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xl/ctrlProps/ctrlProp32.xml" ContentType="application/vnd.ms-excel.controlproperties+xml"/>
  <Override PartName="/xl/ctrlProps/ctrlProp33.xml" ContentType="application/vnd.ms-excel.controlproperties+xml"/>
  <Override PartName="/xl/ctrlProps/ctrlProp34.xml" ContentType="application/vnd.ms-excel.controlproperties+xml"/>
  <Override PartName="/xl/ctrlProps/ctrlProp35.xml" ContentType="application/vnd.ms-excel.controlproperties+xml"/>
  <Override PartName="/xl/ctrlProps/ctrlProp36.xml" ContentType="application/vnd.ms-excel.controlproperties+xml"/>
  <Override PartName="/xl/ctrlProps/ctrlProp37.xml" ContentType="application/vnd.ms-excel.controlproperties+xml"/>
  <Override PartName="/xl/ctrlProps/ctrlProp38.xml" ContentType="application/vnd.ms-excel.controlproperties+xml"/>
  <Override PartName="/xl/ctrlProps/ctrlProp39.xml" ContentType="application/vnd.ms-excel.controlproperties+xml"/>
  <Override PartName="/xl/ctrlProps/ctrlProp40.xml" ContentType="application/vnd.ms-excel.controlproperties+xml"/>
  <Override PartName="/xl/ctrlProps/ctrlProp41.xml" ContentType="application/vnd.ms-excel.controlproperties+xml"/>
  <Override PartName="/xl/ctrlProps/ctrlProp42.xml" ContentType="application/vnd.ms-excel.controlproperties+xml"/>
  <Override PartName="/xl/ctrlProps/ctrlProp43.xml" ContentType="application/vnd.ms-excel.controlproperties+xml"/>
  <Override PartName="/xl/ctrlProps/ctrlProp44.xml" ContentType="application/vnd.ms-excel.controlproperties+xml"/>
  <Override PartName="/xl/ctrlProps/ctrlProp45.xml" ContentType="application/vnd.ms-excel.controlproperties+xml"/>
  <Override PartName="/xl/ctrlProps/ctrlProp46.xml" ContentType="application/vnd.ms-excel.controlproperties+xml"/>
  <Override PartName="/xl/ctrlProps/ctrlProp47.xml" ContentType="application/vnd.ms-excel.controlproperties+xml"/>
  <Override PartName="/xl/ctrlProps/ctrlProp48.xml" ContentType="application/vnd.ms-excel.controlproperties+xml"/>
  <Override PartName="/xl/ctrlProps/ctrlProp49.xml" ContentType="application/vnd.ms-excel.controlproperties+xml"/>
  <Override PartName="/xl/ctrlProps/ctrlProp50.xml" ContentType="application/vnd.ms-excel.controlproperties+xml"/>
  <Override PartName="/xl/ctrlProps/ctrlProp51.xml" ContentType="application/vnd.ms-excel.controlproperties+xml"/>
  <Override PartName="/xl/ctrlProps/ctrlProp52.xml" ContentType="application/vnd.ms-excel.controlproperties+xml"/>
  <Override PartName="/xl/ctrlProps/ctrlProp53.xml" ContentType="application/vnd.ms-excel.controlproperties+xml"/>
  <Override PartName="/xl/ctrlProps/ctrlProp54.xml" ContentType="application/vnd.ms-excel.controlproperties+xml"/>
  <Override PartName="/xl/ctrlProps/ctrlProp55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131" codeName="{4D1C537B-E38A-612A-F078-A93A15B4B7F4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quillevere-f\Documents\Informatique\MACRO\Forum\"/>
    </mc:Choice>
  </mc:AlternateContent>
  <xr:revisionPtr revIDLastSave="0" documentId="13_ncr:1_{DB4EEB6A-0481-4E1D-945D-903EE7AFD253}" xr6:coauthVersionLast="47" xr6:coauthVersionMax="47" xr10:uidLastSave="{00000000-0000-0000-0000-000000000000}"/>
  <bookViews>
    <workbookView xWindow="-25320" yWindow="270" windowWidth="25440" windowHeight="15390" tabRatio="622" activeTab="1" xr2:uid="{00000000-000D-0000-FFFF-FFFF00000000}"/>
  </bookViews>
  <sheets>
    <sheet name="Dispo" sheetId="60" r:id="rId1"/>
    <sheet name="S1" sheetId="58" r:id="rId2"/>
    <sheet name="Données" sheetId="59" r:id="rId3"/>
  </sheets>
  <definedNames>
    <definedName name="Astreintes">Données!$F$2:$F$8</definedName>
    <definedName name="Client41G">Données!$L$2:$L$15</definedName>
    <definedName name="Enginsdemanut">Données!$R$2:$R$14</definedName>
    <definedName name="Equipe_complète">Données!$AD$2:$AD$14</definedName>
    <definedName name="Plage41G">Données!$I$2:$I$11</definedName>
    <definedName name="Plage43M">Données!$C$2:$C$15</definedName>
    <definedName name="Tâches_41G">Données!$U$2:$U$17</definedName>
    <definedName name="Tousmoyens">Données!$AA$2:$AA$24</definedName>
    <definedName name="Véhicules">Données!$O$2:$O$11</definedName>
  </definedNames>
  <calcPr calcId="191029"/>
  <customWorkbookViews>
    <customWorkbookView name="Camille DURUSSEL - Affichage personnalisé" guid="{96775312-D541-41F2-A834-1F913DC9B4B3}" mergeInterval="0" personalView="1" maximized="1" xWindow="-8" yWindow="-8" windowWidth="1296" windowHeight="1000" tabRatio="622" activeSheetId="54"/>
    <customWorkbookView name="Alexandra CRIQUET - Affichage personnalisé" guid="{04D74ED2-218F-4A68-920A-51F5A3CAD2E6}" mergeInterval="0" personalView="1" maximized="1" xWindow="-8" yWindow="-8" windowWidth="1296" windowHeight="1000" tabRatio="622" activeSheetId="3"/>
    <customWorkbookView name="Lan LECCIA - Affichage personnalisé" guid="{E35941EB-52F8-4CF9-B54E-BCCF1C58AA7C}" mergeInterval="0" personalView="1" maximized="1" xWindow="-8" yWindow="-8" windowWidth="1296" windowHeight="1010" tabRatio="622" activeSheetId="21" showComments="commIndAndComment"/>
    <customWorkbookView name="Guillaume BARDINET - Affichage personnalisé" guid="{01502DE7-DF74-47D2-BA6B-19EE0E57FBD5}" mergeInterval="0" personalView="1" maximized="1" xWindow="-8" yWindow="-8" windowWidth="1456" windowHeight="876" tabRatio="622" activeSheetId="23"/>
    <customWorkbookView name="hermenier-c - Affichage personnalisé" guid="{1C621B53-1644-42FB-A2E5-07E2E2F04C5F}" mergeInterval="0" personalView="1" maximized="1" windowWidth="1916" windowHeight="926" tabRatio="622" activeSheetId="20"/>
    <customWorkbookView name="sylvestre-a - Affichage personnalisé" guid="{48658646-4536-4B43-A870-DE9963F5B3CF}" mergeInterval="0" personalView="1" maximized="1" windowWidth="1276" windowHeight="870" tabRatio="622" activeSheetId="18" showStatusbar="0" showComments="commIndAndComment"/>
    <customWorkbookView name="ALT - Affichage personnalisé" guid="{99E72F73-9BE8-427A-97B7-F054B1F92A76}" mergeInterval="0" personalView="1" maximized="1" windowWidth="1276" windowHeight="862" tabRatio="622" activeSheetId="17" showStatusbar="0"/>
    <customWorkbookView name="Isabelle MENEGENT - Affichage personnalisé" guid="{1D469777-A779-42F4-AB33-B476DBF97B4B}" mergeInterval="0" personalView="1" maximized="1" xWindow="-8" yWindow="-8" windowWidth="1936" windowHeight="1056" tabRatio="622" activeSheetId="14"/>
    <customWorkbookView name="Arnaud Sylvestre - Affichage personnalisé" guid="{C95CCD36-43F7-45E6-90D2-BEBEB5374A09}" mergeInterval="0" personalView="1" maximized="1" xWindow="-8" yWindow="-8" windowWidth="1936" windowHeight="1056" tabRatio="622" activeSheetId="11"/>
    <customWorkbookView name="toudic-t - Affichage personnalisé" guid="{E79EFD96-C9C4-4519-8660-826CD9E51BE2}" mergeInterval="0" personalView="1" maximized="1" windowWidth="1276" windowHeight="870" tabRatio="622" activeSheetId="10"/>
    <customWorkbookView name="Alexandre BIHOUEE - Affichage personnalisé" guid="{D7DB70D5-1482-47B5-B79A-ADB0F8B79CED}" mergeInterval="0" personalView="1" maximized="1" xWindow="1912" yWindow="-8" windowWidth="1936" windowHeight="1056" tabRatio="622" activeSheetId="54"/>
  </customWorkbookViews>
</workbook>
</file>

<file path=xl/calcChain.xml><?xml version="1.0" encoding="utf-8"?>
<calcChain xmlns="http://schemas.openxmlformats.org/spreadsheetml/2006/main">
  <c r="H189" i="58" l="1"/>
  <c r="J136" i="60"/>
  <c r="J103" i="60"/>
  <c r="J81" i="60"/>
  <c r="J125" i="60"/>
  <c r="J114" i="60"/>
  <c r="J92" i="60"/>
  <c r="J66" i="60"/>
  <c r="H28" i="58" l="1"/>
  <c r="H46" i="58"/>
  <c r="F113" i="60"/>
  <c r="H111" i="60"/>
  <c r="I113" i="60"/>
  <c r="F112" i="60"/>
  <c r="E111" i="60"/>
  <c r="E112" i="60"/>
  <c r="G111" i="60"/>
  <c r="G113" i="60"/>
  <c r="I112" i="60"/>
  <c r="G112" i="60"/>
  <c r="D113" i="60"/>
  <c r="E113" i="60"/>
  <c r="D112" i="60"/>
  <c r="F111" i="60"/>
  <c r="I111" i="60"/>
  <c r="D111" i="60"/>
  <c r="H113" i="60"/>
  <c r="H112" i="60"/>
  <c r="H154" i="58" l="1"/>
  <c r="C3" i="58" l="1"/>
  <c r="H136" i="58"/>
  <c r="H118" i="58"/>
  <c r="D72" i="60"/>
  <c r="D142" i="60"/>
  <c r="D2" i="60"/>
  <c r="AB10" i="59" l="1"/>
  <c r="AC10" i="59" s="1"/>
  <c r="AB11" i="59"/>
  <c r="AB12" i="59"/>
  <c r="AB13" i="59"/>
  <c r="AB14" i="59"/>
  <c r="AB15" i="59"/>
  <c r="AB23" i="59"/>
  <c r="AB24" i="59"/>
  <c r="AC24" i="59" s="1"/>
  <c r="AB25" i="59"/>
  <c r="AC25" i="59" s="1"/>
  <c r="AB2" i="59"/>
  <c r="AB3" i="59"/>
  <c r="AB4" i="59"/>
  <c r="AB5" i="59"/>
  <c r="AB6" i="59"/>
  <c r="AB7" i="59"/>
  <c r="AB8" i="59"/>
  <c r="AB9" i="59"/>
  <c r="AC11" i="59"/>
  <c r="AC12" i="59"/>
  <c r="AC14" i="59"/>
  <c r="AC15" i="59"/>
  <c r="AC23" i="59"/>
  <c r="B3" i="59"/>
  <c r="AC13" i="59" l="1"/>
  <c r="B44" i="59"/>
  <c r="AB17" i="59"/>
  <c r="AB18" i="59"/>
  <c r="AB19" i="59"/>
  <c r="AB20" i="59"/>
  <c r="AB21" i="59"/>
  <c r="AB22" i="59"/>
  <c r="AB16" i="59"/>
  <c r="H100" i="58"/>
  <c r="H82" i="58"/>
  <c r="H64" i="58"/>
  <c r="T2" i="59"/>
  <c r="T3" i="59"/>
  <c r="T4" i="59"/>
  <c r="T5" i="59"/>
  <c r="T6" i="59"/>
  <c r="T7" i="59"/>
  <c r="T8" i="59"/>
  <c r="T9" i="59"/>
  <c r="T10" i="59"/>
  <c r="T11" i="59"/>
  <c r="T12" i="59"/>
  <c r="T13" i="59"/>
  <c r="T14" i="59"/>
  <c r="T15" i="59"/>
  <c r="T16" i="59"/>
  <c r="T17" i="59"/>
  <c r="N3" i="59"/>
  <c r="N4" i="59"/>
  <c r="N5" i="59"/>
  <c r="N6" i="59"/>
  <c r="N7" i="59"/>
  <c r="N8" i="59"/>
  <c r="N9" i="59"/>
  <c r="N10" i="59"/>
  <c r="N11" i="59"/>
  <c r="N2" i="59"/>
  <c r="K3" i="59"/>
  <c r="K4" i="59"/>
  <c r="K5" i="59"/>
  <c r="K6" i="59"/>
  <c r="K7" i="59"/>
  <c r="K8" i="59"/>
  <c r="K9" i="59"/>
  <c r="K10" i="59"/>
  <c r="K11" i="59"/>
  <c r="K12" i="59"/>
  <c r="K13" i="59"/>
  <c r="K14" i="59"/>
  <c r="K15" i="59"/>
  <c r="K2" i="59"/>
  <c r="Y7" i="59"/>
  <c r="Z7" i="59" s="1"/>
  <c r="H3" i="59"/>
  <c r="H4" i="59"/>
  <c r="H5" i="59"/>
  <c r="H6" i="59"/>
  <c r="H7" i="59"/>
  <c r="H8" i="59"/>
  <c r="H9" i="59"/>
  <c r="H10" i="59"/>
  <c r="H11" i="59"/>
  <c r="H2" i="59"/>
  <c r="Q3" i="59"/>
  <c r="Q4" i="59"/>
  <c r="Q5" i="59"/>
  <c r="Q6" i="59"/>
  <c r="Q7" i="59"/>
  <c r="Q8" i="59"/>
  <c r="Q9" i="59"/>
  <c r="Q10" i="59"/>
  <c r="Q11" i="59"/>
  <c r="Q12" i="59"/>
  <c r="Q13" i="59"/>
  <c r="Q14" i="59"/>
  <c r="Q2" i="59"/>
  <c r="E3" i="59"/>
  <c r="E4" i="59"/>
  <c r="E5" i="59"/>
  <c r="E6" i="59"/>
  <c r="E7" i="59"/>
  <c r="E8" i="59"/>
  <c r="E2" i="59"/>
  <c r="B4" i="59"/>
  <c r="B5" i="59"/>
  <c r="B6" i="59"/>
  <c r="B7" i="59"/>
  <c r="B8" i="59"/>
  <c r="B9" i="59"/>
  <c r="B10" i="59"/>
  <c r="B11" i="59"/>
  <c r="B12" i="59"/>
  <c r="B13" i="59"/>
  <c r="B14" i="59"/>
  <c r="B15" i="59"/>
  <c r="B2" i="59"/>
  <c r="E142" i="60"/>
  <c r="E2" i="60"/>
  <c r="E72" i="60"/>
  <c r="L4" i="59" l="1"/>
  <c r="L3" i="59"/>
  <c r="F6" i="59"/>
  <c r="AC2" i="59"/>
  <c r="AC17" i="59"/>
  <c r="F5" i="59"/>
  <c r="F3" i="59"/>
  <c r="O9" i="59"/>
  <c r="O8" i="59"/>
  <c r="L11" i="59"/>
  <c r="L10" i="59"/>
  <c r="L2" i="59"/>
  <c r="O7" i="59"/>
  <c r="R6" i="59"/>
  <c r="L9" i="59"/>
  <c r="L15" i="59"/>
  <c r="O6" i="59"/>
  <c r="F4" i="59"/>
  <c r="L8" i="59"/>
  <c r="O3" i="59"/>
  <c r="F8" i="59"/>
  <c r="L7" i="59"/>
  <c r="O4" i="59"/>
  <c r="F2" i="59"/>
  <c r="F7" i="59"/>
  <c r="L14" i="59"/>
  <c r="L6" i="59"/>
  <c r="O11" i="59"/>
  <c r="O2" i="59"/>
  <c r="L13" i="59"/>
  <c r="L5" i="59"/>
  <c r="O10" i="59"/>
  <c r="O5" i="59"/>
  <c r="AC22" i="59"/>
  <c r="L12" i="59"/>
  <c r="AC20" i="59"/>
  <c r="D3" i="58"/>
  <c r="R12" i="59"/>
  <c r="R8" i="59"/>
  <c r="R4" i="59"/>
  <c r="R13" i="59"/>
  <c r="R5" i="59"/>
  <c r="R2" i="59"/>
  <c r="R11" i="59"/>
  <c r="R7" i="59"/>
  <c r="R3" i="59"/>
  <c r="R9" i="59"/>
  <c r="R14" i="59"/>
  <c r="R10" i="59"/>
  <c r="U4" i="59"/>
  <c r="C2" i="59"/>
  <c r="U3" i="59"/>
  <c r="U5" i="59"/>
  <c r="U16" i="59"/>
  <c r="U12" i="59"/>
  <c r="U8" i="59"/>
  <c r="U15" i="59"/>
  <c r="U11" i="59"/>
  <c r="U7" i="59"/>
  <c r="U2" i="59"/>
  <c r="U14" i="59"/>
  <c r="U10" i="59"/>
  <c r="U6" i="59"/>
  <c r="U17" i="59"/>
  <c r="U13" i="59"/>
  <c r="U9" i="59"/>
  <c r="I11" i="59"/>
  <c r="I4" i="59"/>
  <c r="I10" i="59"/>
  <c r="I6" i="59"/>
  <c r="AC7" i="59"/>
  <c r="AC21" i="59"/>
  <c r="AC6" i="59"/>
  <c r="AC16" i="59"/>
  <c r="I7" i="59"/>
  <c r="I3" i="59"/>
  <c r="I9" i="59"/>
  <c r="I5" i="59"/>
  <c r="AC3" i="59"/>
  <c r="AC4" i="59"/>
  <c r="AC5" i="59"/>
  <c r="I2" i="59"/>
  <c r="I8" i="59"/>
  <c r="AC8" i="59"/>
  <c r="AC9" i="59"/>
  <c r="AC18" i="59"/>
  <c r="AC19" i="59"/>
  <c r="C5" i="59"/>
  <c r="C8" i="59"/>
  <c r="C3" i="59"/>
  <c r="C6" i="59"/>
  <c r="C13" i="59"/>
  <c r="C9" i="59"/>
  <c r="C12" i="59"/>
  <c r="C4" i="59"/>
  <c r="C15" i="59"/>
  <c r="C11" i="59"/>
  <c r="C7" i="59"/>
  <c r="C14" i="59"/>
  <c r="C10" i="59"/>
  <c r="C289" i="60"/>
  <c r="C282" i="60"/>
  <c r="C275" i="60"/>
  <c r="C268" i="60"/>
  <c r="C261" i="60"/>
  <c r="C254" i="60"/>
  <c r="C247" i="60"/>
  <c r="C236" i="60"/>
  <c r="C224" i="60"/>
  <c r="C212" i="60"/>
  <c r="C200" i="60"/>
  <c r="C188" i="60"/>
  <c r="C176" i="60"/>
  <c r="C164" i="60"/>
  <c r="C152" i="60"/>
  <c r="F278" i="60"/>
  <c r="I253" i="60"/>
  <c r="I150" i="60"/>
  <c r="F198" i="60"/>
  <c r="I258" i="60"/>
  <c r="I223" i="60"/>
  <c r="F148" i="60"/>
  <c r="D187" i="60"/>
  <c r="F197" i="60"/>
  <c r="H266" i="60"/>
  <c r="G211" i="60"/>
  <c r="G198" i="60"/>
  <c r="F252" i="60"/>
  <c r="E273" i="60"/>
  <c r="D221" i="60"/>
  <c r="D250" i="60"/>
  <c r="I149" i="60"/>
  <c r="D198" i="60"/>
  <c r="E259" i="60"/>
  <c r="G288" i="60"/>
  <c r="G265" i="60"/>
  <c r="E149" i="60"/>
  <c r="G234" i="60"/>
  <c r="E223" i="60"/>
  <c r="G175" i="60"/>
  <c r="H148" i="60"/>
  <c r="G197" i="60"/>
  <c r="H259" i="60"/>
  <c r="H246" i="60"/>
  <c r="F150" i="60"/>
  <c r="G287" i="60"/>
  <c r="G244" i="60"/>
  <c r="H244" i="60"/>
  <c r="E280" i="60"/>
  <c r="E253" i="60"/>
  <c r="F233" i="60"/>
  <c r="G264" i="60"/>
  <c r="G162" i="60"/>
  <c r="E278" i="60"/>
  <c r="E265" i="60"/>
  <c r="G146" i="60"/>
  <c r="F145" i="60"/>
  <c r="E163" i="60"/>
  <c r="F162" i="60"/>
  <c r="F244" i="60"/>
  <c r="E281" i="60"/>
  <c r="E287" i="60"/>
  <c r="F187" i="60"/>
  <c r="G260" i="60"/>
  <c r="H265" i="60"/>
  <c r="E175" i="60"/>
  <c r="H271" i="60"/>
  <c r="F267" i="60"/>
  <c r="E286" i="60"/>
  <c r="E186" i="60"/>
  <c r="G223" i="60"/>
  <c r="G150" i="60"/>
  <c r="E174" i="60"/>
  <c r="I143" i="60"/>
  <c r="F186" i="60"/>
  <c r="I279" i="60"/>
  <c r="G199" i="60"/>
  <c r="D280" i="60"/>
  <c r="I250" i="60"/>
  <c r="G233" i="60"/>
  <c r="F264" i="60"/>
  <c r="G161" i="60"/>
  <c r="F281" i="60"/>
  <c r="D151" i="60"/>
  <c r="I260" i="60"/>
  <c r="I185" i="60"/>
  <c r="F259" i="60"/>
  <c r="G252" i="60"/>
  <c r="H199" i="60"/>
  <c r="H272" i="60"/>
  <c r="D265" i="60"/>
  <c r="D281" i="60"/>
  <c r="F250" i="60"/>
  <c r="E151" i="60"/>
  <c r="E198" i="60"/>
  <c r="H257" i="60"/>
  <c r="G281" i="60"/>
  <c r="I186" i="60"/>
  <c r="I271" i="60"/>
  <c r="H197" i="60"/>
  <c r="H223" i="60"/>
  <c r="H252" i="60"/>
  <c r="D150" i="60"/>
  <c r="F199" i="60"/>
  <c r="D258" i="60"/>
  <c r="E285" i="60"/>
  <c r="I233" i="60"/>
  <c r="I221" i="60"/>
  <c r="G222" i="60"/>
  <c r="H287" i="60"/>
  <c r="I281" i="60"/>
  <c r="G143" i="60"/>
  <c r="H234" i="60"/>
  <c r="G267" i="60"/>
  <c r="I161" i="60"/>
  <c r="I211" i="60"/>
  <c r="G258" i="60"/>
  <c r="D234" i="60"/>
  <c r="F235" i="60"/>
  <c r="E288" i="60"/>
  <c r="H285" i="60"/>
  <c r="D279" i="60"/>
  <c r="I278" i="60"/>
  <c r="D161" i="60"/>
  <c r="H253" i="60"/>
  <c r="D273" i="60"/>
  <c r="H245" i="60"/>
  <c r="H175" i="60"/>
  <c r="I234" i="60"/>
  <c r="D272" i="60"/>
  <c r="I285" i="60"/>
  <c r="H143" i="60"/>
  <c r="E150" i="60"/>
  <c r="I210" i="60"/>
  <c r="G149" i="60"/>
  <c r="H267" i="60"/>
  <c r="H150" i="60"/>
  <c r="G246" i="60"/>
  <c r="E173" i="60"/>
  <c r="G257" i="60"/>
  <c r="F223" i="60"/>
  <c r="F243" i="60"/>
  <c r="F280" i="60"/>
  <c r="D252" i="60"/>
  <c r="I235" i="60"/>
  <c r="F265" i="60"/>
  <c r="D162" i="60"/>
  <c r="H210" i="60"/>
  <c r="E235" i="60"/>
  <c r="E260" i="60"/>
  <c r="H161" i="60"/>
  <c r="D242" i="60"/>
  <c r="E252" i="60"/>
  <c r="I265" i="60"/>
  <c r="D266" i="60"/>
  <c r="H162" i="60"/>
  <c r="F279" i="60"/>
  <c r="G253" i="60"/>
  <c r="H233" i="60"/>
  <c r="D267" i="60"/>
  <c r="F163" i="60"/>
  <c r="H173" i="60"/>
  <c r="G259" i="60"/>
  <c r="E267" i="60"/>
  <c r="F185" i="60"/>
  <c r="G278" i="60"/>
  <c r="H251" i="60"/>
  <c r="F151" i="60"/>
  <c r="I267" i="60"/>
  <c r="F260" i="60"/>
  <c r="G221" i="60"/>
  <c r="I199" i="60"/>
  <c r="G209" i="60"/>
  <c r="E209" i="60"/>
  <c r="D288" i="60"/>
  <c r="E211" i="60"/>
  <c r="I144" i="60"/>
  <c r="I273" i="60"/>
  <c r="G185" i="60"/>
  <c r="I242" i="60"/>
  <c r="D173" i="60"/>
  <c r="F161" i="60"/>
  <c r="I197" i="60"/>
  <c r="D197" i="60"/>
  <c r="D278" i="60"/>
  <c r="D163" i="60"/>
  <c r="D235" i="60"/>
  <c r="H264" i="60"/>
  <c r="E146" i="60"/>
  <c r="D251" i="60"/>
  <c r="E210" i="60"/>
  <c r="F174" i="60"/>
  <c r="D233" i="60"/>
  <c r="D244" i="60"/>
  <c r="F222" i="60"/>
  <c r="F271" i="60"/>
  <c r="D199" i="60"/>
  <c r="H281" i="60"/>
  <c r="G148" i="60"/>
  <c r="D144" i="60"/>
  <c r="F245" i="60"/>
  <c r="G151" i="60"/>
  <c r="D174" i="60"/>
  <c r="I288" i="60"/>
  <c r="G210" i="60"/>
  <c r="E144" i="60"/>
  <c r="E234" i="60"/>
  <c r="F266" i="60"/>
  <c r="E242" i="60"/>
  <c r="G173" i="60"/>
  <c r="E274" i="60"/>
  <c r="E162" i="60"/>
  <c r="I287" i="60"/>
  <c r="F286" i="60"/>
  <c r="F144" i="60"/>
  <c r="I187" i="60"/>
  <c r="F258" i="60"/>
  <c r="F2" i="60"/>
  <c r="E279" i="60"/>
  <c r="E143" i="60"/>
  <c r="G235" i="60"/>
  <c r="I264" i="60"/>
  <c r="H163" i="60"/>
  <c r="G250" i="60"/>
  <c r="E161" i="60"/>
  <c r="I251" i="60"/>
  <c r="G266" i="60"/>
  <c r="H250" i="60"/>
  <c r="F210" i="60"/>
  <c r="E244" i="60"/>
  <c r="F257" i="60"/>
  <c r="D148" i="60"/>
  <c r="D185" i="60"/>
  <c r="D186" i="60"/>
  <c r="E250" i="60"/>
  <c r="F211" i="60"/>
  <c r="F288" i="60"/>
  <c r="H273" i="60"/>
  <c r="H198" i="60"/>
  <c r="E221" i="60"/>
  <c r="H147" i="60"/>
  <c r="E264" i="60"/>
  <c r="G186" i="60"/>
  <c r="D287" i="60"/>
  <c r="I209" i="60"/>
  <c r="G145" i="60"/>
  <c r="I272" i="60"/>
  <c r="H185" i="60"/>
  <c r="G243" i="60"/>
  <c r="I173" i="60"/>
  <c r="D271" i="60"/>
  <c r="F242" i="60"/>
  <c r="H278" i="60"/>
  <c r="F287" i="60"/>
  <c r="D147" i="60"/>
  <c r="D260" i="60"/>
  <c r="I245" i="60"/>
  <c r="F285" i="60"/>
  <c r="H209" i="60"/>
  <c r="G144" i="60"/>
  <c r="E271" i="60"/>
  <c r="I266" i="60"/>
  <c r="G242" i="60"/>
  <c r="D145" i="60"/>
  <c r="I222" i="60"/>
  <c r="F142" i="60"/>
  <c r="D285" i="60"/>
  <c r="G280" i="60"/>
  <c r="F143" i="60"/>
  <c r="E233" i="60"/>
  <c r="E266" i="60"/>
  <c r="I163" i="60"/>
  <c r="D210" i="60"/>
  <c r="I257" i="60"/>
  <c r="I147" i="60"/>
  <c r="H146" i="60"/>
  <c r="H222" i="60"/>
  <c r="F173" i="60"/>
  <c r="G147" i="60"/>
  <c r="H274" i="60"/>
  <c r="H187" i="60"/>
  <c r="G245" i="60"/>
  <c r="F146" i="60"/>
  <c r="G286" i="60"/>
  <c r="E243" i="60"/>
  <c r="D246" i="60"/>
  <c r="E145" i="60"/>
  <c r="F149" i="60"/>
  <c r="F221" i="60"/>
  <c r="E148" i="60"/>
  <c r="E258" i="60"/>
  <c r="D143" i="60"/>
  <c r="H243" i="60"/>
  <c r="H288" i="60"/>
  <c r="E147" i="60"/>
  <c r="G174" i="60"/>
  <c r="D146" i="60"/>
  <c r="D264" i="60"/>
  <c r="H260" i="60"/>
  <c r="F274" i="60"/>
  <c r="H258" i="60"/>
  <c r="G271" i="60"/>
  <c r="D223" i="60"/>
  <c r="E272" i="60"/>
  <c r="F273" i="60"/>
  <c r="F72" i="60"/>
  <c r="D253" i="60"/>
  <c r="I252" i="60"/>
  <c r="D286" i="60"/>
  <c r="H174" i="60"/>
  <c r="I146" i="60"/>
  <c r="G274" i="60"/>
  <c r="G187" i="60"/>
  <c r="I244" i="60"/>
  <c r="F251" i="60"/>
  <c r="E197" i="60"/>
  <c r="D245" i="60"/>
  <c r="E251" i="60"/>
  <c r="H221" i="60"/>
  <c r="H149" i="60"/>
  <c r="I162" i="60"/>
  <c r="I280" i="60"/>
  <c r="I286" i="60"/>
  <c r="F209" i="60"/>
  <c r="I145" i="60"/>
  <c r="F272" i="60"/>
  <c r="E187" i="60"/>
  <c r="I243" i="60"/>
  <c r="D149" i="60"/>
  <c r="H280" i="60"/>
  <c r="G285" i="60"/>
  <c r="H286" i="60"/>
  <c r="D211" i="60"/>
  <c r="H144" i="60"/>
  <c r="G272" i="60"/>
  <c r="H186" i="60"/>
  <c r="H242" i="60"/>
  <c r="G251" i="60"/>
  <c r="G163" i="60"/>
  <c r="F234" i="60"/>
  <c r="H235" i="60"/>
  <c r="D222" i="60"/>
  <c r="I175" i="60"/>
  <c r="I148" i="60"/>
  <c r="I198" i="60"/>
  <c r="E257" i="60"/>
  <c r="I246" i="60"/>
  <c r="H151" i="60"/>
  <c r="G279" i="60"/>
  <c r="E222" i="60"/>
  <c r="H211" i="60"/>
  <c r="I151" i="60"/>
  <c r="I274" i="60"/>
  <c r="F175" i="60"/>
  <c r="D274" i="60"/>
  <c r="E246" i="60"/>
  <c r="H279" i="60"/>
  <c r="F253" i="60"/>
  <c r="I174" i="60"/>
  <c r="E245" i="60"/>
  <c r="D209" i="60"/>
  <c r="D243" i="60"/>
  <c r="E199" i="60"/>
  <c r="G273" i="60"/>
  <c r="D175" i="60"/>
  <c r="H145" i="60"/>
  <c r="F246" i="60"/>
  <c r="D257" i="60"/>
  <c r="F147" i="60"/>
  <c r="I259" i="60"/>
  <c r="D259" i="60"/>
  <c r="E185" i="60"/>
  <c r="I248" i="60" l="1"/>
  <c r="H248" i="60"/>
  <c r="G248" i="60"/>
  <c r="F248" i="60"/>
  <c r="E248" i="60"/>
  <c r="D248" i="60"/>
  <c r="E3" i="58"/>
  <c r="AD22" i="59"/>
  <c r="AD11" i="59"/>
  <c r="AD15" i="59"/>
  <c r="AD4" i="59"/>
  <c r="AD24" i="59"/>
  <c r="AD20" i="59"/>
  <c r="AD25" i="59"/>
  <c r="AD10" i="59"/>
  <c r="AD2" i="59"/>
  <c r="AD8" i="59"/>
  <c r="AD14" i="59"/>
  <c r="AD5" i="59"/>
  <c r="AD3" i="59"/>
  <c r="AD23" i="59"/>
  <c r="AD6" i="59"/>
  <c r="AD18" i="59"/>
  <c r="AD21" i="59"/>
  <c r="AD7" i="59"/>
  <c r="AD9" i="59"/>
  <c r="AD12" i="59"/>
  <c r="AD17" i="59"/>
  <c r="AD19" i="59"/>
  <c r="AD16" i="59"/>
  <c r="AD13" i="59"/>
  <c r="C44" i="59"/>
  <c r="C42" i="59"/>
  <c r="C43" i="59"/>
  <c r="Y24" i="59"/>
  <c r="Z24" i="59" s="1"/>
  <c r="Y23" i="59"/>
  <c r="Z23" i="59" s="1"/>
  <c r="Y20" i="59"/>
  <c r="Z20" i="59" s="1"/>
  <c r="Y21" i="59"/>
  <c r="Z21" i="59" s="1"/>
  <c r="Y22" i="59"/>
  <c r="Z22" i="59" s="1"/>
  <c r="Y19" i="59"/>
  <c r="Y8" i="59"/>
  <c r="Z8" i="59" s="1"/>
  <c r="Y9" i="59"/>
  <c r="Z9" i="59" s="1"/>
  <c r="Y10" i="59"/>
  <c r="Z10" i="59" s="1"/>
  <c r="Y11" i="59"/>
  <c r="Z11" i="59" s="1"/>
  <c r="Y12" i="59"/>
  <c r="Z12" i="59" s="1"/>
  <c r="Y13" i="59"/>
  <c r="Z13" i="59" s="1"/>
  <c r="Y14" i="59"/>
  <c r="Z14" i="59" s="1"/>
  <c r="Y16" i="59"/>
  <c r="Y17" i="59"/>
  <c r="Y18" i="59"/>
  <c r="Y15" i="59"/>
  <c r="Y4" i="59"/>
  <c r="Y5" i="59"/>
  <c r="Y6" i="59"/>
  <c r="Y3" i="59"/>
  <c r="Y2" i="59"/>
  <c r="I153" i="60"/>
  <c r="D152" i="60"/>
  <c r="F152" i="60"/>
  <c r="G153" i="60"/>
  <c r="I152" i="60"/>
  <c r="F153" i="60"/>
  <c r="H152" i="60"/>
  <c r="D153" i="60"/>
  <c r="E153" i="60"/>
  <c r="H153" i="60"/>
  <c r="G152" i="60"/>
  <c r="E152" i="60"/>
  <c r="Z3" i="59" l="1"/>
  <c r="F3" i="58"/>
  <c r="Z2" i="59"/>
  <c r="Z4" i="59"/>
  <c r="Z6" i="59"/>
  <c r="Z18" i="59"/>
  <c r="Z15" i="59"/>
  <c r="Z19" i="59"/>
  <c r="Z16" i="59"/>
  <c r="Z5" i="59"/>
  <c r="Z17" i="59"/>
  <c r="C136" i="60"/>
  <c r="C125" i="60"/>
  <c r="C114" i="60"/>
  <c r="C103" i="60"/>
  <c r="C92" i="60"/>
  <c r="C81" i="60"/>
  <c r="D71" i="60"/>
  <c r="D1" i="60"/>
  <c r="C55" i="60"/>
  <c r="C66" i="60"/>
  <c r="C44" i="60"/>
  <c r="C33" i="60"/>
  <c r="C22" i="60"/>
  <c r="D154" i="60"/>
  <c r="H100" i="60"/>
  <c r="D43" i="60"/>
  <c r="E15" i="60"/>
  <c r="I191" i="60"/>
  <c r="H229" i="60"/>
  <c r="I205" i="60"/>
  <c r="E171" i="60"/>
  <c r="F216" i="60"/>
  <c r="H220" i="60"/>
  <c r="E220" i="60"/>
  <c r="F154" i="60"/>
  <c r="I100" i="60"/>
  <c r="D36" i="60"/>
  <c r="I192" i="60"/>
  <c r="I227" i="60"/>
  <c r="F168" i="60"/>
  <c r="E135" i="60"/>
  <c r="D54" i="60"/>
  <c r="G171" i="60"/>
  <c r="G228" i="60"/>
  <c r="H192" i="60"/>
  <c r="I263" i="60"/>
  <c r="D80" i="60"/>
  <c r="F122" i="60"/>
  <c r="D191" i="60"/>
  <c r="G194" i="60"/>
  <c r="D30" i="60"/>
  <c r="H172" i="60"/>
  <c r="H52" i="60"/>
  <c r="H170" i="60"/>
  <c r="G204" i="60"/>
  <c r="E170" i="60"/>
  <c r="E17" i="60"/>
  <c r="I78" i="60"/>
  <c r="H102" i="60"/>
  <c r="H205" i="60"/>
  <c r="F19" i="60"/>
  <c r="F180" i="60"/>
  <c r="E53" i="60"/>
  <c r="F158" i="60"/>
  <c r="D204" i="60"/>
  <c r="D78" i="60"/>
  <c r="I167" i="60"/>
  <c r="H167" i="60"/>
  <c r="E133" i="60"/>
  <c r="H54" i="60"/>
  <c r="H194" i="60"/>
  <c r="H230" i="60"/>
  <c r="D206" i="60"/>
  <c r="E228" i="60"/>
  <c r="D180" i="60"/>
  <c r="G14" i="60"/>
  <c r="D193" i="60"/>
  <c r="E270" i="60"/>
  <c r="H133" i="60"/>
  <c r="F123" i="60"/>
  <c r="G227" i="60"/>
  <c r="E158" i="60"/>
  <c r="G63" i="60"/>
  <c r="E30" i="60"/>
  <c r="H249" i="60"/>
  <c r="H18" i="60"/>
  <c r="H14" i="60"/>
  <c r="E16" i="60"/>
  <c r="G170" i="60"/>
  <c r="G124" i="60"/>
  <c r="H195" i="60"/>
  <c r="F203" i="60"/>
  <c r="I19" i="60"/>
  <c r="G270" i="60"/>
  <c r="D216" i="60"/>
  <c r="E80" i="60"/>
  <c r="I204" i="60"/>
  <c r="F170" i="60"/>
  <c r="F218" i="60"/>
  <c r="H2" i="60"/>
  <c r="F134" i="60"/>
  <c r="H17" i="60"/>
  <c r="G89" i="60"/>
  <c r="D32" i="60"/>
  <c r="D182" i="60"/>
  <c r="H218" i="60"/>
  <c r="H157" i="60"/>
  <c r="D15" i="60"/>
  <c r="I155" i="60"/>
  <c r="D168" i="60"/>
  <c r="D133" i="60"/>
  <c r="F204" i="60"/>
  <c r="F183" i="60"/>
  <c r="I194" i="60"/>
  <c r="D183" i="60"/>
  <c r="G142" i="60"/>
  <c r="H63" i="60"/>
  <c r="G206" i="60"/>
  <c r="D53" i="60"/>
  <c r="G16" i="60"/>
  <c r="D64" i="60"/>
  <c r="H206" i="60"/>
  <c r="H78" i="60"/>
  <c r="D217" i="60"/>
  <c r="F41" i="60"/>
  <c r="J44" i="60"/>
  <c r="G160" i="60"/>
  <c r="H19" i="60"/>
  <c r="I160" i="60"/>
  <c r="E218" i="60"/>
  <c r="E78" i="60"/>
  <c r="D102" i="60"/>
  <c r="F270" i="60"/>
  <c r="I206" i="60"/>
  <c r="E284" i="60"/>
  <c r="H64" i="60"/>
  <c r="D156" i="60"/>
  <c r="I169" i="60"/>
  <c r="G192" i="60"/>
  <c r="D270" i="60"/>
  <c r="H184" i="60"/>
  <c r="F78" i="60"/>
  <c r="E102" i="60"/>
  <c r="G218" i="60"/>
  <c r="H183" i="60"/>
  <c r="F207" i="60"/>
  <c r="E193" i="60"/>
  <c r="D89" i="60"/>
  <c r="H32" i="60"/>
  <c r="E19" i="60"/>
  <c r="H227" i="60"/>
  <c r="G183" i="60"/>
  <c r="G133" i="60"/>
  <c r="F182" i="60"/>
  <c r="D284" i="60"/>
  <c r="D220" i="60"/>
  <c r="D18" i="60"/>
  <c r="H122" i="60"/>
  <c r="G20" i="60"/>
  <c r="D172" i="60"/>
  <c r="E42" i="60"/>
  <c r="H16" i="60"/>
  <c r="I256" i="60"/>
  <c r="J55" i="60"/>
  <c r="D181" i="60"/>
  <c r="E64" i="60"/>
  <c r="F231" i="60"/>
  <c r="F194" i="60"/>
  <c r="G91" i="60"/>
  <c r="F52" i="60"/>
  <c r="I21" i="60"/>
  <c r="H134" i="60"/>
  <c r="G53" i="60"/>
  <c r="G181" i="60"/>
  <c r="F101" i="60"/>
  <c r="D158" i="60"/>
  <c r="D122" i="60"/>
  <c r="H270" i="60"/>
  <c r="I122" i="60"/>
  <c r="I195" i="60"/>
  <c r="G79" i="60"/>
  <c r="G122" i="60"/>
  <c r="I180" i="60"/>
  <c r="I170" i="60"/>
  <c r="G284" i="60"/>
  <c r="F181" i="60"/>
  <c r="D41" i="60"/>
  <c r="G208" i="60"/>
  <c r="D215" i="60"/>
  <c r="H72" i="60"/>
  <c r="F172" i="60"/>
  <c r="H79" i="60"/>
  <c r="I123" i="60"/>
  <c r="E217" i="60"/>
  <c r="D228" i="60"/>
  <c r="G216" i="60"/>
  <c r="E231" i="60"/>
  <c r="F90" i="60"/>
  <c r="G65" i="60"/>
  <c r="H53" i="60"/>
  <c r="E41" i="60"/>
  <c r="H217" i="60"/>
  <c r="F227" i="60"/>
  <c r="E134" i="60"/>
  <c r="E54" i="60"/>
  <c r="F229" i="60"/>
  <c r="G277" i="60"/>
  <c r="G169" i="60"/>
  <c r="E157" i="60"/>
  <c r="E263" i="60"/>
  <c r="F64" i="60"/>
  <c r="D135" i="60"/>
  <c r="I168" i="60"/>
  <c r="E180" i="60"/>
  <c r="I135" i="60"/>
  <c r="I124" i="60"/>
  <c r="F195" i="60"/>
  <c r="I158" i="60"/>
  <c r="E230" i="60"/>
  <c r="I20" i="60"/>
  <c r="H156" i="60"/>
  <c r="F17" i="60"/>
  <c r="G100" i="60"/>
  <c r="I157" i="60"/>
  <c r="D249" i="60"/>
  <c r="I90" i="60"/>
  <c r="G21" i="60"/>
  <c r="G230" i="60"/>
  <c r="G17" i="60"/>
  <c r="G203" i="60"/>
  <c r="I228" i="60"/>
  <c r="G215" i="60"/>
  <c r="G196" i="60"/>
  <c r="D17" i="60"/>
  <c r="G30" i="60"/>
  <c r="H89" i="60"/>
  <c r="J33" i="60"/>
  <c r="D42" i="60"/>
  <c r="I208" i="60"/>
  <c r="F217" i="60"/>
  <c r="E155" i="60"/>
  <c r="F18" i="60"/>
  <c r="E169" i="60"/>
  <c r="G167" i="60"/>
  <c r="E219" i="60"/>
  <c r="F263" i="60"/>
  <c r="H179" i="60"/>
  <c r="H169" i="60"/>
  <c r="E215" i="60"/>
  <c r="D194" i="60"/>
  <c r="D231" i="60"/>
  <c r="G195" i="60"/>
  <c r="F192" i="60"/>
  <c r="F133" i="60"/>
  <c r="I64" i="60"/>
  <c r="I230" i="60"/>
  <c r="I80" i="60"/>
  <c r="F124" i="60"/>
  <c r="I193" i="60"/>
  <c r="G159" i="60"/>
  <c r="H171" i="60"/>
  <c r="D227" i="60"/>
  <c r="F16" i="60"/>
  <c r="I220" i="60"/>
  <c r="H191" i="60"/>
  <c r="G232" i="60"/>
  <c r="G180" i="60"/>
  <c r="G134" i="60"/>
  <c r="E124" i="60"/>
  <c r="I159" i="60"/>
  <c r="H277" i="60"/>
  <c r="D229" i="60"/>
  <c r="G31" i="60"/>
  <c r="I91" i="60"/>
  <c r="E21" i="60"/>
  <c r="E167" i="60"/>
  <c r="D52" i="60"/>
  <c r="H159" i="60"/>
  <c r="D208" i="60"/>
  <c r="E89" i="60"/>
  <c r="D25" i="60"/>
  <c r="G19" i="60"/>
  <c r="E227" i="60"/>
  <c r="D179" i="60"/>
  <c r="D230" i="60"/>
  <c r="G15" i="60"/>
  <c r="F277" i="60"/>
  <c r="I89" i="60"/>
  <c r="E160" i="60"/>
  <c r="G249" i="60"/>
  <c r="G135" i="60"/>
  <c r="F54" i="60"/>
  <c r="G263" i="60"/>
  <c r="E172" i="60"/>
  <c r="E203" i="60"/>
  <c r="F159" i="60"/>
  <c r="F220" i="60"/>
  <c r="I16" i="60"/>
  <c r="D21" i="60"/>
  <c r="G219" i="60"/>
  <c r="I181" i="60"/>
  <c r="E100" i="60"/>
  <c r="G43" i="60"/>
  <c r="I215" i="60"/>
  <c r="I52" i="60"/>
  <c r="H181" i="60"/>
  <c r="G220" i="60"/>
  <c r="H263" i="60"/>
  <c r="F79" i="60"/>
  <c r="I217" i="60"/>
  <c r="D167" i="60"/>
  <c r="E91" i="60"/>
  <c r="H21" i="60"/>
  <c r="H231" i="60"/>
  <c r="F30" i="60"/>
  <c r="I284" i="60"/>
  <c r="I182" i="60"/>
  <c r="H232" i="60"/>
  <c r="H80" i="60"/>
  <c r="E205" i="60"/>
  <c r="I207" i="60"/>
  <c r="F171" i="60"/>
  <c r="F100" i="60"/>
  <c r="F206" i="60"/>
  <c r="E204" i="60"/>
  <c r="E206" i="60"/>
  <c r="F184" i="60"/>
  <c r="I18" i="60"/>
  <c r="I42" i="60"/>
  <c r="E90" i="60"/>
  <c r="E122" i="60"/>
  <c r="F156" i="60"/>
  <c r="G42" i="60"/>
  <c r="E101" i="60"/>
  <c r="F43" i="60"/>
  <c r="G217" i="60"/>
  <c r="E249" i="60"/>
  <c r="H182" i="60"/>
  <c r="I14" i="60"/>
  <c r="E32" i="60"/>
  <c r="I232" i="60"/>
  <c r="D100" i="60"/>
  <c r="I203" i="60"/>
  <c r="H142" i="60"/>
  <c r="H168" i="60"/>
  <c r="E216" i="60"/>
  <c r="H207" i="60"/>
  <c r="F80" i="60"/>
  <c r="D124" i="60"/>
  <c r="F249" i="60"/>
  <c r="D20" i="60"/>
  <c r="E79" i="60"/>
  <c r="E207" i="60"/>
  <c r="F256" i="60"/>
  <c r="D31" i="60"/>
  <c r="F14" i="60"/>
  <c r="H31" i="60"/>
  <c r="E123" i="60"/>
  <c r="H193" i="60"/>
  <c r="G102" i="60"/>
  <c r="F160" i="60"/>
  <c r="H43" i="60"/>
  <c r="G207" i="60"/>
  <c r="G156" i="60"/>
  <c r="D63" i="60"/>
  <c r="E192" i="60"/>
  <c r="D232" i="60"/>
  <c r="E208" i="60"/>
  <c r="I133" i="60"/>
  <c r="G54" i="60"/>
  <c r="D207" i="60"/>
  <c r="G2" i="60"/>
  <c r="D277" i="60"/>
  <c r="H216" i="60"/>
  <c r="D192" i="60"/>
  <c r="H20" i="60"/>
  <c r="E229" i="60"/>
  <c r="F179" i="60"/>
  <c r="F20" i="60"/>
  <c r="F135" i="60"/>
  <c r="I54" i="60"/>
  <c r="F31" i="60"/>
  <c r="H160" i="60"/>
  <c r="G172" i="60"/>
  <c r="G154" i="60"/>
  <c r="D101" i="60"/>
  <c r="E43" i="60"/>
  <c r="G52" i="60"/>
  <c r="G229" i="60"/>
  <c r="D203" i="60"/>
  <c r="H158" i="60"/>
  <c r="G90" i="60"/>
  <c r="H65" i="60"/>
  <c r="G64" i="60"/>
  <c r="I17" i="60"/>
  <c r="F215" i="60"/>
  <c r="G256" i="60"/>
  <c r="G231" i="60"/>
  <c r="F284" i="60"/>
  <c r="I101" i="60"/>
  <c r="D170" i="60"/>
  <c r="I179" i="60"/>
  <c r="F89" i="60"/>
  <c r="I32" i="60"/>
  <c r="F63" i="60"/>
  <c r="D159" i="60"/>
  <c r="F230" i="60"/>
  <c r="I219" i="60"/>
  <c r="F53" i="60"/>
  <c r="H203" i="60"/>
  <c r="F205" i="60"/>
  <c r="I249" i="60"/>
  <c r="I154" i="60"/>
  <c r="G101" i="60"/>
  <c r="H284" i="60"/>
  <c r="I229" i="60"/>
  <c r="I156" i="60"/>
  <c r="F232" i="60"/>
  <c r="E191" i="60"/>
  <c r="H219" i="60"/>
  <c r="D123" i="60"/>
  <c r="D196" i="60"/>
  <c r="I43" i="60"/>
  <c r="I53" i="60"/>
  <c r="F91" i="60"/>
  <c r="E18" i="60"/>
  <c r="F169" i="60"/>
  <c r="D155" i="60"/>
  <c r="D19" i="60"/>
  <c r="G193" i="60"/>
  <c r="E154" i="60"/>
  <c r="D160" i="60"/>
  <c r="G41" i="60"/>
  <c r="G72" i="60"/>
  <c r="I171" i="60"/>
  <c r="G123" i="60"/>
  <c r="I172" i="60"/>
  <c r="E52" i="60"/>
  <c r="I277" i="60"/>
  <c r="H91" i="60"/>
  <c r="G157" i="60"/>
  <c r="E195" i="60"/>
  <c r="G155" i="60"/>
  <c r="H154" i="60"/>
  <c r="E179" i="60"/>
  <c r="G80" i="60"/>
  <c r="H228" i="60"/>
  <c r="H135" i="60"/>
  <c r="F32" i="60"/>
  <c r="I41" i="60"/>
  <c r="E256" i="60"/>
  <c r="G179" i="60"/>
  <c r="I48" i="60"/>
  <c r="E168" i="60"/>
  <c r="E183" i="60"/>
  <c r="I63" i="60"/>
  <c r="F157" i="60"/>
  <c r="D256" i="60"/>
  <c r="I134" i="60"/>
  <c r="G32" i="60"/>
  <c r="E14" i="60"/>
  <c r="H155" i="60"/>
  <c r="F191" i="60"/>
  <c r="G78" i="60"/>
  <c r="F102" i="60"/>
  <c r="E277" i="60"/>
  <c r="E159" i="60"/>
  <c r="D219" i="60"/>
  <c r="E63" i="60"/>
  <c r="F208" i="60"/>
  <c r="D91" i="60"/>
  <c r="F21" i="60"/>
  <c r="G205" i="60"/>
  <c r="H42" i="60"/>
  <c r="E182" i="60"/>
  <c r="G182" i="60"/>
  <c r="D195" i="60"/>
  <c r="I30" i="60"/>
  <c r="H124" i="60"/>
  <c r="I15" i="60"/>
  <c r="H196" i="60"/>
  <c r="H90" i="60"/>
  <c r="I65" i="60"/>
  <c r="H41" i="60"/>
  <c r="E31" i="60"/>
  <c r="E156" i="60"/>
  <c r="F167" i="60"/>
  <c r="I231" i="60"/>
  <c r="F196" i="60"/>
  <c r="H15" i="60"/>
  <c r="H208" i="60"/>
  <c r="D79" i="60"/>
  <c r="I102" i="60"/>
  <c r="E232" i="60"/>
  <c r="E184" i="60"/>
  <c r="I216" i="60"/>
  <c r="D169" i="60"/>
  <c r="E194" i="60"/>
  <c r="F155" i="60"/>
  <c r="D65" i="60"/>
  <c r="G18" i="60"/>
  <c r="D134" i="60"/>
  <c r="H101" i="60"/>
  <c r="D218" i="60"/>
  <c r="D157" i="60"/>
  <c r="D184" i="60"/>
  <c r="I183" i="60"/>
  <c r="G191" i="60"/>
  <c r="D171" i="60"/>
  <c r="H123" i="60"/>
  <c r="E196" i="60"/>
  <c r="F42" i="60"/>
  <c r="H256" i="60"/>
  <c r="I196" i="60"/>
  <c r="E181" i="60"/>
  <c r="I31" i="60"/>
  <c r="F193" i="60"/>
  <c r="F65" i="60"/>
  <c r="I218" i="60"/>
  <c r="I79" i="60"/>
  <c r="F219" i="60"/>
  <c r="H215" i="60"/>
  <c r="H204" i="60"/>
  <c r="J22" i="60"/>
  <c r="D263" i="60"/>
  <c r="D205" i="60"/>
  <c r="H180" i="60"/>
  <c r="G184" i="60"/>
  <c r="F228" i="60"/>
  <c r="D14" i="60"/>
  <c r="I270" i="60"/>
  <c r="G158" i="60"/>
  <c r="G168" i="60"/>
  <c r="H30" i="60"/>
  <c r="D16" i="60"/>
  <c r="E20" i="60"/>
  <c r="I184" i="60"/>
  <c r="F15" i="60"/>
  <c r="D90" i="60"/>
  <c r="E65" i="60"/>
  <c r="D247" i="60" l="1"/>
  <c r="F283" i="60"/>
  <c r="F282" i="60"/>
  <c r="D254" i="60"/>
  <c r="D255" i="60"/>
  <c r="F269" i="60"/>
  <c r="F268" i="60"/>
  <c r="H283" i="60"/>
  <c r="H282" i="60"/>
  <c r="H275" i="60"/>
  <c r="G268" i="60"/>
  <c r="G269" i="60"/>
  <c r="H269" i="60"/>
  <c r="H268" i="60"/>
  <c r="F254" i="60"/>
  <c r="F255" i="60"/>
  <c r="G275" i="60"/>
  <c r="E290" i="60"/>
  <c r="E289" i="60"/>
  <c r="G289" i="60"/>
  <c r="G290" i="60"/>
  <c r="D275" i="60"/>
  <c r="E269" i="60"/>
  <c r="E268" i="60"/>
  <c r="D269" i="60"/>
  <c r="D268" i="60"/>
  <c r="F290" i="60"/>
  <c r="F289" i="60"/>
  <c r="D290" i="60"/>
  <c r="D289" i="60"/>
  <c r="H290" i="60"/>
  <c r="H289" i="60"/>
  <c r="H262" i="60"/>
  <c r="H261" i="60"/>
  <c r="H254" i="60"/>
  <c r="H255" i="60"/>
  <c r="I268" i="60"/>
  <c r="I269" i="60"/>
  <c r="F275" i="60"/>
  <c r="E275" i="60"/>
  <c r="D283" i="60"/>
  <c r="D282" i="60"/>
  <c r="G283" i="60"/>
  <c r="G282" i="60"/>
  <c r="E247" i="60"/>
  <c r="E262" i="60"/>
  <c r="E261" i="60"/>
  <c r="E255" i="60"/>
  <c r="E254" i="60"/>
  <c r="E283" i="60"/>
  <c r="E282" i="60"/>
  <c r="G261" i="60"/>
  <c r="G262" i="60"/>
  <c r="G247" i="60"/>
  <c r="F247" i="60"/>
  <c r="I262" i="60"/>
  <c r="I261" i="60"/>
  <c r="F262" i="60"/>
  <c r="F261" i="60"/>
  <c r="H247" i="60"/>
  <c r="I255" i="60"/>
  <c r="I254" i="60"/>
  <c r="I282" i="60"/>
  <c r="I283" i="60"/>
  <c r="I290" i="60"/>
  <c r="I289" i="60"/>
  <c r="I275" i="60"/>
  <c r="D261" i="60"/>
  <c r="D262" i="60"/>
  <c r="I247" i="60"/>
  <c r="G255" i="60"/>
  <c r="G254" i="60"/>
  <c r="G3" i="58"/>
  <c r="AA3" i="59"/>
  <c r="AA2" i="59"/>
  <c r="AA5" i="59"/>
  <c r="AA4" i="59"/>
  <c r="AA9" i="59"/>
  <c r="AA13" i="59"/>
  <c r="AA17" i="59"/>
  <c r="AA21" i="59"/>
  <c r="AA6" i="59"/>
  <c r="AA10" i="59"/>
  <c r="AA14" i="59"/>
  <c r="AA18" i="59"/>
  <c r="AA22" i="59"/>
  <c r="AA7" i="59"/>
  <c r="AA11" i="59"/>
  <c r="AA15" i="59"/>
  <c r="AA19" i="59"/>
  <c r="AA23" i="59"/>
  <c r="AA8" i="59"/>
  <c r="AA12" i="59"/>
  <c r="AA16" i="59"/>
  <c r="AA20" i="59"/>
  <c r="AA24" i="59"/>
  <c r="C11" i="60"/>
  <c r="H189" i="60"/>
  <c r="G85" i="60"/>
  <c r="H84" i="60"/>
  <c r="H29" i="60"/>
  <c r="G109" i="60"/>
  <c r="G76" i="60"/>
  <c r="G200" i="60"/>
  <c r="D110" i="60"/>
  <c r="E36" i="60"/>
  <c r="H106" i="60"/>
  <c r="H119" i="60"/>
  <c r="D26" i="60"/>
  <c r="D237" i="60"/>
  <c r="I177" i="60"/>
  <c r="D129" i="60"/>
  <c r="E97" i="60"/>
  <c r="F86" i="60"/>
  <c r="E48" i="60"/>
  <c r="G96" i="60"/>
  <c r="G213" i="60"/>
  <c r="G84" i="60"/>
  <c r="F39" i="60"/>
  <c r="G9" i="60"/>
  <c r="G58" i="60"/>
  <c r="G107" i="60"/>
  <c r="G236" i="60"/>
  <c r="D177" i="60"/>
  <c r="H40" i="60"/>
  <c r="H85" i="60"/>
  <c r="G49" i="60"/>
  <c r="I98" i="60"/>
  <c r="E8" i="60"/>
  <c r="D212" i="60"/>
  <c r="D9" i="60"/>
  <c r="D3" i="60"/>
  <c r="H9" i="60"/>
  <c r="E75" i="60"/>
  <c r="G87" i="60"/>
  <c r="D73" i="60"/>
  <c r="H200" i="60"/>
  <c r="D77" i="60"/>
  <c r="F27" i="60"/>
  <c r="D128" i="60"/>
  <c r="H130" i="60"/>
  <c r="F28" i="60"/>
  <c r="F213" i="60"/>
  <c r="J11" i="60"/>
  <c r="H97" i="60"/>
  <c r="F121" i="60"/>
  <c r="G95" i="60"/>
  <c r="H108" i="60"/>
  <c r="E130" i="60"/>
  <c r="F84" i="60"/>
  <c r="D22" i="60"/>
  <c r="G177" i="60"/>
  <c r="E106" i="60"/>
  <c r="H58" i="60"/>
  <c r="E58" i="60"/>
  <c r="G108" i="60"/>
  <c r="G129" i="60"/>
  <c r="F201" i="60"/>
  <c r="F36" i="60"/>
  <c r="D60" i="60"/>
  <c r="H120" i="60"/>
  <c r="D98" i="60"/>
  <c r="G22" i="60"/>
  <c r="I225" i="60"/>
  <c r="H164" i="60"/>
  <c r="I9" i="60"/>
  <c r="D37" i="60"/>
  <c r="I39" i="60"/>
  <c r="F98" i="60"/>
  <c r="E73" i="60"/>
  <c r="E200" i="60"/>
  <c r="G73" i="60"/>
  <c r="I61" i="60"/>
  <c r="H128" i="60"/>
  <c r="F109" i="60"/>
  <c r="E86" i="60"/>
  <c r="E236" i="60"/>
  <c r="D164" i="60"/>
  <c r="G62" i="60"/>
  <c r="I128" i="60"/>
  <c r="H49" i="60"/>
  <c r="F74" i="60"/>
  <c r="F87" i="60"/>
  <c r="I212" i="60"/>
  <c r="F108" i="60"/>
  <c r="E109" i="60"/>
  <c r="H188" i="60"/>
  <c r="F119" i="60"/>
  <c r="D118" i="60"/>
  <c r="E237" i="60"/>
  <c r="E177" i="60"/>
  <c r="G117" i="60"/>
  <c r="G132" i="60"/>
  <c r="F59" i="60"/>
  <c r="G118" i="60"/>
  <c r="F9" i="60"/>
  <c r="G189" i="60"/>
  <c r="F51" i="60"/>
  <c r="G51" i="60"/>
  <c r="H59" i="60"/>
  <c r="E28" i="60"/>
  <c r="F120" i="60"/>
  <c r="H225" i="60"/>
  <c r="G10" i="60"/>
  <c r="I73" i="60"/>
  <c r="I95" i="60"/>
  <c r="G36" i="60"/>
  <c r="I131" i="60"/>
  <c r="H107" i="60"/>
  <c r="I188" i="60"/>
  <c r="D107" i="60"/>
  <c r="I60" i="60"/>
  <c r="I96" i="60"/>
  <c r="H39" i="60"/>
  <c r="H61" i="60"/>
  <c r="D224" i="60"/>
  <c r="D165" i="60"/>
  <c r="E62" i="60"/>
  <c r="I107" i="60"/>
  <c r="D130" i="60"/>
  <c r="F38" i="60"/>
  <c r="F61" i="60"/>
  <c r="D200" i="60"/>
  <c r="D86" i="60"/>
  <c r="F8" i="60"/>
  <c r="E77" i="60"/>
  <c r="G8" i="60"/>
  <c r="I120" i="60"/>
  <c r="D39" i="60"/>
  <c r="I189" i="60"/>
  <c r="G201" i="60"/>
  <c r="E224" i="60"/>
  <c r="H165" i="60"/>
  <c r="E128" i="60"/>
  <c r="H37" i="60"/>
  <c r="D28" i="60"/>
  <c r="I2" i="60"/>
  <c r="D23" i="60"/>
  <c r="F176" i="60"/>
  <c r="E121" i="60"/>
  <c r="F23" i="60"/>
  <c r="G98" i="60"/>
  <c r="F77" i="60"/>
  <c r="I77" i="60"/>
  <c r="H212" i="60"/>
  <c r="E22" i="60"/>
  <c r="F117" i="60"/>
  <c r="H47" i="60"/>
  <c r="E132" i="60"/>
  <c r="I130" i="60"/>
  <c r="E47" i="60"/>
  <c r="D188" i="60"/>
  <c r="E117" i="60"/>
  <c r="I110" i="60"/>
  <c r="G120" i="60"/>
  <c r="I26" i="60"/>
  <c r="F62" i="60"/>
  <c r="E213" i="60"/>
  <c r="D4" i="60"/>
  <c r="F29" i="60"/>
  <c r="G97" i="60"/>
  <c r="G77" i="60"/>
  <c r="H99" i="60"/>
  <c r="F47" i="60"/>
  <c r="G188" i="60"/>
  <c r="H75" i="60"/>
  <c r="D49" i="60"/>
  <c r="F48" i="60"/>
  <c r="D109" i="60"/>
  <c r="F130" i="60"/>
  <c r="F236" i="60"/>
  <c r="I176" i="60"/>
  <c r="D62" i="60"/>
  <c r="G106" i="60"/>
  <c r="G27" i="60"/>
  <c r="F26" i="60"/>
  <c r="E108" i="60"/>
  <c r="E188" i="60"/>
  <c r="F97" i="60"/>
  <c r="H109" i="60"/>
  <c r="H38" i="60"/>
  <c r="F106" i="60"/>
  <c r="G128" i="60"/>
  <c r="E59" i="60"/>
  <c r="H74" i="60"/>
  <c r="G119" i="60"/>
  <c r="E110" i="60"/>
  <c r="F132" i="60"/>
  <c r="G29" i="60"/>
  <c r="I224" i="60"/>
  <c r="F10" i="60"/>
  <c r="H95" i="60"/>
  <c r="F131" i="60"/>
  <c r="F110" i="60"/>
  <c r="D87" i="60"/>
  <c r="I236" i="60"/>
  <c r="H177" i="60"/>
  <c r="I27" i="60"/>
  <c r="I51" i="60"/>
  <c r="E40" i="60"/>
  <c r="H28" i="60"/>
  <c r="F60" i="60"/>
  <c r="H201" i="60"/>
  <c r="H132" i="60"/>
  <c r="I40" i="60"/>
  <c r="G40" i="60"/>
  <c r="H129" i="60"/>
  <c r="E129" i="60"/>
  <c r="H236" i="60"/>
  <c r="G176" i="60"/>
  <c r="H110" i="60"/>
  <c r="G130" i="60"/>
  <c r="D29" i="60"/>
  <c r="D119" i="60"/>
  <c r="E98" i="60"/>
  <c r="H213" i="60"/>
  <c r="H77" i="60"/>
  <c r="D61" i="60"/>
  <c r="F37" i="60"/>
  <c r="F40" i="60"/>
  <c r="I99" i="60"/>
  <c r="D189" i="60"/>
  <c r="I50" i="60"/>
  <c r="I84" i="60"/>
  <c r="E87" i="60"/>
  <c r="F58" i="60"/>
  <c r="G26" i="60"/>
  <c r="G237" i="60"/>
  <c r="I164" i="60"/>
  <c r="F22" i="60"/>
  <c r="I108" i="60"/>
  <c r="H27" i="60"/>
  <c r="G25" i="60"/>
  <c r="I142" i="60"/>
  <c r="F177" i="60"/>
  <c r="I36" i="60"/>
  <c r="I8" i="60"/>
  <c r="I87" i="60"/>
  <c r="H22" i="60"/>
  <c r="D40" i="60"/>
  <c r="I38" i="60"/>
  <c r="G38" i="60"/>
  <c r="E212" i="60"/>
  <c r="D120" i="60"/>
  <c r="D48" i="60"/>
  <c r="G99" i="60"/>
  <c r="I25" i="60"/>
  <c r="G86" i="60"/>
  <c r="F224" i="60"/>
  <c r="F164" i="60"/>
  <c r="D27" i="60"/>
  <c r="D33" i="60" s="1"/>
  <c r="D59" i="60"/>
  <c r="I132" i="60"/>
  <c r="D85" i="60"/>
  <c r="D38" i="60"/>
  <c r="I201" i="60"/>
  <c r="I121" i="60"/>
  <c r="H131" i="60"/>
  <c r="E118" i="60"/>
  <c r="D95" i="60"/>
  <c r="D84" i="60"/>
  <c r="I237" i="60"/>
  <c r="I165" i="60"/>
  <c r="E85" i="60"/>
  <c r="F118" i="60"/>
  <c r="I29" i="60"/>
  <c r="E37" i="60"/>
  <c r="G39" i="60"/>
  <c r="I200" i="60"/>
  <c r="D106" i="60"/>
  <c r="F75" i="60"/>
  <c r="H121" i="60"/>
  <c r="I62" i="60"/>
  <c r="H73" i="60"/>
  <c r="H237" i="60"/>
  <c r="H176" i="60"/>
  <c r="E38" i="60"/>
  <c r="I97" i="60"/>
  <c r="E49" i="60"/>
  <c r="G37" i="60"/>
  <c r="E51" i="60"/>
  <c r="D225" i="60"/>
  <c r="E165" i="60"/>
  <c r="E120" i="60"/>
  <c r="G59" i="60"/>
  <c r="F107" i="60"/>
  <c r="I37" i="60"/>
  <c r="F237" i="60"/>
  <c r="E176" i="60"/>
  <c r="H48" i="60"/>
  <c r="F76" i="60"/>
  <c r="E60" i="60"/>
  <c r="F50" i="60"/>
  <c r="E131" i="60"/>
  <c r="E84" i="60"/>
  <c r="D117" i="60"/>
  <c r="G50" i="60"/>
  <c r="I118" i="60"/>
  <c r="D96" i="60"/>
  <c r="D201" i="60"/>
  <c r="G75" i="60"/>
  <c r="E201" i="60"/>
  <c r="F96" i="60"/>
  <c r="E99" i="60"/>
  <c r="G131" i="60"/>
  <c r="E27" i="60"/>
  <c r="H26" i="60"/>
  <c r="E225" i="60"/>
  <c r="D10" i="60"/>
  <c r="H25" i="60"/>
  <c r="H60" i="60"/>
  <c r="I106" i="60"/>
  <c r="E107" i="60"/>
  <c r="D97" i="60"/>
  <c r="E189" i="60"/>
  <c r="E9" i="60"/>
  <c r="H87" i="60"/>
  <c r="G48" i="60"/>
  <c r="G88" i="60"/>
  <c r="D132" i="60"/>
  <c r="G225" i="60"/>
  <c r="F165" i="60"/>
  <c r="G23" i="60"/>
  <c r="D50" i="60"/>
  <c r="I22" i="60"/>
  <c r="F49" i="60"/>
  <c r="D58" i="60"/>
  <c r="F189" i="60"/>
  <c r="F128" i="60"/>
  <c r="F99" i="60"/>
  <c r="G110" i="60"/>
  <c r="E76" i="60"/>
  <c r="E50" i="60"/>
  <c r="D236" i="60"/>
  <c r="G165" i="60"/>
  <c r="I129" i="60"/>
  <c r="H62" i="60"/>
  <c r="G28" i="60"/>
  <c r="I117" i="60"/>
  <c r="I72" i="60"/>
  <c r="D213" i="60"/>
  <c r="I10" i="60"/>
  <c r="F95" i="60"/>
  <c r="H51" i="60"/>
  <c r="I88" i="60"/>
  <c r="G60" i="60"/>
  <c r="F225" i="60"/>
  <c r="G164" i="60"/>
  <c r="I47" i="60"/>
  <c r="I28" i="60"/>
  <c r="H76" i="60"/>
  <c r="D76" i="60"/>
  <c r="I59" i="60"/>
  <c r="G74" i="60"/>
  <c r="E26" i="60"/>
  <c r="F200" i="60"/>
  <c r="D131" i="60"/>
  <c r="E25" i="60"/>
  <c r="H88" i="60"/>
  <c r="D8" i="60"/>
  <c r="F85" i="60"/>
  <c r="F212" i="60"/>
  <c r="H23" i="60"/>
  <c r="I75" i="60"/>
  <c r="G61" i="60"/>
  <c r="D108" i="60"/>
  <c r="G121" i="60"/>
  <c r="I74" i="60"/>
  <c r="D176" i="60"/>
  <c r="I49" i="60"/>
  <c r="I86" i="60"/>
  <c r="G47" i="60"/>
  <c r="H50" i="60"/>
  <c r="I109" i="60"/>
  <c r="G212" i="60"/>
  <c r="H10" i="60"/>
  <c r="I119" i="60"/>
  <c r="F25" i="60"/>
  <c r="H8" i="60"/>
  <c r="H118" i="60"/>
  <c r="I23" i="60"/>
  <c r="F188" i="60"/>
  <c r="D121" i="60"/>
  <c r="D99" i="60"/>
  <c r="E29" i="60"/>
  <c r="I85" i="60"/>
  <c r="H117" i="60"/>
  <c r="G224" i="60"/>
  <c r="E164" i="60"/>
  <c r="I76" i="60"/>
  <c r="E95" i="60"/>
  <c r="F73" i="60"/>
  <c r="E61" i="60"/>
  <c r="E88" i="60"/>
  <c r="I213" i="60"/>
  <c r="F88" i="60"/>
  <c r="D75" i="60"/>
  <c r="E23" i="60"/>
  <c r="D47" i="60"/>
  <c r="D74" i="60"/>
  <c r="H224" i="60"/>
  <c r="E10" i="60"/>
  <c r="H86" i="60"/>
  <c r="D51" i="60"/>
  <c r="E96" i="60"/>
  <c r="H98" i="60"/>
  <c r="H96" i="60"/>
  <c r="F129" i="60"/>
  <c r="E119" i="60"/>
  <c r="D88" i="60"/>
  <c r="E39" i="60"/>
  <c r="E74" i="60"/>
  <c r="H36" i="60"/>
  <c r="I58" i="60"/>
  <c r="G276" i="60" l="1"/>
  <c r="I276" i="60"/>
  <c r="H276" i="60"/>
  <c r="F276" i="60"/>
  <c r="E276" i="60"/>
  <c r="D276" i="60"/>
  <c r="D34" i="60"/>
  <c r="H166" i="60"/>
  <c r="F126" i="60"/>
  <c r="F5" i="60"/>
  <c r="D103" i="60"/>
  <c r="H6" i="60"/>
  <c r="E137" i="60"/>
  <c r="H81" i="60"/>
  <c r="G4" i="60"/>
  <c r="G115" i="60"/>
  <c r="E136" i="60"/>
  <c r="G24" i="60"/>
  <c r="E6" i="60"/>
  <c r="E4" i="60"/>
  <c r="D136" i="60"/>
  <c r="I178" i="60"/>
  <c r="D82" i="60"/>
  <c r="I81" i="60"/>
  <c r="I67" i="60"/>
  <c r="I56" i="60"/>
  <c r="D55" i="60"/>
  <c r="H238" i="60"/>
  <c r="I114" i="60"/>
  <c r="G67" i="60"/>
  <c r="H82" i="60"/>
  <c r="G136" i="60"/>
  <c r="I136" i="60"/>
  <c r="I24" i="60"/>
  <c r="E5" i="60"/>
  <c r="I5" i="60"/>
  <c r="I125" i="60"/>
  <c r="F45" i="60"/>
  <c r="D45" i="60"/>
  <c r="F66" i="60"/>
  <c r="H103" i="60"/>
  <c r="H137" i="60"/>
  <c r="F82" i="60"/>
  <c r="D67" i="60"/>
  <c r="D6" i="60"/>
  <c r="I115" i="60"/>
  <c r="H178" i="60"/>
  <c r="D81" i="60"/>
  <c r="I66" i="60"/>
  <c r="E114" i="60"/>
  <c r="I137" i="60"/>
  <c r="I34" i="60"/>
  <c r="I226" i="60"/>
  <c r="E103" i="60"/>
  <c r="G3" i="60"/>
  <c r="E45" i="60"/>
  <c r="H24" i="60"/>
  <c r="H126" i="60"/>
  <c r="G56" i="60"/>
  <c r="D214" i="60"/>
  <c r="D114" i="60"/>
  <c r="D7" i="60"/>
  <c r="G190" i="60"/>
  <c r="F3" i="60"/>
  <c r="F24" i="60"/>
  <c r="D166" i="60"/>
  <c r="D226" i="60"/>
  <c r="I7" i="60"/>
  <c r="E81" i="60"/>
  <c r="D202" i="60"/>
  <c r="I104" i="60"/>
  <c r="H4" i="60"/>
  <c r="G7" i="60"/>
  <c r="F166" i="60"/>
  <c r="E115" i="60"/>
  <c r="D44" i="60"/>
  <c r="D93" i="60"/>
  <c r="E226" i="60"/>
  <c r="G114" i="60"/>
  <c r="I4" i="60"/>
  <c r="F125" i="60"/>
  <c r="D125" i="60"/>
  <c r="H7" i="60"/>
  <c r="E126" i="60"/>
  <c r="H34" i="60"/>
  <c r="G6" i="60"/>
  <c r="F44" i="60"/>
  <c r="E3" i="60"/>
  <c r="G125" i="60"/>
  <c r="E24" i="60"/>
  <c r="H66" i="60"/>
  <c r="G82" i="60"/>
  <c r="I92" i="60"/>
  <c r="F6" i="60"/>
  <c r="D5" i="60"/>
  <c r="D11" i="60" s="1"/>
  <c r="F114" i="60"/>
  <c r="E67" i="60"/>
  <c r="H45" i="60"/>
  <c r="G55" i="60"/>
  <c r="H190" i="60"/>
  <c r="I55" i="60"/>
  <c r="D190" i="60"/>
  <c r="F34" i="60"/>
  <c r="E44" i="60"/>
  <c r="G33" i="60"/>
  <c r="I126" i="60"/>
  <c r="F67" i="60"/>
  <c r="D137" i="60"/>
  <c r="D12" i="60"/>
  <c r="I190" i="60"/>
  <c r="G92" i="60"/>
  <c r="H44" i="60"/>
  <c r="G126" i="60"/>
  <c r="F238" i="60"/>
  <c r="H114" i="60"/>
  <c r="G34" i="60"/>
  <c r="G45" i="60"/>
  <c r="G214" i="60"/>
  <c r="G104" i="60"/>
  <c r="G66" i="60"/>
  <c r="G93" i="60"/>
  <c r="D92" i="60"/>
  <c r="D238" i="60"/>
  <c r="H115" i="60"/>
  <c r="F55" i="60"/>
  <c r="G238" i="60"/>
  <c r="I33" i="60"/>
  <c r="I6" i="60"/>
  <c r="D126" i="60"/>
  <c r="E33" i="60"/>
  <c r="D66" i="60"/>
  <c r="I166" i="60"/>
  <c r="G137" i="60"/>
  <c r="H5" i="60"/>
  <c r="F136" i="60"/>
  <c r="G44" i="60"/>
  <c r="H93" i="60"/>
  <c r="G178" i="60"/>
  <c r="H125" i="60"/>
  <c r="F104" i="60"/>
  <c r="F178" i="60"/>
  <c r="I82" i="60"/>
  <c r="H33" i="60"/>
  <c r="F92" i="60"/>
  <c r="H214" i="60"/>
  <c r="H104" i="60"/>
  <c r="H55" i="60"/>
  <c r="E166" i="60"/>
  <c r="E202" i="60"/>
  <c r="E93" i="60"/>
  <c r="F4" i="60"/>
  <c r="E55" i="60"/>
  <c r="E56" i="60"/>
  <c r="H226" i="60"/>
  <c r="I103" i="60"/>
  <c r="G5" i="60"/>
  <c r="F226" i="60"/>
  <c r="G166" i="60"/>
  <c r="E238" i="60"/>
  <c r="H56" i="60"/>
  <c r="F56" i="60"/>
  <c r="D24" i="60"/>
  <c r="F202" i="60"/>
  <c r="D104" i="60"/>
  <c r="G103" i="60"/>
  <c r="F137" i="60"/>
  <c r="E190" i="60"/>
  <c r="E82" i="60"/>
  <c r="D115" i="60"/>
  <c r="H136" i="60"/>
  <c r="G81" i="60"/>
  <c r="I238" i="60"/>
  <c r="E66" i="60"/>
  <c r="G202" i="60"/>
  <c r="E92" i="60"/>
  <c r="I3" i="60"/>
  <c r="E214" i="60"/>
  <c r="E178" i="60"/>
  <c r="F93" i="60"/>
  <c r="I45" i="60"/>
  <c r="E7" i="60"/>
  <c r="E34" i="60"/>
  <c r="I214" i="60"/>
  <c r="F103" i="60"/>
  <c r="I44" i="60"/>
  <c r="D178" i="60"/>
  <c r="F190" i="60"/>
  <c r="G226" i="60"/>
  <c r="E104" i="60"/>
  <c r="F7" i="60"/>
  <c r="H202" i="60"/>
  <c r="H3" i="60"/>
  <c r="E125" i="60"/>
  <c r="F115" i="60"/>
  <c r="I93" i="60"/>
  <c r="F81" i="60"/>
  <c r="F33" i="60"/>
  <c r="D56" i="60"/>
  <c r="F214" i="60"/>
  <c r="H67" i="60"/>
  <c r="H92" i="60"/>
  <c r="I202" i="60"/>
  <c r="G11" i="60" l="1"/>
  <c r="E116" i="60"/>
  <c r="D13" i="60"/>
  <c r="F116" i="60"/>
  <c r="F83" i="60"/>
  <c r="E11" i="60"/>
  <c r="H57" i="60"/>
  <c r="H138" i="60"/>
  <c r="D105" i="60"/>
  <c r="G105" i="60"/>
  <c r="H12" i="60"/>
  <c r="E57" i="60"/>
  <c r="D138" i="60"/>
  <c r="H68" i="60"/>
  <c r="G46" i="60"/>
  <c r="I94" i="60"/>
  <c r="F12" i="60"/>
  <c r="H105" i="60"/>
  <c r="E35" i="60"/>
  <c r="H11" i="60"/>
  <c r="I11" i="60"/>
  <c r="I138" i="60"/>
  <c r="F94" i="60"/>
  <c r="D68" i="60"/>
  <c r="G94" i="60"/>
  <c r="F46" i="60"/>
  <c r="E138" i="60"/>
  <c r="F105" i="60"/>
  <c r="D83" i="60"/>
  <c r="I116" i="60"/>
  <c r="I83" i="60"/>
  <c r="G35" i="60"/>
  <c r="I68" i="60"/>
  <c r="E12" i="60"/>
  <c r="G127" i="60"/>
  <c r="E68" i="60"/>
  <c r="E46" i="60"/>
  <c r="G83" i="60"/>
  <c r="H94" i="60"/>
  <c r="F11" i="60"/>
  <c r="D57" i="60"/>
  <c r="G57" i="60"/>
  <c r="I35" i="60"/>
  <c r="F35" i="60"/>
  <c r="E94" i="60"/>
  <c r="F138" i="60"/>
  <c r="G68" i="60"/>
  <c r="E83" i="60"/>
  <c r="H46" i="60"/>
  <c r="H127" i="60"/>
  <c r="I46" i="60"/>
  <c r="F68" i="60"/>
  <c r="E127" i="60"/>
  <c r="H83" i="60"/>
  <c r="G12" i="60"/>
  <c r="G116" i="60"/>
  <c r="D46" i="60"/>
  <c r="I127" i="60"/>
  <c r="I12" i="60"/>
  <c r="I105" i="60"/>
  <c r="F127" i="60"/>
  <c r="D127" i="60"/>
  <c r="H116" i="60"/>
  <c r="D116" i="60"/>
  <c r="F57" i="60"/>
  <c r="H35" i="60"/>
  <c r="D35" i="60"/>
  <c r="G138" i="60"/>
  <c r="D94" i="60"/>
  <c r="I57" i="60"/>
  <c r="E105" i="60"/>
  <c r="H13" i="60" l="1"/>
  <c r="E13" i="60"/>
  <c r="G13" i="60"/>
  <c r="F13" i="60"/>
  <c r="I13" i="60"/>
</calcChain>
</file>

<file path=xl/sharedStrings.xml><?xml version="1.0" encoding="utf-8"?>
<sst xmlns="http://schemas.openxmlformats.org/spreadsheetml/2006/main" count="530" uniqueCount="119">
  <si>
    <t>41G</t>
  </si>
  <si>
    <t>DAF</t>
  </si>
  <si>
    <t>43M</t>
  </si>
  <si>
    <t>Astreintes</t>
  </si>
  <si>
    <t>Clients 41G</t>
  </si>
  <si>
    <t>Jumpy</t>
  </si>
  <si>
    <t>Iveco</t>
  </si>
  <si>
    <t>Berlingo</t>
  </si>
  <si>
    <t>Planning 43M / 41G</t>
  </si>
  <si>
    <t>Lieu</t>
  </si>
  <si>
    <t>Horaires</t>
  </si>
  <si>
    <t>Commentaires</t>
  </si>
  <si>
    <t>Contrôle chariots</t>
  </si>
  <si>
    <t>Tâches 41G</t>
  </si>
  <si>
    <t>Inventaires</t>
  </si>
  <si>
    <t>Prépa cmdes</t>
  </si>
  <si>
    <t>Rangement</t>
  </si>
  <si>
    <t>Réception</t>
  </si>
  <si>
    <t>Clients</t>
  </si>
  <si>
    <t>Réceptions</t>
  </si>
  <si>
    <t>Facturation</t>
  </si>
  <si>
    <t>Expéditions</t>
  </si>
  <si>
    <t>Dimensions si hors gabarit</t>
  </si>
  <si>
    <t>Quantités</t>
  </si>
  <si>
    <t>Transporteur</t>
  </si>
  <si>
    <t>Désignations</t>
  </si>
  <si>
    <t>Réf</t>
  </si>
  <si>
    <t>Inventaire consommables</t>
  </si>
  <si>
    <t>Divers</t>
  </si>
  <si>
    <t>Date liv previ</t>
  </si>
  <si>
    <t>Absences</t>
  </si>
  <si>
    <t>Véhicules</t>
  </si>
  <si>
    <t>Engins de manut</t>
  </si>
  <si>
    <t>4T élec</t>
  </si>
  <si>
    <t>7T gaz</t>
  </si>
  <si>
    <t>Nissan</t>
  </si>
  <si>
    <t>Oman</t>
  </si>
  <si>
    <t>Transpal élec</t>
  </si>
  <si>
    <t>Engins manut</t>
  </si>
  <si>
    <t>Après-midi</t>
  </si>
  <si>
    <t>Matin</t>
  </si>
  <si>
    <t>Toute la journée</t>
  </si>
  <si>
    <t>&lt;= à 2 missions</t>
  </si>
  <si>
    <t>mission 1</t>
  </si>
  <si>
    <t>mission 2</t>
  </si>
  <si>
    <t>mission 3</t>
  </si>
  <si>
    <t>mission 4</t>
  </si>
  <si>
    <t>mission 5</t>
  </si>
  <si>
    <t>Moyens en entretien</t>
  </si>
  <si>
    <t>Tous moyens</t>
  </si>
  <si>
    <t>Salarié</t>
  </si>
  <si>
    <t>absence</t>
  </si>
  <si>
    <t>Salariés 43M (missions-absences)</t>
  </si>
  <si>
    <t>Salariés 41G (clients-absences)</t>
  </si>
  <si>
    <t>client 1</t>
  </si>
  <si>
    <t>client 2</t>
  </si>
  <si>
    <t>client 3</t>
  </si>
  <si>
    <t>client 4</t>
  </si>
  <si>
    <t>41G / 43M (absence)</t>
  </si>
  <si>
    <t>&lt;= à 1 mission</t>
  </si>
  <si>
    <t>Plage horaire</t>
  </si>
  <si>
    <t>*nom_interim 43M</t>
  </si>
  <si>
    <t>Autre 41G</t>
  </si>
  <si>
    <t>*nom_interim 41G</t>
  </si>
  <si>
    <t>Semaine</t>
  </si>
  <si>
    <t>S1</t>
  </si>
  <si>
    <t>S2</t>
  </si>
  <si>
    <t>S3</t>
  </si>
  <si>
    <t>S4</t>
  </si>
  <si>
    <t>S5</t>
  </si>
  <si>
    <t>S6</t>
  </si>
  <si>
    <t>S7</t>
  </si>
  <si>
    <t>S8</t>
  </si>
  <si>
    <t>S9</t>
  </si>
  <si>
    <t>S10</t>
  </si>
  <si>
    <t>S11</t>
  </si>
  <si>
    <t>S12</t>
  </si>
  <si>
    <t>mission 6</t>
  </si>
  <si>
    <t>mission 7</t>
  </si>
  <si>
    <t>mission 8</t>
  </si>
  <si>
    <t>Mission "Tournée"</t>
  </si>
  <si>
    <t>tel client</t>
  </si>
  <si>
    <t>quoi</t>
  </si>
  <si>
    <t>horaires et lieu</t>
  </si>
  <si>
    <t>Client 1 : Nom</t>
  </si>
  <si>
    <t>Client 2 : Nom</t>
  </si>
  <si>
    <t>Client 3 : Nom</t>
  </si>
  <si>
    <t>Mission 1</t>
  </si>
  <si>
    <t>Mission 2</t>
  </si>
  <si>
    <t>Mission 3</t>
  </si>
  <si>
    <t>Mission 4</t>
  </si>
  <si>
    <t>Mission 5</t>
  </si>
  <si>
    <t>Mission 6</t>
  </si>
  <si>
    <t>Mission 7</t>
  </si>
  <si>
    <t>Missions 1</t>
  </si>
  <si>
    <t>Missions 2</t>
  </si>
  <si>
    <t>Missions 3</t>
  </si>
  <si>
    <t>Missions 4</t>
  </si>
  <si>
    <r>
      <rPr>
        <b/>
        <i/>
        <u/>
        <sz val="11"/>
        <color theme="8"/>
        <rFont val="Arial"/>
        <family val="2"/>
      </rPr>
      <t>Importants :</t>
    </r>
    <r>
      <rPr>
        <i/>
        <sz val="11"/>
        <color theme="8"/>
        <rFont val="Arial"/>
        <family val="2"/>
      </rPr>
      <t xml:space="preserve">
</t>
    </r>
    <r>
      <rPr>
        <b/>
        <i/>
        <sz val="11"/>
        <color theme="8"/>
        <rFont val="Arial"/>
        <family val="2"/>
      </rPr>
      <t xml:space="preserve">Les astreintes </t>
    </r>
    <r>
      <rPr>
        <i/>
        <sz val="11"/>
        <color theme="8"/>
        <rFont val="Arial"/>
        <family val="2"/>
      </rPr>
      <t xml:space="preserve">ne sont pas prises en compte dans les dispo (moyens et salariés).
</t>
    </r>
    <r>
      <rPr>
        <b/>
        <i/>
        <sz val="11"/>
        <color theme="8"/>
        <rFont val="Arial"/>
        <family val="2"/>
      </rPr>
      <t>Les moyens en entretiens</t>
    </r>
    <r>
      <rPr>
        <i/>
        <sz val="11"/>
        <color theme="8"/>
        <rFont val="Arial"/>
        <family val="2"/>
      </rPr>
      <t xml:space="preserve"> ne sont pas pris en compte dans la disponibilité mais un message apparaitra si c'est ce moyen est en entretien un jour de la semaine.
Si </t>
    </r>
    <r>
      <rPr>
        <b/>
        <i/>
        <sz val="11"/>
        <color theme="8"/>
        <rFont val="Arial"/>
        <family val="2"/>
      </rPr>
      <t>un moyen ou une ressource</t>
    </r>
    <r>
      <rPr>
        <i/>
        <sz val="11"/>
        <color theme="8"/>
        <rFont val="Arial"/>
        <family val="2"/>
      </rPr>
      <t xml:space="preserve"> est utilisé une 2ème fois dans une plage horaire</t>
    </r>
    <r>
      <rPr>
        <b/>
        <i/>
        <sz val="11"/>
        <color theme="8"/>
        <rFont val="Arial"/>
        <family val="2"/>
      </rPr>
      <t>( 2x le matin ou 2 xl'aprem)</t>
    </r>
    <r>
      <rPr>
        <i/>
        <sz val="11"/>
        <color theme="8"/>
        <rFont val="Arial"/>
        <family val="2"/>
      </rPr>
      <t xml:space="preserve"> ne sélectionnez pas la plage horaire. Le message "sélectionner la plage horaire" reste affiché.</t>
    </r>
  </si>
  <si>
    <t>NOM 1</t>
  </si>
  <si>
    <t>NOM 2</t>
  </si>
  <si>
    <t>NOM 3</t>
  </si>
  <si>
    <t>NOM 4</t>
  </si>
  <si>
    <t>NOM 5</t>
  </si>
  <si>
    <t>NOM 6</t>
  </si>
  <si>
    <t>NOM 7</t>
  </si>
  <si>
    <t>NOM 8</t>
  </si>
  <si>
    <t>NOM 9</t>
  </si>
  <si>
    <t>NOM 10</t>
  </si>
  <si>
    <t>NOM 11</t>
  </si>
  <si>
    <t>Client 1</t>
  </si>
  <si>
    <t>Client 2</t>
  </si>
  <si>
    <t>Client 3</t>
  </si>
  <si>
    <t>Client 4</t>
  </si>
  <si>
    <t>Client 5</t>
  </si>
  <si>
    <t>Client 6</t>
  </si>
  <si>
    <t>Client 7</t>
  </si>
  <si>
    <t>Client 8</t>
  </si>
  <si>
    <t>Nom 2 est dans les deux équipes. Attention il apparait dispo même s'il est occupé à la log. Un message de "surutilisation" apparait s'il intervient dans les 2 équipes.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</si>
</sst>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_-* #,##0.00\ [$€-1]_-;\-* #,##0.00\ [$€-1]_-;_-* &quot;-&quot;??\ [$€-1]_-"/>
    <numFmt numFmtId="165" formatCode="[$-F400]h:mm:ss\ AM/PM"/>
    <numFmt numFmtId="166" formatCode="dddd\ dd/mm"/>
    <numFmt numFmtId="167" formatCode="dd/mm"/>
  </numFmts>
  <fonts count="21" x14ac:knownFonts="1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sz val="26"/>
      <name val="Arial"/>
      <family val="2"/>
    </font>
    <font>
      <b/>
      <sz val="11"/>
      <name val="Arial"/>
      <family val="2"/>
    </font>
    <font>
      <b/>
      <sz val="12"/>
      <name val="Arial"/>
      <family val="2"/>
    </font>
    <font>
      <sz val="12"/>
      <name val="Arial"/>
      <family val="2"/>
    </font>
    <font>
      <sz val="10"/>
      <color rgb="FFFF0000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sz val="10"/>
      <color rgb="FF212529"/>
      <name val="Courier New"/>
      <family val="3"/>
    </font>
    <font>
      <b/>
      <sz val="10"/>
      <color theme="8"/>
      <name val="Arial"/>
      <family val="2"/>
    </font>
    <font>
      <sz val="8"/>
      <name val="Arial"/>
      <family val="2"/>
    </font>
    <font>
      <b/>
      <sz val="10"/>
      <color rgb="FF0070C0"/>
      <name val="Arial"/>
      <family val="2"/>
    </font>
    <font>
      <i/>
      <sz val="10"/>
      <color rgb="FFFF0000"/>
      <name val="Arial"/>
      <family val="2"/>
    </font>
    <font>
      <i/>
      <sz val="10"/>
      <color theme="8"/>
      <name val="Arial"/>
      <family val="2"/>
    </font>
    <font>
      <i/>
      <sz val="10"/>
      <color theme="5"/>
      <name val="Arial"/>
      <family val="2"/>
    </font>
    <font>
      <b/>
      <i/>
      <sz val="11"/>
      <color theme="8"/>
      <name val="Arial"/>
      <family val="2"/>
    </font>
    <font>
      <i/>
      <sz val="11"/>
      <color theme="8"/>
      <name val="Arial"/>
      <family val="2"/>
    </font>
    <font>
      <b/>
      <i/>
      <u/>
      <sz val="11"/>
      <color theme="8"/>
      <name val="Arial"/>
      <family val="2"/>
    </font>
  </fonts>
  <fills count="1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DF0E9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CDD"/>
        <bgColor indexed="64"/>
      </patternFill>
    </fill>
    <fill>
      <patternFill patternType="solid">
        <fgColor rgb="FFF7FFCD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9" tint="0.59999389629810485"/>
        <bgColor indexed="64"/>
      </patternFill>
    </fill>
  </fills>
  <borders count="4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theme="0" tint="-0.14999847407452621"/>
      </top>
      <bottom/>
      <diagonal/>
    </border>
    <border>
      <left/>
      <right/>
      <top style="thin">
        <color theme="0" tint="-0.14999847407452621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theme="0" tint="-0.14999847407452621"/>
      </bottom>
      <diagonal/>
    </border>
    <border>
      <left/>
      <right/>
      <top/>
      <bottom style="thin">
        <color theme="0" tint="-0.14999847407452621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178">
    <xf numFmtId="0" fontId="0" fillId="0" borderId="0" xfId="0"/>
    <xf numFmtId="0" fontId="2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2" fillId="0" borderId="0" xfId="0" applyFont="1"/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left"/>
    </xf>
    <xf numFmtId="0" fontId="2" fillId="10" borderId="0" xfId="0" applyFont="1" applyFill="1" applyBorder="1" applyAlignment="1">
      <alignment horizontal="center"/>
    </xf>
    <xf numFmtId="0" fontId="1" fillId="0" borderId="0" xfId="0" applyFont="1"/>
    <xf numFmtId="0" fontId="7" fillId="0" borderId="0" xfId="0" applyFont="1"/>
    <xf numFmtId="0" fontId="8" fillId="0" borderId="0" xfId="0" applyFont="1" applyBorder="1" applyAlignment="1">
      <alignment horizontal="center" vertical="center"/>
    </xf>
    <xf numFmtId="0" fontId="8" fillId="0" borderId="0" xfId="0" applyFont="1" applyBorder="1" applyAlignment="1">
      <alignment vertical="center"/>
    </xf>
    <xf numFmtId="0" fontId="1" fillId="0" borderId="26" xfId="0" applyFont="1" applyBorder="1"/>
    <xf numFmtId="0" fontId="1" fillId="0" borderId="27" xfId="0" applyFont="1" applyBorder="1"/>
    <xf numFmtId="0" fontId="9" fillId="10" borderId="0" xfId="0" applyFont="1" applyFill="1" applyAlignment="1">
      <alignment horizontal="right"/>
    </xf>
    <xf numFmtId="0" fontId="9" fillId="0" borderId="0" xfId="0" applyFont="1" applyBorder="1" applyAlignment="1">
      <alignment horizontal="center"/>
    </xf>
    <xf numFmtId="0" fontId="9" fillId="0" borderId="25" xfId="0" applyFont="1" applyBorder="1" applyAlignment="1">
      <alignment horizontal="center" vertical="center"/>
    </xf>
    <xf numFmtId="0" fontId="2" fillId="0" borderId="24" xfId="0" applyFont="1" applyBorder="1" applyAlignment="1">
      <alignment horizontal="center" vertical="center"/>
    </xf>
    <xf numFmtId="0" fontId="8" fillId="0" borderId="0" xfId="0" applyFont="1"/>
    <xf numFmtId="0" fontId="5" fillId="0" borderId="15" xfId="0" applyFont="1" applyBorder="1" applyAlignment="1">
      <alignment horizontal="center" vertical="center"/>
    </xf>
    <xf numFmtId="0" fontId="5" fillId="0" borderId="15" xfId="0" applyFont="1" applyBorder="1" applyAlignment="1">
      <alignment horizontal="center" vertical="center" wrapText="1"/>
    </xf>
    <xf numFmtId="0" fontId="9" fillId="0" borderId="0" xfId="0" applyFont="1" applyBorder="1" applyAlignment="1">
      <alignment horizontal="left"/>
    </xf>
    <xf numFmtId="0" fontId="9" fillId="0" borderId="0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0" fillId="0" borderId="0" xfId="0" applyBorder="1" applyAlignment="1"/>
    <xf numFmtId="0" fontId="0" fillId="0" borderId="0" xfId="0" applyAlignment="1">
      <alignment horizontal="center" vertical="center"/>
    </xf>
    <xf numFmtId="0" fontId="2" fillId="0" borderId="13" xfId="0" applyFont="1" applyBorder="1" applyAlignment="1">
      <alignment horizontal="left"/>
    </xf>
    <xf numFmtId="166" fontId="6" fillId="0" borderId="1" xfId="0" applyNumberFormat="1" applyFont="1" applyBorder="1" applyAlignment="1">
      <alignment horizontal="center" vertical="center"/>
    </xf>
    <xf numFmtId="0" fontId="0" fillId="0" borderId="0" xfId="0" applyFill="1"/>
    <xf numFmtId="0" fontId="1" fillId="0" borderId="0" xfId="0" applyFont="1" applyBorder="1"/>
    <xf numFmtId="0" fontId="12" fillId="10" borderId="0" xfId="0" applyFont="1" applyFill="1"/>
    <xf numFmtId="0" fontId="2" fillId="0" borderId="24" xfId="0" applyNumberFormat="1" applyFont="1" applyBorder="1" applyAlignment="1">
      <alignment horizontal="center" vertical="center"/>
    </xf>
    <xf numFmtId="0" fontId="2" fillId="0" borderId="10" xfId="0" applyNumberFormat="1" applyFont="1" applyBorder="1" applyAlignment="1">
      <alignment horizontal="center" vertical="center"/>
    </xf>
    <xf numFmtId="0" fontId="9" fillId="0" borderId="25" xfId="0" applyNumberFormat="1" applyFont="1" applyBorder="1" applyAlignment="1">
      <alignment horizontal="center" vertical="center"/>
    </xf>
    <xf numFmtId="0" fontId="0" fillId="0" borderId="0" xfId="0" applyNumberFormat="1"/>
    <xf numFmtId="166" fontId="6" fillId="0" borderId="1" xfId="0" applyNumberFormat="1" applyFont="1" applyBorder="1" applyAlignment="1" applyProtection="1">
      <alignment horizontal="center" vertical="center"/>
      <protection locked="0"/>
    </xf>
    <xf numFmtId="0" fontId="6" fillId="3" borderId="6" xfId="0" applyFont="1" applyFill="1" applyBorder="1" applyAlignment="1" applyProtection="1">
      <alignment vertical="center"/>
      <protection locked="0"/>
    </xf>
    <xf numFmtId="0" fontId="0" fillId="3" borderId="38" xfId="0" applyFill="1" applyBorder="1" applyAlignment="1" applyProtection="1">
      <alignment horizontal="center" vertical="center"/>
      <protection locked="0"/>
    </xf>
    <xf numFmtId="0" fontId="0" fillId="3" borderId="35" xfId="0" applyFill="1" applyBorder="1" applyAlignment="1" applyProtection="1">
      <alignment horizontal="center" vertical="center"/>
      <protection locked="0"/>
    </xf>
    <xf numFmtId="0" fontId="0" fillId="3" borderId="39" xfId="0" applyFill="1" applyBorder="1" applyAlignment="1" applyProtection="1">
      <alignment horizontal="center" vertical="center"/>
      <protection locked="0"/>
    </xf>
    <xf numFmtId="0" fontId="1" fillId="0" borderId="3" xfId="0" applyFont="1" applyBorder="1" applyAlignment="1" applyProtection="1">
      <alignment vertical="center"/>
      <protection locked="0"/>
    </xf>
    <xf numFmtId="0" fontId="2" fillId="10" borderId="29" xfId="0" applyFont="1" applyFill="1" applyBorder="1" applyAlignment="1" applyProtection="1">
      <alignment horizontal="center" vertical="center"/>
      <protection locked="0"/>
    </xf>
    <xf numFmtId="0" fontId="2" fillId="10" borderId="36" xfId="0" applyFont="1" applyFill="1" applyBorder="1" applyAlignment="1" applyProtection="1">
      <alignment horizontal="center" vertical="center"/>
      <protection locked="0"/>
    </xf>
    <xf numFmtId="0" fontId="2" fillId="10" borderId="40" xfId="0" applyFont="1" applyFill="1" applyBorder="1" applyAlignment="1" applyProtection="1">
      <alignment horizontal="center" vertical="center"/>
      <protection locked="0"/>
    </xf>
    <xf numFmtId="0" fontId="0" fillId="0" borderId="37" xfId="0" applyBorder="1" applyAlignment="1" applyProtection="1">
      <alignment horizontal="center" vertical="center"/>
      <protection locked="0"/>
    </xf>
    <xf numFmtId="0" fontId="6" fillId="7" borderId="18" xfId="0" applyFont="1" applyFill="1" applyBorder="1" applyProtection="1">
      <protection locked="0"/>
    </xf>
    <xf numFmtId="0" fontId="2" fillId="7" borderId="18" xfId="0" applyFont="1" applyFill="1" applyBorder="1" applyAlignment="1" applyProtection="1">
      <alignment horizontal="center" vertical="center"/>
      <protection locked="0"/>
    </xf>
    <xf numFmtId="0" fontId="2" fillId="7" borderId="15" xfId="0" applyFont="1" applyFill="1" applyBorder="1" applyAlignment="1" applyProtection="1">
      <alignment horizontal="center" vertical="center"/>
      <protection locked="0"/>
    </xf>
    <xf numFmtId="0" fontId="2" fillId="0" borderId="2" xfId="0" applyFont="1" applyBorder="1" applyAlignment="1" applyProtection="1">
      <alignment horizontal="left"/>
      <protection locked="0"/>
    </xf>
    <xf numFmtId="0" fontId="0" fillId="0" borderId="19" xfId="0" applyBorder="1" applyAlignment="1" applyProtection="1">
      <alignment horizontal="center" vertical="center"/>
      <protection locked="0"/>
    </xf>
    <xf numFmtId="0" fontId="0" fillId="0" borderId="16" xfId="0" applyBorder="1" applyAlignment="1" applyProtection="1">
      <alignment horizontal="center" vertical="center"/>
      <protection locked="0"/>
    </xf>
    <xf numFmtId="0" fontId="1" fillId="0" borderId="19" xfId="0" applyFont="1" applyBorder="1" applyAlignment="1" applyProtection="1">
      <alignment horizontal="center" vertical="center"/>
      <protection locked="0"/>
    </xf>
    <xf numFmtId="0" fontId="1" fillId="0" borderId="16" xfId="0" applyFont="1" applyBorder="1" applyAlignment="1" applyProtection="1">
      <alignment horizontal="center" vertical="center"/>
      <protection locked="0"/>
    </xf>
    <xf numFmtId="0" fontId="10" fillId="0" borderId="2" xfId="0" applyFont="1" applyBorder="1" applyAlignment="1" applyProtection="1">
      <alignment horizontal="left" vertical="center" wrapText="1"/>
      <protection locked="0"/>
    </xf>
    <xf numFmtId="16" fontId="0" fillId="0" borderId="19" xfId="0" applyNumberFormat="1" applyBorder="1" applyAlignment="1" applyProtection="1">
      <alignment horizontal="center" vertical="center"/>
      <protection locked="0"/>
    </xf>
    <xf numFmtId="0" fontId="3" fillId="0" borderId="16" xfId="0" applyFont="1" applyBorder="1" applyAlignment="1" applyProtection="1">
      <alignment horizontal="center" vertical="center"/>
      <protection locked="0"/>
    </xf>
    <xf numFmtId="0" fontId="2" fillId="0" borderId="3" xfId="0" applyFont="1" applyBorder="1" applyAlignment="1" applyProtection="1">
      <alignment horizontal="left" vertical="center" wrapText="1"/>
      <protection locked="0"/>
    </xf>
    <xf numFmtId="0" fontId="1" fillId="7" borderId="20" xfId="0" quotePrefix="1" applyFont="1" applyFill="1" applyBorder="1" applyAlignment="1" applyProtection="1">
      <alignment horizontal="center" vertical="center" wrapText="1"/>
      <protection locked="0"/>
    </xf>
    <xf numFmtId="0" fontId="1" fillId="7" borderId="17" xfId="0" quotePrefix="1" applyFont="1" applyFill="1" applyBorder="1" applyAlignment="1" applyProtection="1">
      <alignment horizontal="center" vertical="center" wrapText="1"/>
      <protection locked="0"/>
    </xf>
    <xf numFmtId="0" fontId="3" fillId="7" borderId="17" xfId="0" quotePrefix="1" applyFont="1" applyFill="1" applyBorder="1" applyAlignment="1" applyProtection="1">
      <alignment horizontal="center" vertical="center" wrapText="1"/>
      <protection locked="0"/>
    </xf>
    <xf numFmtId="0" fontId="6" fillId="8" borderId="18" xfId="0" applyFont="1" applyFill="1" applyBorder="1" applyProtection="1">
      <protection locked="0"/>
    </xf>
    <xf numFmtId="0" fontId="2" fillId="8" borderId="18" xfId="0" applyFont="1" applyFill="1" applyBorder="1" applyAlignment="1" applyProtection="1">
      <alignment horizontal="center" vertical="center"/>
      <protection locked="0"/>
    </xf>
    <xf numFmtId="0" fontId="2" fillId="8" borderId="15" xfId="0" applyFont="1" applyFill="1" applyBorder="1" applyAlignment="1" applyProtection="1">
      <alignment horizontal="center" vertical="center"/>
      <protection locked="0"/>
    </xf>
    <xf numFmtId="0" fontId="3" fillId="8" borderId="19" xfId="0" quotePrefix="1" applyFont="1" applyFill="1" applyBorder="1" applyAlignment="1" applyProtection="1">
      <alignment horizontal="center" vertical="center" wrapText="1"/>
      <protection locked="0"/>
    </xf>
    <xf numFmtId="0" fontId="3" fillId="8" borderId="16" xfId="0" quotePrefix="1" applyFont="1" applyFill="1" applyBorder="1" applyAlignment="1" applyProtection="1">
      <alignment horizontal="center" vertical="center" wrapText="1"/>
      <protection locked="0"/>
    </xf>
    <xf numFmtId="0" fontId="1" fillId="8" borderId="16" xfId="0" quotePrefix="1" applyFont="1" applyFill="1" applyBorder="1" applyAlignment="1" applyProtection="1">
      <alignment horizontal="center" vertical="center" wrapText="1"/>
      <protection locked="0"/>
    </xf>
    <xf numFmtId="0" fontId="6" fillId="2" borderId="6" xfId="0" applyFont="1" applyFill="1" applyBorder="1" applyAlignment="1" applyProtection="1">
      <alignment horizontal="left"/>
      <protection locked="0"/>
    </xf>
    <xf numFmtId="0" fontId="6" fillId="2" borderId="11" xfId="0" applyFont="1" applyFill="1" applyBorder="1" applyAlignment="1" applyProtection="1">
      <alignment horizontal="center" vertical="center"/>
      <protection locked="0"/>
    </xf>
    <xf numFmtId="0" fontId="6" fillId="2" borderId="14" xfId="0" applyFont="1" applyFill="1" applyBorder="1" applyAlignment="1" applyProtection="1">
      <alignment horizontal="center" vertical="center"/>
      <protection locked="0"/>
    </xf>
    <xf numFmtId="0" fontId="2" fillId="2" borderId="5" xfId="0" applyFont="1" applyFill="1" applyBorder="1" applyAlignment="1" applyProtection="1">
      <alignment horizontal="center" vertical="center"/>
      <protection locked="0"/>
    </xf>
    <xf numFmtId="0" fontId="2" fillId="2" borderId="0" xfId="0" applyFont="1" applyFill="1" applyBorder="1" applyAlignment="1" applyProtection="1">
      <alignment horizontal="center" vertical="center"/>
      <protection locked="0"/>
    </xf>
    <xf numFmtId="0" fontId="1" fillId="0" borderId="2" xfId="0" applyFont="1" applyBorder="1" applyAlignment="1" applyProtection="1">
      <alignment horizontal="left"/>
      <protection locked="0"/>
    </xf>
    <xf numFmtId="165" fontId="2" fillId="8" borderId="0" xfId="0" applyNumberFormat="1" applyFont="1" applyFill="1" applyBorder="1" applyAlignment="1" applyProtection="1">
      <alignment horizontal="center" vertical="center"/>
      <protection locked="0"/>
    </xf>
    <xf numFmtId="0" fontId="2" fillId="8" borderId="0" xfId="0" applyFont="1" applyFill="1" applyBorder="1" applyAlignment="1" applyProtection="1">
      <alignment horizontal="center" vertical="center"/>
      <protection locked="0"/>
    </xf>
    <xf numFmtId="0" fontId="2" fillId="0" borderId="2" xfId="0" applyFont="1" applyBorder="1" applyAlignment="1" applyProtection="1">
      <alignment vertical="center"/>
      <protection locked="0"/>
    </xf>
    <xf numFmtId="0" fontId="2" fillId="10" borderId="0" xfId="0" applyFont="1" applyFill="1" applyBorder="1" applyAlignment="1" applyProtection="1">
      <alignment horizontal="center" vertical="center"/>
      <protection locked="0"/>
    </xf>
    <xf numFmtId="0" fontId="1" fillId="0" borderId="2" xfId="0" applyFont="1" applyBorder="1" applyAlignment="1" applyProtection="1">
      <alignment vertical="center"/>
      <protection locked="0"/>
    </xf>
    <xf numFmtId="0" fontId="2" fillId="6" borderId="5" xfId="0" applyFont="1" applyFill="1" applyBorder="1" applyAlignment="1" applyProtection="1">
      <alignment horizontal="center" vertical="center"/>
      <protection locked="0"/>
    </xf>
    <xf numFmtId="0" fontId="2" fillId="6" borderId="0" xfId="0" applyFont="1" applyFill="1" applyBorder="1" applyAlignment="1" applyProtection="1">
      <alignment horizontal="center" vertical="center"/>
      <protection locked="0"/>
    </xf>
    <xf numFmtId="0" fontId="0" fillId="0" borderId="5" xfId="0" applyBorder="1" applyAlignment="1" applyProtection="1">
      <alignment horizontal="center" vertical="center"/>
      <protection locked="0"/>
    </xf>
    <xf numFmtId="0" fontId="0" fillId="0" borderId="0" xfId="0" applyBorder="1" applyAlignment="1" applyProtection="1">
      <alignment horizontal="center" vertical="center"/>
      <protection locked="0"/>
    </xf>
    <xf numFmtId="0" fontId="1" fillId="12" borderId="0" xfId="0" applyFont="1" applyFill="1" applyAlignment="1" applyProtection="1">
      <alignment horizontal="center" vertical="center" wrapText="1"/>
      <protection locked="0"/>
    </xf>
    <xf numFmtId="0" fontId="2" fillId="4" borderId="5" xfId="0" applyFont="1" applyFill="1" applyBorder="1" applyAlignment="1" applyProtection="1">
      <alignment horizontal="center" vertical="center"/>
      <protection locked="0"/>
    </xf>
    <xf numFmtId="0" fontId="2" fillId="4" borderId="0" xfId="0" applyFont="1" applyFill="1" applyBorder="1" applyAlignment="1" applyProtection="1">
      <alignment horizontal="center" vertical="center"/>
      <protection locked="0"/>
    </xf>
    <xf numFmtId="0" fontId="3" fillId="2" borderId="5" xfId="0" quotePrefix="1" applyFont="1" applyFill="1" applyBorder="1" applyAlignment="1" applyProtection="1">
      <alignment horizontal="center" vertical="center" wrapText="1"/>
      <protection locked="0"/>
    </xf>
    <xf numFmtId="0" fontId="3" fillId="2" borderId="0" xfId="0" quotePrefix="1" applyFont="1" applyFill="1" applyBorder="1" applyAlignment="1" applyProtection="1">
      <alignment horizontal="center" vertical="center" wrapText="1"/>
      <protection locked="0"/>
    </xf>
    <xf numFmtId="0" fontId="3" fillId="2" borderId="21" xfId="0" quotePrefix="1" applyFont="1" applyFill="1" applyBorder="1" applyAlignment="1" applyProtection="1">
      <alignment horizontal="center" vertical="center"/>
      <protection locked="0"/>
    </xf>
    <xf numFmtId="0" fontId="3" fillId="2" borderId="21" xfId="0" quotePrefix="1" applyFont="1" applyFill="1" applyBorder="1" applyAlignment="1" applyProtection="1">
      <alignment horizontal="center" vertical="center" wrapText="1"/>
      <protection locked="0"/>
    </xf>
    <xf numFmtId="0" fontId="6" fillId="5" borderId="0" xfId="0" applyFont="1" applyFill="1" applyBorder="1" applyAlignment="1" applyProtection="1">
      <alignment horizontal="center" vertical="center"/>
      <protection locked="0"/>
    </xf>
    <xf numFmtId="0" fontId="6" fillId="0" borderId="2" xfId="0" applyFont="1" applyBorder="1" applyAlignment="1" applyProtection="1">
      <alignment horizontal="left"/>
      <protection locked="0"/>
    </xf>
    <xf numFmtId="0" fontId="6" fillId="9" borderId="0" xfId="0" applyFont="1" applyFill="1" applyBorder="1" applyAlignment="1" applyProtection="1">
      <alignment horizontal="center" vertical="center"/>
      <protection locked="0"/>
    </xf>
    <xf numFmtId="0" fontId="1" fillId="0" borderId="3" xfId="0" applyFont="1" applyBorder="1" applyAlignment="1" applyProtection="1">
      <alignment horizontal="left"/>
      <protection locked="0"/>
    </xf>
    <xf numFmtId="0" fontId="0" fillId="0" borderId="7" xfId="0" applyBorder="1" applyAlignment="1" applyProtection="1">
      <alignment horizontal="center" vertical="center"/>
      <protection locked="0"/>
    </xf>
    <xf numFmtId="0" fontId="0" fillId="0" borderId="21" xfId="0" applyBorder="1" applyAlignment="1" applyProtection="1">
      <alignment horizontal="center" vertical="center"/>
      <protection locked="0"/>
    </xf>
    <xf numFmtId="0" fontId="2" fillId="2" borderId="22" xfId="0" applyFont="1" applyFill="1" applyBorder="1" applyAlignment="1" applyProtection="1">
      <alignment horizontal="center" vertical="center"/>
      <protection locked="0"/>
    </xf>
    <xf numFmtId="0" fontId="2" fillId="6" borderId="7" xfId="0" applyFont="1" applyFill="1" applyBorder="1" applyAlignment="1" applyProtection="1">
      <alignment horizontal="center" vertical="center"/>
      <protection locked="0"/>
    </xf>
    <xf numFmtId="0" fontId="2" fillId="6" borderId="21" xfId="0" applyFont="1" applyFill="1" applyBorder="1" applyAlignment="1" applyProtection="1">
      <alignment horizontal="center" vertical="center"/>
      <protection locked="0"/>
    </xf>
    <xf numFmtId="0" fontId="2" fillId="0" borderId="11" xfId="0" applyFont="1" applyBorder="1" applyProtection="1">
      <protection locked="0"/>
    </xf>
    <xf numFmtId="0" fontId="2" fillId="0" borderId="1" xfId="0" applyFont="1" applyBorder="1" applyProtection="1">
      <protection locked="0"/>
    </xf>
    <xf numFmtId="0" fontId="2" fillId="0" borderId="9" xfId="0" applyFont="1" applyBorder="1" applyProtection="1">
      <protection locked="0"/>
    </xf>
    <xf numFmtId="0" fontId="2" fillId="0" borderId="1" xfId="0" applyFont="1" applyFill="1" applyBorder="1" applyProtection="1">
      <protection locked="0"/>
    </xf>
    <xf numFmtId="0" fontId="0" fillId="0" borderId="0" xfId="0" applyProtection="1">
      <protection locked="0"/>
    </xf>
    <xf numFmtId="0" fontId="11" fillId="0" borderId="0" xfId="0" applyFont="1" applyAlignment="1" applyProtection="1">
      <alignment vertical="center"/>
      <protection locked="0"/>
    </xf>
    <xf numFmtId="0" fontId="3" fillId="0" borderId="6" xfId="0" applyFont="1" applyBorder="1" applyProtection="1">
      <protection locked="0"/>
    </xf>
    <xf numFmtId="0" fontId="1" fillId="0" borderId="6" xfId="0" applyFont="1" applyBorder="1" applyProtection="1">
      <protection locked="0"/>
    </xf>
    <xf numFmtId="0" fontId="3" fillId="0" borderId="6" xfId="0" applyFont="1" applyFill="1" applyBorder="1" applyProtection="1">
      <protection locked="0"/>
    </xf>
    <xf numFmtId="0" fontId="1" fillId="0" borderId="2" xfId="0" applyFont="1" applyBorder="1" applyProtection="1">
      <protection locked="0"/>
    </xf>
    <xf numFmtId="0" fontId="0" fillId="0" borderId="2" xfId="0" applyBorder="1" applyProtection="1">
      <protection locked="0"/>
    </xf>
    <xf numFmtId="0" fontId="3" fillId="0" borderId="2" xfId="0" applyFont="1" applyBorder="1" applyProtection="1">
      <protection locked="0"/>
    </xf>
    <xf numFmtId="0" fontId="3" fillId="0" borderId="2" xfId="0" applyFont="1" applyFill="1" applyBorder="1" applyProtection="1">
      <protection locked="0"/>
    </xf>
    <xf numFmtId="0" fontId="1" fillId="0" borderId="2" xfId="0" applyFont="1" applyFill="1" applyBorder="1" applyProtection="1">
      <protection locked="0"/>
    </xf>
    <xf numFmtId="0" fontId="0" fillId="0" borderId="3" xfId="0" applyBorder="1" applyProtection="1">
      <protection locked="0"/>
    </xf>
    <xf numFmtId="0" fontId="3" fillId="0" borderId="3" xfId="0" applyFont="1" applyBorder="1" applyProtection="1">
      <protection locked="0"/>
    </xf>
    <xf numFmtId="0" fontId="0" fillId="0" borderId="0" xfId="0" applyBorder="1" applyProtection="1">
      <protection locked="0"/>
    </xf>
    <xf numFmtId="0" fontId="2" fillId="0" borderId="11" xfId="0" applyFont="1" applyBorder="1" applyProtection="1"/>
    <xf numFmtId="0" fontId="11" fillId="0" borderId="0" xfId="0" applyFont="1" applyAlignment="1" applyProtection="1">
      <alignment vertical="center"/>
    </xf>
    <xf numFmtId="0" fontId="0" fillId="0" borderId="0" xfId="0" applyProtection="1"/>
    <xf numFmtId="0" fontId="2" fillId="0" borderId="12" xfId="0" applyFont="1" applyBorder="1" applyProtection="1"/>
    <xf numFmtId="0" fontId="2" fillId="0" borderId="9" xfId="0" applyFont="1" applyBorder="1" applyProtection="1"/>
    <xf numFmtId="0" fontId="2" fillId="0" borderId="1" xfId="0" applyFont="1" applyBorder="1" applyProtection="1"/>
    <xf numFmtId="0" fontId="2" fillId="0" borderId="0" xfId="0" applyFont="1" applyBorder="1" applyProtection="1"/>
    <xf numFmtId="0" fontId="11" fillId="0" borderId="0" xfId="0" applyFont="1" applyFill="1" applyAlignment="1" applyProtection="1">
      <alignment vertical="center"/>
    </xf>
    <xf numFmtId="0" fontId="2" fillId="13" borderId="1" xfId="0" applyFont="1" applyFill="1" applyBorder="1" applyProtection="1"/>
    <xf numFmtId="0" fontId="2" fillId="13" borderId="1" xfId="0" applyFont="1" applyFill="1" applyBorder="1" applyAlignment="1" applyProtection="1">
      <alignment wrapText="1"/>
    </xf>
    <xf numFmtId="0" fontId="0" fillId="13" borderId="6" xfId="0" applyFill="1" applyBorder="1" applyProtection="1"/>
    <xf numFmtId="0" fontId="1" fillId="13" borderId="2" xfId="0" applyFont="1" applyFill="1" applyBorder="1" applyProtection="1"/>
    <xf numFmtId="0" fontId="0" fillId="13" borderId="2" xfId="0" applyFill="1" applyBorder="1" applyProtection="1"/>
    <xf numFmtId="0" fontId="0" fillId="13" borderId="3" xfId="0" applyFill="1" applyBorder="1" applyProtection="1"/>
    <xf numFmtId="0" fontId="1" fillId="13" borderId="3" xfId="0" applyFont="1" applyFill="1" applyBorder="1" applyProtection="1"/>
    <xf numFmtId="0" fontId="14" fillId="0" borderId="1" xfId="0" applyFont="1" applyBorder="1" applyAlignment="1" applyProtection="1">
      <alignment horizontal="center" vertical="center"/>
      <protection locked="0"/>
    </xf>
    <xf numFmtId="0" fontId="1" fillId="0" borderId="6" xfId="0" applyFont="1" applyFill="1" applyBorder="1" applyProtection="1">
      <protection locked="0"/>
    </xf>
    <xf numFmtId="0" fontId="2" fillId="0" borderId="24" xfId="0" applyNumberFormat="1" applyFont="1" applyFill="1" applyBorder="1" applyAlignment="1">
      <alignment horizontal="center" vertical="center"/>
    </xf>
    <xf numFmtId="167" fontId="2" fillId="0" borderId="6" xfId="0" applyNumberFormat="1" applyFont="1" applyBorder="1" applyAlignment="1">
      <alignment horizontal="center"/>
    </xf>
    <xf numFmtId="0" fontId="0" fillId="0" borderId="41" xfId="0" applyBorder="1" applyProtection="1">
      <protection locked="0"/>
    </xf>
    <xf numFmtId="0" fontId="0" fillId="0" borderId="22" xfId="0" applyBorder="1" applyProtection="1">
      <protection locked="0"/>
    </xf>
    <xf numFmtId="0" fontId="0" fillId="0" borderId="3" xfId="0" applyBorder="1"/>
    <xf numFmtId="0" fontId="2" fillId="0" borderId="2" xfId="0" applyFont="1" applyBorder="1" applyAlignment="1" applyProtection="1">
      <alignment horizontal="left" vertical="center" wrapText="1"/>
      <protection locked="0"/>
    </xf>
    <xf numFmtId="0" fontId="1" fillId="0" borderId="42" xfId="0" applyFont="1" applyBorder="1" applyAlignment="1" applyProtection="1">
      <alignment horizontal="left"/>
      <protection locked="0"/>
    </xf>
    <xf numFmtId="0" fontId="0" fillId="0" borderId="43" xfId="0" applyBorder="1" applyAlignment="1" applyProtection="1">
      <alignment horizontal="center" vertical="center"/>
      <protection locked="0"/>
    </xf>
    <xf numFmtId="0" fontId="1" fillId="0" borderId="44" xfId="0" applyFont="1" applyBorder="1" applyAlignment="1" applyProtection="1">
      <alignment horizontal="left"/>
      <protection locked="0"/>
    </xf>
    <xf numFmtId="0" fontId="0" fillId="0" borderId="45" xfId="0" applyBorder="1" applyAlignment="1" applyProtection="1">
      <alignment horizontal="center" vertical="center"/>
      <protection locked="0"/>
    </xf>
    <xf numFmtId="0" fontId="16" fillId="0" borderId="0" xfId="0" applyFont="1"/>
    <xf numFmtId="0" fontId="2" fillId="0" borderId="14" xfId="0" applyFont="1" applyBorder="1" applyProtection="1">
      <protection locked="0"/>
    </xf>
    <xf numFmtId="0" fontId="2" fillId="0" borderId="6" xfId="0" applyFont="1" applyBorder="1" applyProtection="1">
      <protection locked="0"/>
    </xf>
    <xf numFmtId="0" fontId="6" fillId="5" borderId="8" xfId="0" applyFont="1" applyFill="1" applyBorder="1" applyAlignment="1">
      <alignment horizontal="center"/>
    </xf>
    <xf numFmtId="0" fontId="6" fillId="5" borderId="12" xfId="0" applyFont="1" applyFill="1" applyBorder="1" applyAlignment="1">
      <alignment horizontal="center"/>
    </xf>
    <xf numFmtId="0" fontId="6" fillId="5" borderId="9" xfId="0" applyFont="1" applyFill="1" applyBorder="1" applyAlignment="1">
      <alignment horizontal="center"/>
    </xf>
    <xf numFmtId="0" fontId="9" fillId="0" borderId="28" xfId="0" applyFont="1" applyBorder="1" applyAlignment="1">
      <alignment horizontal="left"/>
    </xf>
    <xf numFmtId="0" fontId="9" fillId="0" borderId="25" xfId="0" applyFont="1" applyBorder="1" applyAlignment="1">
      <alignment horizontal="left"/>
    </xf>
    <xf numFmtId="0" fontId="5" fillId="0" borderId="15" xfId="0" applyFont="1" applyBorder="1" applyAlignment="1">
      <alignment horizontal="center" vertical="center"/>
    </xf>
    <xf numFmtId="0" fontId="5" fillId="0" borderId="23" xfId="0" applyFont="1" applyBorder="1" applyAlignment="1">
      <alignment horizontal="center" vertical="center"/>
    </xf>
    <xf numFmtId="0" fontId="5" fillId="0" borderId="15" xfId="0" applyFont="1" applyBorder="1" applyAlignment="1">
      <alignment horizontal="center" vertical="center" wrapText="1"/>
    </xf>
    <xf numFmtId="0" fontId="5" fillId="0" borderId="23" xfId="0" applyFont="1" applyBorder="1" applyAlignment="1">
      <alignment horizontal="center" vertical="center" wrapText="1"/>
    </xf>
    <xf numFmtId="0" fontId="5" fillId="0" borderId="31" xfId="0" applyFont="1" applyBorder="1" applyAlignment="1">
      <alignment horizontal="center" vertical="center" wrapText="1"/>
    </xf>
    <xf numFmtId="0" fontId="5" fillId="0" borderId="32" xfId="0" applyFont="1" applyBorder="1" applyAlignment="1">
      <alignment horizontal="center" vertical="center" wrapText="1"/>
    </xf>
    <xf numFmtId="0" fontId="6" fillId="11" borderId="8" xfId="0" applyFont="1" applyFill="1" applyBorder="1" applyAlignment="1">
      <alignment horizontal="center"/>
    </xf>
    <xf numFmtId="0" fontId="6" fillId="11" borderId="12" xfId="0" applyFont="1" applyFill="1" applyBorder="1" applyAlignment="1">
      <alignment horizontal="center"/>
    </xf>
    <xf numFmtId="0" fontId="6" fillId="11" borderId="9" xfId="0" applyFont="1" applyFill="1" applyBorder="1" applyAlignment="1">
      <alignment horizontal="center"/>
    </xf>
    <xf numFmtId="0" fontId="9" fillId="0" borderId="29" xfId="0" applyFont="1" applyBorder="1" applyAlignment="1">
      <alignment horizontal="left"/>
    </xf>
    <xf numFmtId="0" fontId="9" fillId="0" borderId="30" xfId="0" applyFont="1" applyBorder="1" applyAlignment="1">
      <alignment horizontal="left"/>
    </xf>
    <xf numFmtId="0" fontId="6" fillId="10" borderId="12" xfId="0" applyFont="1" applyFill="1" applyBorder="1" applyAlignment="1">
      <alignment horizontal="center"/>
    </xf>
    <xf numFmtId="0" fontId="6" fillId="10" borderId="9" xfId="0" applyFont="1" applyFill="1" applyBorder="1" applyAlignment="1">
      <alignment horizontal="center"/>
    </xf>
    <xf numFmtId="0" fontId="5" fillId="0" borderId="31" xfId="0" applyFont="1" applyBorder="1" applyAlignment="1">
      <alignment horizontal="center" vertical="center"/>
    </xf>
    <xf numFmtId="0" fontId="5" fillId="0" borderId="32" xfId="0" applyFont="1" applyBorder="1" applyAlignment="1">
      <alignment horizontal="center" vertical="center"/>
    </xf>
    <xf numFmtId="0" fontId="16" fillId="0" borderId="0" xfId="0" applyFont="1" applyAlignment="1">
      <alignment horizontal="left" wrapText="1"/>
    </xf>
    <xf numFmtId="0" fontId="6" fillId="14" borderId="8" xfId="0" applyFont="1" applyFill="1" applyBorder="1" applyAlignment="1">
      <alignment horizontal="center"/>
    </xf>
    <xf numFmtId="0" fontId="6" fillId="14" borderId="12" xfId="0" applyFont="1" applyFill="1" applyBorder="1" applyAlignment="1">
      <alignment horizontal="center"/>
    </xf>
    <xf numFmtId="0" fontId="6" fillId="14" borderId="9" xfId="0" applyFont="1" applyFill="1" applyBorder="1" applyAlignment="1">
      <alignment horizontal="center"/>
    </xf>
    <xf numFmtId="0" fontId="17" fillId="0" borderId="34" xfId="0" applyFont="1" applyBorder="1" applyAlignment="1">
      <alignment horizontal="center" vertical="center"/>
    </xf>
    <xf numFmtId="0" fontId="17" fillId="0" borderId="0" xfId="0" applyFont="1" applyBorder="1" applyAlignment="1">
      <alignment horizontal="center" vertical="center"/>
    </xf>
    <xf numFmtId="0" fontId="19" fillId="0" borderId="0" xfId="0" applyFont="1" applyAlignment="1">
      <alignment horizontal="left" wrapText="1"/>
    </xf>
    <xf numFmtId="0" fontId="15" fillId="0" borderId="34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6" fillId="0" borderId="6" xfId="0" applyFont="1" applyBorder="1" applyAlignment="1" applyProtection="1">
      <alignment horizontal="left" vertical="center"/>
      <protection locked="0"/>
    </xf>
    <xf numFmtId="0" fontId="6" fillId="0" borderId="2" xfId="0" applyFont="1" applyBorder="1" applyAlignment="1" applyProtection="1">
      <alignment horizontal="left" vertical="center"/>
      <protection locked="0"/>
    </xf>
    <xf numFmtId="0" fontId="6" fillId="0" borderId="3" xfId="0" applyFont="1" applyBorder="1" applyAlignment="1" applyProtection="1">
      <alignment horizontal="left" vertical="center"/>
      <protection locked="0"/>
    </xf>
    <xf numFmtId="0" fontId="6" fillId="0" borderId="33" xfId="0" applyFont="1" applyBorder="1" applyAlignment="1" applyProtection="1">
      <alignment horizontal="left" vertical="center" wrapText="1"/>
      <protection locked="0"/>
    </xf>
    <xf numFmtId="0" fontId="6" fillId="0" borderId="4" xfId="0" applyFont="1" applyBorder="1" applyAlignment="1" applyProtection="1">
      <alignment horizontal="left" vertical="center" wrapText="1"/>
      <protection locked="0"/>
    </xf>
    <xf numFmtId="0" fontId="4" fillId="0" borderId="0" xfId="0" applyFont="1" applyAlignment="1">
      <alignment horizontal="center"/>
    </xf>
  </cellXfs>
  <cellStyles count="2">
    <cellStyle name="Euro" xfId="1" xr:uid="{00000000-0005-0000-0000-000000000000}"/>
    <cellStyle name="Normal" xfId="0" builtinId="0"/>
  </cellStyles>
  <dxfs count="275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rgb="FFFF000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b/>
        <i val="0"/>
        <color rgb="FFFF000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</dxf>
    <dxf>
      <font>
        <b/>
        <i val="0"/>
        <color rgb="FFFF000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rgb="FFFF0000"/>
      </font>
    </dxf>
    <dxf>
      <font>
        <color theme="0"/>
      </font>
    </dxf>
    <dxf>
      <font>
        <b/>
        <i val="0"/>
        <color rgb="FFFF000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rgb="FF00B050"/>
      </font>
    </dxf>
    <dxf>
      <font>
        <b/>
        <i val="0"/>
        <color theme="5"/>
      </font>
    </dxf>
    <dxf>
      <fill>
        <patternFill>
          <bgColor rgb="FFFF0000"/>
        </patternFill>
      </fill>
    </dxf>
    <dxf>
      <font>
        <b/>
        <i val="0"/>
        <color rgb="FF00B050"/>
      </font>
    </dxf>
    <dxf>
      <font>
        <b/>
        <i val="0"/>
        <color theme="5"/>
      </font>
    </dxf>
    <dxf>
      <fill>
        <patternFill>
          <bgColor rgb="FFFF0000"/>
        </patternFill>
      </fill>
    </dxf>
    <dxf>
      <font>
        <b/>
        <i val="0"/>
        <color rgb="FF00B050"/>
      </font>
    </dxf>
    <dxf>
      <font>
        <b/>
        <i val="0"/>
        <color theme="5"/>
      </font>
    </dxf>
    <dxf>
      <fill>
        <patternFill>
          <bgColor rgb="FFFF0000"/>
        </patternFill>
      </fill>
    </dxf>
    <dxf>
      <font>
        <b/>
        <i val="0"/>
        <color rgb="FF00B050"/>
      </font>
    </dxf>
    <dxf>
      <font>
        <b/>
        <i val="0"/>
        <color theme="5"/>
      </font>
    </dxf>
    <dxf>
      <fill>
        <patternFill>
          <bgColor rgb="FFFF0000"/>
        </patternFill>
      </fill>
    </dxf>
    <dxf>
      <font>
        <b/>
        <i val="0"/>
        <color rgb="FF00B050"/>
      </font>
    </dxf>
    <dxf>
      <font>
        <b/>
        <i val="0"/>
        <color theme="5"/>
      </font>
    </dxf>
    <dxf>
      <fill>
        <patternFill>
          <bgColor rgb="FFFF0000"/>
        </patternFill>
      </fill>
    </dxf>
    <dxf>
      <font>
        <b/>
        <i val="0"/>
        <color rgb="FF00B050"/>
      </font>
    </dxf>
    <dxf>
      <font>
        <b/>
        <i val="0"/>
        <color theme="5"/>
      </font>
    </dxf>
    <dxf>
      <fill>
        <patternFill>
          <bgColor rgb="FFFF0000"/>
        </patternFill>
      </fill>
    </dxf>
    <dxf>
      <font>
        <b/>
        <i val="0"/>
        <color rgb="FF00B050"/>
      </font>
    </dxf>
    <dxf>
      <font>
        <b/>
        <i val="0"/>
        <color theme="5"/>
      </font>
    </dxf>
    <dxf>
      <fill>
        <patternFill>
          <bgColor rgb="FFFF0000"/>
        </patternFill>
      </fill>
    </dxf>
    <dxf>
      <font>
        <b/>
        <i val="0"/>
        <color rgb="FF00B050"/>
      </font>
    </dxf>
    <dxf>
      <font>
        <b/>
        <i val="0"/>
        <color theme="5"/>
      </font>
    </dxf>
    <dxf>
      <fill>
        <patternFill>
          <bgColor rgb="FFFF0000"/>
        </patternFill>
      </fill>
    </dxf>
    <dxf>
      <font>
        <b/>
        <i val="0"/>
        <color rgb="FF00B050"/>
      </font>
    </dxf>
    <dxf>
      <font>
        <b/>
        <i val="0"/>
        <color theme="5"/>
      </font>
    </dxf>
    <dxf>
      <fill>
        <patternFill>
          <bgColor rgb="FFFF0000"/>
        </patternFill>
      </fill>
    </dxf>
    <dxf>
      <font>
        <b/>
        <i val="0"/>
        <color rgb="FF00B050"/>
      </font>
    </dxf>
    <dxf>
      <font>
        <b/>
        <i val="0"/>
        <color theme="5"/>
      </font>
    </dxf>
    <dxf>
      <fill>
        <patternFill>
          <bgColor rgb="FFFF0000"/>
        </patternFill>
      </fill>
    </dxf>
    <dxf>
      <font>
        <b/>
        <i val="0"/>
        <color rgb="FF00B050"/>
      </font>
    </dxf>
    <dxf>
      <font>
        <b/>
        <i val="0"/>
        <color theme="5"/>
      </font>
    </dxf>
    <dxf>
      <fill>
        <patternFill>
          <bgColor rgb="FFFF0000"/>
        </patternFill>
      </fill>
    </dxf>
    <dxf>
      <font>
        <b/>
        <i val="0"/>
        <color rgb="FF00B050"/>
      </font>
    </dxf>
    <dxf>
      <font>
        <b/>
        <i val="0"/>
        <color theme="5"/>
      </font>
    </dxf>
    <dxf>
      <fill>
        <patternFill>
          <bgColor rgb="FFFF0000"/>
        </patternFill>
      </fill>
    </dxf>
    <dxf>
      <font>
        <b/>
        <i val="0"/>
        <color rgb="FF00B050"/>
      </font>
    </dxf>
    <dxf>
      <font>
        <b/>
        <i val="0"/>
        <color theme="5"/>
      </font>
    </dxf>
    <dxf>
      <fill>
        <patternFill>
          <bgColor rgb="FFFF0000"/>
        </patternFill>
      </fill>
    </dxf>
    <dxf>
      <font>
        <b/>
        <i val="0"/>
        <color rgb="FF00B050"/>
      </font>
    </dxf>
    <dxf>
      <font>
        <b/>
        <i val="0"/>
        <color theme="5"/>
      </font>
    </dxf>
    <dxf>
      <fill>
        <patternFill>
          <bgColor rgb="FFFF0000"/>
        </patternFill>
      </fill>
    </dxf>
    <dxf>
      <font>
        <b/>
        <i val="0"/>
        <color rgb="FF00B050"/>
      </font>
    </dxf>
    <dxf>
      <font>
        <b/>
        <i val="0"/>
        <color theme="5"/>
      </font>
    </dxf>
    <dxf>
      <fill>
        <patternFill>
          <bgColor rgb="FFFF0000"/>
        </patternFill>
      </fill>
    </dxf>
    <dxf>
      <font>
        <b/>
        <i val="0"/>
        <color rgb="FF00B050"/>
      </font>
    </dxf>
    <dxf>
      <font>
        <b/>
        <i val="0"/>
        <color theme="5"/>
      </font>
    </dxf>
    <dxf>
      <fill>
        <patternFill>
          <bgColor rgb="FFFF0000"/>
        </patternFill>
      </fill>
    </dxf>
    <dxf>
      <font>
        <b/>
        <i val="0"/>
        <color rgb="FF00B050"/>
      </font>
    </dxf>
    <dxf>
      <font>
        <b/>
        <i val="0"/>
        <color theme="5"/>
      </font>
    </dxf>
    <dxf>
      <fill>
        <patternFill>
          <bgColor rgb="FFFF0000"/>
        </patternFill>
      </fill>
    </dxf>
    <dxf>
      <font>
        <b/>
        <i val="0"/>
        <color rgb="FF00B050"/>
      </font>
    </dxf>
    <dxf>
      <font>
        <b/>
        <i val="0"/>
        <color theme="5"/>
      </font>
    </dxf>
    <dxf>
      <fill>
        <patternFill>
          <bgColor rgb="FFFF0000"/>
        </patternFill>
      </fill>
    </dxf>
    <dxf>
      <font>
        <b/>
        <i val="0"/>
        <color rgb="FF00B050"/>
      </font>
    </dxf>
    <dxf>
      <font>
        <b/>
        <i val="0"/>
        <color theme="5"/>
      </font>
    </dxf>
    <dxf>
      <fill>
        <patternFill>
          <bgColor rgb="FFFF0000"/>
        </patternFill>
      </fill>
    </dxf>
    <dxf>
      <font>
        <b/>
        <i val="0"/>
        <color rgb="FF00B050"/>
      </font>
    </dxf>
    <dxf>
      <font>
        <b/>
        <i val="0"/>
        <color theme="5"/>
      </font>
    </dxf>
    <dxf>
      <fill>
        <patternFill>
          <bgColor rgb="FFFF0000"/>
        </patternFill>
      </fill>
    </dxf>
    <dxf>
      <font>
        <b/>
        <i val="0"/>
        <color rgb="FF00B050"/>
      </font>
    </dxf>
    <dxf>
      <font>
        <b/>
        <i val="0"/>
        <color theme="5"/>
      </font>
    </dxf>
    <dxf>
      <fill>
        <patternFill>
          <bgColor rgb="FFFF0000"/>
        </patternFill>
      </fill>
    </dxf>
    <dxf>
      <font>
        <color theme="0"/>
      </font>
    </dxf>
    <dxf>
      <font>
        <b/>
        <i val="0"/>
        <color rgb="FF00B050"/>
      </font>
    </dxf>
    <dxf>
      <font>
        <b/>
        <i val="0"/>
        <color theme="5"/>
      </font>
    </dxf>
    <dxf>
      <fill>
        <patternFill>
          <bgColor rgb="FFFF0000"/>
        </patternFill>
      </fill>
    </dxf>
    <dxf>
      <font>
        <color theme="0"/>
      </font>
    </dxf>
    <dxf>
      <font>
        <b/>
        <i val="0"/>
        <color rgb="FF00B050"/>
      </font>
    </dxf>
    <dxf>
      <font>
        <b/>
        <i val="0"/>
        <color theme="5"/>
      </font>
    </dxf>
    <dxf>
      <fill>
        <patternFill>
          <bgColor rgb="FFFF0000"/>
        </patternFill>
      </fill>
    </dxf>
    <dxf>
      <font>
        <color theme="0"/>
      </font>
    </dxf>
    <dxf>
      <font>
        <b/>
        <i val="0"/>
        <color rgb="FF00B050"/>
      </font>
    </dxf>
    <dxf>
      <font>
        <b/>
        <i val="0"/>
        <color theme="5"/>
      </font>
    </dxf>
    <dxf>
      <fill>
        <patternFill>
          <bgColor rgb="FFFF0000"/>
        </patternFill>
      </fill>
    </dxf>
    <dxf>
      <font>
        <color theme="0"/>
      </font>
    </dxf>
    <dxf>
      <font>
        <b/>
        <i val="0"/>
        <color rgb="FF00B050"/>
      </font>
    </dxf>
    <dxf>
      <font>
        <b/>
        <i val="0"/>
        <color theme="5"/>
      </font>
    </dxf>
    <dxf>
      <fill>
        <patternFill>
          <bgColor rgb="FFFF0000"/>
        </patternFill>
      </fill>
    </dxf>
    <dxf>
      <font>
        <color theme="0"/>
      </font>
    </dxf>
    <dxf>
      <font>
        <b/>
        <i val="0"/>
        <color rgb="FF00B050"/>
      </font>
    </dxf>
    <dxf>
      <font>
        <b/>
        <i val="0"/>
        <color theme="5"/>
      </font>
    </dxf>
    <dxf>
      <fill>
        <patternFill>
          <bgColor rgb="FFFF0000"/>
        </patternFill>
      </fill>
    </dxf>
    <dxf>
      <font>
        <color theme="0"/>
      </font>
    </dxf>
    <dxf>
      <font>
        <b/>
        <i val="0"/>
        <color rgb="FF00B050"/>
      </font>
    </dxf>
    <dxf>
      <font>
        <b/>
        <i val="0"/>
        <color theme="5"/>
      </font>
    </dxf>
    <dxf>
      <fill>
        <patternFill>
          <bgColor rgb="FFFF0000"/>
        </patternFill>
      </fill>
    </dxf>
    <dxf>
      <font>
        <color theme="0"/>
      </font>
    </dxf>
    <dxf>
      <font>
        <b/>
        <i val="0"/>
        <color rgb="FF00B050"/>
      </font>
    </dxf>
    <dxf>
      <font>
        <b/>
        <i val="0"/>
        <color theme="5"/>
      </font>
    </dxf>
    <dxf>
      <fill>
        <patternFill>
          <bgColor rgb="FFFF0000"/>
        </patternFill>
      </fill>
    </dxf>
    <dxf>
      <font>
        <color theme="0"/>
      </font>
    </dxf>
    <dxf>
      <font>
        <b/>
        <i val="0"/>
        <color rgb="FF00B050"/>
      </font>
    </dxf>
    <dxf>
      <font>
        <b/>
        <i val="0"/>
        <color theme="5"/>
      </font>
    </dxf>
    <dxf>
      <fill>
        <patternFill>
          <bgColor rgb="FFFF0000"/>
        </patternFill>
      </fill>
    </dxf>
    <dxf>
      <font>
        <b/>
        <i val="0"/>
        <color rgb="FF00B050"/>
      </font>
    </dxf>
    <dxf>
      <font>
        <b/>
        <i val="0"/>
        <color theme="5"/>
      </font>
    </dxf>
    <dxf>
      <fill>
        <patternFill>
          <bgColor rgb="FFFF0000"/>
        </patternFill>
      </fill>
    </dxf>
    <dxf>
      <font>
        <b/>
        <i val="0"/>
        <color rgb="FF00B050"/>
      </font>
    </dxf>
    <dxf>
      <font>
        <b/>
        <i val="0"/>
        <color theme="5"/>
      </font>
    </dxf>
    <dxf>
      <fill>
        <patternFill>
          <bgColor rgb="FFFF0000"/>
        </patternFill>
      </fill>
    </dxf>
    <dxf>
      <font>
        <b/>
        <i val="0"/>
        <color rgb="FF00B050"/>
      </font>
    </dxf>
    <dxf>
      <font>
        <b/>
        <i val="0"/>
        <color theme="5"/>
      </font>
    </dxf>
    <dxf>
      <fill>
        <patternFill>
          <bgColor rgb="FFFF0000"/>
        </patternFill>
      </fill>
    </dxf>
    <dxf>
      <font>
        <b/>
        <i val="0"/>
        <color rgb="FF00B050"/>
      </font>
    </dxf>
    <dxf>
      <font>
        <b/>
        <i val="0"/>
        <color theme="5"/>
      </font>
    </dxf>
    <dxf>
      <fill>
        <patternFill>
          <bgColor rgb="FFFF0000"/>
        </patternFill>
      </fill>
    </dxf>
    <dxf>
      <font>
        <b/>
        <i val="0"/>
        <color rgb="FF00B050"/>
      </font>
    </dxf>
    <dxf>
      <font>
        <b/>
        <i val="0"/>
        <color theme="5"/>
      </font>
    </dxf>
    <dxf>
      <fill>
        <patternFill>
          <bgColor rgb="FFFF0000"/>
        </patternFill>
      </fill>
    </dxf>
    <dxf>
      <font>
        <b/>
        <i val="0"/>
        <color rgb="FF00B050"/>
      </font>
    </dxf>
    <dxf>
      <font>
        <b/>
        <i val="0"/>
        <color theme="5"/>
      </font>
    </dxf>
    <dxf>
      <fill>
        <patternFill>
          <bgColor rgb="FFFF0000"/>
        </patternFill>
      </fill>
    </dxf>
    <dxf>
      <font>
        <b/>
        <i val="0"/>
        <color rgb="FF00B050"/>
      </font>
    </dxf>
    <dxf>
      <font>
        <b/>
        <i val="0"/>
        <color theme="5"/>
      </font>
    </dxf>
    <dxf>
      <fill>
        <patternFill>
          <bgColor rgb="FFFF0000"/>
        </patternFill>
      </fill>
    </dxf>
    <dxf>
      <font>
        <b/>
        <i val="0"/>
        <color rgb="FF00B050"/>
      </font>
    </dxf>
    <dxf>
      <font>
        <b/>
        <i val="0"/>
        <color theme="5"/>
      </font>
    </dxf>
    <dxf>
      <fill>
        <patternFill>
          <bgColor rgb="FFFF0000"/>
        </patternFill>
      </fill>
    </dxf>
    <dxf>
      <font>
        <b/>
        <i val="0"/>
        <color rgb="FF00B050"/>
      </font>
    </dxf>
    <dxf>
      <font>
        <b/>
        <i val="0"/>
        <color theme="5"/>
      </font>
    </dxf>
    <dxf>
      <fill>
        <patternFill>
          <bgColor rgb="FFFF0000"/>
        </patternFill>
      </fill>
    </dxf>
    <dxf>
      <font>
        <b/>
        <i val="0"/>
        <color rgb="FF00B050"/>
      </font>
    </dxf>
    <dxf>
      <font>
        <b/>
        <i val="0"/>
        <color theme="5"/>
      </font>
    </dxf>
    <dxf>
      <fill>
        <patternFill>
          <bgColor rgb="FFFF0000"/>
        </patternFill>
      </fill>
    </dxf>
    <dxf>
      <font>
        <b/>
        <i val="0"/>
        <color rgb="FF00B050"/>
      </font>
    </dxf>
    <dxf>
      <font>
        <b/>
        <i val="0"/>
        <color theme="5"/>
      </font>
    </dxf>
    <dxf>
      <fill>
        <patternFill>
          <bgColor rgb="FFFF0000"/>
        </patternFill>
      </fill>
    </dxf>
    <dxf>
      <font>
        <b/>
        <i val="0"/>
        <color rgb="FF00B050"/>
      </font>
    </dxf>
    <dxf>
      <font>
        <b/>
        <i val="0"/>
        <color theme="5"/>
      </font>
    </dxf>
    <dxf>
      <fill>
        <patternFill>
          <bgColor rgb="FFFF0000"/>
        </patternFill>
      </fill>
    </dxf>
    <dxf>
      <font>
        <b/>
        <i val="0"/>
        <color rgb="FF00B050"/>
      </font>
    </dxf>
    <dxf>
      <font>
        <b/>
        <i val="0"/>
        <color theme="5"/>
      </font>
    </dxf>
    <dxf>
      <fill>
        <patternFill>
          <bgColor rgb="FFFF0000"/>
        </patternFill>
      </fill>
    </dxf>
    <dxf>
      <font>
        <b/>
        <i val="0"/>
        <color rgb="FF00B050"/>
      </font>
    </dxf>
    <dxf>
      <font>
        <b/>
        <i val="0"/>
        <color theme="5"/>
      </font>
    </dxf>
    <dxf>
      <fill>
        <patternFill>
          <bgColor rgb="FFFF0000"/>
        </patternFill>
      </fill>
    </dxf>
    <dxf>
      <font>
        <b/>
        <i val="0"/>
        <color rgb="FF00B050"/>
      </font>
    </dxf>
    <dxf>
      <font>
        <b/>
        <i val="0"/>
        <color theme="5"/>
      </font>
    </dxf>
    <dxf>
      <fill>
        <patternFill>
          <bgColor rgb="FFFF0000"/>
        </patternFill>
      </fill>
    </dxf>
    <dxf>
      <font>
        <b/>
        <i val="0"/>
        <color rgb="FF00B050"/>
      </font>
    </dxf>
    <dxf>
      <font>
        <b/>
        <i val="0"/>
        <color theme="5"/>
      </font>
    </dxf>
    <dxf>
      <fill>
        <patternFill>
          <bgColor rgb="FFFF0000"/>
        </patternFill>
      </fill>
    </dxf>
    <dxf>
      <font>
        <b/>
        <i val="0"/>
        <color rgb="FF00B050"/>
      </font>
    </dxf>
    <dxf>
      <font>
        <b/>
        <i val="0"/>
        <color theme="5"/>
      </font>
    </dxf>
    <dxf>
      <fill>
        <patternFill>
          <bgColor rgb="FFFF0000"/>
        </patternFill>
      </fill>
    </dxf>
    <dxf>
      <font>
        <b/>
        <i val="0"/>
        <color rgb="FF00B050"/>
      </font>
    </dxf>
    <dxf>
      <font>
        <b/>
        <i val="0"/>
        <color theme="5"/>
      </font>
    </dxf>
    <dxf>
      <fill>
        <patternFill>
          <bgColor rgb="FFFF0000"/>
        </patternFill>
      </fill>
    </dxf>
    <dxf>
      <font>
        <b/>
        <i val="0"/>
        <color rgb="FF00B050"/>
      </font>
    </dxf>
    <dxf>
      <font>
        <b/>
        <i val="0"/>
        <color theme="5"/>
      </font>
    </dxf>
    <dxf>
      <fill>
        <patternFill>
          <bgColor rgb="FFFF0000"/>
        </patternFill>
      </fill>
    </dxf>
    <dxf>
      <font>
        <b/>
        <i val="0"/>
        <color rgb="FF00B050"/>
      </font>
    </dxf>
    <dxf>
      <font>
        <b/>
        <i val="0"/>
        <color theme="5"/>
      </font>
    </dxf>
    <dxf>
      <fill>
        <patternFill>
          <bgColor rgb="FFFF0000"/>
        </patternFill>
      </fill>
    </dxf>
    <dxf>
      <font>
        <b/>
        <i val="0"/>
        <color rgb="FF00B050"/>
      </font>
    </dxf>
    <dxf>
      <font>
        <b/>
        <i val="0"/>
        <color theme="5"/>
      </font>
    </dxf>
    <dxf>
      <fill>
        <patternFill>
          <bgColor rgb="FFFF0000"/>
        </patternFill>
      </fill>
    </dxf>
    <dxf>
      <font>
        <color theme="0"/>
      </font>
    </dxf>
    <dxf>
      <font>
        <b/>
        <i val="0"/>
        <color rgb="FF00B050"/>
      </font>
    </dxf>
    <dxf>
      <font>
        <b/>
        <i val="0"/>
        <color theme="5"/>
      </font>
    </dxf>
    <dxf>
      <fill>
        <patternFill>
          <bgColor rgb="FFFF0000"/>
        </patternFill>
      </fill>
    </dxf>
    <dxf>
      <font>
        <b/>
        <i val="0"/>
        <color rgb="FF00B050"/>
      </font>
    </dxf>
    <dxf>
      <font>
        <b/>
        <i val="0"/>
        <color theme="5"/>
      </font>
    </dxf>
    <dxf>
      <fill>
        <patternFill>
          <bgColor rgb="FFFF0000"/>
        </patternFill>
      </fill>
    </dxf>
    <dxf>
      <font>
        <b/>
        <i val="0"/>
        <color rgb="FF00B050"/>
      </font>
    </dxf>
    <dxf>
      <font>
        <b/>
        <i val="0"/>
        <color theme="5"/>
      </font>
    </dxf>
    <dxf>
      <fill>
        <patternFill>
          <bgColor rgb="FFFF0000"/>
        </patternFill>
      </fill>
    </dxf>
    <dxf>
      <font>
        <b/>
        <i val="0"/>
        <color rgb="FF00B050"/>
      </font>
    </dxf>
    <dxf>
      <font>
        <b/>
        <i val="0"/>
        <color theme="5"/>
      </font>
    </dxf>
    <dxf>
      <fill>
        <patternFill>
          <bgColor rgb="FFFF0000"/>
        </patternFill>
      </fill>
    </dxf>
    <dxf>
      <font>
        <b/>
        <i val="0"/>
        <color rgb="FF00B050"/>
      </font>
    </dxf>
    <dxf>
      <font>
        <b/>
        <i val="0"/>
        <color theme="5"/>
      </font>
    </dxf>
    <dxf>
      <fill>
        <patternFill>
          <bgColor rgb="FFFF0000"/>
        </patternFill>
      </fill>
    </dxf>
    <dxf>
      <font>
        <b/>
        <i val="0"/>
        <color rgb="FF00B050"/>
      </font>
    </dxf>
    <dxf>
      <font>
        <b/>
        <i val="0"/>
        <color theme="5"/>
      </font>
    </dxf>
    <dxf>
      <fill>
        <patternFill>
          <bgColor rgb="FFFF0000"/>
        </patternFill>
      </fill>
    </dxf>
    <dxf>
      <font>
        <b/>
        <i val="0"/>
        <color rgb="FF00B050"/>
      </font>
    </dxf>
    <dxf>
      <font>
        <b/>
        <i val="0"/>
        <color theme="5"/>
      </font>
    </dxf>
    <dxf>
      <fill>
        <patternFill>
          <bgColor rgb="FFFF0000"/>
        </patternFill>
      </fill>
    </dxf>
    <dxf>
      <font>
        <b/>
        <i val="0"/>
        <color rgb="FF00B050"/>
      </font>
    </dxf>
    <dxf>
      <font>
        <b/>
        <i val="0"/>
        <color theme="5"/>
      </font>
    </dxf>
    <dxf>
      <fill>
        <patternFill>
          <bgColor rgb="FFFF0000"/>
        </patternFill>
      </fill>
    </dxf>
    <dxf>
      <font>
        <b/>
        <i val="0"/>
        <color rgb="FF00B050"/>
      </font>
    </dxf>
    <dxf>
      <font>
        <b/>
        <i val="0"/>
        <color theme="5"/>
      </font>
    </dxf>
    <dxf>
      <fill>
        <patternFill>
          <bgColor rgb="FFFF0000"/>
        </patternFill>
      </fill>
    </dxf>
    <dxf>
      <font>
        <b/>
        <i val="0"/>
        <color rgb="FF00B050"/>
      </font>
    </dxf>
    <dxf>
      <font>
        <b/>
        <i val="0"/>
        <color theme="5"/>
      </font>
    </dxf>
    <dxf>
      <fill>
        <patternFill>
          <bgColor rgb="FFFF0000"/>
        </patternFill>
      </fill>
    </dxf>
    <dxf>
      <font>
        <b/>
        <i val="0"/>
        <color rgb="FF00B050"/>
      </font>
    </dxf>
    <dxf>
      <font>
        <b/>
        <i val="0"/>
        <color theme="5"/>
      </font>
    </dxf>
    <dxf>
      <fill>
        <patternFill>
          <bgColor rgb="FFFF0000"/>
        </patternFill>
      </fill>
    </dxf>
    <dxf>
      <font>
        <b/>
        <i val="0"/>
        <color rgb="FF00B050"/>
      </font>
    </dxf>
    <dxf>
      <font>
        <b/>
        <i val="0"/>
        <color theme="5"/>
      </font>
    </dxf>
    <dxf>
      <fill>
        <patternFill>
          <bgColor rgb="FFFF0000"/>
        </patternFill>
      </fill>
    </dxf>
    <dxf>
      <font>
        <b/>
        <i val="0"/>
        <color rgb="FF00B050"/>
      </font>
    </dxf>
    <dxf>
      <font>
        <b/>
        <i val="0"/>
        <color theme="5"/>
      </font>
    </dxf>
    <dxf>
      <fill>
        <patternFill>
          <bgColor rgb="FFFF0000"/>
        </patternFill>
      </fill>
    </dxf>
    <dxf>
      <font>
        <b/>
        <i val="0"/>
        <color rgb="FF00B050"/>
      </font>
    </dxf>
    <dxf>
      <font>
        <b/>
        <i val="0"/>
        <color theme="5"/>
      </font>
    </dxf>
    <dxf>
      <fill>
        <patternFill>
          <bgColor rgb="FFFF0000"/>
        </patternFill>
      </fill>
    </dxf>
    <dxf>
      <font>
        <b/>
        <i val="0"/>
        <color rgb="FF00B050"/>
      </font>
    </dxf>
    <dxf>
      <font>
        <b/>
        <i val="0"/>
        <color theme="5"/>
      </font>
    </dxf>
    <dxf>
      <fill>
        <patternFill>
          <bgColor rgb="FFFF0000"/>
        </patternFill>
      </fill>
    </dxf>
    <dxf>
      <font>
        <b/>
        <i val="0"/>
        <color rgb="FF00B050"/>
      </font>
    </dxf>
    <dxf>
      <font>
        <b/>
        <i val="0"/>
        <color theme="5"/>
      </font>
    </dxf>
    <dxf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FFCCCC"/>
      <color rgb="FFF7FFCD"/>
      <color rgb="FFFFFCDD"/>
      <color rgb="FFFFFDE5"/>
      <color rgb="FFFBE7AF"/>
      <color rgb="FFFEFEAC"/>
      <color rgb="FFFFFDEB"/>
      <color rgb="FFFDF0E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Lines="4" dropStyle="combo" dx="26" fmlaLink="$B$28" fmlaRange="Données!$W$1:$W$4" noThreeD="1" sel="1" val="0"/>
</file>

<file path=xl/ctrlProps/ctrlProp2.xml><?xml version="1.0" encoding="utf-8"?>
<formControlPr xmlns="http://schemas.microsoft.com/office/spreadsheetml/2009/9/main" objectType="Drop" dropLines="4" dropStyle="combo" dx="26" fmlaLink="$C$28" fmlaRange="Données!$W$1:$W$4" noThreeD="1" sel="1" val="0"/>
</file>

<file path=xl/ctrlProps/ctrlProp3.xml><?xml version="1.0" encoding="utf-8"?>
<formControlPr xmlns="http://schemas.microsoft.com/office/spreadsheetml/2009/9/main" objectType="Drop" dropLines="5" dropStyle="combo" dx="26" fmlaLink="$D$28" fmlaRange="Données!$W$1:$W$4" noThreeD="1" sel="1" val="0"/>
</file>

<file path=xl/ctrlProps/ctrlProp4.xml><?xml version="1.0" encoding="utf-8"?>
<formControlPr xmlns="http://schemas.microsoft.com/office/spreadsheetml/2009/9/main" objectType="Drop" dropLines="5" dropStyle="combo" dx="26" fmlaLink="$E$28" fmlaRange="Données!$W$1:$W$4" noThreeD="1" sel="0" val="0"/>
</file>

<file path=xl/ctrlProps/ctrlProp5.xml><?xml version="1.0" encoding="utf-8"?>
<formControlPr xmlns="http://schemas.microsoft.com/office/spreadsheetml/2009/9/main" objectType="Drop" dropLines="5" dropStyle="combo" dx="26" fmlaLink="$F$28" fmlaRange="Données!$W$1:$W$4" noThreeD="1" sel="0" val="0"/>
</file>

<file path=xl/ctrlProps/ctrlProp6.xml><?xml version="1.0" encoding="utf-8"?>
<formControlPr xmlns="http://schemas.microsoft.com/office/spreadsheetml/2009/9/main" objectType="Drop" dropLines="5" dropStyle="combo" dx="26" fmlaLink="$G$28" fmlaRange="Données!$W$1:$W$4" noThreeD="1" sel="0" val="0"/>
</file>

<file path=xl/ctrlProps/ctrlProp7.xml><?xml version="1.0" encoding="utf-8"?>
<formControlPr xmlns="http://schemas.microsoft.com/office/spreadsheetml/2009/9/main" objectType="Drop" dropLines="5" dropStyle="combo" dx="26" fmlaLink="$B$46" fmlaRange="Données!$W$1:$W$4" noThreeD="1" sel="1" val="0"/>
</file>

<file path=xl/ctrlProps/ctrlProp8.xml><?xml version="1.0" encoding="utf-8"?>
<formControlPr xmlns="http://schemas.microsoft.com/office/spreadsheetml/2009/9/main" objectType="Drop" dropLines="5" dropStyle="combo" dx="26" fmlaLink="$C$46" fmlaRange="Données!$W$1:$W$4" noThreeD="1" sel="2" val="0"/>
</file>

<file path=xl/ctrlProps/ctrlProp9.xml><?xml version="1.0" encoding="utf-8"?>
<formControlPr xmlns="http://schemas.microsoft.com/office/spreadsheetml/2009/9/main" objectType="Drop" dropLines="5" dropStyle="combo" dx="26" fmlaLink="$D$46" fmlaRange="Données!$W$1:$W$4" noThreeD="1" sel="3" val="0"/>
</file>

<file path=xl/ctrlProps/ctrlProp10.xml><?xml version="1.0" encoding="utf-8"?>
<formControlPr xmlns="http://schemas.microsoft.com/office/spreadsheetml/2009/9/main" objectType="Drop" dropLines="5" dropStyle="combo" dx="26" fmlaLink="$E$46" fmlaRange="Données!$W$1:$W$4" noThreeD="1" sel="0" val="0"/>
</file>

<file path=xl/ctrlProps/ctrlProp11.xml><?xml version="1.0" encoding="utf-8"?>
<formControlPr xmlns="http://schemas.microsoft.com/office/spreadsheetml/2009/9/main" objectType="Drop" dropLines="5" dropStyle="combo" dx="26" fmlaLink="$F$46" fmlaRange="Données!$W$1:$W$4" noThreeD="1" sel="0" val="0"/>
</file>

<file path=xl/ctrlProps/ctrlProp12.xml><?xml version="1.0" encoding="utf-8"?>
<formControlPr xmlns="http://schemas.microsoft.com/office/spreadsheetml/2009/9/main" objectType="Drop" dropLines="5" dropStyle="combo" dx="26" fmlaLink="$G$46" fmlaRange="Données!$W$1:$W$4" noThreeD="1" sel="0" val="0"/>
</file>

<file path=xl/ctrlProps/ctrlProp13.xml><?xml version="1.0" encoding="utf-8"?>
<formControlPr xmlns="http://schemas.microsoft.com/office/spreadsheetml/2009/9/main" objectType="Drop" dropLines="5" dropStyle="combo" dx="26" fmlaLink="$B$64" fmlaRange="Données!$W$1:$W$4" noThreeD="1" sel="0" val="0"/>
</file>

<file path=xl/ctrlProps/ctrlProp14.xml><?xml version="1.0" encoding="utf-8"?>
<formControlPr xmlns="http://schemas.microsoft.com/office/spreadsheetml/2009/9/main" objectType="Drop" dropLines="5" dropStyle="combo" dx="26" fmlaLink="$C$64" fmlaRange="Données!$W$1:$W$4" noThreeD="1" sel="0" val="0"/>
</file>

<file path=xl/ctrlProps/ctrlProp15.xml><?xml version="1.0" encoding="utf-8"?>
<formControlPr xmlns="http://schemas.microsoft.com/office/spreadsheetml/2009/9/main" objectType="Drop" dropLines="5" dropStyle="combo" dx="26" fmlaLink="$D$64" fmlaRange="Données!$W$1:$W$4" noThreeD="1" sel="0" val="0"/>
</file>

<file path=xl/ctrlProps/ctrlProp16.xml><?xml version="1.0" encoding="utf-8"?>
<formControlPr xmlns="http://schemas.microsoft.com/office/spreadsheetml/2009/9/main" objectType="Drop" dropLines="5" dropStyle="combo" dx="26" fmlaLink="$E$64" fmlaRange="Données!$W$1:$W$4" noThreeD="1" sel="0" val="0"/>
</file>

<file path=xl/ctrlProps/ctrlProp17.xml><?xml version="1.0" encoding="utf-8"?>
<formControlPr xmlns="http://schemas.microsoft.com/office/spreadsheetml/2009/9/main" objectType="Drop" dropLines="5" dropStyle="combo" dx="26" fmlaLink="$F$64" fmlaRange="Données!$W$1:$W$4" noThreeD="1" sel="0" val="0"/>
</file>

<file path=xl/ctrlProps/ctrlProp18.xml><?xml version="1.0" encoding="utf-8"?>
<formControlPr xmlns="http://schemas.microsoft.com/office/spreadsheetml/2009/9/main" objectType="Drop" dropLines="5" dropStyle="combo" dx="26" fmlaLink="$G$64" fmlaRange="Données!$W$1:$W$4" noThreeD="1" sel="0" val="0"/>
</file>

<file path=xl/ctrlProps/ctrlProp19.xml><?xml version="1.0" encoding="utf-8"?>
<formControlPr xmlns="http://schemas.microsoft.com/office/spreadsheetml/2009/9/main" objectType="Drop" dropLines="5" dropStyle="combo" dx="26" fmlaLink="$B$82" fmlaRange="Données!$W$1:$W$4" noThreeD="1" sel="0" val="0"/>
</file>

<file path=xl/ctrlProps/ctrlProp20.xml><?xml version="1.0" encoding="utf-8"?>
<formControlPr xmlns="http://schemas.microsoft.com/office/spreadsheetml/2009/9/main" objectType="Drop" dropLines="5" dropStyle="combo" dx="26" fmlaLink="$C$82" fmlaRange="Données!$W$1:$W$4" noThreeD="1" sel="0" val="0"/>
</file>

<file path=xl/ctrlProps/ctrlProp21.xml><?xml version="1.0" encoding="utf-8"?>
<formControlPr xmlns="http://schemas.microsoft.com/office/spreadsheetml/2009/9/main" objectType="Drop" dropLines="5" dropStyle="combo" dx="26" fmlaLink="$D$82" fmlaRange="Données!$W$1:$W$4" noThreeD="1" sel="0" val="0"/>
</file>

<file path=xl/ctrlProps/ctrlProp22.xml><?xml version="1.0" encoding="utf-8"?>
<formControlPr xmlns="http://schemas.microsoft.com/office/spreadsheetml/2009/9/main" objectType="Drop" dropLines="5" dropStyle="combo" dx="26" fmlaLink="$E$82" fmlaRange="Données!$W$1:$W$4" noThreeD="1" sel="0" val="0"/>
</file>

<file path=xl/ctrlProps/ctrlProp23.xml><?xml version="1.0" encoding="utf-8"?>
<formControlPr xmlns="http://schemas.microsoft.com/office/spreadsheetml/2009/9/main" objectType="Drop" dropLines="5" dropStyle="combo" dx="26" fmlaLink="$F$82" fmlaRange="Données!$W$1:$W$4" noThreeD="1" sel="0" val="0"/>
</file>

<file path=xl/ctrlProps/ctrlProp24.xml><?xml version="1.0" encoding="utf-8"?>
<formControlPr xmlns="http://schemas.microsoft.com/office/spreadsheetml/2009/9/main" objectType="Drop" dropLines="5" dropStyle="combo" dx="26" fmlaLink="$G$82" fmlaRange="Données!$W$1:$W$4" noThreeD="1" sel="0" val="0"/>
</file>

<file path=xl/ctrlProps/ctrlProp25.xml><?xml version="1.0" encoding="utf-8"?>
<formControlPr xmlns="http://schemas.microsoft.com/office/spreadsheetml/2009/9/main" objectType="Drop" dropLines="5" dropStyle="combo" dx="26" fmlaLink="$B$100" fmlaRange="Données!$W$1:$W$4" noThreeD="1" sel="0" val="0"/>
</file>

<file path=xl/ctrlProps/ctrlProp26.xml><?xml version="1.0" encoding="utf-8"?>
<formControlPr xmlns="http://schemas.microsoft.com/office/spreadsheetml/2009/9/main" objectType="Drop" dropLines="5" dropStyle="combo" dx="26" fmlaLink="$C$100" fmlaRange="Données!$W$1:$W$4" noThreeD="1" sel="0" val="0"/>
</file>

<file path=xl/ctrlProps/ctrlProp27.xml><?xml version="1.0" encoding="utf-8"?>
<formControlPr xmlns="http://schemas.microsoft.com/office/spreadsheetml/2009/9/main" objectType="Drop" dropLines="5" dropStyle="combo" dx="26" fmlaLink="$D$100" fmlaRange="Données!$W$1:$W$4" noThreeD="1" sel="0" val="0"/>
</file>

<file path=xl/ctrlProps/ctrlProp28.xml><?xml version="1.0" encoding="utf-8"?>
<formControlPr xmlns="http://schemas.microsoft.com/office/spreadsheetml/2009/9/main" objectType="Drop" dropLines="5" dropStyle="combo" dx="26" fmlaLink="$E$100" fmlaRange="Données!$W$1:$W$4" noThreeD="1" sel="0" val="0"/>
</file>

<file path=xl/ctrlProps/ctrlProp29.xml><?xml version="1.0" encoding="utf-8"?>
<formControlPr xmlns="http://schemas.microsoft.com/office/spreadsheetml/2009/9/main" objectType="Drop" dropLines="5" dropStyle="combo" dx="26" fmlaLink="$F$100" fmlaRange="Données!$W$1:$W$4" noThreeD="1" sel="0" val="0"/>
</file>

<file path=xl/ctrlProps/ctrlProp30.xml><?xml version="1.0" encoding="utf-8"?>
<formControlPr xmlns="http://schemas.microsoft.com/office/spreadsheetml/2009/9/main" objectType="Drop" dropLines="5" dropStyle="combo" dx="26" fmlaLink="$G$100" fmlaRange="Données!$W$1:$W$4" noThreeD="1" sel="0" val="0"/>
</file>

<file path=xl/ctrlProps/ctrlProp31.xml><?xml version="1.0" encoding="utf-8"?>
<formControlPr xmlns="http://schemas.microsoft.com/office/spreadsheetml/2009/9/main" objectType="Drop" dropLines="5" dropStyle="combo" dx="26" fmlaLink="$B$189" fmlaRange="Données!$W$1:$W$4" noThreeD="1" sel="0" val="0"/>
</file>

<file path=xl/ctrlProps/ctrlProp32.xml><?xml version="1.0" encoding="utf-8"?>
<formControlPr xmlns="http://schemas.microsoft.com/office/spreadsheetml/2009/9/main" objectType="Drop" dropLines="5" dropStyle="combo" dx="26" fmlaLink="$C$189" fmlaRange="Données!$W$1:$W$4" noThreeD="1" sel="0" val="0"/>
</file>

<file path=xl/ctrlProps/ctrlProp33.xml><?xml version="1.0" encoding="utf-8"?>
<formControlPr xmlns="http://schemas.microsoft.com/office/spreadsheetml/2009/9/main" objectType="Drop" dropLines="5" dropStyle="combo" dx="26" fmlaLink="$D$189" fmlaRange="Données!$W$1:$W$4" noThreeD="1" sel="0" val="0"/>
</file>

<file path=xl/ctrlProps/ctrlProp34.xml><?xml version="1.0" encoding="utf-8"?>
<formControlPr xmlns="http://schemas.microsoft.com/office/spreadsheetml/2009/9/main" objectType="Drop" dropLines="5" dropStyle="combo" dx="26" fmlaLink="$E$189" fmlaRange="Données!$W$1:$W$4" noThreeD="1" sel="0" val="0"/>
</file>

<file path=xl/ctrlProps/ctrlProp35.xml><?xml version="1.0" encoding="utf-8"?>
<formControlPr xmlns="http://schemas.microsoft.com/office/spreadsheetml/2009/9/main" objectType="Drop" dropLines="5" dropStyle="combo" dx="26" fmlaLink="$F$189" fmlaRange="Données!$W$1:$W$4" noThreeD="1" sel="0" val="0"/>
</file>

<file path=xl/ctrlProps/ctrlProp36.xml><?xml version="1.0" encoding="utf-8"?>
<formControlPr xmlns="http://schemas.microsoft.com/office/spreadsheetml/2009/9/main" objectType="Drop" dropLines="5" dropStyle="combo" dx="26" fmlaLink="$G$189" fmlaRange="Données!$W$1:$W$4" noThreeD="1" sel="0" val="0"/>
</file>

<file path=xl/ctrlProps/ctrlProp37.xml><?xml version="1.0" encoding="utf-8"?>
<formControlPr xmlns="http://schemas.microsoft.com/office/spreadsheetml/2009/9/main" objectType="Drop" dropLines="5" dropStyle="combo" dx="26" fmlaLink="$B$118" fmlaRange="Données!$W$1:$W$4" noThreeD="1" sel="0" val="0"/>
</file>

<file path=xl/ctrlProps/ctrlProp38.xml><?xml version="1.0" encoding="utf-8"?>
<formControlPr xmlns="http://schemas.microsoft.com/office/spreadsheetml/2009/9/main" objectType="Drop" dropLines="5" dropStyle="combo" dx="26" fmlaLink="$C$118" fmlaRange="Données!$W$1:$W$4" noThreeD="1" sel="0" val="0"/>
</file>

<file path=xl/ctrlProps/ctrlProp39.xml><?xml version="1.0" encoding="utf-8"?>
<formControlPr xmlns="http://schemas.microsoft.com/office/spreadsheetml/2009/9/main" objectType="Drop" dropLines="5" dropStyle="combo" dx="26" fmlaLink="$D$118" fmlaRange="Données!$W$1:$W$4" noThreeD="1" sel="0" val="0"/>
</file>

<file path=xl/ctrlProps/ctrlProp40.xml><?xml version="1.0" encoding="utf-8"?>
<formControlPr xmlns="http://schemas.microsoft.com/office/spreadsheetml/2009/9/main" objectType="Drop" dropLines="5" dropStyle="combo" dx="26" fmlaLink="$E$118" fmlaRange="Données!$W$1:$W$4" noThreeD="1" sel="0" val="0"/>
</file>

<file path=xl/ctrlProps/ctrlProp41.xml><?xml version="1.0" encoding="utf-8"?>
<formControlPr xmlns="http://schemas.microsoft.com/office/spreadsheetml/2009/9/main" objectType="Drop" dropLines="5" dropStyle="combo" dx="26" fmlaLink="$F$118" fmlaRange="Données!$W$1:$W$4" noThreeD="1" sel="0" val="0"/>
</file>

<file path=xl/ctrlProps/ctrlProp42.xml><?xml version="1.0" encoding="utf-8"?>
<formControlPr xmlns="http://schemas.microsoft.com/office/spreadsheetml/2009/9/main" objectType="Drop" dropLines="5" dropStyle="combo" dx="26" fmlaLink="$G$118" fmlaRange="Données!$W$1:$W$4" noThreeD="1" sel="0" val="0"/>
</file>

<file path=xl/ctrlProps/ctrlProp43.xml><?xml version="1.0" encoding="utf-8"?>
<formControlPr xmlns="http://schemas.microsoft.com/office/spreadsheetml/2009/9/main" objectType="Drop" dropLines="5" dropStyle="combo" dx="26" fmlaLink="$B$136" fmlaRange="Données!$W$1:$W$4" noThreeD="1" sel="0" val="0"/>
</file>

<file path=xl/ctrlProps/ctrlProp44.xml><?xml version="1.0" encoding="utf-8"?>
<formControlPr xmlns="http://schemas.microsoft.com/office/spreadsheetml/2009/9/main" objectType="Drop" dropLines="5" dropStyle="combo" dx="26" fmlaLink="$C$136" fmlaRange="Données!$W$1:$W$4" noThreeD="1" sel="0" val="0"/>
</file>

<file path=xl/ctrlProps/ctrlProp45.xml><?xml version="1.0" encoding="utf-8"?>
<formControlPr xmlns="http://schemas.microsoft.com/office/spreadsheetml/2009/9/main" objectType="Drop" dropLines="5" dropStyle="combo" dx="26" fmlaLink="$D$136" fmlaRange="Données!$W$1:$W$4" noThreeD="1" sel="0" val="0"/>
</file>

<file path=xl/ctrlProps/ctrlProp46.xml><?xml version="1.0" encoding="utf-8"?>
<formControlPr xmlns="http://schemas.microsoft.com/office/spreadsheetml/2009/9/main" objectType="Drop" dropLines="5" dropStyle="combo" dx="26" fmlaLink="$E$136" fmlaRange="Données!$W$1:$W$4" noThreeD="1" sel="0" val="0"/>
</file>

<file path=xl/ctrlProps/ctrlProp47.xml><?xml version="1.0" encoding="utf-8"?>
<formControlPr xmlns="http://schemas.microsoft.com/office/spreadsheetml/2009/9/main" objectType="Drop" dropLines="5" dropStyle="combo" dx="26" fmlaLink="$F$136" fmlaRange="Données!$W$1:$W$4" noThreeD="1" sel="0" val="0"/>
</file>

<file path=xl/ctrlProps/ctrlProp48.xml><?xml version="1.0" encoding="utf-8"?>
<formControlPr xmlns="http://schemas.microsoft.com/office/spreadsheetml/2009/9/main" objectType="Drop" dropLines="5" dropStyle="combo" dx="26" fmlaLink="$G$136" fmlaRange="Données!$W$1:$W$4" noThreeD="1" sel="0" val="0"/>
</file>

<file path=xl/ctrlProps/ctrlProp49.xml><?xml version="1.0" encoding="utf-8"?>
<formControlPr xmlns="http://schemas.microsoft.com/office/spreadsheetml/2009/9/main" objectType="Drop" dropLines="5" dropStyle="combo" dx="26" fmlaLink="$B$153" fmlaRange="Données!$W$1:$W$4" noThreeD="1" sel="0" val="0"/>
</file>

<file path=xl/ctrlProps/ctrlProp50.xml><?xml version="1.0" encoding="utf-8"?>
<formControlPr xmlns="http://schemas.microsoft.com/office/spreadsheetml/2009/9/main" objectType="Drop" dropLines="5" dropStyle="combo" dx="26" fmlaLink="$C$153" fmlaRange="Données!$W$1:$W$4" noThreeD="1" sel="0" val="0"/>
</file>

<file path=xl/ctrlProps/ctrlProp51.xml><?xml version="1.0" encoding="utf-8"?>
<formControlPr xmlns="http://schemas.microsoft.com/office/spreadsheetml/2009/9/main" objectType="Drop" dropLines="5" dropStyle="combo" dx="26" fmlaLink="$D$153" fmlaRange="Données!$W$1:$W$4" noThreeD="1" sel="0" val="0"/>
</file>

<file path=xl/ctrlProps/ctrlProp52.xml><?xml version="1.0" encoding="utf-8"?>
<formControlPr xmlns="http://schemas.microsoft.com/office/spreadsheetml/2009/9/main" objectType="Drop" dropLines="5" dropStyle="combo" dx="26" fmlaLink="$E$153" fmlaRange="Données!$W$1:$W$4" noThreeD="1" sel="0" val="0"/>
</file>

<file path=xl/ctrlProps/ctrlProp53.xml><?xml version="1.0" encoding="utf-8"?>
<formControlPr xmlns="http://schemas.microsoft.com/office/spreadsheetml/2009/9/main" objectType="Drop" dropLines="5" dropStyle="combo" dx="26" fmlaLink="$F$153" fmlaRange="Données!$W$1:$W$4" noThreeD="1" sel="0" val="0"/>
</file>

<file path=xl/ctrlProps/ctrlProp54.xml><?xml version="1.0" encoding="utf-8"?>
<formControlPr xmlns="http://schemas.microsoft.com/office/spreadsheetml/2009/9/main" objectType="Drop" dropLines="5" dropStyle="combo" dx="26" fmlaLink="$G$153" fmlaRange="Données!$W$1:$W$4" noThreeD="1" sel="0" val="0"/>
</file>

<file path=xl/ctrlProps/ctrlProp55.xml><?xml version="1.0" encoding="utf-8"?>
<formControlPr xmlns="http://schemas.microsoft.com/office/spreadsheetml/2009/9/main" objectType="Drop" dropLines="5" dropStyle="combo" dx="26" fmlaLink="$G$46" fmlaRange="Données!$W$1:$W$4" noThreeD="1" sel="0" val="0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248917</xdr:colOff>
      <xdr:row>0</xdr:row>
      <xdr:rowOff>58208</xdr:rowOff>
    </xdr:from>
    <xdr:to>
      <xdr:col>0</xdr:col>
      <xdr:colOff>1328917</xdr:colOff>
      <xdr:row>0</xdr:row>
      <xdr:rowOff>355388</xdr:rowOff>
    </xdr:to>
    <xdr:sp macro="[0]!Cacher_lignevide" textlink="">
      <xdr:nvSpPr>
        <xdr:cNvPr id="2" name="Rectangle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/>
      </xdr:nvSpPr>
      <xdr:spPr bwMode="auto">
        <a:xfrm>
          <a:off x="248917" y="58208"/>
          <a:ext cx="1080000" cy="297180"/>
        </a:xfrm>
        <a:prstGeom prst="rect">
          <a:avLst/>
        </a:prstGeom>
        <a:solidFill>
          <a:schemeClr val="accent1">
            <a:lumMod val="75000"/>
          </a:schemeClr>
        </a:solidFill>
        <a:ln>
          <a:noFill/>
          <a:headEnd type="none" w="med" len="med"/>
          <a:tailEnd type="none" w="med" len="med"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vertOverflow="clip" wrap="square" lIns="18288" tIns="0" rIns="0" bIns="0" rtlCol="0" anchor="ctr" upright="1"/>
        <a:lstStyle/>
        <a:p>
          <a:pPr algn="ctr"/>
          <a:r>
            <a:rPr lang="fr-FR" sz="1050" b="1">
              <a:solidFill>
                <a:schemeClr val="bg1"/>
              </a:solidFill>
              <a:latin typeface="Arial" panose="020B0604020202020204" pitchFamily="34" charset="0"/>
              <a:cs typeface="Arial" panose="020B0604020202020204" pitchFamily="34" charset="0"/>
            </a:rPr>
            <a:t>Masquer</a:t>
          </a:r>
        </a:p>
      </xdr:txBody>
    </xdr:sp>
    <xdr:clientData/>
  </xdr:twoCellAnchor>
  <xdr:twoCellAnchor>
    <xdr:from>
      <xdr:col>1</xdr:col>
      <xdr:colOff>24343</xdr:colOff>
      <xdr:row>0</xdr:row>
      <xdr:rowOff>66675</xdr:rowOff>
    </xdr:from>
    <xdr:to>
      <xdr:col>1</xdr:col>
      <xdr:colOff>1104343</xdr:colOff>
      <xdr:row>0</xdr:row>
      <xdr:rowOff>363855</xdr:rowOff>
    </xdr:to>
    <xdr:sp macro="[0]!Afficher_lignecaché" textlink="">
      <xdr:nvSpPr>
        <xdr:cNvPr id="3" name="Rectangle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/>
      </xdr:nvSpPr>
      <xdr:spPr bwMode="auto">
        <a:xfrm>
          <a:off x="1434043" y="66675"/>
          <a:ext cx="1080000" cy="297180"/>
        </a:xfrm>
        <a:prstGeom prst="rect">
          <a:avLst/>
        </a:prstGeom>
        <a:solidFill>
          <a:schemeClr val="accent1">
            <a:lumMod val="75000"/>
          </a:schemeClr>
        </a:solidFill>
        <a:ln>
          <a:noFill/>
          <a:headEnd type="none" w="med" len="med"/>
          <a:tailEnd type="none" w="med" len="med"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vertOverflow="clip" wrap="square" lIns="18288" tIns="0" rIns="0" bIns="0" rtlCol="0" anchor="ctr" upright="1"/>
        <a:lstStyle/>
        <a:p>
          <a:pPr algn="ctr"/>
          <a:r>
            <a:rPr lang="fr-FR" sz="1100" b="1">
              <a:solidFill>
                <a:schemeClr val="bg1"/>
              </a:solidFill>
              <a:latin typeface="Arial" panose="020B0604020202020204" pitchFamily="34" charset="0"/>
              <a:cs typeface="Arial" panose="020B0604020202020204" pitchFamily="34" charset="0"/>
            </a:rPr>
            <a:t>Afficher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19050</xdr:colOff>
          <xdr:row>27</xdr:row>
          <xdr:rowOff>9525</xdr:rowOff>
        </xdr:from>
        <xdr:to>
          <xdr:col>2</xdr:col>
          <xdr:colOff>28575</xdr:colOff>
          <xdr:row>28</xdr:row>
          <xdr:rowOff>0</xdr:rowOff>
        </xdr:to>
        <xdr:sp macro="" textlink="">
          <xdr:nvSpPr>
            <xdr:cNvPr id="1039" name="Drop Down 15" hidden="1">
              <a:extLst>
                <a:ext uri="{63B3BB69-23CF-44E3-9099-C40C66FF867C}">
                  <a14:compatExt spid="_x0000_s1039"/>
                </a:ext>
                <a:ext uri="{FF2B5EF4-FFF2-40B4-BE49-F238E27FC236}">
                  <a16:creationId xmlns:a16="http://schemas.microsoft.com/office/drawing/2014/main" id="{00000000-0008-0000-0100-00000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6</xdr:col>
      <xdr:colOff>186267</xdr:colOff>
      <xdr:row>0</xdr:row>
      <xdr:rowOff>93133</xdr:rowOff>
    </xdr:from>
    <xdr:to>
      <xdr:col>6</xdr:col>
      <xdr:colOff>1144905</xdr:colOff>
      <xdr:row>0</xdr:row>
      <xdr:rowOff>390313</xdr:rowOff>
    </xdr:to>
    <xdr:sp macro="[0]!supp_tableauvierge" textlink="">
      <xdr:nvSpPr>
        <xdr:cNvPr id="41" name="Rectangle 40">
          <a:extLst>
            <a:ext uri="{FF2B5EF4-FFF2-40B4-BE49-F238E27FC236}">
              <a16:creationId xmlns:a16="http://schemas.microsoft.com/office/drawing/2014/main" id="{00000000-0008-0000-0100-000029000000}"/>
            </a:ext>
          </a:extLst>
        </xdr:cNvPr>
        <xdr:cNvSpPr/>
      </xdr:nvSpPr>
      <xdr:spPr bwMode="auto">
        <a:xfrm>
          <a:off x="8974667" y="93133"/>
          <a:ext cx="958638" cy="297180"/>
        </a:xfrm>
        <a:prstGeom prst="rect">
          <a:avLst/>
        </a:prstGeom>
        <a:ln>
          <a:noFill/>
          <a:headEnd type="none" w="med" len="med"/>
          <a:tailEnd type="none" w="med" len="med"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vertOverflow="clip" wrap="square" lIns="18288" tIns="0" rIns="0" bIns="0" rtlCol="0" anchor="ctr" upright="1"/>
        <a:lstStyle/>
        <a:p>
          <a:pPr algn="ctr"/>
          <a:r>
            <a:rPr lang="fr-FR" sz="1100" b="1">
              <a:solidFill>
                <a:schemeClr val="bg1"/>
              </a:solidFill>
              <a:latin typeface="Arial" panose="020B0604020202020204" pitchFamily="34" charset="0"/>
              <a:cs typeface="Arial" panose="020B0604020202020204" pitchFamily="34" charset="0"/>
            </a:rPr>
            <a:t>mettre</a:t>
          </a:r>
          <a:r>
            <a:rPr lang="fr-FR" sz="1100" b="1" baseline="0">
              <a:solidFill>
                <a:schemeClr val="bg1"/>
              </a:solidFill>
              <a:latin typeface="Arial" panose="020B0604020202020204" pitchFamily="34" charset="0"/>
              <a:cs typeface="Arial" panose="020B0604020202020204" pitchFamily="34" charset="0"/>
            </a:rPr>
            <a:t> à 0</a:t>
          </a:r>
          <a:endParaRPr lang="fr-FR" sz="1100" b="1">
            <a:solidFill>
              <a:schemeClr val="bg1"/>
            </a:solidFill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19050</xdr:colOff>
          <xdr:row>27</xdr:row>
          <xdr:rowOff>9525</xdr:rowOff>
        </xdr:from>
        <xdr:to>
          <xdr:col>3</xdr:col>
          <xdr:colOff>28575</xdr:colOff>
          <xdr:row>28</xdr:row>
          <xdr:rowOff>0</xdr:rowOff>
        </xdr:to>
        <xdr:sp macro="" textlink="">
          <xdr:nvSpPr>
            <xdr:cNvPr id="1119" name="Drop Down 95" hidden="1">
              <a:extLst>
                <a:ext uri="{63B3BB69-23CF-44E3-9099-C40C66FF867C}">
                  <a14:compatExt spid="_x0000_s1119"/>
                </a:ext>
                <a:ext uri="{FF2B5EF4-FFF2-40B4-BE49-F238E27FC236}">
                  <a16:creationId xmlns:a16="http://schemas.microsoft.com/office/drawing/2014/main" id="{00000000-0008-0000-0100-00005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19050</xdr:colOff>
          <xdr:row>27</xdr:row>
          <xdr:rowOff>9525</xdr:rowOff>
        </xdr:from>
        <xdr:to>
          <xdr:col>4</xdr:col>
          <xdr:colOff>28575</xdr:colOff>
          <xdr:row>28</xdr:row>
          <xdr:rowOff>0</xdr:rowOff>
        </xdr:to>
        <xdr:sp macro="" textlink="">
          <xdr:nvSpPr>
            <xdr:cNvPr id="1120" name="Drop Down 96" hidden="1">
              <a:extLst>
                <a:ext uri="{63B3BB69-23CF-44E3-9099-C40C66FF867C}">
                  <a14:compatExt spid="_x0000_s1120"/>
                </a:ext>
                <a:ext uri="{FF2B5EF4-FFF2-40B4-BE49-F238E27FC236}">
                  <a16:creationId xmlns:a16="http://schemas.microsoft.com/office/drawing/2014/main" id="{00000000-0008-0000-0100-00006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19050</xdr:colOff>
          <xdr:row>27</xdr:row>
          <xdr:rowOff>9525</xdr:rowOff>
        </xdr:from>
        <xdr:to>
          <xdr:col>5</xdr:col>
          <xdr:colOff>28575</xdr:colOff>
          <xdr:row>28</xdr:row>
          <xdr:rowOff>0</xdr:rowOff>
        </xdr:to>
        <xdr:sp macro="" textlink="">
          <xdr:nvSpPr>
            <xdr:cNvPr id="1121" name="Drop Down 97" hidden="1">
              <a:extLst>
                <a:ext uri="{63B3BB69-23CF-44E3-9099-C40C66FF867C}">
                  <a14:compatExt spid="_x0000_s1121"/>
                </a:ext>
                <a:ext uri="{FF2B5EF4-FFF2-40B4-BE49-F238E27FC236}">
                  <a16:creationId xmlns:a16="http://schemas.microsoft.com/office/drawing/2014/main" id="{00000000-0008-0000-0100-00006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19050</xdr:colOff>
          <xdr:row>27</xdr:row>
          <xdr:rowOff>9525</xdr:rowOff>
        </xdr:from>
        <xdr:to>
          <xdr:col>6</xdr:col>
          <xdr:colOff>28575</xdr:colOff>
          <xdr:row>28</xdr:row>
          <xdr:rowOff>0</xdr:rowOff>
        </xdr:to>
        <xdr:sp macro="" textlink="">
          <xdr:nvSpPr>
            <xdr:cNvPr id="1122" name="Drop Down 98" hidden="1">
              <a:extLst>
                <a:ext uri="{63B3BB69-23CF-44E3-9099-C40C66FF867C}">
                  <a14:compatExt spid="_x0000_s1122"/>
                </a:ext>
                <a:ext uri="{FF2B5EF4-FFF2-40B4-BE49-F238E27FC236}">
                  <a16:creationId xmlns:a16="http://schemas.microsoft.com/office/drawing/2014/main" id="{00000000-0008-0000-0100-00006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19050</xdr:colOff>
          <xdr:row>27</xdr:row>
          <xdr:rowOff>9525</xdr:rowOff>
        </xdr:from>
        <xdr:to>
          <xdr:col>7</xdr:col>
          <xdr:colOff>28575</xdr:colOff>
          <xdr:row>28</xdr:row>
          <xdr:rowOff>0</xdr:rowOff>
        </xdr:to>
        <xdr:sp macro="" textlink="">
          <xdr:nvSpPr>
            <xdr:cNvPr id="1123" name="Drop Down 99" hidden="1">
              <a:extLst>
                <a:ext uri="{63B3BB69-23CF-44E3-9099-C40C66FF867C}">
                  <a14:compatExt spid="_x0000_s1123"/>
                </a:ext>
                <a:ext uri="{FF2B5EF4-FFF2-40B4-BE49-F238E27FC236}">
                  <a16:creationId xmlns:a16="http://schemas.microsoft.com/office/drawing/2014/main" id="{00000000-0008-0000-0100-00006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19050</xdr:colOff>
          <xdr:row>45</xdr:row>
          <xdr:rowOff>9525</xdr:rowOff>
        </xdr:from>
        <xdr:to>
          <xdr:col>2</xdr:col>
          <xdr:colOff>28575</xdr:colOff>
          <xdr:row>46</xdr:row>
          <xdr:rowOff>0</xdr:rowOff>
        </xdr:to>
        <xdr:sp macro="" textlink="">
          <xdr:nvSpPr>
            <xdr:cNvPr id="1130" name="Drop Down 106" hidden="1">
              <a:extLst>
                <a:ext uri="{63B3BB69-23CF-44E3-9099-C40C66FF867C}">
                  <a14:compatExt spid="_x0000_s1130"/>
                </a:ext>
                <a:ext uri="{FF2B5EF4-FFF2-40B4-BE49-F238E27FC236}">
                  <a16:creationId xmlns:a16="http://schemas.microsoft.com/office/drawing/2014/main" id="{00000000-0008-0000-0100-00006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19050</xdr:colOff>
          <xdr:row>45</xdr:row>
          <xdr:rowOff>9525</xdr:rowOff>
        </xdr:from>
        <xdr:to>
          <xdr:col>3</xdr:col>
          <xdr:colOff>28575</xdr:colOff>
          <xdr:row>46</xdr:row>
          <xdr:rowOff>0</xdr:rowOff>
        </xdr:to>
        <xdr:sp macro="" textlink="">
          <xdr:nvSpPr>
            <xdr:cNvPr id="1131" name="Drop Down 107" hidden="1">
              <a:extLst>
                <a:ext uri="{63B3BB69-23CF-44E3-9099-C40C66FF867C}">
                  <a14:compatExt spid="_x0000_s1131"/>
                </a:ext>
                <a:ext uri="{FF2B5EF4-FFF2-40B4-BE49-F238E27FC236}">
                  <a16:creationId xmlns:a16="http://schemas.microsoft.com/office/drawing/2014/main" id="{00000000-0008-0000-0100-00006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19050</xdr:colOff>
          <xdr:row>45</xdr:row>
          <xdr:rowOff>9525</xdr:rowOff>
        </xdr:from>
        <xdr:to>
          <xdr:col>4</xdr:col>
          <xdr:colOff>28575</xdr:colOff>
          <xdr:row>46</xdr:row>
          <xdr:rowOff>0</xdr:rowOff>
        </xdr:to>
        <xdr:sp macro="" textlink="">
          <xdr:nvSpPr>
            <xdr:cNvPr id="1132" name="Drop Down 108" hidden="1">
              <a:extLst>
                <a:ext uri="{63B3BB69-23CF-44E3-9099-C40C66FF867C}">
                  <a14:compatExt spid="_x0000_s1132"/>
                </a:ext>
                <a:ext uri="{FF2B5EF4-FFF2-40B4-BE49-F238E27FC236}">
                  <a16:creationId xmlns:a16="http://schemas.microsoft.com/office/drawing/2014/main" id="{00000000-0008-0000-0100-00006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19050</xdr:colOff>
          <xdr:row>45</xdr:row>
          <xdr:rowOff>9525</xdr:rowOff>
        </xdr:from>
        <xdr:to>
          <xdr:col>5</xdr:col>
          <xdr:colOff>28575</xdr:colOff>
          <xdr:row>46</xdr:row>
          <xdr:rowOff>0</xdr:rowOff>
        </xdr:to>
        <xdr:sp macro="" textlink="">
          <xdr:nvSpPr>
            <xdr:cNvPr id="1133" name="Drop Down 109" hidden="1">
              <a:extLst>
                <a:ext uri="{63B3BB69-23CF-44E3-9099-C40C66FF867C}">
                  <a14:compatExt spid="_x0000_s1133"/>
                </a:ext>
                <a:ext uri="{FF2B5EF4-FFF2-40B4-BE49-F238E27FC236}">
                  <a16:creationId xmlns:a16="http://schemas.microsoft.com/office/drawing/2014/main" id="{00000000-0008-0000-0100-00006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19050</xdr:colOff>
          <xdr:row>45</xdr:row>
          <xdr:rowOff>9525</xdr:rowOff>
        </xdr:from>
        <xdr:to>
          <xdr:col>6</xdr:col>
          <xdr:colOff>28575</xdr:colOff>
          <xdr:row>46</xdr:row>
          <xdr:rowOff>0</xdr:rowOff>
        </xdr:to>
        <xdr:sp macro="" textlink="">
          <xdr:nvSpPr>
            <xdr:cNvPr id="1134" name="Drop Down 110" hidden="1">
              <a:extLst>
                <a:ext uri="{63B3BB69-23CF-44E3-9099-C40C66FF867C}">
                  <a14:compatExt spid="_x0000_s1134"/>
                </a:ext>
                <a:ext uri="{FF2B5EF4-FFF2-40B4-BE49-F238E27FC236}">
                  <a16:creationId xmlns:a16="http://schemas.microsoft.com/office/drawing/2014/main" id="{00000000-0008-0000-0100-00006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19050</xdr:colOff>
          <xdr:row>45</xdr:row>
          <xdr:rowOff>9525</xdr:rowOff>
        </xdr:from>
        <xdr:to>
          <xdr:col>7</xdr:col>
          <xdr:colOff>28575</xdr:colOff>
          <xdr:row>46</xdr:row>
          <xdr:rowOff>0</xdr:rowOff>
        </xdr:to>
        <xdr:sp macro="" textlink="">
          <xdr:nvSpPr>
            <xdr:cNvPr id="1135" name="Drop Down 111" hidden="1">
              <a:extLst>
                <a:ext uri="{63B3BB69-23CF-44E3-9099-C40C66FF867C}">
                  <a14:compatExt spid="_x0000_s1135"/>
                </a:ext>
                <a:ext uri="{FF2B5EF4-FFF2-40B4-BE49-F238E27FC236}">
                  <a16:creationId xmlns:a16="http://schemas.microsoft.com/office/drawing/2014/main" id="{00000000-0008-0000-0100-00006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19050</xdr:colOff>
          <xdr:row>63</xdr:row>
          <xdr:rowOff>9525</xdr:rowOff>
        </xdr:from>
        <xdr:to>
          <xdr:col>2</xdr:col>
          <xdr:colOff>28575</xdr:colOff>
          <xdr:row>64</xdr:row>
          <xdr:rowOff>0</xdr:rowOff>
        </xdr:to>
        <xdr:sp macro="" textlink="">
          <xdr:nvSpPr>
            <xdr:cNvPr id="1136" name="Drop Down 112" hidden="1">
              <a:extLst>
                <a:ext uri="{63B3BB69-23CF-44E3-9099-C40C66FF867C}">
                  <a14:compatExt spid="_x0000_s1136"/>
                </a:ext>
                <a:ext uri="{FF2B5EF4-FFF2-40B4-BE49-F238E27FC236}">
                  <a16:creationId xmlns:a16="http://schemas.microsoft.com/office/drawing/2014/main" id="{00000000-0008-0000-0100-00007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19050</xdr:colOff>
          <xdr:row>63</xdr:row>
          <xdr:rowOff>9525</xdr:rowOff>
        </xdr:from>
        <xdr:to>
          <xdr:col>3</xdr:col>
          <xdr:colOff>28575</xdr:colOff>
          <xdr:row>64</xdr:row>
          <xdr:rowOff>0</xdr:rowOff>
        </xdr:to>
        <xdr:sp macro="" textlink="">
          <xdr:nvSpPr>
            <xdr:cNvPr id="1137" name="Drop Down 113" hidden="1">
              <a:extLst>
                <a:ext uri="{63B3BB69-23CF-44E3-9099-C40C66FF867C}">
                  <a14:compatExt spid="_x0000_s1137"/>
                </a:ext>
                <a:ext uri="{FF2B5EF4-FFF2-40B4-BE49-F238E27FC236}">
                  <a16:creationId xmlns:a16="http://schemas.microsoft.com/office/drawing/2014/main" id="{00000000-0008-0000-0100-00007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19050</xdr:colOff>
          <xdr:row>63</xdr:row>
          <xdr:rowOff>9525</xdr:rowOff>
        </xdr:from>
        <xdr:to>
          <xdr:col>4</xdr:col>
          <xdr:colOff>28575</xdr:colOff>
          <xdr:row>64</xdr:row>
          <xdr:rowOff>0</xdr:rowOff>
        </xdr:to>
        <xdr:sp macro="" textlink="">
          <xdr:nvSpPr>
            <xdr:cNvPr id="1138" name="Drop Down 114" hidden="1">
              <a:extLst>
                <a:ext uri="{63B3BB69-23CF-44E3-9099-C40C66FF867C}">
                  <a14:compatExt spid="_x0000_s1138"/>
                </a:ext>
                <a:ext uri="{FF2B5EF4-FFF2-40B4-BE49-F238E27FC236}">
                  <a16:creationId xmlns:a16="http://schemas.microsoft.com/office/drawing/2014/main" id="{00000000-0008-0000-0100-00007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19050</xdr:colOff>
          <xdr:row>63</xdr:row>
          <xdr:rowOff>9525</xdr:rowOff>
        </xdr:from>
        <xdr:to>
          <xdr:col>5</xdr:col>
          <xdr:colOff>28575</xdr:colOff>
          <xdr:row>64</xdr:row>
          <xdr:rowOff>0</xdr:rowOff>
        </xdr:to>
        <xdr:sp macro="" textlink="">
          <xdr:nvSpPr>
            <xdr:cNvPr id="1139" name="Drop Down 115" hidden="1">
              <a:extLst>
                <a:ext uri="{63B3BB69-23CF-44E3-9099-C40C66FF867C}">
                  <a14:compatExt spid="_x0000_s1139"/>
                </a:ext>
                <a:ext uri="{FF2B5EF4-FFF2-40B4-BE49-F238E27FC236}">
                  <a16:creationId xmlns:a16="http://schemas.microsoft.com/office/drawing/2014/main" id="{00000000-0008-0000-0100-00007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19050</xdr:colOff>
          <xdr:row>63</xdr:row>
          <xdr:rowOff>9525</xdr:rowOff>
        </xdr:from>
        <xdr:to>
          <xdr:col>6</xdr:col>
          <xdr:colOff>28575</xdr:colOff>
          <xdr:row>64</xdr:row>
          <xdr:rowOff>0</xdr:rowOff>
        </xdr:to>
        <xdr:sp macro="" textlink="">
          <xdr:nvSpPr>
            <xdr:cNvPr id="1140" name="Drop Down 116" hidden="1">
              <a:extLst>
                <a:ext uri="{63B3BB69-23CF-44E3-9099-C40C66FF867C}">
                  <a14:compatExt spid="_x0000_s1140"/>
                </a:ext>
                <a:ext uri="{FF2B5EF4-FFF2-40B4-BE49-F238E27FC236}">
                  <a16:creationId xmlns:a16="http://schemas.microsoft.com/office/drawing/2014/main" id="{00000000-0008-0000-0100-00007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19050</xdr:colOff>
          <xdr:row>63</xdr:row>
          <xdr:rowOff>9525</xdr:rowOff>
        </xdr:from>
        <xdr:to>
          <xdr:col>7</xdr:col>
          <xdr:colOff>28575</xdr:colOff>
          <xdr:row>64</xdr:row>
          <xdr:rowOff>0</xdr:rowOff>
        </xdr:to>
        <xdr:sp macro="" textlink="">
          <xdr:nvSpPr>
            <xdr:cNvPr id="1141" name="Drop Down 117" hidden="1">
              <a:extLst>
                <a:ext uri="{63B3BB69-23CF-44E3-9099-C40C66FF867C}">
                  <a14:compatExt spid="_x0000_s1141"/>
                </a:ext>
                <a:ext uri="{FF2B5EF4-FFF2-40B4-BE49-F238E27FC236}">
                  <a16:creationId xmlns:a16="http://schemas.microsoft.com/office/drawing/2014/main" id="{00000000-0008-0000-0100-00007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19050</xdr:colOff>
          <xdr:row>81</xdr:row>
          <xdr:rowOff>9525</xdr:rowOff>
        </xdr:from>
        <xdr:to>
          <xdr:col>2</xdr:col>
          <xdr:colOff>28575</xdr:colOff>
          <xdr:row>82</xdr:row>
          <xdr:rowOff>0</xdr:rowOff>
        </xdr:to>
        <xdr:sp macro="" textlink="">
          <xdr:nvSpPr>
            <xdr:cNvPr id="1142" name="Drop Down 118" hidden="1">
              <a:extLst>
                <a:ext uri="{63B3BB69-23CF-44E3-9099-C40C66FF867C}">
                  <a14:compatExt spid="_x0000_s1142"/>
                </a:ext>
                <a:ext uri="{FF2B5EF4-FFF2-40B4-BE49-F238E27FC236}">
                  <a16:creationId xmlns:a16="http://schemas.microsoft.com/office/drawing/2014/main" id="{00000000-0008-0000-0100-00007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19050</xdr:colOff>
          <xdr:row>81</xdr:row>
          <xdr:rowOff>9525</xdr:rowOff>
        </xdr:from>
        <xdr:to>
          <xdr:col>3</xdr:col>
          <xdr:colOff>28575</xdr:colOff>
          <xdr:row>82</xdr:row>
          <xdr:rowOff>0</xdr:rowOff>
        </xdr:to>
        <xdr:sp macro="" textlink="">
          <xdr:nvSpPr>
            <xdr:cNvPr id="1143" name="Drop Down 119" hidden="1">
              <a:extLst>
                <a:ext uri="{63B3BB69-23CF-44E3-9099-C40C66FF867C}">
                  <a14:compatExt spid="_x0000_s1143"/>
                </a:ext>
                <a:ext uri="{FF2B5EF4-FFF2-40B4-BE49-F238E27FC236}">
                  <a16:creationId xmlns:a16="http://schemas.microsoft.com/office/drawing/2014/main" id="{00000000-0008-0000-0100-00007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19050</xdr:colOff>
          <xdr:row>81</xdr:row>
          <xdr:rowOff>9525</xdr:rowOff>
        </xdr:from>
        <xdr:to>
          <xdr:col>4</xdr:col>
          <xdr:colOff>28575</xdr:colOff>
          <xdr:row>82</xdr:row>
          <xdr:rowOff>0</xdr:rowOff>
        </xdr:to>
        <xdr:sp macro="" textlink="">
          <xdr:nvSpPr>
            <xdr:cNvPr id="1144" name="Drop Down 120" hidden="1">
              <a:extLst>
                <a:ext uri="{63B3BB69-23CF-44E3-9099-C40C66FF867C}">
                  <a14:compatExt spid="_x0000_s1144"/>
                </a:ext>
                <a:ext uri="{FF2B5EF4-FFF2-40B4-BE49-F238E27FC236}">
                  <a16:creationId xmlns:a16="http://schemas.microsoft.com/office/drawing/2014/main" id="{00000000-0008-0000-0100-00007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19050</xdr:colOff>
          <xdr:row>81</xdr:row>
          <xdr:rowOff>9525</xdr:rowOff>
        </xdr:from>
        <xdr:to>
          <xdr:col>5</xdr:col>
          <xdr:colOff>28575</xdr:colOff>
          <xdr:row>82</xdr:row>
          <xdr:rowOff>0</xdr:rowOff>
        </xdr:to>
        <xdr:sp macro="" textlink="">
          <xdr:nvSpPr>
            <xdr:cNvPr id="1145" name="Drop Down 121" hidden="1">
              <a:extLst>
                <a:ext uri="{63B3BB69-23CF-44E3-9099-C40C66FF867C}">
                  <a14:compatExt spid="_x0000_s1145"/>
                </a:ext>
                <a:ext uri="{FF2B5EF4-FFF2-40B4-BE49-F238E27FC236}">
                  <a16:creationId xmlns:a16="http://schemas.microsoft.com/office/drawing/2014/main" id="{00000000-0008-0000-0100-00007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19050</xdr:colOff>
          <xdr:row>81</xdr:row>
          <xdr:rowOff>9525</xdr:rowOff>
        </xdr:from>
        <xdr:to>
          <xdr:col>6</xdr:col>
          <xdr:colOff>28575</xdr:colOff>
          <xdr:row>82</xdr:row>
          <xdr:rowOff>0</xdr:rowOff>
        </xdr:to>
        <xdr:sp macro="" textlink="">
          <xdr:nvSpPr>
            <xdr:cNvPr id="1146" name="Drop Down 122" hidden="1">
              <a:extLst>
                <a:ext uri="{63B3BB69-23CF-44E3-9099-C40C66FF867C}">
                  <a14:compatExt spid="_x0000_s1146"/>
                </a:ext>
                <a:ext uri="{FF2B5EF4-FFF2-40B4-BE49-F238E27FC236}">
                  <a16:creationId xmlns:a16="http://schemas.microsoft.com/office/drawing/2014/main" id="{00000000-0008-0000-0100-00007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19050</xdr:colOff>
          <xdr:row>81</xdr:row>
          <xdr:rowOff>9525</xdr:rowOff>
        </xdr:from>
        <xdr:to>
          <xdr:col>7</xdr:col>
          <xdr:colOff>28575</xdr:colOff>
          <xdr:row>82</xdr:row>
          <xdr:rowOff>0</xdr:rowOff>
        </xdr:to>
        <xdr:sp macro="" textlink="">
          <xdr:nvSpPr>
            <xdr:cNvPr id="1147" name="Drop Down 123" hidden="1">
              <a:extLst>
                <a:ext uri="{63B3BB69-23CF-44E3-9099-C40C66FF867C}">
                  <a14:compatExt spid="_x0000_s1147"/>
                </a:ext>
                <a:ext uri="{FF2B5EF4-FFF2-40B4-BE49-F238E27FC236}">
                  <a16:creationId xmlns:a16="http://schemas.microsoft.com/office/drawing/2014/main" id="{00000000-0008-0000-0100-00007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19050</xdr:colOff>
          <xdr:row>99</xdr:row>
          <xdr:rowOff>9525</xdr:rowOff>
        </xdr:from>
        <xdr:to>
          <xdr:col>2</xdr:col>
          <xdr:colOff>28575</xdr:colOff>
          <xdr:row>100</xdr:row>
          <xdr:rowOff>0</xdr:rowOff>
        </xdr:to>
        <xdr:sp macro="" textlink="">
          <xdr:nvSpPr>
            <xdr:cNvPr id="1148" name="Drop Down 124" hidden="1">
              <a:extLst>
                <a:ext uri="{63B3BB69-23CF-44E3-9099-C40C66FF867C}">
                  <a14:compatExt spid="_x0000_s1148"/>
                </a:ext>
                <a:ext uri="{FF2B5EF4-FFF2-40B4-BE49-F238E27FC236}">
                  <a16:creationId xmlns:a16="http://schemas.microsoft.com/office/drawing/2014/main" id="{00000000-0008-0000-0100-00007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19050</xdr:colOff>
          <xdr:row>99</xdr:row>
          <xdr:rowOff>9525</xdr:rowOff>
        </xdr:from>
        <xdr:to>
          <xdr:col>3</xdr:col>
          <xdr:colOff>28575</xdr:colOff>
          <xdr:row>100</xdr:row>
          <xdr:rowOff>0</xdr:rowOff>
        </xdr:to>
        <xdr:sp macro="" textlink="">
          <xdr:nvSpPr>
            <xdr:cNvPr id="1149" name="Drop Down 125" hidden="1">
              <a:extLst>
                <a:ext uri="{63B3BB69-23CF-44E3-9099-C40C66FF867C}">
                  <a14:compatExt spid="_x0000_s1149"/>
                </a:ext>
                <a:ext uri="{FF2B5EF4-FFF2-40B4-BE49-F238E27FC236}">
                  <a16:creationId xmlns:a16="http://schemas.microsoft.com/office/drawing/2014/main" id="{00000000-0008-0000-0100-00007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19050</xdr:colOff>
          <xdr:row>99</xdr:row>
          <xdr:rowOff>9525</xdr:rowOff>
        </xdr:from>
        <xdr:to>
          <xdr:col>4</xdr:col>
          <xdr:colOff>28575</xdr:colOff>
          <xdr:row>100</xdr:row>
          <xdr:rowOff>0</xdr:rowOff>
        </xdr:to>
        <xdr:sp macro="" textlink="">
          <xdr:nvSpPr>
            <xdr:cNvPr id="1150" name="Drop Down 126" hidden="1">
              <a:extLst>
                <a:ext uri="{63B3BB69-23CF-44E3-9099-C40C66FF867C}">
                  <a14:compatExt spid="_x0000_s1150"/>
                </a:ext>
                <a:ext uri="{FF2B5EF4-FFF2-40B4-BE49-F238E27FC236}">
                  <a16:creationId xmlns:a16="http://schemas.microsoft.com/office/drawing/2014/main" id="{00000000-0008-0000-0100-00007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19050</xdr:colOff>
          <xdr:row>99</xdr:row>
          <xdr:rowOff>9525</xdr:rowOff>
        </xdr:from>
        <xdr:to>
          <xdr:col>5</xdr:col>
          <xdr:colOff>28575</xdr:colOff>
          <xdr:row>100</xdr:row>
          <xdr:rowOff>0</xdr:rowOff>
        </xdr:to>
        <xdr:sp macro="" textlink="">
          <xdr:nvSpPr>
            <xdr:cNvPr id="1151" name="Drop Down 127" hidden="1">
              <a:extLst>
                <a:ext uri="{63B3BB69-23CF-44E3-9099-C40C66FF867C}">
                  <a14:compatExt spid="_x0000_s1151"/>
                </a:ext>
                <a:ext uri="{FF2B5EF4-FFF2-40B4-BE49-F238E27FC236}">
                  <a16:creationId xmlns:a16="http://schemas.microsoft.com/office/drawing/2014/main" id="{00000000-0008-0000-0100-00007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19050</xdr:colOff>
          <xdr:row>99</xdr:row>
          <xdr:rowOff>9525</xdr:rowOff>
        </xdr:from>
        <xdr:to>
          <xdr:col>6</xdr:col>
          <xdr:colOff>28575</xdr:colOff>
          <xdr:row>100</xdr:row>
          <xdr:rowOff>0</xdr:rowOff>
        </xdr:to>
        <xdr:sp macro="" textlink="">
          <xdr:nvSpPr>
            <xdr:cNvPr id="1152" name="Drop Down 128" hidden="1">
              <a:extLst>
                <a:ext uri="{63B3BB69-23CF-44E3-9099-C40C66FF867C}">
                  <a14:compatExt spid="_x0000_s1152"/>
                </a:ext>
                <a:ext uri="{FF2B5EF4-FFF2-40B4-BE49-F238E27FC236}">
                  <a16:creationId xmlns:a16="http://schemas.microsoft.com/office/drawing/2014/main" id="{00000000-0008-0000-0100-00008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19050</xdr:colOff>
          <xdr:row>99</xdr:row>
          <xdr:rowOff>9525</xdr:rowOff>
        </xdr:from>
        <xdr:to>
          <xdr:col>7</xdr:col>
          <xdr:colOff>28575</xdr:colOff>
          <xdr:row>100</xdr:row>
          <xdr:rowOff>0</xdr:rowOff>
        </xdr:to>
        <xdr:sp macro="" textlink="">
          <xdr:nvSpPr>
            <xdr:cNvPr id="1153" name="Drop Down 129" hidden="1">
              <a:extLst>
                <a:ext uri="{63B3BB69-23CF-44E3-9099-C40C66FF867C}">
                  <a14:compatExt spid="_x0000_s1153"/>
                </a:ext>
                <a:ext uri="{FF2B5EF4-FFF2-40B4-BE49-F238E27FC236}">
                  <a16:creationId xmlns:a16="http://schemas.microsoft.com/office/drawing/2014/main" id="{00000000-0008-0000-0100-00008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19050</xdr:colOff>
          <xdr:row>188</xdr:row>
          <xdr:rowOff>9525</xdr:rowOff>
        </xdr:from>
        <xdr:to>
          <xdr:col>2</xdr:col>
          <xdr:colOff>28575</xdr:colOff>
          <xdr:row>188</xdr:row>
          <xdr:rowOff>161925</xdr:rowOff>
        </xdr:to>
        <xdr:sp macro="" textlink="">
          <xdr:nvSpPr>
            <xdr:cNvPr id="1155" name="Drop Down 131" hidden="1">
              <a:extLst>
                <a:ext uri="{63B3BB69-23CF-44E3-9099-C40C66FF867C}">
                  <a14:compatExt spid="_x0000_s1155"/>
                </a:ext>
                <a:ext uri="{FF2B5EF4-FFF2-40B4-BE49-F238E27FC236}">
                  <a16:creationId xmlns:a16="http://schemas.microsoft.com/office/drawing/2014/main" id="{00000000-0008-0000-0100-00008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19050</xdr:colOff>
          <xdr:row>188</xdr:row>
          <xdr:rowOff>9525</xdr:rowOff>
        </xdr:from>
        <xdr:to>
          <xdr:col>3</xdr:col>
          <xdr:colOff>28575</xdr:colOff>
          <xdr:row>188</xdr:row>
          <xdr:rowOff>161925</xdr:rowOff>
        </xdr:to>
        <xdr:sp macro="" textlink="">
          <xdr:nvSpPr>
            <xdr:cNvPr id="1156" name="Drop Down 132" hidden="1">
              <a:extLst>
                <a:ext uri="{63B3BB69-23CF-44E3-9099-C40C66FF867C}">
                  <a14:compatExt spid="_x0000_s1156"/>
                </a:ext>
                <a:ext uri="{FF2B5EF4-FFF2-40B4-BE49-F238E27FC236}">
                  <a16:creationId xmlns:a16="http://schemas.microsoft.com/office/drawing/2014/main" id="{00000000-0008-0000-0100-00008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19050</xdr:colOff>
          <xdr:row>188</xdr:row>
          <xdr:rowOff>9525</xdr:rowOff>
        </xdr:from>
        <xdr:to>
          <xdr:col>4</xdr:col>
          <xdr:colOff>28575</xdr:colOff>
          <xdr:row>188</xdr:row>
          <xdr:rowOff>161925</xdr:rowOff>
        </xdr:to>
        <xdr:sp macro="" textlink="">
          <xdr:nvSpPr>
            <xdr:cNvPr id="1157" name="Drop Down 133" hidden="1">
              <a:extLst>
                <a:ext uri="{63B3BB69-23CF-44E3-9099-C40C66FF867C}">
                  <a14:compatExt spid="_x0000_s1157"/>
                </a:ext>
                <a:ext uri="{FF2B5EF4-FFF2-40B4-BE49-F238E27FC236}">
                  <a16:creationId xmlns:a16="http://schemas.microsoft.com/office/drawing/2014/main" id="{00000000-0008-0000-0100-00008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19050</xdr:colOff>
          <xdr:row>188</xdr:row>
          <xdr:rowOff>9525</xdr:rowOff>
        </xdr:from>
        <xdr:to>
          <xdr:col>5</xdr:col>
          <xdr:colOff>28575</xdr:colOff>
          <xdr:row>188</xdr:row>
          <xdr:rowOff>161925</xdr:rowOff>
        </xdr:to>
        <xdr:sp macro="" textlink="">
          <xdr:nvSpPr>
            <xdr:cNvPr id="1158" name="Drop Down 134" hidden="1">
              <a:extLst>
                <a:ext uri="{63B3BB69-23CF-44E3-9099-C40C66FF867C}">
                  <a14:compatExt spid="_x0000_s1158"/>
                </a:ext>
                <a:ext uri="{FF2B5EF4-FFF2-40B4-BE49-F238E27FC236}">
                  <a16:creationId xmlns:a16="http://schemas.microsoft.com/office/drawing/2014/main" id="{00000000-0008-0000-0100-00008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19050</xdr:colOff>
          <xdr:row>188</xdr:row>
          <xdr:rowOff>9525</xdr:rowOff>
        </xdr:from>
        <xdr:to>
          <xdr:col>6</xdr:col>
          <xdr:colOff>28575</xdr:colOff>
          <xdr:row>188</xdr:row>
          <xdr:rowOff>161925</xdr:rowOff>
        </xdr:to>
        <xdr:sp macro="" textlink="">
          <xdr:nvSpPr>
            <xdr:cNvPr id="1159" name="Drop Down 135" hidden="1">
              <a:extLst>
                <a:ext uri="{63B3BB69-23CF-44E3-9099-C40C66FF867C}">
                  <a14:compatExt spid="_x0000_s1159"/>
                </a:ext>
                <a:ext uri="{FF2B5EF4-FFF2-40B4-BE49-F238E27FC236}">
                  <a16:creationId xmlns:a16="http://schemas.microsoft.com/office/drawing/2014/main" id="{00000000-0008-0000-0100-00008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19050</xdr:colOff>
          <xdr:row>188</xdr:row>
          <xdr:rowOff>9525</xdr:rowOff>
        </xdr:from>
        <xdr:to>
          <xdr:col>7</xdr:col>
          <xdr:colOff>28575</xdr:colOff>
          <xdr:row>188</xdr:row>
          <xdr:rowOff>161925</xdr:rowOff>
        </xdr:to>
        <xdr:sp macro="" textlink="">
          <xdr:nvSpPr>
            <xdr:cNvPr id="1160" name="Drop Down 136" hidden="1">
              <a:extLst>
                <a:ext uri="{63B3BB69-23CF-44E3-9099-C40C66FF867C}">
                  <a14:compatExt spid="_x0000_s1160"/>
                </a:ext>
                <a:ext uri="{FF2B5EF4-FFF2-40B4-BE49-F238E27FC236}">
                  <a16:creationId xmlns:a16="http://schemas.microsoft.com/office/drawing/2014/main" id="{00000000-0008-0000-0100-00008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19050</xdr:colOff>
          <xdr:row>117</xdr:row>
          <xdr:rowOff>9525</xdr:rowOff>
        </xdr:from>
        <xdr:to>
          <xdr:col>2</xdr:col>
          <xdr:colOff>28575</xdr:colOff>
          <xdr:row>118</xdr:row>
          <xdr:rowOff>0</xdr:rowOff>
        </xdr:to>
        <xdr:sp macro="" textlink="">
          <xdr:nvSpPr>
            <xdr:cNvPr id="1161" name="Drop Down 137" hidden="1">
              <a:extLst>
                <a:ext uri="{63B3BB69-23CF-44E3-9099-C40C66FF867C}">
                  <a14:compatExt spid="_x0000_s1161"/>
                </a:ext>
                <a:ext uri="{FF2B5EF4-FFF2-40B4-BE49-F238E27FC236}">
                  <a16:creationId xmlns:a16="http://schemas.microsoft.com/office/drawing/2014/main" id="{00000000-0008-0000-0100-00008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19050</xdr:colOff>
          <xdr:row>117</xdr:row>
          <xdr:rowOff>9525</xdr:rowOff>
        </xdr:from>
        <xdr:to>
          <xdr:col>3</xdr:col>
          <xdr:colOff>28575</xdr:colOff>
          <xdr:row>118</xdr:row>
          <xdr:rowOff>0</xdr:rowOff>
        </xdr:to>
        <xdr:sp macro="" textlink="">
          <xdr:nvSpPr>
            <xdr:cNvPr id="1162" name="Drop Down 138" hidden="1">
              <a:extLst>
                <a:ext uri="{63B3BB69-23CF-44E3-9099-C40C66FF867C}">
                  <a14:compatExt spid="_x0000_s1162"/>
                </a:ext>
                <a:ext uri="{FF2B5EF4-FFF2-40B4-BE49-F238E27FC236}">
                  <a16:creationId xmlns:a16="http://schemas.microsoft.com/office/drawing/2014/main" id="{00000000-0008-0000-0100-00008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19050</xdr:colOff>
          <xdr:row>117</xdr:row>
          <xdr:rowOff>9525</xdr:rowOff>
        </xdr:from>
        <xdr:to>
          <xdr:col>4</xdr:col>
          <xdr:colOff>28575</xdr:colOff>
          <xdr:row>118</xdr:row>
          <xdr:rowOff>0</xdr:rowOff>
        </xdr:to>
        <xdr:sp macro="" textlink="">
          <xdr:nvSpPr>
            <xdr:cNvPr id="1163" name="Drop Down 139" hidden="1">
              <a:extLst>
                <a:ext uri="{63B3BB69-23CF-44E3-9099-C40C66FF867C}">
                  <a14:compatExt spid="_x0000_s1163"/>
                </a:ext>
                <a:ext uri="{FF2B5EF4-FFF2-40B4-BE49-F238E27FC236}">
                  <a16:creationId xmlns:a16="http://schemas.microsoft.com/office/drawing/2014/main" id="{00000000-0008-0000-0100-00008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19050</xdr:colOff>
          <xdr:row>117</xdr:row>
          <xdr:rowOff>9525</xdr:rowOff>
        </xdr:from>
        <xdr:to>
          <xdr:col>5</xdr:col>
          <xdr:colOff>28575</xdr:colOff>
          <xdr:row>118</xdr:row>
          <xdr:rowOff>0</xdr:rowOff>
        </xdr:to>
        <xdr:sp macro="" textlink="">
          <xdr:nvSpPr>
            <xdr:cNvPr id="1164" name="Drop Down 140" hidden="1">
              <a:extLst>
                <a:ext uri="{63B3BB69-23CF-44E3-9099-C40C66FF867C}">
                  <a14:compatExt spid="_x0000_s1164"/>
                </a:ext>
                <a:ext uri="{FF2B5EF4-FFF2-40B4-BE49-F238E27FC236}">
                  <a16:creationId xmlns:a16="http://schemas.microsoft.com/office/drawing/2014/main" id="{00000000-0008-0000-0100-00008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19050</xdr:colOff>
          <xdr:row>117</xdr:row>
          <xdr:rowOff>9525</xdr:rowOff>
        </xdr:from>
        <xdr:to>
          <xdr:col>6</xdr:col>
          <xdr:colOff>28575</xdr:colOff>
          <xdr:row>118</xdr:row>
          <xdr:rowOff>0</xdr:rowOff>
        </xdr:to>
        <xdr:sp macro="" textlink="">
          <xdr:nvSpPr>
            <xdr:cNvPr id="1165" name="Drop Down 141" hidden="1">
              <a:extLst>
                <a:ext uri="{63B3BB69-23CF-44E3-9099-C40C66FF867C}">
                  <a14:compatExt spid="_x0000_s1165"/>
                </a:ext>
                <a:ext uri="{FF2B5EF4-FFF2-40B4-BE49-F238E27FC236}">
                  <a16:creationId xmlns:a16="http://schemas.microsoft.com/office/drawing/2014/main" id="{00000000-0008-0000-0100-00008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19050</xdr:colOff>
          <xdr:row>117</xdr:row>
          <xdr:rowOff>9525</xdr:rowOff>
        </xdr:from>
        <xdr:to>
          <xdr:col>7</xdr:col>
          <xdr:colOff>28575</xdr:colOff>
          <xdr:row>118</xdr:row>
          <xdr:rowOff>0</xdr:rowOff>
        </xdr:to>
        <xdr:sp macro="" textlink="">
          <xdr:nvSpPr>
            <xdr:cNvPr id="1166" name="Drop Down 142" hidden="1">
              <a:extLst>
                <a:ext uri="{63B3BB69-23CF-44E3-9099-C40C66FF867C}">
                  <a14:compatExt spid="_x0000_s1166"/>
                </a:ext>
                <a:ext uri="{FF2B5EF4-FFF2-40B4-BE49-F238E27FC236}">
                  <a16:creationId xmlns:a16="http://schemas.microsoft.com/office/drawing/2014/main" id="{00000000-0008-0000-0100-00008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19050</xdr:colOff>
          <xdr:row>135</xdr:row>
          <xdr:rowOff>9525</xdr:rowOff>
        </xdr:from>
        <xdr:to>
          <xdr:col>2</xdr:col>
          <xdr:colOff>28575</xdr:colOff>
          <xdr:row>136</xdr:row>
          <xdr:rowOff>0</xdr:rowOff>
        </xdr:to>
        <xdr:sp macro="" textlink="">
          <xdr:nvSpPr>
            <xdr:cNvPr id="1173" name="Drop Down 149" hidden="1">
              <a:extLst>
                <a:ext uri="{63B3BB69-23CF-44E3-9099-C40C66FF867C}">
                  <a14:compatExt spid="_x0000_s1173"/>
                </a:ext>
                <a:ext uri="{FF2B5EF4-FFF2-40B4-BE49-F238E27FC236}">
                  <a16:creationId xmlns:a16="http://schemas.microsoft.com/office/drawing/2014/main" id="{00000000-0008-0000-0100-00009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19050</xdr:colOff>
          <xdr:row>135</xdr:row>
          <xdr:rowOff>9525</xdr:rowOff>
        </xdr:from>
        <xdr:to>
          <xdr:col>3</xdr:col>
          <xdr:colOff>28575</xdr:colOff>
          <xdr:row>136</xdr:row>
          <xdr:rowOff>0</xdr:rowOff>
        </xdr:to>
        <xdr:sp macro="" textlink="">
          <xdr:nvSpPr>
            <xdr:cNvPr id="1174" name="Drop Down 150" hidden="1">
              <a:extLst>
                <a:ext uri="{63B3BB69-23CF-44E3-9099-C40C66FF867C}">
                  <a14:compatExt spid="_x0000_s1174"/>
                </a:ext>
                <a:ext uri="{FF2B5EF4-FFF2-40B4-BE49-F238E27FC236}">
                  <a16:creationId xmlns:a16="http://schemas.microsoft.com/office/drawing/2014/main" id="{00000000-0008-0000-0100-00009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19050</xdr:colOff>
          <xdr:row>135</xdr:row>
          <xdr:rowOff>9525</xdr:rowOff>
        </xdr:from>
        <xdr:to>
          <xdr:col>4</xdr:col>
          <xdr:colOff>28575</xdr:colOff>
          <xdr:row>136</xdr:row>
          <xdr:rowOff>0</xdr:rowOff>
        </xdr:to>
        <xdr:sp macro="" textlink="">
          <xdr:nvSpPr>
            <xdr:cNvPr id="1175" name="Drop Down 151" hidden="1">
              <a:extLst>
                <a:ext uri="{63B3BB69-23CF-44E3-9099-C40C66FF867C}">
                  <a14:compatExt spid="_x0000_s1175"/>
                </a:ext>
                <a:ext uri="{FF2B5EF4-FFF2-40B4-BE49-F238E27FC236}">
                  <a16:creationId xmlns:a16="http://schemas.microsoft.com/office/drawing/2014/main" id="{00000000-0008-0000-0100-00009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19050</xdr:colOff>
          <xdr:row>135</xdr:row>
          <xdr:rowOff>9525</xdr:rowOff>
        </xdr:from>
        <xdr:to>
          <xdr:col>5</xdr:col>
          <xdr:colOff>28575</xdr:colOff>
          <xdr:row>136</xdr:row>
          <xdr:rowOff>0</xdr:rowOff>
        </xdr:to>
        <xdr:sp macro="" textlink="">
          <xdr:nvSpPr>
            <xdr:cNvPr id="1176" name="Drop Down 152" hidden="1">
              <a:extLst>
                <a:ext uri="{63B3BB69-23CF-44E3-9099-C40C66FF867C}">
                  <a14:compatExt spid="_x0000_s1176"/>
                </a:ext>
                <a:ext uri="{FF2B5EF4-FFF2-40B4-BE49-F238E27FC236}">
                  <a16:creationId xmlns:a16="http://schemas.microsoft.com/office/drawing/2014/main" id="{00000000-0008-0000-0100-00009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19050</xdr:colOff>
          <xdr:row>135</xdr:row>
          <xdr:rowOff>9525</xdr:rowOff>
        </xdr:from>
        <xdr:to>
          <xdr:col>6</xdr:col>
          <xdr:colOff>28575</xdr:colOff>
          <xdr:row>136</xdr:row>
          <xdr:rowOff>0</xdr:rowOff>
        </xdr:to>
        <xdr:sp macro="" textlink="">
          <xdr:nvSpPr>
            <xdr:cNvPr id="1177" name="Drop Down 153" hidden="1">
              <a:extLst>
                <a:ext uri="{63B3BB69-23CF-44E3-9099-C40C66FF867C}">
                  <a14:compatExt spid="_x0000_s1177"/>
                </a:ext>
                <a:ext uri="{FF2B5EF4-FFF2-40B4-BE49-F238E27FC236}">
                  <a16:creationId xmlns:a16="http://schemas.microsoft.com/office/drawing/2014/main" id="{00000000-0008-0000-0100-00009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19050</xdr:colOff>
          <xdr:row>135</xdr:row>
          <xdr:rowOff>9525</xdr:rowOff>
        </xdr:from>
        <xdr:to>
          <xdr:col>7</xdr:col>
          <xdr:colOff>28575</xdr:colOff>
          <xdr:row>136</xdr:row>
          <xdr:rowOff>0</xdr:rowOff>
        </xdr:to>
        <xdr:sp macro="" textlink="">
          <xdr:nvSpPr>
            <xdr:cNvPr id="1178" name="Drop Down 154" hidden="1">
              <a:extLst>
                <a:ext uri="{63B3BB69-23CF-44E3-9099-C40C66FF867C}">
                  <a14:compatExt spid="_x0000_s1178"/>
                </a:ext>
                <a:ext uri="{FF2B5EF4-FFF2-40B4-BE49-F238E27FC236}">
                  <a16:creationId xmlns:a16="http://schemas.microsoft.com/office/drawing/2014/main" id="{00000000-0008-0000-0100-00009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19050</xdr:colOff>
          <xdr:row>152</xdr:row>
          <xdr:rowOff>9525</xdr:rowOff>
        </xdr:from>
        <xdr:to>
          <xdr:col>2</xdr:col>
          <xdr:colOff>28575</xdr:colOff>
          <xdr:row>153</xdr:row>
          <xdr:rowOff>0</xdr:rowOff>
        </xdr:to>
        <xdr:sp macro="" textlink="">
          <xdr:nvSpPr>
            <xdr:cNvPr id="1179" name="Drop Down 155" hidden="1">
              <a:extLst>
                <a:ext uri="{63B3BB69-23CF-44E3-9099-C40C66FF867C}">
                  <a14:compatExt spid="_x0000_s1179"/>
                </a:ext>
                <a:ext uri="{FF2B5EF4-FFF2-40B4-BE49-F238E27FC236}">
                  <a16:creationId xmlns:a16="http://schemas.microsoft.com/office/drawing/2014/main" id="{00000000-0008-0000-0100-00009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19050</xdr:colOff>
          <xdr:row>152</xdr:row>
          <xdr:rowOff>9525</xdr:rowOff>
        </xdr:from>
        <xdr:to>
          <xdr:col>3</xdr:col>
          <xdr:colOff>28575</xdr:colOff>
          <xdr:row>153</xdr:row>
          <xdr:rowOff>0</xdr:rowOff>
        </xdr:to>
        <xdr:sp macro="" textlink="">
          <xdr:nvSpPr>
            <xdr:cNvPr id="1180" name="Drop Down 156" hidden="1">
              <a:extLst>
                <a:ext uri="{63B3BB69-23CF-44E3-9099-C40C66FF867C}">
                  <a14:compatExt spid="_x0000_s1180"/>
                </a:ext>
                <a:ext uri="{FF2B5EF4-FFF2-40B4-BE49-F238E27FC236}">
                  <a16:creationId xmlns:a16="http://schemas.microsoft.com/office/drawing/2014/main" id="{00000000-0008-0000-0100-00009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19050</xdr:colOff>
          <xdr:row>152</xdr:row>
          <xdr:rowOff>9525</xdr:rowOff>
        </xdr:from>
        <xdr:to>
          <xdr:col>4</xdr:col>
          <xdr:colOff>28575</xdr:colOff>
          <xdr:row>153</xdr:row>
          <xdr:rowOff>0</xdr:rowOff>
        </xdr:to>
        <xdr:sp macro="" textlink="">
          <xdr:nvSpPr>
            <xdr:cNvPr id="1181" name="Drop Down 157" hidden="1">
              <a:extLst>
                <a:ext uri="{63B3BB69-23CF-44E3-9099-C40C66FF867C}">
                  <a14:compatExt spid="_x0000_s1181"/>
                </a:ext>
                <a:ext uri="{FF2B5EF4-FFF2-40B4-BE49-F238E27FC236}">
                  <a16:creationId xmlns:a16="http://schemas.microsoft.com/office/drawing/2014/main" id="{00000000-0008-0000-0100-00009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19050</xdr:colOff>
          <xdr:row>152</xdr:row>
          <xdr:rowOff>9525</xdr:rowOff>
        </xdr:from>
        <xdr:to>
          <xdr:col>5</xdr:col>
          <xdr:colOff>28575</xdr:colOff>
          <xdr:row>153</xdr:row>
          <xdr:rowOff>0</xdr:rowOff>
        </xdr:to>
        <xdr:sp macro="" textlink="">
          <xdr:nvSpPr>
            <xdr:cNvPr id="1182" name="Drop Down 158" hidden="1">
              <a:extLst>
                <a:ext uri="{63B3BB69-23CF-44E3-9099-C40C66FF867C}">
                  <a14:compatExt spid="_x0000_s1182"/>
                </a:ext>
                <a:ext uri="{FF2B5EF4-FFF2-40B4-BE49-F238E27FC236}">
                  <a16:creationId xmlns:a16="http://schemas.microsoft.com/office/drawing/2014/main" id="{00000000-0008-0000-0100-00009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19050</xdr:colOff>
          <xdr:row>152</xdr:row>
          <xdr:rowOff>9525</xdr:rowOff>
        </xdr:from>
        <xdr:to>
          <xdr:col>6</xdr:col>
          <xdr:colOff>28575</xdr:colOff>
          <xdr:row>153</xdr:row>
          <xdr:rowOff>0</xdr:rowOff>
        </xdr:to>
        <xdr:sp macro="" textlink="">
          <xdr:nvSpPr>
            <xdr:cNvPr id="1183" name="Drop Down 159" hidden="1">
              <a:extLst>
                <a:ext uri="{63B3BB69-23CF-44E3-9099-C40C66FF867C}">
                  <a14:compatExt spid="_x0000_s1183"/>
                </a:ext>
                <a:ext uri="{FF2B5EF4-FFF2-40B4-BE49-F238E27FC236}">
                  <a16:creationId xmlns:a16="http://schemas.microsoft.com/office/drawing/2014/main" id="{00000000-0008-0000-0100-00009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19050</xdr:colOff>
          <xdr:row>152</xdr:row>
          <xdr:rowOff>9525</xdr:rowOff>
        </xdr:from>
        <xdr:to>
          <xdr:col>7</xdr:col>
          <xdr:colOff>28575</xdr:colOff>
          <xdr:row>153</xdr:row>
          <xdr:rowOff>0</xdr:rowOff>
        </xdr:to>
        <xdr:sp macro="" textlink="">
          <xdr:nvSpPr>
            <xdr:cNvPr id="1184" name="Drop Down 160" hidden="1">
              <a:extLst>
                <a:ext uri="{63B3BB69-23CF-44E3-9099-C40C66FF867C}">
                  <a14:compatExt spid="_x0000_s1184"/>
                </a:ext>
                <a:ext uri="{FF2B5EF4-FFF2-40B4-BE49-F238E27FC236}">
                  <a16:creationId xmlns:a16="http://schemas.microsoft.com/office/drawing/2014/main" id="{00000000-0008-0000-0100-0000A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19050</xdr:colOff>
          <xdr:row>27</xdr:row>
          <xdr:rowOff>9525</xdr:rowOff>
        </xdr:from>
        <xdr:to>
          <xdr:col>7</xdr:col>
          <xdr:colOff>28575</xdr:colOff>
          <xdr:row>28</xdr:row>
          <xdr:rowOff>0</xdr:rowOff>
        </xdr:to>
        <xdr:sp macro="" textlink="">
          <xdr:nvSpPr>
            <xdr:cNvPr id="1189" name="Drop Down 165" hidden="1">
              <a:extLst>
                <a:ext uri="{63B3BB69-23CF-44E3-9099-C40C66FF867C}">
                  <a14:compatExt spid="_x0000_s1189"/>
                </a:ext>
                <a:ext uri="{FF2B5EF4-FFF2-40B4-BE49-F238E27FC236}">
                  <a16:creationId xmlns:a16="http://schemas.microsoft.com/office/drawing/2014/main" id="{00000000-0008-0000-0100-0000A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3" Type="http://schemas.openxmlformats.org/officeDocument/2006/relationships/ctrlProp" Target="../ctrlProps/ctrlProp10.xml"/><Relationship Id="rId18" Type="http://schemas.openxmlformats.org/officeDocument/2006/relationships/ctrlProp" Target="../ctrlProps/ctrlProp15.xml"/><Relationship Id="rId26" Type="http://schemas.openxmlformats.org/officeDocument/2006/relationships/ctrlProp" Target="../ctrlProps/ctrlProp23.xml"/><Relationship Id="rId39" Type="http://schemas.openxmlformats.org/officeDocument/2006/relationships/ctrlProp" Target="../ctrlProps/ctrlProp36.xml"/><Relationship Id="rId21" Type="http://schemas.openxmlformats.org/officeDocument/2006/relationships/ctrlProp" Target="../ctrlProps/ctrlProp18.xml"/><Relationship Id="rId34" Type="http://schemas.openxmlformats.org/officeDocument/2006/relationships/ctrlProp" Target="../ctrlProps/ctrlProp31.xml"/><Relationship Id="rId42" Type="http://schemas.openxmlformats.org/officeDocument/2006/relationships/ctrlProp" Target="../ctrlProps/ctrlProp39.xml"/><Relationship Id="rId47" Type="http://schemas.openxmlformats.org/officeDocument/2006/relationships/ctrlProp" Target="../ctrlProps/ctrlProp44.xml"/><Relationship Id="rId50" Type="http://schemas.openxmlformats.org/officeDocument/2006/relationships/ctrlProp" Target="../ctrlProps/ctrlProp47.xml"/><Relationship Id="rId55" Type="http://schemas.openxmlformats.org/officeDocument/2006/relationships/ctrlProp" Target="../ctrlProps/ctrlProp52.xml"/><Relationship Id="rId7" Type="http://schemas.openxmlformats.org/officeDocument/2006/relationships/ctrlProp" Target="../ctrlProps/ctrlProp4.xml"/><Relationship Id="rId12" Type="http://schemas.openxmlformats.org/officeDocument/2006/relationships/ctrlProp" Target="../ctrlProps/ctrlProp9.xml"/><Relationship Id="rId17" Type="http://schemas.openxmlformats.org/officeDocument/2006/relationships/ctrlProp" Target="../ctrlProps/ctrlProp14.xml"/><Relationship Id="rId25" Type="http://schemas.openxmlformats.org/officeDocument/2006/relationships/ctrlProp" Target="../ctrlProps/ctrlProp22.xml"/><Relationship Id="rId33" Type="http://schemas.openxmlformats.org/officeDocument/2006/relationships/ctrlProp" Target="../ctrlProps/ctrlProp30.xml"/><Relationship Id="rId38" Type="http://schemas.openxmlformats.org/officeDocument/2006/relationships/ctrlProp" Target="../ctrlProps/ctrlProp35.xml"/><Relationship Id="rId46" Type="http://schemas.openxmlformats.org/officeDocument/2006/relationships/ctrlProp" Target="../ctrlProps/ctrlProp43.xml"/><Relationship Id="rId2" Type="http://schemas.openxmlformats.org/officeDocument/2006/relationships/drawing" Target="../drawings/drawing1.xml"/><Relationship Id="rId16" Type="http://schemas.openxmlformats.org/officeDocument/2006/relationships/ctrlProp" Target="../ctrlProps/ctrlProp13.xml"/><Relationship Id="rId20" Type="http://schemas.openxmlformats.org/officeDocument/2006/relationships/ctrlProp" Target="../ctrlProps/ctrlProp17.xml"/><Relationship Id="rId29" Type="http://schemas.openxmlformats.org/officeDocument/2006/relationships/ctrlProp" Target="../ctrlProps/ctrlProp26.xml"/><Relationship Id="rId41" Type="http://schemas.openxmlformats.org/officeDocument/2006/relationships/ctrlProp" Target="../ctrlProps/ctrlProp38.xml"/><Relationship Id="rId54" Type="http://schemas.openxmlformats.org/officeDocument/2006/relationships/ctrlProp" Target="../ctrlProps/ctrlProp51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3.xml"/><Relationship Id="rId11" Type="http://schemas.openxmlformats.org/officeDocument/2006/relationships/ctrlProp" Target="../ctrlProps/ctrlProp8.xml"/><Relationship Id="rId24" Type="http://schemas.openxmlformats.org/officeDocument/2006/relationships/ctrlProp" Target="../ctrlProps/ctrlProp21.xml"/><Relationship Id="rId32" Type="http://schemas.openxmlformats.org/officeDocument/2006/relationships/ctrlProp" Target="../ctrlProps/ctrlProp29.xml"/><Relationship Id="rId37" Type="http://schemas.openxmlformats.org/officeDocument/2006/relationships/ctrlProp" Target="../ctrlProps/ctrlProp34.xml"/><Relationship Id="rId40" Type="http://schemas.openxmlformats.org/officeDocument/2006/relationships/ctrlProp" Target="../ctrlProps/ctrlProp37.xml"/><Relationship Id="rId45" Type="http://schemas.openxmlformats.org/officeDocument/2006/relationships/ctrlProp" Target="../ctrlProps/ctrlProp42.xml"/><Relationship Id="rId53" Type="http://schemas.openxmlformats.org/officeDocument/2006/relationships/ctrlProp" Target="../ctrlProps/ctrlProp50.xml"/><Relationship Id="rId58" Type="http://schemas.openxmlformats.org/officeDocument/2006/relationships/ctrlProp" Target="../ctrlProps/ctrlProp55.xml"/><Relationship Id="rId5" Type="http://schemas.openxmlformats.org/officeDocument/2006/relationships/ctrlProp" Target="../ctrlProps/ctrlProp2.xml"/><Relationship Id="rId15" Type="http://schemas.openxmlformats.org/officeDocument/2006/relationships/ctrlProp" Target="../ctrlProps/ctrlProp12.xml"/><Relationship Id="rId23" Type="http://schemas.openxmlformats.org/officeDocument/2006/relationships/ctrlProp" Target="../ctrlProps/ctrlProp20.xml"/><Relationship Id="rId28" Type="http://schemas.openxmlformats.org/officeDocument/2006/relationships/ctrlProp" Target="../ctrlProps/ctrlProp25.xml"/><Relationship Id="rId36" Type="http://schemas.openxmlformats.org/officeDocument/2006/relationships/ctrlProp" Target="../ctrlProps/ctrlProp33.xml"/><Relationship Id="rId49" Type="http://schemas.openxmlformats.org/officeDocument/2006/relationships/ctrlProp" Target="../ctrlProps/ctrlProp46.xml"/><Relationship Id="rId57" Type="http://schemas.openxmlformats.org/officeDocument/2006/relationships/ctrlProp" Target="../ctrlProps/ctrlProp54.xml"/><Relationship Id="rId10" Type="http://schemas.openxmlformats.org/officeDocument/2006/relationships/ctrlProp" Target="../ctrlProps/ctrlProp7.xml"/><Relationship Id="rId19" Type="http://schemas.openxmlformats.org/officeDocument/2006/relationships/ctrlProp" Target="../ctrlProps/ctrlProp16.xml"/><Relationship Id="rId31" Type="http://schemas.openxmlformats.org/officeDocument/2006/relationships/ctrlProp" Target="../ctrlProps/ctrlProp28.xml"/><Relationship Id="rId44" Type="http://schemas.openxmlformats.org/officeDocument/2006/relationships/ctrlProp" Target="../ctrlProps/ctrlProp41.xml"/><Relationship Id="rId52" Type="http://schemas.openxmlformats.org/officeDocument/2006/relationships/ctrlProp" Target="../ctrlProps/ctrlProp49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Relationship Id="rId14" Type="http://schemas.openxmlformats.org/officeDocument/2006/relationships/ctrlProp" Target="../ctrlProps/ctrlProp11.xml"/><Relationship Id="rId22" Type="http://schemas.openxmlformats.org/officeDocument/2006/relationships/ctrlProp" Target="../ctrlProps/ctrlProp19.xml"/><Relationship Id="rId27" Type="http://schemas.openxmlformats.org/officeDocument/2006/relationships/ctrlProp" Target="../ctrlProps/ctrlProp24.xml"/><Relationship Id="rId30" Type="http://schemas.openxmlformats.org/officeDocument/2006/relationships/ctrlProp" Target="../ctrlProps/ctrlProp27.xml"/><Relationship Id="rId35" Type="http://schemas.openxmlformats.org/officeDocument/2006/relationships/ctrlProp" Target="../ctrlProps/ctrlProp32.xml"/><Relationship Id="rId43" Type="http://schemas.openxmlformats.org/officeDocument/2006/relationships/ctrlProp" Target="../ctrlProps/ctrlProp40.xml"/><Relationship Id="rId48" Type="http://schemas.openxmlformats.org/officeDocument/2006/relationships/ctrlProp" Target="../ctrlProps/ctrlProp45.xml"/><Relationship Id="rId56" Type="http://schemas.openxmlformats.org/officeDocument/2006/relationships/ctrlProp" Target="../ctrlProps/ctrlProp53.xml"/><Relationship Id="rId8" Type="http://schemas.openxmlformats.org/officeDocument/2006/relationships/ctrlProp" Target="../ctrlProps/ctrlProp5.xml"/><Relationship Id="rId51" Type="http://schemas.openxmlformats.org/officeDocument/2006/relationships/ctrlProp" Target="../ctrlProps/ctrlProp48.xml"/><Relationship Id="rId3" Type="http://schemas.openxmlformats.org/officeDocument/2006/relationships/vmlDrawing" Target="../drawings/vmlDrawing1.v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7B0941-0C67-49B3-911B-EDFE3651C88E}">
  <sheetPr codeName="Feuil2"/>
  <dimension ref="A1:R290"/>
  <sheetViews>
    <sheetView showGridLines="0" zoomScaleNormal="100" workbookViewId="0">
      <selection activeCell="J176" sqref="J176"/>
    </sheetView>
  </sheetViews>
  <sheetFormatPr baseColWidth="10" defaultRowHeight="12.75" x14ac:dyDescent="0.2"/>
  <cols>
    <col min="1" max="1" width="3.5703125" customWidth="1"/>
    <col min="3" max="3" width="14.7109375" bestFit="1" customWidth="1"/>
    <col min="4" max="9" width="11" customWidth="1"/>
  </cols>
  <sheetData>
    <row r="1" spans="1:18" ht="16.5" customHeight="1" thickBot="1" x14ac:dyDescent="0.3">
      <c r="B1" s="29" t="s">
        <v>64</v>
      </c>
      <c r="C1" s="128" t="s">
        <v>65</v>
      </c>
      <c r="D1" s="159" t="str">
        <f>Données!M1</f>
        <v>Véhicules</v>
      </c>
      <c r="E1" s="159"/>
      <c r="F1" s="159"/>
      <c r="G1" s="159"/>
      <c r="H1" s="159"/>
      <c r="I1" s="160"/>
      <c r="M1" s="169" t="s">
        <v>98</v>
      </c>
      <c r="N1" s="169"/>
      <c r="O1" s="169"/>
      <c r="P1" s="169"/>
      <c r="Q1" s="169"/>
      <c r="R1" s="169"/>
    </row>
    <row r="2" spans="1:18" ht="13.9" customHeight="1" thickBot="1" x14ac:dyDescent="0.25">
      <c r="D2" s="131">
        <f ca="1">INDIRECT("'"&amp;$C$1&amp;"'!$B$3")</f>
        <v>44403</v>
      </c>
      <c r="E2" s="131">
        <f ca="1">INDIRECT("'"&amp;$C$1&amp;"'!$C$3")</f>
        <v>44404</v>
      </c>
      <c r="F2" s="131">
        <f ca="1">INDIRECT("'"&amp;$C$1&amp;"'!$D$3")</f>
        <v>44405</v>
      </c>
      <c r="G2" s="131">
        <f ca="1">INDIRECT("'"&amp;$C$1&amp;"'!$E$3")</f>
        <v>44406</v>
      </c>
      <c r="H2" s="131">
        <f ca="1">INDIRECT("'"&amp;$C$1&amp;"'!$F$3")</f>
        <v>44407</v>
      </c>
      <c r="I2" s="131">
        <f ca="1">INDIRECT("'"&amp;$C$1&amp;"'!$G$3")</f>
        <v>44408</v>
      </c>
      <c r="M2" s="169"/>
      <c r="N2" s="169"/>
      <c r="O2" s="169"/>
      <c r="P2" s="169"/>
      <c r="Q2" s="169"/>
      <c r="R2" s="169"/>
    </row>
    <row r="3" spans="1:18" ht="13.5" hidden="1" customHeight="1" thickBot="1" x14ac:dyDescent="0.25">
      <c r="C3" s="13" t="s">
        <v>43</v>
      </c>
      <c r="D3" s="6">
        <f ca="1">COUNTIF(INDIRECT("'"&amp;$C$1&amp;"'!B$30:B$32"),$C$11)</f>
        <v>1</v>
      </c>
      <c r="E3" s="6">
        <f ca="1">COUNTIF(INDIRECT("'"&amp;$C$1&amp;"'!C$30:C$32"),$C$11)</f>
        <v>0</v>
      </c>
      <c r="F3" s="6">
        <f ca="1">COUNTIF(INDIRECT("'"&amp;$C$1&amp;"'!D$30:D$32"),$C$11)</f>
        <v>0</v>
      </c>
      <c r="G3" s="6">
        <f ca="1">COUNTIF(INDIRECT("'"&amp;$C$1&amp;"'!E$30:E$32"),$C$11)</f>
        <v>0</v>
      </c>
      <c r="H3" s="6">
        <f ca="1">COUNTIF(INDIRECT("'"&amp;$C$1&amp;"'!F$30:F$32"),$C$11)</f>
        <v>0</v>
      </c>
      <c r="I3" s="6">
        <f ca="1">COUNTIF(INDIRECT("'"&amp;$C$1&amp;"'!G$30:G$32"),$C$11)</f>
        <v>0</v>
      </c>
      <c r="M3" s="169"/>
      <c r="N3" s="169"/>
      <c r="O3" s="169"/>
      <c r="P3" s="169"/>
      <c r="Q3" s="169"/>
      <c r="R3" s="169"/>
    </row>
    <row r="4" spans="1:18" ht="13.5" hidden="1" customHeight="1" thickBot="1" x14ac:dyDescent="0.25">
      <c r="C4" s="13" t="s">
        <v>44</v>
      </c>
      <c r="D4" s="6">
        <f ca="1">COUNTIF(INDIRECT("'"&amp;$C$1&amp;"'!B$48:B$50"),$C$11)</f>
        <v>1</v>
      </c>
      <c r="E4" s="6">
        <f ca="1">COUNTIF(INDIRECT("'"&amp;$C$1&amp;"'!C$48:C$50"),$C$11)</f>
        <v>0</v>
      </c>
      <c r="F4" s="6">
        <f ca="1">COUNTIF(INDIRECT("'"&amp;$C$1&amp;"'!D$48:D$50"),$C$11)</f>
        <v>0</v>
      </c>
      <c r="G4" s="6">
        <f ca="1">COUNTIF(INDIRECT("'"&amp;$C$1&amp;"'!E$48:E$50"),$C$11)</f>
        <v>0</v>
      </c>
      <c r="H4" s="6">
        <f ca="1">COUNTIF(INDIRECT("'"&amp;$C$1&amp;"'!F$48:F$50"),$C$11)</f>
        <v>0</v>
      </c>
      <c r="I4" s="6">
        <f ca="1">COUNTIF(INDIRECT("'"&amp;$C$1&amp;"'!G$48:G$50"),$C$11)</f>
        <v>0</v>
      </c>
      <c r="K4" s="7"/>
      <c r="M4" s="169"/>
      <c r="N4" s="169"/>
      <c r="O4" s="169"/>
      <c r="P4" s="169"/>
      <c r="Q4" s="169"/>
      <c r="R4" s="169"/>
    </row>
    <row r="5" spans="1:18" ht="13.5" hidden="1" customHeight="1" thickBot="1" x14ac:dyDescent="0.25">
      <c r="C5" s="13" t="s">
        <v>45</v>
      </c>
      <c r="D5" s="6">
        <f ca="1">COUNTIF(INDIRECT("'"&amp;$C$1&amp;"'!B$66:B$68"),$C$11)</f>
        <v>0</v>
      </c>
      <c r="E5" s="6">
        <f ca="1">COUNTIF(INDIRECT("'"&amp;$C$1&amp;"'!C$66:C$68"),$C$11)</f>
        <v>0</v>
      </c>
      <c r="F5" s="6">
        <f ca="1">COUNTIF(INDIRECT("'"&amp;$C$1&amp;"'!D$66:D$68"),$C$11)</f>
        <v>0</v>
      </c>
      <c r="G5" s="6">
        <f ca="1">COUNTIF(INDIRECT("'"&amp;$C$1&amp;"'!E$66:E$68"),$C$11)</f>
        <v>0</v>
      </c>
      <c r="H5" s="6">
        <f ca="1">COUNTIF(INDIRECT("'"&amp;$C$1&amp;"'!F$66:F$68"),$C$11)</f>
        <v>0</v>
      </c>
      <c r="I5" s="6">
        <f ca="1">COUNTIF(INDIRECT("'"&amp;$C$1&amp;"'!G$66:G$68"),$C$11)</f>
        <v>0</v>
      </c>
      <c r="M5" s="169"/>
      <c r="N5" s="169"/>
      <c r="O5" s="169"/>
      <c r="P5" s="169"/>
      <c r="Q5" s="169"/>
      <c r="R5" s="169"/>
    </row>
    <row r="6" spans="1:18" ht="13.5" hidden="1" customHeight="1" thickBot="1" x14ac:dyDescent="0.25">
      <c r="C6" s="13" t="s">
        <v>46</v>
      </c>
      <c r="D6" s="6">
        <f ca="1">COUNTIF(INDIRECT("'"&amp;$C$1&amp;"'!B$84:B$86"),$C$11)</f>
        <v>0</v>
      </c>
      <c r="E6" s="6">
        <f ca="1">COUNTIF(INDIRECT("'"&amp;$C$1&amp;"'!C$84:C$86"),$C$11)</f>
        <v>0</v>
      </c>
      <c r="F6" s="6">
        <f ca="1">COUNTIF(INDIRECT("'"&amp;$C$1&amp;"'!D$84:D$86"),$C$11)</f>
        <v>0</v>
      </c>
      <c r="G6" s="6">
        <f ca="1">COUNTIF(INDIRECT("'"&amp;$C$1&amp;"'!E$84:E$86"),$C$11)</f>
        <v>0</v>
      </c>
      <c r="H6" s="6">
        <f ca="1">COUNTIF(INDIRECT("'"&amp;$C$1&amp;"'!F$84:F$86"),$C$11)</f>
        <v>0</v>
      </c>
      <c r="I6" s="6">
        <f ca="1">COUNTIF(INDIRECT("'"&amp;$C$1&amp;"'!G$84:G$86"),$C$11)</f>
        <v>0</v>
      </c>
      <c r="M6" s="169"/>
      <c r="N6" s="169"/>
      <c r="O6" s="169"/>
      <c r="P6" s="169"/>
      <c r="Q6" s="169"/>
      <c r="R6" s="169"/>
    </row>
    <row r="7" spans="1:18" ht="13.5" hidden="1" customHeight="1" thickBot="1" x14ac:dyDescent="0.25">
      <c r="C7" s="13" t="s">
        <v>47</v>
      </c>
      <c r="D7" s="6">
        <f ca="1">COUNTIF(INDIRECT("'"&amp;$C$1&amp;"'!B$102:B$104"),$C$11)</f>
        <v>0</v>
      </c>
      <c r="E7" s="6">
        <f ca="1">COUNTIF(INDIRECT("'"&amp;$C$1&amp;"'!C$102:C$104"),$C$11)</f>
        <v>0</v>
      </c>
      <c r="F7" s="6">
        <f ca="1">COUNTIF(INDIRECT("'"&amp;$C$1&amp;"'!D$102:D$104"),$C$11)</f>
        <v>0</v>
      </c>
      <c r="G7" s="6">
        <f ca="1">COUNTIF(INDIRECT("'"&amp;$C$1&amp;"'!E$102:E$104"),$C$11)</f>
        <v>0</v>
      </c>
      <c r="H7" s="6">
        <f ca="1">COUNTIF(INDIRECT("'"&amp;$C$1&amp;"'!F$102:F$104"),$C$11)</f>
        <v>0</v>
      </c>
      <c r="I7" s="6">
        <f ca="1">COUNTIF(INDIRECT("'"&amp;$C$1&amp;"'!G$102:G$104"),$C$11)</f>
        <v>0</v>
      </c>
      <c r="M7" s="169"/>
      <c r="N7" s="169"/>
      <c r="O7" s="169"/>
      <c r="P7" s="169"/>
      <c r="Q7" s="169"/>
      <c r="R7" s="169"/>
    </row>
    <row r="8" spans="1:18" ht="13.5" hidden="1" customHeight="1" thickBot="1" x14ac:dyDescent="0.25">
      <c r="C8" s="13" t="s">
        <v>77</v>
      </c>
      <c r="D8" s="6">
        <f ca="1">COUNTIF(INDIRECT("'"&amp;$C$1&amp;"'!B$120:B$122"),$C$11)</f>
        <v>0</v>
      </c>
      <c r="E8" s="6">
        <f ca="1">COUNTIF(INDIRECT("'"&amp;$C$1&amp;"'!C$120:C$122"),$C$11)</f>
        <v>0</v>
      </c>
      <c r="F8" s="6">
        <f ca="1">COUNTIF(INDIRECT("'"&amp;$C$1&amp;"'!D$120:D$122"),$C$11)</f>
        <v>0</v>
      </c>
      <c r="G8" s="6">
        <f ca="1">COUNTIF(INDIRECT("'"&amp;$C$1&amp;"'!E$120:E$122"),$C$11)</f>
        <v>0</v>
      </c>
      <c r="H8" s="6">
        <f ca="1">COUNTIF(INDIRECT("'"&amp;$C$1&amp;"'!F$120:F$122"),$C$11)</f>
        <v>0</v>
      </c>
      <c r="I8" s="6">
        <f ca="1">COUNTIF(INDIRECT("'"&amp;$C$1&amp;"'!G$120:G$122"),$C$11)</f>
        <v>0</v>
      </c>
      <c r="M8" s="169"/>
      <c r="N8" s="169"/>
      <c r="O8" s="169"/>
      <c r="P8" s="169"/>
      <c r="Q8" s="169"/>
      <c r="R8" s="169"/>
    </row>
    <row r="9" spans="1:18" ht="13.5" hidden="1" customHeight="1" thickBot="1" x14ac:dyDescent="0.25">
      <c r="C9" s="13" t="s">
        <v>78</v>
      </c>
      <c r="D9" s="6">
        <f ca="1">COUNTIF(INDIRECT("'"&amp;$C$1&amp;"'!B$138:B$140"),$C$11)</f>
        <v>0</v>
      </c>
      <c r="E9" s="6">
        <f ca="1">COUNTIF(INDIRECT("'"&amp;$C$1&amp;"'!C$138:C$140"),$C$11)</f>
        <v>0</v>
      </c>
      <c r="F9" s="6">
        <f ca="1">COUNTIF(INDIRECT("'"&amp;$C$1&amp;"'!D$138:D$140"),$C$11)</f>
        <v>0</v>
      </c>
      <c r="G9" s="6">
        <f ca="1">COUNTIF(INDIRECT("'"&amp;$C$1&amp;"'!E$138:E$140"),$C$11)</f>
        <v>0</v>
      </c>
      <c r="H9" s="6">
        <f ca="1">COUNTIF(INDIRECT("'"&amp;$C$1&amp;"'!F$138:F$140"),$C$11)</f>
        <v>0</v>
      </c>
      <c r="I9" s="6">
        <f ca="1">COUNTIF(INDIRECT("'"&amp;$C$1&amp;"'!G$138:G$140"),$C$11)</f>
        <v>0</v>
      </c>
      <c r="M9" s="169"/>
      <c r="N9" s="169"/>
      <c r="O9" s="169"/>
      <c r="P9" s="169"/>
      <c r="Q9" s="169"/>
      <c r="R9" s="169"/>
    </row>
    <row r="10" spans="1:18" ht="13.5" hidden="1" customHeight="1" thickBot="1" x14ac:dyDescent="0.25">
      <c r="C10" s="13" t="s">
        <v>79</v>
      </c>
      <c r="D10" s="6">
        <f ca="1">COUNTIF(INDIRECT("'"&amp;$C$1&amp;"'!B$154"),$C$11)</f>
        <v>0</v>
      </c>
      <c r="E10" s="6">
        <f ca="1">COUNTIF(INDIRECT("'"&amp;$C$1&amp;"'!C$154"),$C$11)</f>
        <v>0</v>
      </c>
      <c r="F10" s="6">
        <f ca="1">COUNTIF(INDIRECT("'"&amp;$C$1&amp;"'!D$154"),$C$11)</f>
        <v>0</v>
      </c>
      <c r="G10" s="6">
        <f ca="1">COUNTIF(INDIRECT("'"&amp;$C$1&amp;"'!E$154"),$C$11)</f>
        <v>0</v>
      </c>
      <c r="H10" s="6">
        <f ca="1">COUNTIF(INDIRECT("'"&amp;$C$1&amp;"'!F$154"),$C$11)</f>
        <v>0</v>
      </c>
      <c r="I10" s="6">
        <f ca="1">COUNTIF(INDIRECT("'"&amp;$C$1&amp;"'!G$154"),$C$11)</f>
        <v>0</v>
      </c>
      <c r="M10" s="169"/>
      <c r="N10" s="169"/>
      <c r="O10" s="169"/>
      <c r="P10" s="169"/>
      <c r="Q10" s="169"/>
      <c r="R10" s="169"/>
    </row>
    <row r="11" spans="1:18" ht="12.75" customHeight="1" x14ac:dyDescent="0.2">
      <c r="B11" s="11" t="s">
        <v>40</v>
      </c>
      <c r="C11" s="148" t="str">
        <f>Données!M2</f>
        <v>DAF</v>
      </c>
      <c r="D11" s="130" t="str">
        <f ca="1">IF(AND(D3&gt;=1,OR(INDIRECT("'"&amp;$C$1&amp;"'!B28")=1,INDIRECT("'"&amp;$C$1&amp;"'!B28")=3)),"indispo",IF(AND(D4&gt;=1,OR(INDIRECT("'"&amp;$C$1&amp;"'!B46")=1,INDIRECT("'"&amp;$C$1&amp;"'!B46")=3)),"indispo",IF(AND(D5&gt;=1,OR(INDIRECT("'"&amp;$C$1&amp;"'!B64")=1,INDIRECT("'"&amp;$C$1&amp;"'!B64")=3)),"indispo",IF(AND(D6&gt;=1,OR(INDIRECT("'"&amp;$C$1&amp;"'!B82")=1,INDIRECT("'"&amp;$C$1&amp;"'!B82")=3)),"indispo",IF(AND(D7&gt;=1,OR(INDIRECT("'"&amp;$C$1&amp;"'!B100")=1,INDIRECT("'"&amp;$C$1&amp;"'!B100")=3)),"indispo",IF(AND(D8&gt;=1,OR(INDIRECT("'"&amp;$C$1&amp;"'!B118")=1,INDIRECT("'"&amp;$C$1&amp;"'!B118")=3)),"indispo",IF(AND(D9&gt;=1,OR(INDIRECT("'"&amp;$C$1&amp;"'!B136")=1,INDIRECT("'"&amp;$C$1&amp;"'!B136")=3)),"indispo",IF(AND(D10&gt;=1,OR(INDIRECT("'"&amp;$C$1&amp;"'!B153")=1,INDIRECT("'"&amp;$C$1&amp;"'!B153")=3)),"indispo","dispo"))))))))</f>
        <v>indispo</v>
      </c>
      <c r="E11" s="130" t="str">
        <f ca="1">IF(AND(E3&gt;=1,OR(INDIRECT("'"&amp;$C$1&amp;"'!C28")=1,INDIRECT("'"&amp;$C$1&amp;"'!C28")=3)),"indispo",IF(AND(E4&gt;=1,OR(INDIRECT("'"&amp;$C$1&amp;"'!C46")=1,INDIRECT("'"&amp;$C$1&amp;"'!C46")=3)),"indispo",IF(AND(E5&gt;=1,OR(INDIRECT("'"&amp;$C$1&amp;"'!C64")=1,INDIRECT("'"&amp;$C$1&amp;"'!C64")=3)),"indispo",IF(AND(E6&gt;=1,OR(INDIRECT("'"&amp;$C$1&amp;"'!C82")=1,INDIRECT("'"&amp;$C$1&amp;"'!C82")=3)),"indispo",IF(AND(E7&gt;=1,OR(INDIRECT("'"&amp;$C$1&amp;"'!C100")=1,INDIRECT("'"&amp;$C$1&amp;"'!C100")=3)),"indispo",IF(AND(E8&gt;=1,OR(INDIRECT("'"&amp;$C$1&amp;"'!C118")=1,INDIRECT("'"&amp;$C$1&amp;"'!C118")=3)),"indispo",IF(AND(E9&gt;=1,OR(INDIRECT("'"&amp;$C$1&amp;"'!C136")=1,INDIRECT("'"&amp;$C$1&amp;"'!C136")=3)),"indispo",IF(AND(E10&gt;=1,OR(INDIRECT("'"&amp;$C$1&amp;"'!C153")=1,INDIRECT("'"&amp;$C$1&amp;"'!C153")=3)),"indispo","dispo"))))))))</f>
        <v>dispo</v>
      </c>
      <c r="F11" s="130" t="str">
        <f ca="1">IF(AND(F3&gt;=1,OR(INDIRECT("'"&amp;$C$1&amp;"'!D28")=1,INDIRECT("'"&amp;$C$1&amp;"'!D28")=3)),"indispo",IF(AND(F4&gt;=1,OR(INDIRECT("'"&amp;$C$1&amp;"'!D46")=1,INDIRECT("'"&amp;$C$1&amp;"'!D46")=3)),"indispo",IF(AND(F5&gt;=1,OR(INDIRECT("'"&amp;$C$1&amp;"'!D64")=1,INDIRECT("'"&amp;$C$1&amp;"'!D64")=3)),"indispo",IF(AND(F6&gt;=1,OR(INDIRECT("'"&amp;$C$1&amp;"'!D82")=1,INDIRECT("'"&amp;$C$1&amp;"'!D82")=3)),"indispo",IF(AND(F7&gt;=1,OR(INDIRECT("'"&amp;$C$1&amp;"'!D100")=1,INDIRECT("'"&amp;$C$1&amp;"'!D100")=3)),"indispo",IF(AND(F8&gt;=1,OR(INDIRECT("'"&amp;$C$1&amp;"'!D118")=1,INDIRECT("'"&amp;$C$1&amp;"'!D118")=3)),"indispo",IF(AND(F9&gt;=1,OR(INDIRECT("'"&amp;$C$1&amp;"'!D136")=1,INDIRECT("'"&amp;$C$1&amp;"'!D136")=3)),"indispo",IF(AND(F10&gt;=1,OR(INDIRECT("'"&amp;$C$1&amp;"'!D153")=1,INDIRECT("'"&amp;$C$1&amp;"'!D153")=3)),"indispo","dispo"))))))))</f>
        <v>dispo</v>
      </c>
      <c r="G11" s="130" t="str">
        <f ca="1">IF(AND(G3&gt;=1,OR(INDIRECT("'"&amp;$C$1&amp;"'!E28")=1,INDIRECT("'"&amp;$C$1&amp;"'!E28")=3)),"indispo",IF(AND(G4&gt;=1,OR(INDIRECT("'"&amp;$C$1&amp;"'!E46")=1,INDIRECT("'"&amp;$C$1&amp;"'!E46")=3)),"indispo",IF(AND(G5&gt;=1,OR(INDIRECT("'"&amp;$C$1&amp;"'!E64")=1,INDIRECT("'"&amp;$C$1&amp;"'!E64")=3)),"indispo",IF(AND(G6&gt;=1,OR(INDIRECT("'"&amp;$C$1&amp;"'!E82")=1,INDIRECT("'"&amp;$C$1&amp;"'!E82")=3)),"indispo",IF(AND(G7&gt;=1,OR(INDIRECT("'"&amp;$C$1&amp;"'!E100")=1,INDIRECT("'"&amp;$C$1&amp;"'!E100")=3)),"indispo",IF(AND(G8&gt;=1,OR(INDIRECT("'"&amp;$C$1&amp;"'!E118")=1,INDIRECT("'"&amp;$C$1&amp;"'!E118")=3)),"indispo",IF(AND(G9&gt;=1,OR(INDIRECT("'"&amp;$C$1&amp;"'!E136")=1,INDIRECT("'"&amp;$C$1&amp;"'!E136")=3)),"indispo",IF(AND(G10&gt;=1,OR(INDIRECT("'"&amp;$C$1&amp;"'!E153")=1,INDIRECT("'"&amp;$C$1&amp;"'!E153")=3)),"indispo","dispo"))))))))</f>
        <v>dispo</v>
      </c>
      <c r="H11" s="130" t="str">
        <f ca="1">IF(AND(H3&gt;=1,OR(INDIRECT("'"&amp;$C$1&amp;"'!F28")=1,INDIRECT("'"&amp;$C$1&amp;"'!F28")=3)),"indispo",IF(AND(H4&gt;=1,OR(INDIRECT("'"&amp;$C$1&amp;"'!F46")=1,INDIRECT("'"&amp;$C$1&amp;"'!F46")=3)),"indispo",IF(AND(H5&gt;=1,OR(INDIRECT("'"&amp;$C$1&amp;"'!F64")=1,INDIRECT("'"&amp;$C$1&amp;"'!F64")=3)),"indispo",IF(AND(H6&gt;=1,OR(INDIRECT("'"&amp;$C$1&amp;"'!F82")=1,INDIRECT("'"&amp;$C$1&amp;"'!F82")=3)),"indispo",IF(AND(H7&gt;=1,OR(INDIRECT("'"&amp;$C$1&amp;"'!F100")=1,INDIRECT("'"&amp;$C$1&amp;"'!F100")=3)),"indispo",IF(AND(H8&gt;=1,OR(INDIRECT("'"&amp;$C$1&amp;"'!F118")=1,INDIRECT("'"&amp;$C$1&amp;"'!F118")=3)),"indispo",IF(AND(H9&gt;=1,OR(INDIRECT("'"&amp;$C$1&amp;"'!F136")=1,INDIRECT("'"&amp;$C$1&amp;"'!F136")=3)),"indispo",IF(AND(H10&gt;=1,OR(INDIRECT("'"&amp;$C$1&amp;"'!F153")=1,INDIRECT("'"&amp;$C$1&amp;"'!F153")=3)),"indispo","dispo"))))))))</f>
        <v>dispo</v>
      </c>
      <c r="I11" s="130" t="str">
        <f ca="1">IF(AND(I3&gt;=1,OR(INDIRECT("'"&amp;$C$1&amp;"'!G28")=1,INDIRECT("'"&amp;$C$1&amp;"'!G28")=3)),"indispo",IF(AND(I4&gt;=1,OR(INDIRECT("'"&amp;$C$1&amp;"'!G46")=1,INDIRECT("'"&amp;$C$1&amp;"'!G46")=3)),"indispo",IF(AND(I5&gt;=1,OR(INDIRECT("'"&amp;$C$1&amp;"'!G64")=1,INDIRECT("'"&amp;$C$1&amp;"'!G64")=3)),"indispo",IF(AND(I6&gt;=1,OR(INDIRECT("'"&amp;$C$1&amp;"'!G82")=1,INDIRECT("'"&amp;$C$1&amp;"'!G82")=3)),"indispo",IF(AND(I7&gt;=1,OR(INDIRECT("'"&amp;$C$1&amp;"'!G100")=1,INDIRECT("'"&amp;$C$1&amp;"'!G100")=3)),"indispo",IF(AND(I8&gt;=1,OR(INDIRECT("'"&amp;$C$1&amp;"'!G118")=1,INDIRECT("'"&amp;$C$1&amp;"'!G118")=3)),"indispo",IF(AND(I9&gt;=1,OR(INDIRECT("'"&amp;$C$1&amp;"'!G136")=1,INDIRECT("'"&amp;$C$1&amp;"'!G136")=3)),"indispo",IF(AND(I10&gt;=1,OR(INDIRECT("'"&amp;$C$1&amp;"'!G153")=1,INDIRECT("'"&amp;$C$1&amp;"'!G153")=3)),"indispo","dispo"))))))))</f>
        <v>dispo</v>
      </c>
      <c r="J11" s="170" t="str">
        <f ca="1">IF(OR(INDIRECT("'"&amp;$C$1&amp;"'!$B$190")=C11,INDIRECT("'"&amp;$C$1&amp;"'!$C$190")=C11,INDIRECT("'"&amp;$C$1&amp;"'!$D$190")=C11,INDIRECT("'"&amp;$C$1&amp;"'!$E$190")=C11,INDIRECT("'"&amp;$C$1&amp;"'!$F$190")=C11,INDIRECT("'"&amp;$C$1&amp;"'!$G$190")=C11),"attention moyen en entretien","")</f>
        <v/>
      </c>
      <c r="K11" s="171"/>
      <c r="L11" s="171"/>
      <c r="M11" s="169"/>
      <c r="N11" s="169"/>
      <c r="O11" s="169"/>
      <c r="P11" s="169"/>
      <c r="Q11" s="169"/>
      <c r="R11" s="169"/>
    </row>
    <row r="12" spans="1:18" ht="12.75" customHeight="1" x14ac:dyDescent="0.2">
      <c r="A12" s="10"/>
      <c r="B12" s="12" t="s">
        <v>39</v>
      </c>
      <c r="C12" s="149"/>
      <c r="D12" s="31" t="str">
        <f ca="1">IF(AND(D3&gt;=1,OR(INDIRECT("'"&amp;$C$1&amp;"'!B28")=2,INDIRECT("'"&amp;$C$1&amp;"'!B28")=3)),"indispo",IF(AND(D4&gt;=1,OR(INDIRECT("'"&amp;$C$1&amp;"'!B46")=2,INDIRECT("'"&amp;$C$1&amp;"'!B46")=3)),"indispo",IF(AND(D5&gt;=1,OR(INDIRECT("'"&amp;$C$1&amp;"'!B64")=2,INDIRECT("'"&amp;$C$1&amp;"'!B64")=3)),"indispo",IF(AND(D6&gt;=1,OR(INDIRECT("'"&amp;$C$1&amp;"'!B82")=2,INDIRECT("'"&amp;$C$1&amp;"'!B82")=3)),"indispo",IF(AND(D7&gt;=1,OR(INDIRECT("'"&amp;$C$1&amp;"'!B100")=2,INDIRECT("'"&amp;$C$1&amp;"'!B100")=3)),"indispo",IF(AND(D8&gt;=1,OR(INDIRECT("'"&amp;$C$1&amp;"'!B118")=2,INDIRECT("'"&amp;$C$1&amp;"'!B118")=3)),"indispo",IF(AND(D9&gt;=1,OR(INDIRECT("'"&amp;$C$1&amp;"'!B136")=2,INDIRECT("'"&amp;$C$1&amp;"'!B136")=3)),"indispo",IF(AND(D10&gt;=1,OR(INDIRECT("'"&amp;$C$1&amp;"'!B153")=2,INDIRECT("'"&amp;$C$1&amp;"'!B153")=3)),"indispo","dispo"))))))))</f>
        <v>dispo</v>
      </c>
      <c r="E12" s="31" t="str">
        <f ca="1">IF(AND(E3&gt;=1,OR(INDIRECT("'"&amp;$C$1&amp;"'!C28")=2,INDIRECT("'"&amp;$C$1&amp;"'!C28")=3)),"indispo",IF(AND(E4&gt;=1,OR(INDIRECT("'"&amp;$C$1&amp;"'!C46")=2,INDIRECT("'"&amp;$C$1&amp;"'!C46")=3)),"indispo",IF(AND(E5&gt;=1,OR(INDIRECT("'"&amp;$C$1&amp;"'!C64")=2,INDIRECT("'"&amp;$C$1&amp;"'!C64")=3)),"indispo",IF(AND(E6&gt;=1,OR(INDIRECT("'"&amp;$C$1&amp;"'!C82")=2,INDIRECT("'"&amp;$C$1&amp;"'!C82")=3)),"indispo",IF(AND(E7&gt;=1,OR(INDIRECT("'"&amp;$C$1&amp;"'!C100")=2,INDIRECT("'"&amp;$C$1&amp;"'!C100")=3)),"indispo",IF(AND(E8&gt;=1,OR(INDIRECT("'"&amp;$C$1&amp;"'!C118")=2,INDIRECT("'"&amp;$C$1&amp;"'!C118")=3)),"indispo",IF(AND(E9&gt;=1,OR(INDIRECT("'"&amp;$C$1&amp;"'!C136")=2,INDIRECT("'"&amp;$C$1&amp;"'!C136")=3)),"indispo",IF(AND(E10&gt;=1,OR(INDIRECT("'"&amp;$C$1&amp;"'!C153")=2,INDIRECT("'"&amp;$C$1&amp;"'!C153")=3)),"indispo","dispo"))))))))</f>
        <v>dispo</v>
      </c>
      <c r="F12" s="31" t="str">
        <f ca="1">IF(AND(F3&gt;=1,OR(INDIRECT("'"&amp;$C$1&amp;"'!D28")=2,INDIRECT("'"&amp;$C$1&amp;"'!D28")=3)),"indispo",IF(AND(F4&gt;=1,OR(INDIRECT("'"&amp;$C$1&amp;"'!D46")=2,INDIRECT("'"&amp;$C$1&amp;"'!D46")=3)),"indispo",IF(AND(F5&gt;=1,OR(INDIRECT("'"&amp;$C$1&amp;"'!D64")=2,INDIRECT("'"&amp;$C$1&amp;"'!D64")=3)),"indispo",IF(AND(F6&gt;=1,OR(INDIRECT("'"&amp;$C$1&amp;"'!D82")=2,INDIRECT("'"&amp;$C$1&amp;"'!D82")=3)),"indispo",IF(AND(F7&gt;=1,OR(INDIRECT("'"&amp;$C$1&amp;"'!D100")=2,INDIRECT("'"&amp;$C$1&amp;"'!D100")=3)),"indispo",IF(AND(F8&gt;=1,OR(INDIRECT("'"&amp;$C$1&amp;"'!D118")=2,INDIRECT("'"&amp;$C$1&amp;"'!D118")=3)),"indispo",IF(AND(F9&gt;=1,OR(INDIRECT("'"&amp;$C$1&amp;"'!D136")=2,INDIRECT("'"&amp;$C$1&amp;"'!D136")=3)),"indispo",IF(AND(F10&gt;=1,OR(INDIRECT("'"&amp;$C$1&amp;"'!D153")=2,INDIRECT("'"&amp;$C$1&amp;"'!D153")=3)),"indispo","dispo"))))))))</f>
        <v>dispo</v>
      </c>
      <c r="G12" s="31" t="str">
        <f ca="1">IF(AND(G3&gt;=1,OR(INDIRECT("'"&amp;$C$1&amp;"'!E28")=2,INDIRECT("'"&amp;$C$1&amp;"'!E28")=3)),"indispo",IF(AND(G4&gt;=1,OR(INDIRECT("'"&amp;$C$1&amp;"'!E46")=2,INDIRECT("'"&amp;$C$1&amp;"'!E46")=3)),"indispo",IF(AND(G5&gt;=1,OR(INDIRECT("'"&amp;$C$1&amp;"'!E64")=2,INDIRECT("'"&amp;$C$1&amp;"'!E64")=3)),"indispo",IF(AND(G6&gt;=1,OR(INDIRECT("'"&amp;$C$1&amp;"'!E82")=2,INDIRECT("'"&amp;$C$1&amp;"'!E82")=3)),"indispo",IF(AND(G7&gt;=1,OR(INDIRECT("'"&amp;$C$1&amp;"'!E100")=2,INDIRECT("'"&amp;$C$1&amp;"'!E100")=3)),"indispo",IF(AND(G8&gt;=1,OR(INDIRECT("'"&amp;$C$1&amp;"'!E118")=2,INDIRECT("'"&amp;$C$1&amp;"'!E118")=3)),"indispo",IF(AND(G9&gt;=1,OR(INDIRECT("'"&amp;$C$1&amp;"'!E136")=2,INDIRECT("'"&amp;$C$1&amp;"'!E136")=3)),"indispo",IF(AND(G10&gt;=1,OR(INDIRECT("'"&amp;$C$1&amp;"'!E153")=2,INDIRECT("'"&amp;$C$1&amp;"'!E153")=3)),"indispo","dispo"))))))))</f>
        <v>dispo</v>
      </c>
      <c r="H12" s="31" t="str">
        <f ca="1">IF(AND(H3&gt;=1,OR(INDIRECT("'"&amp;$C$1&amp;"'!F28")=2,INDIRECT("'"&amp;$C$1&amp;"'!F28")=3)),"indispo",IF(AND(H4&gt;=1,OR(INDIRECT("'"&amp;$C$1&amp;"'!F46")=2,INDIRECT("'"&amp;$C$1&amp;"'!F46")=3)),"indispo",IF(AND(H5&gt;=1,OR(INDIRECT("'"&amp;$C$1&amp;"'!F64")=2,INDIRECT("'"&amp;$C$1&amp;"'!F64")=3)),"indispo",IF(AND(H6&gt;=1,OR(INDIRECT("'"&amp;$C$1&amp;"'!F82")=2,INDIRECT("'"&amp;$C$1&amp;"'!F82")=3)),"indispo",IF(AND(H7&gt;=1,OR(INDIRECT("'"&amp;$C$1&amp;"'!F100")=2,INDIRECT("'"&amp;$C$1&amp;"'!F100")=3)),"indispo",IF(AND(H8&gt;=1,OR(INDIRECT("'"&amp;$C$1&amp;"'!F118")=2,INDIRECT("'"&amp;$C$1&amp;"'!F118")=3)),"indispo",IF(AND(H9&gt;=1,OR(INDIRECT("'"&amp;$C$1&amp;"'!F136")=2,INDIRECT("'"&amp;$C$1&amp;"'!F136")=3)),"indispo",IF(AND(H10&gt;=1,OR(INDIRECT("'"&amp;$C$1&amp;"'!F153")=2,INDIRECT("'"&amp;$C$1&amp;"'!F153")=3)),"indispo","dispo"))))))))</f>
        <v>dispo</v>
      </c>
      <c r="I12" s="31" t="str">
        <f ca="1">IF(AND(I3&gt;=1,OR(INDIRECT("'"&amp;$C$1&amp;"'!G28")=2,INDIRECT("'"&amp;$C$1&amp;"'!G28")=3)),"indispo",IF(AND(I4&gt;=1,OR(INDIRECT("'"&amp;$C$1&amp;"'!G46")=2,INDIRECT("'"&amp;$C$1&amp;"'!G46")=3)),"indispo",IF(AND(I5&gt;=1,OR(INDIRECT("'"&amp;$C$1&amp;"'!G64")=2,INDIRECT("'"&amp;$C$1&amp;"'!G64")=3)),"indispo",IF(AND(I6&gt;=1,OR(INDIRECT("'"&amp;$C$1&amp;"'!G82")=2,INDIRECT("'"&amp;$C$1&amp;"'!G82")=3)),"indispo",IF(AND(I7&gt;=1,OR(INDIRECT("'"&amp;$C$1&amp;"'!G100")=2,INDIRECT("'"&amp;$C$1&amp;"'!G100")=3)),"indispo",IF(AND(I8&gt;=1,OR(INDIRECT("'"&amp;$C$1&amp;"'!G118")=2,INDIRECT("'"&amp;$C$1&amp;"'!G118")=3)),"indispo",IF(AND(I9&gt;=1,OR(INDIRECT("'"&amp;$C$1&amp;"'!G136")=2,INDIRECT("'"&amp;$C$1&amp;"'!G136")=3)),"indispo",IF(AND(I10&gt;=1,OR(INDIRECT("'"&amp;$C$1&amp;"'!G153")=2,INDIRECT("'"&amp;$C$1&amp;"'!G153")=3)),"indispo","dispo"))))))))</f>
        <v>dispo</v>
      </c>
      <c r="J12" s="170"/>
      <c r="K12" s="171"/>
      <c r="L12" s="171"/>
      <c r="M12" s="169"/>
      <c r="N12" s="169"/>
      <c r="O12" s="169"/>
      <c r="P12" s="169"/>
      <c r="Q12" s="169"/>
      <c r="R12" s="169"/>
    </row>
    <row r="13" spans="1:18" ht="13.5" customHeight="1" thickBot="1" x14ac:dyDescent="0.25">
      <c r="A13" s="9"/>
      <c r="B13" s="157" t="s">
        <v>42</v>
      </c>
      <c r="C13" s="158"/>
      <c r="D13" s="32" t="str">
        <f ca="1">IF(SUM(D3:D10)&gt;2,"erreur"&amp;" "&amp;$C$11,IF(AND(SUM(D3:D10)&gt;=2,OR(D11="dispo",D12="dispo")),"erreur"&amp;" "&amp;$C$11,IF(AND(SUM(D3:D10)&gt;=2,OR(INDIRECT("'"&amp;$C$1&amp;"'!B28")=3,INDIRECT("'"&amp;$C$1&amp;"'!B46")=3,INDIRECT("'"&amp;$C$1&amp;"'!B64")=3,INDIRECT("'"&amp;$C$1&amp;"'!B82")=3,INDIRECT("'"&amp;$C$1&amp;"'!B100")=3,INDIRECT("'"&amp;$C$1&amp;"'!B118")=3,INDIRECT("'"&amp;$C$1&amp;"'!B136")=3,INDIRECT("'"&amp;$C$1&amp;"'!B153")=3,INDIRECT("'"&amp;$C$1&amp;"'!B189")=3)),"erreur"&amp;" "&amp;$C$11,"OK")))</f>
        <v>erreur DAF</v>
      </c>
      <c r="E13" s="32" t="str">
        <f ca="1">IF(SUM(E3:E10)&gt;2,"erreur"&amp;" "&amp;$C$11,IF(AND(SUM(E3:E10)&gt;=2,OR(E11="dispo",E12="dispo")),"erreur"&amp;" "&amp;$C$11,IF(AND(SUM(E3:E10)&gt;=2,OR(INDIRECT("'"&amp;$C$1&amp;"'!C28")=3,INDIRECT("'"&amp;$C$1&amp;"'!C46")=3,INDIRECT("'"&amp;$C$1&amp;"'!C64")=3,INDIRECT("'"&amp;$C$1&amp;"'!C82")=3,INDIRECT("'"&amp;$C$1&amp;"'!C100")=3,INDIRECT("'"&amp;$C$1&amp;"'!C118")=3,INDIRECT("'"&amp;$C$1&amp;"'!C136")=3,INDIRECT("'"&amp;$C$1&amp;"'!C153")=3,INDIRECT("'"&amp;$C$1&amp;"'!C189")=3)),"erreur"&amp;" "&amp;$C$11,"OK")))</f>
        <v>OK</v>
      </c>
      <c r="F13" s="32" t="str">
        <f ca="1">IF(SUM(F3:F10)&gt;2,"erreur"&amp;" "&amp;$C$11,IF(AND(SUM(F3:F10)&gt;=2,OR(F11="dispo",F12="dispo")),"erreur"&amp;" "&amp;$C$11,IF(AND(SUM(F3:F10)&gt;=2,OR(INDIRECT("'"&amp;$C$1&amp;"'!D28")=3,INDIRECT("'"&amp;$C$1&amp;"'!D46")=3,INDIRECT("'"&amp;$C$1&amp;"'!D64")=3,INDIRECT("'"&amp;$C$1&amp;"'!D82")=3,INDIRECT("'"&amp;$C$1&amp;"'!D100")=3,INDIRECT("'"&amp;$C$1&amp;"'!D118")=3,INDIRECT("'"&amp;$C$1&amp;"'!D136")=3,INDIRECT("'"&amp;$C$1&amp;"'!D153")=3,INDIRECT("'"&amp;$C$1&amp;"'!D189")=3)),"erreur"&amp;" "&amp;$C$11,"OK")))</f>
        <v>OK</v>
      </c>
      <c r="G13" s="32" t="str">
        <f ca="1">IF(SUM(G3:G10)&gt;2,"erreur"&amp;" "&amp;$C$11,IF(AND(SUM(G3:G10)&gt;=2,OR(G11="dispo",G12="dispo")),"erreur"&amp;" "&amp;$C$11,IF(AND(SUM(G3:G10)&gt;=2,OR(INDIRECT("'"&amp;$C$1&amp;"'!E28")=3,INDIRECT("'"&amp;$C$1&amp;"'!E46")=3,INDIRECT("'"&amp;$C$1&amp;"'!E64")=3,INDIRECT("'"&amp;$C$1&amp;"'!E82")=3,INDIRECT("'"&amp;$C$1&amp;"'!E100")=3,INDIRECT("'"&amp;$C$1&amp;"'!E118")=3,INDIRECT("'"&amp;$C$1&amp;"'!E136")=3,INDIRECT("'"&amp;$C$1&amp;"'!E153")=3,INDIRECT("'"&amp;$C$1&amp;"'!E189")=3)),"erreur"&amp;" "&amp;$C$11,"OK")))</f>
        <v>OK</v>
      </c>
      <c r="H13" s="32" t="str">
        <f ca="1">IF(SUM(H3:H10)&gt;2,"erreur"&amp;" "&amp;$C$11,IF(AND(SUM(H3:H10)&gt;=2,OR(H11="dispo",H12="dispo")),"erreur"&amp;" "&amp;$C$11,IF(AND(SUM(H3:H10)&gt;=2,OR(INDIRECT("'"&amp;$C$1&amp;"'!F28")=3,INDIRECT("'"&amp;$C$1&amp;"'!F46")=3,INDIRECT("'"&amp;$C$1&amp;"'!F64")=3,INDIRECT("'"&amp;$C$1&amp;"'!F82")=3,INDIRECT("'"&amp;$C$1&amp;"'!F100")=3,INDIRECT("'"&amp;$C$1&amp;"'!F118")=3,INDIRECT("'"&amp;$C$1&amp;"'!F136")=3,INDIRECT("'"&amp;$C$1&amp;"'!F153")=3,INDIRECT("'"&amp;$C$1&amp;"'!F189")=3)),"erreur"&amp;" "&amp;$C$11,"OK")))</f>
        <v>OK</v>
      </c>
      <c r="I13" s="32" t="str">
        <f ca="1">IF(SUM(I3:I10)&gt;2,"erreur"&amp;" "&amp;$C$11,IF(AND(SUM(I3:I10)&gt;=2,OR(I11="dispo",I12="dispo")),"erreur"&amp;" "&amp;$C$11,IF(AND(SUM(I3:I10)&gt;=2,OR(INDIRECT("'"&amp;$C$1&amp;"'!G28")=3,INDIRECT("'"&amp;$C$1&amp;"'!G46")=3,INDIRECT("'"&amp;$C$1&amp;"'!G64")=3,INDIRECT("'"&amp;$C$1&amp;"'!G82")=3,INDIRECT("'"&amp;$C$1&amp;"'!G100")=3,INDIRECT("'"&amp;$C$1&amp;"'!G118")=3,INDIRECT("'"&amp;$C$1&amp;"'!G136")=3,INDIRECT("'"&amp;$C$1&amp;"'!G153")=3,INDIRECT("'"&amp;$C$1&amp;"'!G189")=3)),"erreur"&amp;" "&amp;$C$11,"OK")))</f>
        <v>OK</v>
      </c>
      <c r="M13" s="169"/>
      <c r="N13" s="169"/>
      <c r="O13" s="169"/>
      <c r="P13" s="169"/>
      <c r="Q13" s="169"/>
      <c r="R13" s="169"/>
    </row>
    <row r="14" spans="1:18" ht="13.5" hidden="1" customHeight="1" thickBot="1" x14ac:dyDescent="0.25">
      <c r="C14" s="13" t="s">
        <v>43</v>
      </c>
      <c r="D14" s="6">
        <f ca="1">COUNTIF(INDIRECT("'"&amp;$C$1&amp;"'!B$30:B$32"),$C$22)</f>
        <v>0</v>
      </c>
      <c r="E14" s="6">
        <f ca="1">COUNTIF(INDIRECT("'"&amp;$C$1&amp;"'!C$30:C$32"),$C$22)</f>
        <v>0</v>
      </c>
      <c r="F14" s="6">
        <f ca="1">COUNTIF(INDIRECT("'"&amp;$C$1&amp;"'!D$30:D$32"),$C$22)</f>
        <v>1</v>
      </c>
      <c r="G14" s="6">
        <f ca="1">COUNTIF(INDIRECT("'"&amp;$C$1&amp;"'!E$30:E$32"),$C$22)</f>
        <v>0</v>
      </c>
      <c r="H14" s="6">
        <f ca="1">COUNTIF(INDIRECT("'"&amp;$C$1&amp;"'!F$30:F$32"),$C$22)</f>
        <v>0</v>
      </c>
      <c r="I14" s="6">
        <f ca="1">COUNTIF(INDIRECT("'"&amp;$C$1&amp;"'!G$30:G$32"),$C$22)</f>
        <v>0</v>
      </c>
      <c r="J14" s="27"/>
      <c r="M14" s="169"/>
      <c r="N14" s="169"/>
      <c r="O14" s="169"/>
      <c r="P14" s="169"/>
      <c r="Q14" s="169"/>
      <c r="R14" s="169"/>
    </row>
    <row r="15" spans="1:18" ht="13.5" hidden="1" customHeight="1" thickBot="1" x14ac:dyDescent="0.25">
      <c r="C15" s="13" t="s">
        <v>44</v>
      </c>
      <c r="D15" s="6">
        <f ca="1">COUNTIF(INDIRECT("'"&amp;$C$1&amp;"'!B$48:B$50"),$C$22)</f>
        <v>0</v>
      </c>
      <c r="E15" s="6">
        <f ca="1">COUNTIF(INDIRECT("'"&amp;$C$1&amp;"'!C$48:C$50"),$C$22)</f>
        <v>0</v>
      </c>
      <c r="F15" s="6">
        <f ca="1">COUNTIF(INDIRECT("'"&amp;$C$1&amp;"'!D$48:D$50"),$C$22)</f>
        <v>1</v>
      </c>
      <c r="G15" s="6">
        <f ca="1">COUNTIF(INDIRECT("'"&amp;$C$1&amp;"'!E$48:E$50"),$C$22)</f>
        <v>0</v>
      </c>
      <c r="H15" s="6">
        <f ca="1">COUNTIF(INDIRECT("'"&amp;$C$1&amp;"'!F$48:F$50"),$C$22)</f>
        <v>0</v>
      </c>
      <c r="I15" s="6">
        <f ca="1">COUNTIF(INDIRECT("'"&amp;$C$1&amp;"'!G$48:G$50"),$C$22)</f>
        <v>0</v>
      </c>
      <c r="K15" s="7"/>
      <c r="M15" s="169"/>
      <c r="N15" s="169"/>
      <c r="O15" s="169"/>
      <c r="P15" s="169"/>
      <c r="Q15" s="169"/>
      <c r="R15" s="169"/>
    </row>
    <row r="16" spans="1:18" ht="13.5" hidden="1" customHeight="1" thickBot="1" x14ac:dyDescent="0.25">
      <c r="C16" s="13" t="s">
        <v>45</v>
      </c>
      <c r="D16" s="6">
        <f ca="1">COUNTIF(INDIRECT("'"&amp;$C$1&amp;"'!B$66:B$68"),$C$22)</f>
        <v>0</v>
      </c>
      <c r="E16" s="6">
        <f ca="1">COUNTIF(INDIRECT("'"&amp;$C$1&amp;"'!C$66:C$68"),$C$22)</f>
        <v>0</v>
      </c>
      <c r="F16" s="6">
        <f ca="1">COUNTIF(INDIRECT("'"&amp;$C$1&amp;"'!D$66:D$68"),$C$22)</f>
        <v>0</v>
      </c>
      <c r="G16" s="6">
        <f ca="1">COUNTIF(INDIRECT("'"&amp;$C$1&amp;"'!E$66:E$68"),$C$22)</f>
        <v>0</v>
      </c>
      <c r="H16" s="6">
        <f ca="1">COUNTIF(INDIRECT("'"&amp;$C$1&amp;"'!F$66:F$68"),$C$22)</f>
        <v>0</v>
      </c>
      <c r="I16" s="6">
        <f ca="1">COUNTIF(INDIRECT("'"&amp;$C$1&amp;"'!G$66:G$68"),$C$22)</f>
        <v>0</v>
      </c>
      <c r="K16" s="7"/>
      <c r="M16" s="169"/>
      <c r="N16" s="169"/>
      <c r="O16" s="169"/>
      <c r="P16" s="169"/>
      <c r="Q16" s="169"/>
      <c r="R16" s="169"/>
    </row>
    <row r="17" spans="2:18" ht="13.5" hidden="1" customHeight="1" thickBot="1" x14ac:dyDescent="0.25">
      <c r="C17" s="13" t="s">
        <v>46</v>
      </c>
      <c r="D17" s="6">
        <f ca="1">COUNTIF(INDIRECT("'"&amp;$C$1&amp;"'!B$84:B$86"),$C$22)</f>
        <v>0</v>
      </c>
      <c r="E17" s="6">
        <f ca="1">COUNTIF(INDIRECT("'"&amp;$C$1&amp;"'!C$84:C$86"),$C$22)</f>
        <v>0</v>
      </c>
      <c r="F17" s="6">
        <f ca="1">COUNTIF(INDIRECT("'"&amp;$C$1&amp;"'!D$84:D$86"),$C$22)</f>
        <v>0</v>
      </c>
      <c r="G17" s="6">
        <f ca="1">COUNTIF(INDIRECT("'"&amp;$C$1&amp;"'!E$84:E$86"),$C$22)</f>
        <v>0</v>
      </c>
      <c r="H17" s="6">
        <f ca="1">COUNTIF(INDIRECT("'"&amp;$C$1&amp;"'!F$84:F$86"),$C$22)</f>
        <v>0</v>
      </c>
      <c r="I17" s="6">
        <f ca="1">COUNTIF(INDIRECT("'"&amp;$C$1&amp;"'!G$84:G$86"),$C$22)</f>
        <v>0</v>
      </c>
      <c r="K17" s="7"/>
      <c r="M17" s="169"/>
      <c r="N17" s="169"/>
      <c r="O17" s="169"/>
      <c r="P17" s="169"/>
      <c r="Q17" s="169"/>
      <c r="R17" s="169"/>
    </row>
    <row r="18" spans="2:18" ht="13.5" hidden="1" customHeight="1" thickBot="1" x14ac:dyDescent="0.25">
      <c r="C18" s="13" t="s">
        <v>47</v>
      </c>
      <c r="D18" s="6">
        <f ca="1">COUNTIF(INDIRECT("'"&amp;$C$1&amp;"'!B$102:B$104"),$C$22)</f>
        <v>0</v>
      </c>
      <c r="E18" s="6">
        <f ca="1">COUNTIF(INDIRECT("'"&amp;$C$1&amp;"'!C$102:C$104"),$C$22)</f>
        <v>0</v>
      </c>
      <c r="F18" s="6">
        <f ca="1">COUNTIF(INDIRECT("'"&amp;$C$1&amp;"'!D$102:D$104"),$C$22)</f>
        <v>0</v>
      </c>
      <c r="G18" s="6">
        <f ca="1">COUNTIF(INDIRECT("'"&amp;$C$1&amp;"'!E$102:E$104"),$C$22)</f>
        <v>0</v>
      </c>
      <c r="H18" s="6">
        <f ca="1">COUNTIF(INDIRECT("'"&amp;$C$1&amp;"'!F$102:F$104"),$C$22)</f>
        <v>0</v>
      </c>
      <c r="I18" s="6">
        <f ca="1">COUNTIF(INDIRECT("'"&amp;$C$1&amp;"'!G$102:G$104"),$C$22)</f>
        <v>0</v>
      </c>
      <c r="K18" s="7"/>
      <c r="M18" s="169"/>
      <c r="N18" s="169"/>
      <c r="O18" s="169"/>
      <c r="P18" s="169"/>
      <c r="Q18" s="169"/>
      <c r="R18" s="169"/>
    </row>
    <row r="19" spans="2:18" ht="13.5" hidden="1" customHeight="1" thickBot="1" x14ac:dyDescent="0.25">
      <c r="C19" s="13" t="s">
        <v>77</v>
      </c>
      <c r="D19" s="6">
        <f ca="1">COUNTIF(INDIRECT("'"&amp;$C$1&amp;"'!B$120:B$122"),$C$22)</f>
        <v>0</v>
      </c>
      <c r="E19" s="6">
        <f ca="1">COUNTIF(INDIRECT("'"&amp;$C$1&amp;"'!C$120:C$122"),$C$22)</f>
        <v>0</v>
      </c>
      <c r="F19" s="6">
        <f ca="1">COUNTIF(INDIRECT("'"&amp;$C$1&amp;"'!D$120:D$122"),$C$22)</f>
        <v>0</v>
      </c>
      <c r="G19" s="6">
        <f ca="1">COUNTIF(INDIRECT("'"&amp;$C$1&amp;"'!E$120:E$122"),$C$22)</f>
        <v>0</v>
      </c>
      <c r="H19" s="6">
        <f ca="1">COUNTIF(INDIRECT("'"&amp;$C$1&amp;"'!F$120:F$122"),$C$22)</f>
        <v>0</v>
      </c>
      <c r="I19" s="6">
        <f ca="1">COUNTIF(INDIRECT("'"&amp;$C$1&amp;"'!G$120:G$122"),$C$22)</f>
        <v>0</v>
      </c>
      <c r="K19" s="7"/>
      <c r="M19" s="169"/>
      <c r="N19" s="169"/>
      <c r="O19" s="169"/>
      <c r="P19" s="169"/>
      <c r="Q19" s="169"/>
      <c r="R19" s="169"/>
    </row>
    <row r="20" spans="2:18" ht="13.5" hidden="1" customHeight="1" thickBot="1" x14ac:dyDescent="0.25">
      <c r="C20" s="13" t="s">
        <v>78</v>
      </c>
      <c r="D20" s="6">
        <f ca="1">COUNTIF(INDIRECT("'"&amp;$C$1&amp;"'!B$138:B$140"),$C$22)</f>
        <v>0</v>
      </c>
      <c r="E20" s="6">
        <f ca="1">COUNTIF(INDIRECT("'"&amp;$C$1&amp;"'!C$138:C$140"),$C$22)</f>
        <v>0</v>
      </c>
      <c r="F20" s="6">
        <f ca="1">COUNTIF(INDIRECT("'"&amp;$C$1&amp;"'!D$138:D$140"),$C$22)</f>
        <v>0</v>
      </c>
      <c r="G20" s="6">
        <f ca="1">COUNTIF(INDIRECT("'"&amp;$C$1&amp;"'!E$138:E$140"),$C$22)</f>
        <v>0</v>
      </c>
      <c r="H20" s="6">
        <f ca="1">COUNTIF(INDIRECT("'"&amp;$C$1&amp;"'!F$138:F$140"),$C$22)</f>
        <v>0</v>
      </c>
      <c r="I20" s="6">
        <f ca="1">COUNTIF(INDIRECT("'"&amp;$C$1&amp;"'!G$138:G$140"),$C$22)</f>
        <v>0</v>
      </c>
      <c r="K20" s="7"/>
      <c r="M20" s="169"/>
      <c r="N20" s="169"/>
      <c r="O20" s="169"/>
      <c r="P20" s="169"/>
      <c r="Q20" s="169"/>
      <c r="R20" s="169"/>
    </row>
    <row r="21" spans="2:18" ht="13.5" hidden="1" customHeight="1" thickBot="1" x14ac:dyDescent="0.25">
      <c r="C21" s="13" t="s">
        <v>79</v>
      </c>
      <c r="D21" s="6">
        <f ca="1">COUNTIF(INDIRECT("'"&amp;$C$1&amp;"'!B$154"),$C$22)</f>
        <v>0</v>
      </c>
      <c r="E21" s="6">
        <f ca="1">COUNTIF(INDIRECT("'"&amp;$C$1&amp;"'!C$154"),$C$22)</f>
        <v>0</v>
      </c>
      <c r="F21" s="6">
        <f ca="1">COUNTIF(INDIRECT("'"&amp;$C$1&amp;"'!D$154"),$C$22)</f>
        <v>0</v>
      </c>
      <c r="G21" s="6">
        <f ca="1">COUNTIF(INDIRECT("'"&amp;$C$1&amp;"'!E$154"),$C$22)</f>
        <v>0</v>
      </c>
      <c r="H21" s="6">
        <f ca="1">COUNTIF(INDIRECT("'"&amp;$C$1&amp;"'!F$154"),$C$22)</f>
        <v>0</v>
      </c>
      <c r="I21" s="6">
        <f ca="1">COUNTIF(INDIRECT("'"&amp;$C$1&amp;"'!G$154"),$C$22)</f>
        <v>0</v>
      </c>
      <c r="K21" s="7"/>
      <c r="M21" s="169"/>
      <c r="N21" s="169"/>
      <c r="O21" s="169"/>
      <c r="P21" s="169"/>
      <c r="Q21" s="169"/>
      <c r="R21" s="169"/>
    </row>
    <row r="22" spans="2:18" ht="12.75" customHeight="1" x14ac:dyDescent="0.2">
      <c r="B22" s="11" t="s">
        <v>40</v>
      </c>
      <c r="C22" s="148" t="str">
        <f>Données!M3</f>
        <v>Jumpy</v>
      </c>
      <c r="D22" s="130" t="str">
        <f ca="1">IF(AND(D14&gt;=1,OR(INDIRECT("'"&amp;$C$1&amp;"'!B28")=1,INDIRECT("'"&amp;$C$1&amp;"'!B28")=3)),"indispo",IF(AND(D15&gt;=1,OR(INDIRECT("'"&amp;$C$1&amp;"'!B46")=1,INDIRECT("'"&amp;$C$1&amp;"'!B46")=3)),"indispo",IF(AND(D16&gt;=1,OR(INDIRECT("'"&amp;$C$1&amp;"'!B64")=1,INDIRECT("'"&amp;$C$1&amp;"'!B64")=3)),"indispo",IF(AND(D17&gt;=1,OR(INDIRECT("'"&amp;$C$1&amp;"'!B82")=1,INDIRECT("'"&amp;$C$1&amp;"'!B82")=3)),"indispo",IF(AND(D18&gt;=1,OR(INDIRECT("'"&amp;$C$1&amp;"'!B100")=1,INDIRECT("'"&amp;$C$1&amp;"'!B100")=3)),"indispo",IF(AND(D19&gt;=1,OR(INDIRECT("'"&amp;$C$1&amp;"'!B118")=1,INDIRECT("'"&amp;$C$1&amp;"'!B118")=3)),"indispo",IF(AND(D20&gt;=1,OR(INDIRECT("'"&amp;$C$1&amp;"'!B136")=1,INDIRECT("'"&amp;$C$1&amp;"'!B136")=3)),"indispo",IF(AND(D21&gt;=1,OR(INDIRECT("'"&amp;$C$1&amp;"'!B153")=1,INDIRECT("'"&amp;$C$1&amp;"'!B153")=3)),"indispo","dispo"))))))))</f>
        <v>dispo</v>
      </c>
      <c r="E22" s="130" t="str">
        <f ca="1">IF(AND(E14&gt;=1,OR(INDIRECT("'"&amp;$C$1&amp;"'!C28")=1,INDIRECT("'"&amp;$C$1&amp;"'!C28")=3)),"indispo",IF(AND(E15&gt;=1,OR(INDIRECT("'"&amp;$C$1&amp;"'!C46")=1,INDIRECT("'"&amp;$C$1&amp;"'!C46")=3)),"indispo",IF(AND(E16&gt;=1,OR(INDIRECT("'"&amp;$C$1&amp;"'!C64")=1,INDIRECT("'"&amp;$C$1&amp;"'!C64")=3)),"indispo",IF(AND(E17&gt;=1,OR(INDIRECT("'"&amp;$C$1&amp;"'!C82")=1,INDIRECT("'"&amp;$C$1&amp;"'!C82")=3)),"indispo",IF(AND(E18&gt;=1,OR(INDIRECT("'"&amp;$C$1&amp;"'!C100")=1,INDIRECT("'"&amp;$C$1&amp;"'!C100")=3)),"indispo",IF(AND(E19&gt;=1,OR(INDIRECT("'"&amp;$C$1&amp;"'!C118")=1,INDIRECT("'"&amp;$C$1&amp;"'!C118")=3)),"indispo",IF(AND(E20&gt;=1,OR(INDIRECT("'"&amp;$C$1&amp;"'!C136")=1,INDIRECT("'"&amp;$C$1&amp;"'!C136")=3)),"indispo",IF(AND(E21&gt;=1,OR(INDIRECT("'"&amp;$C$1&amp;"'!C153")=1,INDIRECT("'"&amp;$C$1&amp;"'!C153")=3)),"indispo","dispo"))))))))</f>
        <v>dispo</v>
      </c>
      <c r="F22" s="130" t="str">
        <f ca="1">IF(AND(F14&gt;=1,OR(INDIRECT("'"&amp;$C$1&amp;"'!D28")=1,INDIRECT("'"&amp;$C$1&amp;"'!D28")=3)),"indispo",IF(AND(F15&gt;=1,OR(INDIRECT("'"&amp;$C$1&amp;"'!D46")=1,INDIRECT("'"&amp;$C$1&amp;"'!D46")=3)),"indispo",IF(AND(F16&gt;=1,OR(INDIRECT("'"&amp;$C$1&amp;"'!D64")=1,INDIRECT("'"&amp;$C$1&amp;"'!D64")=3)),"indispo",IF(AND(F17&gt;=1,OR(INDIRECT("'"&amp;$C$1&amp;"'!D82")=1,INDIRECT("'"&amp;$C$1&amp;"'!D82")=3)),"indispo",IF(AND(F18&gt;=1,OR(INDIRECT("'"&amp;$C$1&amp;"'!D100")=1,INDIRECT("'"&amp;$C$1&amp;"'!D100")=3)),"indispo",IF(AND(F19&gt;=1,OR(INDIRECT("'"&amp;$C$1&amp;"'!D118")=1,INDIRECT("'"&amp;$C$1&amp;"'!D118")=3)),"indispo",IF(AND(F20&gt;=1,OR(INDIRECT("'"&amp;$C$1&amp;"'!D136")=1,INDIRECT("'"&amp;$C$1&amp;"'!D136")=3)),"indispo",IF(AND(F21&gt;=1,OR(INDIRECT("'"&amp;$C$1&amp;"'!D153")=1,INDIRECT("'"&amp;$C$1&amp;"'!D153")=3)),"indispo","dispo"))))))))</f>
        <v>indispo</v>
      </c>
      <c r="G22" s="130" t="str">
        <f ca="1">IF(AND(G14&gt;=1,OR(INDIRECT("'"&amp;$C$1&amp;"'!E28")=1,INDIRECT("'"&amp;$C$1&amp;"'!E28")=3)),"indispo",IF(AND(G15&gt;=1,OR(INDIRECT("'"&amp;$C$1&amp;"'!E46")=1,INDIRECT("'"&amp;$C$1&amp;"'!E46")=3)),"indispo",IF(AND(G16&gt;=1,OR(INDIRECT("'"&amp;$C$1&amp;"'!E64")=1,INDIRECT("'"&amp;$C$1&amp;"'!E64")=3)),"indispo",IF(AND(G17&gt;=1,OR(INDIRECT("'"&amp;$C$1&amp;"'!E82")=1,INDIRECT("'"&amp;$C$1&amp;"'!E82")=3)),"indispo",IF(AND(G18&gt;=1,OR(INDIRECT("'"&amp;$C$1&amp;"'!E100")=1,INDIRECT("'"&amp;$C$1&amp;"'!E100")=3)),"indispo",IF(AND(G19&gt;=1,OR(INDIRECT("'"&amp;$C$1&amp;"'!E118")=1,INDIRECT("'"&amp;$C$1&amp;"'!E118")=3)),"indispo",IF(AND(G20&gt;=1,OR(INDIRECT("'"&amp;$C$1&amp;"'!E136")=1,INDIRECT("'"&amp;$C$1&amp;"'!E136")=3)),"indispo",IF(AND(G21&gt;=1,OR(INDIRECT("'"&amp;$C$1&amp;"'!E153")=1,INDIRECT("'"&amp;$C$1&amp;"'!E153")=3)),"indispo","dispo"))))))))</f>
        <v>dispo</v>
      </c>
      <c r="H22" s="130" t="str">
        <f ca="1">IF(AND(H14&gt;=1,OR(INDIRECT("'"&amp;$C$1&amp;"'!F28")=1,INDIRECT("'"&amp;$C$1&amp;"'!F28")=3)),"indispo",IF(AND(H15&gt;=1,OR(INDIRECT("'"&amp;$C$1&amp;"'!F46")=1,INDIRECT("'"&amp;$C$1&amp;"'!F46")=3)),"indispo",IF(AND(H16&gt;=1,OR(INDIRECT("'"&amp;$C$1&amp;"'!F64")=1,INDIRECT("'"&amp;$C$1&amp;"'!F64")=3)),"indispo",IF(AND(H17&gt;=1,OR(INDIRECT("'"&amp;$C$1&amp;"'!F82")=1,INDIRECT("'"&amp;$C$1&amp;"'!F82")=3)),"indispo",IF(AND(H18&gt;=1,OR(INDIRECT("'"&amp;$C$1&amp;"'!F100")=1,INDIRECT("'"&amp;$C$1&amp;"'!F100")=3)),"indispo",IF(AND(H19&gt;=1,OR(INDIRECT("'"&amp;$C$1&amp;"'!F118")=1,INDIRECT("'"&amp;$C$1&amp;"'!F118")=3)),"indispo",IF(AND(H20&gt;=1,OR(INDIRECT("'"&amp;$C$1&amp;"'!F136")=1,INDIRECT("'"&amp;$C$1&amp;"'!F136")=3)),"indispo",IF(AND(H21&gt;=1,OR(INDIRECT("'"&amp;$C$1&amp;"'!F153")=1,INDIRECT("'"&amp;$C$1&amp;"'!F153")=3)),"indispo","dispo"))))))))</f>
        <v>dispo</v>
      </c>
      <c r="I22" s="130" t="str">
        <f ca="1">IF(AND(I14&gt;=1,OR(INDIRECT("'"&amp;$C$1&amp;"'!G28")=1,INDIRECT("'"&amp;$C$1&amp;"'!G28")=3)),"indispo",IF(AND(I15&gt;=1,OR(INDIRECT("'"&amp;$C$1&amp;"'!G46")=1,INDIRECT("'"&amp;$C$1&amp;"'!G46")=3)),"indispo",IF(AND(I16&gt;=1,OR(INDIRECT("'"&amp;$C$1&amp;"'!G64")=1,INDIRECT("'"&amp;$C$1&amp;"'!G64")=3)),"indispo",IF(AND(I17&gt;=1,OR(INDIRECT("'"&amp;$C$1&amp;"'!G82")=1,INDIRECT("'"&amp;$C$1&amp;"'!G82")=3)),"indispo",IF(AND(I18&gt;=1,OR(INDIRECT("'"&amp;$C$1&amp;"'!G100")=1,INDIRECT("'"&amp;$C$1&amp;"'!G100")=3)),"indispo",IF(AND(I19&gt;=1,OR(INDIRECT("'"&amp;$C$1&amp;"'!G118")=1,INDIRECT("'"&amp;$C$1&amp;"'!G118")=3)),"indispo",IF(AND(I20&gt;=1,OR(INDIRECT("'"&amp;$C$1&amp;"'!G136")=1,INDIRECT("'"&amp;$C$1&amp;"'!G136")=3)),"indispo",IF(AND(I21&gt;=1,OR(INDIRECT("'"&amp;$C$1&amp;"'!G153")=1,INDIRECT("'"&amp;$C$1&amp;"'!G153")=3)),"indispo","dispo"))))))))</f>
        <v>dispo</v>
      </c>
      <c r="J22" s="170" t="str">
        <f ca="1">IF(OR(INDIRECT("'"&amp;$C$1&amp;"'!$B$190")=C22,INDIRECT("'"&amp;$C$1&amp;"'!$C$190")=C22,INDIRECT("'"&amp;$C$1&amp;"'!$D$190")=C22,INDIRECT("'"&amp;$C$1&amp;"'!$E$190")=C22,INDIRECT("'"&amp;$C$1&amp;"'!$F$190")=C22,INDIRECT("'"&amp;$C$1&amp;"'!$G$190")=C22),"attention moyen en entretien","")</f>
        <v/>
      </c>
      <c r="K22" s="171"/>
      <c r="L22" s="171"/>
      <c r="M22" s="169"/>
      <c r="N22" s="169"/>
      <c r="O22" s="169"/>
      <c r="P22" s="169"/>
      <c r="Q22" s="169"/>
      <c r="R22" s="169"/>
    </row>
    <row r="23" spans="2:18" ht="12.75" customHeight="1" x14ac:dyDescent="0.2">
      <c r="B23" s="12" t="s">
        <v>39</v>
      </c>
      <c r="C23" s="149"/>
      <c r="D23" s="31" t="str">
        <f ca="1">IF(AND(D14&gt;=1,OR(INDIRECT("'"&amp;$C$1&amp;"'!B28")=2,INDIRECT("'"&amp;$C$1&amp;"'!B28")=3)),"indispo",IF(AND(D15&gt;=1,OR(INDIRECT("'"&amp;$C$1&amp;"'!B46")=2,INDIRECT("'"&amp;$C$1&amp;"'!B46")=3)),"indispo",IF(AND(D16&gt;=1,OR(INDIRECT("'"&amp;$C$1&amp;"'!B64")=2,INDIRECT("'"&amp;$C$1&amp;"'!B64")=3)),"indispo",IF(AND(D17&gt;=1,OR(INDIRECT("'"&amp;$C$1&amp;"'!B82")=2,INDIRECT("'"&amp;$C$1&amp;"'!B82")=3)),"indispo",IF(AND(D18&gt;=1,OR(INDIRECT("'"&amp;$C$1&amp;"'!B100")=2,INDIRECT("'"&amp;$C$1&amp;"'!B100")=3)),"indispo",IF(AND(D19&gt;=1,OR(INDIRECT("'"&amp;$C$1&amp;"'!B118")=2,INDIRECT("'"&amp;$C$1&amp;"'!B118")=3)),"indispo",IF(AND(D20&gt;=1,OR(INDIRECT("'"&amp;$C$1&amp;"'!B136")=2,INDIRECT("'"&amp;$C$1&amp;"'!B136")=3)),"indispo",IF(AND(D21&gt;=1,OR(INDIRECT("'"&amp;$C$1&amp;"'!B153")=2,INDIRECT("'"&amp;$C$1&amp;"'!B153")=3)),"indispo","dispo"))))))))</f>
        <v>dispo</v>
      </c>
      <c r="E23" s="31" t="str">
        <f ca="1">IF(AND(E14&gt;=1,OR(INDIRECT("'"&amp;$C$1&amp;"'!C28")=2,INDIRECT("'"&amp;$C$1&amp;"'!C28")=3)),"indispo",IF(AND(E15&gt;=1,OR(INDIRECT("'"&amp;$C$1&amp;"'!C46")=2,INDIRECT("'"&amp;$C$1&amp;"'!C46")=3)),"indispo",IF(AND(E16&gt;=1,OR(INDIRECT("'"&amp;$C$1&amp;"'!C64")=2,INDIRECT("'"&amp;$C$1&amp;"'!C64")=3)),"indispo",IF(AND(E17&gt;=1,OR(INDIRECT("'"&amp;$C$1&amp;"'!C82")=2,INDIRECT("'"&amp;$C$1&amp;"'!C82")=3)),"indispo",IF(AND(E18&gt;=1,OR(INDIRECT("'"&amp;$C$1&amp;"'!C100")=2,INDIRECT("'"&amp;$C$1&amp;"'!C100")=3)),"indispo",IF(AND(E19&gt;=1,OR(INDIRECT("'"&amp;$C$1&amp;"'!C118")=2,INDIRECT("'"&amp;$C$1&amp;"'!C118")=3)),"indispo",IF(AND(E20&gt;=1,OR(INDIRECT("'"&amp;$C$1&amp;"'!C136")=2,INDIRECT("'"&amp;$C$1&amp;"'!C136")=3)),"indispo",IF(AND(E21&gt;=1,OR(INDIRECT("'"&amp;$C$1&amp;"'!C153")=2,INDIRECT("'"&amp;$C$1&amp;"'!C153")=3)),"indispo","dispo"))))))))</f>
        <v>dispo</v>
      </c>
      <c r="F23" s="31" t="str">
        <f ca="1">IF(AND(F14&gt;=1,OR(INDIRECT("'"&amp;$C$1&amp;"'!D28")=2,INDIRECT("'"&amp;$C$1&amp;"'!D28")=3)),"indispo",IF(AND(F15&gt;=1,OR(INDIRECT("'"&amp;$C$1&amp;"'!D46")=2,INDIRECT("'"&amp;$C$1&amp;"'!D46")=3)),"indispo",IF(AND(F16&gt;=1,OR(INDIRECT("'"&amp;$C$1&amp;"'!D64")=2,INDIRECT("'"&amp;$C$1&amp;"'!D64")=3)),"indispo",IF(AND(F17&gt;=1,OR(INDIRECT("'"&amp;$C$1&amp;"'!D82")=2,INDIRECT("'"&amp;$C$1&amp;"'!D82")=3)),"indispo",IF(AND(F18&gt;=1,OR(INDIRECT("'"&amp;$C$1&amp;"'!D100")=2,INDIRECT("'"&amp;$C$1&amp;"'!D100")=3)),"indispo",IF(AND(F19&gt;=1,OR(INDIRECT("'"&amp;$C$1&amp;"'!D118")=2,INDIRECT("'"&amp;$C$1&amp;"'!D118")=3)),"indispo",IF(AND(F20&gt;=1,OR(INDIRECT("'"&amp;$C$1&amp;"'!D136")=2,INDIRECT("'"&amp;$C$1&amp;"'!D136")=3)),"indispo",IF(AND(F21&gt;=1,OR(INDIRECT("'"&amp;$C$1&amp;"'!D153")=2,INDIRECT("'"&amp;$C$1&amp;"'!D153")=3)),"indispo","dispo"))))))))</f>
        <v>indispo</v>
      </c>
      <c r="G23" s="31" t="str">
        <f ca="1">IF(AND(G14&gt;=1,OR(INDIRECT("'"&amp;$C$1&amp;"'!E28")=2,INDIRECT("'"&amp;$C$1&amp;"'!E28")=3)),"indispo",IF(AND(G15&gt;=1,OR(INDIRECT("'"&amp;$C$1&amp;"'!E46")=2,INDIRECT("'"&amp;$C$1&amp;"'!E46")=3)),"indispo",IF(AND(G16&gt;=1,OR(INDIRECT("'"&amp;$C$1&amp;"'!E64")=2,INDIRECT("'"&amp;$C$1&amp;"'!E64")=3)),"indispo",IF(AND(G17&gt;=1,OR(INDIRECT("'"&amp;$C$1&amp;"'!E82")=2,INDIRECT("'"&amp;$C$1&amp;"'!E82")=3)),"indispo",IF(AND(G18&gt;=1,OR(INDIRECT("'"&amp;$C$1&amp;"'!E100")=2,INDIRECT("'"&amp;$C$1&amp;"'!E100")=3)),"indispo",IF(AND(G19&gt;=1,OR(INDIRECT("'"&amp;$C$1&amp;"'!E118")=2,INDIRECT("'"&amp;$C$1&amp;"'!E118")=3)),"indispo",IF(AND(G20&gt;=1,OR(INDIRECT("'"&amp;$C$1&amp;"'!E136")=2,INDIRECT("'"&amp;$C$1&amp;"'!E136")=3)),"indispo",IF(AND(G21&gt;=1,OR(INDIRECT("'"&amp;$C$1&amp;"'!E153")=2,INDIRECT("'"&amp;$C$1&amp;"'!E153")=3)),"indispo","dispo"))))))))</f>
        <v>dispo</v>
      </c>
      <c r="H23" s="31" t="str">
        <f ca="1">IF(AND(H14&gt;=1,OR(INDIRECT("'"&amp;$C$1&amp;"'!F28")=2,INDIRECT("'"&amp;$C$1&amp;"'!F28")=3)),"indispo",IF(AND(H15&gt;=1,OR(INDIRECT("'"&amp;$C$1&amp;"'!F46")=2,INDIRECT("'"&amp;$C$1&amp;"'!F46")=3)),"indispo",IF(AND(H16&gt;=1,OR(INDIRECT("'"&amp;$C$1&amp;"'!F64")=2,INDIRECT("'"&amp;$C$1&amp;"'!F64")=3)),"indispo",IF(AND(H17&gt;=1,OR(INDIRECT("'"&amp;$C$1&amp;"'!F82")=2,INDIRECT("'"&amp;$C$1&amp;"'!F82")=3)),"indispo",IF(AND(H18&gt;=1,OR(INDIRECT("'"&amp;$C$1&amp;"'!F100")=2,INDIRECT("'"&amp;$C$1&amp;"'!F100")=3)),"indispo",IF(AND(H19&gt;=1,OR(INDIRECT("'"&amp;$C$1&amp;"'!F118")=2,INDIRECT("'"&amp;$C$1&amp;"'!F118")=3)),"indispo",IF(AND(H20&gt;=1,OR(INDIRECT("'"&amp;$C$1&amp;"'!F136")=2,INDIRECT("'"&amp;$C$1&amp;"'!F136")=3)),"indispo",IF(AND(H21&gt;=1,OR(INDIRECT("'"&amp;$C$1&amp;"'!F153")=2,INDIRECT("'"&amp;$C$1&amp;"'!F153")=3)),"indispo","dispo"))))))))</f>
        <v>dispo</v>
      </c>
      <c r="I23" s="31" t="str">
        <f ca="1">IF(AND(I14&gt;=1,OR(INDIRECT("'"&amp;$C$1&amp;"'!G28")=2,INDIRECT("'"&amp;$C$1&amp;"'!G28")=3)),"indispo",IF(AND(I15&gt;=1,OR(INDIRECT("'"&amp;$C$1&amp;"'!G46")=2,INDIRECT("'"&amp;$C$1&amp;"'!G46")=3)),"indispo",IF(AND(I16&gt;=1,OR(INDIRECT("'"&amp;$C$1&amp;"'!G64")=2,INDIRECT("'"&amp;$C$1&amp;"'!G64")=3)),"indispo",IF(AND(I17&gt;=1,OR(INDIRECT("'"&amp;$C$1&amp;"'!G82")=2,INDIRECT("'"&amp;$C$1&amp;"'!G82")=3)),"indispo",IF(AND(I18&gt;=1,OR(INDIRECT("'"&amp;$C$1&amp;"'!G100")=2,INDIRECT("'"&amp;$C$1&amp;"'!G100")=3)),"indispo",IF(AND(I19&gt;=1,OR(INDIRECT("'"&amp;$C$1&amp;"'!G118")=2,INDIRECT("'"&amp;$C$1&amp;"'!G118")=3)),"indispo",IF(AND(I20&gt;=1,OR(INDIRECT("'"&amp;$C$1&amp;"'!G136")=2,INDIRECT("'"&amp;$C$1&amp;"'!G136")=3)),"indispo",IF(AND(I21&gt;=1,OR(INDIRECT("'"&amp;$C$1&amp;"'!G153")=2,INDIRECT("'"&amp;$C$1&amp;"'!G153")=3)),"indispo","dispo"))))))))</f>
        <v>dispo</v>
      </c>
      <c r="J23" s="170"/>
      <c r="K23" s="171"/>
      <c r="L23" s="171"/>
      <c r="M23" s="169"/>
      <c r="N23" s="169"/>
      <c r="O23" s="169"/>
      <c r="P23" s="169"/>
      <c r="Q23" s="169"/>
      <c r="R23" s="169"/>
    </row>
    <row r="24" spans="2:18" ht="13.5" customHeight="1" thickBot="1" x14ac:dyDescent="0.25">
      <c r="B24" s="146" t="s">
        <v>42</v>
      </c>
      <c r="C24" s="147"/>
      <c r="D24" s="32" t="str">
        <f ca="1">IF(SUM(D14:D21)&gt;2,"erreur"&amp;" "&amp;$C$22,IF(AND(SUM(D14:D21)&gt;=2,OR(D22="dispo",D23="dispo")),"erreur"&amp;" "&amp;$C$22,IF(AND(SUM(D14:D21)&gt;=2,OR(INDIRECT("'"&amp;$C$1&amp;"'!B28")=3,INDIRECT("'"&amp;$C$1&amp;"'!B46")=3,INDIRECT("'"&amp;$C$1&amp;"'!B64")=3,INDIRECT("'"&amp;$C$1&amp;"'!B82")=3,INDIRECT("'"&amp;$C$1&amp;"'!B100")=3,INDIRECT("'"&amp;$C$1&amp;"'!B118")=3,INDIRECT("'"&amp;$C$1&amp;"'!B136")=3,INDIRECT("'"&amp;$C$1&amp;"'!B153")=3,INDIRECT("'"&amp;$C$1&amp;"'!B189")=3)),"erreur"&amp;" "&amp;$C$22,"OK")))</f>
        <v>OK</v>
      </c>
      <c r="E24" s="32" t="str">
        <f ca="1">IF(SUM(E14:E21)&gt;2,"erreur"&amp;" "&amp;$C$22,IF(AND(SUM(E14:E21)&gt;=2,OR(E22="dispo",E23="dispo")),"erreur"&amp;" "&amp;$C$22,IF(AND(SUM(E14:E21)&gt;=2,OR(INDIRECT("'"&amp;$C$1&amp;"'!C28")=3,INDIRECT("'"&amp;$C$1&amp;"'!C46")=3,INDIRECT("'"&amp;$C$1&amp;"'!C64")=3,INDIRECT("'"&amp;$C$1&amp;"'!C82")=3,INDIRECT("'"&amp;$C$1&amp;"'!C100")=3,INDIRECT("'"&amp;$C$1&amp;"'!C118")=3,INDIRECT("'"&amp;$C$1&amp;"'!C136")=3,INDIRECT("'"&amp;$C$1&amp;"'!C153")=3,INDIRECT("'"&amp;$C$1&amp;"'!C189")=3)),"erreur"&amp;" "&amp;$C$22,"OK")))</f>
        <v>OK</v>
      </c>
      <c r="F24" s="32" t="str">
        <f ca="1">IF(SUM(F14:F21)&gt;2,"erreur"&amp;" "&amp;$C$22,IF(AND(SUM(F14:F21)&gt;=2,OR(F22="dispo",F23="dispo")),"erreur"&amp;" "&amp;$C$22,IF(AND(SUM(F14:F21)&gt;=2,OR(INDIRECT("'"&amp;$C$1&amp;"'!D28")=3,INDIRECT("'"&amp;$C$1&amp;"'!D46")=3,INDIRECT("'"&amp;$C$1&amp;"'!D64")=3,INDIRECT("'"&amp;$C$1&amp;"'!D82")=3,INDIRECT("'"&amp;$C$1&amp;"'!D100")=3,INDIRECT("'"&amp;$C$1&amp;"'!D118")=3,INDIRECT("'"&amp;$C$1&amp;"'!D136")=3,INDIRECT("'"&amp;$C$1&amp;"'!D153")=3,INDIRECT("'"&amp;$C$1&amp;"'!D189")=3)),"erreur"&amp;" "&amp;$C$22,"OK")))</f>
        <v>erreur Jumpy</v>
      </c>
      <c r="G24" s="32" t="str">
        <f ca="1">IF(SUM(G14:G21)&gt;2,"erreur"&amp;" "&amp;$C$22,IF(AND(SUM(G14:G21)&gt;=2,OR(G22="dispo",G23="dispo")),"erreur"&amp;" "&amp;$C$22,IF(AND(SUM(G14:G21)&gt;=2,OR(INDIRECT("'"&amp;$C$1&amp;"'!E28")=3,INDIRECT("'"&amp;$C$1&amp;"'!E46")=3,INDIRECT("'"&amp;$C$1&amp;"'!E64")=3,INDIRECT("'"&amp;$C$1&amp;"'!E82")=3,INDIRECT("'"&amp;$C$1&amp;"'!E100")=3,INDIRECT("'"&amp;$C$1&amp;"'!E118")=3,INDIRECT("'"&amp;$C$1&amp;"'!E136")=3,INDIRECT("'"&amp;$C$1&amp;"'!E153")=3,INDIRECT("'"&amp;$C$1&amp;"'!E189")=3)),"erreur"&amp;" "&amp;$C$22,"OK")))</f>
        <v>OK</v>
      </c>
      <c r="H24" s="32" t="str">
        <f ca="1">IF(SUM(H14:H21)&gt;2,"erreur"&amp;" "&amp;$C$22,IF(AND(SUM(H14:H21)&gt;=2,OR(H22="dispo",H23="dispo")),"erreur"&amp;" "&amp;$C$22,IF(AND(SUM(H14:H21)&gt;=2,OR(INDIRECT("'"&amp;$C$1&amp;"'!F28")=3,INDIRECT("'"&amp;$C$1&amp;"'!F46")=3,INDIRECT("'"&amp;$C$1&amp;"'!F64")=3,INDIRECT("'"&amp;$C$1&amp;"'!F82")=3,INDIRECT("'"&amp;$C$1&amp;"'!F100")=3,INDIRECT("'"&amp;$C$1&amp;"'!F118")=3,INDIRECT("'"&amp;$C$1&amp;"'!F136")=3,INDIRECT("'"&amp;$C$1&amp;"'!F153")=3,INDIRECT("'"&amp;$C$1&amp;"'!F189")=3)),"erreur"&amp;" "&amp;$C$22,"OK")))</f>
        <v>OK</v>
      </c>
      <c r="I24" s="32" t="str">
        <f ca="1">IF(SUM(I14:I21)&gt;2,"erreur"&amp;" "&amp;$C$22,IF(AND(SUM(I14:I21)&gt;=2,OR(I22="dispo",I23="dispo")),"erreur"&amp;" "&amp;$C$22,IF(AND(SUM(I14:I21)&gt;=2,OR(INDIRECT("'"&amp;$C$1&amp;"'!G28")=3,INDIRECT("'"&amp;$C$1&amp;"'!G46")=3,INDIRECT("'"&amp;$C$1&amp;"'!G64")=3,INDIRECT("'"&amp;$C$1&amp;"'!G82")=3,INDIRECT("'"&amp;$C$1&amp;"'!G100")=3,INDIRECT("'"&amp;$C$1&amp;"'!G118")=3,INDIRECT("'"&amp;$C$1&amp;"'!G136")=3,INDIRECT("'"&amp;$C$1&amp;"'!G153")=3,INDIRECT("'"&amp;$C$1&amp;"'!G189")=3)),"erreur"&amp;" "&amp;$C$22,"OK")))</f>
        <v>OK</v>
      </c>
      <c r="M24" s="169"/>
      <c r="N24" s="169"/>
      <c r="O24" s="169"/>
      <c r="P24" s="169"/>
      <c r="Q24" s="169"/>
      <c r="R24" s="169"/>
    </row>
    <row r="25" spans="2:18" ht="13.15" hidden="1" customHeight="1" x14ac:dyDescent="0.2">
      <c r="B25" s="14"/>
      <c r="C25" s="13" t="s">
        <v>43</v>
      </c>
      <c r="D25" s="6">
        <f ca="1">COUNTIF(INDIRECT("'"&amp;$C$1&amp;"'!B$30:B$32"),$C$33)</f>
        <v>0</v>
      </c>
      <c r="E25" s="6">
        <f ca="1">COUNTIF(INDIRECT("'"&amp;$C$1&amp;"'!C$30:C$32"),$C$33)</f>
        <v>1</v>
      </c>
      <c r="F25" s="6">
        <f ca="1">COUNTIF(INDIRECT("'"&amp;$C$1&amp;"'!D$30:D$32"),$C$33)</f>
        <v>0</v>
      </c>
      <c r="G25" s="6">
        <f ca="1">COUNTIF(INDIRECT("'"&amp;$C$1&amp;"'!E$30:E$32"),$C$33)</f>
        <v>0</v>
      </c>
      <c r="H25" s="6">
        <f ca="1">COUNTIF(INDIRECT("'"&amp;$C$1&amp;"'!F$30:F$32"),$C$33)</f>
        <v>0</v>
      </c>
      <c r="I25" s="6">
        <f ca="1">COUNTIF(INDIRECT("'"&amp;$C$1&amp;"'!G$30:G$32"),$C$33)</f>
        <v>0</v>
      </c>
      <c r="M25" s="169"/>
      <c r="N25" s="169"/>
      <c r="O25" s="169"/>
      <c r="P25" s="169"/>
      <c r="Q25" s="169"/>
      <c r="R25" s="169"/>
    </row>
    <row r="26" spans="2:18" ht="13.15" hidden="1" customHeight="1" x14ac:dyDescent="0.2">
      <c r="B26" s="14"/>
      <c r="C26" s="13" t="s">
        <v>44</v>
      </c>
      <c r="D26" s="6">
        <f ca="1">COUNTIF(INDIRECT("'"&amp;$C$1&amp;"'!B$48:B$50"),$C$33)</f>
        <v>0</v>
      </c>
      <c r="E26" s="6">
        <f ca="1">COUNTIF(INDIRECT("'"&amp;$C$1&amp;"'!C$48:C$50"),$C$33)</f>
        <v>1</v>
      </c>
      <c r="F26" s="6">
        <f ca="1">COUNTIF(INDIRECT("'"&amp;$C$1&amp;"'!D$48:D$50"),$C$33)</f>
        <v>0</v>
      </c>
      <c r="G26" s="6">
        <f ca="1">COUNTIF(INDIRECT("'"&amp;$C$1&amp;"'!E$48:E$50"),$C$33)</f>
        <v>0</v>
      </c>
      <c r="H26" s="6">
        <f ca="1">COUNTIF(INDIRECT("'"&amp;$C$1&amp;"'!F$48:F$50"),$C$33)</f>
        <v>0</v>
      </c>
      <c r="I26" s="6">
        <f ca="1">COUNTIF(INDIRECT("'"&amp;$C$1&amp;"'!G$48:G$50"),$C$33)</f>
        <v>0</v>
      </c>
      <c r="M26" s="169"/>
      <c r="N26" s="169"/>
      <c r="O26" s="169"/>
      <c r="P26" s="169"/>
      <c r="Q26" s="169"/>
      <c r="R26" s="169"/>
    </row>
    <row r="27" spans="2:18" ht="13.5" hidden="1" customHeight="1" thickBot="1" x14ac:dyDescent="0.25">
      <c r="B27" s="14"/>
      <c r="C27" s="13" t="s">
        <v>45</v>
      </c>
      <c r="D27" s="6">
        <f ca="1">COUNTIF(INDIRECT("'"&amp;$C$1&amp;"'!B$66:B$68"),$C$33)</f>
        <v>0</v>
      </c>
      <c r="E27" s="6">
        <f ca="1">COUNTIF(INDIRECT("'"&amp;$C$1&amp;"'!C$66:C$68"),$C$33)</f>
        <v>0</v>
      </c>
      <c r="F27" s="6">
        <f ca="1">COUNTIF(INDIRECT("'"&amp;$C$1&amp;"'!D$66:D$68"),$C$33)</f>
        <v>0</v>
      </c>
      <c r="G27" s="6">
        <f ca="1">COUNTIF(INDIRECT("'"&amp;$C$1&amp;"'!E$66:E$68"),$C$33)</f>
        <v>0</v>
      </c>
      <c r="H27" s="6">
        <f ca="1">COUNTIF(INDIRECT("'"&amp;$C$1&amp;"'!F$66:F$68"),$C$33)</f>
        <v>0</v>
      </c>
      <c r="I27" s="6">
        <f ca="1">COUNTIF(INDIRECT("'"&amp;$C$1&amp;"'!G$66:G$68"),$C$33)</f>
        <v>0</v>
      </c>
      <c r="M27" s="169"/>
      <c r="N27" s="169"/>
      <c r="O27" s="169"/>
      <c r="P27" s="169"/>
      <c r="Q27" s="169"/>
      <c r="R27" s="169"/>
    </row>
    <row r="28" spans="2:18" ht="13.5" hidden="1" customHeight="1" thickBot="1" x14ac:dyDescent="0.25">
      <c r="B28" s="14"/>
      <c r="C28" s="13" t="s">
        <v>46</v>
      </c>
      <c r="D28" s="6">
        <f ca="1">COUNTIF(INDIRECT("'"&amp;$C$1&amp;"'!B$84:B$86"),$C$33)</f>
        <v>0</v>
      </c>
      <c r="E28" s="6">
        <f ca="1">COUNTIF(INDIRECT("'"&amp;$C$1&amp;"'!C$84:C$86"),$C$33)</f>
        <v>0</v>
      </c>
      <c r="F28" s="6">
        <f ca="1">COUNTIF(INDIRECT("'"&amp;$C$1&amp;"'!D$84:D$86"),$C$33)</f>
        <v>0</v>
      </c>
      <c r="G28" s="6">
        <f ca="1">COUNTIF(INDIRECT("'"&amp;$C$1&amp;"'!E$84:E$86"),$C$33)</f>
        <v>0</v>
      </c>
      <c r="H28" s="6">
        <f ca="1">COUNTIF(INDIRECT("'"&amp;$C$1&amp;"'!F$84:F$86"),$C$33)</f>
        <v>0</v>
      </c>
      <c r="I28" s="6">
        <f ca="1">COUNTIF(INDIRECT("'"&amp;$C$1&amp;"'!G$84:G$86"),$C$33)</f>
        <v>0</v>
      </c>
      <c r="M28" s="169"/>
      <c r="N28" s="169"/>
      <c r="O28" s="169"/>
      <c r="P28" s="169"/>
      <c r="Q28" s="169"/>
      <c r="R28" s="169"/>
    </row>
    <row r="29" spans="2:18" ht="13.5" hidden="1" customHeight="1" thickBot="1" x14ac:dyDescent="0.25">
      <c r="C29" s="13" t="s">
        <v>47</v>
      </c>
      <c r="D29" s="6">
        <f ca="1">COUNTIF(INDIRECT("'"&amp;$C$1&amp;"'!B$102:B$104"),$C$33)</f>
        <v>0</v>
      </c>
      <c r="E29" s="6">
        <f ca="1">COUNTIF(INDIRECT("'"&amp;$C$1&amp;"'!C$102:C$104"),$C$33)</f>
        <v>0</v>
      </c>
      <c r="F29" s="6">
        <f ca="1">COUNTIF(INDIRECT("'"&amp;$C$1&amp;"'!D$102:D$104"),$C$33)</f>
        <v>0</v>
      </c>
      <c r="G29" s="6">
        <f ca="1">COUNTIF(INDIRECT("'"&amp;$C$1&amp;"'!E$102:E$104"),$C$33)</f>
        <v>0</v>
      </c>
      <c r="H29" s="6">
        <f ca="1">COUNTIF(INDIRECT("'"&amp;$C$1&amp;"'!F$102:F$104"),$C$33)</f>
        <v>0</v>
      </c>
      <c r="I29" s="6">
        <f ca="1">COUNTIF(INDIRECT("'"&amp;$C$1&amp;"'!G$102:G$104"),$C$33)</f>
        <v>0</v>
      </c>
      <c r="M29" s="169"/>
      <c r="N29" s="169"/>
      <c r="O29" s="169"/>
      <c r="P29" s="169"/>
      <c r="Q29" s="169"/>
      <c r="R29" s="169"/>
    </row>
    <row r="30" spans="2:18" ht="13.5" hidden="1" customHeight="1" thickBot="1" x14ac:dyDescent="0.25">
      <c r="C30" s="13" t="s">
        <v>77</v>
      </c>
      <c r="D30" s="6">
        <f ca="1">COUNTIF(INDIRECT("'"&amp;$C$1&amp;"'!B$120:B$122"),$C$33)</f>
        <v>0</v>
      </c>
      <c r="E30" s="6">
        <f ca="1">COUNTIF(INDIRECT("'"&amp;$C$1&amp;"'!C$120:C$122"),$C$33)</f>
        <v>0</v>
      </c>
      <c r="F30" s="6">
        <f ca="1">COUNTIF(INDIRECT("'"&amp;$C$1&amp;"'!D$120:D$122"),$C$33)</f>
        <v>0</v>
      </c>
      <c r="G30" s="6">
        <f ca="1">COUNTIF(INDIRECT("'"&amp;$C$1&amp;"'!E$120:E$122"),$C$33)</f>
        <v>0</v>
      </c>
      <c r="H30" s="6">
        <f ca="1">COUNTIF(INDIRECT("'"&amp;$C$1&amp;"'!F$120:F$122"),$C$33)</f>
        <v>0</v>
      </c>
      <c r="I30" s="6">
        <f ca="1">COUNTIF(INDIRECT("'"&amp;$C$1&amp;"'!G$120:G$122"),$C$33)</f>
        <v>0</v>
      </c>
      <c r="M30" s="169"/>
      <c r="N30" s="169"/>
      <c r="O30" s="169"/>
      <c r="P30" s="169"/>
      <c r="Q30" s="169"/>
      <c r="R30" s="169"/>
    </row>
    <row r="31" spans="2:18" ht="13.5" hidden="1" customHeight="1" thickBot="1" x14ac:dyDescent="0.25">
      <c r="C31" s="13" t="s">
        <v>78</v>
      </c>
      <c r="D31" s="6">
        <f ca="1">COUNTIF(INDIRECT("'"&amp;$C$1&amp;"'!B$138:B$140"),$C$33)</f>
        <v>0</v>
      </c>
      <c r="E31" s="6">
        <f ca="1">COUNTIF(INDIRECT("'"&amp;$C$1&amp;"'!C$138:C$140"),$C$33)</f>
        <v>0</v>
      </c>
      <c r="F31" s="6">
        <f ca="1">COUNTIF(INDIRECT("'"&amp;$C$1&amp;"'!D$138:D$140"),$C$33)</f>
        <v>0</v>
      </c>
      <c r="G31" s="6">
        <f ca="1">COUNTIF(INDIRECT("'"&amp;$C$1&amp;"'!E$138:E$140"),$C$33)</f>
        <v>0</v>
      </c>
      <c r="H31" s="6">
        <f ca="1">COUNTIF(INDIRECT("'"&amp;$C$1&amp;"'!F$138:F$140"),$C$33)</f>
        <v>0</v>
      </c>
      <c r="I31" s="6">
        <f ca="1">COUNTIF(INDIRECT("'"&amp;$C$1&amp;"'!G$138:G$140"),$C$33)</f>
        <v>0</v>
      </c>
      <c r="M31" s="169"/>
      <c r="N31" s="169"/>
      <c r="O31" s="169"/>
      <c r="P31" s="169"/>
      <c r="Q31" s="169"/>
      <c r="R31" s="169"/>
    </row>
    <row r="32" spans="2:18" ht="13.5" hidden="1" customHeight="1" thickBot="1" x14ac:dyDescent="0.25">
      <c r="C32" s="13" t="s">
        <v>79</v>
      </c>
      <c r="D32" s="6">
        <f ca="1">COUNTIF(INDIRECT("'"&amp;$C$1&amp;"'!B$154"),$C$33)</f>
        <v>0</v>
      </c>
      <c r="E32" s="6">
        <f ca="1">COUNTIF(INDIRECT("'"&amp;$C$1&amp;"'!C$154"),$C$33)</f>
        <v>0</v>
      </c>
      <c r="F32" s="6">
        <f ca="1">COUNTIF(INDIRECT("'"&amp;$C$1&amp;"'!D$154"),$C$33)</f>
        <v>0</v>
      </c>
      <c r="G32" s="6">
        <f ca="1">COUNTIF(INDIRECT("'"&amp;$C$1&amp;"'!E$154"),$C$33)</f>
        <v>0</v>
      </c>
      <c r="H32" s="6">
        <f ca="1">COUNTIF(INDIRECT("'"&amp;$C$1&amp;"'!F$154"),$C$33)</f>
        <v>0</v>
      </c>
      <c r="I32" s="6">
        <f ca="1">COUNTIF(INDIRECT("'"&amp;$C$1&amp;"'!G$154"),$C$33)</f>
        <v>0</v>
      </c>
      <c r="M32" s="169"/>
      <c r="N32" s="169"/>
      <c r="O32" s="169"/>
      <c r="P32" s="169"/>
      <c r="Q32" s="169"/>
      <c r="R32" s="169"/>
    </row>
    <row r="33" spans="2:18" ht="12.75" customHeight="1" x14ac:dyDescent="0.2">
      <c r="B33" s="11" t="s">
        <v>40</v>
      </c>
      <c r="C33" s="161" t="str">
        <f>Données!M4</f>
        <v>Iveco</v>
      </c>
      <c r="D33" s="130" t="str">
        <f ca="1">IF(AND(D25&gt;=1,OR(INDIRECT("'"&amp;$C$1&amp;"'!B28")=1,INDIRECT("'"&amp;$C$1&amp;"'!B28")=3)),"indispo",IF(AND(D26&gt;=1,OR(INDIRECT("'"&amp;$C$1&amp;"'!B46")=1,INDIRECT("'"&amp;$C$1&amp;"'!B46")=3)),"indispo",IF(AND(D27&gt;=1,OR(INDIRECT("'"&amp;$C$1&amp;"'!B64")=1,INDIRECT("'"&amp;$C$1&amp;"'!B64")=3)),"indispo",IF(AND(D28&gt;=1,OR(INDIRECT("'"&amp;$C$1&amp;"'!B82")=1,INDIRECT("'"&amp;$C$1&amp;"'!B82")=3)),"indispo",IF(AND(D29&gt;=1,OR(INDIRECT("'"&amp;$C$1&amp;"'!B100")=1,INDIRECT("'"&amp;$C$1&amp;"'!B100")=3)),"indispo",IF(AND(D30&gt;=1,OR(INDIRECT("'"&amp;$C$1&amp;"'!B118")=1,INDIRECT("'"&amp;$C$1&amp;"'!B118")=3)),"indispo",IF(AND(D31&gt;=1,OR(INDIRECT("'"&amp;$C$1&amp;"'!B136")=1,INDIRECT("'"&amp;$C$1&amp;"'!B136")=3)),"indispo",IF(AND(D32&gt;=1,OR(INDIRECT("'"&amp;$C$1&amp;"'!B153")=1,INDIRECT("'"&amp;$C$1&amp;"'!B153")=3)),"indispo","dispo"))))))))</f>
        <v>dispo</v>
      </c>
      <c r="E33" s="130" t="str">
        <f ca="1">IF(AND(E25&gt;=1,OR(INDIRECT("'"&amp;$C$1&amp;"'!C28")=1,INDIRECT("'"&amp;$C$1&amp;"'!C28")=3)),"indispo",IF(AND(E26&gt;=1,OR(INDIRECT("'"&amp;$C$1&amp;"'!C46")=1,INDIRECT("'"&amp;$C$1&amp;"'!C46")=3)),"indispo",IF(AND(E27&gt;=1,OR(INDIRECT("'"&amp;$C$1&amp;"'!C64")=1,INDIRECT("'"&amp;$C$1&amp;"'!C64")=3)),"indispo",IF(AND(E28&gt;=1,OR(INDIRECT("'"&amp;$C$1&amp;"'!C82")=1,INDIRECT("'"&amp;$C$1&amp;"'!C82")=3)),"indispo",IF(AND(E29&gt;=1,OR(INDIRECT("'"&amp;$C$1&amp;"'!C100")=1,INDIRECT("'"&amp;$C$1&amp;"'!C100")=3)),"indispo",IF(AND(E30&gt;=1,OR(INDIRECT("'"&amp;$C$1&amp;"'!C118")=1,INDIRECT("'"&amp;$C$1&amp;"'!C118")=3)),"indispo",IF(AND(E31&gt;=1,OR(INDIRECT("'"&amp;$C$1&amp;"'!C136")=1,INDIRECT("'"&amp;$C$1&amp;"'!C136")=3)),"indispo",IF(AND(E32&gt;=1,OR(INDIRECT("'"&amp;$C$1&amp;"'!C153")=1,INDIRECT("'"&amp;$C$1&amp;"'!C153")=3)),"indispo","dispo"))))))))</f>
        <v>indispo</v>
      </c>
      <c r="F33" s="130" t="str">
        <f ca="1">IF(AND(F25&gt;=1,OR(INDIRECT("'"&amp;$C$1&amp;"'!D28")=1,INDIRECT("'"&amp;$C$1&amp;"'!D28")=3)),"indispo",IF(AND(F26&gt;=1,OR(INDIRECT("'"&amp;$C$1&amp;"'!D46")=1,INDIRECT("'"&amp;$C$1&amp;"'!D46")=3)),"indispo",IF(AND(F27&gt;=1,OR(INDIRECT("'"&amp;$C$1&amp;"'!D64")=1,INDIRECT("'"&amp;$C$1&amp;"'!D64")=3)),"indispo",IF(AND(F28&gt;=1,OR(INDIRECT("'"&amp;$C$1&amp;"'!D82")=1,INDIRECT("'"&amp;$C$1&amp;"'!D82")=3)),"indispo",IF(AND(F29&gt;=1,OR(INDIRECT("'"&amp;$C$1&amp;"'!D100")=1,INDIRECT("'"&amp;$C$1&amp;"'!D100")=3)),"indispo",IF(AND(F30&gt;=1,OR(INDIRECT("'"&amp;$C$1&amp;"'!D118")=1,INDIRECT("'"&amp;$C$1&amp;"'!D118")=3)),"indispo",IF(AND(F31&gt;=1,OR(INDIRECT("'"&amp;$C$1&amp;"'!D136")=1,INDIRECT("'"&amp;$C$1&amp;"'!D136")=3)),"indispo",IF(AND(F32&gt;=1,OR(INDIRECT("'"&amp;$C$1&amp;"'!D153")=1,INDIRECT("'"&amp;$C$1&amp;"'!D153")=3)),"indispo","dispo"))))))))</f>
        <v>dispo</v>
      </c>
      <c r="G33" s="130" t="str">
        <f ca="1">IF(AND(G25&gt;=1,OR(INDIRECT("'"&amp;$C$1&amp;"'!E28")=1,INDIRECT("'"&amp;$C$1&amp;"'!E28")=3)),"indispo",IF(AND(G26&gt;=1,OR(INDIRECT("'"&amp;$C$1&amp;"'!E46")=1,INDIRECT("'"&amp;$C$1&amp;"'!E46")=3)),"indispo",IF(AND(G27&gt;=1,OR(INDIRECT("'"&amp;$C$1&amp;"'!E64")=1,INDIRECT("'"&amp;$C$1&amp;"'!E64")=3)),"indispo",IF(AND(G28&gt;=1,OR(INDIRECT("'"&amp;$C$1&amp;"'!E82")=1,INDIRECT("'"&amp;$C$1&amp;"'!E82")=3)),"indispo",IF(AND(G29&gt;=1,OR(INDIRECT("'"&amp;$C$1&amp;"'!E100")=1,INDIRECT("'"&amp;$C$1&amp;"'!E100")=3)),"indispo",IF(AND(G30&gt;=1,OR(INDIRECT("'"&amp;$C$1&amp;"'!E118")=1,INDIRECT("'"&amp;$C$1&amp;"'!E118")=3)),"indispo",IF(AND(G31&gt;=1,OR(INDIRECT("'"&amp;$C$1&amp;"'!E136")=1,INDIRECT("'"&amp;$C$1&amp;"'!E136")=3)),"indispo",IF(AND(G32&gt;=1,OR(INDIRECT("'"&amp;$C$1&amp;"'!E153")=1,INDIRECT("'"&amp;$C$1&amp;"'!E153")=3)),"indispo","dispo"))))))))</f>
        <v>dispo</v>
      </c>
      <c r="H33" s="130" t="str">
        <f ca="1">IF(AND(H25&gt;=1,OR(INDIRECT("'"&amp;$C$1&amp;"'!F28")=1,INDIRECT("'"&amp;$C$1&amp;"'!F28")=3)),"indispo",IF(AND(H26&gt;=1,OR(INDIRECT("'"&amp;$C$1&amp;"'!F46")=1,INDIRECT("'"&amp;$C$1&amp;"'!F46")=3)),"indispo",IF(AND(H27&gt;=1,OR(INDIRECT("'"&amp;$C$1&amp;"'!F64")=1,INDIRECT("'"&amp;$C$1&amp;"'!F64")=3)),"indispo",IF(AND(H28&gt;=1,OR(INDIRECT("'"&amp;$C$1&amp;"'!F82")=1,INDIRECT("'"&amp;$C$1&amp;"'!F82")=3)),"indispo",IF(AND(H29&gt;=1,OR(INDIRECT("'"&amp;$C$1&amp;"'!F100")=1,INDIRECT("'"&amp;$C$1&amp;"'!F100")=3)),"indispo",IF(AND(H30&gt;=1,OR(INDIRECT("'"&amp;$C$1&amp;"'!F118")=1,INDIRECT("'"&amp;$C$1&amp;"'!F118")=3)),"indispo",IF(AND(H31&gt;=1,OR(INDIRECT("'"&amp;$C$1&amp;"'!F136")=1,INDIRECT("'"&amp;$C$1&amp;"'!F136")=3)),"indispo",IF(AND(H32&gt;=1,OR(INDIRECT("'"&amp;$C$1&amp;"'!F153")=1,INDIRECT("'"&amp;$C$1&amp;"'!F153")=3)),"indispo","dispo"))))))))</f>
        <v>dispo</v>
      </c>
      <c r="I33" s="130" t="str">
        <f ca="1">IF(AND(I25&gt;=1,OR(INDIRECT("'"&amp;$C$1&amp;"'!G28")=1,INDIRECT("'"&amp;$C$1&amp;"'!G28")=3)),"indispo",IF(AND(I26&gt;=1,OR(INDIRECT("'"&amp;$C$1&amp;"'!G46")=1,INDIRECT("'"&amp;$C$1&amp;"'!G46")=3)),"indispo",IF(AND(I27&gt;=1,OR(INDIRECT("'"&amp;$C$1&amp;"'!G64")=1,INDIRECT("'"&amp;$C$1&amp;"'!G64")=3)),"indispo",IF(AND(I28&gt;=1,OR(INDIRECT("'"&amp;$C$1&amp;"'!G82")=1,INDIRECT("'"&amp;$C$1&amp;"'!G82")=3)),"indispo",IF(AND(I29&gt;=1,OR(INDIRECT("'"&amp;$C$1&amp;"'!G100")=1,INDIRECT("'"&amp;$C$1&amp;"'!G100")=3)),"indispo",IF(AND(I30&gt;=1,OR(INDIRECT("'"&amp;$C$1&amp;"'!G118")=1,INDIRECT("'"&amp;$C$1&amp;"'!G118")=3)),"indispo",IF(AND(I31&gt;=1,OR(INDIRECT("'"&amp;$C$1&amp;"'!G136")=1,INDIRECT("'"&amp;$C$1&amp;"'!G136")=3)),"indispo",IF(AND(I32&gt;=1,OR(INDIRECT("'"&amp;$C$1&amp;"'!G153")=1,INDIRECT("'"&amp;$C$1&amp;"'!G153")=3)),"indispo","dispo"))))))))</f>
        <v>dispo</v>
      </c>
      <c r="J33" s="170" t="str">
        <f ca="1">IF(OR(INDIRECT("'"&amp;$C$1&amp;"'!$B$190")=C33,INDIRECT("'"&amp;$C$1&amp;"'!$C$190")=C33,INDIRECT("'"&amp;$C$1&amp;"'!$D$190")=C33,INDIRECT("'"&amp;$C$1&amp;"'!$E$190")=C33,INDIRECT("'"&amp;$C$1&amp;"'!$F$190")=C33,INDIRECT("'"&amp;$C$1&amp;"'!$G$190")=C33),"attention moyen en entretien","")</f>
        <v/>
      </c>
      <c r="K33" s="171"/>
      <c r="L33" s="171"/>
      <c r="M33" s="169"/>
      <c r="N33" s="169"/>
      <c r="O33" s="169"/>
      <c r="P33" s="169"/>
      <c r="Q33" s="169"/>
      <c r="R33" s="169"/>
    </row>
    <row r="34" spans="2:18" x14ac:dyDescent="0.2">
      <c r="B34" s="12" t="s">
        <v>39</v>
      </c>
      <c r="C34" s="162"/>
      <c r="D34" s="31" t="str">
        <f ca="1">IF(AND(D25&gt;=1,OR(INDIRECT("'"&amp;$C$1&amp;"'!B28")=2,INDIRECT("'"&amp;$C$1&amp;"'!B28")=3)),"indispo",IF(AND(D26&gt;=1,OR(INDIRECT("'"&amp;$C$1&amp;"'!B46")=2,INDIRECT("'"&amp;$C$1&amp;"'!B46")=3)),"indispo",IF(AND(D27&gt;=1,OR(INDIRECT("'"&amp;$C$1&amp;"'!B64")=2,INDIRECT("'"&amp;$C$1&amp;"'!B64")=3)),"indispo",IF(AND(D28&gt;=1,OR(INDIRECT("'"&amp;$C$1&amp;"'!B82")=2,INDIRECT("'"&amp;$C$1&amp;"'!B82")=3)),"indispo",IF(AND(D29&gt;=1,OR(INDIRECT("'"&amp;$C$1&amp;"'!B100")=2,INDIRECT("'"&amp;$C$1&amp;"'!B100")=3)),"indispo",IF(AND(D30&gt;=1,OR(INDIRECT("'"&amp;$C$1&amp;"'!B118")=2,INDIRECT("'"&amp;$C$1&amp;"'!B118")=3)),"indispo",IF(AND(D31&gt;=1,OR(INDIRECT("'"&amp;$C$1&amp;"'!B136")=2,INDIRECT("'"&amp;$C$1&amp;"'!B136")=3)),"indispo",IF(AND(D32&gt;=1,OR(INDIRECT("'"&amp;$C$1&amp;"'!B153")=2,INDIRECT("'"&amp;$C$1&amp;"'!B153")=3)),"indispo","dispo"))))))))</f>
        <v>dispo</v>
      </c>
      <c r="E34" s="31" t="str">
        <f ca="1">IF(AND(E25&gt;=1,OR(INDIRECT("'"&amp;$C$1&amp;"'!C28")=2,INDIRECT("'"&amp;$C$1&amp;"'!C28")=3)),"indispo",IF(AND(E26&gt;=1,OR(INDIRECT("'"&amp;$C$1&amp;"'!C46")=2,INDIRECT("'"&amp;$C$1&amp;"'!C46")=3)),"indispo",IF(AND(E27&gt;=1,OR(INDIRECT("'"&amp;$C$1&amp;"'!C64")=2,INDIRECT("'"&amp;$C$1&amp;"'!C64")=3)),"indispo",IF(AND(E28&gt;=1,OR(INDIRECT("'"&amp;$C$1&amp;"'!C82")=2,INDIRECT("'"&amp;$C$1&amp;"'!C82")=3)),"indispo",IF(AND(E29&gt;=1,OR(INDIRECT("'"&amp;$C$1&amp;"'!C100")=2,INDIRECT("'"&amp;$C$1&amp;"'!C100")=3)),"indispo",IF(AND(E30&gt;=1,OR(INDIRECT("'"&amp;$C$1&amp;"'!C118")=2,INDIRECT("'"&amp;$C$1&amp;"'!C118")=3)),"indispo",IF(AND(E31&gt;=1,OR(INDIRECT("'"&amp;$C$1&amp;"'!C136")=2,INDIRECT("'"&amp;$C$1&amp;"'!C136")=3)),"indispo",IF(AND(E32&gt;=1,OR(INDIRECT("'"&amp;$C$1&amp;"'!C153")=2,INDIRECT("'"&amp;$C$1&amp;"'!C153")=3)),"indispo","dispo"))))))))</f>
        <v>indispo</v>
      </c>
      <c r="F34" s="31" t="str">
        <f ca="1">IF(AND(F25&gt;=1,OR(INDIRECT("'"&amp;$C$1&amp;"'!D28")=2,INDIRECT("'"&amp;$C$1&amp;"'!D28")=3)),"indispo",IF(AND(F26&gt;=1,OR(INDIRECT("'"&amp;$C$1&amp;"'!D46")=2,INDIRECT("'"&amp;$C$1&amp;"'!D46")=3)),"indispo",IF(AND(F27&gt;=1,OR(INDIRECT("'"&amp;$C$1&amp;"'!D64")=2,INDIRECT("'"&amp;$C$1&amp;"'!D64")=3)),"indispo",IF(AND(F28&gt;=1,OR(INDIRECT("'"&amp;$C$1&amp;"'!D82")=2,INDIRECT("'"&amp;$C$1&amp;"'!D82")=3)),"indispo",IF(AND(F29&gt;=1,OR(INDIRECT("'"&amp;$C$1&amp;"'!D100")=2,INDIRECT("'"&amp;$C$1&amp;"'!D100")=3)),"indispo",IF(AND(F30&gt;=1,OR(INDIRECT("'"&amp;$C$1&amp;"'!D118")=2,INDIRECT("'"&amp;$C$1&amp;"'!D118")=3)),"indispo",IF(AND(F31&gt;=1,OR(INDIRECT("'"&amp;$C$1&amp;"'!D136")=2,INDIRECT("'"&amp;$C$1&amp;"'!D136")=3)),"indispo",IF(AND(F32&gt;=1,OR(INDIRECT("'"&amp;$C$1&amp;"'!D153")=2,INDIRECT("'"&amp;$C$1&amp;"'!D153")=3)),"indispo","dispo"))))))))</f>
        <v>dispo</v>
      </c>
      <c r="G34" s="31" t="str">
        <f ca="1">IF(AND(G25&gt;=1,OR(INDIRECT("'"&amp;$C$1&amp;"'!E28")=2,INDIRECT("'"&amp;$C$1&amp;"'!E28")=3)),"indispo",IF(AND(G26&gt;=1,OR(INDIRECT("'"&amp;$C$1&amp;"'!E46")=2,INDIRECT("'"&amp;$C$1&amp;"'!E46")=3)),"indispo",IF(AND(G27&gt;=1,OR(INDIRECT("'"&amp;$C$1&amp;"'!E64")=2,INDIRECT("'"&amp;$C$1&amp;"'!E64")=3)),"indispo",IF(AND(G28&gt;=1,OR(INDIRECT("'"&amp;$C$1&amp;"'!E82")=2,INDIRECT("'"&amp;$C$1&amp;"'!E82")=3)),"indispo",IF(AND(G29&gt;=1,OR(INDIRECT("'"&amp;$C$1&amp;"'!E100")=2,INDIRECT("'"&amp;$C$1&amp;"'!E100")=3)),"indispo",IF(AND(G30&gt;=1,OR(INDIRECT("'"&amp;$C$1&amp;"'!E118")=2,INDIRECT("'"&amp;$C$1&amp;"'!E118")=3)),"indispo",IF(AND(G31&gt;=1,OR(INDIRECT("'"&amp;$C$1&amp;"'!E136")=2,INDIRECT("'"&amp;$C$1&amp;"'!E136")=3)),"indispo",IF(AND(G32&gt;=1,OR(INDIRECT("'"&amp;$C$1&amp;"'!E153")=2,INDIRECT("'"&amp;$C$1&amp;"'!E153")=3)),"indispo","dispo"))))))))</f>
        <v>dispo</v>
      </c>
      <c r="H34" s="31" t="str">
        <f ca="1">IF(AND(H25&gt;=1,OR(INDIRECT("'"&amp;$C$1&amp;"'!F28")=2,INDIRECT("'"&amp;$C$1&amp;"'!F28")=3)),"indispo",IF(AND(H26&gt;=1,OR(INDIRECT("'"&amp;$C$1&amp;"'!F46")=2,INDIRECT("'"&amp;$C$1&amp;"'!F46")=3)),"indispo",IF(AND(H27&gt;=1,OR(INDIRECT("'"&amp;$C$1&amp;"'!F64")=2,INDIRECT("'"&amp;$C$1&amp;"'!F64")=3)),"indispo",IF(AND(H28&gt;=1,OR(INDIRECT("'"&amp;$C$1&amp;"'!F82")=2,INDIRECT("'"&amp;$C$1&amp;"'!F82")=3)),"indispo",IF(AND(H29&gt;=1,OR(INDIRECT("'"&amp;$C$1&amp;"'!F100")=2,INDIRECT("'"&amp;$C$1&amp;"'!F100")=3)),"indispo",IF(AND(H30&gt;=1,OR(INDIRECT("'"&amp;$C$1&amp;"'!F118")=2,INDIRECT("'"&amp;$C$1&amp;"'!F118")=3)),"indispo",IF(AND(H31&gt;=1,OR(INDIRECT("'"&amp;$C$1&amp;"'!F136")=2,INDIRECT("'"&amp;$C$1&amp;"'!F136")=3)),"indispo",IF(AND(H32&gt;=1,OR(INDIRECT("'"&amp;$C$1&amp;"'!F153")=2,INDIRECT("'"&amp;$C$1&amp;"'!F153")=3)),"indispo","dispo"))))))))</f>
        <v>dispo</v>
      </c>
      <c r="I34" s="31" t="str">
        <f ca="1">IF(AND(I25&gt;=1,OR(INDIRECT("'"&amp;$C$1&amp;"'!G28")=2,INDIRECT("'"&amp;$C$1&amp;"'!G28")=3)),"indispo",IF(AND(I26&gt;=1,OR(INDIRECT("'"&amp;$C$1&amp;"'!G46")=2,INDIRECT("'"&amp;$C$1&amp;"'!G46")=3)),"indispo",IF(AND(I27&gt;=1,OR(INDIRECT("'"&amp;$C$1&amp;"'!G64")=2,INDIRECT("'"&amp;$C$1&amp;"'!G64")=3)),"indispo",IF(AND(I28&gt;=1,OR(INDIRECT("'"&amp;$C$1&amp;"'!G82")=2,INDIRECT("'"&amp;$C$1&amp;"'!G82")=3)),"indispo",IF(AND(I29&gt;=1,OR(INDIRECT("'"&amp;$C$1&amp;"'!G100")=2,INDIRECT("'"&amp;$C$1&amp;"'!G100")=3)),"indispo",IF(AND(I30&gt;=1,OR(INDIRECT("'"&amp;$C$1&amp;"'!G118")=2,INDIRECT("'"&amp;$C$1&amp;"'!G118")=3)),"indispo",IF(AND(I31&gt;=1,OR(INDIRECT("'"&amp;$C$1&amp;"'!G136")=2,INDIRECT("'"&amp;$C$1&amp;"'!G136")=3)),"indispo",IF(AND(I32&gt;=1,OR(INDIRECT("'"&amp;$C$1&amp;"'!G153")=2,INDIRECT("'"&amp;$C$1&amp;"'!G153")=3)),"indispo","dispo"))))))))</f>
        <v>dispo</v>
      </c>
      <c r="J34" s="170"/>
      <c r="K34" s="171"/>
      <c r="L34" s="171"/>
      <c r="M34" s="169"/>
      <c r="N34" s="169"/>
      <c r="O34" s="169"/>
      <c r="P34" s="169"/>
      <c r="Q34" s="169"/>
      <c r="R34" s="169"/>
    </row>
    <row r="35" spans="2:18" ht="13.5" thickBot="1" x14ac:dyDescent="0.25">
      <c r="B35" s="146" t="s">
        <v>42</v>
      </c>
      <c r="C35" s="147"/>
      <c r="D35" s="32" t="str">
        <f ca="1">IF(SUM(D25:D32)&gt;2,"erreur"&amp;" "&amp;$C$33,IF(AND(SUM(D25:D32)&gt;=2,OR(D33="dispo",D34="dispo")),"erreur"&amp;" "&amp;$C$33,IF(AND(SUM(D25:D32)&gt;=2,OR(INDIRECT("'"&amp;$C$1&amp;"'!B28")=3,INDIRECT("'"&amp;$C$1&amp;"'!B46")=3,INDIRECT("'"&amp;$C$1&amp;"'!B64")=3,INDIRECT("'"&amp;$C$1&amp;"'!B82")=3,INDIRECT("'"&amp;$C$1&amp;"'!B100")=3,INDIRECT("'"&amp;$C$1&amp;"'!B118")=3,INDIRECT("'"&amp;$C$1&amp;"'!B136")=3,INDIRECT("'"&amp;$C$1&amp;"'!B153")=3,INDIRECT("'"&amp;$C$1&amp;"'!B189")=3)),"erreur"&amp;" "&amp;$C$33,"OK")))</f>
        <v>OK</v>
      </c>
      <c r="E35" s="32" t="str">
        <f ca="1">IF(SUM(E25:E32)&gt;2,"erreur"&amp;" "&amp;$C$33,IF(AND(SUM(E25:E32)&gt;=2,OR(E33="dispo",E34="dispo")),"erreur"&amp;" "&amp;$C$33,IF(AND(SUM(E25:E32)&gt;=2,OR(INDIRECT("'"&amp;$C$1&amp;"'!C28")=3,INDIRECT("'"&amp;$C$1&amp;"'!C46")=3,INDIRECT("'"&amp;$C$1&amp;"'!C64")=3,INDIRECT("'"&amp;$C$1&amp;"'!C82")=3,INDIRECT("'"&amp;$C$1&amp;"'!C100")=3,INDIRECT("'"&amp;$C$1&amp;"'!C118")=3,INDIRECT("'"&amp;$C$1&amp;"'!C136")=3,INDIRECT("'"&amp;$C$1&amp;"'!C153")=3,INDIRECT("'"&amp;$C$1&amp;"'!C189")=3)),"erreur"&amp;" "&amp;$C$33,"OK")))</f>
        <v>OK</v>
      </c>
      <c r="F35" s="32" t="str">
        <f ca="1">IF(SUM(F25:F32)&gt;2,"erreur"&amp;" "&amp;$C$33,IF(AND(SUM(F25:F32)&gt;=2,OR(F33="dispo",F34="dispo")),"erreur"&amp;" "&amp;$C$33,IF(AND(SUM(F25:F32)&gt;=2,OR(INDIRECT("'"&amp;$C$1&amp;"'!D28")=3,INDIRECT("'"&amp;$C$1&amp;"'!D46")=3,INDIRECT("'"&amp;$C$1&amp;"'!D64")=3,INDIRECT("'"&amp;$C$1&amp;"'!D82")=3,INDIRECT("'"&amp;$C$1&amp;"'!D100")=3,INDIRECT("'"&amp;$C$1&amp;"'!D118")=3,INDIRECT("'"&amp;$C$1&amp;"'!D136")=3,INDIRECT("'"&amp;$C$1&amp;"'!D153")=3,INDIRECT("'"&amp;$C$1&amp;"'!D189")=3)),"erreur"&amp;" "&amp;$C$33,"OK")))</f>
        <v>OK</v>
      </c>
      <c r="G35" s="32" t="str">
        <f ca="1">IF(SUM(G25:G32)&gt;2,"erreur"&amp;" "&amp;$C$33,IF(AND(SUM(G25:G32)&gt;=2,OR(G33="dispo",G34="dispo")),"erreur"&amp;" "&amp;$C$33,IF(AND(SUM(G25:G32)&gt;=2,OR(INDIRECT("'"&amp;$C$1&amp;"'!E28")=3,INDIRECT("'"&amp;$C$1&amp;"'!E46")=3,INDIRECT("'"&amp;$C$1&amp;"'!E64")=3,INDIRECT("'"&amp;$C$1&amp;"'!E82")=3,INDIRECT("'"&amp;$C$1&amp;"'!E100")=3,INDIRECT("'"&amp;$C$1&amp;"'!E118")=3,INDIRECT("'"&amp;$C$1&amp;"'!E136")=3,INDIRECT("'"&amp;$C$1&amp;"'!E153")=3,INDIRECT("'"&amp;$C$1&amp;"'!E189")=3)),"erreur"&amp;" "&amp;$C$33,"OK")))</f>
        <v>OK</v>
      </c>
      <c r="H35" s="32" t="str">
        <f ca="1">IF(SUM(H25:H32)&gt;2,"erreur"&amp;" "&amp;$C$33,IF(AND(SUM(H25:H32)&gt;=2,OR(H33="dispo",H34="dispo")),"erreur"&amp;" "&amp;$C$33,IF(AND(SUM(H25:H32)&gt;=2,OR(INDIRECT("'"&amp;$C$1&amp;"'!F28")=3,INDIRECT("'"&amp;$C$1&amp;"'!F46")=3,INDIRECT("'"&amp;$C$1&amp;"'!F64")=3,INDIRECT("'"&amp;$C$1&amp;"'!F82")=3,INDIRECT("'"&amp;$C$1&amp;"'!F100")=3,INDIRECT("'"&amp;$C$1&amp;"'!F118")=3,INDIRECT("'"&amp;$C$1&amp;"'!F136")=3,INDIRECT("'"&amp;$C$1&amp;"'!F153")=3,INDIRECT("'"&amp;$C$1&amp;"'!F189")=3)),"erreur"&amp;" "&amp;$C$33,"OK")))</f>
        <v>OK</v>
      </c>
      <c r="I35" s="32" t="str">
        <f ca="1">IF(SUM(I25:I32)&gt;2,"erreur"&amp;" "&amp;$C$33,IF(AND(SUM(I25:I32)&gt;=2,OR(I33="dispo",I34="dispo")),"erreur"&amp;" "&amp;$C$33,IF(AND(SUM(I25:I32)&gt;=2,OR(INDIRECT("'"&amp;$C$1&amp;"'!G28")=3,INDIRECT("'"&amp;$C$1&amp;"'!G46")=3,INDIRECT("'"&amp;$C$1&amp;"'!G64")=3,INDIRECT("'"&amp;$C$1&amp;"'!G82")=3,INDIRECT("'"&amp;$C$1&amp;"'!G100")=3,INDIRECT("'"&amp;$C$1&amp;"'!G118")=3,INDIRECT("'"&amp;$C$1&amp;"'!G136")=3,INDIRECT("'"&amp;$C$1&amp;"'!G153")=3,INDIRECT("'"&amp;$C$1&amp;"'!G189")=3)),"erreur"&amp;" "&amp;$C$33,"OK")))</f>
        <v>OK</v>
      </c>
      <c r="K35" s="33"/>
      <c r="M35" s="169"/>
      <c r="N35" s="169"/>
      <c r="O35" s="169"/>
      <c r="P35" s="169"/>
      <c r="Q35" s="169"/>
      <c r="R35" s="169"/>
    </row>
    <row r="36" spans="2:18" hidden="1" x14ac:dyDescent="0.2">
      <c r="B36" s="14"/>
      <c r="C36" s="13" t="s">
        <v>43</v>
      </c>
      <c r="D36" s="6">
        <f ca="1">COUNTIF(INDIRECT("'"&amp;$C$1&amp;"'!B$30:B$32"),$C$44)</f>
        <v>0</v>
      </c>
      <c r="E36" s="6">
        <f ca="1">COUNTIF(INDIRECT("'"&amp;$C$1&amp;"'!C$30:C$32"),$C$44)</f>
        <v>0</v>
      </c>
      <c r="F36" s="6">
        <f ca="1">COUNTIF(INDIRECT("'"&amp;$C$1&amp;"'!D$30:D$32"),$C$44)</f>
        <v>0</v>
      </c>
      <c r="G36" s="6">
        <f ca="1">COUNTIF(INDIRECT("'"&amp;$C$1&amp;"'!E$30:E$32"),$C$44)</f>
        <v>0</v>
      </c>
      <c r="H36" s="6">
        <f ca="1">COUNTIF(INDIRECT("'"&amp;$C$1&amp;"'!F$30:F$32"),$C$44)</f>
        <v>0</v>
      </c>
      <c r="I36" s="6">
        <f ca="1">COUNTIF(INDIRECT("'"&amp;$C$1&amp;"'!G$30:G$32"),$C$44)</f>
        <v>0</v>
      </c>
    </row>
    <row r="37" spans="2:18" hidden="1" x14ac:dyDescent="0.2">
      <c r="B37" s="14"/>
      <c r="C37" s="13" t="s">
        <v>44</v>
      </c>
      <c r="D37" s="6">
        <f ca="1">COUNTIF(INDIRECT("'"&amp;$C$1&amp;"'!B$48:B$50"),$C$44)</f>
        <v>0</v>
      </c>
      <c r="E37" s="6">
        <f ca="1">COUNTIF(INDIRECT("'"&amp;$C$1&amp;"'!C$48:C$50"),$C$44)</f>
        <v>0</v>
      </c>
      <c r="F37" s="6">
        <f ca="1">COUNTIF(INDIRECT("'"&amp;$C$1&amp;"'!D$48:D$50"),$C$44)</f>
        <v>0</v>
      </c>
      <c r="G37" s="6">
        <f ca="1">COUNTIF(INDIRECT("'"&amp;$C$1&amp;"'!E$48:E$50"),$C$44)</f>
        <v>0</v>
      </c>
      <c r="H37" s="6">
        <f ca="1">COUNTIF(INDIRECT("'"&amp;$C$1&amp;"'!F$48:F$50"),$C$44)</f>
        <v>0</v>
      </c>
      <c r="I37" s="6">
        <f ca="1">COUNTIF(INDIRECT("'"&amp;$C$1&amp;"'!G$48:G$50"),$C$44)</f>
        <v>0</v>
      </c>
    </row>
    <row r="38" spans="2:18" hidden="1" x14ac:dyDescent="0.2">
      <c r="B38" s="14"/>
      <c r="C38" s="13" t="s">
        <v>45</v>
      </c>
      <c r="D38" s="6">
        <f ca="1">COUNTIF(INDIRECT("'"&amp;$C$1&amp;"'!B$66:B$68"),$C$44)</f>
        <v>0</v>
      </c>
      <c r="E38" s="6">
        <f ca="1">COUNTIF(INDIRECT("'"&amp;$C$1&amp;"'!C$66:C$68"),$C$44)</f>
        <v>0</v>
      </c>
      <c r="F38" s="6">
        <f ca="1">COUNTIF(INDIRECT("'"&amp;$C$1&amp;"'!D$66:D$68"),$C$44)</f>
        <v>0</v>
      </c>
      <c r="G38" s="6">
        <f ca="1">COUNTIF(INDIRECT("'"&amp;$C$1&amp;"'!E$66:E$68"),$C$44)</f>
        <v>0</v>
      </c>
      <c r="H38" s="6">
        <f ca="1">COUNTIF(INDIRECT("'"&amp;$C$1&amp;"'!F$66:F$68"),$C$44)</f>
        <v>0</v>
      </c>
      <c r="I38" s="6">
        <f ca="1">COUNTIF(INDIRECT("'"&amp;$C$1&amp;"'!G$66:G$68"),$C$44)</f>
        <v>0</v>
      </c>
    </row>
    <row r="39" spans="2:18" hidden="1" x14ac:dyDescent="0.2">
      <c r="B39" s="14"/>
      <c r="C39" s="13" t="s">
        <v>46</v>
      </c>
      <c r="D39" s="6">
        <f ca="1">COUNTIF(INDIRECT("'"&amp;$C$1&amp;"'!B$84:B$86"),$C$44)</f>
        <v>0</v>
      </c>
      <c r="E39" s="6">
        <f ca="1">COUNTIF(INDIRECT("'"&amp;$C$1&amp;"'!C$84:C$86"),$C$44)</f>
        <v>0</v>
      </c>
      <c r="F39" s="6">
        <f ca="1">COUNTIF(INDIRECT("'"&amp;$C$1&amp;"'!D$84:D$86"),$C$44)</f>
        <v>0</v>
      </c>
      <c r="G39" s="6">
        <f ca="1">COUNTIF(INDIRECT("'"&amp;$C$1&amp;"'!E$84:E$86"),$C$44)</f>
        <v>0</v>
      </c>
      <c r="H39" s="6">
        <f ca="1">COUNTIF(INDIRECT("'"&amp;$C$1&amp;"'!F$84:F$86"),$C$44)</f>
        <v>0</v>
      </c>
      <c r="I39" s="6">
        <f ca="1">COUNTIF(INDIRECT("'"&amp;$C$1&amp;"'!G$84:G$86"),$C$44)</f>
        <v>0</v>
      </c>
    </row>
    <row r="40" spans="2:18" hidden="1" x14ac:dyDescent="0.2">
      <c r="C40" s="13" t="s">
        <v>47</v>
      </c>
      <c r="D40" s="6">
        <f ca="1">COUNTIF(INDIRECT("'"&amp;$C$1&amp;"'!B$102:B$104"),$C$44)</f>
        <v>0</v>
      </c>
      <c r="E40" s="6">
        <f ca="1">COUNTIF(INDIRECT("'"&amp;$C$1&amp;"'!C$102:C$104"),$C$44)</f>
        <v>0</v>
      </c>
      <c r="F40" s="6">
        <f ca="1">COUNTIF(INDIRECT("'"&amp;$C$1&amp;"'!D$102:D$104"),$C$44)</f>
        <v>0</v>
      </c>
      <c r="G40" s="6">
        <f ca="1">COUNTIF(INDIRECT("'"&amp;$C$1&amp;"'!E$102:E$104"),$C$44)</f>
        <v>0</v>
      </c>
      <c r="H40" s="6">
        <f ca="1">COUNTIF(INDIRECT("'"&amp;$C$1&amp;"'!F$102:F$104"),$C$44)</f>
        <v>0</v>
      </c>
      <c r="I40" s="6">
        <f ca="1">COUNTIF(INDIRECT("'"&amp;$C$1&amp;"'!G$102:G$104"),$C$44)</f>
        <v>0</v>
      </c>
    </row>
    <row r="41" spans="2:18" hidden="1" x14ac:dyDescent="0.2">
      <c r="C41" s="13" t="s">
        <v>77</v>
      </c>
      <c r="D41" s="6">
        <f ca="1">COUNTIF(INDIRECT("'"&amp;$C$1&amp;"'!B$120:B$122"),$C$44)</f>
        <v>0</v>
      </c>
      <c r="E41" s="6">
        <f ca="1">COUNTIF(INDIRECT("'"&amp;$C$1&amp;"'!C$120:C$122"),$C$44)</f>
        <v>0</v>
      </c>
      <c r="F41" s="6">
        <f ca="1">COUNTIF(INDIRECT("'"&amp;$C$1&amp;"'!D$120:D$122"),$C$44)</f>
        <v>0</v>
      </c>
      <c r="G41" s="6">
        <f ca="1">COUNTIF(INDIRECT("'"&amp;$C$1&amp;"'!E$120:E$122"),$C$44)</f>
        <v>0</v>
      </c>
      <c r="H41" s="6">
        <f ca="1">COUNTIF(INDIRECT("'"&amp;$C$1&amp;"'!F$120:F$122"),$C$44)</f>
        <v>0</v>
      </c>
      <c r="I41" s="6">
        <f ca="1">COUNTIF(INDIRECT("'"&amp;$C$1&amp;"'!G$120:G$122"),$C$44)</f>
        <v>0</v>
      </c>
    </row>
    <row r="42" spans="2:18" hidden="1" x14ac:dyDescent="0.2">
      <c r="C42" s="13" t="s">
        <v>78</v>
      </c>
      <c r="D42" s="6">
        <f ca="1">COUNTIF(INDIRECT("'"&amp;$C$1&amp;"'!B$138:B$140"),$C$44)</f>
        <v>0</v>
      </c>
      <c r="E42" s="6">
        <f ca="1">COUNTIF(INDIRECT("'"&amp;$C$1&amp;"'!C$138:C$140"),$C$44)</f>
        <v>0</v>
      </c>
      <c r="F42" s="6">
        <f ca="1">COUNTIF(INDIRECT("'"&amp;$C$1&amp;"'!D$138:D$140"),$C$44)</f>
        <v>0</v>
      </c>
      <c r="G42" s="6">
        <f ca="1">COUNTIF(INDIRECT("'"&amp;$C$1&amp;"'!E$138:E$140"),$C$44)</f>
        <v>0</v>
      </c>
      <c r="H42" s="6">
        <f ca="1">COUNTIF(INDIRECT("'"&amp;$C$1&amp;"'!F$138:F$140"),$C$44)</f>
        <v>0</v>
      </c>
      <c r="I42" s="6">
        <f ca="1">COUNTIF(INDIRECT("'"&amp;$C$1&amp;"'!G$138:G$140"),$C$44)</f>
        <v>0</v>
      </c>
    </row>
    <row r="43" spans="2:18" ht="13.5" hidden="1" thickBot="1" x14ac:dyDescent="0.25">
      <c r="C43" s="13" t="s">
        <v>79</v>
      </c>
      <c r="D43" s="6">
        <f ca="1">COUNTIF(INDIRECT("'"&amp;$C$1&amp;"'!B$154"),$C$44)</f>
        <v>0</v>
      </c>
      <c r="E43" s="6">
        <f ca="1">COUNTIF(INDIRECT("'"&amp;$C$1&amp;"'!C$154"),$C$44)</f>
        <v>0</v>
      </c>
      <c r="F43" s="6">
        <f ca="1">COUNTIF(INDIRECT("'"&amp;$C$1&amp;"'!D$154"),$C$44)</f>
        <v>0</v>
      </c>
      <c r="G43" s="6">
        <f ca="1">COUNTIF(INDIRECT("'"&amp;$C$1&amp;"'!E$154"),$C$44)</f>
        <v>0</v>
      </c>
      <c r="H43" s="6">
        <f ca="1">COUNTIF(INDIRECT("'"&amp;$C$1&amp;"'!F$154"),$C$44)</f>
        <v>0</v>
      </c>
      <c r="I43" s="6">
        <f ca="1">COUNTIF(INDIRECT("'"&amp;$C$1&amp;"'!G$154"),$C$44)</f>
        <v>0</v>
      </c>
    </row>
    <row r="44" spans="2:18" x14ac:dyDescent="0.2">
      <c r="B44" s="11" t="s">
        <v>40</v>
      </c>
      <c r="C44" s="161" t="str">
        <f>Données!M5</f>
        <v>Berlingo</v>
      </c>
      <c r="D44" s="130" t="str">
        <f ca="1">IF(AND(D36&gt;=1,OR(INDIRECT("'"&amp;$C$1&amp;"'!B28")=1,INDIRECT("'"&amp;$C$1&amp;"'!B28")=3)),"indispo",IF(AND(D37&gt;=1,OR(INDIRECT("'"&amp;$C$1&amp;"'!B46")=1,INDIRECT("'"&amp;$C$1&amp;"'!B46")=3)),"indispo",IF(AND(D38&gt;=1,OR(INDIRECT("'"&amp;$C$1&amp;"'!B64")=1,INDIRECT("'"&amp;$C$1&amp;"'!B64")=3)),"indispo",IF(AND(D39&gt;=1,OR(INDIRECT("'"&amp;$C$1&amp;"'!B82")=1,INDIRECT("'"&amp;$C$1&amp;"'!B82")=3)),"indispo",IF(AND(D40&gt;=1,OR(INDIRECT("'"&amp;$C$1&amp;"'!B100")=1,INDIRECT("'"&amp;$C$1&amp;"'!B100")=3)),"indispo",IF(AND(D41&gt;=1,OR(INDIRECT("'"&amp;$C$1&amp;"'!B118")=1,INDIRECT("'"&amp;$C$1&amp;"'!B118")=3)),"indispo",IF(AND(D42&gt;=1,OR(INDIRECT("'"&amp;$C$1&amp;"'!B136")=1,INDIRECT("'"&amp;$C$1&amp;"'!B136")=3)),"indispo",IF(AND(D43&gt;=1,OR(INDIRECT("'"&amp;$C$1&amp;"'!B153")=1,INDIRECT("'"&amp;$C$1&amp;"'!B153")=3)),"indispo","dispo"))))))))</f>
        <v>dispo</v>
      </c>
      <c r="E44" s="130" t="str">
        <f ca="1">IF(AND(E36&gt;=1,OR(INDIRECT("'"&amp;$C$1&amp;"'!C28")=1,INDIRECT("'"&amp;$C$1&amp;"'!C28")=3)),"indispo",IF(AND(E37&gt;=1,OR(INDIRECT("'"&amp;$C$1&amp;"'!C46")=1,INDIRECT("'"&amp;$C$1&amp;"'!C46")=3)),"indispo",IF(AND(E38&gt;=1,OR(INDIRECT("'"&amp;$C$1&amp;"'!C64")=1,INDIRECT("'"&amp;$C$1&amp;"'!C64")=3)),"indispo",IF(AND(E39&gt;=1,OR(INDIRECT("'"&amp;$C$1&amp;"'!C82")=1,INDIRECT("'"&amp;$C$1&amp;"'!C82")=3)),"indispo",IF(AND(E40&gt;=1,OR(INDIRECT("'"&amp;$C$1&amp;"'!C100")=1,INDIRECT("'"&amp;$C$1&amp;"'!C100")=3)),"indispo",IF(AND(E41&gt;=1,OR(INDIRECT("'"&amp;$C$1&amp;"'!C118")=1,INDIRECT("'"&amp;$C$1&amp;"'!C118")=3)),"indispo",IF(AND(E42&gt;=1,OR(INDIRECT("'"&amp;$C$1&amp;"'!C136")=1,INDIRECT("'"&amp;$C$1&amp;"'!C136")=3)),"indispo",IF(AND(E43&gt;=1,OR(INDIRECT("'"&amp;$C$1&amp;"'!C153")=1,INDIRECT("'"&amp;$C$1&amp;"'!C153")=3)),"indispo","dispo"))))))))</f>
        <v>dispo</v>
      </c>
      <c r="F44" s="130" t="str">
        <f ca="1">IF(AND(F36&gt;=1,OR(INDIRECT("'"&amp;$C$1&amp;"'!D28")=1,INDIRECT("'"&amp;$C$1&amp;"'!D28")=3)),"indispo",IF(AND(F37&gt;=1,OR(INDIRECT("'"&amp;$C$1&amp;"'!D46")=1,INDIRECT("'"&amp;$C$1&amp;"'!D46")=3)),"indispo",IF(AND(F38&gt;=1,OR(INDIRECT("'"&amp;$C$1&amp;"'!D64")=1,INDIRECT("'"&amp;$C$1&amp;"'!D64")=3)),"indispo",IF(AND(F39&gt;=1,OR(INDIRECT("'"&amp;$C$1&amp;"'!D82")=1,INDIRECT("'"&amp;$C$1&amp;"'!D82")=3)),"indispo",IF(AND(F40&gt;=1,OR(INDIRECT("'"&amp;$C$1&amp;"'!D100")=1,INDIRECT("'"&amp;$C$1&amp;"'!D100")=3)),"indispo",IF(AND(F41&gt;=1,OR(INDIRECT("'"&amp;$C$1&amp;"'!D118")=1,INDIRECT("'"&amp;$C$1&amp;"'!D118")=3)),"indispo",IF(AND(F42&gt;=1,OR(INDIRECT("'"&amp;$C$1&amp;"'!D136")=1,INDIRECT("'"&amp;$C$1&amp;"'!D136")=3)),"indispo",IF(AND(F43&gt;=1,OR(INDIRECT("'"&amp;$C$1&amp;"'!D153")=1,INDIRECT("'"&amp;$C$1&amp;"'!D153")=3)),"indispo","dispo"))))))))</f>
        <v>dispo</v>
      </c>
      <c r="G44" s="130" t="str">
        <f ca="1">IF(AND(G36&gt;=1,OR(INDIRECT("'"&amp;$C$1&amp;"'!E28")=1,INDIRECT("'"&amp;$C$1&amp;"'!E28")=3)),"indispo",IF(AND(G37&gt;=1,OR(INDIRECT("'"&amp;$C$1&amp;"'!E46")=1,INDIRECT("'"&amp;$C$1&amp;"'!E46")=3)),"indispo",IF(AND(G38&gt;=1,OR(INDIRECT("'"&amp;$C$1&amp;"'!E64")=1,INDIRECT("'"&amp;$C$1&amp;"'!E64")=3)),"indispo",IF(AND(G39&gt;=1,OR(INDIRECT("'"&amp;$C$1&amp;"'!E82")=1,INDIRECT("'"&amp;$C$1&amp;"'!E82")=3)),"indispo",IF(AND(G40&gt;=1,OR(INDIRECT("'"&amp;$C$1&amp;"'!E100")=1,INDIRECT("'"&amp;$C$1&amp;"'!E100")=3)),"indispo",IF(AND(G41&gt;=1,OR(INDIRECT("'"&amp;$C$1&amp;"'!E118")=1,INDIRECT("'"&amp;$C$1&amp;"'!E118")=3)),"indispo",IF(AND(G42&gt;=1,OR(INDIRECT("'"&amp;$C$1&amp;"'!E136")=1,INDIRECT("'"&amp;$C$1&amp;"'!E136")=3)),"indispo",IF(AND(G43&gt;=1,OR(INDIRECT("'"&amp;$C$1&amp;"'!E153")=1,INDIRECT("'"&amp;$C$1&amp;"'!E153")=3)),"indispo","dispo"))))))))</f>
        <v>dispo</v>
      </c>
      <c r="H44" s="130" t="str">
        <f ca="1">IF(AND(H36&gt;=1,OR(INDIRECT("'"&amp;$C$1&amp;"'!F28")=1,INDIRECT("'"&amp;$C$1&amp;"'!F28")=3)),"indispo",IF(AND(H37&gt;=1,OR(INDIRECT("'"&amp;$C$1&amp;"'!F46")=1,INDIRECT("'"&amp;$C$1&amp;"'!F46")=3)),"indispo",IF(AND(H38&gt;=1,OR(INDIRECT("'"&amp;$C$1&amp;"'!F64")=1,INDIRECT("'"&amp;$C$1&amp;"'!F64")=3)),"indispo",IF(AND(H39&gt;=1,OR(INDIRECT("'"&amp;$C$1&amp;"'!F82")=1,INDIRECT("'"&amp;$C$1&amp;"'!F82")=3)),"indispo",IF(AND(H40&gt;=1,OR(INDIRECT("'"&amp;$C$1&amp;"'!F100")=1,INDIRECT("'"&amp;$C$1&amp;"'!F100")=3)),"indispo",IF(AND(H41&gt;=1,OR(INDIRECT("'"&amp;$C$1&amp;"'!F118")=1,INDIRECT("'"&amp;$C$1&amp;"'!F118")=3)),"indispo",IF(AND(H42&gt;=1,OR(INDIRECT("'"&amp;$C$1&amp;"'!F136")=1,INDIRECT("'"&amp;$C$1&amp;"'!F136")=3)),"indispo",IF(AND(H43&gt;=1,OR(INDIRECT("'"&amp;$C$1&amp;"'!F153")=1,INDIRECT("'"&amp;$C$1&amp;"'!F153")=3)),"indispo","dispo"))))))))</f>
        <v>dispo</v>
      </c>
      <c r="I44" s="130" t="str">
        <f ca="1">IF(AND(I36&gt;=1,OR(INDIRECT("'"&amp;$C$1&amp;"'!G28")=1,INDIRECT("'"&amp;$C$1&amp;"'!G28")=3)),"indispo",IF(AND(I37&gt;=1,OR(INDIRECT("'"&amp;$C$1&amp;"'!G46")=1,INDIRECT("'"&amp;$C$1&amp;"'!G46")=3)),"indispo",IF(AND(I38&gt;=1,OR(INDIRECT("'"&amp;$C$1&amp;"'!G64")=1,INDIRECT("'"&amp;$C$1&amp;"'!G64")=3)),"indispo",IF(AND(I39&gt;=1,OR(INDIRECT("'"&amp;$C$1&amp;"'!G82")=1,INDIRECT("'"&amp;$C$1&amp;"'!G82")=3)),"indispo",IF(AND(I40&gt;=1,OR(INDIRECT("'"&amp;$C$1&amp;"'!G100")=1,INDIRECT("'"&amp;$C$1&amp;"'!G100")=3)),"indispo",IF(AND(I41&gt;=1,OR(INDIRECT("'"&amp;$C$1&amp;"'!G118")=1,INDIRECT("'"&amp;$C$1&amp;"'!G118")=3)),"indispo",IF(AND(I42&gt;=1,OR(INDIRECT("'"&amp;$C$1&amp;"'!G136")=1,INDIRECT("'"&amp;$C$1&amp;"'!G136")=3)),"indispo",IF(AND(I43&gt;=1,OR(INDIRECT("'"&amp;$C$1&amp;"'!G153")=1,INDIRECT("'"&amp;$C$1&amp;"'!G153")=3)),"indispo","dispo"))))))))</f>
        <v>dispo</v>
      </c>
      <c r="J44" s="170" t="str">
        <f ca="1">IF(OR(INDIRECT("'"&amp;$C$1&amp;"'!$B$190")=C44,INDIRECT("'"&amp;$C$1&amp;"'!$C$190")=C44,INDIRECT("'"&amp;$C$1&amp;"'!$D$190")=C44,INDIRECT("'"&amp;$C$1&amp;"'!$E$190")=C44,INDIRECT("'"&amp;$C$1&amp;"'!$F$190")=C44,INDIRECT("'"&amp;$C$1&amp;"'!$G$190")=C44),"attention moyen en entretien","")</f>
        <v/>
      </c>
      <c r="K44" s="171"/>
      <c r="L44" s="171"/>
    </row>
    <row r="45" spans="2:18" x14ac:dyDescent="0.2">
      <c r="B45" s="12" t="s">
        <v>39</v>
      </c>
      <c r="C45" s="162"/>
      <c r="D45" s="31" t="str">
        <f ca="1">IF(AND(D36&gt;=1,OR(INDIRECT("'"&amp;$C$1&amp;"'!B28")=2,INDIRECT("'"&amp;$C$1&amp;"'!B28")=3)),"indispo",IF(AND(D37&gt;=1,OR(INDIRECT("'"&amp;$C$1&amp;"'!B46")=2,INDIRECT("'"&amp;$C$1&amp;"'!B46")=3)),"indispo",IF(AND(D38&gt;=1,OR(INDIRECT("'"&amp;$C$1&amp;"'!B64")=2,INDIRECT("'"&amp;$C$1&amp;"'!B64")=3)),"indispo",IF(AND(D39&gt;=1,OR(INDIRECT("'"&amp;$C$1&amp;"'!B82")=2,INDIRECT("'"&amp;$C$1&amp;"'!B82")=3)),"indispo",IF(AND(D40&gt;=1,OR(INDIRECT("'"&amp;$C$1&amp;"'!B100")=2,INDIRECT("'"&amp;$C$1&amp;"'!B100")=3)),"indispo",IF(AND(D41&gt;=1,OR(INDIRECT("'"&amp;$C$1&amp;"'!B118")=2,INDIRECT("'"&amp;$C$1&amp;"'!B118")=3)),"indispo",IF(AND(D42&gt;=1,OR(INDIRECT("'"&amp;$C$1&amp;"'!B136")=2,INDIRECT("'"&amp;$C$1&amp;"'!B136")=3)),"indispo",IF(AND(D43&gt;=1,OR(INDIRECT("'"&amp;$C$1&amp;"'!B153")=2,INDIRECT("'"&amp;$C$1&amp;"'!B153")=3)),"indispo","dispo"))))))))</f>
        <v>dispo</v>
      </c>
      <c r="E45" s="31" t="str">
        <f ca="1">IF(AND(E36&gt;=1,OR(INDIRECT("'"&amp;$C$1&amp;"'!C28")=2,INDIRECT("'"&amp;$C$1&amp;"'!C28")=3)),"indispo",IF(AND(E37&gt;=1,OR(INDIRECT("'"&amp;$C$1&amp;"'!C46")=2,INDIRECT("'"&amp;$C$1&amp;"'!C46")=3)),"indispo",IF(AND(E38&gt;=1,OR(INDIRECT("'"&amp;$C$1&amp;"'!C64")=2,INDIRECT("'"&amp;$C$1&amp;"'!C64")=3)),"indispo",IF(AND(E39&gt;=1,OR(INDIRECT("'"&amp;$C$1&amp;"'!C82")=2,INDIRECT("'"&amp;$C$1&amp;"'!C82")=3)),"indispo",IF(AND(E40&gt;=1,OR(INDIRECT("'"&amp;$C$1&amp;"'!C100")=2,INDIRECT("'"&amp;$C$1&amp;"'!C100")=3)),"indispo",IF(AND(E41&gt;=1,OR(INDIRECT("'"&amp;$C$1&amp;"'!C118")=2,INDIRECT("'"&amp;$C$1&amp;"'!C118")=3)),"indispo",IF(AND(E42&gt;=1,OR(INDIRECT("'"&amp;$C$1&amp;"'!C136")=2,INDIRECT("'"&amp;$C$1&amp;"'!C136")=3)),"indispo",IF(AND(E43&gt;=1,OR(INDIRECT("'"&amp;$C$1&amp;"'!C153")=2,INDIRECT("'"&amp;$C$1&amp;"'!C153")=3)),"indispo","dispo"))))))))</f>
        <v>dispo</v>
      </c>
      <c r="F45" s="31" t="str">
        <f ca="1">IF(AND(F36&gt;=1,OR(INDIRECT("'"&amp;$C$1&amp;"'!D28")=2,INDIRECT("'"&amp;$C$1&amp;"'!D28")=3)),"indispo",IF(AND(F37&gt;=1,OR(INDIRECT("'"&amp;$C$1&amp;"'!D46")=2,INDIRECT("'"&amp;$C$1&amp;"'!D46")=3)),"indispo",IF(AND(F38&gt;=1,OR(INDIRECT("'"&amp;$C$1&amp;"'!D64")=2,INDIRECT("'"&amp;$C$1&amp;"'!D64")=3)),"indispo",IF(AND(F39&gt;=1,OR(INDIRECT("'"&amp;$C$1&amp;"'!D82")=2,INDIRECT("'"&amp;$C$1&amp;"'!D82")=3)),"indispo",IF(AND(F40&gt;=1,OR(INDIRECT("'"&amp;$C$1&amp;"'!D100")=2,INDIRECT("'"&amp;$C$1&amp;"'!D100")=3)),"indispo",IF(AND(F41&gt;=1,OR(INDIRECT("'"&amp;$C$1&amp;"'!D118")=2,INDIRECT("'"&amp;$C$1&amp;"'!D118")=3)),"indispo",IF(AND(F42&gt;=1,OR(INDIRECT("'"&amp;$C$1&amp;"'!D136")=2,INDIRECT("'"&amp;$C$1&amp;"'!D136")=3)),"indispo",IF(AND(F43&gt;=1,OR(INDIRECT("'"&amp;$C$1&amp;"'!D153")=2,INDIRECT("'"&amp;$C$1&amp;"'!D153")=3)),"indispo","dispo"))))))))</f>
        <v>dispo</v>
      </c>
      <c r="G45" s="31" t="str">
        <f ca="1">IF(AND(G36&gt;=1,OR(INDIRECT("'"&amp;$C$1&amp;"'!E28")=2,INDIRECT("'"&amp;$C$1&amp;"'!E28")=3)),"indispo",IF(AND(G37&gt;=1,OR(INDIRECT("'"&amp;$C$1&amp;"'!E46")=2,INDIRECT("'"&amp;$C$1&amp;"'!E46")=3)),"indispo",IF(AND(G38&gt;=1,OR(INDIRECT("'"&amp;$C$1&amp;"'!E64")=2,INDIRECT("'"&amp;$C$1&amp;"'!E64")=3)),"indispo",IF(AND(G39&gt;=1,OR(INDIRECT("'"&amp;$C$1&amp;"'!E82")=2,INDIRECT("'"&amp;$C$1&amp;"'!E82")=3)),"indispo",IF(AND(G40&gt;=1,OR(INDIRECT("'"&amp;$C$1&amp;"'!E100")=2,INDIRECT("'"&amp;$C$1&amp;"'!E100")=3)),"indispo",IF(AND(G41&gt;=1,OR(INDIRECT("'"&amp;$C$1&amp;"'!E118")=2,INDIRECT("'"&amp;$C$1&amp;"'!E118")=3)),"indispo",IF(AND(G42&gt;=1,OR(INDIRECT("'"&amp;$C$1&amp;"'!E136")=2,INDIRECT("'"&amp;$C$1&amp;"'!E136")=3)),"indispo",IF(AND(G43&gt;=1,OR(INDIRECT("'"&amp;$C$1&amp;"'!E153")=2,INDIRECT("'"&amp;$C$1&amp;"'!E153")=3)),"indispo","dispo"))))))))</f>
        <v>dispo</v>
      </c>
      <c r="H45" s="31" t="str">
        <f ca="1">IF(AND(H36&gt;=1,OR(INDIRECT("'"&amp;$C$1&amp;"'!F28")=2,INDIRECT("'"&amp;$C$1&amp;"'!F28")=3)),"indispo",IF(AND(H37&gt;=1,OR(INDIRECT("'"&amp;$C$1&amp;"'!F46")=2,INDIRECT("'"&amp;$C$1&amp;"'!F46")=3)),"indispo",IF(AND(H38&gt;=1,OR(INDIRECT("'"&amp;$C$1&amp;"'!F64")=2,INDIRECT("'"&amp;$C$1&amp;"'!F64")=3)),"indispo",IF(AND(H39&gt;=1,OR(INDIRECT("'"&amp;$C$1&amp;"'!F82")=2,INDIRECT("'"&amp;$C$1&amp;"'!F82")=3)),"indispo",IF(AND(H40&gt;=1,OR(INDIRECT("'"&amp;$C$1&amp;"'!F100")=2,INDIRECT("'"&amp;$C$1&amp;"'!F100")=3)),"indispo",IF(AND(H41&gt;=1,OR(INDIRECT("'"&amp;$C$1&amp;"'!F118")=2,INDIRECT("'"&amp;$C$1&amp;"'!F118")=3)),"indispo",IF(AND(H42&gt;=1,OR(INDIRECT("'"&amp;$C$1&amp;"'!F136")=2,INDIRECT("'"&amp;$C$1&amp;"'!F136")=3)),"indispo",IF(AND(H43&gt;=1,OR(INDIRECT("'"&amp;$C$1&amp;"'!F153")=2,INDIRECT("'"&amp;$C$1&amp;"'!F153")=3)),"indispo","dispo"))))))))</f>
        <v>dispo</v>
      </c>
      <c r="I45" s="31" t="str">
        <f ca="1">IF(AND(I36&gt;=1,OR(INDIRECT("'"&amp;$C$1&amp;"'!G28")=2,INDIRECT("'"&amp;$C$1&amp;"'!G28")=3)),"indispo",IF(AND(I37&gt;=1,OR(INDIRECT("'"&amp;$C$1&amp;"'!G46")=2,INDIRECT("'"&amp;$C$1&amp;"'!G46")=3)),"indispo",IF(AND(I38&gt;=1,OR(INDIRECT("'"&amp;$C$1&amp;"'!G64")=2,INDIRECT("'"&amp;$C$1&amp;"'!G64")=3)),"indispo",IF(AND(I39&gt;=1,OR(INDIRECT("'"&amp;$C$1&amp;"'!G82")=2,INDIRECT("'"&amp;$C$1&amp;"'!G82")=3)),"indispo",IF(AND(I40&gt;=1,OR(INDIRECT("'"&amp;$C$1&amp;"'!G100")=2,INDIRECT("'"&amp;$C$1&amp;"'!G100")=3)),"indispo",IF(AND(I41&gt;=1,OR(INDIRECT("'"&amp;$C$1&amp;"'!G118")=2,INDIRECT("'"&amp;$C$1&amp;"'!G118")=3)),"indispo",IF(AND(I42&gt;=1,OR(INDIRECT("'"&amp;$C$1&amp;"'!G136")=2,INDIRECT("'"&amp;$C$1&amp;"'!G136")=3)),"indispo",IF(AND(I43&gt;=1,OR(INDIRECT("'"&amp;$C$1&amp;"'!G153")=2,INDIRECT("'"&amp;$C$1&amp;"'!G153")=3)),"indispo","dispo"))))))))</f>
        <v>dispo</v>
      </c>
      <c r="J45" s="170"/>
      <c r="K45" s="171"/>
      <c r="L45" s="171"/>
    </row>
    <row r="46" spans="2:18" ht="13.5" thickBot="1" x14ac:dyDescent="0.25">
      <c r="B46" s="146" t="s">
        <v>42</v>
      </c>
      <c r="C46" s="147"/>
      <c r="D46" s="32" t="str">
        <f ca="1">IF(SUM(D36:D43)&gt;2,"erreur"&amp;" "&amp;$C$44,IF(AND(SUM(D36:D43)&gt;=2,OR(D44="dispo",D45="dispo")),"erreur"&amp;" "&amp;$C$44,IF(AND(SUM(D36:D43)&gt;=2,OR(INDIRECT("'"&amp;$C$1&amp;"'!B28")=3,INDIRECT("'"&amp;$C$1&amp;"'!B46")=3,INDIRECT("'"&amp;$C$1&amp;"'!B64")=3,INDIRECT("'"&amp;$C$1&amp;"'!B82")=3,INDIRECT("'"&amp;$C$1&amp;"'!B100")=3,INDIRECT("'"&amp;$C$1&amp;"'!B118")=3,INDIRECT("'"&amp;$C$1&amp;"'!B136")=3,INDIRECT("'"&amp;$C$1&amp;"'!B153")=3,INDIRECT("'"&amp;$C$1&amp;"'!B189")=3)),"erreur"&amp;" "&amp;$C$44,"OK")))</f>
        <v>OK</v>
      </c>
      <c r="E46" s="32" t="str">
        <f ca="1">IF(SUM(E36:E43)&gt;2,"erreur"&amp;" "&amp;$C$44,IF(AND(SUM(E36:E43)&gt;=2,OR(E44="dispo",E45="dispo")),"erreur"&amp;" "&amp;$C$44,IF(AND(SUM(E36:E43)&gt;=2,OR(INDIRECT("'"&amp;$C$1&amp;"'!C28")=3,INDIRECT("'"&amp;$C$1&amp;"'!C46")=3,INDIRECT("'"&amp;$C$1&amp;"'!C64")=3,INDIRECT("'"&amp;$C$1&amp;"'!C82")=3,INDIRECT("'"&amp;$C$1&amp;"'!C100")=3,INDIRECT("'"&amp;$C$1&amp;"'!C118")=3,INDIRECT("'"&amp;$C$1&amp;"'!C136")=3,INDIRECT("'"&amp;$C$1&amp;"'!C153")=3,INDIRECT("'"&amp;$C$1&amp;"'!C189")=3)),"erreur"&amp;" "&amp;$C$44,"OK")))</f>
        <v>OK</v>
      </c>
      <c r="F46" s="32" t="str">
        <f ca="1">IF(SUM(F36:F43)&gt;2,"erreur"&amp;" "&amp;$C$44,IF(AND(SUM(F36:F43)&gt;=2,OR(F44="dispo",F45="dispo")),"erreur"&amp;" "&amp;$C$44,IF(AND(SUM(F36:F43)&gt;=2,OR(INDIRECT("'"&amp;$C$1&amp;"'!D28")=3,INDIRECT("'"&amp;$C$1&amp;"'!D46")=3,INDIRECT("'"&amp;$C$1&amp;"'!D64")=3,INDIRECT("'"&amp;$C$1&amp;"'!D82")=3,INDIRECT("'"&amp;$C$1&amp;"'!D100")=3,INDIRECT("'"&amp;$C$1&amp;"'!D118")=3,INDIRECT("'"&amp;$C$1&amp;"'!D136")=3,INDIRECT("'"&amp;$C$1&amp;"'!D153")=3,INDIRECT("'"&amp;$C$1&amp;"'!D189")=3)),"erreur"&amp;" "&amp;$C$44,"OK")))</f>
        <v>OK</v>
      </c>
      <c r="G46" s="32" t="str">
        <f ca="1">IF(SUM(G36:G43)&gt;2,"erreur"&amp;" "&amp;$C$44,IF(AND(SUM(G36:G43)&gt;=2,OR(G44="dispo",G45="dispo")),"erreur"&amp;" "&amp;$C$44,IF(AND(SUM(G36:G43)&gt;=2,OR(INDIRECT("'"&amp;$C$1&amp;"'!E28")=3,INDIRECT("'"&amp;$C$1&amp;"'!E46")=3,INDIRECT("'"&amp;$C$1&amp;"'!E64")=3,INDIRECT("'"&amp;$C$1&amp;"'!E82")=3,INDIRECT("'"&amp;$C$1&amp;"'!E100")=3,INDIRECT("'"&amp;$C$1&amp;"'!E118")=3,INDIRECT("'"&amp;$C$1&amp;"'!E136")=3,INDIRECT("'"&amp;$C$1&amp;"'!E153")=3,INDIRECT("'"&amp;$C$1&amp;"'!E189")=3)),"erreur"&amp;" "&amp;$C$44,"OK")))</f>
        <v>OK</v>
      </c>
      <c r="H46" s="32" t="str">
        <f ca="1">IF(SUM(H36:H43)&gt;2,"erreur"&amp;" "&amp;$C$44,IF(AND(SUM(H36:H43)&gt;=2,OR(H44="dispo",H45="dispo")),"erreur"&amp;" "&amp;$C$44,IF(AND(SUM(H36:H43)&gt;=2,OR(INDIRECT("'"&amp;$C$1&amp;"'!F28")=3,INDIRECT("'"&amp;$C$1&amp;"'!F46")=3,INDIRECT("'"&amp;$C$1&amp;"'!F64")=3,INDIRECT("'"&amp;$C$1&amp;"'!F82")=3,INDIRECT("'"&amp;$C$1&amp;"'!F100")=3,INDIRECT("'"&amp;$C$1&amp;"'!F118")=3,INDIRECT("'"&amp;$C$1&amp;"'!F136")=3,INDIRECT("'"&amp;$C$1&amp;"'!F153")=3,INDIRECT("'"&amp;$C$1&amp;"'!F189")=3)),"erreur"&amp;" "&amp;$C$44,"OK")))</f>
        <v>OK</v>
      </c>
      <c r="I46" s="32" t="str">
        <f ca="1">IF(SUM(I36:I43)&gt;2,"erreur"&amp;" "&amp;$C$44,IF(AND(SUM(I36:I43)&gt;=2,OR(I44="dispo",I45="dispo")),"erreur"&amp;" "&amp;$C$44,IF(AND(SUM(I36:I43)&gt;=2,OR(INDIRECT("'"&amp;$C$1&amp;"'!G28")=3,INDIRECT("'"&amp;$C$1&amp;"'!G46")=3,INDIRECT("'"&amp;$C$1&amp;"'!G64")=3,INDIRECT("'"&amp;$C$1&amp;"'!G82")=3,INDIRECT("'"&amp;$C$1&amp;"'!G100")=3,INDIRECT("'"&amp;$C$1&amp;"'!G118")=3,INDIRECT("'"&amp;$C$1&amp;"'!G136")=3,INDIRECT("'"&amp;$C$1&amp;"'!G153")=3,INDIRECT("'"&amp;$C$1&amp;"'!G189")=3)),"erreur"&amp;" "&amp;$C$44,"OK")))</f>
        <v>OK</v>
      </c>
      <c r="O46" s="140"/>
    </row>
    <row r="47" spans="2:18" ht="13.5" hidden="1" thickBot="1" x14ac:dyDescent="0.25">
      <c r="B47" s="14"/>
      <c r="C47" s="13" t="s">
        <v>43</v>
      </c>
      <c r="D47" s="6">
        <f ca="1">COUNTIF(INDIRECT("'"&amp;$C$1&amp;"'!B$30:B$32"),$C$55)</f>
        <v>0</v>
      </c>
      <c r="E47" s="6">
        <f ca="1">COUNTIF(INDIRECT("'"&amp;$C$1&amp;"'!C$30:C$32"),$C$55)</f>
        <v>0</v>
      </c>
      <c r="F47" s="6">
        <f ca="1">COUNTIF(INDIRECT("'"&amp;$C$1&amp;"'!D$30:D$32"),$C$55)</f>
        <v>0</v>
      </c>
      <c r="G47" s="6">
        <f ca="1">COUNTIF(INDIRECT("'"&amp;$C$1&amp;"'!E$30:E$32"),$C$55)</f>
        <v>0</v>
      </c>
      <c r="H47" s="6">
        <f ca="1">COUNTIF(INDIRECT("'"&amp;$C$1&amp;"'!F$30:F$32"),$C$55)</f>
        <v>0</v>
      </c>
      <c r="I47" s="6">
        <f ca="1">COUNTIF(INDIRECT("'"&amp;$C$1&amp;"'!G$30:G$32"),$C$55)</f>
        <v>0</v>
      </c>
    </row>
    <row r="48" spans="2:18" ht="13.5" hidden="1" thickBot="1" x14ac:dyDescent="0.25">
      <c r="B48" s="14"/>
      <c r="C48" s="13" t="s">
        <v>44</v>
      </c>
      <c r="D48" s="6">
        <f ca="1">COUNTIF(INDIRECT("'"&amp;$C$1&amp;"'!B$48:B$50"),$C$55)</f>
        <v>0</v>
      </c>
      <c r="E48" s="6">
        <f ca="1">COUNTIF(INDIRECT("'"&amp;$C$1&amp;"'!C$48:C$50"),$C$55)</f>
        <v>0</v>
      </c>
      <c r="F48" s="6">
        <f ca="1">COUNTIF(INDIRECT("'"&amp;$C$1&amp;"'!D$48:D$50"),$C$55)</f>
        <v>0</v>
      </c>
      <c r="G48" s="6">
        <f ca="1">COUNTIF(INDIRECT("'"&amp;$C$1&amp;"'!E$48:E$50"),$C$55)</f>
        <v>0</v>
      </c>
      <c r="H48" s="6">
        <f ca="1">COUNTIF(INDIRECT("'"&amp;$C$1&amp;"'!F$48:F$50"),$C$55)</f>
        <v>0</v>
      </c>
      <c r="I48" s="6">
        <f ca="1">COUNTIF(INDIRECT("'"&amp;$C$1&amp;"'!G$48:G$50"),$C$55)</f>
        <v>0</v>
      </c>
    </row>
    <row r="49" spans="2:15" ht="13.5" hidden="1" thickBot="1" x14ac:dyDescent="0.25">
      <c r="B49" s="14"/>
      <c r="C49" s="13" t="s">
        <v>45</v>
      </c>
      <c r="D49" s="6">
        <f ca="1">COUNTIF(INDIRECT("'"&amp;$C$1&amp;"'!B$66:B$68"),$C$55)</f>
        <v>0</v>
      </c>
      <c r="E49" s="6">
        <f ca="1">COUNTIF(INDIRECT("'"&amp;$C$1&amp;"'!C$66:C$68"),$C$55)</f>
        <v>0</v>
      </c>
      <c r="F49" s="6">
        <f ca="1">COUNTIF(INDIRECT("'"&amp;$C$1&amp;"'!D$66:D$68"),$C$55)</f>
        <v>0</v>
      </c>
      <c r="G49" s="6">
        <f ca="1">COUNTIF(INDIRECT("'"&amp;$C$1&amp;"'!E$66:E$68"),$C$55)</f>
        <v>0</v>
      </c>
      <c r="H49" s="6">
        <f ca="1">COUNTIF(INDIRECT("'"&amp;$C$1&amp;"'!F$66:F$68"),$C$55)</f>
        <v>0</v>
      </c>
      <c r="I49" s="6">
        <f ca="1">COUNTIF(INDIRECT("'"&amp;$C$1&amp;"'!G$66:G$68"),$C$55)</f>
        <v>0</v>
      </c>
    </row>
    <row r="50" spans="2:15" ht="13.5" hidden="1" thickBot="1" x14ac:dyDescent="0.25">
      <c r="B50" s="14"/>
      <c r="C50" s="13" t="s">
        <v>46</v>
      </c>
      <c r="D50" s="6">
        <f ca="1">COUNTIF(INDIRECT("'"&amp;$C$1&amp;"'!B$84:B$86"),$C$55)</f>
        <v>0</v>
      </c>
      <c r="E50" s="6">
        <f ca="1">COUNTIF(INDIRECT("'"&amp;$C$1&amp;"'!C$84:C$86"),$C$55)</f>
        <v>0</v>
      </c>
      <c r="F50" s="6">
        <f ca="1">COUNTIF(INDIRECT("'"&amp;$C$1&amp;"'!D$84:D$86"),$C$55)</f>
        <v>0</v>
      </c>
      <c r="G50" s="6">
        <f ca="1">COUNTIF(INDIRECT("'"&amp;$C$1&amp;"'!E$84:E$86"),$C$55)</f>
        <v>0</v>
      </c>
      <c r="H50" s="6">
        <f ca="1">COUNTIF(INDIRECT("'"&amp;$C$1&amp;"'!F$84:F$86"),$C$55)</f>
        <v>0</v>
      </c>
      <c r="I50" s="6">
        <f ca="1">COUNTIF(INDIRECT("'"&amp;$C$1&amp;"'!G$84:G$86"),$C$55)</f>
        <v>0</v>
      </c>
    </row>
    <row r="51" spans="2:15" ht="13.5" hidden="1" thickBot="1" x14ac:dyDescent="0.25">
      <c r="C51" s="13" t="s">
        <v>47</v>
      </c>
      <c r="D51" s="6">
        <f ca="1">COUNTIF(INDIRECT("'"&amp;$C$1&amp;"'!B$102:B$104"),$C$55)</f>
        <v>0</v>
      </c>
      <c r="E51" s="6">
        <f ca="1">COUNTIF(INDIRECT("'"&amp;$C$1&amp;"'!C$102:C$104"),$C$55)</f>
        <v>0</v>
      </c>
      <c r="F51" s="6">
        <f ca="1">COUNTIF(INDIRECT("'"&amp;$C$1&amp;"'!D$102:D$104"),$C$55)</f>
        <v>0</v>
      </c>
      <c r="G51" s="6">
        <f ca="1">COUNTIF(INDIRECT("'"&amp;$C$1&amp;"'!E$102:E$104"),$C$55)</f>
        <v>0</v>
      </c>
      <c r="H51" s="6">
        <f ca="1">COUNTIF(INDIRECT("'"&amp;$C$1&amp;"'!F$102:F$104"),$C$55)</f>
        <v>0</v>
      </c>
      <c r="I51" s="6">
        <f ca="1">COUNTIF(INDIRECT("'"&amp;$C$1&amp;"'!G$102:G$104"),$C$55)</f>
        <v>0</v>
      </c>
    </row>
    <row r="52" spans="2:15" ht="13.5" hidden="1" thickBot="1" x14ac:dyDescent="0.25">
      <c r="C52" s="13" t="s">
        <v>77</v>
      </c>
      <c r="D52" s="6">
        <f ca="1">COUNTIF(INDIRECT("'"&amp;$C$1&amp;"'!B$120:B$122"),$C$55)</f>
        <v>0</v>
      </c>
      <c r="E52" s="6">
        <f ca="1">COUNTIF(INDIRECT("'"&amp;$C$1&amp;"'!C$120:C$122"),$C$55)</f>
        <v>0</v>
      </c>
      <c r="F52" s="6">
        <f ca="1">COUNTIF(INDIRECT("'"&amp;$C$1&amp;"'!D$120:D$122"),$C$55)</f>
        <v>0</v>
      </c>
      <c r="G52" s="6">
        <f ca="1">COUNTIF(INDIRECT("'"&amp;$C$1&amp;"'!E$120:E$122"),$C$55)</f>
        <v>0</v>
      </c>
      <c r="H52" s="6">
        <f ca="1">COUNTIF(INDIRECT("'"&amp;$C$1&amp;"'!F$120:F$122"),$C$55)</f>
        <v>0</v>
      </c>
      <c r="I52" s="6">
        <f ca="1">COUNTIF(INDIRECT("'"&amp;$C$1&amp;"'!G$120:G$122"),$C$55)</f>
        <v>0</v>
      </c>
    </row>
    <row r="53" spans="2:15" ht="13.5" hidden="1" thickBot="1" x14ac:dyDescent="0.25">
      <c r="C53" s="13" t="s">
        <v>78</v>
      </c>
      <c r="D53" s="6">
        <f ca="1">COUNTIF(INDIRECT("'"&amp;$C$1&amp;"'!B$138:B$140"),$C$55)</f>
        <v>0</v>
      </c>
      <c r="E53" s="6">
        <f ca="1">COUNTIF(INDIRECT("'"&amp;$C$1&amp;"'!C$138:C$140"),$C$55)</f>
        <v>0</v>
      </c>
      <c r="F53" s="6">
        <f ca="1">COUNTIF(INDIRECT("'"&amp;$C$1&amp;"'!D$138:D$140"),$C$55)</f>
        <v>0</v>
      </c>
      <c r="G53" s="6">
        <f ca="1">COUNTIF(INDIRECT("'"&amp;$C$1&amp;"'!E$138:E$140"),$C$55)</f>
        <v>0</v>
      </c>
      <c r="H53" s="6">
        <f ca="1">COUNTIF(INDIRECT("'"&amp;$C$1&amp;"'!F$138:F$140"),$C$55)</f>
        <v>0</v>
      </c>
      <c r="I53" s="6">
        <f ca="1">COUNTIF(INDIRECT("'"&amp;$C$1&amp;"'!G$138:G$140"),$C$55)</f>
        <v>0</v>
      </c>
    </row>
    <row r="54" spans="2:15" ht="13.5" hidden="1" thickBot="1" x14ac:dyDescent="0.25">
      <c r="C54" s="13" t="s">
        <v>79</v>
      </c>
      <c r="D54" s="6">
        <f ca="1">COUNTIF(INDIRECT("'"&amp;$C$1&amp;"'!B$154"),$C$55)</f>
        <v>0</v>
      </c>
      <c r="E54" s="6">
        <f ca="1">COUNTIF(INDIRECT("'"&amp;$C$1&amp;"'!C$154"),$C$55)</f>
        <v>0</v>
      </c>
      <c r="F54" s="6">
        <f ca="1">COUNTIF(INDIRECT("'"&amp;$C$1&amp;"'!D$154"),$C$55)</f>
        <v>0</v>
      </c>
      <c r="G54" s="6">
        <f ca="1">COUNTIF(INDIRECT("'"&amp;$C$1&amp;"'!E$154"),$C$55)</f>
        <v>0</v>
      </c>
      <c r="H54" s="6">
        <f ca="1">COUNTIF(INDIRECT("'"&amp;$C$1&amp;"'!F$154"),$C$55)</f>
        <v>0</v>
      </c>
      <c r="I54" s="6">
        <f ca="1">COUNTIF(INDIRECT("'"&amp;$C$1&amp;"'!G$154"),$C$55)</f>
        <v>0</v>
      </c>
    </row>
    <row r="55" spans="2:15" ht="12.75" customHeight="1" x14ac:dyDescent="0.2">
      <c r="B55" s="11" t="s">
        <v>40</v>
      </c>
      <c r="C55" s="161">
        <f>Données!M6</f>
        <v>0</v>
      </c>
      <c r="D55" s="130" t="str">
        <f ca="1">IF(AND(D47&gt;=1,OR(INDIRECT("'"&amp;$C$1&amp;"'!B28")=1,INDIRECT("'"&amp;$C$1&amp;"'!B28")=3)),"indispo",IF(AND(D48&gt;=1,OR(INDIRECT("'"&amp;$C$1&amp;"'!B46")=1,INDIRECT("'"&amp;$C$1&amp;"'!B46")=3)),"indispo",IF(AND(D49&gt;=1,OR(INDIRECT("'"&amp;$C$1&amp;"'!B64")=1,INDIRECT("'"&amp;$C$1&amp;"'!B64")=3)),"indispo",IF(AND(D50&gt;=1,OR(INDIRECT("'"&amp;$C$1&amp;"'!B82")=1,INDIRECT("'"&amp;$C$1&amp;"'!B82")=3)),"indispo",IF(AND(D51&gt;=1,OR(INDIRECT("'"&amp;$C$1&amp;"'!B100")=1,INDIRECT("'"&amp;$C$1&amp;"'!B100")=3)),"indispo",IF(AND(D52&gt;=1,OR(INDIRECT("'"&amp;$C$1&amp;"'!B118")=1,INDIRECT("'"&amp;$C$1&amp;"'!B118")=3)),"indispo",IF(AND(D53&gt;=1,OR(INDIRECT("'"&amp;$C$1&amp;"'!B136")=1,INDIRECT("'"&amp;$C$1&amp;"'!B136")=3)),"indispo",IF(AND(D54&gt;=1,OR(INDIRECT("'"&amp;$C$1&amp;"'!B153")=1,INDIRECT("'"&amp;$C$1&amp;"'!B153")=3)),"indispo","dispo"))))))))</f>
        <v>dispo</v>
      </c>
      <c r="E55" s="130" t="str">
        <f ca="1">IF(AND(E47&gt;=1,OR(INDIRECT("'"&amp;$C$1&amp;"'!C28")=1,INDIRECT("'"&amp;$C$1&amp;"'!C28")=3)),"indispo",IF(AND(E48&gt;=1,OR(INDIRECT("'"&amp;$C$1&amp;"'!C46")=1,INDIRECT("'"&amp;$C$1&amp;"'!C46")=3)),"indispo",IF(AND(E49&gt;=1,OR(INDIRECT("'"&amp;$C$1&amp;"'!C64")=1,INDIRECT("'"&amp;$C$1&amp;"'!C64")=3)),"indispo",IF(AND(E50&gt;=1,OR(INDIRECT("'"&amp;$C$1&amp;"'!C82")=1,INDIRECT("'"&amp;$C$1&amp;"'!C82")=3)),"indispo",IF(AND(E51&gt;=1,OR(INDIRECT("'"&amp;$C$1&amp;"'!C100")=1,INDIRECT("'"&amp;$C$1&amp;"'!C100")=3)),"indispo",IF(AND(E52&gt;=1,OR(INDIRECT("'"&amp;$C$1&amp;"'!C118")=1,INDIRECT("'"&amp;$C$1&amp;"'!C118")=3)),"indispo",IF(AND(E53&gt;=1,OR(INDIRECT("'"&amp;$C$1&amp;"'!C136")=1,INDIRECT("'"&amp;$C$1&amp;"'!C136")=3)),"indispo",IF(AND(E54&gt;=1,OR(INDIRECT("'"&amp;$C$1&amp;"'!C153")=1,INDIRECT("'"&amp;$C$1&amp;"'!C153")=3)),"indispo","dispo"))))))))</f>
        <v>dispo</v>
      </c>
      <c r="F55" s="130" t="str">
        <f ca="1">IF(AND(F47&gt;=1,OR(INDIRECT("'"&amp;$C$1&amp;"'!D28")=1,INDIRECT("'"&amp;$C$1&amp;"'!D28")=3)),"indispo",IF(AND(F48&gt;=1,OR(INDIRECT("'"&amp;$C$1&amp;"'!D46")=1,INDIRECT("'"&amp;$C$1&amp;"'!D46")=3)),"indispo",IF(AND(F49&gt;=1,OR(INDIRECT("'"&amp;$C$1&amp;"'!D64")=1,INDIRECT("'"&amp;$C$1&amp;"'!D64")=3)),"indispo",IF(AND(F50&gt;=1,OR(INDIRECT("'"&amp;$C$1&amp;"'!D82")=1,INDIRECT("'"&amp;$C$1&amp;"'!D82")=3)),"indispo",IF(AND(F51&gt;=1,OR(INDIRECT("'"&amp;$C$1&amp;"'!D100")=1,INDIRECT("'"&amp;$C$1&amp;"'!D100")=3)),"indispo",IF(AND(F52&gt;=1,OR(INDIRECT("'"&amp;$C$1&amp;"'!D118")=1,INDIRECT("'"&amp;$C$1&amp;"'!D118")=3)),"indispo",IF(AND(F53&gt;=1,OR(INDIRECT("'"&amp;$C$1&amp;"'!D136")=1,INDIRECT("'"&amp;$C$1&amp;"'!D136")=3)),"indispo",IF(AND(F54&gt;=1,OR(INDIRECT("'"&amp;$C$1&amp;"'!D153")=1,INDIRECT("'"&amp;$C$1&amp;"'!D153")=3)),"indispo","dispo"))))))))</f>
        <v>dispo</v>
      </c>
      <c r="G55" s="130" t="str">
        <f ca="1">IF(AND(G47&gt;=1,OR(INDIRECT("'"&amp;$C$1&amp;"'!E28")=1,INDIRECT("'"&amp;$C$1&amp;"'!E28")=3)),"indispo",IF(AND(G48&gt;=1,OR(INDIRECT("'"&amp;$C$1&amp;"'!E46")=1,INDIRECT("'"&amp;$C$1&amp;"'!E46")=3)),"indispo",IF(AND(G49&gt;=1,OR(INDIRECT("'"&amp;$C$1&amp;"'!E64")=1,INDIRECT("'"&amp;$C$1&amp;"'!E64")=3)),"indispo",IF(AND(G50&gt;=1,OR(INDIRECT("'"&amp;$C$1&amp;"'!E82")=1,INDIRECT("'"&amp;$C$1&amp;"'!E82")=3)),"indispo",IF(AND(G51&gt;=1,OR(INDIRECT("'"&amp;$C$1&amp;"'!E100")=1,INDIRECT("'"&amp;$C$1&amp;"'!E100")=3)),"indispo",IF(AND(G52&gt;=1,OR(INDIRECT("'"&amp;$C$1&amp;"'!E118")=1,INDIRECT("'"&amp;$C$1&amp;"'!E118")=3)),"indispo",IF(AND(G53&gt;=1,OR(INDIRECT("'"&amp;$C$1&amp;"'!E136")=1,INDIRECT("'"&amp;$C$1&amp;"'!E136")=3)),"indispo",IF(AND(G54&gt;=1,OR(INDIRECT("'"&amp;$C$1&amp;"'!E153")=1,INDIRECT("'"&amp;$C$1&amp;"'!E153")=3)),"indispo","dispo"))))))))</f>
        <v>dispo</v>
      </c>
      <c r="H55" s="130" t="str">
        <f ca="1">IF(AND(H47&gt;=1,OR(INDIRECT("'"&amp;$C$1&amp;"'!F28")=1,INDIRECT("'"&amp;$C$1&amp;"'!F28")=3)),"indispo",IF(AND(H48&gt;=1,OR(INDIRECT("'"&amp;$C$1&amp;"'!F46")=1,INDIRECT("'"&amp;$C$1&amp;"'!F46")=3)),"indispo",IF(AND(H49&gt;=1,OR(INDIRECT("'"&amp;$C$1&amp;"'!F64")=1,INDIRECT("'"&amp;$C$1&amp;"'!F64")=3)),"indispo",IF(AND(H50&gt;=1,OR(INDIRECT("'"&amp;$C$1&amp;"'!F82")=1,INDIRECT("'"&amp;$C$1&amp;"'!F82")=3)),"indispo",IF(AND(H51&gt;=1,OR(INDIRECT("'"&amp;$C$1&amp;"'!F100")=1,INDIRECT("'"&amp;$C$1&amp;"'!F100")=3)),"indispo",IF(AND(H52&gt;=1,OR(INDIRECT("'"&amp;$C$1&amp;"'!F118")=1,INDIRECT("'"&amp;$C$1&amp;"'!F118")=3)),"indispo",IF(AND(H53&gt;=1,OR(INDIRECT("'"&amp;$C$1&amp;"'!F136")=1,INDIRECT("'"&amp;$C$1&amp;"'!F136")=3)),"indispo",IF(AND(H54&gt;=1,OR(INDIRECT("'"&amp;$C$1&amp;"'!F153")=1,INDIRECT("'"&amp;$C$1&amp;"'!F153")=3)),"indispo","dispo"))))))))</f>
        <v>dispo</v>
      </c>
      <c r="I55" s="130" t="str">
        <f ca="1">IF(AND(I47&gt;=1,OR(INDIRECT("'"&amp;$C$1&amp;"'!G28")=1,INDIRECT("'"&amp;$C$1&amp;"'!G28")=3)),"indispo",IF(AND(I48&gt;=1,OR(INDIRECT("'"&amp;$C$1&amp;"'!G46")=1,INDIRECT("'"&amp;$C$1&amp;"'!G46")=3)),"indispo",IF(AND(I49&gt;=1,OR(INDIRECT("'"&amp;$C$1&amp;"'!G64")=1,INDIRECT("'"&amp;$C$1&amp;"'!G64")=3)),"indispo",IF(AND(I50&gt;=1,OR(INDIRECT("'"&amp;$C$1&amp;"'!G82")=1,INDIRECT("'"&amp;$C$1&amp;"'!G82")=3)),"indispo",IF(AND(I51&gt;=1,OR(INDIRECT("'"&amp;$C$1&amp;"'!G100")=1,INDIRECT("'"&amp;$C$1&amp;"'!G100")=3)),"indispo",IF(AND(I52&gt;=1,OR(INDIRECT("'"&amp;$C$1&amp;"'!G118")=1,INDIRECT("'"&amp;$C$1&amp;"'!G118")=3)),"indispo",IF(AND(I53&gt;=1,OR(INDIRECT("'"&amp;$C$1&amp;"'!G136")=1,INDIRECT("'"&amp;$C$1&amp;"'!G136")=3)),"indispo",IF(AND(I54&gt;=1,OR(INDIRECT("'"&amp;$C$1&amp;"'!G153")=1,INDIRECT("'"&amp;$C$1&amp;"'!G153")=3)),"indispo","dispo"))))))))</f>
        <v>dispo</v>
      </c>
      <c r="J55" s="167" t="str">
        <f ca="1">IF(OR(INDIRECT("'"&amp;$C$1&amp;"'!$B$190")=C55,INDIRECT("'"&amp;$C$1&amp;"'!$C$190")=C55,INDIRECT("'"&amp;$C$1&amp;"'!$D$190")=C55,INDIRECT("'"&amp;$C$1&amp;"'!$E$190")=C55,INDIRECT("'"&amp;$C$1&amp;"'!$F$190")=C55,INDIRECT("'"&amp;$C$1&amp;"'!$G$190")=C55),"attention moyen en entretien","")</f>
        <v>attention moyen en entretien</v>
      </c>
      <c r="K55" s="168"/>
      <c r="L55" s="168"/>
      <c r="O55" s="140"/>
    </row>
    <row r="56" spans="2:15" x14ac:dyDescent="0.2">
      <c r="B56" s="12" t="s">
        <v>39</v>
      </c>
      <c r="C56" s="162"/>
      <c r="D56" s="31" t="str">
        <f ca="1">IF(AND(D47&gt;=1,OR(INDIRECT("'"&amp;$C$1&amp;"'!B28")=2,INDIRECT("'"&amp;$C$1&amp;"'!B28")=3)),"indispo",IF(AND(D48&gt;=1,OR(INDIRECT("'"&amp;$C$1&amp;"'!B46")=2,INDIRECT("'"&amp;$C$1&amp;"'!B46")=3)),"indispo",IF(AND(D49&gt;=1,OR(INDIRECT("'"&amp;$C$1&amp;"'!B64")=2,INDIRECT("'"&amp;$C$1&amp;"'!B64")=3)),"indispo",IF(AND(D50&gt;=1,OR(INDIRECT("'"&amp;$C$1&amp;"'!B82")=2,INDIRECT("'"&amp;$C$1&amp;"'!B82")=3)),"indispo",IF(AND(D51&gt;=1,OR(INDIRECT("'"&amp;$C$1&amp;"'!B100")=2,INDIRECT("'"&amp;$C$1&amp;"'!B100")=3)),"indispo",IF(AND(D52&gt;=1,OR(INDIRECT("'"&amp;$C$1&amp;"'!B118")=2,INDIRECT("'"&amp;$C$1&amp;"'!B118")=3)),"indispo",IF(AND(D53&gt;=1,OR(INDIRECT("'"&amp;$C$1&amp;"'!B136")=2,INDIRECT("'"&amp;$C$1&amp;"'!B136")=3)),"indispo",IF(AND(D54&gt;=1,OR(INDIRECT("'"&amp;$C$1&amp;"'!B153")=2,INDIRECT("'"&amp;$C$1&amp;"'!B153")=3)),"indispo","dispo"))))))))</f>
        <v>dispo</v>
      </c>
      <c r="E56" s="31" t="str">
        <f ca="1">IF(AND(E47&gt;=1,OR(INDIRECT("'"&amp;$C$1&amp;"'!C28")=2,INDIRECT("'"&amp;$C$1&amp;"'!C28")=3)),"indispo",IF(AND(E48&gt;=1,OR(INDIRECT("'"&amp;$C$1&amp;"'!C46")=2,INDIRECT("'"&amp;$C$1&amp;"'!C46")=3)),"indispo",IF(AND(E49&gt;=1,OR(INDIRECT("'"&amp;$C$1&amp;"'!C64")=2,INDIRECT("'"&amp;$C$1&amp;"'!C64")=3)),"indispo",IF(AND(E50&gt;=1,OR(INDIRECT("'"&amp;$C$1&amp;"'!C82")=2,INDIRECT("'"&amp;$C$1&amp;"'!C82")=3)),"indispo",IF(AND(E51&gt;=1,OR(INDIRECT("'"&amp;$C$1&amp;"'!C100")=2,INDIRECT("'"&amp;$C$1&amp;"'!C100")=3)),"indispo",IF(AND(E52&gt;=1,OR(INDIRECT("'"&amp;$C$1&amp;"'!C118")=2,INDIRECT("'"&amp;$C$1&amp;"'!C118")=3)),"indispo",IF(AND(E53&gt;=1,OR(INDIRECT("'"&amp;$C$1&amp;"'!C136")=2,INDIRECT("'"&amp;$C$1&amp;"'!C136")=3)),"indispo",IF(AND(E54&gt;=1,OR(INDIRECT("'"&amp;$C$1&amp;"'!C153")=2,INDIRECT("'"&amp;$C$1&amp;"'!C153")=3)),"indispo","dispo"))))))))</f>
        <v>dispo</v>
      </c>
      <c r="F56" s="31" t="str">
        <f ca="1">IF(AND(F47&gt;=1,OR(INDIRECT("'"&amp;$C$1&amp;"'!D28")=2,INDIRECT("'"&amp;$C$1&amp;"'!D28")=3)),"indispo",IF(AND(F48&gt;=1,OR(INDIRECT("'"&amp;$C$1&amp;"'!D46")=2,INDIRECT("'"&amp;$C$1&amp;"'!D46")=3)),"indispo",IF(AND(F49&gt;=1,OR(INDIRECT("'"&amp;$C$1&amp;"'!D64")=2,INDIRECT("'"&amp;$C$1&amp;"'!D64")=3)),"indispo",IF(AND(F50&gt;=1,OR(INDIRECT("'"&amp;$C$1&amp;"'!D82")=2,INDIRECT("'"&amp;$C$1&amp;"'!D82")=3)),"indispo",IF(AND(F51&gt;=1,OR(INDIRECT("'"&amp;$C$1&amp;"'!D100")=2,INDIRECT("'"&amp;$C$1&amp;"'!D100")=3)),"indispo",IF(AND(F52&gt;=1,OR(INDIRECT("'"&amp;$C$1&amp;"'!D118")=2,INDIRECT("'"&amp;$C$1&amp;"'!D118")=3)),"indispo",IF(AND(F53&gt;=1,OR(INDIRECT("'"&amp;$C$1&amp;"'!D136")=2,INDIRECT("'"&amp;$C$1&amp;"'!D136")=3)),"indispo",IF(AND(F54&gt;=1,OR(INDIRECT("'"&amp;$C$1&amp;"'!D153")=2,INDIRECT("'"&amp;$C$1&amp;"'!D153")=3)),"indispo","dispo"))))))))</f>
        <v>dispo</v>
      </c>
      <c r="G56" s="31" t="str">
        <f ca="1">IF(AND(G47&gt;=1,OR(INDIRECT("'"&amp;$C$1&amp;"'!E28")=2,INDIRECT("'"&amp;$C$1&amp;"'!E28")=3)),"indispo",IF(AND(G48&gt;=1,OR(INDIRECT("'"&amp;$C$1&amp;"'!E46")=2,INDIRECT("'"&amp;$C$1&amp;"'!E46")=3)),"indispo",IF(AND(G49&gt;=1,OR(INDIRECT("'"&amp;$C$1&amp;"'!E64")=2,INDIRECT("'"&amp;$C$1&amp;"'!E64")=3)),"indispo",IF(AND(G50&gt;=1,OR(INDIRECT("'"&amp;$C$1&amp;"'!E82")=2,INDIRECT("'"&amp;$C$1&amp;"'!E82")=3)),"indispo",IF(AND(G51&gt;=1,OR(INDIRECT("'"&amp;$C$1&amp;"'!E100")=2,INDIRECT("'"&amp;$C$1&amp;"'!E100")=3)),"indispo",IF(AND(G52&gt;=1,OR(INDIRECT("'"&amp;$C$1&amp;"'!E118")=2,INDIRECT("'"&amp;$C$1&amp;"'!E118")=3)),"indispo",IF(AND(G53&gt;=1,OR(INDIRECT("'"&amp;$C$1&amp;"'!E136")=2,INDIRECT("'"&amp;$C$1&amp;"'!E136")=3)),"indispo",IF(AND(G54&gt;=1,OR(INDIRECT("'"&amp;$C$1&amp;"'!E153")=2,INDIRECT("'"&amp;$C$1&amp;"'!E153")=3)),"indispo","dispo"))))))))</f>
        <v>dispo</v>
      </c>
      <c r="H56" s="31" t="str">
        <f ca="1">IF(AND(H47&gt;=1,OR(INDIRECT("'"&amp;$C$1&amp;"'!F28")=2,INDIRECT("'"&amp;$C$1&amp;"'!F28")=3)),"indispo",IF(AND(H48&gt;=1,OR(INDIRECT("'"&amp;$C$1&amp;"'!F46")=2,INDIRECT("'"&amp;$C$1&amp;"'!F46")=3)),"indispo",IF(AND(H49&gt;=1,OR(INDIRECT("'"&amp;$C$1&amp;"'!F64")=2,INDIRECT("'"&amp;$C$1&amp;"'!F64")=3)),"indispo",IF(AND(H50&gt;=1,OR(INDIRECT("'"&amp;$C$1&amp;"'!F82")=2,INDIRECT("'"&amp;$C$1&amp;"'!F82")=3)),"indispo",IF(AND(H51&gt;=1,OR(INDIRECT("'"&amp;$C$1&amp;"'!F100")=2,INDIRECT("'"&amp;$C$1&amp;"'!F100")=3)),"indispo",IF(AND(H52&gt;=1,OR(INDIRECT("'"&amp;$C$1&amp;"'!F118")=2,INDIRECT("'"&amp;$C$1&amp;"'!F118")=3)),"indispo",IF(AND(H53&gt;=1,OR(INDIRECT("'"&amp;$C$1&amp;"'!F136")=2,INDIRECT("'"&amp;$C$1&amp;"'!F136")=3)),"indispo",IF(AND(H54&gt;=1,OR(INDIRECT("'"&amp;$C$1&amp;"'!F153")=2,INDIRECT("'"&amp;$C$1&amp;"'!F153")=3)),"indispo","dispo"))))))))</f>
        <v>dispo</v>
      </c>
      <c r="I56" s="31" t="str">
        <f ca="1">IF(AND(I47&gt;=1,OR(INDIRECT("'"&amp;$C$1&amp;"'!G28")=2,INDIRECT("'"&amp;$C$1&amp;"'!G28")=3)),"indispo",IF(AND(I48&gt;=1,OR(INDIRECT("'"&amp;$C$1&amp;"'!G46")=2,INDIRECT("'"&amp;$C$1&amp;"'!G46")=3)),"indispo",IF(AND(I49&gt;=1,OR(INDIRECT("'"&amp;$C$1&amp;"'!G64")=2,INDIRECT("'"&amp;$C$1&amp;"'!G64")=3)),"indispo",IF(AND(I50&gt;=1,OR(INDIRECT("'"&amp;$C$1&amp;"'!G82")=2,INDIRECT("'"&amp;$C$1&amp;"'!G82")=3)),"indispo",IF(AND(I51&gt;=1,OR(INDIRECT("'"&amp;$C$1&amp;"'!G100")=2,INDIRECT("'"&amp;$C$1&amp;"'!G100")=3)),"indispo",IF(AND(I52&gt;=1,OR(INDIRECT("'"&amp;$C$1&amp;"'!G118")=2,INDIRECT("'"&amp;$C$1&amp;"'!G118")=3)),"indispo",IF(AND(I53&gt;=1,OR(INDIRECT("'"&amp;$C$1&amp;"'!G136")=2,INDIRECT("'"&amp;$C$1&amp;"'!G136")=3)),"indispo",IF(AND(I54&gt;=1,OR(INDIRECT("'"&amp;$C$1&amp;"'!G153")=2,INDIRECT("'"&amp;$C$1&amp;"'!G153")=3)),"indispo","dispo"))))))))</f>
        <v>dispo</v>
      </c>
      <c r="J56" s="167"/>
      <c r="K56" s="168"/>
      <c r="L56" s="168"/>
    </row>
    <row r="57" spans="2:15" ht="13.5" thickBot="1" x14ac:dyDescent="0.25">
      <c r="B57" s="146" t="s">
        <v>42</v>
      </c>
      <c r="C57" s="147"/>
      <c r="D57" s="32" t="str">
        <f ca="1">IF(SUM(D47:D54)&gt;2,"erreur"&amp;" "&amp;$C$55,IF(AND(SUM(D47:D54)&gt;=2,OR(D55="dispo",D56="dispo")),"erreur"&amp;" "&amp;$C$55,IF(AND(SUM(D47:D54)&gt;=2,OR(INDIRECT("'"&amp;$C$1&amp;"'!B28")=3,INDIRECT("'"&amp;$C$1&amp;"'!B46")=3,INDIRECT("'"&amp;$C$1&amp;"'!B64")=3,INDIRECT("'"&amp;$C$1&amp;"'!B82")=3,INDIRECT("'"&amp;$C$1&amp;"'!B100")=3,INDIRECT("'"&amp;$C$1&amp;"'!B118")=3,INDIRECT("'"&amp;$C$1&amp;"'!B136")=3,INDIRECT("'"&amp;$C$1&amp;"'!B153")=3,INDIRECT("'"&amp;$C$1&amp;"'!B189")=3)),"erreur"&amp;" "&amp;$C$55,"OK")))</f>
        <v>OK</v>
      </c>
      <c r="E57" s="32" t="str">
        <f ca="1">IF(SUM(E47:E54)&gt;2,"erreur"&amp;" "&amp;$C$55,IF(AND(SUM(E47:E54)&gt;=2,OR(E55="dispo",E56="dispo")),"erreur"&amp;" "&amp;$C$55,IF(AND(SUM(E47:E54)&gt;=2,OR(INDIRECT("'"&amp;$C$1&amp;"'!C28")=3,INDIRECT("'"&amp;$C$1&amp;"'!C46")=3,INDIRECT("'"&amp;$C$1&amp;"'!C64")=3,INDIRECT("'"&amp;$C$1&amp;"'!C82")=3,INDIRECT("'"&amp;$C$1&amp;"'!C100")=3,INDIRECT("'"&amp;$C$1&amp;"'!C118")=3,INDIRECT("'"&amp;$C$1&amp;"'!C136")=3,INDIRECT("'"&amp;$C$1&amp;"'!C153")=3,INDIRECT("'"&amp;$C$1&amp;"'!C189")=3)),"erreur"&amp;" "&amp;$C$55,"OK")))</f>
        <v>OK</v>
      </c>
      <c r="F57" s="32" t="str">
        <f ca="1">IF(SUM(F47:F54)&gt;2,"erreur"&amp;" "&amp;$C$55,IF(AND(SUM(F47:F54)&gt;=2,OR(F55="dispo",F56="dispo")),"erreur"&amp;" "&amp;$C$55,IF(AND(SUM(F47:F54)&gt;=2,OR(INDIRECT("'"&amp;$C$1&amp;"'!D28")=3,INDIRECT("'"&amp;$C$1&amp;"'!D46")=3,INDIRECT("'"&amp;$C$1&amp;"'!D64")=3,INDIRECT("'"&amp;$C$1&amp;"'!D82")=3,INDIRECT("'"&amp;$C$1&amp;"'!D100")=3,INDIRECT("'"&amp;$C$1&amp;"'!D118")=3,INDIRECT("'"&amp;$C$1&amp;"'!D136")=3,INDIRECT("'"&amp;$C$1&amp;"'!D153")=3,INDIRECT("'"&amp;$C$1&amp;"'!D189")=3)),"erreur"&amp;" "&amp;$C$55,"OK")))</f>
        <v>OK</v>
      </c>
      <c r="G57" s="32" t="str">
        <f ca="1">IF(SUM(G47:G54)&gt;2,"erreur"&amp;" "&amp;$C$55,IF(AND(SUM(G47:G54)&gt;=2,OR(G55="dispo",G56="dispo")),"erreur"&amp;" "&amp;$C$55,IF(AND(SUM(G47:G54)&gt;=2,OR(INDIRECT("'"&amp;$C$1&amp;"'!E28")=3,INDIRECT("'"&amp;$C$1&amp;"'!E46")=3,INDIRECT("'"&amp;$C$1&amp;"'!E64")=3,INDIRECT("'"&amp;$C$1&amp;"'!E82")=3,INDIRECT("'"&amp;$C$1&amp;"'!E100")=3,INDIRECT("'"&amp;$C$1&amp;"'!E118")=3,INDIRECT("'"&amp;$C$1&amp;"'!E136")=3,INDIRECT("'"&amp;$C$1&amp;"'!E153")=3,INDIRECT("'"&amp;$C$1&amp;"'!E189")=3)),"erreur"&amp;" "&amp;$C$55,"OK")))</f>
        <v>OK</v>
      </c>
      <c r="H57" s="32" t="str">
        <f ca="1">IF(SUM(H47:H54)&gt;2,"erreur"&amp;" "&amp;$C$55,IF(AND(SUM(H47:H54)&gt;=2,OR(H55="dispo",H56="dispo")),"erreur"&amp;" "&amp;$C$55,IF(AND(SUM(H47:H54)&gt;=2,OR(INDIRECT("'"&amp;$C$1&amp;"'!F28")=3,INDIRECT("'"&amp;$C$1&amp;"'!F46")=3,INDIRECT("'"&amp;$C$1&amp;"'!F64")=3,INDIRECT("'"&amp;$C$1&amp;"'!F82")=3,INDIRECT("'"&amp;$C$1&amp;"'!F100")=3,INDIRECT("'"&amp;$C$1&amp;"'!F118")=3,INDIRECT("'"&amp;$C$1&amp;"'!F136")=3,INDIRECT("'"&amp;$C$1&amp;"'!F153")=3,INDIRECT("'"&amp;$C$1&amp;"'!F189")=3)),"erreur"&amp;" "&amp;$C$55,"OK")))</f>
        <v>OK</v>
      </c>
      <c r="I57" s="32" t="str">
        <f ca="1">IF(SUM(I47:I54)&gt;2,"erreur"&amp;" "&amp;$C$55,IF(AND(SUM(I47:I54)&gt;=2,OR(I55="dispo",I56="dispo")),"erreur"&amp;" "&amp;$C$55,IF(AND(SUM(I47:I54)&gt;=2,OR(INDIRECT("'"&amp;$C$1&amp;"'!G28")=3,INDIRECT("'"&amp;$C$1&amp;"'!G46")=3,INDIRECT("'"&amp;$C$1&amp;"'!G64")=3,INDIRECT("'"&amp;$C$1&amp;"'!G82")=3,INDIRECT("'"&amp;$C$1&amp;"'!G100")=3,INDIRECT("'"&amp;$C$1&amp;"'!G118")=3,INDIRECT("'"&amp;$C$1&amp;"'!G136")=3,INDIRECT("'"&amp;$C$1&amp;"'!G153")=3,INDIRECT("'"&amp;$C$1&amp;"'!G189")=3)),"erreur"&amp;" "&amp;$C$55,"OK")))</f>
        <v>OK</v>
      </c>
    </row>
    <row r="58" spans="2:15" hidden="1" x14ac:dyDescent="0.2">
      <c r="B58" s="14"/>
      <c r="C58" s="13" t="s">
        <v>43</v>
      </c>
      <c r="D58" s="6">
        <f ca="1">COUNTIF(INDIRECT("'"&amp;$C$1&amp;"'!B$30:B$32"),$C$66)</f>
        <v>0</v>
      </c>
      <c r="E58" s="6">
        <f ca="1">COUNTIF(INDIRECT("'"&amp;$C$1&amp;"'!C$30:C$32"),$C$66)</f>
        <v>0</v>
      </c>
      <c r="F58" s="6">
        <f ca="1">COUNTIF(INDIRECT("'"&amp;$C$1&amp;"'!D$30:D$32"),$C$66)</f>
        <v>0</v>
      </c>
      <c r="G58" s="6">
        <f ca="1">COUNTIF(INDIRECT("'"&amp;$C$1&amp;"'!E$30:E$32"),$C$66)</f>
        <v>0</v>
      </c>
      <c r="H58" s="6">
        <f ca="1">COUNTIF(INDIRECT("'"&amp;$C$1&amp;"'!F$30:F$32"),$C$66)</f>
        <v>0</v>
      </c>
      <c r="I58" s="6">
        <f ca="1">COUNTIF(INDIRECT("'"&amp;$C$1&amp;"'!G$30:G$32"),$C$66)</f>
        <v>0</v>
      </c>
    </row>
    <row r="59" spans="2:15" hidden="1" x14ac:dyDescent="0.2">
      <c r="B59" s="14"/>
      <c r="C59" s="13" t="s">
        <v>44</v>
      </c>
      <c r="D59" s="6">
        <f ca="1">COUNTIF(INDIRECT("'"&amp;$C$1&amp;"'!B$48:B$50"),$C$66)</f>
        <v>0</v>
      </c>
      <c r="E59" s="6">
        <f ca="1">COUNTIF(INDIRECT("'"&amp;$C$1&amp;"'!C$48:C$50"),$C$66)</f>
        <v>0</v>
      </c>
      <c r="F59" s="6">
        <f ca="1">COUNTIF(INDIRECT("'"&amp;$C$1&amp;"'!D$48:D$50"),$C$66)</f>
        <v>0</v>
      </c>
      <c r="G59" s="6">
        <f ca="1">COUNTIF(INDIRECT("'"&amp;$C$1&amp;"'!E$48:E$50"),$C$66)</f>
        <v>0</v>
      </c>
      <c r="H59" s="6">
        <f ca="1">COUNTIF(INDIRECT("'"&amp;$C$1&amp;"'!F$48:F$50"),$C$66)</f>
        <v>0</v>
      </c>
      <c r="I59" s="6">
        <f ca="1">COUNTIF(INDIRECT("'"&amp;$C$1&amp;"'!G$48:G$50"),$C$66)</f>
        <v>0</v>
      </c>
    </row>
    <row r="60" spans="2:15" hidden="1" x14ac:dyDescent="0.2">
      <c r="B60" s="14"/>
      <c r="C60" s="13" t="s">
        <v>45</v>
      </c>
      <c r="D60" s="6">
        <f ca="1">COUNTIF(INDIRECT("'"&amp;$C$1&amp;"'!B$66:B$68"),$C$66)</f>
        <v>0</v>
      </c>
      <c r="E60" s="6">
        <f ca="1">COUNTIF(INDIRECT("'"&amp;$C$1&amp;"'!C$66:C$68"),$C$66)</f>
        <v>0</v>
      </c>
      <c r="F60" s="6">
        <f ca="1">COUNTIF(INDIRECT("'"&amp;$C$1&amp;"'!D$66:D$68"),$C$66)</f>
        <v>0</v>
      </c>
      <c r="G60" s="6">
        <f ca="1">COUNTIF(INDIRECT("'"&amp;$C$1&amp;"'!E$66:E$68"),$C$66)</f>
        <v>0</v>
      </c>
      <c r="H60" s="6">
        <f ca="1">COUNTIF(INDIRECT("'"&amp;$C$1&amp;"'!F$66:F$68"),$C$66)</f>
        <v>0</v>
      </c>
      <c r="I60" s="6">
        <f ca="1">COUNTIF(INDIRECT("'"&amp;$C$1&amp;"'!G$66:G$68"),$C$66)</f>
        <v>0</v>
      </c>
    </row>
    <row r="61" spans="2:15" hidden="1" x14ac:dyDescent="0.2">
      <c r="B61" s="14"/>
      <c r="C61" s="13" t="s">
        <v>46</v>
      </c>
      <c r="D61" s="6">
        <f ca="1">COUNTIF(INDIRECT("'"&amp;$C$1&amp;"'!B$84:B$86"),$C$66)</f>
        <v>0</v>
      </c>
      <c r="E61" s="6">
        <f ca="1">COUNTIF(INDIRECT("'"&amp;$C$1&amp;"'!C$84:C$86"),$C$66)</f>
        <v>0</v>
      </c>
      <c r="F61" s="6">
        <f ca="1">COUNTIF(INDIRECT("'"&amp;$C$1&amp;"'!D$84:D$86"),$C$66)</f>
        <v>0</v>
      </c>
      <c r="G61" s="6">
        <f ca="1">COUNTIF(INDIRECT("'"&amp;$C$1&amp;"'!E$84:E$86"),$C$66)</f>
        <v>0</v>
      </c>
      <c r="H61" s="6">
        <f ca="1">COUNTIF(INDIRECT("'"&amp;$C$1&amp;"'!F$84:F$86"),$C$66)</f>
        <v>0</v>
      </c>
      <c r="I61" s="6">
        <f ca="1">COUNTIF(INDIRECT("'"&amp;$C$1&amp;"'!G$84:G$86"),$C$66)</f>
        <v>0</v>
      </c>
    </row>
    <row r="62" spans="2:15" hidden="1" x14ac:dyDescent="0.2">
      <c r="C62" s="13" t="s">
        <v>47</v>
      </c>
      <c r="D62" s="6">
        <f ca="1">COUNTIF(INDIRECT("'"&amp;$C$1&amp;"'!B$102:B$104"),$C$66)</f>
        <v>0</v>
      </c>
      <c r="E62" s="6">
        <f ca="1">COUNTIF(INDIRECT("'"&amp;$C$1&amp;"'!C$102:C$104"),$C$66)</f>
        <v>0</v>
      </c>
      <c r="F62" s="6">
        <f ca="1">COUNTIF(INDIRECT("'"&amp;$C$1&amp;"'!D$102:D$104"),$C$66)</f>
        <v>0</v>
      </c>
      <c r="G62" s="6">
        <f ca="1">COUNTIF(INDIRECT("'"&amp;$C$1&amp;"'!E$102:E$104"),$C$66)</f>
        <v>0</v>
      </c>
      <c r="H62" s="6">
        <f ca="1">COUNTIF(INDIRECT("'"&amp;$C$1&amp;"'!F$102:F$104"),$C$66)</f>
        <v>0</v>
      </c>
      <c r="I62" s="6">
        <f ca="1">COUNTIF(INDIRECT("'"&amp;$C$1&amp;"'!G$102:G$104"),$C$66)</f>
        <v>0</v>
      </c>
    </row>
    <row r="63" spans="2:15" hidden="1" x14ac:dyDescent="0.2">
      <c r="C63" s="13" t="s">
        <v>77</v>
      </c>
      <c r="D63" s="6">
        <f ca="1">COUNTIF(INDIRECT("'"&amp;$C$1&amp;"'!B$120:B$122"),$C$66)</f>
        <v>0</v>
      </c>
      <c r="E63" s="6">
        <f ca="1">COUNTIF(INDIRECT("'"&amp;$C$1&amp;"'!C$120:C$122"),$C$66)</f>
        <v>0</v>
      </c>
      <c r="F63" s="6">
        <f ca="1">COUNTIF(INDIRECT("'"&amp;$C$1&amp;"'!D$120:D$122"),$C$66)</f>
        <v>0</v>
      </c>
      <c r="G63" s="6">
        <f ca="1">COUNTIF(INDIRECT("'"&amp;$C$1&amp;"'!E$120:E$122"),$C$66)</f>
        <v>0</v>
      </c>
      <c r="H63" s="6">
        <f ca="1">COUNTIF(INDIRECT("'"&amp;$C$1&amp;"'!F$120:F$122"),$C$66)</f>
        <v>0</v>
      </c>
      <c r="I63" s="6">
        <f ca="1">COUNTIF(INDIRECT("'"&amp;$C$1&amp;"'!G$120:G$122"),$C$66)</f>
        <v>0</v>
      </c>
    </row>
    <row r="64" spans="2:15" hidden="1" x14ac:dyDescent="0.2">
      <c r="C64" s="13" t="s">
        <v>78</v>
      </c>
      <c r="D64" s="6">
        <f ca="1">COUNTIF(INDIRECT("'"&amp;$C$1&amp;"'!B$138:B$140"),$C$66)</f>
        <v>0</v>
      </c>
      <c r="E64" s="6">
        <f ca="1">COUNTIF(INDIRECT("'"&amp;$C$1&amp;"'!C$138:C$140"),$C$66)</f>
        <v>0</v>
      </c>
      <c r="F64" s="6">
        <f ca="1">COUNTIF(INDIRECT("'"&amp;$C$1&amp;"'!D$138:D$140"),$C$66)</f>
        <v>0</v>
      </c>
      <c r="G64" s="6">
        <f ca="1">COUNTIF(INDIRECT("'"&amp;$C$1&amp;"'!E$138:E$140"),$C$66)</f>
        <v>0</v>
      </c>
      <c r="H64" s="6">
        <f ca="1">COUNTIF(INDIRECT("'"&amp;$C$1&amp;"'!F$138:F$140"),$C$66)</f>
        <v>0</v>
      </c>
      <c r="I64" s="6">
        <f ca="1">COUNTIF(INDIRECT("'"&amp;$C$1&amp;"'!G$138:G$140"),$C$66)</f>
        <v>0</v>
      </c>
    </row>
    <row r="65" spans="2:12" ht="13.5" hidden="1" thickBot="1" x14ac:dyDescent="0.25">
      <c r="C65" s="13" t="s">
        <v>79</v>
      </c>
      <c r="D65" s="6">
        <f ca="1">COUNTIF(INDIRECT("'"&amp;$C$1&amp;"'!B$154"),$C$66)</f>
        <v>0</v>
      </c>
      <c r="E65" s="6">
        <f ca="1">COUNTIF(INDIRECT("'"&amp;$C$1&amp;"'!C$154"),$C$66)</f>
        <v>0</v>
      </c>
      <c r="F65" s="6">
        <f ca="1">COUNTIF(INDIRECT("'"&amp;$C$1&amp;"'!D$154"),$C$66)</f>
        <v>0</v>
      </c>
      <c r="G65" s="6">
        <f ca="1">COUNTIF(INDIRECT("'"&amp;$C$1&amp;"'!E$154"),$C$66)</f>
        <v>0</v>
      </c>
      <c r="H65" s="6">
        <f ca="1">COUNTIF(INDIRECT("'"&amp;$C$1&amp;"'!F$154"),$C$66)</f>
        <v>0</v>
      </c>
      <c r="I65" s="6">
        <f ca="1">COUNTIF(INDIRECT("'"&amp;$C$1&amp;"'!G$154"),$C$66)</f>
        <v>0</v>
      </c>
    </row>
    <row r="66" spans="2:12" ht="13.15" customHeight="1" x14ac:dyDescent="0.2">
      <c r="B66" s="11" t="s">
        <v>40</v>
      </c>
      <c r="C66" s="161">
        <f>Données!M7</f>
        <v>0</v>
      </c>
      <c r="D66" s="130" t="str">
        <f ca="1">IF(AND(D58&gt;=1,OR(INDIRECT("'"&amp;$C$1&amp;"'!B28")=1,INDIRECT("'"&amp;$C$1&amp;"'!B28")=3)),"indispo",IF(AND(D59&gt;=1,OR(INDIRECT("'"&amp;$C$1&amp;"'!B46")=1,INDIRECT("'"&amp;$C$1&amp;"'!B46")=3)),"indispo",IF(AND(D60&gt;=1,OR(INDIRECT("'"&amp;$C$1&amp;"'!B64")=1,INDIRECT("'"&amp;$C$1&amp;"'!B64")=3)),"indispo",IF(AND(D61&gt;=1,OR(INDIRECT("'"&amp;$C$1&amp;"'!B82")=1,INDIRECT("'"&amp;$C$1&amp;"'!B82")=3)),"indispo",IF(AND(D62&gt;=1,OR(INDIRECT("'"&amp;$C$1&amp;"'!B100")=1,INDIRECT("'"&amp;$C$1&amp;"'!B100")=3)),"indispo",IF(AND(D63&gt;=1,OR(INDIRECT("'"&amp;$C$1&amp;"'!B118")=1,INDIRECT("'"&amp;$C$1&amp;"'!B118")=3)),"indispo",IF(AND(D64&gt;=1,OR(INDIRECT("'"&amp;$C$1&amp;"'!B136")=1,INDIRECT("'"&amp;$C$1&amp;"'!B136")=3)),"indispo",IF(AND(D65&gt;=1,OR(INDIRECT("'"&amp;$C$1&amp;"'!B153")=1,INDIRECT("'"&amp;$C$1&amp;"'!B153")=3)),"indispo","dispo"))))))))</f>
        <v>dispo</v>
      </c>
      <c r="E66" s="130" t="str">
        <f ca="1">IF(AND(E58&gt;=1,OR(INDIRECT("'"&amp;$C$1&amp;"'!C28")=1,INDIRECT("'"&amp;$C$1&amp;"'!C28")=3)),"indispo",IF(AND(E59&gt;=1,OR(INDIRECT("'"&amp;$C$1&amp;"'!C46")=1,INDIRECT("'"&amp;$C$1&amp;"'!C46")=3)),"indispo",IF(AND(E60&gt;=1,OR(INDIRECT("'"&amp;$C$1&amp;"'!C64")=1,INDIRECT("'"&amp;$C$1&amp;"'!C64")=3)),"indispo",IF(AND(E61&gt;=1,OR(INDIRECT("'"&amp;$C$1&amp;"'!C82")=1,INDIRECT("'"&amp;$C$1&amp;"'!C82")=3)),"indispo",IF(AND(E62&gt;=1,OR(INDIRECT("'"&amp;$C$1&amp;"'!C100")=1,INDIRECT("'"&amp;$C$1&amp;"'!C100")=3)),"indispo",IF(AND(E63&gt;=1,OR(INDIRECT("'"&amp;$C$1&amp;"'!C118")=1,INDIRECT("'"&amp;$C$1&amp;"'!C118")=3)),"indispo",IF(AND(E64&gt;=1,OR(INDIRECT("'"&amp;$C$1&amp;"'!C136")=1,INDIRECT("'"&amp;$C$1&amp;"'!C136")=3)),"indispo",IF(AND(E65&gt;=1,OR(INDIRECT("'"&amp;$C$1&amp;"'!C153")=1,INDIRECT("'"&amp;$C$1&amp;"'!C153")=3)),"indispo","dispo"))))))))</f>
        <v>dispo</v>
      </c>
      <c r="F66" s="130" t="str">
        <f ca="1">IF(AND(F58&gt;=1,OR(INDIRECT("'"&amp;$C$1&amp;"'!D28")=1,INDIRECT("'"&amp;$C$1&amp;"'!D28")=3)),"indispo",IF(AND(F59&gt;=1,OR(INDIRECT("'"&amp;$C$1&amp;"'!D46")=1,INDIRECT("'"&amp;$C$1&amp;"'!D46")=3)),"indispo",IF(AND(F60&gt;=1,OR(INDIRECT("'"&amp;$C$1&amp;"'!D64")=1,INDIRECT("'"&amp;$C$1&amp;"'!D64")=3)),"indispo",IF(AND(F61&gt;=1,OR(INDIRECT("'"&amp;$C$1&amp;"'!D82")=1,INDIRECT("'"&amp;$C$1&amp;"'!D82")=3)),"indispo",IF(AND(F62&gt;=1,OR(INDIRECT("'"&amp;$C$1&amp;"'!D100")=1,INDIRECT("'"&amp;$C$1&amp;"'!D100")=3)),"indispo",IF(AND(F63&gt;=1,OR(INDIRECT("'"&amp;$C$1&amp;"'!D118")=1,INDIRECT("'"&amp;$C$1&amp;"'!D118")=3)),"indispo",IF(AND(F64&gt;=1,OR(INDIRECT("'"&amp;$C$1&amp;"'!D136")=1,INDIRECT("'"&amp;$C$1&amp;"'!D136")=3)),"indispo",IF(AND(F65&gt;=1,OR(INDIRECT("'"&amp;$C$1&amp;"'!D153")=1,INDIRECT("'"&amp;$C$1&amp;"'!D153")=3)),"indispo","dispo"))))))))</f>
        <v>dispo</v>
      </c>
      <c r="G66" s="130" t="str">
        <f ca="1">IF(AND(G58&gt;=1,OR(INDIRECT("'"&amp;$C$1&amp;"'!E28")=1,INDIRECT("'"&amp;$C$1&amp;"'!E28")=3)),"indispo",IF(AND(G59&gt;=1,OR(INDIRECT("'"&amp;$C$1&amp;"'!E46")=1,INDIRECT("'"&amp;$C$1&amp;"'!E46")=3)),"indispo",IF(AND(G60&gt;=1,OR(INDIRECT("'"&amp;$C$1&amp;"'!E64")=1,INDIRECT("'"&amp;$C$1&amp;"'!E64")=3)),"indispo",IF(AND(G61&gt;=1,OR(INDIRECT("'"&amp;$C$1&amp;"'!E82")=1,INDIRECT("'"&amp;$C$1&amp;"'!E82")=3)),"indispo",IF(AND(G62&gt;=1,OR(INDIRECT("'"&amp;$C$1&amp;"'!E100")=1,INDIRECT("'"&amp;$C$1&amp;"'!E100")=3)),"indispo",IF(AND(G63&gt;=1,OR(INDIRECT("'"&amp;$C$1&amp;"'!E118")=1,INDIRECT("'"&amp;$C$1&amp;"'!E118")=3)),"indispo",IF(AND(G64&gt;=1,OR(INDIRECT("'"&amp;$C$1&amp;"'!E136")=1,INDIRECT("'"&amp;$C$1&amp;"'!E136")=3)),"indispo",IF(AND(G65&gt;=1,OR(INDIRECT("'"&amp;$C$1&amp;"'!E153")=1,INDIRECT("'"&amp;$C$1&amp;"'!E153")=3)),"indispo","dispo"))))))))</f>
        <v>dispo</v>
      </c>
      <c r="H66" s="130" t="str">
        <f ca="1">IF(AND(H58&gt;=1,OR(INDIRECT("'"&amp;$C$1&amp;"'!F28")=1,INDIRECT("'"&amp;$C$1&amp;"'!F28")=3)),"indispo",IF(AND(H59&gt;=1,OR(INDIRECT("'"&amp;$C$1&amp;"'!F46")=1,INDIRECT("'"&amp;$C$1&amp;"'!F46")=3)),"indispo",IF(AND(H60&gt;=1,OR(INDIRECT("'"&amp;$C$1&amp;"'!F64")=1,INDIRECT("'"&amp;$C$1&amp;"'!F64")=3)),"indispo",IF(AND(H61&gt;=1,OR(INDIRECT("'"&amp;$C$1&amp;"'!F82")=1,INDIRECT("'"&amp;$C$1&amp;"'!F82")=3)),"indispo",IF(AND(H62&gt;=1,OR(INDIRECT("'"&amp;$C$1&amp;"'!F100")=1,INDIRECT("'"&amp;$C$1&amp;"'!F100")=3)),"indispo",IF(AND(H63&gt;=1,OR(INDIRECT("'"&amp;$C$1&amp;"'!F118")=1,INDIRECT("'"&amp;$C$1&amp;"'!F118")=3)),"indispo",IF(AND(H64&gt;=1,OR(INDIRECT("'"&amp;$C$1&amp;"'!F136")=1,INDIRECT("'"&amp;$C$1&amp;"'!F136")=3)),"indispo",IF(AND(H65&gt;=1,OR(INDIRECT("'"&amp;$C$1&amp;"'!F153")=1,INDIRECT("'"&amp;$C$1&amp;"'!F153")=3)),"indispo","dispo"))))))))</f>
        <v>dispo</v>
      </c>
      <c r="I66" s="130" t="str">
        <f ca="1">IF(AND(I58&gt;=1,OR(INDIRECT("'"&amp;$C$1&amp;"'!G28")=1,INDIRECT("'"&amp;$C$1&amp;"'!G28")=3)),"indispo",IF(AND(I59&gt;=1,OR(INDIRECT("'"&amp;$C$1&amp;"'!G46")=1,INDIRECT("'"&amp;$C$1&amp;"'!G46")=3)),"indispo",IF(AND(I60&gt;=1,OR(INDIRECT("'"&amp;$C$1&amp;"'!G64")=1,INDIRECT("'"&amp;$C$1&amp;"'!G64")=3)),"indispo",IF(AND(I61&gt;=1,OR(INDIRECT("'"&amp;$C$1&amp;"'!G82")=1,INDIRECT("'"&amp;$C$1&amp;"'!G82")=3)),"indispo",IF(AND(I62&gt;=1,OR(INDIRECT("'"&amp;$C$1&amp;"'!G100")=1,INDIRECT("'"&amp;$C$1&amp;"'!G100")=3)),"indispo",IF(AND(I63&gt;=1,OR(INDIRECT("'"&amp;$C$1&amp;"'!G118")=1,INDIRECT("'"&amp;$C$1&amp;"'!G118")=3)),"indispo",IF(AND(I64&gt;=1,OR(INDIRECT("'"&amp;$C$1&amp;"'!G136")=1,INDIRECT("'"&amp;$C$1&amp;"'!G136")=3)),"indispo",IF(AND(I65&gt;=1,OR(INDIRECT("'"&amp;$C$1&amp;"'!G153")=1,INDIRECT("'"&amp;$C$1&amp;"'!G153")=3)),"indispo","dispo"))))))))</f>
        <v>dispo</v>
      </c>
      <c r="J66" s="167" t="str">
        <f ca="1">IF(OR(INDIRECT("'"&amp;$C$1&amp;"'!$B$190")=C66,INDIRECT("'"&amp;$C$1&amp;"'!$C$190")=C66,INDIRECT("'"&amp;$C$1&amp;"'!$D$190")=C66,INDIRECT("'"&amp;$C$1&amp;"'!$E$190")=C66,INDIRECT("'"&amp;$C$1&amp;"'!$F$190")=C66,INDIRECT("'"&amp;$C$1&amp;"'!$G$190")=C66),"attention moyen en entretien","")</f>
        <v>attention moyen en entretien</v>
      </c>
      <c r="K66" s="168"/>
      <c r="L66" s="168"/>
    </row>
    <row r="67" spans="2:12" ht="13.15" customHeight="1" x14ac:dyDescent="0.2">
      <c r="B67" s="12" t="s">
        <v>39</v>
      </c>
      <c r="C67" s="162"/>
      <c r="D67" s="31" t="str">
        <f ca="1">IF(AND(D58&gt;=1,OR(INDIRECT("'"&amp;$C$1&amp;"'!B28")=2,INDIRECT("'"&amp;$C$1&amp;"'!B28")=3)),"indispo",IF(AND(D59&gt;=1,OR(INDIRECT("'"&amp;$C$1&amp;"'!B46")=2,INDIRECT("'"&amp;$C$1&amp;"'!B46")=3)),"indispo",IF(AND(D60&gt;=1,OR(INDIRECT("'"&amp;$C$1&amp;"'!B64")=2,INDIRECT("'"&amp;$C$1&amp;"'!B64")=3)),"indispo",IF(AND(D61&gt;=1,OR(INDIRECT("'"&amp;$C$1&amp;"'!B82")=2,INDIRECT("'"&amp;$C$1&amp;"'!B82")=3)),"indispo",IF(AND(D62&gt;=1,OR(INDIRECT("'"&amp;$C$1&amp;"'!B100")=2,INDIRECT("'"&amp;$C$1&amp;"'!B100")=3)),"indispo",IF(AND(D63&gt;=1,OR(INDIRECT("'"&amp;$C$1&amp;"'!B118")=2,INDIRECT("'"&amp;$C$1&amp;"'!B118")=3)),"indispo",IF(AND(D64&gt;=1,OR(INDIRECT("'"&amp;$C$1&amp;"'!B136")=2,INDIRECT("'"&amp;$C$1&amp;"'!B136")=3)),"indispo",IF(AND(D65&gt;=1,OR(INDIRECT("'"&amp;$C$1&amp;"'!B153")=2,INDIRECT("'"&amp;$C$1&amp;"'!B153")=3)),"indispo","dispo"))))))))</f>
        <v>dispo</v>
      </c>
      <c r="E67" s="31" t="str">
        <f ca="1">IF(AND(E58&gt;=1,OR(INDIRECT("'"&amp;$C$1&amp;"'!C28")=2,INDIRECT("'"&amp;$C$1&amp;"'!C28")=3)),"indispo",IF(AND(E59&gt;=1,OR(INDIRECT("'"&amp;$C$1&amp;"'!C46")=2,INDIRECT("'"&amp;$C$1&amp;"'!C46")=3)),"indispo",IF(AND(E60&gt;=1,OR(INDIRECT("'"&amp;$C$1&amp;"'!C64")=2,INDIRECT("'"&amp;$C$1&amp;"'!C64")=3)),"indispo",IF(AND(E61&gt;=1,OR(INDIRECT("'"&amp;$C$1&amp;"'!C82")=2,INDIRECT("'"&amp;$C$1&amp;"'!C82")=3)),"indispo",IF(AND(E62&gt;=1,OR(INDIRECT("'"&amp;$C$1&amp;"'!C100")=2,INDIRECT("'"&amp;$C$1&amp;"'!C100")=3)),"indispo",IF(AND(E63&gt;=1,OR(INDIRECT("'"&amp;$C$1&amp;"'!C118")=2,INDIRECT("'"&amp;$C$1&amp;"'!C118")=3)),"indispo",IF(AND(E64&gt;=1,OR(INDIRECT("'"&amp;$C$1&amp;"'!C136")=2,INDIRECT("'"&amp;$C$1&amp;"'!C136")=3)),"indispo",IF(AND(E65&gt;=1,OR(INDIRECT("'"&amp;$C$1&amp;"'!C153")=2,INDIRECT("'"&amp;$C$1&amp;"'!C153")=3)),"indispo","dispo"))))))))</f>
        <v>dispo</v>
      </c>
      <c r="F67" s="31" t="str">
        <f ca="1">IF(AND(F58&gt;=1,OR(INDIRECT("'"&amp;$C$1&amp;"'!D28")=2,INDIRECT("'"&amp;$C$1&amp;"'!D28")=3)),"indispo",IF(AND(F59&gt;=1,OR(INDIRECT("'"&amp;$C$1&amp;"'!D46")=2,INDIRECT("'"&amp;$C$1&amp;"'!D46")=3)),"indispo",IF(AND(F60&gt;=1,OR(INDIRECT("'"&amp;$C$1&amp;"'!D64")=2,INDIRECT("'"&amp;$C$1&amp;"'!D64")=3)),"indispo",IF(AND(F61&gt;=1,OR(INDIRECT("'"&amp;$C$1&amp;"'!D82")=2,INDIRECT("'"&amp;$C$1&amp;"'!D82")=3)),"indispo",IF(AND(F62&gt;=1,OR(INDIRECT("'"&amp;$C$1&amp;"'!D100")=2,INDIRECT("'"&amp;$C$1&amp;"'!D100")=3)),"indispo",IF(AND(F63&gt;=1,OR(INDIRECT("'"&amp;$C$1&amp;"'!D118")=2,INDIRECT("'"&amp;$C$1&amp;"'!D118")=3)),"indispo",IF(AND(F64&gt;=1,OR(INDIRECT("'"&amp;$C$1&amp;"'!D136")=2,INDIRECT("'"&amp;$C$1&amp;"'!D136")=3)),"indispo",IF(AND(F65&gt;=1,OR(INDIRECT("'"&amp;$C$1&amp;"'!D153")=2,INDIRECT("'"&amp;$C$1&amp;"'!D153")=3)),"indispo","dispo"))))))))</f>
        <v>dispo</v>
      </c>
      <c r="G67" s="31" t="str">
        <f ca="1">IF(AND(G58&gt;=1,OR(INDIRECT("'"&amp;$C$1&amp;"'!E28")=2,INDIRECT("'"&amp;$C$1&amp;"'!E28")=3)),"indispo",IF(AND(G59&gt;=1,OR(INDIRECT("'"&amp;$C$1&amp;"'!E46")=2,INDIRECT("'"&amp;$C$1&amp;"'!E46")=3)),"indispo",IF(AND(G60&gt;=1,OR(INDIRECT("'"&amp;$C$1&amp;"'!E64")=2,INDIRECT("'"&amp;$C$1&amp;"'!E64")=3)),"indispo",IF(AND(G61&gt;=1,OR(INDIRECT("'"&amp;$C$1&amp;"'!E82")=2,INDIRECT("'"&amp;$C$1&amp;"'!E82")=3)),"indispo",IF(AND(G62&gt;=1,OR(INDIRECT("'"&amp;$C$1&amp;"'!E100")=2,INDIRECT("'"&amp;$C$1&amp;"'!E100")=3)),"indispo",IF(AND(G63&gt;=1,OR(INDIRECT("'"&amp;$C$1&amp;"'!E118")=2,INDIRECT("'"&amp;$C$1&amp;"'!E118")=3)),"indispo",IF(AND(G64&gt;=1,OR(INDIRECT("'"&amp;$C$1&amp;"'!E136")=2,INDIRECT("'"&amp;$C$1&amp;"'!E136")=3)),"indispo",IF(AND(G65&gt;=1,OR(INDIRECT("'"&amp;$C$1&amp;"'!E153")=2,INDIRECT("'"&amp;$C$1&amp;"'!E153")=3)),"indispo","dispo"))))))))</f>
        <v>dispo</v>
      </c>
      <c r="H67" s="31" t="str">
        <f ca="1">IF(AND(H58&gt;=1,OR(INDIRECT("'"&amp;$C$1&amp;"'!F28")=2,INDIRECT("'"&amp;$C$1&amp;"'!F28")=3)),"indispo",IF(AND(H59&gt;=1,OR(INDIRECT("'"&amp;$C$1&amp;"'!F46")=2,INDIRECT("'"&amp;$C$1&amp;"'!F46")=3)),"indispo",IF(AND(H60&gt;=1,OR(INDIRECT("'"&amp;$C$1&amp;"'!F64")=2,INDIRECT("'"&amp;$C$1&amp;"'!F64")=3)),"indispo",IF(AND(H61&gt;=1,OR(INDIRECT("'"&amp;$C$1&amp;"'!F82")=2,INDIRECT("'"&amp;$C$1&amp;"'!F82")=3)),"indispo",IF(AND(H62&gt;=1,OR(INDIRECT("'"&amp;$C$1&amp;"'!F100")=2,INDIRECT("'"&amp;$C$1&amp;"'!F100")=3)),"indispo",IF(AND(H63&gt;=1,OR(INDIRECT("'"&amp;$C$1&amp;"'!F118")=2,INDIRECT("'"&amp;$C$1&amp;"'!F118")=3)),"indispo",IF(AND(H64&gt;=1,OR(INDIRECT("'"&amp;$C$1&amp;"'!F136")=2,INDIRECT("'"&amp;$C$1&amp;"'!F136")=3)),"indispo",IF(AND(H65&gt;=1,OR(INDIRECT("'"&amp;$C$1&amp;"'!F153")=2,INDIRECT("'"&amp;$C$1&amp;"'!F153")=3)),"indispo","dispo"))))))))</f>
        <v>dispo</v>
      </c>
      <c r="I67" s="31" t="str">
        <f ca="1">IF(AND(I58&gt;=1,OR(INDIRECT("'"&amp;$C$1&amp;"'!G28")=2,INDIRECT("'"&amp;$C$1&amp;"'!G28")=3)),"indispo",IF(AND(I59&gt;=1,OR(INDIRECT("'"&amp;$C$1&amp;"'!G46")=2,INDIRECT("'"&amp;$C$1&amp;"'!G46")=3)),"indispo",IF(AND(I60&gt;=1,OR(INDIRECT("'"&amp;$C$1&amp;"'!G64")=2,INDIRECT("'"&amp;$C$1&amp;"'!G64")=3)),"indispo",IF(AND(I61&gt;=1,OR(INDIRECT("'"&amp;$C$1&amp;"'!G82")=2,INDIRECT("'"&amp;$C$1&amp;"'!G82")=3)),"indispo",IF(AND(I62&gt;=1,OR(INDIRECT("'"&amp;$C$1&amp;"'!G100")=2,INDIRECT("'"&amp;$C$1&amp;"'!G100")=3)),"indispo",IF(AND(I63&gt;=1,OR(INDIRECT("'"&amp;$C$1&amp;"'!G118")=2,INDIRECT("'"&amp;$C$1&amp;"'!G118")=3)),"indispo",IF(AND(I64&gt;=1,OR(INDIRECT("'"&amp;$C$1&amp;"'!G136")=2,INDIRECT("'"&amp;$C$1&amp;"'!G136")=3)),"indispo",IF(AND(I65&gt;=1,OR(INDIRECT("'"&amp;$C$1&amp;"'!G153")=2,INDIRECT("'"&amp;$C$1&amp;"'!G153")=3)),"indispo","dispo"))))))))</f>
        <v>dispo</v>
      </c>
      <c r="J67" s="167"/>
      <c r="K67" s="168"/>
      <c r="L67" s="168"/>
    </row>
    <row r="68" spans="2:12" ht="13.5" thickBot="1" x14ac:dyDescent="0.25">
      <c r="B68" s="146" t="s">
        <v>42</v>
      </c>
      <c r="C68" s="147"/>
      <c r="D68" s="32" t="str">
        <f ca="1">IF(SUM(D58:D65)&gt;2,"erreur"&amp;" "&amp;$C$66,IF(AND(SUM(D58:D65)&gt;=2,OR(D66="dispo",D67="dispo")),"erreur"&amp;" "&amp;$C$66,IF(AND(SUM(D58:D65)&gt;=2,OR(INDIRECT("'"&amp;$C$1&amp;"'!B28")=3,INDIRECT("'"&amp;$C$1&amp;"'!B46")=3,INDIRECT("'"&amp;$C$1&amp;"'!B64")=3,INDIRECT("'"&amp;$C$1&amp;"'!B82")=3,INDIRECT("'"&amp;$C$1&amp;"'!B100")=3,INDIRECT("'"&amp;$C$1&amp;"'!B118")=3,INDIRECT("'"&amp;$C$1&amp;"'!B136")=3,INDIRECT("'"&amp;$C$1&amp;"'!B153")=3,INDIRECT("'"&amp;$C$1&amp;"'!B189")=3)),"erreur"&amp;" "&amp;$C$66,"OK")))</f>
        <v>OK</v>
      </c>
      <c r="E68" s="32" t="str">
        <f ca="1">IF(SUM(E58:E65)&gt;2,"erreur"&amp;" "&amp;$C$66,IF(AND(SUM(E58:E65)&gt;=2,OR(E66="dispo",E67="dispo")),"erreur"&amp;" "&amp;$C$66,IF(AND(SUM(E58:E65)&gt;=2,OR(INDIRECT("'"&amp;$C$1&amp;"'!C28")=3,INDIRECT("'"&amp;$C$1&amp;"'!C46")=3,INDIRECT("'"&amp;$C$1&amp;"'!C64")=3,INDIRECT("'"&amp;$C$1&amp;"'!C82")=3,INDIRECT("'"&amp;$C$1&amp;"'!C100")=3,INDIRECT("'"&amp;$C$1&amp;"'!C118")=3,INDIRECT("'"&amp;$C$1&amp;"'!C136")=3,INDIRECT("'"&amp;$C$1&amp;"'!C153")=3,INDIRECT("'"&amp;$C$1&amp;"'!C189")=3)),"erreur"&amp;" "&amp;$C$66,"OK")))</f>
        <v>OK</v>
      </c>
      <c r="F68" s="32" t="str">
        <f ca="1">IF(SUM(F58:F65)&gt;2,"erreur"&amp;" "&amp;$C$66,IF(AND(SUM(F58:F65)&gt;=2,OR(F66="dispo",F67="dispo")),"erreur"&amp;" "&amp;$C$66,IF(AND(SUM(F58:F65)&gt;=2,OR(INDIRECT("'"&amp;$C$1&amp;"'!D28")=3,INDIRECT("'"&amp;$C$1&amp;"'!D46")=3,INDIRECT("'"&amp;$C$1&amp;"'!D64")=3,INDIRECT("'"&amp;$C$1&amp;"'!D82")=3,INDIRECT("'"&amp;$C$1&amp;"'!D100")=3,INDIRECT("'"&amp;$C$1&amp;"'!D118")=3,INDIRECT("'"&amp;$C$1&amp;"'!D136")=3,INDIRECT("'"&amp;$C$1&amp;"'!D153")=3,INDIRECT("'"&amp;$C$1&amp;"'!D189")=3)),"erreur"&amp;" "&amp;$C$66,"OK")))</f>
        <v>OK</v>
      </c>
      <c r="G68" s="32" t="str">
        <f ca="1">IF(SUM(G58:G65)&gt;2,"erreur"&amp;" "&amp;$C$66,IF(AND(SUM(G58:G65)&gt;=2,OR(G66="dispo",G67="dispo")),"erreur"&amp;" "&amp;$C$66,IF(AND(SUM(G58:G65)&gt;=2,OR(INDIRECT("'"&amp;$C$1&amp;"'!E28")=3,INDIRECT("'"&amp;$C$1&amp;"'!E46")=3,INDIRECT("'"&amp;$C$1&amp;"'!E64")=3,INDIRECT("'"&amp;$C$1&amp;"'!E82")=3,INDIRECT("'"&amp;$C$1&amp;"'!E100")=3,INDIRECT("'"&amp;$C$1&amp;"'!E118")=3,INDIRECT("'"&amp;$C$1&amp;"'!E136")=3,INDIRECT("'"&amp;$C$1&amp;"'!E153")=3,INDIRECT("'"&amp;$C$1&amp;"'!E189")=3)),"erreur"&amp;" "&amp;$C$66,"OK")))</f>
        <v>OK</v>
      </c>
      <c r="H68" s="32" t="str">
        <f ca="1">IF(SUM(H58:H65)&gt;2,"erreur"&amp;" "&amp;$C$66,IF(AND(SUM(H58:H65)&gt;=2,OR(H66="dispo",H67="dispo")),"erreur"&amp;" "&amp;$C$66,IF(AND(SUM(H58:H65)&gt;=2,OR(INDIRECT("'"&amp;$C$1&amp;"'!F28")=3,INDIRECT("'"&amp;$C$1&amp;"'!F46")=3,INDIRECT("'"&amp;$C$1&amp;"'!F64")=3,INDIRECT("'"&amp;$C$1&amp;"'!F82")=3,INDIRECT("'"&amp;$C$1&amp;"'!F100")=3,INDIRECT("'"&amp;$C$1&amp;"'!F118")=3,INDIRECT("'"&amp;$C$1&amp;"'!F136")=3,INDIRECT("'"&amp;$C$1&amp;"'!F153")=3,INDIRECT("'"&amp;$C$1&amp;"'!F189")=3)),"erreur"&amp;" "&amp;$C$66,"OK")))</f>
        <v>OK</v>
      </c>
      <c r="I68" s="32" t="str">
        <f ca="1">IF(SUM(I58:I65)&gt;2,"erreur"&amp;" "&amp;$C$66,IF(AND(SUM(I58:I65)&gt;=2,OR(I66="dispo",I67="dispo")),"erreur"&amp;" "&amp;$C$66,IF(AND(SUM(I58:I65)&gt;=2,OR(INDIRECT("'"&amp;$C$1&amp;"'!G28")=3,INDIRECT("'"&amp;$C$1&amp;"'!G46")=3,INDIRECT("'"&amp;$C$1&amp;"'!G64")=3,INDIRECT("'"&amp;$C$1&amp;"'!G82")=3,INDIRECT("'"&amp;$C$1&amp;"'!G100")=3,INDIRECT("'"&amp;$C$1&amp;"'!G118")=3,INDIRECT("'"&amp;$C$1&amp;"'!G136")=3,INDIRECT("'"&amp;$C$1&amp;"'!G153")=3,INDIRECT("'"&amp;$C$1&amp;"'!G189")=3)),"erreur"&amp;" "&amp;$C$66,"OK")))</f>
        <v>OK</v>
      </c>
    </row>
    <row r="70" spans="2:12" ht="13.5" thickBot="1" x14ac:dyDescent="0.25"/>
    <row r="71" spans="2:12" ht="16.5" thickBot="1" x14ac:dyDescent="0.3">
      <c r="D71" s="164" t="str">
        <f>Données!P1</f>
        <v>Engins de manut</v>
      </c>
      <c r="E71" s="165"/>
      <c r="F71" s="165"/>
      <c r="G71" s="165"/>
      <c r="H71" s="165"/>
      <c r="I71" s="166"/>
    </row>
    <row r="72" spans="2:12" ht="13.5" thickBot="1" x14ac:dyDescent="0.25">
      <c r="D72" s="131">
        <f ca="1">INDIRECT("'"&amp;$C$1&amp;"'!$B$3")</f>
        <v>44403</v>
      </c>
      <c r="E72" s="131">
        <f ca="1">INDIRECT("'"&amp;$C$1&amp;"'!$C$3")</f>
        <v>44404</v>
      </c>
      <c r="F72" s="131">
        <f ca="1">INDIRECT("'"&amp;$C$1&amp;"'!$D$3")</f>
        <v>44405</v>
      </c>
      <c r="G72" s="131">
        <f ca="1">INDIRECT("'"&amp;$C$1&amp;"'!$E$3")</f>
        <v>44406</v>
      </c>
      <c r="H72" s="131">
        <f ca="1">INDIRECT("'"&amp;$C$1&amp;"'!$F$3")</f>
        <v>44407</v>
      </c>
      <c r="I72" s="131">
        <f ca="1">INDIRECT("'"&amp;$C$1&amp;"'!$G$3")</f>
        <v>44408</v>
      </c>
    </row>
    <row r="73" spans="2:12" hidden="1" x14ac:dyDescent="0.2">
      <c r="C73" s="13" t="s">
        <v>43</v>
      </c>
      <c r="D73" s="6">
        <f ca="1">COUNTIF(INDIRECT("'"&amp;$C$1&amp;"'!B$33:B$35"),$C$81)</f>
        <v>0</v>
      </c>
      <c r="E73" s="6">
        <f ca="1">COUNTIF(INDIRECT("'"&amp;$C$1&amp;"'!C$33:C$35"),$C$81)</f>
        <v>0</v>
      </c>
      <c r="F73" s="6">
        <f ca="1">COUNTIF(INDIRECT("'"&amp;$C$1&amp;"'!D$33:D$35"),$C$81)</f>
        <v>0</v>
      </c>
      <c r="G73" s="6">
        <f ca="1">COUNTIF(INDIRECT("'"&amp;$C$1&amp;"'!E$33:E$35"),$C$81)</f>
        <v>0</v>
      </c>
      <c r="H73" s="6">
        <f ca="1">COUNTIF(INDIRECT("'"&amp;$C$1&amp;"'!F$33:F$35"),$C$81)</f>
        <v>0</v>
      </c>
      <c r="I73" s="6">
        <f ca="1">COUNTIF(INDIRECT("'"&amp;$C$1&amp;"'!G$33:G$35"),$C$81)</f>
        <v>0</v>
      </c>
    </row>
    <row r="74" spans="2:12" hidden="1" x14ac:dyDescent="0.2">
      <c r="C74" s="13" t="s">
        <v>44</v>
      </c>
      <c r="D74" s="6">
        <f ca="1">COUNTIF(INDIRECT("'"&amp;$C$1&amp;"'!B$51:B$53"),$C$81)</f>
        <v>0</v>
      </c>
      <c r="E74" s="6">
        <f ca="1">COUNTIF(INDIRECT("'"&amp;$C$1&amp;"'!C$51:C$53"),$C$81)</f>
        <v>0</v>
      </c>
      <c r="F74" s="6">
        <f ca="1">COUNTIF(INDIRECT("'"&amp;$C$1&amp;"'!D$51:D$53"),$C$81)</f>
        <v>0</v>
      </c>
      <c r="G74" s="6">
        <f ca="1">COUNTIF(INDIRECT("'"&amp;$C$1&amp;"'!E$51:E$53"),$C$81)</f>
        <v>0</v>
      </c>
      <c r="H74" s="6">
        <f ca="1">COUNTIF(INDIRECT("'"&amp;$C$1&amp;"'!F$51:F$53"),$C$81)</f>
        <v>0</v>
      </c>
      <c r="I74" s="6">
        <f ca="1">COUNTIF(INDIRECT("'"&amp;$C$1&amp;"'!G$51:G$53"),$C$81)</f>
        <v>0</v>
      </c>
    </row>
    <row r="75" spans="2:12" hidden="1" x14ac:dyDescent="0.2">
      <c r="C75" s="13" t="s">
        <v>45</v>
      </c>
      <c r="D75" s="6">
        <f ca="1">COUNTIF(INDIRECT("'"&amp;$C$1&amp;"'!B$69:B$71"),$C$81)</f>
        <v>0</v>
      </c>
      <c r="E75" s="6">
        <f ca="1">COUNTIF(INDIRECT("'"&amp;$C$1&amp;"'!C$69:C$71"),$C$81)</f>
        <v>0</v>
      </c>
      <c r="F75" s="6">
        <f ca="1">COUNTIF(INDIRECT("'"&amp;$C$1&amp;"'!D$69:D$71"),$C$81)</f>
        <v>0</v>
      </c>
      <c r="G75" s="6">
        <f ca="1">COUNTIF(INDIRECT("'"&amp;$C$1&amp;"'!E$69:E$71"),$C$81)</f>
        <v>0</v>
      </c>
      <c r="H75" s="6">
        <f ca="1">COUNTIF(INDIRECT("'"&amp;$C$1&amp;"'!F$69:F$71"),$C$81)</f>
        <v>0</v>
      </c>
      <c r="I75" s="6">
        <f ca="1">COUNTIF(INDIRECT("'"&amp;$C$1&amp;"'!G$69:G$71"),$C$81)</f>
        <v>0</v>
      </c>
    </row>
    <row r="76" spans="2:12" hidden="1" x14ac:dyDescent="0.2">
      <c r="C76" s="13" t="s">
        <v>46</v>
      </c>
      <c r="D76" s="6">
        <f ca="1">COUNTIF(INDIRECT("'"&amp;$C$1&amp;"'!B$87:B$89"),$C$81)</f>
        <v>0</v>
      </c>
      <c r="E76" s="6">
        <f ca="1">COUNTIF(INDIRECT("'"&amp;$C$1&amp;"'!C$87:C$89"),$C$81)</f>
        <v>0</v>
      </c>
      <c r="F76" s="6">
        <f ca="1">COUNTIF(INDIRECT("'"&amp;$C$1&amp;"'!D$87:D$89"),$C$81)</f>
        <v>0</v>
      </c>
      <c r="G76" s="6">
        <f ca="1">COUNTIF(INDIRECT("'"&amp;$C$1&amp;"'!E$87:E$89"),$C$81)</f>
        <v>0</v>
      </c>
      <c r="H76" s="6">
        <f ca="1">COUNTIF(INDIRECT("'"&amp;$C$1&amp;"'!F$87:F$89"),$C$81)</f>
        <v>0</v>
      </c>
      <c r="I76" s="6">
        <f ca="1">COUNTIF(INDIRECT("'"&amp;$C$1&amp;"'!G$87:G$89"),$C$81)</f>
        <v>0</v>
      </c>
    </row>
    <row r="77" spans="2:12" hidden="1" x14ac:dyDescent="0.2">
      <c r="C77" s="13" t="s">
        <v>47</v>
      </c>
      <c r="D77" s="6">
        <f ca="1">COUNTIF(INDIRECT("'"&amp;$C$1&amp;"'!B$105:B$107"),$C$81)</f>
        <v>0</v>
      </c>
      <c r="E77" s="6">
        <f ca="1">COUNTIF(INDIRECT("'"&amp;$C$1&amp;"'!C$105:C$107"),$C$81)</f>
        <v>0</v>
      </c>
      <c r="F77" s="6">
        <f ca="1">COUNTIF(INDIRECT("'"&amp;$C$1&amp;"'!D$105:D$107"),$C$81)</f>
        <v>0</v>
      </c>
      <c r="G77" s="6">
        <f ca="1">COUNTIF(INDIRECT("'"&amp;$C$1&amp;"'!E$105:E$107"),$C$81)</f>
        <v>0</v>
      </c>
      <c r="H77" s="6">
        <f ca="1">COUNTIF(INDIRECT("'"&amp;$C$1&amp;"'!F$105:F$107"),$C$81)</f>
        <v>0</v>
      </c>
      <c r="I77" s="6">
        <f ca="1">COUNTIF(INDIRECT("'"&amp;$C$1&amp;"'!G$105:G$107"),$C$81)</f>
        <v>0</v>
      </c>
    </row>
    <row r="78" spans="2:12" hidden="1" x14ac:dyDescent="0.2">
      <c r="C78" s="13" t="s">
        <v>77</v>
      </c>
      <c r="D78" s="6">
        <f ca="1">COUNTIF(INDIRECT("'"&amp;$C$1&amp;"'!B$123:B$125"),$C$81)</f>
        <v>0</v>
      </c>
      <c r="E78" s="6">
        <f ca="1">COUNTIF(INDIRECT("'"&amp;$C$1&amp;"'!C$123:C$125"),$C$81)</f>
        <v>0</v>
      </c>
      <c r="F78" s="6">
        <f ca="1">COUNTIF(INDIRECT("'"&amp;$C$1&amp;"'!D$123:D$125"),$C$81)</f>
        <v>0</v>
      </c>
      <c r="G78" s="6">
        <f ca="1">COUNTIF(INDIRECT("'"&amp;$C$1&amp;"'!E$123:E$125"),$C$81)</f>
        <v>0</v>
      </c>
      <c r="H78" s="6">
        <f ca="1">COUNTIF(INDIRECT("'"&amp;$C$1&amp;"'!F$123:F$125"),$C$81)</f>
        <v>0</v>
      </c>
      <c r="I78" s="6">
        <f ca="1">COUNTIF(INDIRECT("'"&amp;$C$1&amp;"'!G$123:G$125"),$C$81)</f>
        <v>0</v>
      </c>
    </row>
    <row r="79" spans="2:12" hidden="1" x14ac:dyDescent="0.2">
      <c r="C79" s="13" t="s">
        <v>78</v>
      </c>
      <c r="D79" s="6">
        <f ca="1">COUNTIF(INDIRECT("'"&amp;$C$1&amp;"'!B$141:B$143"),$C$81)</f>
        <v>0</v>
      </c>
      <c r="E79" s="6">
        <f ca="1">COUNTIF(INDIRECT("'"&amp;$C$1&amp;"'!C$141:C$143"),$C$81)</f>
        <v>0</v>
      </c>
      <c r="F79" s="6">
        <f ca="1">COUNTIF(INDIRECT("'"&amp;$C$1&amp;"'!D$141:D$143"),$C$81)</f>
        <v>0</v>
      </c>
      <c r="G79" s="6">
        <f ca="1">COUNTIF(INDIRECT("'"&amp;$C$1&amp;"'!E$141:E$143"),$C$81)</f>
        <v>0</v>
      </c>
      <c r="H79" s="6">
        <f ca="1">COUNTIF(INDIRECT("'"&amp;$C$1&amp;"'!F$141:F$143"),$C$81)</f>
        <v>0</v>
      </c>
      <c r="I79" s="6">
        <f ca="1">COUNTIF(INDIRECT("'"&amp;$C$1&amp;"'!G$141:G$143"),$C$81)</f>
        <v>0</v>
      </c>
    </row>
    <row r="80" spans="2:12" ht="13.5" hidden="1" thickBot="1" x14ac:dyDescent="0.25">
      <c r="C80" s="13" t="s">
        <v>79</v>
      </c>
      <c r="D80" s="6">
        <f ca="1">COUNTIF(INDIRECT("'"&amp;$C$1&amp;"'!B$155"),$C$81)</f>
        <v>0</v>
      </c>
      <c r="E80" s="6">
        <f ca="1">COUNTIF(INDIRECT("'"&amp;$C$1&amp;"'!C$155"),$C$81)</f>
        <v>0</v>
      </c>
      <c r="F80" s="6">
        <f ca="1">COUNTIF(INDIRECT("'"&amp;$C$1&amp;"'!D$155"),$C$81)</f>
        <v>0</v>
      </c>
      <c r="G80" s="6">
        <f ca="1">COUNTIF(INDIRECT("'"&amp;$C$1&amp;"'!E$155"),$C$81)</f>
        <v>0</v>
      </c>
      <c r="H80" s="6">
        <f ca="1">COUNTIF(INDIRECT("'"&amp;$C$1&amp;"'!F$155"),$C$81)</f>
        <v>0</v>
      </c>
      <c r="I80" s="6">
        <f ca="1">COUNTIF(INDIRECT("'"&amp;$C$1&amp;"'!G$155"),$C$81)</f>
        <v>0</v>
      </c>
    </row>
    <row r="81" spans="2:12" x14ac:dyDescent="0.2">
      <c r="B81" s="11" t="s">
        <v>40</v>
      </c>
      <c r="C81" s="148" t="str">
        <f>Données!P2</f>
        <v>4T élec</v>
      </c>
      <c r="D81" s="130" t="str">
        <f ca="1">IF(AND(D73&gt;=1,OR(INDIRECT("'"&amp;$C$1&amp;"'!B28")=1,INDIRECT("'"&amp;$C$1&amp;"'!B28")=3)),"indispo",IF(AND(D74&gt;=1,OR(INDIRECT("'"&amp;$C$1&amp;"'!B46")=1,INDIRECT("'"&amp;$C$1&amp;"'!B46")=3)),"indispo",IF(AND(D75&gt;=1,OR(INDIRECT("'"&amp;$C$1&amp;"'!B64")=1,INDIRECT("'"&amp;$C$1&amp;"'!B64")=3)),"indispo",IF(AND(D76&gt;=1,OR(INDIRECT("'"&amp;$C$1&amp;"'!B82")=1,INDIRECT("'"&amp;$C$1&amp;"'!B82")=3)),"indispo",IF(AND(D77&gt;=1,OR(INDIRECT("'"&amp;$C$1&amp;"'!B100")=1,INDIRECT("'"&amp;$C$1&amp;"'!B100")=3)),"indispo",IF(AND(D78&gt;=1,OR(INDIRECT("'"&amp;$C$1&amp;"'!B118")=1,INDIRECT("'"&amp;$C$1&amp;"'!B118")=3)),"indispo",IF(AND(D79&gt;=1,OR(INDIRECT("'"&amp;$C$1&amp;"'!B136")=1,INDIRECT("'"&amp;$C$1&amp;"'!B136")=3)),"indispo",IF(AND(D80&gt;=1,OR(INDIRECT("'"&amp;$C$1&amp;"'!B153")=1,INDIRECT("'"&amp;$C$1&amp;"'!B153")=3)),"indispo","dispo"))))))))</f>
        <v>dispo</v>
      </c>
      <c r="E81" s="130" t="str">
        <f ca="1">IF(AND(E73&gt;=1,OR(INDIRECT("'"&amp;$C$1&amp;"'!C28")=1,INDIRECT("'"&amp;$C$1&amp;"'!C28")=3)),"indispo",IF(AND(E74&gt;=1,OR(INDIRECT("'"&amp;$C$1&amp;"'!C46")=1,INDIRECT("'"&amp;$C$1&amp;"'!C46")=3)),"indispo",IF(AND(E75&gt;=1,OR(INDIRECT("'"&amp;$C$1&amp;"'!C64")=1,INDIRECT("'"&amp;$C$1&amp;"'!C64")=3)),"indispo",IF(AND(E76&gt;=1,OR(INDIRECT("'"&amp;$C$1&amp;"'!C82")=1,INDIRECT("'"&amp;$C$1&amp;"'!C82")=3)),"indispo",IF(AND(E77&gt;=1,OR(INDIRECT("'"&amp;$C$1&amp;"'!C100")=1,INDIRECT("'"&amp;$C$1&amp;"'!C100")=3)),"indispo",IF(AND(E78&gt;=1,OR(INDIRECT("'"&amp;$C$1&amp;"'!C118")=1,INDIRECT("'"&amp;$C$1&amp;"'!C118")=3)),"indispo",IF(AND(E79&gt;=1,OR(INDIRECT("'"&amp;$C$1&amp;"'!C136")=1,INDIRECT("'"&amp;$C$1&amp;"'!C136")=3)),"indispo",IF(AND(E80&gt;=1,OR(INDIRECT("'"&amp;$C$1&amp;"'!C153")=1,INDIRECT("'"&amp;$C$1&amp;"'!C153")=3)),"indispo","dispo"))))))))</f>
        <v>dispo</v>
      </c>
      <c r="F81" s="130" t="str">
        <f ca="1">IF(AND(F73&gt;=1,OR(INDIRECT("'"&amp;$C$1&amp;"'!D28")=1,INDIRECT("'"&amp;$C$1&amp;"'!D28")=3)),"indispo",IF(AND(F74&gt;=1,OR(INDIRECT("'"&amp;$C$1&amp;"'!D46")=1,INDIRECT("'"&amp;$C$1&amp;"'!D46")=3)),"indispo",IF(AND(F75&gt;=1,OR(INDIRECT("'"&amp;$C$1&amp;"'!D64")=1,INDIRECT("'"&amp;$C$1&amp;"'!D64")=3)),"indispo",IF(AND(F76&gt;=1,OR(INDIRECT("'"&amp;$C$1&amp;"'!D82")=1,INDIRECT("'"&amp;$C$1&amp;"'!D82")=3)),"indispo",IF(AND(F77&gt;=1,OR(INDIRECT("'"&amp;$C$1&amp;"'!D100")=1,INDIRECT("'"&amp;$C$1&amp;"'!D100")=3)),"indispo",IF(AND(F78&gt;=1,OR(INDIRECT("'"&amp;$C$1&amp;"'!D118")=1,INDIRECT("'"&amp;$C$1&amp;"'!D118")=3)),"indispo",IF(AND(F79&gt;=1,OR(INDIRECT("'"&amp;$C$1&amp;"'!D136")=1,INDIRECT("'"&amp;$C$1&amp;"'!D136")=3)),"indispo",IF(AND(F80&gt;=1,OR(INDIRECT("'"&amp;$C$1&amp;"'!D153")=1,INDIRECT("'"&amp;$C$1&amp;"'!D153")=3)),"indispo","dispo"))))))))</f>
        <v>dispo</v>
      </c>
      <c r="G81" s="130" t="str">
        <f ca="1">IF(AND(G73&gt;=1,OR(INDIRECT("'"&amp;$C$1&amp;"'!E28")=1,INDIRECT("'"&amp;$C$1&amp;"'!E28")=3)),"indispo",IF(AND(G74&gt;=1,OR(INDIRECT("'"&amp;$C$1&amp;"'!E46")=1,INDIRECT("'"&amp;$C$1&amp;"'!E46")=3)),"indispo",IF(AND(G75&gt;=1,OR(INDIRECT("'"&amp;$C$1&amp;"'!E64")=1,INDIRECT("'"&amp;$C$1&amp;"'!E64")=3)),"indispo",IF(AND(G76&gt;=1,OR(INDIRECT("'"&amp;$C$1&amp;"'!E82")=1,INDIRECT("'"&amp;$C$1&amp;"'!E82")=3)),"indispo",IF(AND(G77&gt;=1,OR(INDIRECT("'"&amp;$C$1&amp;"'!E100")=1,INDIRECT("'"&amp;$C$1&amp;"'!E100")=3)),"indispo",IF(AND(G78&gt;=1,OR(INDIRECT("'"&amp;$C$1&amp;"'!E118")=1,INDIRECT("'"&amp;$C$1&amp;"'!E118")=3)),"indispo",IF(AND(G79&gt;=1,OR(INDIRECT("'"&amp;$C$1&amp;"'!E136")=1,INDIRECT("'"&amp;$C$1&amp;"'!E136")=3)),"indispo",IF(AND(G80&gt;=1,OR(INDIRECT("'"&amp;$C$1&amp;"'!E153")=1,INDIRECT("'"&amp;$C$1&amp;"'!E153")=3)),"indispo","dispo"))))))))</f>
        <v>dispo</v>
      </c>
      <c r="H81" s="130" t="str">
        <f ca="1">IF(AND(H73&gt;=1,OR(INDIRECT("'"&amp;$C$1&amp;"'!F28")=1,INDIRECT("'"&amp;$C$1&amp;"'!F28")=3)),"indispo",IF(AND(H74&gt;=1,OR(INDIRECT("'"&amp;$C$1&amp;"'!F46")=1,INDIRECT("'"&amp;$C$1&amp;"'!F46")=3)),"indispo",IF(AND(H75&gt;=1,OR(INDIRECT("'"&amp;$C$1&amp;"'!F64")=1,INDIRECT("'"&amp;$C$1&amp;"'!F64")=3)),"indispo",IF(AND(H76&gt;=1,OR(INDIRECT("'"&amp;$C$1&amp;"'!F82")=1,INDIRECT("'"&amp;$C$1&amp;"'!F82")=3)),"indispo",IF(AND(H77&gt;=1,OR(INDIRECT("'"&amp;$C$1&amp;"'!F100")=1,INDIRECT("'"&amp;$C$1&amp;"'!F100")=3)),"indispo",IF(AND(H78&gt;=1,OR(INDIRECT("'"&amp;$C$1&amp;"'!F118")=1,INDIRECT("'"&amp;$C$1&amp;"'!F118")=3)),"indispo",IF(AND(H79&gt;=1,OR(INDIRECT("'"&amp;$C$1&amp;"'!F136")=1,INDIRECT("'"&amp;$C$1&amp;"'!F136")=3)),"indispo",IF(AND(H80&gt;=1,OR(INDIRECT("'"&amp;$C$1&amp;"'!F153")=1,INDIRECT("'"&amp;$C$1&amp;"'!F153")=3)),"indispo","dispo"))))))))</f>
        <v>dispo</v>
      </c>
      <c r="I81" s="130" t="str">
        <f ca="1">IF(AND(I73&gt;=1,OR(INDIRECT("'"&amp;$C$1&amp;"'!G28")=1,INDIRECT("'"&amp;$C$1&amp;"'!G28")=3)),"indispo",IF(AND(I74&gt;=1,OR(INDIRECT("'"&amp;$C$1&amp;"'!G46")=1,INDIRECT("'"&amp;$C$1&amp;"'!G46")=3)),"indispo",IF(AND(I75&gt;=1,OR(INDIRECT("'"&amp;$C$1&amp;"'!G64")=1,INDIRECT("'"&amp;$C$1&amp;"'!G64")=3)),"indispo",IF(AND(I76&gt;=1,OR(INDIRECT("'"&amp;$C$1&amp;"'!G82")=1,INDIRECT("'"&amp;$C$1&amp;"'!G82")=3)),"indispo",IF(AND(I77&gt;=1,OR(INDIRECT("'"&amp;$C$1&amp;"'!G100")=1,INDIRECT("'"&amp;$C$1&amp;"'!G100")=3)),"indispo",IF(AND(I78&gt;=1,OR(INDIRECT("'"&amp;$C$1&amp;"'!G118")=1,INDIRECT("'"&amp;$C$1&amp;"'!G118")=3)),"indispo",IF(AND(I79&gt;=1,OR(INDIRECT("'"&amp;$C$1&amp;"'!G136")=1,INDIRECT("'"&amp;$C$1&amp;"'!G136")=3)),"indispo",IF(AND(I80&gt;=1,OR(INDIRECT("'"&amp;$C$1&amp;"'!G153")=1,INDIRECT("'"&amp;$C$1&amp;"'!G153")=3)),"indispo","dispo"))))))))</f>
        <v>dispo</v>
      </c>
      <c r="J81" s="167" t="str">
        <f ca="1">IF(OR(INDIRECT("'"&amp;$C$1&amp;"'!$B$190")=C81,INDIRECT("'"&amp;$C$1&amp;"'!$C$190")=C81,INDIRECT("'"&amp;$C$1&amp;"'!$D$190")=C81,INDIRECT("'"&amp;$C$1&amp;"'!$E$190")=C81,INDIRECT("'"&amp;$C$1&amp;"'!$F$190")=C81,INDIRECT("'"&amp;$C$1&amp;"'!$G$190")=C81),"attention moyen en entretien","")</f>
        <v/>
      </c>
      <c r="K81" s="168"/>
      <c r="L81" s="168"/>
    </row>
    <row r="82" spans="2:12" x14ac:dyDescent="0.2">
      <c r="B82" s="12" t="s">
        <v>39</v>
      </c>
      <c r="C82" s="149"/>
      <c r="D82" s="31" t="str">
        <f ca="1">IF(AND(D73&gt;=1,OR(INDIRECT("'"&amp;$C$1&amp;"'!B28")=2,INDIRECT("'"&amp;$C$1&amp;"'!B28")=3)),"indispo",IF(AND(D74&gt;=1,OR(INDIRECT("'"&amp;$C$1&amp;"'!B46")=2,INDIRECT("'"&amp;$C$1&amp;"'!B46")=3)),"indispo",IF(AND(D75&gt;=1,OR(INDIRECT("'"&amp;$C$1&amp;"'!B64")=2,INDIRECT("'"&amp;$C$1&amp;"'!B64")=3)),"indispo",IF(AND(D76&gt;=1,OR(INDIRECT("'"&amp;$C$1&amp;"'!B82")=2,INDIRECT("'"&amp;$C$1&amp;"'!B82")=3)),"indispo",IF(AND(D77&gt;=1,OR(INDIRECT("'"&amp;$C$1&amp;"'!B100")=2,INDIRECT("'"&amp;$C$1&amp;"'!B100")=3)),"indispo",IF(AND(D78&gt;=1,OR(INDIRECT("'"&amp;$C$1&amp;"'!B118")=2,INDIRECT("'"&amp;$C$1&amp;"'!B118")=3)),"indispo",IF(AND(D79&gt;=1,OR(INDIRECT("'"&amp;$C$1&amp;"'!B136")=2,INDIRECT("'"&amp;$C$1&amp;"'!B136")=3)),"indispo",IF(AND(D80&gt;=1,OR(INDIRECT("'"&amp;$C$1&amp;"'!B153")=2,INDIRECT("'"&amp;$C$1&amp;"'!B153")=3)),"indispo","dispo"))))))))</f>
        <v>dispo</v>
      </c>
      <c r="E82" s="31" t="str">
        <f ca="1">IF(AND(E73&gt;=1,OR(INDIRECT("'"&amp;$C$1&amp;"'!C28")=2,INDIRECT("'"&amp;$C$1&amp;"'!C28")=3)),"indispo",IF(AND(E74&gt;=1,OR(INDIRECT("'"&amp;$C$1&amp;"'!C46")=2,INDIRECT("'"&amp;$C$1&amp;"'!C46")=3)),"indispo",IF(AND(E75&gt;=1,OR(INDIRECT("'"&amp;$C$1&amp;"'!C64")=2,INDIRECT("'"&amp;$C$1&amp;"'!C64")=3)),"indispo",IF(AND(E76&gt;=1,OR(INDIRECT("'"&amp;$C$1&amp;"'!C82")=2,INDIRECT("'"&amp;$C$1&amp;"'!C82")=3)),"indispo",IF(AND(E77&gt;=1,OR(INDIRECT("'"&amp;$C$1&amp;"'!C100")=2,INDIRECT("'"&amp;$C$1&amp;"'!C100")=3)),"indispo",IF(AND(E78&gt;=1,OR(INDIRECT("'"&amp;$C$1&amp;"'!C118")=2,INDIRECT("'"&amp;$C$1&amp;"'!C118")=3)),"indispo",IF(AND(E79&gt;=1,OR(INDIRECT("'"&amp;$C$1&amp;"'!C136")=2,INDIRECT("'"&amp;$C$1&amp;"'!C136")=3)),"indispo",IF(AND(E80&gt;=1,OR(INDIRECT("'"&amp;$C$1&amp;"'!C153")=2,INDIRECT("'"&amp;$C$1&amp;"'!C153")=3)),"indispo","dispo"))))))))</f>
        <v>dispo</v>
      </c>
      <c r="F82" s="31" t="str">
        <f ca="1">IF(AND(F73&gt;=1,OR(INDIRECT("'"&amp;$C$1&amp;"'!D28")=2,INDIRECT("'"&amp;$C$1&amp;"'!D28")=3)),"indispo",IF(AND(F74&gt;=1,OR(INDIRECT("'"&amp;$C$1&amp;"'!D46")=2,INDIRECT("'"&amp;$C$1&amp;"'!D46")=3)),"indispo",IF(AND(F75&gt;=1,OR(INDIRECT("'"&amp;$C$1&amp;"'!D64")=2,INDIRECT("'"&amp;$C$1&amp;"'!D64")=3)),"indispo",IF(AND(F76&gt;=1,OR(INDIRECT("'"&amp;$C$1&amp;"'!D82")=2,INDIRECT("'"&amp;$C$1&amp;"'!D82")=3)),"indispo",IF(AND(F77&gt;=1,OR(INDIRECT("'"&amp;$C$1&amp;"'!D100")=2,INDIRECT("'"&amp;$C$1&amp;"'!D100")=3)),"indispo",IF(AND(F78&gt;=1,OR(INDIRECT("'"&amp;$C$1&amp;"'!D118")=2,INDIRECT("'"&amp;$C$1&amp;"'!D118")=3)),"indispo",IF(AND(F79&gt;=1,OR(INDIRECT("'"&amp;$C$1&amp;"'!D136")=2,INDIRECT("'"&amp;$C$1&amp;"'!D136")=3)),"indispo",IF(AND(F80&gt;=1,OR(INDIRECT("'"&amp;$C$1&amp;"'!D153")=2,INDIRECT("'"&amp;$C$1&amp;"'!D153")=3)),"indispo","dispo"))))))))</f>
        <v>dispo</v>
      </c>
      <c r="G82" s="31" t="str">
        <f ca="1">IF(AND(G73&gt;=1,OR(INDIRECT("'"&amp;$C$1&amp;"'!E28")=2,INDIRECT("'"&amp;$C$1&amp;"'!E28")=3)),"indispo",IF(AND(G74&gt;=1,OR(INDIRECT("'"&amp;$C$1&amp;"'!E46")=2,INDIRECT("'"&amp;$C$1&amp;"'!E46")=3)),"indispo",IF(AND(G75&gt;=1,OR(INDIRECT("'"&amp;$C$1&amp;"'!E64")=2,INDIRECT("'"&amp;$C$1&amp;"'!E64")=3)),"indispo",IF(AND(G76&gt;=1,OR(INDIRECT("'"&amp;$C$1&amp;"'!E82")=2,INDIRECT("'"&amp;$C$1&amp;"'!E82")=3)),"indispo",IF(AND(G77&gt;=1,OR(INDIRECT("'"&amp;$C$1&amp;"'!E100")=2,INDIRECT("'"&amp;$C$1&amp;"'!E100")=3)),"indispo",IF(AND(G78&gt;=1,OR(INDIRECT("'"&amp;$C$1&amp;"'!E118")=2,INDIRECT("'"&amp;$C$1&amp;"'!E118")=3)),"indispo",IF(AND(G79&gt;=1,OR(INDIRECT("'"&amp;$C$1&amp;"'!E136")=2,INDIRECT("'"&amp;$C$1&amp;"'!E136")=3)),"indispo",IF(AND(G80&gt;=1,OR(INDIRECT("'"&amp;$C$1&amp;"'!E153")=2,INDIRECT("'"&amp;$C$1&amp;"'!E153")=3)),"indispo","dispo"))))))))</f>
        <v>dispo</v>
      </c>
      <c r="H82" s="31" t="str">
        <f ca="1">IF(AND(H73&gt;=1,OR(INDIRECT("'"&amp;$C$1&amp;"'!F28")=2,INDIRECT("'"&amp;$C$1&amp;"'!F28")=3)),"indispo",IF(AND(H74&gt;=1,OR(INDIRECT("'"&amp;$C$1&amp;"'!F46")=2,INDIRECT("'"&amp;$C$1&amp;"'!F46")=3)),"indispo",IF(AND(H75&gt;=1,OR(INDIRECT("'"&amp;$C$1&amp;"'!F64")=2,INDIRECT("'"&amp;$C$1&amp;"'!F64")=3)),"indispo",IF(AND(H76&gt;=1,OR(INDIRECT("'"&amp;$C$1&amp;"'!F82")=2,INDIRECT("'"&amp;$C$1&amp;"'!F82")=3)),"indispo",IF(AND(H77&gt;=1,OR(INDIRECT("'"&amp;$C$1&amp;"'!F100")=2,INDIRECT("'"&amp;$C$1&amp;"'!F100")=3)),"indispo",IF(AND(H78&gt;=1,OR(INDIRECT("'"&amp;$C$1&amp;"'!F118")=2,INDIRECT("'"&amp;$C$1&amp;"'!F118")=3)),"indispo",IF(AND(H79&gt;=1,OR(INDIRECT("'"&amp;$C$1&amp;"'!F136")=2,INDIRECT("'"&amp;$C$1&amp;"'!F136")=3)),"indispo",IF(AND(H80&gt;=1,OR(INDIRECT("'"&amp;$C$1&amp;"'!F153")=2,INDIRECT("'"&amp;$C$1&amp;"'!F153")=3)),"indispo","dispo"))))))))</f>
        <v>dispo</v>
      </c>
      <c r="I82" s="31" t="str">
        <f ca="1">IF(AND(I73&gt;=1,OR(INDIRECT("'"&amp;$C$1&amp;"'!G28")=2,INDIRECT("'"&amp;$C$1&amp;"'!G28")=3)),"indispo",IF(AND(I74&gt;=1,OR(INDIRECT("'"&amp;$C$1&amp;"'!G46")=2,INDIRECT("'"&amp;$C$1&amp;"'!G46")=3)),"indispo",IF(AND(I75&gt;=1,OR(INDIRECT("'"&amp;$C$1&amp;"'!G64")=2,INDIRECT("'"&amp;$C$1&amp;"'!G64")=3)),"indispo",IF(AND(I76&gt;=1,OR(INDIRECT("'"&amp;$C$1&amp;"'!G82")=2,INDIRECT("'"&amp;$C$1&amp;"'!G82")=3)),"indispo",IF(AND(I77&gt;=1,OR(INDIRECT("'"&amp;$C$1&amp;"'!G100")=2,INDIRECT("'"&amp;$C$1&amp;"'!G100")=3)),"indispo",IF(AND(I78&gt;=1,OR(INDIRECT("'"&amp;$C$1&amp;"'!G118")=2,INDIRECT("'"&amp;$C$1&amp;"'!G118")=3)),"indispo",IF(AND(I79&gt;=1,OR(INDIRECT("'"&amp;$C$1&amp;"'!G136")=2,INDIRECT("'"&amp;$C$1&amp;"'!G136")=3)),"indispo",IF(AND(I80&gt;=1,OR(INDIRECT("'"&amp;$C$1&amp;"'!G153")=2,INDIRECT("'"&amp;$C$1&amp;"'!G153")=3)),"indispo","dispo"))))))))</f>
        <v>dispo</v>
      </c>
      <c r="J82" s="167"/>
      <c r="K82" s="168"/>
      <c r="L82" s="168"/>
    </row>
    <row r="83" spans="2:12" ht="13.5" thickBot="1" x14ac:dyDescent="0.25">
      <c r="B83" s="157" t="s">
        <v>42</v>
      </c>
      <c r="C83" s="158"/>
      <c r="D83" s="32" t="str">
        <f ca="1">IF(SUM(D73:D80)&gt;2,"erreur"&amp;" "&amp;$C$81,IF(AND(SUM(D73:D80)&gt;=2,OR(D81="dispo",D82="dispo")),"erreur"&amp;" "&amp;$C$81,IF(AND(SUM(D73:D80)&gt;=2,OR(INDIRECT("'"&amp;$C$1&amp;"'!B28")=3,INDIRECT("'"&amp;$C$1&amp;"'!B46")=3,INDIRECT("'"&amp;$C$1&amp;"'!B64")=3,INDIRECT("'"&amp;$C$1&amp;"'!B82")=3,INDIRECT("'"&amp;$C$1&amp;"'!B100")=3,INDIRECT("'"&amp;$C$1&amp;"'!B118")=3,INDIRECT("'"&amp;$C$1&amp;"'!B136")=3,INDIRECT("'"&amp;$C$1&amp;"'!B153")=3,INDIRECT("'"&amp;$C$1&amp;"'!B189")=3)),"erreur"&amp;" "&amp;$C$81,"OK")))</f>
        <v>OK</v>
      </c>
      <c r="E83" s="32" t="str">
        <f ca="1">IF(SUM(E73:E80)&gt;2,"erreur"&amp;" "&amp;$C$81,IF(AND(SUM(E73:E80)&gt;=2,OR(E81="dispo",E82="dispo")),"erreur"&amp;" "&amp;$C$81,IF(AND(SUM(E73:E80)&gt;=2,OR(INDIRECT("'"&amp;$C$1&amp;"'!C28")=3,INDIRECT("'"&amp;$C$1&amp;"'!C46")=3,INDIRECT("'"&amp;$C$1&amp;"'!C64")=3,INDIRECT("'"&amp;$C$1&amp;"'!C82")=3,INDIRECT("'"&amp;$C$1&amp;"'!C100")=3,INDIRECT("'"&amp;$C$1&amp;"'!C118")=3,INDIRECT("'"&amp;$C$1&amp;"'!C136")=3,INDIRECT("'"&amp;$C$1&amp;"'!C153")=3,INDIRECT("'"&amp;$C$1&amp;"'!C189")=3)),"erreur"&amp;" "&amp;$C$81,"OK")))</f>
        <v>OK</v>
      </c>
      <c r="F83" s="32" t="str">
        <f ca="1">IF(SUM(F73:F80)&gt;2,"erreur"&amp;" "&amp;$C$81,IF(AND(SUM(F73:F80)&gt;=2,OR(F81="dispo",F82="dispo")),"erreur"&amp;" "&amp;$C$81,IF(AND(SUM(F73:F80)&gt;=2,OR(INDIRECT("'"&amp;$C$1&amp;"'!D28")=3,INDIRECT("'"&amp;$C$1&amp;"'!D46")=3,INDIRECT("'"&amp;$C$1&amp;"'!D64")=3,INDIRECT("'"&amp;$C$1&amp;"'!D82")=3,INDIRECT("'"&amp;$C$1&amp;"'!D100")=3,INDIRECT("'"&amp;$C$1&amp;"'!D118")=3,INDIRECT("'"&amp;$C$1&amp;"'!D136")=3,INDIRECT("'"&amp;$C$1&amp;"'!D153")=3,INDIRECT("'"&amp;$C$1&amp;"'!D189")=3)),"erreur"&amp;" "&amp;$C$81,"OK")))</f>
        <v>OK</v>
      </c>
      <c r="G83" s="32" t="str">
        <f ca="1">IF(SUM(G73:G80)&gt;2,"erreur"&amp;" "&amp;$C$81,IF(AND(SUM(G73:G80)&gt;=2,OR(G81="dispo",G82="dispo")),"erreur"&amp;" "&amp;$C$81,IF(AND(SUM(G73:G80)&gt;=2,OR(INDIRECT("'"&amp;$C$1&amp;"'!E28")=3,INDIRECT("'"&amp;$C$1&amp;"'!E46")=3,INDIRECT("'"&amp;$C$1&amp;"'!E64")=3,INDIRECT("'"&amp;$C$1&amp;"'!E82")=3,INDIRECT("'"&amp;$C$1&amp;"'!E100")=3,INDIRECT("'"&amp;$C$1&amp;"'!E118")=3,INDIRECT("'"&amp;$C$1&amp;"'!E136")=3,INDIRECT("'"&amp;$C$1&amp;"'!E153")=3,INDIRECT("'"&amp;$C$1&amp;"'!E189")=3)),"erreur"&amp;" "&amp;$C$81,"OK")))</f>
        <v>OK</v>
      </c>
      <c r="H83" s="32" t="str">
        <f ca="1">IF(SUM(H73:H80)&gt;2,"erreur"&amp;" "&amp;$C$81,IF(AND(SUM(H73:H80)&gt;=2,OR(H81="dispo",H82="dispo")),"erreur"&amp;" "&amp;$C$81,IF(AND(SUM(H73:H80)&gt;=2,OR(INDIRECT("'"&amp;$C$1&amp;"'!F28")=3,INDIRECT("'"&amp;$C$1&amp;"'!F46")=3,INDIRECT("'"&amp;$C$1&amp;"'!F64")=3,INDIRECT("'"&amp;$C$1&amp;"'!F82")=3,INDIRECT("'"&amp;$C$1&amp;"'!F100")=3,INDIRECT("'"&amp;$C$1&amp;"'!F118")=3,INDIRECT("'"&amp;$C$1&amp;"'!F136")=3,INDIRECT("'"&amp;$C$1&amp;"'!F153")=3,INDIRECT("'"&amp;$C$1&amp;"'!F189")=3)),"erreur"&amp;" "&amp;$C$81,"OK")))</f>
        <v>OK</v>
      </c>
      <c r="I83" s="32" t="str">
        <f ca="1">IF(SUM(I73:I80)&gt;2,"erreur"&amp;" "&amp;$C$81,IF(AND(SUM(I73:I80)&gt;=2,OR(I81="dispo",I82="dispo")),"erreur"&amp;" "&amp;$C$81,IF(AND(SUM(I73:I80)&gt;=2,OR(INDIRECT("'"&amp;$C$1&amp;"'!G28")=3,INDIRECT("'"&amp;$C$1&amp;"'!G46")=3,INDIRECT("'"&amp;$C$1&amp;"'!G64")=3,INDIRECT("'"&amp;$C$1&amp;"'!G82")=3,INDIRECT("'"&amp;$C$1&amp;"'!G100")=3,INDIRECT("'"&amp;$C$1&amp;"'!G118")=3,INDIRECT("'"&amp;$C$1&amp;"'!G136")=3,INDIRECT("'"&amp;$C$1&amp;"'!G153")=3,INDIRECT("'"&amp;$C$1&amp;"'!G189")=3)),"erreur"&amp;" "&amp;$C$81,"OK")))</f>
        <v>OK</v>
      </c>
    </row>
    <row r="84" spans="2:12" hidden="1" x14ac:dyDescent="0.2">
      <c r="C84" s="13" t="s">
        <v>43</v>
      </c>
      <c r="D84" s="6">
        <f ca="1">COUNTIF(INDIRECT("'"&amp;$C$1&amp;"'!B$33:B$35"),$C$92)</f>
        <v>0</v>
      </c>
      <c r="E84" s="6">
        <f ca="1">COUNTIF(INDIRECT("'"&amp;$C$1&amp;"'!C$33:C$35"),$C$92)</f>
        <v>0</v>
      </c>
      <c r="F84" s="6">
        <f ca="1">COUNTIF(INDIRECT("'"&amp;$C$1&amp;"'!D$33:D$35"),$C$92)</f>
        <v>0</v>
      </c>
      <c r="G84" s="6">
        <f ca="1">COUNTIF(INDIRECT("'"&amp;$C$1&amp;"'!E$33:E$35"),$C$92)</f>
        <v>0</v>
      </c>
      <c r="H84" s="6">
        <f ca="1">COUNTIF(INDIRECT("'"&amp;$C$1&amp;"'!F$33:F$35"),$C$92)</f>
        <v>0</v>
      </c>
      <c r="I84" s="6">
        <f ca="1">COUNTIF(INDIRECT("'"&amp;$C$1&amp;"'!G$33:G$35"),$C$92)</f>
        <v>0</v>
      </c>
    </row>
    <row r="85" spans="2:12" hidden="1" x14ac:dyDescent="0.2">
      <c r="C85" s="13" t="s">
        <v>44</v>
      </c>
      <c r="D85" s="6">
        <f ca="1">COUNTIF(INDIRECT("'"&amp;$C$1&amp;"'!B$51:B$53"),$C$92)</f>
        <v>0</v>
      </c>
      <c r="E85" s="6">
        <f ca="1">COUNTIF(INDIRECT("'"&amp;$C$1&amp;"'!C$51:C$53"),$C$92)</f>
        <v>0</v>
      </c>
      <c r="F85" s="6">
        <f ca="1">COUNTIF(INDIRECT("'"&amp;$C$1&amp;"'!D$51:D$53"),$C$92)</f>
        <v>0</v>
      </c>
      <c r="G85" s="6">
        <f ca="1">COUNTIF(INDIRECT("'"&amp;$C$1&amp;"'!E$51:E$53"),$C$92)</f>
        <v>0</v>
      </c>
      <c r="H85" s="6">
        <f ca="1">COUNTIF(INDIRECT("'"&amp;$C$1&amp;"'!F$51:F$53"),$C$92)</f>
        <v>0</v>
      </c>
      <c r="I85" s="6">
        <f ca="1">COUNTIF(INDIRECT("'"&amp;$C$1&amp;"'!G$51:G$53"),$C$92)</f>
        <v>0</v>
      </c>
    </row>
    <row r="86" spans="2:12" hidden="1" x14ac:dyDescent="0.2">
      <c r="C86" s="13" t="s">
        <v>45</v>
      </c>
      <c r="D86" s="6">
        <f ca="1">COUNTIF(INDIRECT("'"&amp;$C$1&amp;"'!B$69:B$71"),$C$92)</f>
        <v>0</v>
      </c>
      <c r="E86" s="6">
        <f ca="1">COUNTIF(INDIRECT("'"&amp;$C$1&amp;"'!C$69:C$71"),$C$92)</f>
        <v>0</v>
      </c>
      <c r="F86" s="6">
        <f ca="1">COUNTIF(INDIRECT("'"&amp;$C$1&amp;"'!D$69:D$71"),$C$92)</f>
        <v>0</v>
      </c>
      <c r="G86" s="6">
        <f ca="1">COUNTIF(INDIRECT("'"&amp;$C$1&amp;"'!E$69:E$71"),$C$92)</f>
        <v>0</v>
      </c>
      <c r="H86" s="6">
        <f ca="1">COUNTIF(INDIRECT("'"&amp;$C$1&amp;"'!F$69:F$71"),$C$92)</f>
        <v>0</v>
      </c>
      <c r="I86" s="6">
        <f ca="1">COUNTIF(INDIRECT("'"&amp;$C$1&amp;"'!G$69:G$71"),$C$92)</f>
        <v>0</v>
      </c>
    </row>
    <row r="87" spans="2:12" hidden="1" x14ac:dyDescent="0.2">
      <c r="C87" s="13" t="s">
        <v>46</v>
      </c>
      <c r="D87" s="6">
        <f ca="1">COUNTIF(INDIRECT("'"&amp;$C$1&amp;"'!B$87:B$89"),$C$92)</f>
        <v>0</v>
      </c>
      <c r="E87" s="6">
        <f ca="1">COUNTIF(INDIRECT("'"&amp;$C$1&amp;"'!C$87:C$89"),$C$92)</f>
        <v>0</v>
      </c>
      <c r="F87" s="6">
        <f ca="1">COUNTIF(INDIRECT("'"&amp;$C$1&amp;"'!D$87:D$89"),$C$92)</f>
        <v>0</v>
      </c>
      <c r="G87" s="6">
        <f ca="1">COUNTIF(INDIRECT("'"&amp;$C$1&amp;"'!E$87:E$89"),$C$92)</f>
        <v>0</v>
      </c>
      <c r="H87" s="6">
        <f ca="1">COUNTIF(INDIRECT("'"&amp;$C$1&amp;"'!F$87:F$89"),$C$92)</f>
        <v>0</v>
      </c>
      <c r="I87" s="6">
        <f ca="1">COUNTIF(INDIRECT("'"&amp;$C$1&amp;"'!G$87:G$89"),$C$92)</f>
        <v>0</v>
      </c>
    </row>
    <row r="88" spans="2:12" hidden="1" x14ac:dyDescent="0.2">
      <c r="C88" s="13" t="s">
        <v>47</v>
      </c>
      <c r="D88" s="6">
        <f ca="1">COUNTIF(INDIRECT("'"&amp;$C$1&amp;"'!B$105:B$107"),$C$92)</f>
        <v>0</v>
      </c>
      <c r="E88" s="6">
        <f ca="1">COUNTIF(INDIRECT("'"&amp;$C$1&amp;"'!C$105:C$107"),$C$92)</f>
        <v>0</v>
      </c>
      <c r="F88" s="6">
        <f ca="1">COUNTIF(INDIRECT("'"&amp;$C$1&amp;"'!D$105:D$107"),$C$92)</f>
        <v>0</v>
      </c>
      <c r="G88" s="6">
        <f ca="1">COUNTIF(INDIRECT("'"&amp;$C$1&amp;"'!E$105:E$107"),$C$92)</f>
        <v>0</v>
      </c>
      <c r="H88" s="6">
        <f ca="1">COUNTIF(INDIRECT("'"&amp;$C$1&amp;"'!F$105:F$107"),$C$92)</f>
        <v>0</v>
      </c>
      <c r="I88" s="6">
        <f ca="1">COUNTIF(INDIRECT("'"&amp;$C$1&amp;"'!G$105:G$107"),$C$92)</f>
        <v>0</v>
      </c>
    </row>
    <row r="89" spans="2:12" hidden="1" x14ac:dyDescent="0.2">
      <c r="C89" s="13" t="s">
        <v>77</v>
      </c>
      <c r="D89" s="6">
        <f ca="1">COUNTIF(INDIRECT("'"&amp;$C$1&amp;"'!B$123:B$125"),$C$92)</f>
        <v>0</v>
      </c>
      <c r="E89" s="6">
        <f ca="1">COUNTIF(INDIRECT("'"&amp;$C$1&amp;"'!C$123:C$125"),$C$92)</f>
        <v>0</v>
      </c>
      <c r="F89" s="6">
        <f ca="1">COUNTIF(INDIRECT("'"&amp;$C$1&amp;"'!D$123:D$125"),$C$92)</f>
        <v>0</v>
      </c>
      <c r="G89" s="6">
        <f ca="1">COUNTIF(INDIRECT("'"&amp;$C$1&amp;"'!E$123:E$125"),$C$92)</f>
        <v>0</v>
      </c>
      <c r="H89" s="6">
        <f ca="1">COUNTIF(INDIRECT("'"&amp;$C$1&amp;"'!F$123:F$125"),$C$92)</f>
        <v>0</v>
      </c>
      <c r="I89" s="6">
        <f ca="1">COUNTIF(INDIRECT("'"&amp;$C$1&amp;"'!G$123:G$125"),$C$92)</f>
        <v>0</v>
      </c>
    </row>
    <row r="90" spans="2:12" hidden="1" x14ac:dyDescent="0.2">
      <c r="C90" s="13" t="s">
        <v>78</v>
      </c>
      <c r="D90" s="6">
        <f ca="1">COUNTIF(INDIRECT("'"&amp;$C$1&amp;"'!B$141:B$143"),$C$92)</f>
        <v>0</v>
      </c>
      <c r="E90" s="6">
        <f ca="1">COUNTIF(INDIRECT("'"&amp;$C$1&amp;"'!C$141:C$143"),$C$92)</f>
        <v>0</v>
      </c>
      <c r="F90" s="6">
        <f ca="1">COUNTIF(INDIRECT("'"&amp;$C$1&amp;"'!D$141:D$143"),$C$92)</f>
        <v>0</v>
      </c>
      <c r="G90" s="6">
        <f ca="1">COUNTIF(INDIRECT("'"&amp;$C$1&amp;"'!E$141:E$143"),$C$92)</f>
        <v>0</v>
      </c>
      <c r="H90" s="6">
        <f ca="1">COUNTIF(INDIRECT("'"&amp;$C$1&amp;"'!F$141:F$143"),$C$92)</f>
        <v>0</v>
      </c>
      <c r="I90" s="6">
        <f ca="1">COUNTIF(INDIRECT("'"&amp;$C$1&amp;"'!G$141:G$143"),$C$92)</f>
        <v>0</v>
      </c>
    </row>
    <row r="91" spans="2:12" ht="13.5" hidden="1" thickBot="1" x14ac:dyDescent="0.25">
      <c r="C91" s="13" t="s">
        <v>79</v>
      </c>
      <c r="D91" s="6">
        <f ca="1">COUNTIF(INDIRECT("'"&amp;$C$1&amp;"'!B$155"),$C$92)</f>
        <v>0</v>
      </c>
      <c r="E91" s="6">
        <f ca="1">COUNTIF(INDIRECT("'"&amp;$C$1&amp;"'!C$155"),$C$92)</f>
        <v>0</v>
      </c>
      <c r="F91" s="6">
        <f ca="1">COUNTIF(INDIRECT("'"&amp;$C$1&amp;"'!D$155"),$C$92)</f>
        <v>0</v>
      </c>
      <c r="G91" s="6">
        <f ca="1">COUNTIF(INDIRECT("'"&amp;$C$1&amp;"'!E$155"),$C$92)</f>
        <v>0</v>
      </c>
      <c r="H91" s="6">
        <f ca="1">COUNTIF(INDIRECT("'"&amp;$C$1&amp;"'!F$155"),$C$92)</f>
        <v>0</v>
      </c>
      <c r="I91" s="6">
        <f ca="1">COUNTIF(INDIRECT("'"&amp;$C$1&amp;"'!G$155"),$C$92)</f>
        <v>0</v>
      </c>
    </row>
    <row r="92" spans="2:12" x14ac:dyDescent="0.2">
      <c r="B92" s="11" t="s">
        <v>40</v>
      </c>
      <c r="C92" s="148" t="str">
        <f>Données!P3</f>
        <v>7T gaz</v>
      </c>
      <c r="D92" s="130" t="str">
        <f ca="1">IF(AND(D84&gt;=1,OR(INDIRECT("'"&amp;$C$1&amp;"'!B28")=1,INDIRECT("'"&amp;$C$1&amp;"'!B28")=3)),"indispo",IF(AND(D85&gt;=1,OR(INDIRECT("'"&amp;$C$1&amp;"'!B46")=1,INDIRECT("'"&amp;$C$1&amp;"'!B46")=3)),"indispo",IF(AND(D86&gt;=1,OR(INDIRECT("'"&amp;$C$1&amp;"'!B64")=1,INDIRECT("'"&amp;$C$1&amp;"'!B64")=3)),"indispo",IF(AND(D87&gt;=1,OR(INDIRECT("'"&amp;$C$1&amp;"'!B82")=1,INDIRECT("'"&amp;$C$1&amp;"'!B82")=3)),"indispo",IF(AND(D88&gt;=1,OR(INDIRECT("'"&amp;$C$1&amp;"'!B100")=1,INDIRECT("'"&amp;$C$1&amp;"'!B100")=3)),"indispo",IF(AND(D89&gt;=1,OR(INDIRECT("'"&amp;$C$1&amp;"'!B118")=1,INDIRECT("'"&amp;$C$1&amp;"'!B118")=3)),"indispo",IF(AND(D90&gt;=1,OR(INDIRECT("'"&amp;$C$1&amp;"'!B136")=1,INDIRECT("'"&amp;$C$1&amp;"'!B136")=3)),"indispo",IF(AND(D91&gt;=1,OR(INDIRECT("'"&amp;$C$1&amp;"'!B153")=1,INDIRECT("'"&amp;$C$1&amp;"'!B153")=3)),"indispo","dispo"))))))))</f>
        <v>dispo</v>
      </c>
      <c r="E92" s="130" t="str">
        <f ca="1">IF(AND(E84&gt;=1,OR(INDIRECT("'"&amp;$C$1&amp;"'!C28")=1,INDIRECT("'"&amp;$C$1&amp;"'!C28")=3)),"indispo",IF(AND(E85&gt;=1,OR(INDIRECT("'"&amp;$C$1&amp;"'!C46")=1,INDIRECT("'"&amp;$C$1&amp;"'!C46")=3)),"indispo",IF(AND(E86&gt;=1,OR(INDIRECT("'"&amp;$C$1&amp;"'!C64")=1,INDIRECT("'"&amp;$C$1&amp;"'!C64")=3)),"indispo",IF(AND(E87&gt;=1,OR(INDIRECT("'"&amp;$C$1&amp;"'!C82")=1,INDIRECT("'"&amp;$C$1&amp;"'!C82")=3)),"indispo",IF(AND(E88&gt;=1,OR(INDIRECT("'"&amp;$C$1&amp;"'!C100")=1,INDIRECT("'"&amp;$C$1&amp;"'!C100")=3)),"indispo",IF(AND(E89&gt;=1,OR(INDIRECT("'"&amp;$C$1&amp;"'!C118")=1,INDIRECT("'"&amp;$C$1&amp;"'!C118")=3)),"indispo",IF(AND(E90&gt;=1,OR(INDIRECT("'"&amp;$C$1&amp;"'!C136")=1,INDIRECT("'"&amp;$C$1&amp;"'!C136")=3)),"indispo",IF(AND(E91&gt;=1,OR(INDIRECT("'"&amp;$C$1&amp;"'!C153")=1,INDIRECT("'"&amp;$C$1&amp;"'!C153")=3)),"indispo","dispo"))))))))</f>
        <v>dispo</v>
      </c>
      <c r="F92" s="130" t="str">
        <f ca="1">IF(AND(F84&gt;=1,OR(INDIRECT("'"&amp;$C$1&amp;"'!D28")=1,INDIRECT("'"&amp;$C$1&amp;"'!D28")=3)),"indispo",IF(AND(F85&gt;=1,OR(INDIRECT("'"&amp;$C$1&amp;"'!D46")=1,INDIRECT("'"&amp;$C$1&amp;"'!D46")=3)),"indispo",IF(AND(F86&gt;=1,OR(INDIRECT("'"&amp;$C$1&amp;"'!D64")=1,INDIRECT("'"&amp;$C$1&amp;"'!D64")=3)),"indispo",IF(AND(F87&gt;=1,OR(INDIRECT("'"&amp;$C$1&amp;"'!D82")=1,INDIRECT("'"&amp;$C$1&amp;"'!D82")=3)),"indispo",IF(AND(F88&gt;=1,OR(INDIRECT("'"&amp;$C$1&amp;"'!D100")=1,INDIRECT("'"&amp;$C$1&amp;"'!D100")=3)),"indispo",IF(AND(F89&gt;=1,OR(INDIRECT("'"&amp;$C$1&amp;"'!D118")=1,INDIRECT("'"&amp;$C$1&amp;"'!D118")=3)),"indispo",IF(AND(F90&gt;=1,OR(INDIRECT("'"&amp;$C$1&amp;"'!D136")=1,INDIRECT("'"&amp;$C$1&amp;"'!D136")=3)),"indispo",IF(AND(F91&gt;=1,OR(INDIRECT("'"&amp;$C$1&amp;"'!D153")=1,INDIRECT("'"&amp;$C$1&amp;"'!D153")=3)),"indispo","dispo"))))))))</f>
        <v>dispo</v>
      </c>
      <c r="G92" s="130" t="str">
        <f ca="1">IF(AND(G84&gt;=1,OR(INDIRECT("'"&amp;$C$1&amp;"'!E28")=1,INDIRECT("'"&amp;$C$1&amp;"'!E28")=3)),"indispo",IF(AND(G85&gt;=1,OR(INDIRECT("'"&amp;$C$1&amp;"'!E46")=1,INDIRECT("'"&amp;$C$1&amp;"'!E46")=3)),"indispo",IF(AND(G86&gt;=1,OR(INDIRECT("'"&amp;$C$1&amp;"'!E64")=1,INDIRECT("'"&amp;$C$1&amp;"'!E64")=3)),"indispo",IF(AND(G87&gt;=1,OR(INDIRECT("'"&amp;$C$1&amp;"'!E82")=1,INDIRECT("'"&amp;$C$1&amp;"'!E82")=3)),"indispo",IF(AND(G88&gt;=1,OR(INDIRECT("'"&amp;$C$1&amp;"'!E100")=1,INDIRECT("'"&amp;$C$1&amp;"'!E100")=3)),"indispo",IF(AND(G89&gt;=1,OR(INDIRECT("'"&amp;$C$1&amp;"'!E118")=1,INDIRECT("'"&amp;$C$1&amp;"'!E118")=3)),"indispo",IF(AND(G90&gt;=1,OR(INDIRECT("'"&amp;$C$1&amp;"'!E136")=1,INDIRECT("'"&amp;$C$1&amp;"'!E136")=3)),"indispo",IF(AND(G91&gt;=1,OR(INDIRECT("'"&amp;$C$1&amp;"'!E153")=1,INDIRECT("'"&amp;$C$1&amp;"'!E153")=3)),"indispo","dispo"))))))))</f>
        <v>dispo</v>
      </c>
      <c r="H92" s="130" t="str">
        <f ca="1">IF(AND(H84&gt;=1,OR(INDIRECT("'"&amp;$C$1&amp;"'!F28")=1,INDIRECT("'"&amp;$C$1&amp;"'!F28")=3)),"indispo",IF(AND(H85&gt;=1,OR(INDIRECT("'"&amp;$C$1&amp;"'!F46")=1,INDIRECT("'"&amp;$C$1&amp;"'!F46")=3)),"indispo",IF(AND(H86&gt;=1,OR(INDIRECT("'"&amp;$C$1&amp;"'!F64")=1,INDIRECT("'"&amp;$C$1&amp;"'!F64")=3)),"indispo",IF(AND(H87&gt;=1,OR(INDIRECT("'"&amp;$C$1&amp;"'!F82")=1,INDIRECT("'"&amp;$C$1&amp;"'!F82")=3)),"indispo",IF(AND(H88&gt;=1,OR(INDIRECT("'"&amp;$C$1&amp;"'!F100")=1,INDIRECT("'"&amp;$C$1&amp;"'!F100")=3)),"indispo",IF(AND(H89&gt;=1,OR(INDIRECT("'"&amp;$C$1&amp;"'!F118")=1,INDIRECT("'"&amp;$C$1&amp;"'!F118")=3)),"indispo",IF(AND(H90&gt;=1,OR(INDIRECT("'"&amp;$C$1&amp;"'!F136")=1,INDIRECT("'"&amp;$C$1&amp;"'!F136")=3)),"indispo",IF(AND(H91&gt;=1,OR(INDIRECT("'"&amp;$C$1&amp;"'!F153")=1,INDIRECT("'"&amp;$C$1&amp;"'!F153")=3)),"indispo","dispo"))))))))</f>
        <v>dispo</v>
      </c>
      <c r="I92" s="130" t="str">
        <f ca="1">IF(AND(I84&gt;=1,OR(INDIRECT("'"&amp;$C$1&amp;"'!G28")=1,INDIRECT("'"&amp;$C$1&amp;"'!G28")=3)),"indispo",IF(AND(I85&gt;=1,OR(INDIRECT("'"&amp;$C$1&amp;"'!G46")=1,INDIRECT("'"&amp;$C$1&amp;"'!G46")=3)),"indispo",IF(AND(I86&gt;=1,OR(INDIRECT("'"&amp;$C$1&amp;"'!G64")=1,INDIRECT("'"&amp;$C$1&amp;"'!G64")=3)),"indispo",IF(AND(I87&gt;=1,OR(INDIRECT("'"&amp;$C$1&amp;"'!G82")=1,INDIRECT("'"&amp;$C$1&amp;"'!G82")=3)),"indispo",IF(AND(I88&gt;=1,OR(INDIRECT("'"&amp;$C$1&amp;"'!G100")=1,INDIRECT("'"&amp;$C$1&amp;"'!G100")=3)),"indispo",IF(AND(I89&gt;=1,OR(INDIRECT("'"&amp;$C$1&amp;"'!G118")=1,INDIRECT("'"&amp;$C$1&amp;"'!G118")=3)),"indispo",IF(AND(I90&gt;=1,OR(INDIRECT("'"&amp;$C$1&amp;"'!G136")=1,INDIRECT("'"&amp;$C$1&amp;"'!G136")=3)),"indispo",IF(AND(I91&gt;=1,OR(INDIRECT("'"&amp;$C$1&amp;"'!G153")=1,INDIRECT("'"&amp;$C$1&amp;"'!G153")=3)),"indispo","dispo"))))))))</f>
        <v>dispo</v>
      </c>
      <c r="J92" s="167" t="str">
        <f ca="1">IF(OR(INDIRECT("'"&amp;$C$1&amp;"'!$B$190")=C92,INDIRECT("'"&amp;$C$1&amp;"'!$C$190")=C92,INDIRECT("'"&amp;$C$1&amp;"'!$D$190")=C92,INDIRECT("'"&amp;$C$1&amp;"'!$E$190")=C92,INDIRECT("'"&amp;$C$1&amp;"'!$F$190")=C92,INDIRECT("'"&amp;$C$1&amp;"'!$G$190")=C92),"attention moyen en entretien","")</f>
        <v/>
      </c>
      <c r="K92" s="168"/>
      <c r="L92" s="168"/>
    </row>
    <row r="93" spans="2:12" x14ac:dyDescent="0.2">
      <c r="B93" s="12" t="s">
        <v>39</v>
      </c>
      <c r="C93" s="149"/>
      <c r="D93" s="31" t="str">
        <f ca="1">IF(AND(D84&gt;=1,OR(INDIRECT("'"&amp;$C$1&amp;"'!B28")=2,INDIRECT("'"&amp;$C$1&amp;"'!B28")=3)),"indispo",IF(AND(D85&gt;=1,OR(INDIRECT("'"&amp;$C$1&amp;"'!B46")=2,INDIRECT("'"&amp;$C$1&amp;"'!B46")=3)),"indispo",IF(AND(D86&gt;=1,OR(INDIRECT("'"&amp;$C$1&amp;"'!B64")=2,INDIRECT("'"&amp;$C$1&amp;"'!B64")=3)),"indispo",IF(AND(D87&gt;=1,OR(INDIRECT("'"&amp;$C$1&amp;"'!B82")=2,INDIRECT("'"&amp;$C$1&amp;"'!B82")=3)),"indispo",IF(AND(D88&gt;=1,OR(INDIRECT("'"&amp;$C$1&amp;"'!B100")=2,INDIRECT("'"&amp;$C$1&amp;"'!B100")=3)),"indispo",IF(AND(D89&gt;=1,OR(INDIRECT("'"&amp;$C$1&amp;"'!B118")=2,INDIRECT("'"&amp;$C$1&amp;"'!B118")=3)),"indispo",IF(AND(D90&gt;=1,OR(INDIRECT("'"&amp;$C$1&amp;"'!B136")=2,INDIRECT("'"&amp;$C$1&amp;"'!B136")=3)),"indispo",IF(AND(D91&gt;=1,OR(INDIRECT("'"&amp;$C$1&amp;"'!B153")=2,INDIRECT("'"&amp;$C$1&amp;"'!B153")=3)),"indispo","dispo"))))))))</f>
        <v>dispo</v>
      </c>
      <c r="E93" s="31" t="str">
        <f ca="1">IF(AND(E84&gt;=1,OR(INDIRECT("'"&amp;$C$1&amp;"'!C28")=2,INDIRECT("'"&amp;$C$1&amp;"'!C28")=3)),"indispo",IF(AND(E85&gt;=1,OR(INDIRECT("'"&amp;$C$1&amp;"'!C46")=2,INDIRECT("'"&amp;$C$1&amp;"'!C46")=3)),"indispo",IF(AND(E86&gt;=1,OR(INDIRECT("'"&amp;$C$1&amp;"'!C64")=2,INDIRECT("'"&amp;$C$1&amp;"'!C64")=3)),"indispo",IF(AND(E87&gt;=1,OR(INDIRECT("'"&amp;$C$1&amp;"'!C82")=2,INDIRECT("'"&amp;$C$1&amp;"'!C82")=3)),"indispo",IF(AND(E88&gt;=1,OR(INDIRECT("'"&amp;$C$1&amp;"'!C100")=2,INDIRECT("'"&amp;$C$1&amp;"'!C100")=3)),"indispo",IF(AND(E89&gt;=1,OR(INDIRECT("'"&amp;$C$1&amp;"'!C118")=2,INDIRECT("'"&amp;$C$1&amp;"'!C118")=3)),"indispo",IF(AND(E90&gt;=1,OR(INDIRECT("'"&amp;$C$1&amp;"'!C136")=2,INDIRECT("'"&amp;$C$1&amp;"'!C136")=3)),"indispo",IF(AND(E91&gt;=1,OR(INDIRECT("'"&amp;$C$1&amp;"'!C153")=2,INDIRECT("'"&amp;$C$1&amp;"'!C153")=3)),"indispo","dispo"))))))))</f>
        <v>dispo</v>
      </c>
      <c r="F93" s="31" t="str">
        <f ca="1">IF(AND(F84&gt;=1,OR(INDIRECT("'"&amp;$C$1&amp;"'!D28")=2,INDIRECT("'"&amp;$C$1&amp;"'!D28")=3)),"indispo",IF(AND(F85&gt;=1,OR(INDIRECT("'"&amp;$C$1&amp;"'!D46")=2,INDIRECT("'"&amp;$C$1&amp;"'!D46")=3)),"indispo",IF(AND(F86&gt;=1,OR(INDIRECT("'"&amp;$C$1&amp;"'!D64")=2,INDIRECT("'"&amp;$C$1&amp;"'!D64")=3)),"indispo",IF(AND(F87&gt;=1,OR(INDIRECT("'"&amp;$C$1&amp;"'!D82")=2,INDIRECT("'"&amp;$C$1&amp;"'!D82")=3)),"indispo",IF(AND(F88&gt;=1,OR(INDIRECT("'"&amp;$C$1&amp;"'!D100")=2,INDIRECT("'"&amp;$C$1&amp;"'!D100")=3)),"indispo",IF(AND(F89&gt;=1,OR(INDIRECT("'"&amp;$C$1&amp;"'!D118")=2,INDIRECT("'"&amp;$C$1&amp;"'!D118")=3)),"indispo",IF(AND(F90&gt;=1,OR(INDIRECT("'"&amp;$C$1&amp;"'!D136")=2,INDIRECT("'"&amp;$C$1&amp;"'!D136")=3)),"indispo",IF(AND(F91&gt;=1,OR(INDIRECT("'"&amp;$C$1&amp;"'!D153")=2,INDIRECT("'"&amp;$C$1&amp;"'!D153")=3)),"indispo","dispo"))))))))</f>
        <v>dispo</v>
      </c>
      <c r="G93" s="31" t="str">
        <f ca="1">IF(AND(G84&gt;=1,OR(INDIRECT("'"&amp;$C$1&amp;"'!E28")=2,INDIRECT("'"&amp;$C$1&amp;"'!E28")=3)),"indispo",IF(AND(G85&gt;=1,OR(INDIRECT("'"&amp;$C$1&amp;"'!E46")=2,INDIRECT("'"&amp;$C$1&amp;"'!E46")=3)),"indispo",IF(AND(G86&gt;=1,OR(INDIRECT("'"&amp;$C$1&amp;"'!E64")=2,INDIRECT("'"&amp;$C$1&amp;"'!E64")=3)),"indispo",IF(AND(G87&gt;=1,OR(INDIRECT("'"&amp;$C$1&amp;"'!E82")=2,INDIRECT("'"&amp;$C$1&amp;"'!E82")=3)),"indispo",IF(AND(G88&gt;=1,OR(INDIRECT("'"&amp;$C$1&amp;"'!E100")=2,INDIRECT("'"&amp;$C$1&amp;"'!E100")=3)),"indispo",IF(AND(G89&gt;=1,OR(INDIRECT("'"&amp;$C$1&amp;"'!E118")=2,INDIRECT("'"&amp;$C$1&amp;"'!E118")=3)),"indispo",IF(AND(G90&gt;=1,OR(INDIRECT("'"&amp;$C$1&amp;"'!E136")=2,INDIRECT("'"&amp;$C$1&amp;"'!E136")=3)),"indispo",IF(AND(G91&gt;=1,OR(INDIRECT("'"&amp;$C$1&amp;"'!E153")=2,INDIRECT("'"&amp;$C$1&amp;"'!E153")=3)),"indispo","dispo"))))))))</f>
        <v>dispo</v>
      </c>
      <c r="H93" s="31" t="str">
        <f ca="1">IF(AND(H84&gt;=1,OR(INDIRECT("'"&amp;$C$1&amp;"'!F28")=2,INDIRECT("'"&amp;$C$1&amp;"'!F28")=3)),"indispo",IF(AND(H85&gt;=1,OR(INDIRECT("'"&amp;$C$1&amp;"'!F46")=2,INDIRECT("'"&amp;$C$1&amp;"'!F46")=3)),"indispo",IF(AND(H86&gt;=1,OR(INDIRECT("'"&amp;$C$1&amp;"'!F64")=2,INDIRECT("'"&amp;$C$1&amp;"'!F64")=3)),"indispo",IF(AND(H87&gt;=1,OR(INDIRECT("'"&amp;$C$1&amp;"'!F82")=2,INDIRECT("'"&amp;$C$1&amp;"'!F82")=3)),"indispo",IF(AND(H88&gt;=1,OR(INDIRECT("'"&amp;$C$1&amp;"'!F100")=2,INDIRECT("'"&amp;$C$1&amp;"'!F100")=3)),"indispo",IF(AND(H89&gt;=1,OR(INDIRECT("'"&amp;$C$1&amp;"'!F118")=2,INDIRECT("'"&amp;$C$1&amp;"'!F118")=3)),"indispo",IF(AND(H90&gt;=1,OR(INDIRECT("'"&amp;$C$1&amp;"'!F136")=2,INDIRECT("'"&amp;$C$1&amp;"'!F136")=3)),"indispo",IF(AND(H91&gt;=1,OR(INDIRECT("'"&amp;$C$1&amp;"'!F153")=2,INDIRECT("'"&amp;$C$1&amp;"'!F153")=3)),"indispo","dispo"))))))))</f>
        <v>dispo</v>
      </c>
      <c r="I93" s="31" t="str">
        <f ca="1">IF(AND(I84&gt;=1,OR(INDIRECT("'"&amp;$C$1&amp;"'!G28")=2,INDIRECT("'"&amp;$C$1&amp;"'!G28")=3)),"indispo",IF(AND(I85&gt;=1,OR(INDIRECT("'"&amp;$C$1&amp;"'!G46")=2,INDIRECT("'"&amp;$C$1&amp;"'!G46")=3)),"indispo",IF(AND(I86&gt;=1,OR(INDIRECT("'"&amp;$C$1&amp;"'!G64")=2,INDIRECT("'"&amp;$C$1&amp;"'!G64")=3)),"indispo",IF(AND(I87&gt;=1,OR(INDIRECT("'"&amp;$C$1&amp;"'!G82")=2,INDIRECT("'"&amp;$C$1&amp;"'!G82")=3)),"indispo",IF(AND(I88&gt;=1,OR(INDIRECT("'"&amp;$C$1&amp;"'!G100")=2,INDIRECT("'"&amp;$C$1&amp;"'!G100")=3)),"indispo",IF(AND(I89&gt;=1,OR(INDIRECT("'"&amp;$C$1&amp;"'!G118")=2,INDIRECT("'"&amp;$C$1&amp;"'!G118")=3)),"indispo",IF(AND(I90&gt;=1,OR(INDIRECT("'"&amp;$C$1&amp;"'!G136")=2,INDIRECT("'"&amp;$C$1&amp;"'!G136")=3)),"indispo",IF(AND(I91&gt;=1,OR(INDIRECT("'"&amp;$C$1&amp;"'!G153")=2,INDIRECT("'"&amp;$C$1&amp;"'!G153")=3)),"indispo","dispo"))))))))</f>
        <v>dispo</v>
      </c>
      <c r="J93" s="167"/>
      <c r="K93" s="168"/>
      <c r="L93" s="168"/>
    </row>
    <row r="94" spans="2:12" ht="13.5" thickBot="1" x14ac:dyDescent="0.25">
      <c r="B94" s="146" t="s">
        <v>42</v>
      </c>
      <c r="C94" s="147"/>
      <c r="D94" s="32" t="str">
        <f ca="1">IF(SUM(D84:D91)&gt;2,"erreur"&amp;" "&amp;$C$92,IF(AND(SUM(D84:D91)&gt;=2,OR(D92="dispo",D93="dispo")),"erreur"&amp;" "&amp;$C$92,IF(AND(SUM(D84:D91)&gt;=2,OR(INDIRECT("'"&amp;$C$1&amp;"'!B28")=3,INDIRECT("'"&amp;$C$1&amp;"'!B46")=3,INDIRECT("'"&amp;$C$1&amp;"'!B64")=3,INDIRECT("'"&amp;$C$1&amp;"'!B82")=3,INDIRECT("'"&amp;$C$1&amp;"'!B100")=3,INDIRECT("'"&amp;$C$1&amp;"'!B118")=3,INDIRECT("'"&amp;$C$1&amp;"'!B136")=3,INDIRECT("'"&amp;$C$1&amp;"'!B153")=3,INDIRECT("'"&amp;$C$1&amp;"'!B189")=3)),"erreur"&amp;" "&amp;$C$92,"OK")))</f>
        <v>OK</v>
      </c>
      <c r="E94" s="32" t="str">
        <f ca="1">IF(SUM(E84:E91)&gt;2,"erreur"&amp;" "&amp;$C$92,IF(AND(SUM(E84:E91)&gt;=2,OR(E92="dispo",E93="dispo")),"erreur"&amp;" "&amp;$C$92,IF(AND(SUM(E84:E91)&gt;=2,OR(INDIRECT("'"&amp;$C$1&amp;"'!C28")=3,INDIRECT("'"&amp;$C$1&amp;"'!C46")=3,INDIRECT("'"&amp;$C$1&amp;"'!C64")=3,INDIRECT("'"&amp;$C$1&amp;"'!C82")=3,INDIRECT("'"&amp;$C$1&amp;"'!C100")=3,INDIRECT("'"&amp;$C$1&amp;"'!C118")=3,INDIRECT("'"&amp;$C$1&amp;"'!C136")=3,INDIRECT("'"&amp;$C$1&amp;"'!C153")=3,INDIRECT("'"&amp;$C$1&amp;"'!C189")=3)),"erreur"&amp;" "&amp;$C$92,"OK")))</f>
        <v>OK</v>
      </c>
      <c r="F94" s="32" t="str">
        <f ca="1">IF(SUM(F84:F91)&gt;2,"erreur"&amp;" "&amp;$C$92,IF(AND(SUM(F84:F91)&gt;=2,OR(F92="dispo",F93="dispo")),"erreur"&amp;" "&amp;$C$92,IF(AND(SUM(F84:F91)&gt;=2,OR(INDIRECT("'"&amp;$C$1&amp;"'!D28")=3,INDIRECT("'"&amp;$C$1&amp;"'!D46")=3,INDIRECT("'"&amp;$C$1&amp;"'!D64")=3,INDIRECT("'"&amp;$C$1&amp;"'!D82")=3,INDIRECT("'"&amp;$C$1&amp;"'!D100")=3,INDIRECT("'"&amp;$C$1&amp;"'!D118")=3,INDIRECT("'"&amp;$C$1&amp;"'!D136")=3,INDIRECT("'"&amp;$C$1&amp;"'!D153")=3,INDIRECT("'"&amp;$C$1&amp;"'!D189")=3)),"erreur"&amp;" "&amp;$C$92,"OK")))</f>
        <v>OK</v>
      </c>
      <c r="G94" s="32" t="str">
        <f ca="1">IF(SUM(G84:G91)&gt;2,"erreur"&amp;" "&amp;$C$92,IF(AND(SUM(G84:G91)&gt;=2,OR(G92="dispo",G93="dispo")),"erreur"&amp;" "&amp;$C$92,IF(AND(SUM(G84:G91)&gt;=2,OR(INDIRECT("'"&amp;$C$1&amp;"'!E28")=3,INDIRECT("'"&amp;$C$1&amp;"'!E46")=3,INDIRECT("'"&amp;$C$1&amp;"'!E64")=3,INDIRECT("'"&amp;$C$1&amp;"'!E82")=3,INDIRECT("'"&amp;$C$1&amp;"'!E100")=3,INDIRECT("'"&amp;$C$1&amp;"'!E118")=3,INDIRECT("'"&amp;$C$1&amp;"'!E136")=3,INDIRECT("'"&amp;$C$1&amp;"'!E153")=3,INDIRECT("'"&amp;$C$1&amp;"'!E189")=3)),"erreur"&amp;" "&amp;$C$92,"OK")))</f>
        <v>OK</v>
      </c>
      <c r="H94" s="32" t="str">
        <f ca="1">IF(SUM(H84:H91)&gt;2,"erreur"&amp;" "&amp;$C$92,IF(AND(SUM(H84:H91)&gt;=2,OR(H92="dispo",H93="dispo")),"erreur"&amp;" "&amp;$C$92,IF(AND(SUM(H84:H91)&gt;=2,OR(INDIRECT("'"&amp;$C$1&amp;"'!F28")=3,INDIRECT("'"&amp;$C$1&amp;"'!F46")=3,INDIRECT("'"&amp;$C$1&amp;"'!F64")=3,INDIRECT("'"&amp;$C$1&amp;"'!F82")=3,INDIRECT("'"&amp;$C$1&amp;"'!F100")=3,INDIRECT("'"&amp;$C$1&amp;"'!F118")=3,INDIRECT("'"&amp;$C$1&amp;"'!F136")=3,INDIRECT("'"&amp;$C$1&amp;"'!F153")=3,INDIRECT("'"&amp;$C$1&amp;"'!F189")=3)),"erreur"&amp;" "&amp;$C$92,"OK")))</f>
        <v>OK</v>
      </c>
      <c r="I94" s="32" t="str">
        <f ca="1">IF(SUM(I84:I91)&gt;2,"erreur"&amp;" "&amp;$C$92,IF(AND(SUM(I84:I91)&gt;=2,OR(I92="dispo",I93="dispo")),"erreur"&amp;" "&amp;$C$92,IF(AND(SUM(I84:I91)&gt;=2,OR(INDIRECT("'"&amp;$C$1&amp;"'!G28")=3,INDIRECT("'"&amp;$C$1&amp;"'!G46")=3,INDIRECT("'"&amp;$C$1&amp;"'!G64")=3,INDIRECT("'"&amp;$C$1&amp;"'!G82")=3,INDIRECT("'"&amp;$C$1&amp;"'!G100")=3,INDIRECT("'"&amp;$C$1&amp;"'!G118")=3,INDIRECT("'"&amp;$C$1&amp;"'!G136")=3,INDIRECT("'"&amp;$C$1&amp;"'!G153")=3,INDIRECT("'"&amp;$C$1&amp;"'!G189")=3)),"erreur"&amp;" "&amp;$C$92,"OK")))</f>
        <v>OK</v>
      </c>
    </row>
    <row r="95" spans="2:12" hidden="1" x14ac:dyDescent="0.2">
      <c r="B95" s="14"/>
      <c r="C95" s="13" t="s">
        <v>43</v>
      </c>
      <c r="D95" s="6">
        <f ca="1">COUNTIF(INDIRECT("'"&amp;$C$1&amp;"'!B$33:B$35"),$C$103)</f>
        <v>0</v>
      </c>
      <c r="E95" s="6">
        <f ca="1">COUNTIF(INDIRECT("'"&amp;$C$1&amp;"'!C$33:C$35"),$C$103)</f>
        <v>0</v>
      </c>
      <c r="F95" s="6">
        <f ca="1">COUNTIF(INDIRECT("'"&amp;$C$1&amp;"'!D$33:D$35"),$C$103)</f>
        <v>0</v>
      </c>
      <c r="G95" s="6">
        <f ca="1">COUNTIF(INDIRECT("'"&amp;$C$1&amp;"'!E$33:E$35"),$C$103)</f>
        <v>0</v>
      </c>
      <c r="H95" s="6">
        <f ca="1">COUNTIF(INDIRECT("'"&amp;$C$1&amp;"'!F$33:F$35"),$C$103)</f>
        <v>0</v>
      </c>
      <c r="I95" s="6">
        <f ca="1">COUNTIF(INDIRECT("'"&amp;$C$1&amp;"'!G$33:G$35"),$C$103)</f>
        <v>0</v>
      </c>
    </row>
    <row r="96" spans="2:12" hidden="1" x14ac:dyDescent="0.2">
      <c r="B96" s="14"/>
      <c r="C96" s="13" t="s">
        <v>44</v>
      </c>
      <c r="D96" s="6">
        <f ca="1">COUNTIF(INDIRECT("'"&amp;$C$1&amp;"'!B$51:B$53"),$C$103)</f>
        <v>0</v>
      </c>
      <c r="E96" s="6">
        <f ca="1">COUNTIF(INDIRECT("'"&amp;$C$1&amp;"'!C$51:C$53"),$C$103)</f>
        <v>0</v>
      </c>
      <c r="F96" s="6">
        <f ca="1">COUNTIF(INDIRECT("'"&amp;$C$1&amp;"'!D$51:D$53"),$C$103)</f>
        <v>0</v>
      </c>
      <c r="G96" s="6">
        <f ca="1">COUNTIF(INDIRECT("'"&amp;$C$1&amp;"'!E$51:E$53"),$C$103)</f>
        <v>0</v>
      </c>
      <c r="H96" s="6">
        <f ca="1">COUNTIF(INDIRECT("'"&amp;$C$1&amp;"'!F$51:F$53"),$C$103)</f>
        <v>0</v>
      </c>
      <c r="I96" s="6">
        <f ca="1">COUNTIF(INDIRECT("'"&amp;$C$1&amp;"'!G$51:G$53"),$C$103)</f>
        <v>0</v>
      </c>
    </row>
    <row r="97" spans="2:12" hidden="1" x14ac:dyDescent="0.2">
      <c r="B97" s="14"/>
      <c r="C97" s="13" t="s">
        <v>45</v>
      </c>
      <c r="D97" s="6">
        <f ca="1">COUNTIF(INDIRECT("'"&amp;$C$1&amp;"'!B$69:B$71"),$C$103)</f>
        <v>0</v>
      </c>
      <c r="E97" s="6">
        <f ca="1">COUNTIF(INDIRECT("'"&amp;$C$1&amp;"'!C$69:C$71"),$C$103)</f>
        <v>0</v>
      </c>
      <c r="F97" s="6">
        <f ca="1">COUNTIF(INDIRECT("'"&amp;$C$1&amp;"'!D$69:D$71"),$C$103)</f>
        <v>0</v>
      </c>
      <c r="G97" s="6">
        <f ca="1">COUNTIF(INDIRECT("'"&amp;$C$1&amp;"'!E$69:E$71"),$C$103)</f>
        <v>0</v>
      </c>
      <c r="H97" s="6">
        <f ca="1">COUNTIF(INDIRECT("'"&amp;$C$1&amp;"'!F$69:F$71"),$C$103)</f>
        <v>0</v>
      </c>
      <c r="I97" s="6">
        <f ca="1">COUNTIF(INDIRECT("'"&amp;$C$1&amp;"'!G$69:G$71"),$C$103)</f>
        <v>0</v>
      </c>
    </row>
    <row r="98" spans="2:12" hidden="1" x14ac:dyDescent="0.2">
      <c r="B98" s="14"/>
      <c r="C98" s="13" t="s">
        <v>46</v>
      </c>
      <c r="D98" s="6">
        <f ca="1">COUNTIF(INDIRECT("'"&amp;$C$1&amp;"'!B$87:B$89"),$C$103)</f>
        <v>0</v>
      </c>
      <c r="E98" s="6">
        <f ca="1">COUNTIF(INDIRECT("'"&amp;$C$1&amp;"'!C$87:C$89"),$C$103)</f>
        <v>0</v>
      </c>
      <c r="F98" s="6">
        <f ca="1">COUNTIF(INDIRECT("'"&amp;$C$1&amp;"'!D$87:D$89"),$C$103)</f>
        <v>0</v>
      </c>
      <c r="G98" s="6">
        <f ca="1">COUNTIF(INDIRECT("'"&amp;$C$1&amp;"'!E$87:E$89"),$C$103)</f>
        <v>0</v>
      </c>
      <c r="H98" s="6">
        <f ca="1">COUNTIF(INDIRECT("'"&amp;$C$1&amp;"'!F$87:F$89"),$C$103)</f>
        <v>0</v>
      </c>
      <c r="I98" s="6">
        <f ca="1">COUNTIF(INDIRECT("'"&amp;$C$1&amp;"'!G$87:G$89"),$C$103)</f>
        <v>0</v>
      </c>
    </row>
    <row r="99" spans="2:12" hidden="1" x14ac:dyDescent="0.2">
      <c r="C99" s="13" t="s">
        <v>47</v>
      </c>
      <c r="D99" s="6">
        <f ca="1">COUNTIF(INDIRECT("'"&amp;$C$1&amp;"'!B$105:B$107"),$C$103)</f>
        <v>0</v>
      </c>
      <c r="E99" s="6">
        <f ca="1">COUNTIF(INDIRECT("'"&amp;$C$1&amp;"'!C$105:C$107"),$C$103)</f>
        <v>0</v>
      </c>
      <c r="F99" s="6">
        <f ca="1">COUNTIF(INDIRECT("'"&amp;$C$1&amp;"'!D$105:D$107"),$C$103)</f>
        <v>0</v>
      </c>
      <c r="G99" s="6">
        <f ca="1">COUNTIF(INDIRECT("'"&amp;$C$1&amp;"'!E$105:E$107"),$C$103)</f>
        <v>0</v>
      </c>
      <c r="H99" s="6">
        <f ca="1">COUNTIF(INDIRECT("'"&amp;$C$1&amp;"'!F$105:F$107"),$C$103)</f>
        <v>0</v>
      </c>
      <c r="I99" s="6">
        <f ca="1">COUNTIF(INDIRECT("'"&amp;$C$1&amp;"'!G$105:G$107"),$C$103)</f>
        <v>0</v>
      </c>
    </row>
    <row r="100" spans="2:12" hidden="1" x14ac:dyDescent="0.2">
      <c r="C100" s="13" t="s">
        <v>77</v>
      </c>
      <c r="D100" s="6">
        <f ca="1">COUNTIF(INDIRECT("'"&amp;$C$1&amp;"'!B$123:B$125"),$C$103)</f>
        <v>0</v>
      </c>
      <c r="E100" s="6">
        <f ca="1">COUNTIF(INDIRECT("'"&amp;$C$1&amp;"'!C$123:C$125"),$C$103)</f>
        <v>0</v>
      </c>
      <c r="F100" s="6">
        <f ca="1">COUNTIF(INDIRECT("'"&amp;$C$1&amp;"'!D$123:D$125"),$C$103)</f>
        <v>0</v>
      </c>
      <c r="G100" s="6">
        <f ca="1">COUNTIF(INDIRECT("'"&amp;$C$1&amp;"'!E$123:E$125"),$C$103)</f>
        <v>0</v>
      </c>
      <c r="H100" s="6">
        <f ca="1">COUNTIF(INDIRECT("'"&amp;$C$1&amp;"'!F$123:F$125"),$C$103)</f>
        <v>0</v>
      </c>
      <c r="I100" s="6">
        <f ca="1">COUNTIF(INDIRECT("'"&amp;$C$1&amp;"'!G$123:G$125"),$C$103)</f>
        <v>0</v>
      </c>
    </row>
    <row r="101" spans="2:12" hidden="1" x14ac:dyDescent="0.2">
      <c r="C101" s="13" t="s">
        <v>78</v>
      </c>
      <c r="D101" s="6">
        <f ca="1">COUNTIF(INDIRECT("'"&amp;$C$1&amp;"'!B$141:B$143"),$C$103)</f>
        <v>0</v>
      </c>
      <c r="E101" s="6">
        <f ca="1">COUNTIF(INDIRECT("'"&amp;$C$1&amp;"'!C$141:C$143"),$C$103)</f>
        <v>0</v>
      </c>
      <c r="F101" s="6">
        <f ca="1">COUNTIF(INDIRECT("'"&amp;$C$1&amp;"'!D$141:D$143"),$C$103)</f>
        <v>0</v>
      </c>
      <c r="G101" s="6">
        <f ca="1">COUNTIF(INDIRECT("'"&amp;$C$1&amp;"'!E$141:E$143"),$C$103)</f>
        <v>0</v>
      </c>
      <c r="H101" s="6">
        <f ca="1">COUNTIF(INDIRECT("'"&amp;$C$1&amp;"'!F$141:F$143"),$C$103)</f>
        <v>0</v>
      </c>
      <c r="I101" s="6">
        <f ca="1">COUNTIF(INDIRECT("'"&amp;$C$1&amp;"'!G$141:G$143"),$C$103)</f>
        <v>0</v>
      </c>
    </row>
    <row r="102" spans="2:12" ht="13.5" hidden="1" thickBot="1" x14ac:dyDescent="0.25">
      <c r="C102" s="13" t="s">
        <v>79</v>
      </c>
      <c r="D102" s="6">
        <f ca="1">COUNTIF(INDIRECT("'"&amp;$C$1&amp;"'!B$155"),$C$103)</f>
        <v>0</v>
      </c>
      <c r="E102" s="6">
        <f ca="1">COUNTIF(INDIRECT("'"&amp;$C$1&amp;"'!C$155"),$C$103)</f>
        <v>0</v>
      </c>
      <c r="F102" s="6">
        <f ca="1">COUNTIF(INDIRECT("'"&amp;$C$1&amp;"'!D$155"),$C$103)</f>
        <v>0</v>
      </c>
      <c r="G102" s="6">
        <f ca="1">COUNTIF(INDIRECT("'"&amp;$C$1&amp;"'!E$155"),$C$103)</f>
        <v>0</v>
      </c>
      <c r="H102" s="6">
        <f ca="1">COUNTIF(INDIRECT("'"&amp;$C$1&amp;"'!F$155"),$C$103)</f>
        <v>0</v>
      </c>
      <c r="I102" s="6">
        <f ca="1">COUNTIF(INDIRECT("'"&amp;$C$1&amp;"'!G$155"),$C$103)</f>
        <v>0</v>
      </c>
    </row>
    <row r="103" spans="2:12" x14ac:dyDescent="0.2">
      <c r="B103" s="11" t="s">
        <v>40</v>
      </c>
      <c r="C103" s="161" t="str">
        <f>Données!P4</f>
        <v>Nissan</v>
      </c>
      <c r="D103" s="130" t="str">
        <f ca="1">IF(AND(D95&gt;=1,OR(INDIRECT("'"&amp;$C$1&amp;"'!B28")=1,INDIRECT("'"&amp;$C$1&amp;"'!B28")=3)),"indispo",IF(AND(D96&gt;=1,OR(INDIRECT("'"&amp;$C$1&amp;"'!B46")=1,INDIRECT("'"&amp;$C$1&amp;"'!B46")=3)),"indispo",IF(AND(D97&gt;=1,OR(INDIRECT("'"&amp;$C$1&amp;"'!B64")=1,INDIRECT("'"&amp;$C$1&amp;"'!B64")=3)),"indispo",IF(AND(D98&gt;=1,OR(INDIRECT("'"&amp;$C$1&amp;"'!B82")=1,INDIRECT("'"&amp;$C$1&amp;"'!B82")=3)),"indispo",IF(AND(D99&gt;=1,OR(INDIRECT("'"&amp;$C$1&amp;"'!B100")=1,INDIRECT("'"&amp;$C$1&amp;"'!B100")=3)),"indispo",IF(AND(D100&gt;=1,OR(INDIRECT("'"&amp;$C$1&amp;"'!B118")=1,INDIRECT("'"&amp;$C$1&amp;"'!B118")=3)),"indispo",IF(AND(D101&gt;=1,OR(INDIRECT("'"&amp;$C$1&amp;"'!B136")=1,INDIRECT("'"&amp;$C$1&amp;"'!B136")=3)),"indispo",IF(AND(D102&gt;=1,OR(INDIRECT("'"&amp;$C$1&amp;"'!B153")=1,INDIRECT("'"&amp;$C$1&amp;"'!B153")=3)),"indispo","dispo"))))))))</f>
        <v>dispo</v>
      </c>
      <c r="E103" s="130" t="str">
        <f ca="1">IF(AND(E95&gt;=1,OR(INDIRECT("'"&amp;$C$1&amp;"'!C28")=1,INDIRECT("'"&amp;$C$1&amp;"'!C28")=3)),"indispo",IF(AND(E96&gt;=1,OR(INDIRECT("'"&amp;$C$1&amp;"'!C46")=1,INDIRECT("'"&amp;$C$1&amp;"'!C46")=3)),"indispo",IF(AND(E97&gt;=1,OR(INDIRECT("'"&amp;$C$1&amp;"'!C64")=1,INDIRECT("'"&amp;$C$1&amp;"'!C64")=3)),"indispo",IF(AND(E98&gt;=1,OR(INDIRECT("'"&amp;$C$1&amp;"'!C82")=1,INDIRECT("'"&amp;$C$1&amp;"'!C82")=3)),"indispo",IF(AND(E99&gt;=1,OR(INDIRECT("'"&amp;$C$1&amp;"'!C100")=1,INDIRECT("'"&amp;$C$1&amp;"'!C100")=3)),"indispo",IF(AND(E100&gt;=1,OR(INDIRECT("'"&amp;$C$1&amp;"'!C118")=1,INDIRECT("'"&amp;$C$1&amp;"'!C118")=3)),"indispo",IF(AND(E101&gt;=1,OR(INDIRECT("'"&amp;$C$1&amp;"'!C136")=1,INDIRECT("'"&amp;$C$1&amp;"'!C136")=3)),"indispo",IF(AND(E102&gt;=1,OR(INDIRECT("'"&amp;$C$1&amp;"'!C153")=1,INDIRECT("'"&amp;$C$1&amp;"'!C153")=3)),"indispo","dispo"))))))))</f>
        <v>dispo</v>
      </c>
      <c r="F103" s="130" t="str">
        <f ca="1">IF(AND(F95&gt;=1,OR(INDIRECT("'"&amp;$C$1&amp;"'!D28")=1,INDIRECT("'"&amp;$C$1&amp;"'!D28")=3)),"indispo",IF(AND(F96&gt;=1,OR(INDIRECT("'"&amp;$C$1&amp;"'!D46")=1,INDIRECT("'"&amp;$C$1&amp;"'!D46")=3)),"indispo",IF(AND(F97&gt;=1,OR(INDIRECT("'"&amp;$C$1&amp;"'!D64")=1,INDIRECT("'"&amp;$C$1&amp;"'!D64")=3)),"indispo",IF(AND(F98&gt;=1,OR(INDIRECT("'"&amp;$C$1&amp;"'!D82")=1,INDIRECT("'"&amp;$C$1&amp;"'!D82")=3)),"indispo",IF(AND(F99&gt;=1,OR(INDIRECT("'"&amp;$C$1&amp;"'!D100")=1,INDIRECT("'"&amp;$C$1&amp;"'!D100")=3)),"indispo",IF(AND(F100&gt;=1,OR(INDIRECT("'"&amp;$C$1&amp;"'!D118")=1,INDIRECT("'"&amp;$C$1&amp;"'!D118")=3)),"indispo",IF(AND(F101&gt;=1,OR(INDIRECT("'"&amp;$C$1&amp;"'!D136")=1,INDIRECT("'"&amp;$C$1&amp;"'!D136")=3)),"indispo",IF(AND(F102&gt;=1,OR(INDIRECT("'"&amp;$C$1&amp;"'!D153")=1,INDIRECT("'"&amp;$C$1&amp;"'!D153")=3)),"indispo","dispo"))))))))</f>
        <v>dispo</v>
      </c>
      <c r="G103" s="130" t="str">
        <f ca="1">IF(AND(G95&gt;=1,OR(INDIRECT("'"&amp;$C$1&amp;"'!E28")=1,INDIRECT("'"&amp;$C$1&amp;"'!E28")=3)),"indispo",IF(AND(G96&gt;=1,OR(INDIRECT("'"&amp;$C$1&amp;"'!E46")=1,INDIRECT("'"&amp;$C$1&amp;"'!E46")=3)),"indispo",IF(AND(G97&gt;=1,OR(INDIRECT("'"&amp;$C$1&amp;"'!E64")=1,INDIRECT("'"&amp;$C$1&amp;"'!E64")=3)),"indispo",IF(AND(G98&gt;=1,OR(INDIRECT("'"&amp;$C$1&amp;"'!E82")=1,INDIRECT("'"&amp;$C$1&amp;"'!E82")=3)),"indispo",IF(AND(G99&gt;=1,OR(INDIRECT("'"&amp;$C$1&amp;"'!E100")=1,INDIRECT("'"&amp;$C$1&amp;"'!E100")=3)),"indispo",IF(AND(G100&gt;=1,OR(INDIRECT("'"&amp;$C$1&amp;"'!E118")=1,INDIRECT("'"&amp;$C$1&amp;"'!E118")=3)),"indispo",IF(AND(G101&gt;=1,OR(INDIRECT("'"&amp;$C$1&amp;"'!E136")=1,INDIRECT("'"&amp;$C$1&amp;"'!E136")=3)),"indispo",IF(AND(G102&gt;=1,OR(INDIRECT("'"&amp;$C$1&amp;"'!E153")=1,INDIRECT("'"&amp;$C$1&amp;"'!E153")=3)),"indispo","dispo"))))))))</f>
        <v>dispo</v>
      </c>
      <c r="H103" s="130" t="str">
        <f ca="1">IF(AND(H95&gt;=1,OR(INDIRECT("'"&amp;$C$1&amp;"'!F28")=1,INDIRECT("'"&amp;$C$1&amp;"'!F28")=3)),"indispo",IF(AND(H96&gt;=1,OR(INDIRECT("'"&amp;$C$1&amp;"'!F46")=1,INDIRECT("'"&amp;$C$1&amp;"'!F46")=3)),"indispo",IF(AND(H97&gt;=1,OR(INDIRECT("'"&amp;$C$1&amp;"'!F64")=1,INDIRECT("'"&amp;$C$1&amp;"'!F64")=3)),"indispo",IF(AND(H98&gt;=1,OR(INDIRECT("'"&amp;$C$1&amp;"'!F82")=1,INDIRECT("'"&amp;$C$1&amp;"'!F82")=3)),"indispo",IF(AND(H99&gt;=1,OR(INDIRECT("'"&amp;$C$1&amp;"'!F100")=1,INDIRECT("'"&amp;$C$1&amp;"'!F100")=3)),"indispo",IF(AND(H100&gt;=1,OR(INDIRECT("'"&amp;$C$1&amp;"'!F118")=1,INDIRECT("'"&amp;$C$1&amp;"'!F118")=3)),"indispo",IF(AND(H101&gt;=1,OR(INDIRECT("'"&amp;$C$1&amp;"'!F136")=1,INDIRECT("'"&amp;$C$1&amp;"'!F136")=3)),"indispo",IF(AND(H102&gt;=1,OR(INDIRECT("'"&amp;$C$1&amp;"'!F153")=1,INDIRECT("'"&amp;$C$1&amp;"'!F153")=3)),"indispo","dispo"))))))))</f>
        <v>dispo</v>
      </c>
      <c r="I103" s="130" t="str">
        <f ca="1">IF(AND(I95&gt;=1,OR(INDIRECT("'"&amp;$C$1&amp;"'!G28")=1,INDIRECT("'"&amp;$C$1&amp;"'!G28")=3)),"indispo",IF(AND(I96&gt;=1,OR(INDIRECT("'"&amp;$C$1&amp;"'!G46")=1,INDIRECT("'"&amp;$C$1&amp;"'!G46")=3)),"indispo",IF(AND(I97&gt;=1,OR(INDIRECT("'"&amp;$C$1&amp;"'!G64")=1,INDIRECT("'"&amp;$C$1&amp;"'!G64")=3)),"indispo",IF(AND(I98&gt;=1,OR(INDIRECT("'"&amp;$C$1&amp;"'!G82")=1,INDIRECT("'"&amp;$C$1&amp;"'!G82")=3)),"indispo",IF(AND(I99&gt;=1,OR(INDIRECT("'"&amp;$C$1&amp;"'!G100")=1,INDIRECT("'"&amp;$C$1&amp;"'!G100")=3)),"indispo",IF(AND(I100&gt;=1,OR(INDIRECT("'"&amp;$C$1&amp;"'!G118")=1,INDIRECT("'"&amp;$C$1&amp;"'!G118")=3)),"indispo",IF(AND(I101&gt;=1,OR(INDIRECT("'"&amp;$C$1&amp;"'!G136")=1,INDIRECT("'"&amp;$C$1&amp;"'!G136")=3)),"indispo",IF(AND(I102&gt;=1,OR(INDIRECT("'"&amp;$C$1&amp;"'!G153")=1,INDIRECT("'"&amp;$C$1&amp;"'!G153")=3)),"indispo","dispo"))))))))</f>
        <v>dispo</v>
      </c>
      <c r="J103" s="167" t="str">
        <f ca="1">IF(OR(INDIRECT("'"&amp;$C$1&amp;"'!$B$190")=C103,INDIRECT("'"&amp;$C$1&amp;"'!$C$190")=C103,INDIRECT("'"&amp;$C$1&amp;"'!$D$190")=C103,INDIRECT("'"&amp;$C$1&amp;"'!$E$190")=C103,INDIRECT("'"&amp;$C$1&amp;"'!$F$190")=C103,INDIRECT("'"&amp;$C$1&amp;"'!$G$190")=C103),"attention moyen en entretien","")</f>
        <v/>
      </c>
      <c r="K103" s="168"/>
      <c r="L103" s="168"/>
    </row>
    <row r="104" spans="2:12" x14ac:dyDescent="0.2">
      <c r="B104" s="12" t="s">
        <v>39</v>
      </c>
      <c r="C104" s="162"/>
      <c r="D104" s="31" t="str">
        <f ca="1">IF(AND(D95&gt;=1,OR(INDIRECT("'"&amp;$C$1&amp;"'!B28")=2,INDIRECT("'"&amp;$C$1&amp;"'!B28")=3)),"indispo",IF(AND(D96&gt;=1,OR(INDIRECT("'"&amp;$C$1&amp;"'!B46")=2,INDIRECT("'"&amp;$C$1&amp;"'!B46")=3)),"indispo",IF(AND(D97&gt;=1,OR(INDIRECT("'"&amp;$C$1&amp;"'!B64")=2,INDIRECT("'"&amp;$C$1&amp;"'!B64")=3)),"indispo",IF(AND(D98&gt;=1,OR(INDIRECT("'"&amp;$C$1&amp;"'!B82")=2,INDIRECT("'"&amp;$C$1&amp;"'!B82")=3)),"indispo",IF(AND(D99&gt;=1,OR(INDIRECT("'"&amp;$C$1&amp;"'!B100")=2,INDIRECT("'"&amp;$C$1&amp;"'!B100")=3)),"indispo",IF(AND(D100&gt;=1,OR(INDIRECT("'"&amp;$C$1&amp;"'!B118")=2,INDIRECT("'"&amp;$C$1&amp;"'!B118")=3)),"indispo",IF(AND(D101&gt;=1,OR(INDIRECT("'"&amp;$C$1&amp;"'!B136")=2,INDIRECT("'"&amp;$C$1&amp;"'!B136")=3)),"indispo",IF(AND(D102&gt;=1,OR(INDIRECT("'"&amp;$C$1&amp;"'!B153")=2,INDIRECT("'"&amp;$C$1&amp;"'!B153")=3)),"indispo","dispo"))))))))</f>
        <v>dispo</v>
      </c>
      <c r="E104" s="31" t="str">
        <f ca="1">IF(AND(E95&gt;=1,OR(INDIRECT("'"&amp;$C$1&amp;"'!C28")=2,INDIRECT("'"&amp;$C$1&amp;"'!C28")=3)),"indispo",IF(AND(E96&gt;=1,OR(INDIRECT("'"&amp;$C$1&amp;"'!C46")=2,INDIRECT("'"&amp;$C$1&amp;"'!C46")=3)),"indispo",IF(AND(E97&gt;=1,OR(INDIRECT("'"&amp;$C$1&amp;"'!C64")=2,INDIRECT("'"&amp;$C$1&amp;"'!C64")=3)),"indispo",IF(AND(E98&gt;=1,OR(INDIRECT("'"&amp;$C$1&amp;"'!C82")=2,INDIRECT("'"&amp;$C$1&amp;"'!C82")=3)),"indispo",IF(AND(E99&gt;=1,OR(INDIRECT("'"&amp;$C$1&amp;"'!C100")=2,INDIRECT("'"&amp;$C$1&amp;"'!C100")=3)),"indispo",IF(AND(E100&gt;=1,OR(INDIRECT("'"&amp;$C$1&amp;"'!C118")=2,INDIRECT("'"&amp;$C$1&amp;"'!C118")=3)),"indispo",IF(AND(E101&gt;=1,OR(INDIRECT("'"&amp;$C$1&amp;"'!C136")=2,INDIRECT("'"&amp;$C$1&amp;"'!C136")=3)),"indispo",IF(AND(E102&gt;=1,OR(INDIRECT("'"&amp;$C$1&amp;"'!C153")=2,INDIRECT("'"&amp;$C$1&amp;"'!C153")=3)),"indispo","dispo"))))))))</f>
        <v>dispo</v>
      </c>
      <c r="F104" s="31" t="str">
        <f ca="1">IF(AND(F95&gt;=1,OR(INDIRECT("'"&amp;$C$1&amp;"'!D28")=2,INDIRECT("'"&amp;$C$1&amp;"'!D28")=3)),"indispo",IF(AND(F96&gt;=1,OR(INDIRECT("'"&amp;$C$1&amp;"'!D46")=2,INDIRECT("'"&amp;$C$1&amp;"'!D46")=3)),"indispo",IF(AND(F97&gt;=1,OR(INDIRECT("'"&amp;$C$1&amp;"'!D64")=2,INDIRECT("'"&amp;$C$1&amp;"'!D64")=3)),"indispo",IF(AND(F98&gt;=1,OR(INDIRECT("'"&amp;$C$1&amp;"'!D82")=2,INDIRECT("'"&amp;$C$1&amp;"'!D82")=3)),"indispo",IF(AND(F99&gt;=1,OR(INDIRECT("'"&amp;$C$1&amp;"'!D100")=2,INDIRECT("'"&amp;$C$1&amp;"'!D100")=3)),"indispo",IF(AND(F100&gt;=1,OR(INDIRECT("'"&amp;$C$1&amp;"'!D118")=2,INDIRECT("'"&amp;$C$1&amp;"'!D118")=3)),"indispo",IF(AND(F101&gt;=1,OR(INDIRECT("'"&amp;$C$1&amp;"'!D136")=2,INDIRECT("'"&amp;$C$1&amp;"'!D136")=3)),"indispo",IF(AND(F102&gt;=1,OR(INDIRECT("'"&amp;$C$1&amp;"'!D153")=2,INDIRECT("'"&amp;$C$1&amp;"'!D153")=3)),"indispo","dispo"))))))))</f>
        <v>dispo</v>
      </c>
      <c r="G104" s="31" t="str">
        <f ca="1">IF(AND(G95&gt;=1,OR(INDIRECT("'"&amp;$C$1&amp;"'!E28")=2,INDIRECT("'"&amp;$C$1&amp;"'!E28")=3)),"indispo",IF(AND(G96&gt;=1,OR(INDIRECT("'"&amp;$C$1&amp;"'!E46")=2,INDIRECT("'"&amp;$C$1&amp;"'!E46")=3)),"indispo",IF(AND(G97&gt;=1,OR(INDIRECT("'"&amp;$C$1&amp;"'!E64")=2,INDIRECT("'"&amp;$C$1&amp;"'!E64")=3)),"indispo",IF(AND(G98&gt;=1,OR(INDIRECT("'"&amp;$C$1&amp;"'!E82")=2,INDIRECT("'"&amp;$C$1&amp;"'!E82")=3)),"indispo",IF(AND(G99&gt;=1,OR(INDIRECT("'"&amp;$C$1&amp;"'!E100")=2,INDIRECT("'"&amp;$C$1&amp;"'!E100")=3)),"indispo",IF(AND(G100&gt;=1,OR(INDIRECT("'"&amp;$C$1&amp;"'!E118")=2,INDIRECT("'"&amp;$C$1&amp;"'!E118")=3)),"indispo",IF(AND(G101&gt;=1,OR(INDIRECT("'"&amp;$C$1&amp;"'!E136")=2,INDIRECT("'"&amp;$C$1&amp;"'!E136")=3)),"indispo",IF(AND(G102&gt;=1,OR(INDIRECT("'"&amp;$C$1&amp;"'!E153")=2,INDIRECT("'"&amp;$C$1&amp;"'!E153")=3)),"indispo","dispo"))))))))</f>
        <v>dispo</v>
      </c>
      <c r="H104" s="31" t="str">
        <f ca="1">IF(AND(H95&gt;=1,OR(INDIRECT("'"&amp;$C$1&amp;"'!F28")=2,INDIRECT("'"&amp;$C$1&amp;"'!F28")=3)),"indispo",IF(AND(H96&gt;=1,OR(INDIRECT("'"&amp;$C$1&amp;"'!F46")=2,INDIRECT("'"&amp;$C$1&amp;"'!F46")=3)),"indispo",IF(AND(H97&gt;=1,OR(INDIRECT("'"&amp;$C$1&amp;"'!F64")=2,INDIRECT("'"&amp;$C$1&amp;"'!F64")=3)),"indispo",IF(AND(H98&gt;=1,OR(INDIRECT("'"&amp;$C$1&amp;"'!F82")=2,INDIRECT("'"&amp;$C$1&amp;"'!F82")=3)),"indispo",IF(AND(H99&gt;=1,OR(INDIRECT("'"&amp;$C$1&amp;"'!F100")=2,INDIRECT("'"&amp;$C$1&amp;"'!F100")=3)),"indispo",IF(AND(H100&gt;=1,OR(INDIRECT("'"&amp;$C$1&amp;"'!F118")=2,INDIRECT("'"&amp;$C$1&amp;"'!F118")=3)),"indispo",IF(AND(H101&gt;=1,OR(INDIRECT("'"&amp;$C$1&amp;"'!F136")=2,INDIRECT("'"&amp;$C$1&amp;"'!F136")=3)),"indispo",IF(AND(H102&gt;=1,OR(INDIRECT("'"&amp;$C$1&amp;"'!F153")=2,INDIRECT("'"&amp;$C$1&amp;"'!F153")=3)),"indispo","dispo"))))))))</f>
        <v>dispo</v>
      </c>
      <c r="I104" s="31" t="str">
        <f ca="1">IF(AND(I95&gt;=1,OR(INDIRECT("'"&amp;$C$1&amp;"'!G28")=2,INDIRECT("'"&amp;$C$1&amp;"'!G28")=3)),"indispo",IF(AND(I96&gt;=1,OR(INDIRECT("'"&amp;$C$1&amp;"'!G46")=2,INDIRECT("'"&amp;$C$1&amp;"'!G46")=3)),"indispo",IF(AND(I97&gt;=1,OR(INDIRECT("'"&amp;$C$1&amp;"'!G64")=2,INDIRECT("'"&amp;$C$1&amp;"'!G64")=3)),"indispo",IF(AND(I98&gt;=1,OR(INDIRECT("'"&amp;$C$1&amp;"'!G82")=2,INDIRECT("'"&amp;$C$1&amp;"'!G82")=3)),"indispo",IF(AND(I99&gt;=1,OR(INDIRECT("'"&amp;$C$1&amp;"'!G100")=2,INDIRECT("'"&amp;$C$1&amp;"'!G100")=3)),"indispo",IF(AND(I100&gt;=1,OR(INDIRECT("'"&amp;$C$1&amp;"'!G118")=2,INDIRECT("'"&amp;$C$1&amp;"'!G118")=3)),"indispo",IF(AND(I101&gt;=1,OR(INDIRECT("'"&amp;$C$1&amp;"'!G136")=2,INDIRECT("'"&amp;$C$1&amp;"'!G136")=3)),"indispo",IF(AND(I102&gt;=1,OR(INDIRECT("'"&amp;$C$1&amp;"'!G153")=2,INDIRECT("'"&amp;$C$1&amp;"'!G153")=3)),"indispo","dispo"))))))))</f>
        <v>dispo</v>
      </c>
      <c r="J104" s="167"/>
      <c r="K104" s="168"/>
      <c r="L104" s="168"/>
    </row>
    <row r="105" spans="2:12" ht="13.5" thickBot="1" x14ac:dyDescent="0.25">
      <c r="B105" s="146" t="s">
        <v>42</v>
      </c>
      <c r="C105" s="147"/>
      <c r="D105" s="32" t="str">
        <f ca="1">IF(SUM(D95:D102)&gt;2,"erreur"&amp;" "&amp;$C$103,IF(AND(SUM(D95:D102)&gt;=2,OR(D103="dispo",D104="dispo")),"erreur"&amp;" "&amp;$C$103,IF(AND(SUM(D95:D102)&gt;=2,OR(INDIRECT("'"&amp;$C$1&amp;"'!B28")=3,INDIRECT("'"&amp;$C$1&amp;"'!B46")=3,INDIRECT("'"&amp;$C$1&amp;"'!B64")=3,INDIRECT("'"&amp;$C$1&amp;"'!B82")=3,INDIRECT("'"&amp;$C$1&amp;"'!B100")=3,INDIRECT("'"&amp;$C$1&amp;"'!B118")=3,INDIRECT("'"&amp;$C$1&amp;"'!B136")=3,INDIRECT("'"&amp;$C$1&amp;"'!B153")=3,INDIRECT("'"&amp;$C$1&amp;"'!B189")=3)),"erreur"&amp;" "&amp;$C$103,"OK")))</f>
        <v>OK</v>
      </c>
      <c r="E105" s="32" t="str">
        <f ca="1">IF(SUM(E95:E102)&gt;2,"erreur"&amp;" "&amp;$C$103,IF(AND(SUM(E95:E102)&gt;=2,OR(E103="dispo",E104="dispo")),"erreur"&amp;" "&amp;$C$103,IF(AND(SUM(E95:E102)&gt;=2,OR(INDIRECT("'"&amp;$C$1&amp;"'!C28")=3,INDIRECT("'"&amp;$C$1&amp;"'!C46")=3,INDIRECT("'"&amp;$C$1&amp;"'!C64")=3,INDIRECT("'"&amp;$C$1&amp;"'!C82")=3,INDIRECT("'"&amp;$C$1&amp;"'!C100")=3,INDIRECT("'"&amp;$C$1&amp;"'!C118")=3,INDIRECT("'"&amp;$C$1&amp;"'!C136")=3,INDIRECT("'"&amp;$C$1&amp;"'!C153")=3,INDIRECT("'"&amp;$C$1&amp;"'!C189")=3)),"erreur"&amp;" "&amp;$C$103,"OK")))</f>
        <v>OK</v>
      </c>
      <c r="F105" s="32" t="str">
        <f ca="1">IF(SUM(F95:F102)&gt;2,"erreur"&amp;" "&amp;$C$103,IF(AND(SUM(F95:F102)&gt;=2,OR(F103="dispo",F104="dispo")),"erreur"&amp;" "&amp;$C$103,IF(AND(SUM(F95:F102)&gt;=2,OR(INDIRECT("'"&amp;$C$1&amp;"'!D28")=3,INDIRECT("'"&amp;$C$1&amp;"'!D46")=3,INDIRECT("'"&amp;$C$1&amp;"'!D64")=3,INDIRECT("'"&amp;$C$1&amp;"'!D82")=3,INDIRECT("'"&amp;$C$1&amp;"'!D100")=3,INDIRECT("'"&amp;$C$1&amp;"'!D118")=3,INDIRECT("'"&amp;$C$1&amp;"'!D136")=3,INDIRECT("'"&amp;$C$1&amp;"'!D153")=3,INDIRECT("'"&amp;$C$1&amp;"'!D189")=3)),"erreur"&amp;" "&amp;$C$103,"OK")))</f>
        <v>OK</v>
      </c>
      <c r="G105" s="32" t="str">
        <f ca="1">IF(SUM(G95:G102)&gt;2,"erreur"&amp;" "&amp;$C$103,IF(AND(SUM(G95:G102)&gt;=2,OR(G103="dispo",G104="dispo")),"erreur"&amp;" "&amp;$C$103,IF(AND(SUM(G95:G102)&gt;=2,OR(INDIRECT("'"&amp;$C$1&amp;"'!E28")=3,INDIRECT("'"&amp;$C$1&amp;"'!E46")=3,INDIRECT("'"&amp;$C$1&amp;"'!E64")=3,INDIRECT("'"&amp;$C$1&amp;"'!E82")=3,INDIRECT("'"&amp;$C$1&amp;"'!E100")=3,INDIRECT("'"&amp;$C$1&amp;"'!E118")=3,INDIRECT("'"&amp;$C$1&amp;"'!E136")=3,INDIRECT("'"&amp;$C$1&amp;"'!E153")=3,INDIRECT("'"&amp;$C$1&amp;"'!E189")=3)),"erreur"&amp;" "&amp;$C$103,"OK")))</f>
        <v>OK</v>
      </c>
      <c r="H105" s="32" t="str">
        <f ca="1">IF(SUM(H95:H102)&gt;2,"erreur"&amp;" "&amp;$C$103,IF(AND(SUM(H95:H102)&gt;=2,OR(H103="dispo",H104="dispo")),"erreur"&amp;" "&amp;$C$103,IF(AND(SUM(H95:H102)&gt;=2,OR(INDIRECT("'"&amp;$C$1&amp;"'!F28")=3,INDIRECT("'"&amp;$C$1&amp;"'!F46")=3,INDIRECT("'"&amp;$C$1&amp;"'!F64")=3,INDIRECT("'"&amp;$C$1&amp;"'!F82")=3,INDIRECT("'"&amp;$C$1&amp;"'!F100")=3,INDIRECT("'"&amp;$C$1&amp;"'!F118")=3,INDIRECT("'"&amp;$C$1&amp;"'!F136")=3,INDIRECT("'"&amp;$C$1&amp;"'!F153")=3,INDIRECT("'"&amp;$C$1&amp;"'!F189")=3)),"erreur"&amp;" "&amp;$C$103,"OK")))</f>
        <v>OK</v>
      </c>
      <c r="I105" s="32" t="str">
        <f ca="1">IF(SUM(I95:I102)&gt;2,"erreur"&amp;" "&amp;$C$103,IF(AND(SUM(I95:I102)&gt;=2,OR(I103="dispo",I104="dispo")),"erreur"&amp;" "&amp;$C$103,IF(AND(SUM(I95:I102)&gt;=2,OR(INDIRECT("'"&amp;$C$1&amp;"'!G28")=3,INDIRECT("'"&amp;$C$1&amp;"'!G46")=3,INDIRECT("'"&amp;$C$1&amp;"'!G64")=3,INDIRECT("'"&amp;$C$1&amp;"'!G82")=3,INDIRECT("'"&amp;$C$1&amp;"'!G100")=3,INDIRECT("'"&amp;$C$1&amp;"'!G118")=3,INDIRECT("'"&amp;$C$1&amp;"'!G136")=3,INDIRECT("'"&amp;$C$1&amp;"'!G153")=3,INDIRECT("'"&amp;$C$1&amp;"'!G189")=3)),"erreur"&amp;" "&amp;$C$103,"OK")))</f>
        <v>OK</v>
      </c>
    </row>
    <row r="106" spans="2:12" hidden="1" x14ac:dyDescent="0.2">
      <c r="B106" s="14"/>
      <c r="C106" s="13" t="s">
        <v>43</v>
      </c>
      <c r="D106" s="6">
        <f ca="1">COUNTIF(INDIRECT("'"&amp;$C$1&amp;"'!B$33:B$35"),$C$114)</f>
        <v>0</v>
      </c>
      <c r="E106" s="6">
        <f ca="1">COUNTIF(INDIRECT("'"&amp;$C$1&amp;"'!C$33:C$35"),$C$114)</f>
        <v>0</v>
      </c>
      <c r="F106" s="6">
        <f ca="1">COUNTIF(INDIRECT("'"&amp;$C$1&amp;"'!D$33:D$35"),$C$114)</f>
        <v>0</v>
      </c>
      <c r="G106" s="6">
        <f ca="1">COUNTIF(INDIRECT("'"&amp;$C$1&amp;"'!E$33:E$35"),$C$114)</f>
        <v>0</v>
      </c>
      <c r="H106" s="6">
        <f ca="1">COUNTIF(INDIRECT("'"&amp;$C$1&amp;"'!F$33:F$35"),$C$114)</f>
        <v>0</v>
      </c>
      <c r="I106" s="6">
        <f ca="1">COUNTIF(INDIRECT("'"&amp;$C$1&amp;"'!G$33:G$35"),$C$114)</f>
        <v>0</v>
      </c>
      <c r="J106" s="17"/>
    </row>
    <row r="107" spans="2:12" hidden="1" x14ac:dyDescent="0.2">
      <c r="B107" s="14"/>
      <c r="C107" s="13" t="s">
        <v>44</v>
      </c>
      <c r="D107" s="6">
        <f ca="1">COUNTIF(INDIRECT("'"&amp;$C$1&amp;"'!B$51:B$53"),$C$114)</f>
        <v>0</v>
      </c>
      <c r="E107" s="6">
        <f ca="1">COUNTIF(INDIRECT("'"&amp;$C$1&amp;"'!C$51:C$53"),$C$114)</f>
        <v>0</v>
      </c>
      <c r="F107" s="6">
        <f ca="1">COUNTIF(INDIRECT("'"&amp;$C$1&amp;"'!D$51:D$53"),$C$114)</f>
        <v>0</v>
      </c>
      <c r="G107" s="6">
        <f ca="1">COUNTIF(INDIRECT("'"&amp;$C$1&amp;"'!E$51:E$53"),$C$114)</f>
        <v>0</v>
      </c>
      <c r="H107" s="6">
        <f ca="1">COUNTIF(INDIRECT("'"&amp;$C$1&amp;"'!F$51:F$53"),$C$114)</f>
        <v>0</v>
      </c>
      <c r="I107" s="6">
        <f ca="1">COUNTIF(INDIRECT("'"&amp;$C$1&amp;"'!G$51:G$53"),$C$114)</f>
        <v>0</v>
      </c>
    </row>
    <row r="108" spans="2:12" hidden="1" x14ac:dyDescent="0.2">
      <c r="B108" s="14"/>
      <c r="C108" s="13" t="s">
        <v>45</v>
      </c>
      <c r="D108" s="6">
        <f ca="1">COUNTIF(INDIRECT("'"&amp;$C$1&amp;"'!B$69:B$71"),$C$114)</f>
        <v>0</v>
      </c>
      <c r="E108" s="6">
        <f ca="1">COUNTIF(INDIRECT("'"&amp;$C$1&amp;"'!C$69:C$71"),$C$114)</f>
        <v>0</v>
      </c>
      <c r="F108" s="6">
        <f ca="1">COUNTIF(INDIRECT("'"&amp;$C$1&amp;"'!D$69:D$71"),$C$114)</f>
        <v>0</v>
      </c>
      <c r="G108" s="6">
        <f ca="1">COUNTIF(INDIRECT("'"&amp;$C$1&amp;"'!E$69:E$71"),$C$114)</f>
        <v>0</v>
      </c>
      <c r="H108" s="6">
        <f ca="1">COUNTIF(INDIRECT("'"&amp;$C$1&amp;"'!F$69:F$71"),$C$114)</f>
        <v>0</v>
      </c>
      <c r="I108" s="6">
        <f ca="1">COUNTIF(INDIRECT("'"&amp;$C$1&amp;"'!G$69:G$71"),$C$114)</f>
        <v>0</v>
      </c>
    </row>
    <row r="109" spans="2:12" hidden="1" x14ac:dyDescent="0.2">
      <c r="B109" s="14"/>
      <c r="C109" s="13" t="s">
        <v>46</v>
      </c>
      <c r="D109" s="6">
        <f ca="1">COUNTIF(INDIRECT("'"&amp;$C$1&amp;"'!B$87:B$89"),$C$114)</f>
        <v>0</v>
      </c>
      <c r="E109" s="6">
        <f ca="1">COUNTIF(INDIRECT("'"&amp;$C$1&amp;"'!C$87:C$89"),$C$114)</f>
        <v>0</v>
      </c>
      <c r="F109" s="6">
        <f ca="1">COUNTIF(INDIRECT("'"&amp;$C$1&amp;"'!D$87:D$89"),$C$114)</f>
        <v>0</v>
      </c>
      <c r="G109" s="6">
        <f ca="1">COUNTIF(INDIRECT("'"&amp;$C$1&amp;"'!E$87:E$89"),$C$114)</f>
        <v>0</v>
      </c>
      <c r="H109" s="6">
        <f ca="1">COUNTIF(INDIRECT("'"&amp;$C$1&amp;"'!F$87:F$89"),$C$114)</f>
        <v>0</v>
      </c>
      <c r="I109" s="6">
        <f ca="1">COUNTIF(INDIRECT("'"&amp;$C$1&amp;"'!G$87:G$89"),$C$114)</f>
        <v>0</v>
      </c>
    </row>
    <row r="110" spans="2:12" hidden="1" x14ac:dyDescent="0.2">
      <c r="C110" s="13" t="s">
        <v>47</v>
      </c>
      <c r="D110" s="6">
        <f ca="1">COUNTIF(INDIRECT("'"&amp;$C$1&amp;"'!B$105:B$107"),$C$114)</f>
        <v>0</v>
      </c>
      <c r="E110" s="6">
        <f ca="1">COUNTIF(INDIRECT("'"&amp;$C$1&amp;"'!C$105:C$107"),$C$114)</f>
        <v>0</v>
      </c>
      <c r="F110" s="6">
        <f ca="1">COUNTIF(INDIRECT("'"&amp;$C$1&amp;"'!D$105:D$107"),$C$114)</f>
        <v>0</v>
      </c>
      <c r="G110" s="6">
        <f ca="1">COUNTIF(INDIRECT("'"&amp;$C$1&amp;"'!E$105:E$107"),$C$114)</f>
        <v>0</v>
      </c>
      <c r="H110" s="6">
        <f ca="1">COUNTIF(INDIRECT("'"&amp;$C$1&amp;"'!F$105:F$107"),$C$114)</f>
        <v>0</v>
      </c>
      <c r="I110" s="6">
        <f ca="1">COUNTIF(INDIRECT("'"&amp;$C$1&amp;"'!G$105:G$107"),$C$114)</f>
        <v>0</v>
      </c>
    </row>
    <row r="111" spans="2:12" hidden="1" x14ac:dyDescent="0.2">
      <c r="C111" s="13" t="s">
        <v>77</v>
      </c>
      <c r="D111" s="6">
        <f ca="1">COUNTIF(INDIRECT("'"&amp;$C$1&amp;"'!B$123:B$125"),$C$113)</f>
        <v>0</v>
      </c>
      <c r="E111" s="6">
        <f ca="1">COUNTIF(INDIRECT("'"&amp;$C$1&amp;"'!C$123:C$125"),$C$113)</f>
        <v>0</v>
      </c>
      <c r="F111" s="6">
        <f ca="1">COUNTIF(INDIRECT("'"&amp;$C$1&amp;"'!D$123:D$125"),$C$113)</f>
        <v>0</v>
      </c>
      <c r="G111" s="6">
        <f ca="1">COUNTIF(INDIRECT("'"&amp;$C$1&amp;"'!E$123:E$125"),$C$113)</f>
        <v>0</v>
      </c>
      <c r="H111" s="6">
        <f ca="1">COUNTIF(INDIRECT("'"&amp;$C$1&amp;"'!F$123:F$125"),$C$113)</f>
        <v>0</v>
      </c>
      <c r="I111" s="6">
        <f ca="1">COUNTIF(INDIRECT("'"&amp;$C$1&amp;"'!G$123:G$125"),$C$113)</f>
        <v>0</v>
      </c>
    </row>
    <row r="112" spans="2:12" hidden="1" x14ac:dyDescent="0.2">
      <c r="C112" s="13" t="s">
        <v>78</v>
      </c>
      <c r="D112" s="6">
        <f ca="1">COUNTIF(INDIRECT("'"&amp;$C$1&amp;"'!B$141:B$143"),$C$113)</f>
        <v>0</v>
      </c>
      <c r="E112" s="6">
        <f ca="1">COUNTIF(INDIRECT("'"&amp;$C$1&amp;"'!C$141:C$143"),$C$113)</f>
        <v>0</v>
      </c>
      <c r="F112" s="6">
        <f ca="1">COUNTIF(INDIRECT("'"&amp;$C$1&amp;"'!D$141:D$143"),$C$113)</f>
        <v>0</v>
      </c>
      <c r="G112" s="6">
        <f ca="1">COUNTIF(INDIRECT("'"&amp;$C$1&amp;"'!E$141:E$143"),$C$113)</f>
        <v>0</v>
      </c>
      <c r="H112" s="6">
        <f ca="1">COUNTIF(INDIRECT("'"&amp;$C$1&amp;"'!F$141:F$143"),$C$113)</f>
        <v>0</v>
      </c>
      <c r="I112" s="6">
        <f ca="1">COUNTIF(INDIRECT("'"&amp;$C$1&amp;"'!G$141:G$143"),$C$113)</f>
        <v>0</v>
      </c>
    </row>
    <row r="113" spans="2:12" ht="13.5" hidden="1" thickBot="1" x14ac:dyDescent="0.25">
      <c r="C113" s="13" t="s">
        <v>79</v>
      </c>
      <c r="D113" s="6">
        <f ca="1">COUNTIF(INDIRECT("'"&amp;$C$1&amp;"'!B$155"),$C$113)</f>
        <v>0</v>
      </c>
      <c r="E113" s="6">
        <f ca="1">COUNTIF(INDIRECT("'"&amp;$C$1&amp;"'!C$155"),$C$113)</f>
        <v>0</v>
      </c>
      <c r="F113" s="6">
        <f ca="1">COUNTIF(INDIRECT("'"&amp;$C$1&amp;"'!D$155"),$C$113)</f>
        <v>0</v>
      </c>
      <c r="G113" s="6">
        <f ca="1">COUNTIF(INDIRECT("'"&amp;$C$1&amp;"'!E$155"),$C$113)</f>
        <v>0</v>
      </c>
      <c r="H113" s="6">
        <f ca="1">COUNTIF(INDIRECT("'"&amp;$C$1&amp;"'!F$155"),$C$113)</f>
        <v>0</v>
      </c>
      <c r="I113" s="6">
        <f ca="1">COUNTIF(INDIRECT("'"&amp;$C$1&amp;"'!G$155"),$C$113)</f>
        <v>0</v>
      </c>
    </row>
    <row r="114" spans="2:12" x14ac:dyDescent="0.2">
      <c r="B114" s="11" t="s">
        <v>40</v>
      </c>
      <c r="C114" s="161" t="str">
        <f>Données!P5</f>
        <v>Oman</v>
      </c>
      <c r="D114" s="130" t="str">
        <f ca="1">IF(AND(D106&gt;=1,OR(INDIRECT("'"&amp;$C$1&amp;"'!B28")=1,INDIRECT("'"&amp;$C$1&amp;"'!B28")=3)),"indispo",IF(AND(D107&gt;=1,OR(INDIRECT("'"&amp;$C$1&amp;"'!B46")=1,INDIRECT("'"&amp;$C$1&amp;"'!B46")=3)),"indispo",IF(AND(D108&gt;=1,OR(INDIRECT("'"&amp;$C$1&amp;"'!B64")=1,INDIRECT("'"&amp;$C$1&amp;"'!B64")=3)),"indispo",IF(AND(D109&gt;=1,OR(INDIRECT("'"&amp;$C$1&amp;"'!B82")=1,INDIRECT("'"&amp;$C$1&amp;"'!B82")=3)),"indispo",IF(AND(D110&gt;=1,OR(INDIRECT("'"&amp;$C$1&amp;"'!B100")=1,INDIRECT("'"&amp;$C$1&amp;"'!B100")=3)),"indispo",IF(AND(D111&gt;=1,OR(INDIRECT("'"&amp;$C$1&amp;"'!B118")=1,INDIRECT("'"&amp;$C$1&amp;"'!B118")=3)),"indispo",IF(AND(D112&gt;=1,OR(INDIRECT("'"&amp;$C$1&amp;"'!B136")=1,INDIRECT("'"&amp;$C$1&amp;"'!B136")=3)),"indispo",IF(AND(D113&gt;=1,OR(INDIRECT("'"&amp;$C$1&amp;"'!B153")=1,INDIRECT("'"&amp;$C$1&amp;"'!B153")=3)),"indispo","dispo"))))))))</f>
        <v>dispo</v>
      </c>
      <c r="E114" s="130" t="str">
        <f ca="1">IF(AND(E106&gt;=1,OR(INDIRECT("'"&amp;$C$1&amp;"'!C28")=1,INDIRECT("'"&amp;$C$1&amp;"'!C28")=3)),"indispo",IF(AND(E107&gt;=1,OR(INDIRECT("'"&amp;$C$1&amp;"'!C46")=1,INDIRECT("'"&amp;$C$1&amp;"'!C46")=3)),"indispo",IF(AND(E108&gt;=1,OR(INDIRECT("'"&amp;$C$1&amp;"'!C64")=1,INDIRECT("'"&amp;$C$1&amp;"'!C64")=3)),"indispo",IF(AND(E109&gt;=1,OR(INDIRECT("'"&amp;$C$1&amp;"'!C82")=1,INDIRECT("'"&amp;$C$1&amp;"'!C82")=3)),"indispo",IF(AND(E110&gt;=1,OR(INDIRECT("'"&amp;$C$1&amp;"'!C100")=1,INDIRECT("'"&amp;$C$1&amp;"'!C100")=3)),"indispo",IF(AND(E111&gt;=1,OR(INDIRECT("'"&amp;$C$1&amp;"'!C118")=1,INDIRECT("'"&amp;$C$1&amp;"'!C118")=3)),"indispo",IF(AND(E112&gt;=1,OR(INDIRECT("'"&amp;$C$1&amp;"'!C136")=1,INDIRECT("'"&amp;$C$1&amp;"'!C136")=3)),"indispo",IF(AND(E113&gt;=1,OR(INDIRECT("'"&amp;$C$1&amp;"'!C153")=1,INDIRECT("'"&amp;$C$1&amp;"'!C153")=3)),"indispo","dispo"))))))))</f>
        <v>dispo</v>
      </c>
      <c r="F114" s="130" t="str">
        <f ca="1">IF(AND(F106&gt;=1,OR(INDIRECT("'"&amp;$C$1&amp;"'!D28")=1,INDIRECT("'"&amp;$C$1&amp;"'!D28")=3)),"indispo",IF(AND(F107&gt;=1,OR(INDIRECT("'"&amp;$C$1&amp;"'!D46")=1,INDIRECT("'"&amp;$C$1&amp;"'!D46")=3)),"indispo",IF(AND(F108&gt;=1,OR(INDIRECT("'"&amp;$C$1&amp;"'!D64")=1,INDIRECT("'"&amp;$C$1&amp;"'!D64")=3)),"indispo",IF(AND(F109&gt;=1,OR(INDIRECT("'"&amp;$C$1&amp;"'!D82")=1,INDIRECT("'"&amp;$C$1&amp;"'!D82")=3)),"indispo",IF(AND(F110&gt;=1,OR(INDIRECT("'"&amp;$C$1&amp;"'!D100")=1,INDIRECT("'"&amp;$C$1&amp;"'!D100")=3)),"indispo",IF(AND(F111&gt;=1,OR(INDIRECT("'"&amp;$C$1&amp;"'!D118")=1,INDIRECT("'"&amp;$C$1&amp;"'!D118")=3)),"indispo",IF(AND(F112&gt;=1,OR(INDIRECT("'"&amp;$C$1&amp;"'!D136")=1,INDIRECT("'"&amp;$C$1&amp;"'!D136")=3)),"indispo",IF(AND(F113&gt;=1,OR(INDIRECT("'"&amp;$C$1&amp;"'!D153")=1,INDIRECT("'"&amp;$C$1&amp;"'!D153")=3)),"indispo","dispo"))))))))</f>
        <v>dispo</v>
      </c>
      <c r="G114" s="130" t="str">
        <f ca="1">IF(AND(G106&gt;=1,OR(INDIRECT("'"&amp;$C$1&amp;"'!E28")=1,INDIRECT("'"&amp;$C$1&amp;"'!E28")=3)),"indispo",IF(AND(G107&gt;=1,OR(INDIRECT("'"&amp;$C$1&amp;"'!E46")=1,INDIRECT("'"&amp;$C$1&amp;"'!E46")=3)),"indispo",IF(AND(G108&gt;=1,OR(INDIRECT("'"&amp;$C$1&amp;"'!E64")=1,INDIRECT("'"&amp;$C$1&amp;"'!E64")=3)),"indispo",IF(AND(G109&gt;=1,OR(INDIRECT("'"&amp;$C$1&amp;"'!E82")=1,INDIRECT("'"&amp;$C$1&amp;"'!E82")=3)),"indispo",IF(AND(G110&gt;=1,OR(INDIRECT("'"&amp;$C$1&amp;"'!E100")=1,INDIRECT("'"&amp;$C$1&amp;"'!E100")=3)),"indispo",IF(AND(G111&gt;=1,OR(INDIRECT("'"&amp;$C$1&amp;"'!E118")=1,INDIRECT("'"&amp;$C$1&amp;"'!E118")=3)),"indispo",IF(AND(G112&gt;=1,OR(INDIRECT("'"&amp;$C$1&amp;"'!E136")=1,INDIRECT("'"&amp;$C$1&amp;"'!E136")=3)),"indispo",IF(AND(G113&gt;=1,OR(INDIRECT("'"&amp;$C$1&amp;"'!E153")=1,INDIRECT("'"&amp;$C$1&amp;"'!E153")=3)),"indispo","dispo"))))))))</f>
        <v>dispo</v>
      </c>
      <c r="H114" s="130" t="str">
        <f ca="1">IF(AND(H106&gt;=1,OR(INDIRECT("'"&amp;$C$1&amp;"'!F28")=1,INDIRECT("'"&amp;$C$1&amp;"'!F28")=3)),"indispo",IF(AND(H107&gt;=1,OR(INDIRECT("'"&amp;$C$1&amp;"'!F46")=1,INDIRECT("'"&amp;$C$1&amp;"'!F46")=3)),"indispo",IF(AND(H108&gt;=1,OR(INDIRECT("'"&amp;$C$1&amp;"'!F64")=1,INDIRECT("'"&amp;$C$1&amp;"'!F64")=3)),"indispo",IF(AND(H109&gt;=1,OR(INDIRECT("'"&amp;$C$1&amp;"'!F82")=1,INDIRECT("'"&amp;$C$1&amp;"'!F82")=3)),"indispo",IF(AND(H110&gt;=1,OR(INDIRECT("'"&amp;$C$1&amp;"'!F100")=1,INDIRECT("'"&amp;$C$1&amp;"'!F100")=3)),"indispo",IF(AND(H111&gt;=1,OR(INDIRECT("'"&amp;$C$1&amp;"'!F118")=1,INDIRECT("'"&amp;$C$1&amp;"'!F118")=3)),"indispo",IF(AND(H112&gt;=1,OR(INDIRECT("'"&amp;$C$1&amp;"'!F136")=1,INDIRECT("'"&amp;$C$1&amp;"'!F136")=3)),"indispo",IF(AND(H113&gt;=1,OR(INDIRECT("'"&amp;$C$1&amp;"'!F153")=1,INDIRECT("'"&amp;$C$1&amp;"'!F153")=3)),"indispo","dispo"))))))))</f>
        <v>dispo</v>
      </c>
      <c r="I114" s="130" t="str">
        <f ca="1">IF(AND(I106&gt;=1,OR(INDIRECT("'"&amp;$C$1&amp;"'!G28")=1,INDIRECT("'"&amp;$C$1&amp;"'!G28")=3)),"indispo",IF(AND(I107&gt;=1,OR(INDIRECT("'"&amp;$C$1&amp;"'!G46")=1,INDIRECT("'"&amp;$C$1&amp;"'!G46")=3)),"indispo",IF(AND(I108&gt;=1,OR(INDIRECT("'"&amp;$C$1&amp;"'!G64")=1,INDIRECT("'"&amp;$C$1&amp;"'!G64")=3)),"indispo",IF(AND(I109&gt;=1,OR(INDIRECT("'"&amp;$C$1&amp;"'!G82")=1,INDIRECT("'"&amp;$C$1&amp;"'!G82")=3)),"indispo",IF(AND(I110&gt;=1,OR(INDIRECT("'"&amp;$C$1&amp;"'!G100")=1,INDIRECT("'"&amp;$C$1&amp;"'!G100")=3)),"indispo",IF(AND(I111&gt;=1,OR(INDIRECT("'"&amp;$C$1&amp;"'!G118")=1,INDIRECT("'"&amp;$C$1&amp;"'!G118")=3)),"indispo",IF(AND(I112&gt;=1,OR(INDIRECT("'"&amp;$C$1&amp;"'!G136")=1,INDIRECT("'"&amp;$C$1&amp;"'!G136")=3)),"indispo",IF(AND(I113&gt;=1,OR(INDIRECT("'"&amp;$C$1&amp;"'!G153")=1,INDIRECT("'"&amp;$C$1&amp;"'!G153")=3)),"indispo","dispo"))))))))</f>
        <v>dispo</v>
      </c>
      <c r="J114" s="167" t="str">
        <f ca="1">IF(OR(INDIRECT("'"&amp;$C$1&amp;"'!$B$190")=C114,INDIRECT("'"&amp;$C$1&amp;"'!$C$190")=C114,INDIRECT("'"&amp;$C$1&amp;"'!$D$190")=C114,INDIRECT("'"&amp;$C$1&amp;"'!$E$190")=C114,INDIRECT("'"&amp;$C$1&amp;"'!$F$190")=C114,INDIRECT("'"&amp;$C$1&amp;"'!$G$190")=C114),"attention moyen en entretien","")</f>
        <v/>
      </c>
      <c r="K114" s="168"/>
      <c r="L114" s="168"/>
    </row>
    <row r="115" spans="2:12" x14ac:dyDescent="0.2">
      <c r="B115" s="12" t="s">
        <v>39</v>
      </c>
      <c r="C115" s="162"/>
      <c r="D115" s="31" t="str">
        <f ca="1">IF(AND(D106&gt;=1,OR(INDIRECT("'"&amp;$C$1&amp;"'!B28")=2,INDIRECT("'"&amp;$C$1&amp;"'!B28")=3)),"indispo",IF(AND(D107&gt;=1,OR(INDIRECT("'"&amp;$C$1&amp;"'!B46")=2,INDIRECT("'"&amp;$C$1&amp;"'!B46")=3)),"indispo",IF(AND(D108&gt;=1,OR(INDIRECT("'"&amp;$C$1&amp;"'!B64")=2,INDIRECT("'"&amp;$C$1&amp;"'!B64")=3)),"indispo",IF(AND(D109&gt;=1,OR(INDIRECT("'"&amp;$C$1&amp;"'!B82")=2,INDIRECT("'"&amp;$C$1&amp;"'!B82")=3)),"indispo",IF(AND(D110&gt;=1,OR(INDIRECT("'"&amp;$C$1&amp;"'!B100")=2,INDIRECT("'"&amp;$C$1&amp;"'!B100")=3)),"indispo",IF(AND(D111&gt;=1,OR(INDIRECT("'"&amp;$C$1&amp;"'!B118")=2,INDIRECT("'"&amp;$C$1&amp;"'!B118")=3)),"indispo",IF(AND(D112&gt;=1,OR(INDIRECT("'"&amp;$C$1&amp;"'!B136")=2,INDIRECT("'"&amp;$C$1&amp;"'!B136")=3)),"indispo",IF(AND(D113&gt;=1,OR(INDIRECT("'"&amp;$C$1&amp;"'!B153")=2,INDIRECT("'"&amp;$C$1&amp;"'!B153")=3)),"indispo","dispo"))))))))</f>
        <v>dispo</v>
      </c>
      <c r="E115" s="31" t="str">
        <f ca="1">IF(AND(E106&gt;=1,OR(INDIRECT("'"&amp;$C$1&amp;"'!C28")=2,INDIRECT("'"&amp;$C$1&amp;"'!C28")=3)),"indispo",IF(AND(E107&gt;=1,OR(INDIRECT("'"&amp;$C$1&amp;"'!C46")=2,INDIRECT("'"&amp;$C$1&amp;"'!C46")=3)),"indispo",IF(AND(E108&gt;=1,OR(INDIRECT("'"&amp;$C$1&amp;"'!C64")=2,INDIRECT("'"&amp;$C$1&amp;"'!C64")=3)),"indispo",IF(AND(E109&gt;=1,OR(INDIRECT("'"&amp;$C$1&amp;"'!C82")=2,INDIRECT("'"&amp;$C$1&amp;"'!C82")=3)),"indispo",IF(AND(E110&gt;=1,OR(INDIRECT("'"&amp;$C$1&amp;"'!C100")=2,INDIRECT("'"&amp;$C$1&amp;"'!C100")=3)),"indispo",IF(AND(E111&gt;=1,OR(INDIRECT("'"&amp;$C$1&amp;"'!C118")=2,INDIRECT("'"&amp;$C$1&amp;"'!C118")=3)),"indispo",IF(AND(E112&gt;=1,OR(INDIRECT("'"&amp;$C$1&amp;"'!C136")=2,INDIRECT("'"&amp;$C$1&amp;"'!C136")=3)),"indispo",IF(AND(E113&gt;=1,OR(INDIRECT("'"&amp;$C$1&amp;"'!C153")=2,INDIRECT("'"&amp;$C$1&amp;"'!C153")=3)),"indispo","dispo"))))))))</f>
        <v>dispo</v>
      </c>
      <c r="F115" s="31" t="str">
        <f ca="1">IF(AND(F106&gt;=1,OR(INDIRECT("'"&amp;$C$1&amp;"'!D28")=2,INDIRECT("'"&amp;$C$1&amp;"'!D28")=3)),"indispo",IF(AND(F107&gt;=1,OR(INDIRECT("'"&amp;$C$1&amp;"'!D46")=2,INDIRECT("'"&amp;$C$1&amp;"'!D46")=3)),"indispo",IF(AND(F108&gt;=1,OR(INDIRECT("'"&amp;$C$1&amp;"'!D64")=2,INDIRECT("'"&amp;$C$1&amp;"'!D64")=3)),"indispo",IF(AND(F109&gt;=1,OR(INDIRECT("'"&amp;$C$1&amp;"'!D82")=2,INDIRECT("'"&amp;$C$1&amp;"'!D82")=3)),"indispo",IF(AND(F110&gt;=1,OR(INDIRECT("'"&amp;$C$1&amp;"'!D100")=2,INDIRECT("'"&amp;$C$1&amp;"'!D100")=3)),"indispo",IF(AND(F111&gt;=1,OR(INDIRECT("'"&amp;$C$1&amp;"'!D118")=2,INDIRECT("'"&amp;$C$1&amp;"'!D118")=3)),"indispo",IF(AND(F112&gt;=1,OR(INDIRECT("'"&amp;$C$1&amp;"'!D136")=2,INDIRECT("'"&amp;$C$1&amp;"'!D136")=3)),"indispo",IF(AND(F113&gt;=1,OR(INDIRECT("'"&amp;$C$1&amp;"'!D153")=2,INDIRECT("'"&amp;$C$1&amp;"'!D153")=3)),"indispo","dispo"))))))))</f>
        <v>dispo</v>
      </c>
      <c r="G115" s="31" t="str">
        <f ca="1">IF(AND(G106&gt;=1,OR(INDIRECT("'"&amp;$C$1&amp;"'!E28")=2,INDIRECT("'"&amp;$C$1&amp;"'!E28")=3)),"indispo",IF(AND(G107&gt;=1,OR(INDIRECT("'"&amp;$C$1&amp;"'!E46")=2,INDIRECT("'"&amp;$C$1&amp;"'!E46")=3)),"indispo",IF(AND(G108&gt;=1,OR(INDIRECT("'"&amp;$C$1&amp;"'!E64")=2,INDIRECT("'"&amp;$C$1&amp;"'!E64")=3)),"indispo",IF(AND(G109&gt;=1,OR(INDIRECT("'"&amp;$C$1&amp;"'!E82")=2,INDIRECT("'"&amp;$C$1&amp;"'!E82")=3)),"indispo",IF(AND(G110&gt;=1,OR(INDIRECT("'"&amp;$C$1&amp;"'!E100")=2,INDIRECT("'"&amp;$C$1&amp;"'!E100")=3)),"indispo",IF(AND(G111&gt;=1,OR(INDIRECT("'"&amp;$C$1&amp;"'!E118")=2,INDIRECT("'"&amp;$C$1&amp;"'!E118")=3)),"indispo",IF(AND(G112&gt;=1,OR(INDIRECT("'"&amp;$C$1&amp;"'!E136")=2,INDIRECT("'"&amp;$C$1&amp;"'!E136")=3)),"indispo",IF(AND(G113&gt;=1,OR(INDIRECT("'"&amp;$C$1&amp;"'!E153")=2,INDIRECT("'"&amp;$C$1&amp;"'!E153")=3)),"indispo","dispo"))))))))</f>
        <v>dispo</v>
      </c>
      <c r="H115" s="31" t="str">
        <f ca="1">IF(AND(H106&gt;=1,OR(INDIRECT("'"&amp;$C$1&amp;"'!F28")=2,INDIRECT("'"&amp;$C$1&amp;"'!F28")=3)),"indispo",IF(AND(H107&gt;=1,OR(INDIRECT("'"&amp;$C$1&amp;"'!F46")=2,INDIRECT("'"&amp;$C$1&amp;"'!F46")=3)),"indispo",IF(AND(H108&gt;=1,OR(INDIRECT("'"&amp;$C$1&amp;"'!F64")=2,INDIRECT("'"&amp;$C$1&amp;"'!F64")=3)),"indispo",IF(AND(H109&gt;=1,OR(INDIRECT("'"&amp;$C$1&amp;"'!F82")=2,INDIRECT("'"&amp;$C$1&amp;"'!F82")=3)),"indispo",IF(AND(H110&gt;=1,OR(INDIRECT("'"&amp;$C$1&amp;"'!F100")=2,INDIRECT("'"&amp;$C$1&amp;"'!F100")=3)),"indispo",IF(AND(H111&gt;=1,OR(INDIRECT("'"&amp;$C$1&amp;"'!F118")=2,INDIRECT("'"&amp;$C$1&amp;"'!F118")=3)),"indispo",IF(AND(H112&gt;=1,OR(INDIRECT("'"&amp;$C$1&amp;"'!F136")=2,INDIRECT("'"&amp;$C$1&amp;"'!F136")=3)),"indispo",IF(AND(H113&gt;=1,OR(INDIRECT("'"&amp;$C$1&amp;"'!F153")=2,INDIRECT("'"&amp;$C$1&amp;"'!F153")=3)),"indispo","dispo"))))))))</f>
        <v>dispo</v>
      </c>
      <c r="I115" s="31" t="str">
        <f ca="1">IF(AND(I106&gt;=1,OR(INDIRECT("'"&amp;$C$1&amp;"'!G28")=2,INDIRECT("'"&amp;$C$1&amp;"'!G28")=3)),"indispo",IF(AND(I107&gt;=1,OR(INDIRECT("'"&amp;$C$1&amp;"'!G46")=2,INDIRECT("'"&amp;$C$1&amp;"'!G46")=3)),"indispo",IF(AND(I108&gt;=1,OR(INDIRECT("'"&amp;$C$1&amp;"'!G64")=2,INDIRECT("'"&amp;$C$1&amp;"'!G64")=3)),"indispo",IF(AND(I109&gt;=1,OR(INDIRECT("'"&amp;$C$1&amp;"'!G82")=2,INDIRECT("'"&amp;$C$1&amp;"'!G82")=3)),"indispo",IF(AND(I110&gt;=1,OR(INDIRECT("'"&amp;$C$1&amp;"'!G100")=2,INDIRECT("'"&amp;$C$1&amp;"'!G100")=3)),"indispo",IF(AND(I111&gt;=1,OR(INDIRECT("'"&amp;$C$1&amp;"'!G118")=2,INDIRECT("'"&amp;$C$1&amp;"'!G118")=3)),"indispo",IF(AND(I112&gt;=1,OR(INDIRECT("'"&amp;$C$1&amp;"'!G136")=2,INDIRECT("'"&amp;$C$1&amp;"'!G136")=3)),"indispo",IF(AND(I113&gt;=1,OR(INDIRECT("'"&amp;$C$1&amp;"'!G153")=2,INDIRECT("'"&amp;$C$1&amp;"'!G153")=3)),"indispo","dispo"))))))))</f>
        <v>dispo</v>
      </c>
      <c r="J115" s="167"/>
      <c r="K115" s="168"/>
      <c r="L115" s="168"/>
    </row>
    <row r="116" spans="2:12" ht="13.5" thickBot="1" x14ac:dyDescent="0.25">
      <c r="B116" s="146" t="s">
        <v>42</v>
      </c>
      <c r="C116" s="147"/>
      <c r="D116" s="32" t="str">
        <f ca="1">IF(SUM(D106:D113)&gt;2,"erreur"&amp;" "&amp;$C$114,IF(AND(SUM(D106:D113)&gt;=2,OR(D114="dispo",D115="dispo")),"erreur"&amp;" "&amp;$C$114,IF(AND(SUM(D106:D113)&gt;=2,OR(INDIRECT("'"&amp;$C$1&amp;"'!B28")=3,INDIRECT("'"&amp;$C$1&amp;"'!B46")=3,INDIRECT("'"&amp;$C$1&amp;"'!B64")=3,INDIRECT("'"&amp;$C$1&amp;"'!B82")=3,INDIRECT("'"&amp;$C$1&amp;"'!B100")=3,INDIRECT("'"&amp;$C$1&amp;"'!B118")=3,INDIRECT("'"&amp;$C$1&amp;"'!B136")=3,INDIRECT("'"&amp;$C$1&amp;"'!B153")=3,INDIRECT("'"&amp;$C$1&amp;"'!B189")=3)),"erreur"&amp;" "&amp;$C$114,"OK")))</f>
        <v>OK</v>
      </c>
      <c r="E116" s="32" t="str">
        <f ca="1">IF(SUM(E106:E113)&gt;2,"erreur"&amp;" "&amp;$C$114,IF(AND(SUM(E106:E113)&gt;=2,OR(E114="dispo",E115="dispo")),"erreur"&amp;" "&amp;$C$114,IF(AND(SUM(E106:E113)&gt;=2,OR(INDIRECT("'"&amp;$C$1&amp;"'!C28")=3,INDIRECT("'"&amp;$C$1&amp;"'!C46")=3,INDIRECT("'"&amp;$C$1&amp;"'!C64")=3,INDIRECT("'"&amp;$C$1&amp;"'!C82")=3,INDIRECT("'"&amp;$C$1&amp;"'!C100")=3,INDIRECT("'"&amp;$C$1&amp;"'!C118")=3,INDIRECT("'"&amp;$C$1&amp;"'!C136")=3,INDIRECT("'"&amp;$C$1&amp;"'!C153")=3,INDIRECT("'"&amp;$C$1&amp;"'!C189")=3)),"erreur"&amp;" "&amp;$C$114,"OK")))</f>
        <v>OK</v>
      </c>
      <c r="F116" s="32" t="str">
        <f ca="1">IF(SUM(F106:F113)&gt;2,"erreur"&amp;" "&amp;$C$114,IF(AND(SUM(F106:F113)&gt;=2,OR(F114="dispo",F115="dispo")),"erreur"&amp;" "&amp;$C$114,IF(AND(SUM(F106:F113)&gt;=2,OR(INDIRECT("'"&amp;$C$1&amp;"'!D28")=3,INDIRECT("'"&amp;$C$1&amp;"'!D46")=3,INDIRECT("'"&amp;$C$1&amp;"'!D64")=3,INDIRECT("'"&amp;$C$1&amp;"'!D82")=3,INDIRECT("'"&amp;$C$1&amp;"'!D100")=3,INDIRECT("'"&amp;$C$1&amp;"'!D118")=3,INDIRECT("'"&amp;$C$1&amp;"'!D136")=3,INDIRECT("'"&amp;$C$1&amp;"'!D153")=3,INDIRECT("'"&amp;$C$1&amp;"'!D189")=3)),"erreur"&amp;" "&amp;$C$114,"OK")))</f>
        <v>OK</v>
      </c>
      <c r="G116" s="32" t="str">
        <f ca="1">IF(SUM(G106:G113)&gt;2,"erreur"&amp;" "&amp;$C$114,IF(AND(SUM(G106:G113)&gt;=2,OR(G114="dispo",G115="dispo")),"erreur"&amp;" "&amp;$C$114,IF(AND(SUM(G106:G113)&gt;=2,OR(INDIRECT("'"&amp;$C$1&amp;"'!E28")=3,INDIRECT("'"&amp;$C$1&amp;"'!E46")=3,INDIRECT("'"&amp;$C$1&amp;"'!E64")=3,INDIRECT("'"&amp;$C$1&amp;"'!E82")=3,INDIRECT("'"&amp;$C$1&amp;"'!E100")=3,INDIRECT("'"&amp;$C$1&amp;"'!E118")=3,INDIRECT("'"&amp;$C$1&amp;"'!E136")=3,INDIRECT("'"&amp;$C$1&amp;"'!E153")=3,INDIRECT("'"&amp;$C$1&amp;"'!E189")=3)),"erreur"&amp;" "&amp;$C$114,"OK")))</f>
        <v>OK</v>
      </c>
      <c r="H116" s="32" t="str">
        <f ca="1">IF(SUM(H106:H113)&gt;2,"erreur"&amp;" "&amp;$C$114,IF(AND(SUM(H106:H113)&gt;=2,OR(H114="dispo",H115="dispo")),"erreur"&amp;" "&amp;$C$114,IF(AND(SUM(H106:H113)&gt;=2,OR(INDIRECT("'"&amp;$C$1&amp;"'!F28")=3,INDIRECT("'"&amp;$C$1&amp;"'!F46")=3,INDIRECT("'"&amp;$C$1&amp;"'!F64")=3,INDIRECT("'"&amp;$C$1&amp;"'!F82")=3,INDIRECT("'"&amp;$C$1&amp;"'!F100")=3,INDIRECT("'"&amp;$C$1&amp;"'!F118")=3,INDIRECT("'"&amp;$C$1&amp;"'!F136")=3,INDIRECT("'"&amp;$C$1&amp;"'!F153")=3,INDIRECT("'"&amp;$C$1&amp;"'!F189")=3)),"erreur"&amp;" "&amp;$C$114,"OK")))</f>
        <v>OK</v>
      </c>
      <c r="I116" s="32" t="str">
        <f ca="1">IF(SUM(I106:I113)&gt;2,"erreur"&amp;" "&amp;$C$114,IF(AND(SUM(I106:I113)&gt;=2,OR(I114="dispo",I115="dispo")),"erreur"&amp;" "&amp;$C$114,IF(AND(SUM(I106:I113)&gt;=2,OR(INDIRECT("'"&amp;$C$1&amp;"'!G28")=3,INDIRECT("'"&amp;$C$1&amp;"'!G46")=3,INDIRECT("'"&amp;$C$1&amp;"'!G64")=3,INDIRECT("'"&amp;$C$1&amp;"'!G82")=3,INDIRECT("'"&amp;$C$1&amp;"'!G100")=3,INDIRECT("'"&amp;$C$1&amp;"'!G118")=3,INDIRECT("'"&amp;$C$1&amp;"'!G136")=3,INDIRECT("'"&amp;$C$1&amp;"'!G153")=3,INDIRECT("'"&amp;$C$1&amp;"'!G189")=3)),"erreur"&amp;" "&amp;$C$114,"OK")))</f>
        <v>OK</v>
      </c>
    </row>
    <row r="117" spans="2:12" hidden="1" x14ac:dyDescent="0.2">
      <c r="B117" s="14"/>
      <c r="C117" s="13" t="s">
        <v>43</v>
      </c>
      <c r="D117" s="6">
        <f ca="1">COUNTIF(INDIRECT("'"&amp;$C$1&amp;"'!B$33:B$35"),$C$125)</f>
        <v>0</v>
      </c>
      <c r="E117" s="6">
        <f ca="1">COUNTIF(INDIRECT("'"&amp;$C$1&amp;"'!C$33:C$35"),$C$125)</f>
        <v>0</v>
      </c>
      <c r="F117" s="6">
        <f ca="1">COUNTIF(INDIRECT("'"&amp;$C$1&amp;"'!D$33:D$35"),$C$125)</f>
        <v>0</v>
      </c>
      <c r="G117" s="6">
        <f ca="1">COUNTIF(INDIRECT("'"&amp;$C$1&amp;"'!E$33:E$35"),$C$125)</f>
        <v>0</v>
      </c>
      <c r="H117" s="6">
        <f ca="1">COUNTIF(INDIRECT("'"&amp;$C$1&amp;"'!F$33:F$35"),$C$125)</f>
        <v>0</v>
      </c>
      <c r="I117" s="6">
        <f ca="1">COUNTIF(INDIRECT("'"&amp;$C$1&amp;"'!G$33:G$35"),$C$125)</f>
        <v>0</v>
      </c>
    </row>
    <row r="118" spans="2:12" hidden="1" x14ac:dyDescent="0.2">
      <c r="B118" s="14"/>
      <c r="C118" s="13" t="s">
        <v>44</v>
      </c>
      <c r="D118" s="6">
        <f ca="1">COUNTIF(INDIRECT("'"&amp;$C$1&amp;"'!B$51:B$53"),$C$125)</f>
        <v>0</v>
      </c>
      <c r="E118" s="6">
        <f ca="1">COUNTIF(INDIRECT("'"&amp;$C$1&amp;"'!C$51:C$53"),$C$125)</f>
        <v>0</v>
      </c>
      <c r="F118" s="6">
        <f ca="1">COUNTIF(INDIRECT("'"&amp;$C$1&amp;"'!D$51:D$53"),$C$125)</f>
        <v>0</v>
      </c>
      <c r="G118" s="6">
        <f ca="1">COUNTIF(INDIRECT("'"&amp;$C$1&amp;"'!E$51:E$53"),$C$125)</f>
        <v>0</v>
      </c>
      <c r="H118" s="6">
        <f ca="1">COUNTIF(INDIRECT("'"&amp;$C$1&amp;"'!F$51:F$53"),$C$125)</f>
        <v>0</v>
      </c>
      <c r="I118" s="6">
        <f ca="1">COUNTIF(INDIRECT("'"&amp;$C$1&amp;"'!G$51:G$53"),$C$125)</f>
        <v>0</v>
      </c>
    </row>
    <row r="119" spans="2:12" hidden="1" x14ac:dyDescent="0.2">
      <c r="B119" s="14"/>
      <c r="C119" s="13" t="s">
        <v>45</v>
      </c>
      <c r="D119" s="6">
        <f ca="1">COUNTIF(INDIRECT("'"&amp;$C$1&amp;"'!B$69:B$71"),$C$125)</f>
        <v>0</v>
      </c>
      <c r="E119" s="6">
        <f ca="1">COUNTIF(INDIRECT("'"&amp;$C$1&amp;"'!C$69:C$71"),$C$125)</f>
        <v>0</v>
      </c>
      <c r="F119" s="6">
        <f ca="1">COUNTIF(INDIRECT("'"&amp;$C$1&amp;"'!D$69:D$71"),$C$125)</f>
        <v>0</v>
      </c>
      <c r="G119" s="6">
        <f ca="1">COUNTIF(INDIRECT("'"&amp;$C$1&amp;"'!E$69:E$71"),$C$125)</f>
        <v>0</v>
      </c>
      <c r="H119" s="6">
        <f ca="1">COUNTIF(INDIRECT("'"&amp;$C$1&amp;"'!F$69:F$71"),$C$125)</f>
        <v>0</v>
      </c>
      <c r="I119" s="6">
        <f ca="1">COUNTIF(INDIRECT("'"&amp;$C$1&amp;"'!G$69:G$71"),$C$125)</f>
        <v>0</v>
      </c>
    </row>
    <row r="120" spans="2:12" hidden="1" x14ac:dyDescent="0.2">
      <c r="B120" s="14"/>
      <c r="C120" s="13" t="s">
        <v>46</v>
      </c>
      <c r="D120" s="6">
        <f ca="1">COUNTIF(INDIRECT("'"&amp;$C$1&amp;"'!B$87:B$89"),$C$125)</f>
        <v>0</v>
      </c>
      <c r="E120" s="6">
        <f ca="1">COUNTIF(INDIRECT("'"&amp;$C$1&amp;"'!C$87:C$89"),$C$125)</f>
        <v>0</v>
      </c>
      <c r="F120" s="6">
        <f ca="1">COUNTIF(INDIRECT("'"&amp;$C$1&amp;"'!D$87:D$89"),$C$125)</f>
        <v>0</v>
      </c>
      <c r="G120" s="6">
        <f ca="1">COUNTIF(INDIRECT("'"&amp;$C$1&amp;"'!E$87:E$89"),$C$125)</f>
        <v>0</v>
      </c>
      <c r="H120" s="6">
        <f ca="1">COUNTIF(INDIRECT("'"&amp;$C$1&amp;"'!F$87:F$89"),$C$125)</f>
        <v>0</v>
      </c>
      <c r="I120" s="6">
        <f ca="1">COUNTIF(INDIRECT("'"&amp;$C$1&amp;"'!G$87:G$89"),$C$125)</f>
        <v>0</v>
      </c>
    </row>
    <row r="121" spans="2:12" hidden="1" x14ac:dyDescent="0.2">
      <c r="C121" s="13" t="s">
        <v>47</v>
      </c>
      <c r="D121" s="6">
        <f ca="1">COUNTIF(INDIRECT("'"&amp;$C$1&amp;"'!B$105:B$107"),$C$125)</f>
        <v>0</v>
      </c>
      <c r="E121" s="6">
        <f ca="1">COUNTIF(INDIRECT("'"&amp;$C$1&amp;"'!C$105:C$107"),$C$125)</f>
        <v>0</v>
      </c>
      <c r="F121" s="6">
        <f ca="1">COUNTIF(INDIRECT("'"&amp;$C$1&amp;"'!D$105:D$107"),$C$125)</f>
        <v>0</v>
      </c>
      <c r="G121" s="6">
        <f ca="1">COUNTIF(INDIRECT("'"&amp;$C$1&amp;"'!E$105:E$107"),$C$125)</f>
        <v>0</v>
      </c>
      <c r="H121" s="6">
        <f ca="1">COUNTIF(INDIRECT("'"&amp;$C$1&amp;"'!F$105:F$107"),$C$125)</f>
        <v>0</v>
      </c>
      <c r="I121" s="6">
        <f ca="1">COUNTIF(INDIRECT("'"&amp;$C$1&amp;"'!G$105:G$107"),$C$125)</f>
        <v>0</v>
      </c>
    </row>
    <row r="122" spans="2:12" hidden="1" x14ac:dyDescent="0.2">
      <c r="C122" s="13" t="s">
        <v>77</v>
      </c>
      <c r="D122" s="6">
        <f ca="1">COUNTIF(INDIRECT("'"&amp;$C$1&amp;"'!B$123:B$125"),$C$125)</f>
        <v>0</v>
      </c>
      <c r="E122" s="6">
        <f ca="1">COUNTIF(INDIRECT("'"&amp;$C$1&amp;"'!C$123:C$125"),$C$125)</f>
        <v>0</v>
      </c>
      <c r="F122" s="6">
        <f ca="1">COUNTIF(INDIRECT("'"&amp;$C$1&amp;"'!D$123:D$125"),$C$125)</f>
        <v>0</v>
      </c>
      <c r="G122" s="6">
        <f ca="1">COUNTIF(INDIRECT("'"&amp;$C$1&amp;"'!E$123:E$125"),$C$125)</f>
        <v>0</v>
      </c>
      <c r="H122" s="6">
        <f ca="1">COUNTIF(INDIRECT("'"&amp;$C$1&amp;"'!F$123:F$125"),$C$125)</f>
        <v>0</v>
      </c>
      <c r="I122" s="6">
        <f ca="1">COUNTIF(INDIRECT("'"&amp;$C$1&amp;"'!G$123:G$125"),$C$125)</f>
        <v>0</v>
      </c>
    </row>
    <row r="123" spans="2:12" hidden="1" x14ac:dyDescent="0.2">
      <c r="C123" s="13" t="s">
        <v>78</v>
      </c>
      <c r="D123" s="6">
        <f ca="1">COUNTIF(INDIRECT("'"&amp;$C$1&amp;"'!B$141:B$143"),$C$125)</f>
        <v>0</v>
      </c>
      <c r="E123" s="6">
        <f ca="1">COUNTIF(INDIRECT("'"&amp;$C$1&amp;"'!C$141:C$143"),$C$125)</f>
        <v>0</v>
      </c>
      <c r="F123" s="6">
        <f ca="1">COUNTIF(INDIRECT("'"&amp;$C$1&amp;"'!D$141:D$143"),$C$125)</f>
        <v>0</v>
      </c>
      <c r="G123" s="6">
        <f ca="1">COUNTIF(INDIRECT("'"&amp;$C$1&amp;"'!E$141:E$143"),$C$125)</f>
        <v>0</v>
      </c>
      <c r="H123" s="6">
        <f ca="1">COUNTIF(INDIRECT("'"&amp;$C$1&amp;"'!F$141:F$143"),$C$125)</f>
        <v>0</v>
      </c>
      <c r="I123" s="6">
        <f ca="1">COUNTIF(INDIRECT("'"&amp;$C$1&amp;"'!G$141:G$143"),$C$125)</f>
        <v>0</v>
      </c>
    </row>
    <row r="124" spans="2:12" ht="13.5" hidden="1" thickBot="1" x14ac:dyDescent="0.25">
      <c r="C124" s="13" t="s">
        <v>79</v>
      </c>
      <c r="D124" s="6">
        <f ca="1">COUNTIF(INDIRECT("'"&amp;$C$1&amp;"'!B$155"),$C$125)</f>
        <v>0</v>
      </c>
      <c r="E124" s="6">
        <f ca="1">COUNTIF(INDIRECT("'"&amp;$C$1&amp;"'!C$155"),$C$125)</f>
        <v>0</v>
      </c>
      <c r="F124" s="6">
        <f ca="1">COUNTIF(INDIRECT("'"&amp;$C$1&amp;"'!D$155"),$C$125)</f>
        <v>0</v>
      </c>
      <c r="G124" s="6">
        <f ca="1">COUNTIF(INDIRECT("'"&amp;$C$1&amp;"'!E$155"),$C$125)</f>
        <v>0</v>
      </c>
      <c r="H124" s="6">
        <f ca="1">COUNTIF(INDIRECT("'"&amp;$C$1&amp;"'!F$155"),$C$125)</f>
        <v>0</v>
      </c>
      <c r="I124" s="6">
        <f ca="1">COUNTIF(INDIRECT("'"&amp;$C$1&amp;"'!G$155"),$C$125)</f>
        <v>0</v>
      </c>
    </row>
    <row r="125" spans="2:12" x14ac:dyDescent="0.2">
      <c r="B125" s="11" t="s">
        <v>40</v>
      </c>
      <c r="C125" s="152" t="str">
        <f>Données!P6</f>
        <v>Transpal élec</v>
      </c>
      <c r="D125" s="130" t="str">
        <f ca="1">IF(AND(D117&gt;=1,OR(INDIRECT("'"&amp;$C$1&amp;"'!B28")=1,INDIRECT("'"&amp;$C$1&amp;"'!B28")=3)),"indispo",IF(AND(D118&gt;=1,OR(INDIRECT("'"&amp;$C$1&amp;"'!B46")=1,INDIRECT("'"&amp;$C$1&amp;"'!B46")=3)),"indispo",IF(AND(D119&gt;=1,OR(INDIRECT("'"&amp;$C$1&amp;"'!B64")=1,INDIRECT("'"&amp;$C$1&amp;"'!B64")=3)),"indispo",IF(AND(D120&gt;=1,OR(INDIRECT("'"&amp;$C$1&amp;"'!B82")=1,INDIRECT("'"&amp;$C$1&amp;"'!B82")=3)),"indispo",IF(AND(D121&gt;=1,OR(INDIRECT("'"&amp;$C$1&amp;"'!B100")=1,INDIRECT("'"&amp;$C$1&amp;"'!B100")=3)),"indispo",IF(AND(D122&gt;=1,OR(INDIRECT("'"&amp;$C$1&amp;"'!B118")=1,INDIRECT("'"&amp;$C$1&amp;"'!B118")=3)),"indispo",IF(AND(D123&gt;=1,OR(INDIRECT("'"&amp;$C$1&amp;"'!B136")=1,INDIRECT("'"&amp;$C$1&amp;"'!B136")=3)),"indispo",IF(AND(D124&gt;=1,OR(INDIRECT("'"&amp;$C$1&amp;"'!B153")=1,INDIRECT("'"&amp;$C$1&amp;"'!B153")=3)),"indispo","dispo"))))))))</f>
        <v>dispo</v>
      </c>
      <c r="E125" s="130" t="str">
        <f ca="1">IF(AND(E117&gt;=1,OR(INDIRECT("'"&amp;$C$1&amp;"'!C28")=1,INDIRECT("'"&amp;$C$1&amp;"'!C28")=3)),"indispo",IF(AND(E118&gt;=1,OR(INDIRECT("'"&amp;$C$1&amp;"'!C46")=1,INDIRECT("'"&amp;$C$1&amp;"'!C46")=3)),"indispo",IF(AND(E119&gt;=1,OR(INDIRECT("'"&amp;$C$1&amp;"'!C64")=1,INDIRECT("'"&amp;$C$1&amp;"'!C64")=3)),"indispo",IF(AND(E120&gt;=1,OR(INDIRECT("'"&amp;$C$1&amp;"'!C82")=1,INDIRECT("'"&amp;$C$1&amp;"'!C82")=3)),"indispo",IF(AND(E121&gt;=1,OR(INDIRECT("'"&amp;$C$1&amp;"'!C100")=1,INDIRECT("'"&amp;$C$1&amp;"'!C100")=3)),"indispo",IF(AND(E122&gt;=1,OR(INDIRECT("'"&amp;$C$1&amp;"'!C118")=1,INDIRECT("'"&amp;$C$1&amp;"'!C118")=3)),"indispo",IF(AND(E123&gt;=1,OR(INDIRECT("'"&amp;$C$1&amp;"'!C136")=1,INDIRECT("'"&amp;$C$1&amp;"'!C136")=3)),"indispo",IF(AND(E124&gt;=1,OR(INDIRECT("'"&amp;$C$1&amp;"'!C153")=1,INDIRECT("'"&amp;$C$1&amp;"'!C153")=3)),"indispo","dispo"))))))))</f>
        <v>dispo</v>
      </c>
      <c r="F125" s="130" t="str">
        <f ca="1">IF(AND(F117&gt;=1,OR(INDIRECT("'"&amp;$C$1&amp;"'!D28")=1,INDIRECT("'"&amp;$C$1&amp;"'!D28")=3)),"indispo",IF(AND(F118&gt;=1,OR(INDIRECT("'"&amp;$C$1&amp;"'!D46")=1,INDIRECT("'"&amp;$C$1&amp;"'!D46")=3)),"indispo",IF(AND(F119&gt;=1,OR(INDIRECT("'"&amp;$C$1&amp;"'!D64")=1,INDIRECT("'"&amp;$C$1&amp;"'!D64")=3)),"indispo",IF(AND(F120&gt;=1,OR(INDIRECT("'"&amp;$C$1&amp;"'!D82")=1,INDIRECT("'"&amp;$C$1&amp;"'!D82")=3)),"indispo",IF(AND(F121&gt;=1,OR(INDIRECT("'"&amp;$C$1&amp;"'!D100")=1,INDIRECT("'"&amp;$C$1&amp;"'!D100")=3)),"indispo",IF(AND(F122&gt;=1,OR(INDIRECT("'"&amp;$C$1&amp;"'!D118")=1,INDIRECT("'"&amp;$C$1&amp;"'!D118")=3)),"indispo",IF(AND(F123&gt;=1,OR(INDIRECT("'"&amp;$C$1&amp;"'!D136")=1,INDIRECT("'"&amp;$C$1&amp;"'!D136")=3)),"indispo",IF(AND(F124&gt;=1,OR(INDIRECT("'"&amp;$C$1&amp;"'!D153")=1,INDIRECT("'"&amp;$C$1&amp;"'!D153")=3)),"indispo","dispo"))))))))</f>
        <v>dispo</v>
      </c>
      <c r="G125" s="130" t="str">
        <f ca="1">IF(AND(G117&gt;=1,OR(INDIRECT("'"&amp;$C$1&amp;"'!E28")=1,INDIRECT("'"&amp;$C$1&amp;"'!E28")=3)),"indispo",IF(AND(G118&gt;=1,OR(INDIRECT("'"&amp;$C$1&amp;"'!E46")=1,INDIRECT("'"&amp;$C$1&amp;"'!E46")=3)),"indispo",IF(AND(G119&gt;=1,OR(INDIRECT("'"&amp;$C$1&amp;"'!E64")=1,INDIRECT("'"&amp;$C$1&amp;"'!E64")=3)),"indispo",IF(AND(G120&gt;=1,OR(INDIRECT("'"&amp;$C$1&amp;"'!E82")=1,INDIRECT("'"&amp;$C$1&amp;"'!E82")=3)),"indispo",IF(AND(G121&gt;=1,OR(INDIRECT("'"&amp;$C$1&amp;"'!E100")=1,INDIRECT("'"&amp;$C$1&amp;"'!E100")=3)),"indispo",IF(AND(G122&gt;=1,OR(INDIRECT("'"&amp;$C$1&amp;"'!E118")=1,INDIRECT("'"&amp;$C$1&amp;"'!E118")=3)),"indispo",IF(AND(G123&gt;=1,OR(INDIRECT("'"&amp;$C$1&amp;"'!E136")=1,INDIRECT("'"&amp;$C$1&amp;"'!E136")=3)),"indispo",IF(AND(G124&gt;=1,OR(INDIRECT("'"&amp;$C$1&amp;"'!E153")=1,INDIRECT("'"&amp;$C$1&amp;"'!E153")=3)),"indispo","dispo"))))))))</f>
        <v>dispo</v>
      </c>
      <c r="H125" s="130" t="str">
        <f ca="1">IF(AND(H117&gt;=1,OR(INDIRECT("'"&amp;$C$1&amp;"'!F28")=1,INDIRECT("'"&amp;$C$1&amp;"'!F28")=3)),"indispo",IF(AND(H118&gt;=1,OR(INDIRECT("'"&amp;$C$1&amp;"'!F46")=1,INDIRECT("'"&amp;$C$1&amp;"'!F46")=3)),"indispo",IF(AND(H119&gt;=1,OR(INDIRECT("'"&amp;$C$1&amp;"'!F64")=1,INDIRECT("'"&amp;$C$1&amp;"'!F64")=3)),"indispo",IF(AND(H120&gt;=1,OR(INDIRECT("'"&amp;$C$1&amp;"'!F82")=1,INDIRECT("'"&amp;$C$1&amp;"'!F82")=3)),"indispo",IF(AND(H121&gt;=1,OR(INDIRECT("'"&amp;$C$1&amp;"'!F100")=1,INDIRECT("'"&amp;$C$1&amp;"'!F100")=3)),"indispo",IF(AND(H122&gt;=1,OR(INDIRECT("'"&amp;$C$1&amp;"'!F118")=1,INDIRECT("'"&amp;$C$1&amp;"'!F118")=3)),"indispo",IF(AND(H123&gt;=1,OR(INDIRECT("'"&amp;$C$1&amp;"'!F136")=1,INDIRECT("'"&amp;$C$1&amp;"'!F136")=3)),"indispo",IF(AND(H124&gt;=1,OR(INDIRECT("'"&amp;$C$1&amp;"'!F153")=1,INDIRECT("'"&amp;$C$1&amp;"'!F153")=3)),"indispo","dispo"))))))))</f>
        <v>dispo</v>
      </c>
      <c r="I125" s="130" t="str">
        <f ca="1">IF(AND(I117&gt;=1,OR(INDIRECT("'"&amp;$C$1&amp;"'!G28")=1,INDIRECT("'"&amp;$C$1&amp;"'!G28")=3)),"indispo",IF(AND(I118&gt;=1,OR(INDIRECT("'"&amp;$C$1&amp;"'!G46")=1,INDIRECT("'"&amp;$C$1&amp;"'!G46")=3)),"indispo",IF(AND(I119&gt;=1,OR(INDIRECT("'"&amp;$C$1&amp;"'!G64")=1,INDIRECT("'"&amp;$C$1&amp;"'!G64")=3)),"indispo",IF(AND(I120&gt;=1,OR(INDIRECT("'"&amp;$C$1&amp;"'!G82")=1,INDIRECT("'"&amp;$C$1&amp;"'!G82")=3)),"indispo",IF(AND(I121&gt;=1,OR(INDIRECT("'"&amp;$C$1&amp;"'!G100")=1,INDIRECT("'"&amp;$C$1&amp;"'!G100")=3)),"indispo",IF(AND(I122&gt;=1,OR(INDIRECT("'"&amp;$C$1&amp;"'!G118")=1,INDIRECT("'"&amp;$C$1&amp;"'!G118")=3)),"indispo",IF(AND(I123&gt;=1,OR(INDIRECT("'"&amp;$C$1&amp;"'!G136")=1,INDIRECT("'"&amp;$C$1&amp;"'!G136")=3)),"indispo",IF(AND(I124&gt;=1,OR(INDIRECT("'"&amp;$C$1&amp;"'!G153")=1,INDIRECT("'"&amp;$C$1&amp;"'!G153")=3)),"indispo","dispo"))))))))</f>
        <v>dispo</v>
      </c>
      <c r="J125" s="167" t="str">
        <f ca="1">IF(OR(INDIRECT("'"&amp;$C$1&amp;"'!$B$190")=C125,INDIRECT("'"&amp;$C$1&amp;"'!$C$190")=C125,INDIRECT("'"&amp;$C$1&amp;"'!$D$190")=C125,INDIRECT("'"&amp;$C$1&amp;"'!$E$190")=C125,INDIRECT("'"&amp;$C$1&amp;"'!$F$190")=C125,INDIRECT("'"&amp;$C$1&amp;"'!$G$190")=C125),"attention moyen en entretien","")</f>
        <v/>
      </c>
      <c r="K125" s="168"/>
      <c r="L125" s="168"/>
    </row>
    <row r="126" spans="2:12" x14ac:dyDescent="0.2">
      <c r="B126" s="12" t="s">
        <v>39</v>
      </c>
      <c r="C126" s="153"/>
      <c r="D126" s="31" t="str">
        <f ca="1">IF(AND(D117&gt;=1,OR(INDIRECT("'"&amp;$C$1&amp;"'!B28")=2,INDIRECT("'"&amp;$C$1&amp;"'!B28")=3)),"indispo",IF(AND(D118&gt;=1,OR(INDIRECT("'"&amp;$C$1&amp;"'!B46")=2,INDIRECT("'"&amp;$C$1&amp;"'!B46")=3)),"indispo",IF(AND(D119&gt;=1,OR(INDIRECT("'"&amp;$C$1&amp;"'!B64")=2,INDIRECT("'"&amp;$C$1&amp;"'!B64")=3)),"indispo",IF(AND(D120&gt;=1,OR(INDIRECT("'"&amp;$C$1&amp;"'!B82")=2,INDIRECT("'"&amp;$C$1&amp;"'!B82")=3)),"indispo",IF(AND(D121&gt;=1,OR(INDIRECT("'"&amp;$C$1&amp;"'!B100")=2,INDIRECT("'"&amp;$C$1&amp;"'!B100")=3)),"indispo",IF(AND(D122&gt;=1,OR(INDIRECT("'"&amp;$C$1&amp;"'!B118")=2,INDIRECT("'"&amp;$C$1&amp;"'!B118")=3)),"indispo",IF(AND(D123&gt;=1,OR(INDIRECT("'"&amp;$C$1&amp;"'!B136")=2,INDIRECT("'"&amp;$C$1&amp;"'!B136")=3)),"indispo",IF(AND(D124&gt;=1,OR(INDIRECT("'"&amp;$C$1&amp;"'!B153")=2,INDIRECT("'"&amp;$C$1&amp;"'!B153")=3)),"indispo","dispo"))))))))</f>
        <v>dispo</v>
      </c>
      <c r="E126" s="31" t="str">
        <f ca="1">IF(AND(E117&gt;=1,OR(INDIRECT("'"&amp;$C$1&amp;"'!C28")=2,INDIRECT("'"&amp;$C$1&amp;"'!C28")=3)),"indispo",IF(AND(E118&gt;=1,OR(INDIRECT("'"&amp;$C$1&amp;"'!C46")=2,INDIRECT("'"&amp;$C$1&amp;"'!C46")=3)),"indispo",IF(AND(E119&gt;=1,OR(INDIRECT("'"&amp;$C$1&amp;"'!C64")=2,INDIRECT("'"&amp;$C$1&amp;"'!C64")=3)),"indispo",IF(AND(E120&gt;=1,OR(INDIRECT("'"&amp;$C$1&amp;"'!C82")=2,INDIRECT("'"&amp;$C$1&amp;"'!C82")=3)),"indispo",IF(AND(E121&gt;=1,OR(INDIRECT("'"&amp;$C$1&amp;"'!C100")=2,INDIRECT("'"&amp;$C$1&amp;"'!C100")=3)),"indispo",IF(AND(E122&gt;=1,OR(INDIRECT("'"&amp;$C$1&amp;"'!C118")=2,INDIRECT("'"&amp;$C$1&amp;"'!C118")=3)),"indispo",IF(AND(E123&gt;=1,OR(INDIRECT("'"&amp;$C$1&amp;"'!C136")=2,INDIRECT("'"&amp;$C$1&amp;"'!C136")=3)),"indispo",IF(AND(E124&gt;=1,OR(INDIRECT("'"&amp;$C$1&amp;"'!C153")=2,INDIRECT("'"&amp;$C$1&amp;"'!C153")=3)),"indispo","dispo"))))))))</f>
        <v>dispo</v>
      </c>
      <c r="F126" s="31" t="str">
        <f ca="1">IF(AND(F117&gt;=1,OR(INDIRECT("'"&amp;$C$1&amp;"'!D28")=2,INDIRECT("'"&amp;$C$1&amp;"'!D28")=3)),"indispo",IF(AND(F118&gt;=1,OR(INDIRECT("'"&amp;$C$1&amp;"'!D46")=2,INDIRECT("'"&amp;$C$1&amp;"'!D46")=3)),"indispo",IF(AND(F119&gt;=1,OR(INDIRECT("'"&amp;$C$1&amp;"'!D64")=2,INDIRECT("'"&amp;$C$1&amp;"'!D64")=3)),"indispo",IF(AND(F120&gt;=1,OR(INDIRECT("'"&amp;$C$1&amp;"'!D82")=2,INDIRECT("'"&amp;$C$1&amp;"'!D82")=3)),"indispo",IF(AND(F121&gt;=1,OR(INDIRECT("'"&amp;$C$1&amp;"'!D100")=2,INDIRECT("'"&amp;$C$1&amp;"'!D100")=3)),"indispo",IF(AND(F122&gt;=1,OR(INDIRECT("'"&amp;$C$1&amp;"'!D118")=2,INDIRECT("'"&amp;$C$1&amp;"'!D118")=3)),"indispo",IF(AND(F123&gt;=1,OR(INDIRECT("'"&amp;$C$1&amp;"'!D136")=2,INDIRECT("'"&amp;$C$1&amp;"'!D136")=3)),"indispo",IF(AND(F124&gt;=1,OR(INDIRECT("'"&amp;$C$1&amp;"'!D153")=2,INDIRECT("'"&amp;$C$1&amp;"'!D153")=3)),"indispo","dispo"))))))))</f>
        <v>dispo</v>
      </c>
      <c r="G126" s="31" t="str">
        <f ca="1">IF(AND(G117&gt;=1,OR(INDIRECT("'"&amp;$C$1&amp;"'!E28")=2,INDIRECT("'"&amp;$C$1&amp;"'!E28")=3)),"indispo",IF(AND(G118&gt;=1,OR(INDIRECT("'"&amp;$C$1&amp;"'!E46")=2,INDIRECT("'"&amp;$C$1&amp;"'!E46")=3)),"indispo",IF(AND(G119&gt;=1,OR(INDIRECT("'"&amp;$C$1&amp;"'!E64")=2,INDIRECT("'"&amp;$C$1&amp;"'!E64")=3)),"indispo",IF(AND(G120&gt;=1,OR(INDIRECT("'"&amp;$C$1&amp;"'!E82")=2,INDIRECT("'"&amp;$C$1&amp;"'!E82")=3)),"indispo",IF(AND(G121&gt;=1,OR(INDIRECT("'"&amp;$C$1&amp;"'!E100")=2,INDIRECT("'"&amp;$C$1&amp;"'!E100")=3)),"indispo",IF(AND(G122&gt;=1,OR(INDIRECT("'"&amp;$C$1&amp;"'!E118")=2,INDIRECT("'"&amp;$C$1&amp;"'!E118")=3)),"indispo",IF(AND(G123&gt;=1,OR(INDIRECT("'"&amp;$C$1&amp;"'!E136")=2,INDIRECT("'"&amp;$C$1&amp;"'!E136")=3)),"indispo",IF(AND(G124&gt;=1,OR(INDIRECT("'"&amp;$C$1&amp;"'!E153")=2,INDIRECT("'"&amp;$C$1&amp;"'!E153")=3)),"indispo","dispo"))))))))</f>
        <v>dispo</v>
      </c>
      <c r="H126" s="31" t="str">
        <f ca="1">IF(AND(H117&gt;=1,OR(INDIRECT("'"&amp;$C$1&amp;"'!F28")=2,INDIRECT("'"&amp;$C$1&amp;"'!F28")=3)),"indispo",IF(AND(H118&gt;=1,OR(INDIRECT("'"&amp;$C$1&amp;"'!F46")=2,INDIRECT("'"&amp;$C$1&amp;"'!F46")=3)),"indispo",IF(AND(H119&gt;=1,OR(INDIRECT("'"&amp;$C$1&amp;"'!F64")=2,INDIRECT("'"&amp;$C$1&amp;"'!F64")=3)),"indispo",IF(AND(H120&gt;=1,OR(INDIRECT("'"&amp;$C$1&amp;"'!F82")=2,INDIRECT("'"&amp;$C$1&amp;"'!F82")=3)),"indispo",IF(AND(H121&gt;=1,OR(INDIRECT("'"&amp;$C$1&amp;"'!F100")=2,INDIRECT("'"&amp;$C$1&amp;"'!F100")=3)),"indispo",IF(AND(H122&gt;=1,OR(INDIRECT("'"&amp;$C$1&amp;"'!F118")=2,INDIRECT("'"&amp;$C$1&amp;"'!F118")=3)),"indispo",IF(AND(H123&gt;=1,OR(INDIRECT("'"&amp;$C$1&amp;"'!F136")=2,INDIRECT("'"&amp;$C$1&amp;"'!F136")=3)),"indispo",IF(AND(H124&gt;=1,OR(INDIRECT("'"&amp;$C$1&amp;"'!F153")=2,INDIRECT("'"&amp;$C$1&amp;"'!F153")=3)),"indispo","dispo"))))))))</f>
        <v>dispo</v>
      </c>
      <c r="I126" s="31" t="str">
        <f ca="1">IF(AND(I117&gt;=1,OR(INDIRECT("'"&amp;$C$1&amp;"'!G28")=2,INDIRECT("'"&amp;$C$1&amp;"'!G28")=3)),"indispo",IF(AND(I118&gt;=1,OR(INDIRECT("'"&amp;$C$1&amp;"'!G46")=2,INDIRECT("'"&amp;$C$1&amp;"'!G46")=3)),"indispo",IF(AND(I119&gt;=1,OR(INDIRECT("'"&amp;$C$1&amp;"'!G64")=2,INDIRECT("'"&amp;$C$1&amp;"'!G64")=3)),"indispo",IF(AND(I120&gt;=1,OR(INDIRECT("'"&amp;$C$1&amp;"'!G82")=2,INDIRECT("'"&amp;$C$1&amp;"'!G82")=3)),"indispo",IF(AND(I121&gt;=1,OR(INDIRECT("'"&amp;$C$1&amp;"'!G100")=2,INDIRECT("'"&amp;$C$1&amp;"'!G100")=3)),"indispo",IF(AND(I122&gt;=1,OR(INDIRECT("'"&amp;$C$1&amp;"'!G118")=2,INDIRECT("'"&amp;$C$1&amp;"'!G118")=3)),"indispo",IF(AND(I123&gt;=1,OR(INDIRECT("'"&amp;$C$1&amp;"'!G136")=2,INDIRECT("'"&amp;$C$1&amp;"'!G136")=3)),"indispo",IF(AND(I124&gt;=1,OR(INDIRECT("'"&amp;$C$1&amp;"'!G153")=2,INDIRECT("'"&amp;$C$1&amp;"'!G153")=3)),"indispo","dispo"))))))))</f>
        <v>dispo</v>
      </c>
      <c r="J126" s="167"/>
      <c r="K126" s="168"/>
      <c r="L126" s="168"/>
    </row>
    <row r="127" spans="2:12" ht="13.5" thickBot="1" x14ac:dyDescent="0.25">
      <c r="B127" s="146" t="s">
        <v>42</v>
      </c>
      <c r="C127" s="147"/>
      <c r="D127" s="32" t="str">
        <f ca="1">IF(SUM(D117:D124)&gt;2,"erreur"&amp;" "&amp;$C$125,IF(AND(SUM(D117:D124)&gt;=2,OR(D125="dispo",D126="dispo")),"erreur"&amp;" "&amp;$C$125,IF(AND(SUM(D117:D124)&gt;=2,OR(INDIRECT("'"&amp;$C$1&amp;"'!B28")=3,INDIRECT("'"&amp;$C$1&amp;"'!B46")=3,INDIRECT("'"&amp;$C$1&amp;"'!B64")=3,INDIRECT("'"&amp;$C$1&amp;"'!B82")=3,INDIRECT("'"&amp;$C$1&amp;"'!B100")=3,INDIRECT("'"&amp;$C$1&amp;"'!B118")=3,INDIRECT("'"&amp;$C$1&amp;"'!B136")=3,INDIRECT("'"&amp;$C$1&amp;"'!B153")=3,INDIRECT("'"&amp;$C$1&amp;"'!B189")=3)),"erreur"&amp;" "&amp;$C$125,"OK")))</f>
        <v>OK</v>
      </c>
      <c r="E127" s="32" t="str">
        <f ca="1">IF(SUM(E117:E124)&gt;2,"erreur"&amp;" "&amp;$C$125,IF(AND(SUM(E117:E124)&gt;=2,OR(E125="dispo",E126="dispo")),"erreur"&amp;" "&amp;$C$125,IF(AND(SUM(E117:E124)&gt;=2,OR(INDIRECT("'"&amp;$C$1&amp;"'!C28")=3,INDIRECT("'"&amp;$C$1&amp;"'!C46")=3,INDIRECT("'"&amp;$C$1&amp;"'!C64")=3,INDIRECT("'"&amp;$C$1&amp;"'!C82")=3,INDIRECT("'"&amp;$C$1&amp;"'!C100")=3,INDIRECT("'"&amp;$C$1&amp;"'!C118")=3,INDIRECT("'"&amp;$C$1&amp;"'!C136")=3,INDIRECT("'"&amp;$C$1&amp;"'!C153")=3,INDIRECT("'"&amp;$C$1&amp;"'!C189")=3)),"erreur"&amp;" "&amp;$C$125,"OK")))</f>
        <v>OK</v>
      </c>
      <c r="F127" s="32" t="str">
        <f ca="1">IF(SUM(F117:F124)&gt;2,"erreur"&amp;" "&amp;$C$125,IF(AND(SUM(F117:F124)&gt;=2,OR(F125="dispo",F126="dispo")),"erreur"&amp;" "&amp;$C$125,IF(AND(SUM(F117:F124)&gt;=2,OR(INDIRECT("'"&amp;$C$1&amp;"'!D28")=3,INDIRECT("'"&amp;$C$1&amp;"'!D46")=3,INDIRECT("'"&amp;$C$1&amp;"'!D64")=3,INDIRECT("'"&amp;$C$1&amp;"'!D82")=3,INDIRECT("'"&amp;$C$1&amp;"'!D100")=3,INDIRECT("'"&amp;$C$1&amp;"'!D118")=3,INDIRECT("'"&amp;$C$1&amp;"'!D136")=3,INDIRECT("'"&amp;$C$1&amp;"'!D153")=3,INDIRECT("'"&amp;$C$1&amp;"'!D189")=3)),"erreur"&amp;" "&amp;$C$125,"OK")))</f>
        <v>OK</v>
      </c>
      <c r="G127" s="32" t="str">
        <f ca="1">IF(SUM(G117:G124)&gt;2,"erreur"&amp;" "&amp;$C$125,IF(AND(SUM(G117:G124)&gt;=2,OR(G125="dispo",G126="dispo")),"erreur"&amp;" "&amp;$C$125,IF(AND(SUM(G117:G124)&gt;=2,OR(INDIRECT("'"&amp;$C$1&amp;"'!E28")=3,INDIRECT("'"&amp;$C$1&amp;"'!E46")=3,INDIRECT("'"&amp;$C$1&amp;"'!E64")=3,INDIRECT("'"&amp;$C$1&amp;"'!E82")=3,INDIRECT("'"&amp;$C$1&amp;"'!E100")=3,INDIRECT("'"&amp;$C$1&amp;"'!E118")=3,INDIRECT("'"&amp;$C$1&amp;"'!E136")=3,INDIRECT("'"&amp;$C$1&amp;"'!E153")=3,INDIRECT("'"&amp;$C$1&amp;"'!E189")=3)),"erreur"&amp;" "&amp;$C$125,"OK")))</f>
        <v>OK</v>
      </c>
      <c r="H127" s="32" t="str">
        <f ca="1">IF(SUM(H117:H124)&gt;2,"erreur"&amp;" "&amp;$C$125,IF(AND(SUM(H117:H124)&gt;=2,OR(H125="dispo",H126="dispo")),"erreur"&amp;" "&amp;$C$125,IF(AND(SUM(H117:H124)&gt;=2,OR(INDIRECT("'"&amp;$C$1&amp;"'!F28")=3,INDIRECT("'"&amp;$C$1&amp;"'!F46")=3,INDIRECT("'"&amp;$C$1&amp;"'!F64")=3,INDIRECT("'"&amp;$C$1&amp;"'!F82")=3,INDIRECT("'"&amp;$C$1&amp;"'!F100")=3,INDIRECT("'"&amp;$C$1&amp;"'!F118")=3,INDIRECT("'"&amp;$C$1&amp;"'!F136")=3,INDIRECT("'"&amp;$C$1&amp;"'!F153")=3,INDIRECT("'"&amp;$C$1&amp;"'!F189")=3)),"erreur"&amp;" "&amp;$C$125,"OK")))</f>
        <v>OK</v>
      </c>
      <c r="I127" s="32" t="str">
        <f ca="1">IF(SUM(I117:I124)&gt;2,"erreur"&amp;" "&amp;$C$125,IF(AND(SUM(I117:I124)&gt;=2,OR(I125="dispo",I126="dispo")),"erreur"&amp;" "&amp;$C$125,IF(AND(SUM(I117:I124)&gt;=2,OR(INDIRECT("'"&amp;$C$1&amp;"'!G28")=3,INDIRECT("'"&amp;$C$1&amp;"'!G46")=3,INDIRECT("'"&amp;$C$1&amp;"'!G64")=3,INDIRECT("'"&amp;$C$1&amp;"'!G82")=3,INDIRECT("'"&amp;$C$1&amp;"'!G100")=3,INDIRECT("'"&amp;$C$1&amp;"'!G118")=3,INDIRECT("'"&amp;$C$1&amp;"'!G136")=3,INDIRECT("'"&amp;$C$1&amp;"'!G153")=3,INDIRECT("'"&amp;$C$1&amp;"'!G189")=3)),"erreur"&amp;" "&amp;$C$125,"OK")))</f>
        <v>OK</v>
      </c>
    </row>
    <row r="128" spans="2:12" hidden="1" x14ac:dyDescent="0.2">
      <c r="B128" s="14"/>
      <c r="C128" s="13" t="s">
        <v>43</v>
      </c>
      <c r="D128" s="6">
        <f ca="1">COUNTIF(INDIRECT("'"&amp;$C$1&amp;"'!B$33:B$35"),$C$136)</f>
        <v>0</v>
      </c>
      <c r="E128" s="6">
        <f ca="1">COUNTIF(INDIRECT("'"&amp;$C$1&amp;"'!C$33:C$35"),$C$136)</f>
        <v>0</v>
      </c>
      <c r="F128" s="6">
        <f ca="1">COUNTIF(INDIRECT("'"&amp;$C$1&amp;"'!D$33:D$35"),$C$136)</f>
        <v>0</v>
      </c>
      <c r="G128" s="6">
        <f ca="1">COUNTIF(INDIRECT("'"&amp;$C$1&amp;"'!E$33:E$35"),$C$136)</f>
        <v>0</v>
      </c>
      <c r="H128" s="6">
        <f ca="1">COUNTIF(INDIRECT("'"&amp;$C$1&amp;"'!F$33:F$35"),$C$136)</f>
        <v>0</v>
      </c>
      <c r="I128" s="6">
        <f ca="1">COUNTIF(INDIRECT("'"&amp;$C$1&amp;"'!G$33:G$35"),$C$136)</f>
        <v>0</v>
      </c>
    </row>
    <row r="129" spans="2:12" hidden="1" x14ac:dyDescent="0.2">
      <c r="B129" s="14"/>
      <c r="C129" s="13" t="s">
        <v>44</v>
      </c>
      <c r="D129" s="6">
        <f ca="1">COUNTIF(INDIRECT("'"&amp;$C$1&amp;"'!B$51:B$53"),$C$136)</f>
        <v>0</v>
      </c>
      <c r="E129" s="6">
        <f ca="1">COUNTIF(INDIRECT("'"&amp;$C$1&amp;"'!C$51:C$53"),$C$136)</f>
        <v>0</v>
      </c>
      <c r="F129" s="6">
        <f ca="1">COUNTIF(INDIRECT("'"&amp;$C$1&amp;"'!D$51:D$53"),$C$136)</f>
        <v>0</v>
      </c>
      <c r="G129" s="6">
        <f ca="1">COUNTIF(INDIRECT("'"&amp;$C$1&amp;"'!E$51:E$53"),$C$136)</f>
        <v>0</v>
      </c>
      <c r="H129" s="6">
        <f ca="1">COUNTIF(INDIRECT("'"&amp;$C$1&amp;"'!F$51:F$53"),$C$136)</f>
        <v>0</v>
      </c>
      <c r="I129" s="6">
        <f ca="1">COUNTIF(INDIRECT("'"&amp;$C$1&amp;"'!G$51:G$53"),$C$136)</f>
        <v>0</v>
      </c>
    </row>
    <row r="130" spans="2:12" hidden="1" x14ac:dyDescent="0.2">
      <c r="B130" s="14"/>
      <c r="C130" s="13" t="s">
        <v>45</v>
      </c>
      <c r="D130" s="6">
        <f ca="1">COUNTIF(INDIRECT("'"&amp;$C$1&amp;"'!B$69:B$71"),$C$136)</f>
        <v>0</v>
      </c>
      <c r="E130" s="6">
        <f ca="1">COUNTIF(INDIRECT("'"&amp;$C$1&amp;"'!C$69:C$71"),$C$136)</f>
        <v>0</v>
      </c>
      <c r="F130" s="6">
        <f ca="1">COUNTIF(INDIRECT("'"&amp;$C$1&amp;"'!D$69:D$71"),$C$136)</f>
        <v>0</v>
      </c>
      <c r="G130" s="6">
        <f ca="1">COUNTIF(INDIRECT("'"&amp;$C$1&amp;"'!E$69:E$71"),$C$136)</f>
        <v>0</v>
      </c>
      <c r="H130" s="6">
        <f ca="1">COUNTIF(INDIRECT("'"&amp;$C$1&amp;"'!F$69:F$71"),$C$136)</f>
        <v>0</v>
      </c>
      <c r="I130" s="6">
        <f ca="1">COUNTIF(INDIRECT("'"&amp;$C$1&amp;"'!G$69:G$71"),$C$136)</f>
        <v>0</v>
      </c>
    </row>
    <row r="131" spans="2:12" hidden="1" x14ac:dyDescent="0.2">
      <c r="B131" s="14"/>
      <c r="C131" s="13" t="s">
        <v>46</v>
      </c>
      <c r="D131" s="6">
        <f ca="1">COUNTIF(INDIRECT("'"&amp;$C$1&amp;"'!B$87:B$89"),$C$136)</f>
        <v>0</v>
      </c>
      <c r="E131" s="6">
        <f ca="1">COUNTIF(INDIRECT("'"&amp;$C$1&amp;"'!C$87:C$89"),$C$136)</f>
        <v>0</v>
      </c>
      <c r="F131" s="6">
        <f ca="1">COUNTIF(INDIRECT("'"&amp;$C$1&amp;"'!D$87:D$89"),$C$136)</f>
        <v>0</v>
      </c>
      <c r="G131" s="6">
        <f ca="1">COUNTIF(INDIRECT("'"&amp;$C$1&amp;"'!E$87:E$89"),$C$136)</f>
        <v>0</v>
      </c>
      <c r="H131" s="6">
        <f ca="1">COUNTIF(INDIRECT("'"&amp;$C$1&amp;"'!F$87:F$89"),$C$136)</f>
        <v>0</v>
      </c>
      <c r="I131" s="6">
        <f ca="1">COUNTIF(INDIRECT("'"&amp;$C$1&amp;"'!G$87:G$89"),$C$136)</f>
        <v>0</v>
      </c>
    </row>
    <row r="132" spans="2:12" hidden="1" x14ac:dyDescent="0.2">
      <c r="C132" s="13" t="s">
        <v>47</v>
      </c>
      <c r="D132" s="6">
        <f ca="1">COUNTIF(INDIRECT("'"&amp;$C$1&amp;"'!B$105:B$107"),$C$136)</f>
        <v>0</v>
      </c>
      <c r="E132" s="6">
        <f ca="1">COUNTIF(INDIRECT("'"&amp;$C$1&amp;"'!C$105:C$107"),$C$136)</f>
        <v>0</v>
      </c>
      <c r="F132" s="6">
        <f ca="1">COUNTIF(INDIRECT("'"&amp;$C$1&amp;"'!D$105:D$107"),$C$136)</f>
        <v>0</v>
      </c>
      <c r="G132" s="6">
        <f ca="1">COUNTIF(INDIRECT("'"&amp;$C$1&amp;"'!E$105:E$107"),$C$136)</f>
        <v>0</v>
      </c>
      <c r="H132" s="6">
        <f ca="1">COUNTIF(INDIRECT("'"&amp;$C$1&amp;"'!F$105:F$107"),$C$136)</f>
        <v>0</v>
      </c>
      <c r="I132" s="6">
        <f ca="1">COUNTIF(INDIRECT("'"&amp;$C$1&amp;"'!G$105:G$107"),$C$136)</f>
        <v>0</v>
      </c>
    </row>
    <row r="133" spans="2:12" hidden="1" x14ac:dyDescent="0.2">
      <c r="C133" s="13" t="s">
        <v>77</v>
      </c>
      <c r="D133" s="6">
        <f ca="1">COUNTIF(INDIRECT("'"&amp;$C$1&amp;"'!B$123:B$125"),$C$136)</f>
        <v>0</v>
      </c>
      <c r="E133" s="6">
        <f ca="1">COUNTIF(INDIRECT("'"&amp;$C$1&amp;"'!C$123:C$125"),$C$136)</f>
        <v>0</v>
      </c>
      <c r="F133" s="6">
        <f ca="1">COUNTIF(INDIRECT("'"&amp;$C$1&amp;"'!D$123:D$125"),$C$136)</f>
        <v>0</v>
      </c>
      <c r="G133" s="6">
        <f ca="1">COUNTIF(INDIRECT("'"&amp;$C$1&amp;"'!E$123:E$125"),$C$136)</f>
        <v>0</v>
      </c>
      <c r="H133" s="6">
        <f ca="1">COUNTIF(INDIRECT("'"&amp;$C$1&amp;"'!F$123:F$125"),$C$136)</f>
        <v>0</v>
      </c>
      <c r="I133" s="6">
        <f ca="1">COUNTIF(INDIRECT("'"&amp;$C$1&amp;"'!G$123:G$125"),$C$136)</f>
        <v>0</v>
      </c>
    </row>
    <row r="134" spans="2:12" hidden="1" x14ac:dyDescent="0.2">
      <c r="C134" s="13" t="s">
        <v>78</v>
      </c>
      <c r="D134" s="6">
        <f ca="1">COUNTIF(INDIRECT("'"&amp;$C$1&amp;"'!B$141:B$143"),$C$136)</f>
        <v>0</v>
      </c>
      <c r="E134" s="6">
        <f ca="1">COUNTIF(INDIRECT("'"&amp;$C$1&amp;"'!C$141:C$143"),$C$136)</f>
        <v>0</v>
      </c>
      <c r="F134" s="6">
        <f ca="1">COUNTIF(INDIRECT("'"&amp;$C$1&amp;"'!D$141:D$143"),$C$136)</f>
        <v>0</v>
      </c>
      <c r="G134" s="6">
        <f ca="1">COUNTIF(INDIRECT("'"&amp;$C$1&amp;"'!E$141:E$143"),$C$136)</f>
        <v>0</v>
      </c>
      <c r="H134" s="6">
        <f ca="1">COUNTIF(INDIRECT("'"&amp;$C$1&amp;"'!F$141:F$143"),$C$136)</f>
        <v>0</v>
      </c>
      <c r="I134" s="6">
        <f ca="1">COUNTIF(INDIRECT("'"&amp;$C$1&amp;"'!G$141:G$143"),$C$136)</f>
        <v>0</v>
      </c>
    </row>
    <row r="135" spans="2:12" ht="13.5" hidden="1" thickBot="1" x14ac:dyDescent="0.25">
      <c r="C135" s="13" t="s">
        <v>79</v>
      </c>
      <c r="D135" s="6">
        <f ca="1">COUNTIF(INDIRECT("'"&amp;$C$1&amp;"'!B$155"),$C$136)</f>
        <v>0</v>
      </c>
      <c r="E135" s="6">
        <f ca="1">COUNTIF(INDIRECT("'"&amp;$C$1&amp;"'!C$155"),$C$136)</f>
        <v>0</v>
      </c>
      <c r="F135" s="6">
        <f ca="1">COUNTIF(INDIRECT("'"&amp;$C$1&amp;"'!D$155"),$C$136)</f>
        <v>0</v>
      </c>
      <c r="G135" s="6">
        <f ca="1">COUNTIF(INDIRECT("'"&amp;$C$1&amp;"'!E$155"),$C$136)</f>
        <v>0</v>
      </c>
      <c r="H135" s="6">
        <f ca="1">COUNTIF(INDIRECT("'"&amp;$C$1&amp;"'!F$155"),$C$136)</f>
        <v>0</v>
      </c>
      <c r="I135" s="6">
        <f ca="1">COUNTIF(INDIRECT("'"&amp;$C$1&amp;"'!G$155"),$C$136)</f>
        <v>0</v>
      </c>
    </row>
    <row r="136" spans="2:12" x14ac:dyDescent="0.2">
      <c r="B136" s="11" t="s">
        <v>40</v>
      </c>
      <c r="C136" s="161">
        <f>Données!P7</f>
        <v>0</v>
      </c>
      <c r="D136" s="130" t="str">
        <f ca="1">IF(AND(D128&gt;=1,OR(INDIRECT("'"&amp;$C$1&amp;"'!B28")=1,INDIRECT("'"&amp;$C$1&amp;"'!B28")=3)),"indispo",IF(AND(D129&gt;=1,OR(INDIRECT("'"&amp;$C$1&amp;"'!B46")=1,INDIRECT("'"&amp;$C$1&amp;"'!B46")=3)),"indispo",IF(AND(D130&gt;=1,OR(INDIRECT("'"&amp;$C$1&amp;"'!B64")=1,INDIRECT("'"&amp;$C$1&amp;"'!B64")=3)),"indispo",IF(AND(D131&gt;=1,OR(INDIRECT("'"&amp;$C$1&amp;"'!B82")=1,INDIRECT("'"&amp;$C$1&amp;"'!B82")=3)),"indispo",IF(AND(D132&gt;=1,OR(INDIRECT("'"&amp;$C$1&amp;"'!B100")=1,INDIRECT("'"&amp;$C$1&amp;"'!B100")=3)),"indispo",IF(AND(D133&gt;=1,OR(INDIRECT("'"&amp;$C$1&amp;"'!B118")=1,INDIRECT("'"&amp;$C$1&amp;"'!B118")=3)),"indispo",IF(AND(D134&gt;=1,OR(INDIRECT("'"&amp;$C$1&amp;"'!B136")=1,INDIRECT("'"&amp;$C$1&amp;"'!B136")=3)),"indispo",IF(AND(D135&gt;=1,OR(INDIRECT("'"&amp;$C$1&amp;"'!B153")=1,INDIRECT("'"&amp;$C$1&amp;"'!B153")=3)),"indispo","dispo"))))))))</f>
        <v>dispo</v>
      </c>
      <c r="E136" s="130" t="str">
        <f ca="1">IF(AND(E128&gt;=1,OR(INDIRECT("'"&amp;$C$1&amp;"'!C28")=1,INDIRECT("'"&amp;$C$1&amp;"'!C28")=3)),"indispo",IF(AND(E129&gt;=1,OR(INDIRECT("'"&amp;$C$1&amp;"'!C46")=1,INDIRECT("'"&amp;$C$1&amp;"'!C46")=3)),"indispo",IF(AND(E130&gt;=1,OR(INDIRECT("'"&amp;$C$1&amp;"'!C64")=1,INDIRECT("'"&amp;$C$1&amp;"'!C64")=3)),"indispo",IF(AND(E131&gt;=1,OR(INDIRECT("'"&amp;$C$1&amp;"'!C82")=1,INDIRECT("'"&amp;$C$1&amp;"'!C82")=3)),"indispo",IF(AND(E132&gt;=1,OR(INDIRECT("'"&amp;$C$1&amp;"'!C100")=1,INDIRECT("'"&amp;$C$1&amp;"'!C100")=3)),"indispo",IF(AND(E133&gt;=1,OR(INDIRECT("'"&amp;$C$1&amp;"'!C118")=1,INDIRECT("'"&amp;$C$1&amp;"'!C118")=3)),"indispo",IF(AND(E134&gt;=1,OR(INDIRECT("'"&amp;$C$1&amp;"'!C136")=1,INDIRECT("'"&amp;$C$1&amp;"'!C136")=3)),"indispo",IF(AND(E135&gt;=1,OR(INDIRECT("'"&amp;$C$1&amp;"'!C153")=1,INDIRECT("'"&amp;$C$1&amp;"'!C153")=3)),"indispo","dispo"))))))))</f>
        <v>dispo</v>
      </c>
      <c r="F136" s="130" t="str">
        <f ca="1">IF(AND(F128&gt;=1,OR(INDIRECT("'"&amp;$C$1&amp;"'!D28")=1,INDIRECT("'"&amp;$C$1&amp;"'!D28")=3)),"indispo",IF(AND(F129&gt;=1,OR(INDIRECT("'"&amp;$C$1&amp;"'!D46")=1,INDIRECT("'"&amp;$C$1&amp;"'!D46")=3)),"indispo",IF(AND(F130&gt;=1,OR(INDIRECT("'"&amp;$C$1&amp;"'!D64")=1,INDIRECT("'"&amp;$C$1&amp;"'!D64")=3)),"indispo",IF(AND(F131&gt;=1,OR(INDIRECT("'"&amp;$C$1&amp;"'!D82")=1,INDIRECT("'"&amp;$C$1&amp;"'!D82")=3)),"indispo",IF(AND(F132&gt;=1,OR(INDIRECT("'"&amp;$C$1&amp;"'!D100")=1,INDIRECT("'"&amp;$C$1&amp;"'!D100")=3)),"indispo",IF(AND(F133&gt;=1,OR(INDIRECT("'"&amp;$C$1&amp;"'!D118")=1,INDIRECT("'"&amp;$C$1&amp;"'!D118")=3)),"indispo",IF(AND(F134&gt;=1,OR(INDIRECT("'"&amp;$C$1&amp;"'!D136")=1,INDIRECT("'"&amp;$C$1&amp;"'!D136")=3)),"indispo",IF(AND(F135&gt;=1,OR(INDIRECT("'"&amp;$C$1&amp;"'!D153")=1,INDIRECT("'"&amp;$C$1&amp;"'!D153")=3)),"indispo","dispo"))))))))</f>
        <v>dispo</v>
      </c>
      <c r="G136" s="130" t="str">
        <f ca="1">IF(AND(G128&gt;=1,OR(INDIRECT("'"&amp;$C$1&amp;"'!E28")=1,INDIRECT("'"&amp;$C$1&amp;"'!E28")=3)),"indispo",IF(AND(G129&gt;=1,OR(INDIRECT("'"&amp;$C$1&amp;"'!E46")=1,INDIRECT("'"&amp;$C$1&amp;"'!E46")=3)),"indispo",IF(AND(G130&gt;=1,OR(INDIRECT("'"&amp;$C$1&amp;"'!E64")=1,INDIRECT("'"&amp;$C$1&amp;"'!E64")=3)),"indispo",IF(AND(G131&gt;=1,OR(INDIRECT("'"&amp;$C$1&amp;"'!E82")=1,INDIRECT("'"&amp;$C$1&amp;"'!E82")=3)),"indispo",IF(AND(G132&gt;=1,OR(INDIRECT("'"&amp;$C$1&amp;"'!E100")=1,INDIRECT("'"&amp;$C$1&amp;"'!E100")=3)),"indispo",IF(AND(G133&gt;=1,OR(INDIRECT("'"&amp;$C$1&amp;"'!E118")=1,INDIRECT("'"&amp;$C$1&amp;"'!E118")=3)),"indispo",IF(AND(G134&gt;=1,OR(INDIRECT("'"&amp;$C$1&amp;"'!E136")=1,INDIRECT("'"&amp;$C$1&amp;"'!E136")=3)),"indispo",IF(AND(G135&gt;=1,OR(INDIRECT("'"&amp;$C$1&amp;"'!E153")=1,INDIRECT("'"&amp;$C$1&amp;"'!E153")=3)),"indispo","dispo"))))))))</f>
        <v>dispo</v>
      </c>
      <c r="H136" s="130" t="str">
        <f ca="1">IF(AND(H128&gt;=1,OR(INDIRECT("'"&amp;$C$1&amp;"'!F28")=1,INDIRECT("'"&amp;$C$1&amp;"'!F28")=3)),"indispo",IF(AND(H129&gt;=1,OR(INDIRECT("'"&amp;$C$1&amp;"'!F46")=1,INDIRECT("'"&amp;$C$1&amp;"'!F46")=3)),"indispo",IF(AND(H130&gt;=1,OR(INDIRECT("'"&amp;$C$1&amp;"'!F64")=1,INDIRECT("'"&amp;$C$1&amp;"'!F64")=3)),"indispo",IF(AND(H131&gt;=1,OR(INDIRECT("'"&amp;$C$1&amp;"'!F82")=1,INDIRECT("'"&amp;$C$1&amp;"'!F82")=3)),"indispo",IF(AND(H132&gt;=1,OR(INDIRECT("'"&amp;$C$1&amp;"'!F100")=1,INDIRECT("'"&amp;$C$1&amp;"'!F100")=3)),"indispo",IF(AND(H133&gt;=1,OR(INDIRECT("'"&amp;$C$1&amp;"'!F118")=1,INDIRECT("'"&amp;$C$1&amp;"'!F118")=3)),"indispo",IF(AND(H134&gt;=1,OR(INDIRECT("'"&amp;$C$1&amp;"'!F136")=1,INDIRECT("'"&amp;$C$1&amp;"'!F136")=3)),"indispo",IF(AND(H135&gt;=1,OR(INDIRECT("'"&amp;$C$1&amp;"'!F153")=1,INDIRECT("'"&amp;$C$1&amp;"'!F153")=3)),"indispo","dispo"))))))))</f>
        <v>dispo</v>
      </c>
      <c r="I136" s="130" t="str">
        <f ca="1">IF(AND(I128&gt;=1,OR(INDIRECT("'"&amp;$C$1&amp;"'!G28")=1,INDIRECT("'"&amp;$C$1&amp;"'!G28")=3)),"indispo",IF(AND(I129&gt;=1,OR(INDIRECT("'"&amp;$C$1&amp;"'!G46")=1,INDIRECT("'"&amp;$C$1&amp;"'!G46")=3)),"indispo",IF(AND(I130&gt;=1,OR(INDIRECT("'"&amp;$C$1&amp;"'!G64")=1,INDIRECT("'"&amp;$C$1&amp;"'!G64")=3)),"indispo",IF(AND(I131&gt;=1,OR(INDIRECT("'"&amp;$C$1&amp;"'!G82")=1,INDIRECT("'"&amp;$C$1&amp;"'!G82")=3)),"indispo",IF(AND(I132&gt;=1,OR(INDIRECT("'"&amp;$C$1&amp;"'!G100")=1,INDIRECT("'"&amp;$C$1&amp;"'!G100")=3)),"indispo",IF(AND(I133&gt;=1,OR(INDIRECT("'"&amp;$C$1&amp;"'!G118")=1,INDIRECT("'"&amp;$C$1&amp;"'!G118")=3)),"indispo",IF(AND(I134&gt;=1,OR(INDIRECT("'"&amp;$C$1&amp;"'!G136")=1,INDIRECT("'"&amp;$C$1&amp;"'!G136")=3)),"indispo",IF(AND(I135&gt;=1,OR(INDIRECT("'"&amp;$C$1&amp;"'!G153")=1,INDIRECT("'"&amp;$C$1&amp;"'!G153")=3)),"indispo","dispo"))))))))</f>
        <v>dispo</v>
      </c>
      <c r="J136" s="167" t="str">
        <f ca="1">IF(OR(INDIRECT("'"&amp;$C$1&amp;"'!$B$190")=C136,INDIRECT("'"&amp;$C$1&amp;"'!$C$190")=C136,INDIRECT("'"&amp;$C$1&amp;"'!$D$190")=C136,INDIRECT("'"&amp;$C$1&amp;"'!$E$190")=C136,INDIRECT("'"&amp;$C$1&amp;"'!$F$190")=C136,INDIRECT("'"&amp;$C$1&amp;"'!$G$190")=C136),"attention moyen en entretien","")</f>
        <v>attention moyen en entretien</v>
      </c>
      <c r="K136" s="168"/>
      <c r="L136" s="168"/>
    </row>
    <row r="137" spans="2:12" x14ac:dyDescent="0.2">
      <c r="B137" s="12" t="s">
        <v>39</v>
      </c>
      <c r="C137" s="162"/>
      <c r="D137" s="31" t="str">
        <f ca="1">IF(AND(D128&gt;=1,OR(INDIRECT("'"&amp;$C$1&amp;"'!B28")=2,INDIRECT("'"&amp;$C$1&amp;"'!B28")=3)),"indispo",IF(AND(D129&gt;=1,OR(INDIRECT("'"&amp;$C$1&amp;"'!B46")=2,INDIRECT("'"&amp;$C$1&amp;"'!B46")=3)),"indispo",IF(AND(D130&gt;=1,OR(INDIRECT("'"&amp;$C$1&amp;"'!B64")=2,INDIRECT("'"&amp;$C$1&amp;"'!B64")=3)),"indispo",IF(AND(D131&gt;=1,OR(INDIRECT("'"&amp;$C$1&amp;"'!B82")=2,INDIRECT("'"&amp;$C$1&amp;"'!B82")=3)),"indispo",IF(AND(D132&gt;=1,OR(INDIRECT("'"&amp;$C$1&amp;"'!B100")=2,INDIRECT("'"&amp;$C$1&amp;"'!B100")=3)),"indispo",IF(AND(D133&gt;=1,OR(INDIRECT("'"&amp;$C$1&amp;"'!B118")=2,INDIRECT("'"&amp;$C$1&amp;"'!B118")=3)),"indispo",IF(AND(D134&gt;=1,OR(INDIRECT("'"&amp;$C$1&amp;"'!B136")=2,INDIRECT("'"&amp;$C$1&amp;"'!B136")=3)),"indispo",IF(AND(D135&gt;=1,OR(INDIRECT("'"&amp;$C$1&amp;"'!B153")=2,INDIRECT("'"&amp;$C$1&amp;"'!B153")=3)),"indispo","dispo"))))))))</f>
        <v>dispo</v>
      </c>
      <c r="E137" s="31" t="str">
        <f ca="1">IF(AND(E128&gt;=1,OR(INDIRECT("'"&amp;$C$1&amp;"'!C28")=2,INDIRECT("'"&amp;$C$1&amp;"'!C28")=3)),"indispo",IF(AND(E129&gt;=1,OR(INDIRECT("'"&amp;$C$1&amp;"'!C46")=2,INDIRECT("'"&amp;$C$1&amp;"'!C46")=3)),"indispo",IF(AND(E130&gt;=1,OR(INDIRECT("'"&amp;$C$1&amp;"'!C64")=2,INDIRECT("'"&amp;$C$1&amp;"'!C64")=3)),"indispo",IF(AND(E131&gt;=1,OR(INDIRECT("'"&amp;$C$1&amp;"'!C82")=2,INDIRECT("'"&amp;$C$1&amp;"'!C82")=3)),"indispo",IF(AND(E132&gt;=1,OR(INDIRECT("'"&amp;$C$1&amp;"'!C100")=2,INDIRECT("'"&amp;$C$1&amp;"'!C100")=3)),"indispo",IF(AND(E133&gt;=1,OR(INDIRECT("'"&amp;$C$1&amp;"'!C118")=2,INDIRECT("'"&amp;$C$1&amp;"'!C118")=3)),"indispo",IF(AND(E134&gt;=1,OR(INDIRECT("'"&amp;$C$1&amp;"'!C136")=2,INDIRECT("'"&amp;$C$1&amp;"'!C136")=3)),"indispo",IF(AND(E135&gt;=1,OR(INDIRECT("'"&amp;$C$1&amp;"'!C153")=2,INDIRECT("'"&amp;$C$1&amp;"'!C153")=3)),"indispo","dispo"))))))))</f>
        <v>dispo</v>
      </c>
      <c r="F137" s="31" t="str">
        <f ca="1">IF(AND(F128&gt;=1,OR(INDIRECT("'"&amp;$C$1&amp;"'!D28")=2,INDIRECT("'"&amp;$C$1&amp;"'!D28")=3)),"indispo",IF(AND(F129&gt;=1,OR(INDIRECT("'"&amp;$C$1&amp;"'!D46")=2,INDIRECT("'"&amp;$C$1&amp;"'!D46")=3)),"indispo",IF(AND(F130&gt;=1,OR(INDIRECT("'"&amp;$C$1&amp;"'!D64")=2,INDIRECT("'"&amp;$C$1&amp;"'!D64")=3)),"indispo",IF(AND(F131&gt;=1,OR(INDIRECT("'"&amp;$C$1&amp;"'!D82")=2,INDIRECT("'"&amp;$C$1&amp;"'!D82")=3)),"indispo",IF(AND(F132&gt;=1,OR(INDIRECT("'"&amp;$C$1&amp;"'!D100")=2,INDIRECT("'"&amp;$C$1&amp;"'!D100")=3)),"indispo",IF(AND(F133&gt;=1,OR(INDIRECT("'"&amp;$C$1&amp;"'!D118")=2,INDIRECT("'"&amp;$C$1&amp;"'!D118")=3)),"indispo",IF(AND(F134&gt;=1,OR(INDIRECT("'"&amp;$C$1&amp;"'!D136")=2,INDIRECT("'"&amp;$C$1&amp;"'!D136")=3)),"indispo",IF(AND(F135&gt;=1,OR(INDIRECT("'"&amp;$C$1&amp;"'!D153")=2,INDIRECT("'"&amp;$C$1&amp;"'!D153")=3)),"indispo","dispo"))))))))</f>
        <v>dispo</v>
      </c>
      <c r="G137" s="31" t="str">
        <f ca="1">IF(AND(G128&gt;=1,OR(INDIRECT("'"&amp;$C$1&amp;"'!E28")=2,INDIRECT("'"&amp;$C$1&amp;"'!E28")=3)),"indispo",IF(AND(G129&gt;=1,OR(INDIRECT("'"&amp;$C$1&amp;"'!E46")=2,INDIRECT("'"&amp;$C$1&amp;"'!E46")=3)),"indispo",IF(AND(G130&gt;=1,OR(INDIRECT("'"&amp;$C$1&amp;"'!E64")=2,INDIRECT("'"&amp;$C$1&amp;"'!E64")=3)),"indispo",IF(AND(G131&gt;=1,OR(INDIRECT("'"&amp;$C$1&amp;"'!E82")=2,INDIRECT("'"&amp;$C$1&amp;"'!E82")=3)),"indispo",IF(AND(G132&gt;=1,OR(INDIRECT("'"&amp;$C$1&amp;"'!E100")=2,INDIRECT("'"&amp;$C$1&amp;"'!E100")=3)),"indispo",IF(AND(G133&gt;=1,OR(INDIRECT("'"&amp;$C$1&amp;"'!E118")=2,INDIRECT("'"&amp;$C$1&amp;"'!E118")=3)),"indispo",IF(AND(G134&gt;=1,OR(INDIRECT("'"&amp;$C$1&amp;"'!E136")=2,INDIRECT("'"&amp;$C$1&amp;"'!E136")=3)),"indispo",IF(AND(G135&gt;=1,OR(INDIRECT("'"&amp;$C$1&amp;"'!E153")=2,INDIRECT("'"&amp;$C$1&amp;"'!E153")=3)),"indispo","dispo"))))))))</f>
        <v>dispo</v>
      </c>
      <c r="H137" s="31" t="str">
        <f ca="1">IF(AND(H128&gt;=1,OR(INDIRECT("'"&amp;$C$1&amp;"'!F28")=2,INDIRECT("'"&amp;$C$1&amp;"'!F28")=3)),"indispo",IF(AND(H129&gt;=1,OR(INDIRECT("'"&amp;$C$1&amp;"'!F46")=2,INDIRECT("'"&amp;$C$1&amp;"'!F46")=3)),"indispo",IF(AND(H130&gt;=1,OR(INDIRECT("'"&amp;$C$1&amp;"'!F64")=2,INDIRECT("'"&amp;$C$1&amp;"'!F64")=3)),"indispo",IF(AND(H131&gt;=1,OR(INDIRECT("'"&amp;$C$1&amp;"'!F82")=2,INDIRECT("'"&amp;$C$1&amp;"'!F82")=3)),"indispo",IF(AND(H132&gt;=1,OR(INDIRECT("'"&amp;$C$1&amp;"'!F100")=2,INDIRECT("'"&amp;$C$1&amp;"'!F100")=3)),"indispo",IF(AND(H133&gt;=1,OR(INDIRECT("'"&amp;$C$1&amp;"'!F118")=2,INDIRECT("'"&amp;$C$1&amp;"'!F118")=3)),"indispo",IF(AND(H134&gt;=1,OR(INDIRECT("'"&amp;$C$1&amp;"'!F136")=2,INDIRECT("'"&amp;$C$1&amp;"'!F136")=3)),"indispo",IF(AND(H135&gt;=1,OR(INDIRECT("'"&amp;$C$1&amp;"'!F153")=2,INDIRECT("'"&amp;$C$1&amp;"'!F153")=3)),"indispo","dispo"))))))))</f>
        <v>dispo</v>
      </c>
      <c r="I137" s="31" t="str">
        <f ca="1">IF(AND(I128&gt;=1,OR(INDIRECT("'"&amp;$C$1&amp;"'!G28")=2,INDIRECT("'"&amp;$C$1&amp;"'!G28")=3)),"indispo",IF(AND(I129&gt;=1,OR(INDIRECT("'"&amp;$C$1&amp;"'!G46")=2,INDIRECT("'"&amp;$C$1&amp;"'!G46")=3)),"indispo",IF(AND(I130&gt;=1,OR(INDIRECT("'"&amp;$C$1&amp;"'!G64")=2,INDIRECT("'"&amp;$C$1&amp;"'!G64")=3)),"indispo",IF(AND(I131&gt;=1,OR(INDIRECT("'"&amp;$C$1&amp;"'!G82")=2,INDIRECT("'"&amp;$C$1&amp;"'!G82")=3)),"indispo",IF(AND(I132&gt;=1,OR(INDIRECT("'"&amp;$C$1&amp;"'!G100")=2,INDIRECT("'"&amp;$C$1&amp;"'!G100")=3)),"indispo",IF(AND(I133&gt;=1,OR(INDIRECT("'"&amp;$C$1&amp;"'!G118")=2,INDIRECT("'"&amp;$C$1&amp;"'!G118")=3)),"indispo",IF(AND(I134&gt;=1,OR(INDIRECT("'"&amp;$C$1&amp;"'!G136")=2,INDIRECT("'"&amp;$C$1&amp;"'!G136")=3)),"indispo",IF(AND(I135&gt;=1,OR(INDIRECT("'"&amp;$C$1&amp;"'!G153")=2,INDIRECT("'"&amp;$C$1&amp;"'!G153")=3)),"indispo","dispo"))))))))</f>
        <v>dispo</v>
      </c>
      <c r="J137" s="167"/>
      <c r="K137" s="168"/>
      <c r="L137" s="168"/>
    </row>
    <row r="138" spans="2:12" ht="13.5" thickBot="1" x14ac:dyDescent="0.25">
      <c r="B138" s="146" t="s">
        <v>42</v>
      </c>
      <c r="C138" s="147"/>
      <c r="D138" s="32" t="str">
        <f ca="1">IF(SUM(D128:D135)&gt;2,"erreur"&amp;" "&amp;$C$136,IF(AND(SUM(D128:D135)&gt;=2,OR(D136="dispo",D137="dispo")),"erreur"&amp;" "&amp;$C$136,IF(AND(SUM(D128:D135)&gt;=2,OR(INDIRECT("'"&amp;$C$1&amp;"'!B28")=3,INDIRECT("'"&amp;$C$1&amp;"'!B46")=3,INDIRECT("'"&amp;$C$1&amp;"'!B64")=3,INDIRECT("'"&amp;$C$1&amp;"'!B82")=3,INDIRECT("'"&amp;$C$1&amp;"'!B100")=3,INDIRECT("'"&amp;$C$1&amp;"'!B118")=3,INDIRECT("'"&amp;$C$1&amp;"'!B136")=3,INDIRECT("'"&amp;$C$1&amp;"'!B153")=3,INDIRECT("'"&amp;$C$1&amp;"'!B189")=3)),"erreur"&amp;" "&amp;$C$136,"OK")))</f>
        <v>OK</v>
      </c>
      <c r="E138" s="32" t="str">
        <f ca="1">IF(SUM(E128:E135)&gt;2,"erreur"&amp;" "&amp;$C$136,IF(AND(SUM(E128:E135)&gt;=2,OR(E136="dispo",E137="dispo")),"erreur"&amp;" "&amp;$C$136,IF(AND(SUM(E128:E135)&gt;=2,OR(INDIRECT("'"&amp;$C$1&amp;"'!C28")=3,INDIRECT("'"&amp;$C$1&amp;"'!C46")=3,INDIRECT("'"&amp;$C$1&amp;"'!C64")=3,INDIRECT("'"&amp;$C$1&amp;"'!C82")=3,INDIRECT("'"&amp;$C$1&amp;"'!C100")=3,INDIRECT("'"&amp;$C$1&amp;"'!C118")=3,INDIRECT("'"&amp;$C$1&amp;"'!C136")=3,INDIRECT("'"&amp;$C$1&amp;"'!C153")=3,INDIRECT("'"&amp;$C$1&amp;"'!C189")=3)),"erreur"&amp;" "&amp;$C$136,"OK")))</f>
        <v>OK</v>
      </c>
      <c r="F138" s="32" t="str">
        <f ca="1">IF(SUM(F128:F135)&gt;2,"erreur"&amp;" "&amp;$C$136,IF(AND(SUM(F128:F135)&gt;=2,OR(F136="dispo",F137="dispo")),"erreur"&amp;" "&amp;$C$136,IF(AND(SUM(F128:F135)&gt;=2,OR(INDIRECT("'"&amp;$C$1&amp;"'!D28")=3,INDIRECT("'"&amp;$C$1&amp;"'!D46")=3,INDIRECT("'"&amp;$C$1&amp;"'!D64")=3,INDIRECT("'"&amp;$C$1&amp;"'!D82")=3,INDIRECT("'"&amp;$C$1&amp;"'!D100")=3,INDIRECT("'"&amp;$C$1&amp;"'!D118")=3,INDIRECT("'"&amp;$C$1&amp;"'!D136")=3,INDIRECT("'"&amp;$C$1&amp;"'!D153")=3,INDIRECT("'"&amp;$C$1&amp;"'!D189")=3)),"erreur"&amp;" "&amp;$C$136,"OK")))</f>
        <v>OK</v>
      </c>
      <c r="G138" s="32" t="str">
        <f ca="1">IF(SUM(G128:G135)&gt;2,"erreur"&amp;" "&amp;$C$136,IF(AND(SUM(G128:G135)&gt;=2,OR(G136="dispo",G137="dispo")),"erreur"&amp;" "&amp;$C$136,IF(AND(SUM(G128:G135)&gt;=2,OR(INDIRECT("'"&amp;$C$1&amp;"'!E28")=3,INDIRECT("'"&amp;$C$1&amp;"'!E46")=3,INDIRECT("'"&amp;$C$1&amp;"'!E64")=3,INDIRECT("'"&amp;$C$1&amp;"'!E82")=3,INDIRECT("'"&amp;$C$1&amp;"'!E100")=3,INDIRECT("'"&amp;$C$1&amp;"'!E118")=3,INDIRECT("'"&amp;$C$1&amp;"'!E136")=3,INDIRECT("'"&amp;$C$1&amp;"'!E153")=3,INDIRECT("'"&amp;$C$1&amp;"'!E189")=3)),"erreur"&amp;" "&amp;$C$136,"OK")))</f>
        <v>OK</v>
      </c>
      <c r="H138" s="32" t="str">
        <f ca="1">IF(SUM(H128:H135)&gt;2,"erreur"&amp;" "&amp;$C$136,IF(AND(SUM(H128:H135)&gt;=2,OR(H136="dispo",H137="dispo")),"erreur"&amp;" "&amp;$C$136,IF(AND(SUM(H128:H135)&gt;=2,OR(INDIRECT("'"&amp;$C$1&amp;"'!F28")=3,INDIRECT("'"&amp;$C$1&amp;"'!F46")=3,INDIRECT("'"&amp;$C$1&amp;"'!F64")=3,INDIRECT("'"&amp;$C$1&amp;"'!F82")=3,INDIRECT("'"&amp;$C$1&amp;"'!F100")=3,INDIRECT("'"&amp;$C$1&amp;"'!F118")=3,INDIRECT("'"&amp;$C$1&amp;"'!F136")=3,INDIRECT("'"&amp;$C$1&amp;"'!F153")=3,INDIRECT("'"&amp;$C$1&amp;"'!F189")=3)),"erreur"&amp;" "&amp;$C$136,"OK")))</f>
        <v>OK</v>
      </c>
      <c r="I138" s="32" t="str">
        <f ca="1">IF(SUM(I128:I135)&gt;2,"erreur"&amp;" "&amp;$C$136,IF(AND(SUM(I128:I135)&gt;=2,OR(I136="dispo",I137="dispo")),"erreur"&amp;" "&amp;$C$136,IF(AND(SUM(I128:I135)&gt;=2,OR(INDIRECT("'"&amp;$C$1&amp;"'!G28")=3,INDIRECT("'"&amp;$C$1&amp;"'!G46")=3,INDIRECT("'"&amp;$C$1&amp;"'!G64")=3,INDIRECT("'"&amp;$C$1&amp;"'!G82")=3,INDIRECT("'"&amp;$C$1&amp;"'!G100")=3,INDIRECT("'"&amp;$C$1&amp;"'!G118")=3,INDIRECT("'"&amp;$C$1&amp;"'!G136")=3,INDIRECT("'"&amp;$C$1&amp;"'!G153")=3,INDIRECT("'"&amp;$C$1&amp;"'!G189")=3)),"erreur"&amp;" "&amp;$C$136,"OK")))</f>
        <v>OK</v>
      </c>
    </row>
    <row r="140" spans="2:12" ht="13.5" thickBot="1" x14ac:dyDescent="0.25"/>
    <row r="141" spans="2:12" ht="16.5" thickBot="1" x14ac:dyDescent="0.3">
      <c r="D141" s="154" t="s">
        <v>52</v>
      </c>
      <c r="E141" s="155"/>
      <c r="F141" s="155"/>
      <c r="G141" s="155"/>
      <c r="H141" s="155"/>
      <c r="I141" s="156"/>
    </row>
    <row r="142" spans="2:12" ht="13.5" thickBot="1" x14ac:dyDescent="0.25">
      <c r="D142" s="131">
        <f ca="1">INDIRECT("'"&amp;$C$1&amp;"'!$B$3")</f>
        <v>44403</v>
      </c>
      <c r="E142" s="131">
        <f ca="1">INDIRECT("'"&amp;$C$1&amp;"'!$C$3")</f>
        <v>44404</v>
      </c>
      <c r="F142" s="131">
        <f ca="1">INDIRECT("'"&amp;$C$1&amp;"'!$D$3")</f>
        <v>44405</v>
      </c>
      <c r="G142" s="131">
        <f ca="1">INDIRECT("'"&amp;$C$1&amp;"'!$E$3")</f>
        <v>44406</v>
      </c>
      <c r="H142" s="131">
        <f ca="1">INDIRECT("'"&amp;$C$1&amp;"'!$F$3")</f>
        <v>44407</v>
      </c>
      <c r="I142" s="131">
        <f ca="1">INDIRECT("'"&amp;$C$1&amp;"'!$G$3")</f>
        <v>44408</v>
      </c>
    </row>
    <row r="143" spans="2:12" hidden="1" x14ac:dyDescent="0.2">
      <c r="C143" s="13" t="s">
        <v>51</v>
      </c>
      <c r="D143" s="6">
        <f ca="1">COUNTIF(INDIRECT("'"&amp;$C$1&amp;"'!B$6:B$12"),$C$152)</f>
        <v>0</v>
      </c>
      <c r="E143" s="6">
        <f ca="1">COUNTIF(INDIRECT("'"&amp;$C$1&amp;"'!C$6:C$12"),$C$152)</f>
        <v>0</v>
      </c>
      <c r="F143" s="6">
        <f ca="1">COUNTIF(INDIRECT("'"&amp;$C$1&amp;"'!D$6:D$12"),$C$152)</f>
        <v>0</v>
      </c>
      <c r="G143" s="6">
        <f ca="1">COUNTIF(INDIRECT("'"&amp;$C$1&amp;"'!E$6:E$12"),$C$152)</f>
        <v>0</v>
      </c>
      <c r="H143" s="6">
        <f ca="1">COUNTIF(INDIRECT("'"&amp;$C$1&amp;"'!F$6:F$12"),$C$152)</f>
        <v>0</v>
      </c>
      <c r="I143" s="6">
        <f ca="1">COUNTIF(INDIRECT("'"&amp;$C$1&amp;"'!G$6:G$12"),$C$152)</f>
        <v>0</v>
      </c>
    </row>
    <row r="144" spans="2:12" hidden="1" x14ac:dyDescent="0.2">
      <c r="C144" s="13" t="s">
        <v>43</v>
      </c>
      <c r="D144" s="6">
        <f ca="1">COUNTIF(INDIRECT("'"&amp;$C$1&amp;"'!B$36:B$42"),$C$152)</f>
        <v>0</v>
      </c>
      <c r="E144" s="6">
        <f ca="1">COUNTIF(INDIRECT("'"&amp;$C$1&amp;"'!C$36:C$42"),$C$152)</f>
        <v>0</v>
      </c>
      <c r="F144" s="6">
        <f ca="1">COUNTIF(INDIRECT("'"&amp;$C$1&amp;"'!D$36:D$42"),$C$152)</f>
        <v>0</v>
      </c>
      <c r="G144" s="6">
        <f ca="1">COUNTIF(INDIRECT("'"&amp;$C$1&amp;"'!E$36:E$42"),$C$152)</f>
        <v>0</v>
      </c>
      <c r="H144" s="6">
        <f ca="1">COUNTIF(INDIRECT("'"&amp;$C$1&amp;"'!F$36:F$42"),$C$152)</f>
        <v>0</v>
      </c>
      <c r="I144" s="6">
        <f ca="1">COUNTIF(INDIRECT("'"&amp;$C$1&amp;"'!G$36:G$42"),$C$152)</f>
        <v>0</v>
      </c>
    </row>
    <row r="145" spans="2:10" hidden="1" x14ac:dyDescent="0.2">
      <c r="C145" s="13" t="s">
        <v>44</v>
      </c>
      <c r="D145" s="6">
        <f ca="1">COUNTIF(INDIRECT("'"&amp;$C$1&amp;"'!B$54:B$60"),$C$152)</f>
        <v>0</v>
      </c>
      <c r="E145" s="6">
        <f ca="1">COUNTIF(INDIRECT("'"&amp;$C$1&amp;"'!C$54:C$60"),$C$152)</f>
        <v>0</v>
      </c>
      <c r="F145" s="6">
        <f ca="1">COUNTIF(INDIRECT("'"&amp;$C$1&amp;"'!D$54:D$60"),$C$152)</f>
        <v>0</v>
      </c>
      <c r="G145" s="6">
        <f ca="1">COUNTIF(INDIRECT("'"&amp;$C$1&amp;"'!E$54:E$60"),$C$152)</f>
        <v>0</v>
      </c>
      <c r="H145" s="6">
        <f ca="1">COUNTIF(INDIRECT("'"&amp;$C$1&amp;"'!F$54:F$60"),$C$152)</f>
        <v>0</v>
      </c>
      <c r="I145" s="6">
        <f ca="1">COUNTIF(INDIRECT("'"&amp;$C$1&amp;"'!G$54:G$60"),$C$152)</f>
        <v>0</v>
      </c>
    </row>
    <row r="146" spans="2:10" hidden="1" x14ac:dyDescent="0.2">
      <c r="C146" s="13" t="s">
        <v>45</v>
      </c>
      <c r="D146" s="6">
        <f ca="1">COUNTIF(INDIRECT("'"&amp;$C$1&amp;"'!B$72:B$78"),$C$152)</f>
        <v>0</v>
      </c>
      <c r="E146" s="6">
        <f ca="1">COUNTIF(INDIRECT("'"&amp;$C$1&amp;"'!C$72:C$78"),$C$152)</f>
        <v>0</v>
      </c>
      <c r="F146" s="6">
        <f ca="1">COUNTIF(INDIRECT("'"&amp;$C$1&amp;"'!D$72:D$78"),$C$152)</f>
        <v>0</v>
      </c>
      <c r="G146" s="6">
        <f ca="1">COUNTIF(INDIRECT("'"&amp;$C$1&amp;"'!E$72:E$78"),$C$152)</f>
        <v>0</v>
      </c>
      <c r="H146" s="6">
        <f ca="1">COUNTIF(INDIRECT("'"&amp;$C$1&amp;"'!F$72:F$78"),$C$152)</f>
        <v>0</v>
      </c>
      <c r="I146" s="6">
        <f ca="1">COUNTIF(INDIRECT("'"&amp;$C$1&amp;"'!G$72:G$78"),$C$152)</f>
        <v>0</v>
      </c>
    </row>
    <row r="147" spans="2:10" hidden="1" x14ac:dyDescent="0.2">
      <c r="C147" s="13" t="s">
        <v>46</v>
      </c>
      <c r="D147" s="6">
        <f ca="1">COUNTIF(INDIRECT("'"&amp;$C$1&amp;"'!B$90:B$96"),$C$152)</f>
        <v>0</v>
      </c>
      <c r="E147" s="6">
        <f ca="1">COUNTIF(INDIRECT("'"&amp;$C$1&amp;"'!C$90:C$96"),$C$152)</f>
        <v>0</v>
      </c>
      <c r="F147" s="6">
        <f ca="1">COUNTIF(INDIRECT("'"&amp;$C$1&amp;"'!D$90:D$96"),$C$152)</f>
        <v>0</v>
      </c>
      <c r="G147" s="6">
        <f ca="1">COUNTIF(INDIRECT("'"&amp;$C$1&amp;"'!E$90:E$96"),$C$152)</f>
        <v>0</v>
      </c>
      <c r="H147" s="6">
        <f ca="1">COUNTIF(INDIRECT("'"&amp;$C$1&amp;"'!F$90:F$96"),$C$152)</f>
        <v>0</v>
      </c>
      <c r="I147" s="6">
        <f ca="1">COUNTIF(INDIRECT("'"&amp;$C$1&amp;"'!G$90:G$96"),$C$152)</f>
        <v>0</v>
      </c>
    </row>
    <row r="148" spans="2:10" hidden="1" x14ac:dyDescent="0.2">
      <c r="C148" s="13" t="s">
        <v>47</v>
      </c>
      <c r="D148" s="6">
        <f ca="1">COUNTIF(INDIRECT("'"&amp;$C$1&amp;"'!B$108:B$114"),$C$152)</f>
        <v>0</v>
      </c>
      <c r="E148" s="6">
        <f ca="1">COUNTIF(INDIRECT("'"&amp;$C$1&amp;"'!C$108:C$114"),$C$152)</f>
        <v>0</v>
      </c>
      <c r="F148" s="6">
        <f ca="1">COUNTIF(INDIRECT("'"&amp;$C$1&amp;"'!D$108:D$114"),$C$152)</f>
        <v>0</v>
      </c>
      <c r="G148" s="6">
        <f ca="1">COUNTIF(INDIRECT("'"&amp;$C$1&amp;"'!E$108:E$114"),$C$152)</f>
        <v>0</v>
      </c>
      <c r="H148" s="6">
        <f ca="1">COUNTIF(INDIRECT("'"&amp;$C$1&amp;"'!F$108:F$114"),$C$152)</f>
        <v>0</v>
      </c>
      <c r="I148" s="6">
        <f ca="1">COUNTIF(INDIRECT("'"&amp;$C$1&amp;"'!G$108:G$114"),$C$152)</f>
        <v>0</v>
      </c>
    </row>
    <row r="149" spans="2:10" hidden="1" x14ac:dyDescent="0.2">
      <c r="C149" s="13" t="s">
        <v>77</v>
      </c>
      <c r="D149" s="6">
        <f ca="1">COUNTIF(INDIRECT("'"&amp;$C$1&amp;"'!B$126:B$132"),$C$152)</f>
        <v>0</v>
      </c>
      <c r="E149" s="6">
        <f ca="1">COUNTIF(INDIRECT("'"&amp;$C$1&amp;"'!C$126:C$132"),$C$152)</f>
        <v>0</v>
      </c>
      <c r="F149" s="6">
        <f ca="1">COUNTIF(INDIRECT("'"&amp;$C$1&amp;"'!D$126:D$132"),$C$152)</f>
        <v>0</v>
      </c>
      <c r="G149" s="6">
        <f ca="1">COUNTIF(INDIRECT("'"&amp;$C$1&amp;"'!E$126:E$132"),$C$152)</f>
        <v>0</v>
      </c>
      <c r="H149" s="6">
        <f ca="1">COUNTIF(INDIRECT("'"&amp;$C$1&amp;"'!F$126:F$132"),$C$152)</f>
        <v>0</v>
      </c>
      <c r="I149" s="6">
        <f ca="1">COUNTIF(INDIRECT("'"&amp;$C$1&amp;"'!G$123:G$132"),$C$152)</f>
        <v>0</v>
      </c>
    </row>
    <row r="150" spans="2:10" hidden="1" x14ac:dyDescent="0.2">
      <c r="C150" s="13" t="s">
        <v>78</v>
      </c>
      <c r="D150" s="6">
        <f ca="1">COUNTIF(INDIRECT("'"&amp;$C$1&amp;"'!B$144:B$150"),$C$152)</f>
        <v>0</v>
      </c>
      <c r="E150" s="6">
        <f ca="1">COUNTIF(INDIRECT("'"&amp;$C$1&amp;"'!C$144:C$150"),$C$152)</f>
        <v>0</v>
      </c>
      <c r="F150" s="6">
        <f ca="1">COUNTIF(INDIRECT("'"&amp;$C$1&amp;"'!D$144:D$150"),$C$152)</f>
        <v>0</v>
      </c>
      <c r="G150" s="6">
        <f ca="1">COUNTIF(INDIRECT("'"&amp;$C$1&amp;"'!E$144:E$150"),$C$152)</f>
        <v>0</v>
      </c>
      <c r="H150" s="6">
        <f ca="1">COUNTIF(INDIRECT("'"&amp;$C$1&amp;"'!F$144:F$150"),$C$152)</f>
        <v>0</v>
      </c>
      <c r="I150" s="6">
        <f ca="1">COUNTIF(INDIRECT("'"&amp;$C$1&amp;"'!G$144:G$150"),$C$152)</f>
        <v>0</v>
      </c>
    </row>
    <row r="151" spans="2:10" ht="13.5" hidden="1" thickBot="1" x14ac:dyDescent="0.25">
      <c r="C151" s="13" t="s">
        <v>79</v>
      </c>
      <c r="D151" s="6">
        <f ca="1">COUNTIF(INDIRECT("'"&amp;$C$1&amp;"'!B$156:B$157"),$C$152)</f>
        <v>0</v>
      </c>
      <c r="E151" s="6">
        <f ca="1">COUNTIF(INDIRECT("'"&amp;$C$1&amp;"'!C$156:C$157"),$C$152)</f>
        <v>0</v>
      </c>
      <c r="F151" s="6">
        <f ca="1">COUNTIF(INDIRECT("'"&amp;$C$1&amp;"'!D$156:D$157"),$C$152)</f>
        <v>0</v>
      </c>
      <c r="G151" s="6">
        <f ca="1">COUNTIF(INDIRECT("'"&amp;$C$1&amp;"'!E$156:E$157"),$C$152)</f>
        <v>0</v>
      </c>
      <c r="H151" s="6">
        <f ca="1">COUNTIF(INDIRECT("'"&amp;$C$1&amp;"'!F$156:F$157"),$C$152)</f>
        <v>0</v>
      </c>
      <c r="I151" s="6">
        <f ca="1">COUNTIF(INDIRECT("'"&amp;$C$1&amp;"'!G$156:G$157"),$C$152)</f>
        <v>0</v>
      </c>
    </row>
    <row r="152" spans="2:10" x14ac:dyDescent="0.2">
      <c r="B152" s="11" t="s">
        <v>40</v>
      </c>
      <c r="C152" s="148" t="str">
        <f>Données!A2</f>
        <v>NOM 1</v>
      </c>
      <c r="D152" s="30" t="str">
        <f ca="1">IF(AND(D144&gt;=1,OR(INDIRECT("'"&amp;$C$1&amp;"'!B$28")=1,INDIRECT("'"&amp;$C$1&amp;"'!B$28")=3)),"indispo",IF(AND(D145&gt;=1,OR(INDIRECT("'"&amp;$C$1&amp;"'!B$46")=1,INDIRECT("'"&amp;$C$1&amp;"'!B$46")=3)),"indispo",IF(AND(D146&gt;=1,OR(INDIRECT("'"&amp;$C$1&amp;"'!B$64")=1,INDIRECT("'"&amp;$C$1&amp;"'!B$64")=3)),"indispo",IF(AND(D147&gt;=1,OR(INDIRECT("'"&amp;$C$1&amp;"'!B$82")=1,INDIRECT("'"&amp;$C$1&amp;"'!B$82")=3)),"indispo",IF(AND(D148&gt;=1,OR(INDIRECT("'"&amp;$C$1&amp;"'!B$100")=1,INDIRECT("'"&amp;$C$1&amp;"'!B$100")=3)),"indispo",IF(AND(D149&gt;=1,OR(INDIRECT("'"&amp;$C$1&amp;"'!B$118")=1,INDIRECT("'"&amp;$C$1&amp;"'!B$118")=3)),"indispo",IF(AND(D150&gt;=1,OR(INDIRECT("'"&amp;$C$1&amp;"'!B$136")=1,INDIRECT("'"&amp;$C$1&amp;"'!B$136")=3)),"indispo",IF(AND(D151&gt;=1,OR(INDIRECT("'"&amp;$C$1&amp;"'!B$153")=1,INDIRECT("'"&amp;$C$1&amp;"'!B$153")=3)),"indispo",IF(D143=1,"indispo","dispo")))))))))</f>
        <v>dispo</v>
      </c>
      <c r="E152" s="30" t="str">
        <f ca="1">IF(AND(E144&gt;=1,OR(INDIRECT("'"&amp;$C$1&amp;"'!C$28")=1,INDIRECT("'"&amp;$C$1&amp;"'!C$28")=3)),"indispo",IF(AND(E145&gt;=1,OR(INDIRECT("'"&amp;$C$1&amp;"'!C$46")=1,INDIRECT("'"&amp;$C$1&amp;"'!C$46")=3)),"indispo",IF(AND(E146&gt;=1,OR(INDIRECT("'"&amp;$C$1&amp;"'!C$64")=1,INDIRECT("'"&amp;$C$1&amp;"'!C$64")=3)),"indispo",IF(AND(E147&gt;=1,OR(INDIRECT("'"&amp;$C$1&amp;"'!C$82")=1,INDIRECT("'"&amp;$C$1&amp;"'!C$82")=3)),"indispo",IF(AND(E148&gt;=1,OR(INDIRECT("'"&amp;$C$1&amp;"'!C$100")=1,INDIRECT("'"&amp;$C$1&amp;"'!C$100")=3)),"indispo",IF(AND(E149&gt;=1,OR(INDIRECT("'"&amp;$C$1&amp;"'!C$118")=1,INDIRECT("'"&amp;$C$1&amp;"'!C$118")=3)),"indispo",IF(AND(E150&gt;=1,OR(INDIRECT("'"&amp;$C$1&amp;"'!C$136")=1,INDIRECT("'"&amp;$C$1&amp;"'!C$136")=3)),"indispo",IF(AND(E151&gt;=1,OR(INDIRECT("'"&amp;$C$1&amp;"'!C$153")=1,INDIRECT("'"&amp;$C$1&amp;"'!C$153")=3)),"indispo",IF(E143=1,"indispo","dispo")))))))))</f>
        <v>dispo</v>
      </c>
      <c r="F152" s="30" t="str">
        <f ca="1">IF(AND(F144&gt;=1,OR(INDIRECT("'"&amp;$C$1&amp;"'!D$28")=1,INDIRECT("'"&amp;$C$1&amp;"'!D$28")=3)),"indispo",IF(AND(F145&gt;=1,OR(INDIRECT("'"&amp;$C$1&amp;"'!D$46")=1,INDIRECT("'"&amp;$C$1&amp;"'!D$46")=3)),"indispo",IF(AND(F146&gt;=1,OR(INDIRECT("'"&amp;$C$1&amp;"'!D$64")=1,INDIRECT("'"&amp;$C$1&amp;"'!D$64")=3)),"indispo",IF(AND(F147&gt;=1,OR(INDIRECT("'"&amp;$C$1&amp;"'!D$82")=1,INDIRECT("'"&amp;$C$1&amp;"'!D$82")=3)),"indispo",IF(AND(F148&gt;=1,OR(INDIRECT("'"&amp;$C$1&amp;"'!D$100")=1,INDIRECT("'"&amp;$C$1&amp;"'!D$100")=3)),"indispo",IF(AND(F149&gt;=1,OR(INDIRECT("'"&amp;$C$1&amp;"'!D$118")=1,INDIRECT("'"&amp;$C$1&amp;"'!D$118")=3)),"indispo",IF(AND(F150&gt;=1,OR(INDIRECT("'"&amp;$C$1&amp;"'!D$136")=1,INDIRECT("'"&amp;$C$1&amp;"'!D$136")=3)),"indispo",IF(AND(F151&gt;=1,OR(INDIRECT("'"&amp;$C$1&amp;"'!D$153")=1,INDIRECT("'"&amp;$C$1&amp;"'!D$153")=3)),"indispo",IF(F143=1,"indispo","dispo")))))))))</f>
        <v>dispo</v>
      </c>
      <c r="G152" s="30" t="str">
        <f ca="1">IF(AND(G144&gt;=1,OR(INDIRECT("'"&amp;$C$1&amp;"'!E$28")=1,INDIRECT("'"&amp;$C$1&amp;"'!E$28")=3)),"indispo",IF(AND(G145&gt;=1,OR(INDIRECT("'"&amp;$C$1&amp;"'!E$46")=1,INDIRECT("'"&amp;$C$1&amp;"'!E$46")=3)),"indispo",IF(AND(G146&gt;=1,OR(INDIRECT("'"&amp;$C$1&amp;"'!E$64")=1,INDIRECT("'"&amp;$C$1&amp;"'!E$64")=3)),"indispo",IF(AND(G147&gt;=1,OR(INDIRECT("'"&amp;$C$1&amp;"'!E$82")=1,INDIRECT("'"&amp;$C$1&amp;"'!E$82")=3)),"indispo",IF(AND(G148&gt;=1,OR(INDIRECT("'"&amp;$C$1&amp;"'!E$100")=1,INDIRECT("'"&amp;$C$1&amp;"'!E$100")=3)),"indispo",IF(AND(G149&gt;=1,OR(INDIRECT("'"&amp;$C$1&amp;"'!E$118")=1,INDIRECT("'"&amp;$C$1&amp;"'!E$118")=3)),"indispo",IF(AND(G150&gt;=1,OR(INDIRECT("'"&amp;$C$1&amp;"'!E$136")=1,INDIRECT("'"&amp;$C$1&amp;"'!E$136")=3)),"indispo",IF(AND(G151&gt;=1,OR(INDIRECT("'"&amp;$C$1&amp;"'!E$153")=1,INDIRECT("'"&amp;$C$1&amp;"'!E$153")=3)),"indispo",IF(G143=1,"indispo","dispo")))))))))</f>
        <v>dispo</v>
      </c>
      <c r="H152" s="30" t="str">
        <f ca="1">IF(AND(H144&gt;=1,OR(INDIRECT("'"&amp;$C$1&amp;"'!F$28")=1,INDIRECT("'"&amp;$C$1&amp;"'!F$28")=3)),"indispo",IF(AND(H145&gt;=1,OR(INDIRECT("'"&amp;$C$1&amp;"'!F$46")=1,INDIRECT("'"&amp;$C$1&amp;"'!F$46")=3)),"indispo",IF(AND(H146&gt;=1,OR(INDIRECT("'"&amp;$C$1&amp;"'!F$64")=1,INDIRECT("'"&amp;$C$1&amp;"'!F$64")=3)),"indispo",IF(AND(H147&gt;=1,OR(INDIRECT("'"&amp;$C$1&amp;"'!F$82")=1,INDIRECT("'"&amp;$C$1&amp;"'!F$82")=3)),"indispo",IF(AND(H148&gt;=1,OR(INDIRECT("'"&amp;$C$1&amp;"'!F$100")=1,INDIRECT("'"&amp;$C$1&amp;"'!F$100")=3)),"indispo",IF(AND(H149&gt;=1,OR(INDIRECT("'"&amp;$C$1&amp;"'!F$118")=1,INDIRECT("'"&amp;$C$1&amp;"'!F$118")=3)),"indispo",IF(AND(H150&gt;=1,OR(INDIRECT("'"&amp;$C$1&amp;"'!F$136")=1,INDIRECT("'"&amp;$C$1&amp;"'!F$136")=3)),"indispo",IF(AND(H151&gt;=1,OR(INDIRECT("'"&amp;$C$1&amp;"'!F$153")=1,INDIRECT("'"&amp;$C$1&amp;"'!F$153")=3)),"indispo",IF(H143=1,"indispo","dispo")))))))))</f>
        <v>dispo</v>
      </c>
      <c r="I152" s="30" t="str">
        <f ca="1">IF(AND(I144&gt;=1,OR(INDIRECT("'"&amp;$C$1&amp;"'!G$28")=1,INDIRECT("'"&amp;$C$1&amp;"'!G$28")=3)),"indispo",IF(AND(I145&gt;=1,OR(INDIRECT("'"&amp;$C$1&amp;"'!G$46")=1,INDIRECT("'"&amp;$C$1&amp;"'!G$46")=3)),"indispo",IF(AND(I146&gt;=1,OR(INDIRECT("'"&amp;$C$1&amp;"'!G$64")=1,INDIRECT("'"&amp;$C$1&amp;"'!G$64")=3)),"indispo",IF(AND(I147&gt;=1,OR(INDIRECT("'"&amp;$C$1&amp;"'!G$82")=1,INDIRECT("'"&amp;$C$1&amp;"'!G$82")=3)),"indispo",IF(AND(I148&gt;=1,OR(INDIRECT("'"&amp;$C$1&amp;"'!G$100")=1,INDIRECT("'"&amp;$C$1&amp;"'!G$100")=3)),"indispo",IF(AND(I149&gt;=1,OR(INDIRECT("'"&amp;$C$1&amp;"'!G$118")=1,INDIRECT("'"&amp;$C$1&amp;"'!G$118")=3)),"indispo",IF(AND(I150&gt;=1,OR(INDIRECT("'"&amp;$C$1&amp;"'!G$136")=1,INDIRECT("'"&amp;$C$1&amp;"'!G$136")=3)),"indispo",IF(AND(I151&gt;=1,OR(INDIRECT("'"&amp;$C$1&amp;"'!G$153")=1,INDIRECT("'"&amp;$C$1&amp;"'!G$153")=3)),"indispo",IF(I143=1,"indispo","dispo")))))))))</f>
        <v>dispo</v>
      </c>
      <c r="J152" s="17"/>
    </row>
    <row r="153" spans="2:10" x14ac:dyDescent="0.2">
      <c r="B153" s="12" t="s">
        <v>39</v>
      </c>
      <c r="C153" s="149"/>
      <c r="D153" s="31" t="str">
        <f ca="1">IF(AND(D144&gt;=1,OR(INDIRECT("'"&amp;$C$1&amp;"'!B$28")=2,INDIRECT("'"&amp;$C$1&amp;"'!B$28")=3)),"indispo",IF(AND(D145&gt;=1,OR(INDIRECT("'"&amp;$C$1&amp;"'!B$46")=2,INDIRECT("'"&amp;$C$1&amp;"'!B$46")=3)),"indispo",IF(AND(D146&gt;=1,OR(INDIRECT("'"&amp;$C$1&amp;"'!B$64")=2,INDIRECT("'"&amp;$C$1&amp;"'!B$64")=3)),"indispo",IF(AND(D147&gt;=1,OR(INDIRECT("'"&amp;$C$1&amp;"'!B$82")=2,INDIRECT("'"&amp;$C$1&amp;"'!B$82")=3)),"indispo",IF(AND(D148&gt;=1,OR(INDIRECT("'"&amp;$C$1&amp;"'!B$100")=2,INDIRECT("'"&amp;$C$1&amp;"'!B$100")=3)),"indispo",IF(AND(D149&gt;=1,OR(INDIRECT("'"&amp;$C$1&amp;"'!B$118")=2,INDIRECT("'"&amp;$C$1&amp;"'!B$118")=3)),"indispo",IF(AND(D150&gt;=1,OR(INDIRECT("'"&amp;$C$1&amp;"'!B$136")=2,INDIRECT("'"&amp;$C$1&amp;"'!B$136")=3)),"indispo",IF(AND(D151&gt;=1,OR(INDIRECT("'"&amp;$C$1&amp;"'!B$153")=2,INDIRECT("'"&amp;$C$1&amp;"'!B$153")=3)),"indispo",IF(D143=1,"indispo","dispo")))))))))</f>
        <v>dispo</v>
      </c>
      <c r="E153" s="31" t="str">
        <f ca="1">IF(AND(E144&gt;=1,OR(INDIRECT("'"&amp;$C$1&amp;"'!C$28")=2,INDIRECT("'"&amp;$C$1&amp;"'!C$28")=3)),"indispo",IF(AND(E145&gt;=1,OR(INDIRECT("'"&amp;$C$1&amp;"'!C$46")=2,INDIRECT("'"&amp;$C$1&amp;"'!C$46")=3)),"indispo",IF(AND(E146&gt;=1,OR(INDIRECT("'"&amp;$C$1&amp;"'!C$64")=2,INDIRECT("'"&amp;$C$1&amp;"'!C$64")=3)),"indispo",IF(AND(E147&gt;=1,OR(INDIRECT("'"&amp;$C$1&amp;"'!C$82")=2,INDIRECT("'"&amp;$C$1&amp;"'!C$82")=3)),"indispo",IF(AND(E148&gt;=1,OR(INDIRECT("'"&amp;$C$1&amp;"'!C$100")=2,INDIRECT("'"&amp;$C$1&amp;"'!C$100")=3)),"indispo",IF(AND(E149&gt;=1,OR(INDIRECT("'"&amp;$C$1&amp;"'!C$118")=2,INDIRECT("'"&amp;$C$1&amp;"'!C$118")=3)),"indispo",IF(AND(E150&gt;=1,OR(INDIRECT("'"&amp;$C$1&amp;"'!C$136")=2,INDIRECT("'"&amp;$C$1&amp;"'!C$136")=3)),"indispo",IF(AND(E151&gt;=1,OR(INDIRECT("'"&amp;$C$1&amp;"'!C$153")=2,INDIRECT("'"&amp;$C$1&amp;"'!C$153")=3)),"indispo",IF(E143=1,"indispo","dispo")))))))))</f>
        <v>dispo</v>
      </c>
      <c r="F153" s="31" t="str">
        <f ca="1">IF(AND(F144&gt;=1,OR(INDIRECT("'"&amp;$C$1&amp;"'!D$28")=2,INDIRECT("'"&amp;$C$1&amp;"'!D$28")=3)),"indispo",IF(AND(F145&gt;=1,OR(INDIRECT("'"&amp;$C$1&amp;"'!D$46")=2,INDIRECT("'"&amp;$C$1&amp;"'!D$46")=3)),"indispo",IF(AND(F146&gt;=1,OR(INDIRECT("'"&amp;$C$1&amp;"'!D$64")=2,INDIRECT("'"&amp;$C$1&amp;"'!D$64")=3)),"indispo",IF(AND(F147&gt;=1,OR(INDIRECT("'"&amp;$C$1&amp;"'!D$82")=2,INDIRECT("'"&amp;$C$1&amp;"'!D$82")=3)),"indispo",IF(AND(F148&gt;=1,OR(INDIRECT("'"&amp;$C$1&amp;"'!D$100")=2,INDIRECT("'"&amp;$C$1&amp;"'!D$100")=3)),"indispo",IF(AND(F149&gt;=1,OR(INDIRECT("'"&amp;$C$1&amp;"'!D$118")=2,INDIRECT("'"&amp;$C$1&amp;"'!D$118")=3)),"indispo",IF(AND(F150&gt;=1,OR(INDIRECT("'"&amp;$C$1&amp;"'!D$136")=2,INDIRECT("'"&amp;$C$1&amp;"'!D$136")=3)),"indispo",IF(AND(F151&gt;=1,OR(INDIRECT("'"&amp;$C$1&amp;"'!D$153")=2,INDIRECT("'"&amp;$C$1&amp;"'!D$153")=3)),"indispo",IF(F143=1,"indispo","dispo")))))))))</f>
        <v>dispo</v>
      </c>
      <c r="G153" s="31" t="str">
        <f ca="1">IF(AND(G144&gt;=1,OR(INDIRECT("'"&amp;$C$1&amp;"'!E$28")=2,INDIRECT("'"&amp;$C$1&amp;"'!E$28")=3)),"indispo",IF(AND(G145&gt;=1,OR(INDIRECT("'"&amp;$C$1&amp;"'!E$46")=2,INDIRECT("'"&amp;$C$1&amp;"'!E$46")=3)),"indispo",IF(AND(G146&gt;=1,OR(INDIRECT("'"&amp;$C$1&amp;"'!E$64")=2,INDIRECT("'"&amp;$C$1&amp;"'!E$64")=3)),"indispo",IF(AND(G147&gt;=1,OR(INDIRECT("'"&amp;$C$1&amp;"'!E$82")=2,INDIRECT("'"&amp;$C$1&amp;"'!E$82")=3)),"indispo",IF(AND(G148&gt;=1,OR(INDIRECT("'"&amp;$C$1&amp;"'!E$100")=2,INDIRECT("'"&amp;$C$1&amp;"'!E$100")=3)),"indispo",IF(AND(G149&gt;=1,OR(INDIRECT("'"&amp;$C$1&amp;"'!E$118")=2,INDIRECT("'"&amp;$C$1&amp;"'!E$118")=3)),"indispo",IF(AND(G150&gt;=1,OR(INDIRECT("'"&amp;$C$1&amp;"'!E$136")=2,INDIRECT("'"&amp;$C$1&amp;"'!E$136")=3)),"indispo",IF(AND(G151&gt;=1,OR(INDIRECT("'"&amp;$C$1&amp;"'!E$153")=2,INDIRECT("'"&amp;$C$1&amp;"'!E$153")=3)),"indispo",IF(G143=1,"indispo","dispo")))))))))</f>
        <v>dispo</v>
      </c>
      <c r="H153" s="31" t="str">
        <f ca="1">IF(AND(H144&gt;=1,OR(INDIRECT("'"&amp;$C$1&amp;"'!F$28")=2,INDIRECT("'"&amp;$C$1&amp;"'!F$28")=3)),"indispo",IF(AND(H145&gt;=1,OR(INDIRECT("'"&amp;$C$1&amp;"'!F$46")=2,INDIRECT("'"&amp;$C$1&amp;"'!F$46")=3)),"indispo",IF(AND(H146&gt;=1,OR(INDIRECT("'"&amp;$C$1&amp;"'!F$64")=2,INDIRECT("'"&amp;$C$1&amp;"'!F$64")=3)),"indispo",IF(AND(H147&gt;=1,OR(INDIRECT("'"&amp;$C$1&amp;"'!F$82")=2,INDIRECT("'"&amp;$C$1&amp;"'!F$82")=3)),"indispo",IF(AND(H148&gt;=1,OR(INDIRECT("'"&amp;$C$1&amp;"'!F$100")=2,INDIRECT("'"&amp;$C$1&amp;"'!F$100")=3)),"indispo",IF(AND(H149&gt;=1,OR(INDIRECT("'"&amp;$C$1&amp;"'!F$118")=2,INDIRECT("'"&amp;$C$1&amp;"'!F$118")=3)),"indispo",IF(AND(H150&gt;=1,OR(INDIRECT("'"&amp;$C$1&amp;"'!F$136")=2,INDIRECT("'"&amp;$C$1&amp;"'!F$136")=3)),"indispo",IF(AND(H151&gt;=1,OR(INDIRECT("'"&amp;$C$1&amp;"'!F$153")=2,INDIRECT("'"&amp;$C$1&amp;"'!F$153")=3)),"indispo",IF(H143=1,"indispo","dispo")))))))))</f>
        <v>dispo</v>
      </c>
      <c r="I153" s="31" t="str">
        <f ca="1">IF(AND(I144&gt;=1,OR(INDIRECT("'"&amp;$C$1&amp;"'!G$28")=2,INDIRECT("'"&amp;$C$1&amp;"'!G$28")=3)),"indispo",IF(AND(I145&gt;=1,OR(INDIRECT("'"&amp;$C$1&amp;"'!G$46")=2,INDIRECT("'"&amp;$C$1&amp;"'!G$46")=3)),"indispo",IF(AND(I146&gt;=1,OR(INDIRECT("'"&amp;$C$1&amp;"'!G$64")=2,INDIRECT("'"&amp;$C$1&amp;"'!G$64")=3)),"indispo",IF(AND(I147&gt;=1,OR(INDIRECT("'"&amp;$C$1&amp;"'!G$82")=2,INDIRECT("'"&amp;$C$1&amp;"'!G$82")=3)),"indispo",IF(AND(I148&gt;=1,OR(INDIRECT("'"&amp;$C$1&amp;"'!G$100")=2,INDIRECT("'"&amp;$C$1&amp;"'!G$100")=3)),"indispo",IF(AND(I149&gt;=1,OR(INDIRECT("'"&amp;$C$1&amp;"'!G$118")=2,INDIRECT("'"&amp;$C$1&amp;"'!G$118")=3)),"indispo",IF(AND(I150&gt;=1,OR(INDIRECT("'"&amp;$C$1&amp;"'!G$136")=2,INDIRECT("'"&amp;$C$1&amp;"'!G$136")=3)),"indispo",IF(AND(I151&gt;=1,OR(INDIRECT("'"&amp;$C$1&amp;"'!G$153")=2,INDIRECT("'"&amp;$C$1&amp;"'!G$153")=3)),"indispo",IF(I143=1,"indispo","dispo")))))))))</f>
        <v>dispo</v>
      </c>
    </row>
    <row r="154" spans="2:10" ht="13.5" thickBot="1" x14ac:dyDescent="0.25">
      <c r="B154" s="157" t="s">
        <v>42</v>
      </c>
      <c r="C154" s="158"/>
      <c r="D154" s="32" t="str">
        <f ca="1">IF(SUM(D144:D151)&gt;2,"erreur"&amp;" "&amp;$C$152,IF(AND(SUM(D144:D151)&gt;=2,OR(D152="dispo",D153="dispo")),"erreur"&amp;" "&amp;$C$152,IF(AND(SUM(D144:D151)&gt;=2,OR(INDIRECT("'"&amp;$C$1&amp;"'!B$28")=3,INDIRECT("'"&amp;$C$1&amp;"'!B$46")=3,INDIRECT("'"&amp;$C$1&amp;"'!B$64")=3,INDIRECT("'"&amp;$C$1&amp;"'!B$82")=3,INDIRECT("'"&amp;$C$1&amp;"'!B$100")=3,INDIRECT("'"&amp;$C$1&amp;"'!B118")=3,INDIRECT("'"&amp;$C$1&amp;"'!B136")=3,INDIRECT("'"&amp;$C$1&amp;"'!B153")=3,INDIRECT("'"&amp;$C$1&amp;"'!B189")=3)),"erreur"&amp;" "&amp;$C$152,IF(AND(SUM(D144:D151)&gt;=1,D143=1),"erreur"&amp;" "&amp;$C$152,"OK"))))</f>
        <v>OK</v>
      </c>
      <c r="E154" s="32" t="str">
        <f ca="1">IF(SUM(E144:E151)&gt;2,"erreur"&amp;" "&amp;$C$152,IF(AND(SUM(E144:E151)&gt;=2,OR(E152="dispo",E153="dispo")),"erreur"&amp;" "&amp;$C$152,IF(AND(SUM(E144:E151)&gt;=2,OR(INDIRECT("'"&amp;$C$1&amp;"'!C$28")=3,INDIRECT("'"&amp;$C$1&amp;"'!C$46")=3,INDIRECT("'"&amp;$C$1&amp;"'!C$64")=3,INDIRECT("'"&amp;$C$1&amp;"'!C$82")=3,INDIRECT("'"&amp;$C$1&amp;"'!C$100")=3,INDIRECT("'"&amp;$C$1&amp;"'!C118")=3,INDIRECT("'"&amp;$C$1&amp;"'!C136")=3,INDIRECT("'"&amp;$C$1&amp;"'!C153")=3,INDIRECT("'"&amp;$C$1&amp;"'!C189")=3)),"erreur"&amp;" "&amp;$C$152,IF(AND(SUM(E144:E151)&gt;=1,E143=1),"erreur"&amp;" "&amp;$C$152,"OK"))))</f>
        <v>OK</v>
      </c>
      <c r="F154" s="32" t="str">
        <f ca="1">IF(SUM(F144:F151)&gt;2,"erreur"&amp;" "&amp;$C$152,IF(AND(SUM(F144:F151)&gt;=2,OR(F152="dispo",F153="dispo")),"erreur"&amp;" "&amp;$C$152,IF(AND(SUM(F144:F151)&gt;=2,OR(INDIRECT("'"&amp;$C$1&amp;"'!D$28")=3,INDIRECT("'"&amp;$C$1&amp;"'!D$46")=3,INDIRECT("'"&amp;$C$1&amp;"'!D$64")=3,INDIRECT("'"&amp;$C$1&amp;"'!D$82")=3,INDIRECT("'"&amp;$C$1&amp;"'!D$100")=3,INDIRECT("'"&amp;$C$1&amp;"'!D118")=3,INDIRECT("'"&amp;$C$1&amp;"'!D136")=3,INDIRECT("'"&amp;$C$1&amp;"'!D153")=3,INDIRECT("'"&amp;$C$1&amp;"'!D189")=3)),"erreur"&amp;" "&amp;$C$152,IF(AND(SUM(F144:F151)&gt;=1,F143=1),"erreur"&amp;" "&amp;$C$152,"OK"))))</f>
        <v>OK</v>
      </c>
      <c r="G154" s="32" t="str">
        <f ca="1">IF(SUM(G144:G151)&gt;2,"erreur"&amp;" "&amp;$C$152,IF(AND(SUM(G144:G151)&gt;=2,OR(G152="dispo",G153="dispo")),"erreur"&amp;" "&amp;$C$152,IF(AND(SUM(G144:G151)&gt;=2,OR(INDIRECT("'"&amp;$C$1&amp;"'!E$28")=3,INDIRECT("'"&amp;$C$1&amp;"'!E$46")=3,INDIRECT("'"&amp;$C$1&amp;"'!E$64")=3,INDIRECT("'"&amp;$C$1&amp;"'!E$82")=3,INDIRECT("'"&amp;$C$1&amp;"'!E$100")=3,INDIRECT("'"&amp;$C$1&amp;"'!E118")=3,INDIRECT("'"&amp;$C$1&amp;"'!E136")=3,INDIRECT("'"&amp;$C$1&amp;"'!E153")=3,INDIRECT("'"&amp;$C$1&amp;"'!E189")=3)),"erreur"&amp;" "&amp;$C$152,IF(AND(SUM(G144:G151)&gt;=1,G143=1),"erreur"&amp;" "&amp;$C$152,"OK"))))</f>
        <v>OK</v>
      </c>
      <c r="H154" s="32" t="str">
        <f ca="1">IF(SUM(H144:H151)&gt;2,"erreur"&amp;" "&amp;$C$152,IF(AND(SUM(H144:H151)&gt;=2,OR(H152="dispo",H153="dispo")),"erreur"&amp;" "&amp;$C$152,IF(AND(SUM(H144:H151)&gt;=2,OR(INDIRECT("'"&amp;$C$1&amp;"'!F$28")=3,INDIRECT("'"&amp;$C$1&amp;"'!F$46")=3,INDIRECT("'"&amp;$C$1&amp;"'!F$64")=3,INDIRECT("'"&amp;$C$1&amp;"'!F$82")=3,INDIRECT("'"&amp;$C$1&amp;"'!F$100")=3,INDIRECT("'"&amp;$C$1&amp;"'!F118")=3,INDIRECT("'"&amp;$C$1&amp;"'!F136")=3,INDIRECT("'"&amp;$C$1&amp;"'!F153")=3,INDIRECT("'"&amp;$C$1&amp;"'!F189")=3)),"erreur"&amp;" "&amp;$C$152,IF(AND(SUM(H144:H151)&gt;=1,H143=1),"erreur"&amp;" "&amp;$C$152,"OK"))))</f>
        <v>OK</v>
      </c>
      <c r="I154" s="32" t="str">
        <f ca="1">IF(SUM(I144:I151)&gt;2,"erreur"&amp;" "&amp;$C$152,IF(AND(SUM(I144:I151)&gt;=2,OR(I152="dispo",I153="dispo")),"erreur"&amp;" "&amp;$C$152,IF(AND(SUM(I144:I151)&gt;=2,OR(INDIRECT("'"&amp;$C$1&amp;"'!G$28")=3,INDIRECT("'"&amp;$C$1&amp;"'!G$46")=3,INDIRECT("'"&amp;$C$1&amp;"'!G$64")=3,INDIRECT("'"&amp;$C$1&amp;"'!G$82")=3,INDIRECT("'"&amp;$C$1&amp;"'!G$100")=3,INDIRECT("'"&amp;$C$1&amp;"'!G118")=3,INDIRECT("'"&amp;$C$1&amp;"'!G136")=3,INDIRECT("'"&amp;$C$1&amp;"'!G153")=3,INDIRECT("'"&amp;$C$1&amp;"'!G189")=3)),"erreur"&amp;" "&amp;$C$152,IF(AND(SUM(I144:I151)&gt;=1,I143=1),"erreur"&amp;" "&amp;$C$152,"OK"))))</f>
        <v>OK</v>
      </c>
    </row>
    <row r="155" spans="2:10" hidden="1" x14ac:dyDescent="0.2">
      <c r="B155" s="20"/>
      <c r="C155" s="13" t="s">
        <v>51</v>
      </c>
      <c r="D155" s="6">
        <f ca="1">COUNTIF(INDIRECT("'"&amp;$C$1&amp;"'!B$6:B$12"),$C$164)</f>
        <v>0</v>
      </c>
      <c r="E155" s="6">
        <f ca="1">COUNTIF(INDIRECT("'"&amp;$C$1&amp;"'!C$6:C$12"),$C$164)</f>
        <v>0</v>
      </c>
      <c r="F155" s="6">
        <f ca="1">COUNTIF(INDIRECT("'"&amp;$C$1&amp;"'!D$6:D$12"),$C$164)</f>
        <v>0</v>
      </c>
      <c r="G155" s="6">
        <f ca="1">COUNTIF(INDIRECT("'"&amp;$C$1&amp;"'!E$6:E$12"),$C$164)</f>
        <v>0</v>
      </c>
      <c r="H155" s="6">
        <f ca="1">COUNTIF(INDIRECT("'"&amp;$C$1&amp;"'!F$6:F$12"),$C$164)</f>
        <v>0</v>
      </c>
      <c r="I155" s="6">
        <f ca="1">COUNTIF(INDIRECT("'"&amp;$C$1&amp;"'!G$6:G$12"),$C$164)</f>
        <v>0</v>
      </c>
    </row>
    <row r="156" spans="2:10" hidden="1" x14ac:dyDescent="0.2">
      <c r="C156" s="13" t="s">
        <v>43</v>
      </c>
      <c r="D156" s="6">
        <f ca="1">COUNTIF(INDIRECT("'"&amp;$C$1&amp;"'!B$36:B$42"),$C$164)</f>
        <v>0</v>
      </c>
      <c r="E156" s="6">
        <f ca="1">COUNTIF(INDIRECT("'"&amp;$C$1&amp;"'!C$36:C$42"),$C$164)</f>
        <v>0</v>
      </c>
      <c r="F156" s="6">
        <f ca="1">COUNTIF(INDIRECT("'"&amp;$C$1&amp;"'!D$36:D$42"),$C$164)</f>
        <v>0</v>
      </c>
      <c r="G156" s="6">
        <f ca="1">COUNTIF(INDIRECT("'"&amp;$C$1&amp;"'!E$36:E$42"),$C$164)</f>
        <v>0</v>
      </c>
      <c r="H156" s="6">
        <f ca="1">COUNTIF(INDIRECT("'"&amp;$C$1&amp;"'!F$36:F$42"),$C$164)</f>
        <v>0</v>
      </c>
      <c r="I156" s="6">
        <f ca="1">COUNTIF(INDIRECT("'"&amp;$C$1&amp;"'!G$36:G$42"),$C$164)</f>
        <v>0</v>
      </c>
    </row>
    <row r="157" spans="2:10" hidden="1" x14ac:dyDescent="0.2">
      <c r="C157" s="13" t="s">
        <v>44</v>
      </c>
      <c r="D157" s="6">
        <f ca="1">COUNTIF(INDIRECT("'"&amp;$C$1&amp;"'!B$54:B$60"),$C$164)</f>
        <v>0</v>
      </c>
      <c r="E157" s="6">
        <f ca="1">COUNTIF(INDIRECT("'"&amp;$C$1&amp;"'!C$54:C$60"),$C$164)</f>
        <v>0</v>
      </c>
      <c r="F157" s="6">
        <f ca="1">COUNTIF(INDIRECT("'"&amp;$C$1&amp;"'!D$54:D$60"),$C$164)</f>
        <v>0</v>
      </c>
      <c r="G157" s="6">
        <f ca="1">COUNTIF(INDIRECT("'"&amp;$C$1&amp;"'!E$54:E$60"),$C$164)</f>
        <v>0</v>
      </c>
      <c r="H157" s="6">
        <f ca="1">COUNTIF(INDIRECT("'"&amp;$C$1&amp;"'!F$54:F$60"),$C$164)</f>
        <v>0</v>
      </c>
      <c r="I157" s="6">
        <f ca="1">COUNTIF(INDIRECT("'"&amp;$C$1&amp;"'!G$54:G$60"),$C$164)</f>
        <v>0</v>
      </c>
    </row>
    <row r="158" spans="2:10" hidden="1" x14ac:dyDescent="0.2">
      <c r="C158" s="13" t="s">
        <v>45</v>
      </c>
      <c r="D158" s="6">
        <f ca="1">COUNTIF(INDIRECT("'"&amp;$C$1&amp;"'!B$72:B$78"),$C$164)</f>
        <v>0</v>
      </c>
      <c r="E158" s="6">
        <f ca="1">COUNTIF(INDIRECT("'"&amp;$C$1&amp;"'!C$72:C$78"),$C$164)</f>
        <v>0</v>
      </c>
      <c r="F158" s="6">
        <f ca="1">COUNTIF(INDIRECT("'"&amp;$C$1&amp;"'!D$72:D$78"),$C$164)</f>
        <v>0</v>
      </c>
      <c r="G158" s="6">
        <f ca="1">COUNTIF(INDIRECT("'"&amp;$C$1&amp;"'!E$72:E$78"),$C$164)</f>
        <v>0</v>
      </c>
      <c r="H158" s="6">
        <f ca="1">COUNTIF(INDIRECT("'"&amp;$C$1&amp;"'!F$72:F$78"),$C$164)</f>
        <v>0</v>
      </c>
      <c r="I158" s="6">
        <f ca="1">COUNTIF(INDIRECT("'"&amp;$C$1&amp;"'!G$72:G$78"),$C$164)</f>
        <v>0</v>
      </c>
    </row>
    <row r="159" spans="2:10" hidden="1" x14ac:dyDescent="0.2">
      <c r="C159" s="13" t="s">
        <v>46</v>
      </c>
      <c r="D159" s="6">
        <f ca="1">COUNTIF(INDIRECT("'"&amp;$C$1&amp;"'!B$90:B$96"),$C$164)</f>
        <v>0</v>
      </c>
      <c r="E159" s="6">
        <f ca="1">COUNTIF(INDIRECT("'"&amp;$C$1&amp;"'!C$90:C$96"),$C$164)</f>
        <v>0</v>
      </c>
      <c r="F159" s="6">
        <f ca="1">COUNTIF(INDIRECT("'"&amp;$C$1&amp;"'!D$90:D$96"),$C$164)</f>
        <v>0</v>
      </c>
      <c r="G159" s="6">
        <f ca="1">COUNTIF(INDIRECT("'"&amp;$C$1&amp;"'!E$90:E$96"),$C$164)</f>
        <v>0</v>
      </c>
      <c r="H159" s="6">
        <f ca="1">COUNTIF(INDIRECT("'"&amp;$C$1&amp;"'!F$90:F$96"),$C$164)</f>
        <v>0</v>
      </c>
      <c r="I159" s="6">
        <f ca="1">COUNTIF(INDIRECT("'"&amp;$C$1&amp;"'!G$90:G$96"),$C$164)</f>
        <v>0</v>
      </c>
    </row>
    <row r="160" spans="2:10" hidden="1" x14ac:dyDescent="0.2">
      <c r="C160" s="13" t="s">
        <v>47</v>
      </c>
      <c r="D160" s="6">
        <f ca="1">COUNTIF(INDIRECT("'"&amp;$C$1&amp;"'!B$108:B$114"),$C$164)</f>
        <v>0</v>
      </c>
      <c r="E160" s="6">
        <f ca="1">COUNTIF(INDIRECT("'"&amp;$C$1&amp;"'!C$108:C$114"),$C$164)</f>
        <v>0</v>
      </c>
      <c r="F160" s="6">
        <f ca="1">COUNTIF(INDIRECT("'"&amp;$C$1&amp;"'!D$108:D$114"),$C$164)</f>
        <v>0</v>
      </c>
      <c r="G160" s="6">
        <f ca="1">COUNTIF(INDIRECT("'"&amp;$C$1&amp;"'!E$108:E$114"),$C$164)</f>
        <v>0</v>
      </c>
      <c r="H160" s="6">
        <f ca="1">COUNTIF(INDIRECT("'"&amp;$C$1&amp;"'!F$108:F$114"),$C$164)</f>
        <v>0</v>
      </c>
      <c r="I160" s="6">
        <f ca="1">COUNTIF(INDIRECT("'"&amp;$C$1&amp;"'!G$108:G$114"),$C$164)</f>
        <v>0</v>
      </c>
    </row>
    <row r="161" spans="2:14" hidden="1" x14ac:dyDescent="0.2">
      <c r="C161" s="13" t="s">
        <v>77</v>
      </c>
      <c r="D161" s="6">
        <f ca="1">COUNTIF(INDIRECT("'"&amp;$C$1&amp;"'!B$126:B$132"),$C$164)</f>
        <v>0</v>
      </c>
      <c r="E161" s="6">
        <f ca="1">COUNTIF(INDIRECT("'"&amp;$C$1&amp;"'!C$126:C$132"),$C$164)</f>
        <v>0</v>
      </c>
      <c r="F161" s="6">
        <f ca="1">COUNTIF(INDIRECT("'"&amp;$C$1&amp;"'!D$126:D$132"),$C$164)</f>
        <v>0</v>
      </c>
      <c r="G161" s="6">
        <f ca="1">COUNTIF(INDIRECT("'"&amp;$C$1&amp;"'!E$126:E$132"),$C$164)</f>
        <v>0</v>
      </c>
      <c r="H161" s="6">
        <f ca="1">COUNTIF(INDIRECT("'"&amp;$C$1&amp;"'!F$126:F$132"),$C$164)</f>
        <v>0</v>
      </c>
      <c r="I161" s="6">
        <f ca="1">COUNTIF(INDIRECT("'"&amp;$C$1&amp;"'!G$123:G$132"),$C$164)</f>
        <v>0</v>
      </c>
    </row>
    <row r="162" spans="2:14" hidden="1" x14ac:dyDescent="0.2">
      <c r="C162" s="13" t="s">
        <v>78</v>
      </c>
      <c r="D162" s="6">
        <f ca="1">COUNTIF(INDIRECT("'"&amp;$C$1&amp;"'!B$144:B$150"),$C$164)</f>
        <v>0</v>
      </c>
      <c r="E162" s="6">
        <f ca="1">COUNTIF(INDIRECT("'"&amp;$C$1&amp;"'!C$144:C$150"),$C$164)</f>
        <v>0</v>
      </c>
      <c r="F162" s="6">
        <f ca="1">COUNTIF(INDIRECT("'"&amp;$C$1&amp;"'!D$144:D$150"),$C$164)</f>
        <v>0</v>
      </c>
      <c r="G162" s="6">
        <f ca="1">COUNTIF(INDIRECT("'"&amp;$C$1&amp;"'!E$144:E$150"),$C$164)</f>
        <v>0</v>
      </c>
      <c r="H162" s="6">
        <f ca="1">COUNTIF(INDIRECT("'"&amp;$C$1&amp;"'!F$144:F$150"),$C$164)</f>
        <v>0</v>
      </c>
      <c r="I162" s="6">
        <f ca="1">COUNTIF(INDIRECT("'"&amp;$C$1&amp;"'!G$144:G$150"),$C$164)</f>
        <v>0</v>
      </c>
    </row>
    <row r="163" spans="2:14" ht="13.5" hidden="1" thickBot="1" x14ac:dyDescent="0.25">
      <c r="C163" s="13" t="s">
        <v>79</v>
      </c>
      <c r="D163" s="6">
        <f ca="1">COUNTIF(INDIRECT("'"&amp;$C$1&amp;"'!B$156:B$157"),$C$164)</f>
        <v>0</v>
      </c>
      <c r="E163" s="6">
        <f ca="1">COUNTIF(INDIRECT("'"&amp;$C$1&amp;"'!C$156:C$157"),$C$164)</f>
        <v>0</v>
      </c>
      <c r="F163" s="6">
        <f ca="1">COUNTIF(INDIRECT("'"&amp;$C$1&amp;"'!D$156:D$157"),$C$164)</f>
        <v>0</v>
      </c>
      <c r="G163" s="6">
        <f ca="1">COUNTIF(INDIRECT("'"&amp;$C$1&amp;"'!E$156:E$157"),$C$164)</f>
        <v>0</v>
      </c>
      <c r="H163" s="6">
        <f ca="1">COUNTIF(INDIRECT("'"&amp;$C$1&amp;"'!F$156:F$157"),$C$164)</f>
        <v>0</v>
      </c>
      <c r="I163" s="6">
        <f ca="1">COUNTIF(INDIRECT("'"&amp;$C$1&amp;"'!G$156:G$157"),$C$164)</f>
        <v>0</v>
      </c>
    </row>
    <row r="164" spans="2:14" ht="13.15" customHeight="1" x14ac:dyDescent="0.2">
      <c r="B164" s="11" t="s">
        <v>40</v>
      </c>
      <c r="C164" s="148" t="str">
        <f>Données!A3</f>
        <v>NOM 2</v>
      </c>
      <c r="D164" s="30" t="str">
        <f ca="1">IF(AND(D156&gt;=1,OR(INDIRECT("'"&amp;$C$1&amp;"'!B$28")=1,INDIRECT("'"&amp;$C$1&amp;"'!B$28")=3)),"indispo",IF(AND(D157&gt;=1,OR(INDIRECT("'"&amp;$C$1&amp;"'!B$46")=1,INDIRECT("'"&amp;$C$1&amp;"'!B$46")=3)),"indispo",IF(AND(D158&gt;=1,OR(INDIRECT("'"&amp;$C$1&amp;"'!B$64")=1,INDIRECT("'"&amp;$C$1&amp;"'!B$64")=3)),"indispo",IF(AND(D159&gt;=1,OR(INDIRECT("'"&amp;$C$1&amp;"'!B$82")=1,INDIRECT("'"&amp;$C$1&amp;"'!B$82")=3)),"indispo",IF(AND(D160&gt;=1,OR(INDIRECT("'"&amp;$C$1&amp;"'!B$100")=1,INDIRECT("'"&amp;$C$1&amp;"'!B$100")=3)),"indispo",IF(AND(D161&gt;=1,OR(INDIRECT("'"&amp;$C$1&amp;"'!B$118")=1,INDIRECT("'"&amp;$C$1&amp;"'!B$118")=3)),"indispo",IF(AND(D162&gt;=1,OR(INDIRECT("'"&amp;$C$1&amp;"'!B$136")=1,INDIRECT("'"&amp;$C$1&amp;"'!B$136")=3)),"indispo",IF(AND(D163&gt;=1,OR(INDIRECT("'"&amp;$C$1&amp;"'!B$153")=1,INDIRECT("'"&amp;$C$1&amp;"'!B$153")=3)),"indispo",IF(D155=1,"indispo","dispo")))))))))</f>
        <v>dispo</v>
      </c>
      <c r="E164" s="30" t="str">
        <f ca="1">IF(AND(E156&gt;=1,OR(INDIRECT("'"&amp;$C$1&amp;"'!C$28")=1,INDIRECT("'"&amp;$C$1&amp;"'!C$28")=3)),"indispo",IF(AND(E157&gt;=1,OR(INDIRECT("'"&amp;$C$1&amp;"'!C$46")=1,INDIRECT("'"&amp;$C$1&amp;"'!C$46")=3)),"indispo",IF(AND(E158&gt;=1,OR(INDIRECT("'"&amp;$C$1&amp;"'!C$64")=1,INDIRECT("'"&amp;$C$1&amp;"'!C$64")=3)),"indispo",IF(AND(E159&gt;=1,OR(INDIRECT("'"&amp;$C$1&amp;"'!C$82")=1,INDIRECT("'"&amp;$C$1&amp;"'!C$82")=3)),"indispo",IF(AND(E160&gt;=1,OR(INDIRECT("'"&amp;$C$1&amp;"'!C$100")=1,INDIRECT("'"&amp;$C$1&amp;"'!C$100")=3)),"indispo",IF(AND(E161&gt;=1,OR(INDIRECT("'"&amp;$C$1&amp;"'!C$118")=1,INDIRECT("'"&amp;$C$1&amp;"'!C$118")=3)),"indispo",IF(AND(E162&gt;=1,OR(INDIRECT("'"&amp;$C$1&amp;"'!C$136")=1,INDIRECT("'"&amp;$C$1&amp;"'!C$136")=3)),"indispo",IF(AND(E163&gt;=1,OR(INDIRECT("'"&amp;$C$1&amp;"'!C$153")=1,INDIRECT("'"&amp;$C$1&amp;"'!C$153")=3)),"indispo",IF(E155=1,"indispo","dispo")))))))))</f>
        <v>dispo</v>
      </c>
      <c r="F164" s="30" t="str">
        <f ca="1">IF(AND(F156&gt;=1,OR(INDIRECT("'"&amp;$C$1&amp;"'!D$28")=1,INDIRECT("'"&amp;$C$1&amp;"'!D$28")=3)),"indispo",IF(AND(F157&gt;=1,OR(INDIRECT("'"&amp;$C$1&amp;"'!D$46")=1,INDIRECT("'"&amp;$C$1&amp;"'!D$46")=3)),"indispo",IF(AND(F158&gt;=1,OR(INDIRECT("'"&amp;$C$1&amp;"'!D$64")=1,INDIRECT("'"&amp;$C$1&amp;"'!D$64")=3)),"indispo",IF(AND(F159&gt;=1,OR(INDIRECT("'"&amp;$C$1&amp;"'!D$82")=1,INDIRECT("'"&amp;$C$1&amp;"'!D$82")=3)),"indispo",IF(AND(F160&gt;=1,OR(INDIRECT("'"&amp;$C$1&amp;"'!D$100")=1,INDIRECT("'"&amp;$C$1&amp;"'!D$100")=3)),"indispo",IF(AND(F161&gt;=1,OR(INDIRECT("'"&amp;$C$1&amp;"'!D$118")=1,INDIRECT("'"&amp;$C$1&amp;"'!D$118")=3)),"indispo",IF(AND(F162&gt;=1,OR(INDIRECT("'"&amp;$C$1&amp;"'!D$136")=1,INDIRECT("'"&amp;$C$1&amp;"'!D$136")=3)),"indispo",IF(AND(F163&gt;=1,OR(INDIRECT("'"&amp;$C$1&amp;"'!D$153")=1,INDIRECT("'"&amp;$C$1&amp;"'!D$153")=3)),"indispo",IF(F155=1,"indispo","dispo")))))))))</f>
        <v>dispo</v>
      </c>
      <c r="G164" s="30" t="str">
        <f ca="1">IF(AND(G156&gt;=1,OR(INDIRECT("'"&amp;$C$1&amp;"'!E$28")=1,INDIRECT("'"&amp;$C$1&amp;"'!E$28")=3)),"indispo",IF(AND(G157&gt;=1,OR(INDIRECT("'"&amp;$C$1&amp;"'!E$46")=1,INDIRECT("'"&amp;$C$1&amp;"'!E$46")=3)),"indispo",IF(AND(G158&gt;=1,OR(INDIRECT("'"&amp;$C$1&amp;"'!E$64")=1,INDIRECT("'"&amp;$C$1&amp;"'!E$64")=3)),"indispo",IF(AND(G159&gt;=1,OR(INDIRECT("'"&amp;$C$1&amp;"'!E$82")=1,INDIRECT("'"&amp;$C$1&amp;"'!E$82")=3)),"indispo",IF(AND(G160&gt;=1,OR(INDIRECT("'"&amp;$C$1&amp;"'!E$100")=1,INDIRECT("'"&amp;$C$1&amp;"'!E$100")=3)),"indispo",IF(AND(G161&gt;=1,OR(INDIRECT("'"&amp;$C$1&amp;"'!E$118")=1,INDIRECT("'"&amp;$C$1&amp;"'!E$118")=3)),"indispo",IF(AND(G162&gt;=1,OR(INDIRECT("'"&amp;$C$1&amp;"'!E$136")=1,INDIRECT("'"&amp;$C$1&amp;"'!E$136")=3)),"indispo",IF(AND(G163&gt;=1,OR(INDIRECT("'"&amp;$C$1&amp;"'!E$153")=1,INDIRECT("'"&amp;$C$1&amp;"'!E$153")=3)),"indispo",IF(G155=1,"indispo","dispo")))))))))</f>
        <v>dispo</v>
      </c>
      <c r="H164" s="30" t="str">
        <f ca="1">IF(AND(H156&gt;=1,OR(INDIRECT("'"&amp;$C$1&amp;"'!F$28")=1,INDIRECT("'"&amp;$C$1&amp;"'!F$28")=3)),"indispo",IF(AND(H157&gt;=1,OR(INDIRECT("'"&amp;$C$1&amp;"'!F$46")=1,INDIRECT("'"&amp;$C$1&amp;"'!F$46")=3)),"indispo",IF(AND(H158&gt;=1,OR(INDIRECT("'"&amp;$C$1&amp;"'!F$64")=1,INDIRECT("'"&amp;$C$1&amp;"'!F$64")=3)),"indispo",IF(AND(H159&gt;=1,OR(INDIRECT("'"&amp;$C$1&amp;"'!F$82")=1,INDIRECT("'"&amp;$C$1&amp;"'!F$82")=3)),"indispo",IF(AND(H160&gt;=1,OR(INDIRECT("'"&amp;$C$1&amp;"'!F$100")=1,INDIRECT("'"&amp;$C$1&amp;"'!F$100")=3)),"indispo",IF(AND(H161&gt;=1,OR(INDIRECT("'"&amp;$C$1&amp;"'!F$118")=1,INDIRECT("'"&amp;$C$1&amp;"'!F$118")=3)),"indispo",IF(AND(H162&gt;=1,OR(INDIRECT("'"&amp;$C$1&amp;"'!F$136")=1,INDIRECT("'"&amp;$C$1&amp;"'!F$136")=3)),"indispo",IF(AND(H163&gt;=1,OR(INDIRECT("'"&amp;$C$1&amp;"'!F$153")=1,INDIRECT("'"&amp;$C$1&amp;"'!F$153")=3)),"indispo",IF(H155=1,"indispo","dispo")))))))))</f>
        <v>dispo</v>
      </c>
      <c r="I164" s="30" t="str">
        <f ca="1">IF(AND(I156&gt;=1,OR(INDIRECT("'"&amp;$C$1&amp;"'!G$28")=1,INDIRECT("'"&amp;$C$1&amp;"'!G$28")=3)),"indispo",IF(AND(I157&gt;=1,OR(INDIRECT("'"&amp;$C$1&amp;"'!G$46")=1,INDIRECT("'"&amp;$C$1&amp;"'!G$46")=3)),"indispo",IF(AND(I158&gt;=1,OR(INDIRECT("'"&amp;$C$1&amp;"'!G$64")=1,INDIRECT("'"&amp;$C$1&amp;"'!G$64")=3)),"indispo",IF(AND(I159&gt;=1,OR(INDIRECT("'"&amp;$C$1&amp;"'!G$82")=1,INDIRECT("'"&amp;$C$1&amp;"'!G$82")=3)),"indispo",IF(AND(I160&gt;=1,OR(INDIRECT("'"&amp;$C$1&amp;"'!G$100")=1,INDIRECT("'"&amp;$C$1&amp;"'!G$100")=3)),"indispo",IF(AND(I161&gt;=1,OR(INDIRECT("'"&amp;$C$1&amp;"'!G$118")=1,INDIRECT("'"&amp;$C$1&amp;"'!G$118")=3)),"indispo",IF(AND(I162&gt;=1,OR(INDIRECT("'"&amp;$C$1&amp;"'!G$136")=1,INDIRECT("'"&amp;$C$1&amp;"'!G$136")=3)),"indispo",IF(AND(I163&gt;=1,OR(INDIRECT("'"&amp;$C$1&amp;"'!G$153")=1,INDIRECT("'"&amp;$C$1&amp;"'!G$153")=3)),"indispo",IF(I155=1,"indispo","dispo")))))))))</f>
        <v>dispo</v>
      </c>
      <c r="J164" s="163" t="s">
        <v>118</v>
      </c>
      <c r="K164" s="163"/>
      <c r="L164" s="163"/>
      <c r="M164" s="163"/>
      <c r="N164" s="163"/>
    </row>
    <row r="165" spans="2:14" ht="13.15" customHeight="1" x14ac:dyDescent="0.2">
      <c r="B165" s="12" t="s">
        <v>39</v>
      </c>
      <c r="C165" s="149"/>
      <c r="D165" s="31" t="str">
        <f ca="1">IF(AND(D156&gt;=1,OR(INDIRECT("'"&amp;$C$1&amp;"'!B$28")=2,INDIRECT("'"&amp;$C$1&amp;"'!B$28")=3)),"indispo",IF(AND(D157&gt;=1,OR(INDIRECT("'"&amp;$C$1&amp;"'!B$46")=2,INDIRECT("'"&amp;$C$1&amp;"'!B$46")=3)),"indispo",IF(AND(D158&gt;=1,OR(INDIRECT("'"&amp;$C$1&amp;"'!B$64")=2,INDIRECT("'"&amp;$C$1&amp;"'!B$64")=3)),"indispo",IF(AND(D159&gt;=1,OR(INDIRECT("'"&amp;$C$1&amp;"'!B$82")=2,INDIRECT("'"&amp;$C$1&amp;"'!B$82")=3)),"indispo",IF(AND(D160&gt;=1,OR(INDIRECT("'"&amp;$C$1&amp;"'!B$100")=2,INDIRECT("'"&amp;$C$1&amp;"'!B$100")=3)),"indispo",IF(AND(D161&gt;=1,OR(INDIRECT("'"&amp;$C$1&amp;"'!B$118")=2,INDIRECT("'"&amp;$C$1&amp;"'!B$118")=3)),"indispo",IF(AND(D162&gt;=1,OR(INDIRECT("'"&amp;$C$1&amp;"'!B$136")=2,INDIRECT("'"&amp;$C$1&amp;"'!B$136")=3)),"indispo",IF(AND(D163&gt;=1,OR(INDIRECT("'"&amp;$C$1&amp;"'!B$153")=2,INDIRECT("'"&amp;$C$1&amp;"'!B$153")=3)),"indispo",IF(D155=1,"indispo","dispo")))))))))</f>
        <v>dispo</v>
      </c>
      <c r="E165" s="31" t="str">
        <f ca="1">IF(AND(E156&gt;=1,OR(INDIRECT("'"&amp;$C$1&amp;"'!C$28")=2,INDIRECT("'"&amp;$C$1&amp;"'!C$28")=3)),"indispo",IF(AND(E157&gt;=1,OR(INDIRECT("'"&amp;$C$1&amp;"'!C$46")=2,INDIRECT("'"&amp;$C$1&amp;"'!C$46")=3)),"indispo",IF(AND(E158&gt;=1,OR(INDIRECT("'"&amp;$C$1&amp;"'!C$64")=2,INDIRECT("'"&amp;$C$1&amp;"'!C$64")=3)),"indispo",IF(AND(E159&gt;=1,OR(INDIRECT("'"&amp;$C$1&amp;"'!C$82")=2,INDIRECT("'"&amp;$C$1&amp;"'!C$82")=3)),"indispo",IF(AND(E160&gt;=1,OR(INDIRECT("'"&amp;$C$1&amp;"'!C$100")=2,INDIRECT("'"&amp;$C$1&amp;"'!C$100")=3)),"indispo",IF(AND(E161&gt;=1,OR(INDIRECT("'"&amp;$C$1&amp;"'!C$118")=2,INDIRECT("'"&amp;$C$1&amp;"'!C$118")=3)),"indispo",IF(AND(E162&gt;=1,OR(INDIRECT("'"&amp;$C$1&amp;"'!C$136")=2,INDIRECT("'"&amp;$C$1&amp;"'!C$136")=3)),"indispo",IF(AND(E163&gt;=1,OR(INDIRECT("'"&amp;$C$1&amp;"'!C$153")=2,INDIRECT("'"&amp;$C$1&amp;"'!C$153")=3)),"indispo",IF(E155=1,"indispo","dispo")))))))))</f>
        <v>dispo</v>
      </c>
      <c r="F165" s="31" t="str">
        <f ca="1">IF(AND(F156&gt;=1,OR(INDIRECT("'"&amp;$C$1&amp;"'!D$28")=2,INDIRECT("'"&amp;$C$1&amp;"'!D$28")=3)),"indispo",IF(AND(F157&gt;=1,OR(INDIRECT("'"&amp;$C$1&amp;"'!D$46")=2,INDIRECT("'"&amp;$C$1&amp;"'!D$46")=3)),"indispo",IF(AND(F158&gt;=1,OR(INDIRECT("'"&amp;$C$1&amp;"'!D$64")=2,INDIRECT("'"&amp;$C$1&amp;"'!D$64")=3)),"indispo",IF(AND(F159&gt;=1,OR(INDIRECT("'"&amp;$C$1&amp;"'!D$82")=2,INDIRECT("'"&amp;$C$1&amp;"'!D$82")=3)),"indispo",IF(AND(F160&gt;=1,OR(INDIRECT("'"&amp;$C$1&amp;"'!D$100")=2,INDIRECT("'"&amp;$C$1&amp;"'!D$100")=3)),"indispo",IF(AND(F161&gt;=1,OR(INDIRECT("'"&amp;$C$1&amp;"'!D$118")=2,INDIRECT("'"&amp;$C$1&amp;"'!D$118")=3)),"indispo",IF(AND(F162&gt;=1,OR(INDIRECT("'"&amp;$C$1&amp;"'!D$136")=2,INDIRECT("'"&amp;$C$1&amp;"'!D$136")=3)),"indispo",IF(AND(F163&gt;=1,OR(INDIRECT("'"&amp;$C$1&amp;"'!D$153")=2,INDIRECT("'"&amp;$C$1&amp;"'!D$153")=3)),"indispo",IF(F155=1,"indispo","dispo")))))))))</f>
        <v>dispo</v>
      </c>
      <c r="G165" s="31" t="str">
        <f ca="1">IF(AND(G156&gt;=1,OR(INDIRECT("'"&amp;$C$1&amp;"'!E$28")=2,INDIRECT("'"&amp;$C$1&amp;"'!E$28")=3)),"indispo",IF(AND(G157&gt;=1,OR(INDIRECT("'"&amp;$C$1&amp;"'!E$46")=2,INDIRECT("'"&amp;$C$1&amp;"'!E$46")=3)),"indispo",IF(AND(G158&gt;=1,OR(INDIRECT("'"&amp;$C$1&amp;"'!E$64")=2,INDIRECT("'"&amp;$C$1&amp;"'!E$64")=3)),"indispo",IF(AND(G159&gt;=1,OR(INDIRECT("'"&amp;$C$1&amp;"'!E$82")=2,INDIRECT("'"&amp;$C$1&amp;"'!E$82")=3)),"indispo",IF(AND(G160&gt;=1,OR(INDIRECT("'"&amp;$C$1&amp;"'!E$100")=2,INDIRECT("'"&amp;$C$1&amp;"'!E$100")=3)),"indispo",IF(AND(G161&gt;=1,OR(INDIRECT("'"&amp;$C$1&amp;"'!E$118")=2,INDIRECT("'"&amp;$C$1&amp;"'!E$118")=3)),"indispo",IF(AND(G162&gt;=1,OR(INDIRECT("'"&amp;$C$1&amp;"'!E$136")=2,INDIRECT("'"&amp;$C$1&amp;"'!E$136")=3)),"indispo",IF(AND(G163&gt;=1,OR(INDIRECT("'"&amp;$C$1&amp;"'!E$153")=2,INDIRECT("'"&amp;$C$1&amp;"'!E$153")=3)),"indispo",IF(G155=1,"indispo","dispo")))))))))</f>
        <v>dispo</v>
      </c>
      <c r="H165" s="31" t="str">
        <f ca="1">IF(AND(H156&gt;=1,OR(INDIRECT("'"&amp;$C$1&amp;"'!F$28")=2,INDIRECT("'"&amp;$C$1&amp;"'!F$28")=3)),"indispo",IF(AND(H157&gt;=1,OR(INDIRECT("'"&amp;$C$1&amp;"'!F$46")=2,INDIRECT("'"&amp;$C$1&amp;"'!F$46")=3)),"indispo",IF(AND(H158&gt;=1,OR(INDIRECT("'"&amp;$C$1&amp;"'!F$64")=2,INDIRECT("'"&amp;$C$1&amp;"'!F$64")=3)),"indispo",IF(AND(H159&gt;=1,OR(INDIRECT("'"&amp;$C$1&amp;"'!F$82")=2,INDIRECT("'"&amp;$C$1&amp;"'!F$82")=3)),"indispo",IF(AND(H160&gt;=1,OR(INDIRECT("'"&amp;$C$1&amp;"'!F$100")=2,INDIRECT("'"&amp;$C$1&amp;"'!F$100")=3)),"indispo",IF(AND(H161&gt;=1,OR(INDIRECT("'"&amp;$C$1&amp;"'!F$118")=2,INDIRECT("'"&amp;$C$1&amp;"'!F$118")=3)),"indispo",IF(AND(H162&gt;=1,OR(INDIRECT("'"&amp;$C$1&amp;"'!F$136")=2,INDIRECT("'"&amp;$C$1&amp;"'!F$136")=3)),"indispo",IF(AND(H163&gt;=1,OR(INDIRECT("'"&amp;$C$1&amp;"'!F$153")=2,INDIRECT("'"&amp;$C$1&amp;"'!F$153")=3)),"indispo",IF(H155=1,"indispo","dispo")))))))))</f>
        <v>dispo</v>
      </c>
      <c r="I165" s="31" t="str">
        <f ca="1">IF(AND(I156&gt;=1,OR(INDIRECT("'"&amp;$C$1&amp;"'!G$28")=2,INDIRECT("'"&amp;$C$1&amp;"'!G$28")=3)),"indispo",IF(AND(I157&gt;=1,OR(INDIRECT("'"&amp;$C$1&amp;"'!G$46")=2,INDIRECT("'"&amp;$C$1&amp;"'!G$46")=3)),"indispo",IF(AND(I158&gt;=1,OR(INDIRECT("'"&amp;$C$1&amp;"'!G$64")=2,INDIRECT("'"&amp;$C$1&amp;"'!G$64")=3)),"indispo",IF(AND(I159&gt;=1,OR(INDIRECT("'"&amp;$C$1&amp;"'!G$82")=2,INDIRECT("'"&amp;$C$1&amp;"'!G$82")=3)),"indispo",IF(AND(I160&gt;=1,OR(INDIRECT("'"&amp;$C$1&amp;"'!G$100")=2,INDIRECT("'"&amp;$C$1&amp;"'!G$100")=3)),"indispo",IF(AND(I161&gt;=1,OR(INDIRECT("'"&amp;$C$1&amp;"'!G$118")=2,INDIRECT("'"&amp;$C$1&amp;"'!G$118")=3)),"indispo",IF(AND(I162&gt;=1,OR(INDIRECT("'"&amp;$C$1&amp;"'!G$136")=2,INDIRECT("'"&amp;$C$1&amp;"'!G$136")=3)),"indispo",IF(AND(I163&gt;=1,OR(INDIRECT("'"&amp;$C$1&amp;"'!G$153")=2,INDIRECT("'"&amp;$C$1&amp;"'!G$153")=3)),"indispo",IF(I155=1,"indispo","dispo")))))))))</f>
        <v>dispo</v>
      </c>
      <c r="J165" s="163"/>
      <c r="K165" s="163"/>
      <c r="L165" s="163"/>
      <c r="M165" s="163"/>
      <c r="N165" s="163"/>
    </row>
    <row r="166" spans="2:14" ht="13.5" thickBot="1" x14ac:dyDescent="0.25">
      <c r="B166" s="146" t="s">
        <v>42</v>
      </c>
      <c r="C166" s="147"/>
      <c r="D166" s="32" t="str">
        <f ca="1">IF(SUM(D156:D163)&gt;2,"erreur"&amp;" "&amp;$C$164,IF(AND(SUM(D156:D163)&gt;=2,OR(D164="dispo",D165="dispo")),"erreur"&amp;" "&amp;$C$164,IF(AND(SUM(D156:D163)&gt;=2,OR(INDIRECT("'"&amp;$C$1&amp;"'!B$28")=3,INDIRECT("'"&amp;$C$1&amp;"'!B$46")=3,INDIRECT("'"&amp;$C$1&amp;"'!B$64")=3,INDIRECT("'"&amp;$C$1&amp;"'!B$82")=3,INDIRECT("'"&amp;$C$1&amp;"'!B$100")=3,INDIRECT("'"&amp;$C$1&amp;"'!B118")=3,INDIRECT("'"&amp;$C$1&amp;"'!B136")=3,INDIRECT("'"&amp;$C$1&amp;"'!B153")=3,INDIRECT("'"&amp;$C$1&amp;"'!B189")=3)),"erreur"&amp;" "&amp;$C$164,IF(AND(SUM(D156:D163)&gt;=1,D155=1),"erreur"&amp;" "&amp;$C$164,IF(AND(OR(D164="indispo",D165="indispo"),SUM(D271:D274)&gt;=1),"erreur"&amp;" "&amp;$C$164,"OK")))))</f>
        <v>OK</v>
      </c>
      <c r="E166" s="32" t="str">
        <f ca="1">IF(SUM(E156:E163)&gt;2,"erreur"&amp;" "&amp;$C$164,IF(AND(SUM(E156:E163)&gt;=2,OR(E164="dispo",E165="dispo")),"erreur"&amp;" "&amp;$C$164,IF(AND(SUM(E156:E163)&gt;=2,OR(INDIRECT("'"&amp;$C$1&amp;"'!C$28")=3,INDIRECT("'"&amp;$C$1&amp;"'!C$46")=3,INDIRECT("'"&amp;$C$1&amp;"'!C$64")=3,INDIRECT("'"&amp;$C$1&amp;"'!C$82")=3,INDIRECT("'"&amp;$C$1&amp;"'!C$100")=3,INDIRECT("'"&amp;$C$1&amp;"'!C118")=3,INDIRECT("'"&amp;$C$1&amp;"'!C136")=3,INDIRECT("'"&amp;$C$1&amp;"'!C153")=3,INDIRECT("'"&amp;$C$1&amp;"'!C189")=3)),"erreur"&amp;" "&amp;$C$164,IF(AND(SUM(E156:E163)&gt;=1,E155=1),"erreur"&amp;" "&amp;$C$164,IF(AND(OR(E164="indispo",E165="indispo"),SUM(E271:E274)&gt;=1),"erreur"&amp;" "&amp;$C$164,"OK")))))</f>
        <v>OK</v>
      </c>
      <c r="F166" s="32" t="str">
        <f ca="1">IF(SUM(F156:F163)&gt;2,"erreur"&amp;" "&amp;$C$164,IF(AND(SUM(F156:F163)&gt;=2,OR(F164="dispo",F165="dispo")),"erreur"&amp;" "&amp;$C$164,IF(AND(SUM(F156:F163)&gt;=2,OR(INDIRECT("'"&amp;$C$1&amp;"'!D$28")=3,INDIRECT("'"&amp;$C$1&amp;"'!D$46")=3,INDIRECT("'"&amp;$C$1&amp;"'!D$64")=3,INDIRECT("'"&amp;$C$1&amp;"'!D$82")=3,INDIRECT("'"&amp;$C$1&amp;"'!D$100")=3,INDIRECT("'"&amp;$C$1&amp;"'!D118")=3,INDIRECT("'"&amp;$C$1&amp;"'!D136")=3,INDIRECT("'"&amp;$C$1&amp;"'!D153")=3,INDIRECT("'"&amp;$C$1&amp;"'!D189")=3)),"erreur"&amp;" "&amp;$C$164,IF(AND(SUM(F156:F163)&gt;=1,F155=1),"erreur"&amp;" "&amp;$C$164,IF(AND(OR(F164="indispo",F165="indispo"),SUM(F271:F274)&gt;=1),"erreur"&amp;" "&amp;$C$164,"OK")))))</f>
        <v>OK</v>
      </c>
      <c r="G166" s="32" t="str">
        <f ca="1">IF(SUM(G156:G163)&gt;2,"erreur"&amp;" "&amp;$C$164,IF(AND(SUM(G156:G163)&gt;=2,OR(G164="dispo",G165="dispo")),"erreur"&amp;" "&amp;$C$164,IF(AND(SUM(G156:G163)&gt;=2,OR(INDIRECT("'"&amp;$C$1&amp;"'!E$28")=3,INDIRECT("'"&amp;$C$1&amp;"'!E$46")=3,INDIRECT("'"&amp;$C$1&amp;"'!E$64")=3,INDIRECT("'"&amp;$C$1&amp;"'!E$82")=3,INDIRECT("'"&amp;$C$1&amp;"'!E$100")=3,INDIRECT("'"&amp;$C$1&amp;"'!E118")=3,INDIRECT("'"&amp;$C$1&amp;"'!E136")=3,INDIRECT("'"&amp;$C$1&amp;"'!E153")=3,INDIRECT("'"&amp;$C$1&amp;"'!E189")=3)),"erreur"&amp;" "&amp;$C$164,IF(AND(SUM(G156:G163)&gt;=1,G155=1),"erreur"&amp;" "&amp;$C$164,IF(AND(OR(G164="indispo",G165="indispo"),SUM(G271:G274)&gt;=1),"erreur"&amp;" "&amp;$C$164,"OK")))))</f>
        <v>OK</v>
      </c>
      <c r="H166" s="32" t="str">
        <f ca="1">IF(SUM(H156:H163)&gt;2,"erreur"&amp;" "&amp;$C$164,IF(AND(SUM(H156:H163)&gt;=2,OR(H164="dispo",H165="dispo")),"erreur"&amp;" "&amp;$C$164,IF(AND(SUM(H156:H163)&gt;=2,OR(INDIRECT("'"&amp;$C$1&amp;"'!F$28")=3,INDIRECT("'"&amp;$C$1&amp;"'!F$46")=3,INDIRECT("'"&amp;$C$1&amp;"'!F$64")=3,INDIRECT("'"&amp;$C$1&amp;"'!F$82")=3,INDIRECT("'"&amp;$C$1&amp;"'!F$100")=3,INDIRECT("'"&amp;$C$1&amp;"'!F118")=3,INDIRECT("'"&amp;$C$1&amp;"'!F136")=3,INDIRECT("'"&amp;$C$1&amp;"'!F153")=3,INDIRECT("'"&amp;$C$1&amp;"'!F189")=3)),"erreur"&amp;" "&amp;$C$164,IF(AND(SUM(H156:H163)&gt;=1,H155=1),"erreur"&amp;" "&amp;$C$164,IF(AND(OR(H164="indispo",H165="indispo"),SUM(H271:H274)&gt;=1),"erreur"&amp;" "&amp;$C$164,"OK")))))</f>
        <v>OK</v>
      </c>
      <c r="I166" s="32" t="str">
        <f ca="1">IF(SUM(I156:I163)&gt;2,"erreur"&amp;" "&amp;$C$164,IF(AND(SUM(I156:I163)&gt;=2,OR(I164="dispo",I165="dispo")),"erreur"&amp;" "&amp;$C$164,IF(AND(SUM(I156:I163)&gt;=2,OR(INDIRECT("'"&amp;$C$1&amp;"'!G$28")=3,INDIRECT("'"&amp;$C$1&amp;"'!G$46")=3,INDIRECT("'"&amp;$C$1&amp;"'!G$64")=3,INDIRECT("'"&amp;$C$1&amp;"'!G$82")=3,INDIRECT("'"&amp;$C$1&amp;"'!G$100")=3,INDIRECT("'"&amp;$C$1&amp;"'!G118")=3,INDIRECT("'"&amp;$C$1&amp;"'!G136")=3,INDIRECT("'"&amp;$C$1&amp;"'!G153")=3,INDIRECT("'"&amp;$C$1&amp;"'!G189")=3)),"erreur"&amp;" "&amp;$C$164,IF(AND(SUM(I156:I163)&gt;=1,I155=1),"erreur"&amp;" "&amp;$C$164,IF(AND(OR(I164="indispo",I165="indispo"),SUM(I271:I274)&gt;=1),"erreur"&amp;" "&amp;$C$164,"OK")))))</f>
        <v>OK</v>
      </c>
      <c r="J166" s="163"/>
      <c r="K166" s="163"/>
      <c r="L166" s="163"/>
      <c r="M166" s="163"/>
      <c r="N166" s="163"/>
    </row>
    <row r="167" spans="2:14" hidden="1" x14ac:dyDescent="0.2">
      <c r="B167" s="20"/>
      <c r="C167" s="13" t="s">
        <v>51</v>
      </c>
      <c r="D167" s="6">
        <f ca="1">COUNTIF(INDIRECT("'"&amp;$C$1&amp;"'!B$6:B$12"),$C$176)</f>
        <v>0</v>
      </c>
      <c r="E167" s="6">
        <f ca="1">COUNTIF(INDIRECT("'"&amp;$C$1&amp;"'!C$6:C$12"),$C$176)</f>
        <v>0</v>
      </c>
      <c r="F167" s="6">
        <f ca="1">COUNTIF(INDIRECT("'"&amp;$C$1&amp;"'!D$6:D$12"),$C$176)</f>
        <v>0</v>
      </c>
      <c r="G167" s="6">
        <f ca="1">COUNTIF(INDIRECT("'"&amp;$C$1&amp;"'!E$6:E$12"),$C$176)</f>
        <v>0</v>
      </c>
      <c r="H167" s="6">
        <f ca="1">COUNTIF(INDIRECT("'"&amp;$C$1&amp;"'!F$6:F$12"),$C$176)</f>
        <v>0</v>
      </c>
      <c r="I167" s="6">
        <f ca="1">COUNTIF(INDIRECT("'"&amp;$C$1&amp;"'!G$6:G$12"),$C$176)</f>
        <v>0</v>
      </c>
    </row>
    <row r="168" spans="2:14" hidden="1" x14ac:dyDescent="0.2">
      <c r="B168" s="14"/>
      <c r="C168" s="13" t="s">
        <v>43</v>
      </c>
      <c r="D168" s="6">
        <f ca="1">COUNTIF(INDIRECT("'"&amp;$C$1&amp;"'!B$36:B$42"),$C$176)</f>
        <v>0</v>
      </c>
      <c r="E168" s="6">
        <f ca="1">COUNTIF(INDIRECT("'"&amp;$C$1&amp;"'!C$36:C$42"),$C$176)</f>
        <v>0</v>
      </c>
      <c r="F168" s="6">
        <f ca="1">COUNTIF(INDIRECT("'"&amp;$C$1&amp;"'!D$36:D$42"),$C$176)</f>
        <v>0</v>
      </c>
      <c r="G168" s="6">
        <f ca="1">COUNTIF(INDIRECT("'"&amp;$C$1&amp;"'!E$36:E$42"),$C$176)</f>
        <v>0</v>
      </c>
      <c r="H168" s="6">
        <f ca="1">COUNTIF(INDIRECT("'"&amp;$C$1&amp;"'!F$36:F$42"),$C$176)</f>
        <v>0</v>
      </c>
      <c r="I168" s="6">
        <f ca="1">COUNTIF(INDIRECT("'"&amp;$C$1&amp;"'!G$36:G$42"),$C$176)</f>
        <v>0</v>
      </c>
    </row>
    <row r="169" spans="2:14" hidden="1" x14ac:dyDescent="0.2">
      <c r="B169" s="14"/>
      <c r="C169" s="13" t="s">
        <v>44</v>
      </c>
      <c r="D169" s="6">
        <f ca="1">COUNTIF(INDIRECT("'"&amp;$C$1&amp;"'!B$54:B$60"),$C$176)</f>
        <v>0</v>
      </c>
      <c r="E169" s="6">
        <f ca="1">COUNTIF(INDIRECT("'"&amp;$C$1&amp;"'!C$54:C$60"),$C$176)</f>
        <v>0</v>
      </c>
      <c r="F169" s="6">
        <f ca="1">COUNTIF(INDIRECT("'"&amp;$C$1&amp;"'!D$54:D$60"),$C$176)</f>
        <v>0</v>
      </c>
      <c r="G169" s="6">
        <f ca="1">COUNTIF(INDIRECT("'"&amp;$C$1&amp;"'!E$54:E$60"),$C$176)</f>
        <v>0</v>
      </c>
      <c r="H169" s="6">
        <f ca="1">COUNTIF(INDIRECT("'"&amp;$C$1&amp;"'!F$54:F$60"),$C$176)</f>
        <v>0</v>
      </c>
      <c r="I169" s="6">
        <f ca="1">COUNTIF(INDIRECT("'"&amp;$C$1&amp;"'!G$54:G$60"),$C$176)</f>
        <v>0</v>
      </c>
    </row>
    <row r="170" spans="2:14" hidden="1" x14ac:dyDescent="0.2">
      <c r="B170" s="14"/>
      <c r="C170" s="13" t="s">
        <v>45</v>
      </c>
      <c r="D170" s="6">
        <f ca="1">COUNTIF(INDIRECT("'"&amp;$C$1&amp;"'!B$72:B$78"),$C$176)</f>
        <v>0</v>
      </c>
      <c r="E170" s="6">
        <f ca="1">COUNTIF(INDIRECT("'"&amp;$C$1&amp;"'!C$72:C$78"),$C$176)</f>
        <v>0</v>
      </c>
      <c r="F170" s="6">
        <f ca="1">COUNTIF(INDIRECT("'"&amp;$C$1&amp;"'!D$72:D$78"),$C$176)</f>
        <v>0</v>
      </c>
      <c r="G170" s="6">
        <f ca="1">COUNTIF(INDIRECT("'"&amp;$C$1&amp;"'!E$72:E$78"),$C$176)</f>
        <v>0</v>
      </c>
      <c r="H170" s="6">
        <f ca="1">COUNTIF(INDIRECT("'"&amp;$C$1&amp;"'!F$72:F$78"),$C$176)</f>
        <v>0</v>
      </c>
      <c r="I170" s="6">
        <f ca="1">COUNTIF(INDIRECT("'"&amp;$C$1&amp;"'!G$72:G$78"),$C$176)</f>
        <v>0</v>
      </c>
    </row>
    <row r="171" spans="2:14" hidden="1" x14ac:dyDescent="0.2">
      <c r="B171" s="14"/>
      <c r="C171" s="13" t="s">
        <v>46</v>
      </c>
      <c r="D171" s="6">
        <f ca="1">COUNTIF(INDIRECT("'"&amp;$C$1&amp;"'!B$90:B$96"),$C$176)</f>
        <v>0</v>
      </c>
      <c r="E171" s="6">
        <f ca="1">COUNTIF(INDIRECT("'"&amp;$C$1&amp;"'!C$90:C$96"),$C$176)</f>
        <v>0</v>
      </c>
      <c r="F171" s="6">
        <f ca="1">COUNTIF(INDIRECT("'"&amp;$C$1&amp;"'!D$90:D$96"),$C$176)</f>
        <v>0</v>
      </c>
      <c r="G171" s="6">
        <f ca="1">COUNTIF(INDIRECT("'"&amp;$C$1&amp;"'!E$90:E$96"),$C$176)</f>
        <v>0</v>
      </c>
      <c r="H171" s="6">
        <f ca="1">COUNTIF(INDIRECT("'"&amp;$C$1&amp;"'!F$90:F$96"),$C$176)</f>
        <v>0</v>
      </c>
      <c r="I171" s="6">
        <f ca="1">COUNTIF(INDIRECT("'"&amp;$C$1&amp;"'!G$90:G$96"),$C$176)</f>
        <v>0</v>
      </c>
    </row>
    <row r="172" spans="2:14" hidden="1" x14ac:dyDescent="0.2">
      <c r="C172" s="13" t="s">
        <v>47</v>
      </c>
      <c r="D172" s="6">
        <f ca="1">COUNTIF(INDIRECT("'"&amp;$C$1&amp;"'!B$108:B$114"),$C$176)</f>
        <v>0</v>
      </c>
      <c r="E172" s="6">
        <f ca="1">COUNTIF(INDIRECT("'"&amp;$C$1&amp;"'!C$108:C$114"),$C$176)</f>
        <v>0</v>
      </c>
      <c r="F172" s="6">
        <f ca="1">COUNTIF(INDIRECT("'"&amp;$C$1&amp;"'!D$108:D$114"),$C$176)</f>
        <v>0</v>
      </c>
      <c r="G172" s="6">
        <f ca="1">COUNTIF(INDIRECT("'"&amp;$C$1&amp;"'!E$108:E$114"),$C$176)</f>
        <v>0</v>
      </c>
      <c r="H172" s="6">
        <f ca="1">COUNTIF(INDIRECT("'"&amp;$C$1&amp;"'!F$108:F$114"),$C$176)</f>
        <v>0</v>
      </c>
      <c r="I172" s="6">
        <f ca="1">COUNTIF(INDIRECT("'"&amp;$C$1&amp;"'!G$108:G$114"),$C$176)</f>
        <v>0</v>
      </c>
    </row>
    <row r="173" spans="2:14" hidden="1" x14ac:dyDescent="0.2">
      <c r="C173" s="13" t="s">
        <v>77</v>
      </c>
      <c r="D173" s="6">
        <f ca="1">COUNTIF(INDIRECT("'"&amp;$C$1&amp;"'!B$126:B$132"),$C$176)</f>
        <v>0</v>
      </c>
      <c r="E173" s="6">
        <f ca="1">COUNTIF(INDIRECT("'"&amp;$C$1&amp;"'!C$126:C$132"),$C$176)</f>
        <v>0</v>
      </c>
      <c r="F173" s="6">
        <f ca="1">COUNTIF(INDIRECT("'"&amp;$C$1&amp;"'!D$126:D$132"),$C$176)</f>
        <v>0</v>
      </c>
      <c r="G173" s="6">
        <f ca="1">COUNTIF(INDIRECT("'"&amp;$C$1&amp;"'!E$126:E$132"),$C$176)</f>
        <v>0</v>
      </c>
      <c r="H173" s="6">
        <f ca="1">COUNTIF(INDIRECT("'"&amp;$C$1&amp;"'!F$126:F$132"),$C$176)</f>
        <v>0</v>
      </c>
      <c r="I173" s="6">
        <f ca="1">COUNTIF(INDIRECT("'"&amp;$C$1&amp;"'!G$123:G$132"),$C$176)</f>
        <v>0</v>
      </c>
    </row>
    <row r="174" spans="2:14" hidden="1" x14ac:dyDescent="0.2">
      <c r="C174" s="13" t="s">
        <v>78</v>
      </c>
      <c r="D174" s="6">
        <f ca="1">COUNTIF(INDIRECT("'"&amp;$C$1&amp;"'!B$144:B$150"),$C$176)</f>
        <v>0</v>
      </c>
      <c r="E174" s="6">
        <f ca="1">COUNTIF(INDIRECT("'"&amp;$C$1&amp;"'!C$144:C$150"),$C$176)</f>
        <v>0</v>
      </c>
      <c r="F174" s="6">
        <f ca="1">COUNTIF(INDIRECT("'"&amp;$C$1&amp;"'!D$144:D$150"),$C$176)</f>
        <v>0</v>
      </c>
      <c r="G174" s="6">
        <f ca="1">COUNTIF(INDIRECT("'"&amp;$C$1&amp;"'!E$144:E$150"),$C$176)</f>
        <v>0</v>
      </c>
      <c r="H174" s="6">
        <f ca="1">COUNTIF(INDIRECT("'"&amp;$C$1&amp;"'!F$144:F$150"),$C$176)</f>
        <v>0</v>
      </c>
      <c r="I174" s="6">
        <f ca="1">COUNTIF(INDIRECT("'"&amp;$C$1&amp;"'!G$144:G$150"),$C$176)</f>
        <v>0</v>
      </c>
    </row>
    <row r="175" spans="2:14" ht="13.5" hidden="1" thickBot="1" x14ac:dyDescent="0.25">
      <c r="C175" s="13" t="s">
        <v>79</v>
      </c>
      <c r="D175" s="6">
        <f ca="1">COUNTIF(INDIRECT("'"&amp;$C$1&amp;"'!B$156:B$157"),$C$176)</f>
        <v>0</v>
      </c>
      <c r="E175" s="6">
        <f ca="1">COUNTIF(INDIRECT("'"&amp;$C$1&amp;"'!C$156:C$157"),$C$176)</f>
        <v>0</v>
      </c>
      <c r="F175" s="6">
        <f ca="1">COUNTIF(INDIRECT("'"&amp;$C$1&amp;"'!D$156:D$157"),$C$176)</f>
        <v>0</v>
      </c>
      <c r="G175" s="6">
        <f ca="1">COUNTIF(INDIRECT("'"&amp;$C$1&amp;"'!E$156:E$157"),$C$176)</f>
        <v>0</v>
      </c>
      <c r="H175" s="6">
        <f ca="1">COUNTIF(INDIRECT("'"&amp;$C$1&amp;"'!F$156:F$157"),$C$176)</f>
        <v>0</v>
      </c>
      <c r="I175" s="6">
        <f ca="1">COUNTIF(INDIRECT("'"&amp;$C$1&amp;"'!G$156:G$157"),$C$176)</f>
        <v>0</v>
      </c>
    </row>
    <row r="176" spans="2:14" ht="13.15" customHeight="1" x14ac:dyDescent="0.2">
      <c r="B176" s="11" t="s">
        <v>40</v>
      </c>
      <c r="C176" s="148" t="str">
        <f>Données!A4</f>
        <v>NOM 3</v>
      </c>
      <c r="D176" s="30" t="str">
        <f ca="1">IF(AND(D168&gt;=1,OR(INDIRECT("'"&amp;$C$1&amp;"'!B$28")=1,INDIRECT("'"&amp;$C$1&amp;"'!B$28")=3)),"indispo",IF(AND(D169&gt;=1,OR(INDIRECT("'"&amp;$C$1&amp;"'!B$46")=1,INDIRECT("'"&amp;$C$1&amp;"'!B$46")=3)),"indispo",IF(AND(D170&gt;=1,OR(INDIRECT("'"&amp;$C$1&amp;"'!B$64")=1,INDIRECT("'"&amp;$C$1&amp;"'!B$64")=3)),"indispo",IF(AND(D171&gt;=1,OR(INDIRECT("'"&amp;$C$1&amp;"'!B$82")=1,INDIRECT("'"&amp;$C$1&amp;"'!B$82")=3)),"indispo",IF(AND(D172&gt;=1,OR(INDIRECT("'"&amp;$C$1&amp;"'!B$100")=1,INDIRECT("'"&amp;$C$1&amp;"'!B$100")=3)),"indispo",IF(AND(D173&gt;=1,OR(INDIRECT("'"&amp;$C$1&amp;"'!B$118")=1,INDIRECT("'"&amp;$C$1&amp;"'!B$118")=3)),"indispo",IF(AND(D174&gt;=1,OR(INDIRECT("'"&amp;$C$1&amp;"'!B$136")=1,INDIRECT("'"&amp;$C$1&amp;"'!B$136")=3)),"indispo",IF(AND(D175&gt;=1,OR(INDIRECT("'"&amp;$C$1&amp;"'!B$153")=1,INDIRECT("'"&amp;$C$1&amp;"'!B$153")=3)),"indispo",IF(D167=1,"indispo","dispo")))))))))</f>
        <v>dispo</v>
      </c>
      <c r="E176" s="30" t="str">
        <f ca="1">IF(AND(E168&gt;=1,OR(INDIRECT("'"&amp;$C$1&amp;"'!C$28")=1,INDIRECT("'"&amp;$C$1&amp;"'!C$28")=3)),"indispo",IF(AND(E169&gt;=1,OR(INDIRECT("'"&amp;$C$1&amp;"'!C$46")=1,INDIRECT("'"&amp;$C$1&amp;"'!C$46")=3)),"indispo",IF(AND(E170&gt;=1,OR(INDIRECT("'"&amp;$C$1&amp;"'!C$64")=1,INDIRECT("'"&amp;$C$1&amp;"'!C$64")=3)),"indispo",IF(AND(E171&gt;=1,OR(INDIRECT("'"&amp;$C$1&amp;"'!C$82")=1,INDIRECT("'"&amp;$C$1&amp;"'!C$82")=3)),"indispo",IF(AND(E172&gt;=1,OR(INDIRECT("'"&amp;$C$1&amp;"'!C$100")=1,INDIRECT("'"&amp;$C$1&amp;"'!C$100")=3)),"indispo",IF(AND(E173&gt;=1,OR(INDIRECT("'"&amp;$C$1&amp;"'!C$118")=1,INDIRECT("'"&amp;$C$1&amp;"'!C$118")=3)),"indispo",IF(AND(E174&gt;=1,OR(INDIRECT("'"&amp;$C$1&amp;"'!C$136")=1,INDIRECT("'"&amp;$C$1&amp;"'!C$136")=3)),"indispo",IF(AND(E175&gt;=1,OR(INDIRECT("'"&amp;$C$1&amp;"'!C$153")=1,INDIRECT("'"&amp;$C$1&amp;"'!C$153")=3)),"indispo",IF(E167=1,"indispo","dispo")))))))))</f>
        <v>dispo</v>
      </c>
      <c r="F176" s="30" t="str">
        <f ca="1">IF(AND(F168&gt;=1,OR(INDIRECT("'"&amp;$C$1&amp;"'!D$28")=1,INDIRECT("'"&amp;$C$1&amp;"'!D$28")=3)),"indispo",IF(AND(F169&gt;=1,OR(INDIRECT("'"&amp;$C$1&amp;"'!D$46")=1,INDIRECT("'"&amp;$C$1&amp;"'!D$46")=3)),"indispo",IF(AND(F170&gt;=1,OR(INDIRECT("'"&amp;$C$1&amp;"'!D$64")=1,INDIRECT("'"&amp;$C$1&amp;"'!D$64")=3)),"indispo",IF(AND(F171&gt;=1,OR(INDIRECT("'"&amp;$C$1&amp;"'!D$82")=1,INDIRECT("'"&amp;$C$1&amp;"'!D$82")=3)),"indispo",IF(AND(F172&gt;=1,OR(INDIRECT("'"&amp;$C$1&amp;"'!D$100")=1,INDIRECT("'"&amp;$C$1&amp;"'!D$100")=3)),"indispo",IF(AND(F173&gt;=1,OR(INDIRECT("'"&amp;$C$1&amp;"'!D$118")=1,INDIRECT("'"&amp;$C$1&amp;"'!D$118")=3)),"indispo",IF(AND(F174&gt;=1,OR(INDIRECT("'"&amp;$C$1&amp;"'!D$136")=1,INDIRECT("'"&amp;$C$1&amp;"'!D$136")=3)),"indispo",IF(AND(F175&gt;=1,OR(INDIRECT("'"&amp;$C$1&amp;"'!D$153")=1,INDIRECT("'"&amp;$C$1&amp;"'!D$153")=3)),"indispo",IF(F167=1,"indispo","dispo")))))))))</f>
        <v>dispo</v>
      </c>
      <c r="G176" s="30" t="str">
        <f ca="1">IF(AND(G168&gt;=1,OR(INDIRECT("'"&amp;$C$1&amp;"'!E$28")=1,INDIRECT("'"&amp;$C$1&amp;"'!E$28")=3)),"indispo",IF(AND(G169&gt;=1,OR(INDIRECT("'"&amp;$C$1&amp;"'!E$46")=1,INDIRECT("'"&amp;$C$1&amp;"'!E$46")=3)),"indispo",IF(AND(G170&gt;=1,OR(INDIRECT("'"&amp;$C$1&amp;"'!E$64")=1,INDIRECT("'"&amp;$C$1&amp;"'!E$64")=3)),"indispo",IF(AND(G171&gt;=1,OR(INDIRECT("'"&amp;$C$1&amp;"'!E$82")=1,INDIRECT("'"&amp;$C$1&amp;"'!E$82")=3)),"indispo",IF(AND(G172&gt;=1,OR(INDIRECT("'"&amp;$C$1&amp;"'!E$100")=1,INDIRECT("'"&amp;$C$1&amp;"'!E$100")=3)),"indispo",IF(AND(G173&gt;=1,OR(INDIRECT("'"&amp;$C$1&amp;"'!E$118")=1,INDIRECT("'"&amp;$C$1&amp;"'!E$118")=3)),"indispo",IF(AND(G174&gt;=1,OR(INDIRECT("'"&amp;$C$1&amp;"'!E$136")=1,INDIRECT("'"&amp;$C$1&amp;"'!E$136")=3)),"indispo",IF(AND(G175&gt;=1,OR(INDIRECT("'"&amp;$C$1&amp;"'!E$153")=1,INDIRECT("'"&amp;$C$1&amp;"'!E$153")=3)),"indispo",IF(G167=1,"indispo","dispo")))))))))</f>
        <v>dispo</v>
      </c>
      <c r="H176" s="30" t="str">
        <f ca="1">IF(AND(H168&gt;=1,OR(INDIRECT("'"&amp;$C$1&amp;"'!F$28")=1,INDIRECT("'"&amp;$C$1&amp;"'!F$28")=3)),"indispo",IF(AND(H169&gt;=1,OR(INDIRECT("'"&amp;$C$1&amp;"'!F$46")=1,INDIRECT("'"&amp;$C$1&amp;"'!F$46")=3)),"indispo",IF(AND(H170&gt;=1,OR(INDIRECT("'"&amp;$C$1&amp;"'!F$64")=1,INDIRECT("'"&amp;$C$1&amp;"'!F$64")=3)),"indispo",IF(AND(H171&gt;=1,OR(INDIRECT("'"&amp;$C$1&amp;"'!F$82")=1,INDIRECT("'"&amp;$C$1&amp;"'!F$82")=3)),"indispo",IF(AND(H172&gt;=1,OR(INDIRECT("'"&amp;$C$1&amp;"'!F$100")=1,INDIRECT("'"&amp;$C$1&amp;"'!F$100")=3)),"indispo",IF(AND(H173&gt;=1,OR(INDIRECT("'"&amp;$C$1&amp;"'!F$118")=1,INDIRECT("'"&amp;$C$1&amp;"'!F$118")=3)),"indispo",IF(AND(H174&gt;=1,OR(INDIRECT("'"&amp;$C$1&amp;"'!F$136")=1,INDIRECT("'"&amp;$C$1&amp;"'!F$136")=3)),"indispo",IF(AND(H175&gt;=1,OR(INDIRECT("'"&amp;$C$1&amp;"'!F$153")=1,INDIRECT("'"&amp;$C$1&amp;"'!F$153")=3)),"indispo",IF(H167=1,"indispo","dispo")))))))))</f>
        <v>dispo</v>
      </c>
      <c r="I176" s="30" t="str">
        <f ca="1">IF(AND(I168&gt;=1,OR(INDIRECT("'"&amp;$C$1&amp;"'!G$28")=1,INDIRECT("'"&amp;$C$1&amp;"'!G$28")=3)),"indispo",IF(AND(I169&gt;=1,OR(INDIRECT("'"&amp;$C$1&amp;"'!G$46")=1,INDIRECT("'"&amp;$C$1&amp;"'!G$46")=3)),"indispo",IF(AND(I170&gt;=1,OR(INDIRECT("'"&amp;$C$1&amp;"'!G$64")=1,INDIRECT("'"&amp;$C$1&amp;"'!G$64")=3)),"indispo",IF(AND(I171&gt;=1,OR(INDIRECT("'"&amp;$C$1&amp;"'!G$82")=1,INDIRECT("'"&amp;$C$1&amp;"'!G$82")=3)),"indispo",IF(AND(I172&gt;=1,OR(INDIRECT("'"&amp;$C$1&amp;"'!G$100")=1,INDIRECT("'"&amp;$C$1&amp;"'!G$100")=3)),"indispo",IF(AND(I173&gt;=1,OR(INDIRECT("'"&amp;$C$1&amp;"'!G$118")=1,INDIRECT("'"&amp;$C$1&amp;"'!G$118")=3)),"indispo",IF(AND(I174&gt;=1,OR(INDIRECT("'"&amp;$C$1&amp;"'!G$136")=1,INDIRECT("'"&amp;$C$1&amp;"'!G$136")=3)),"indispo",IF(AND(I175&gt;=1,OR(INDIRECT("'"&amp;$C$1&amp;"'!G$153")=1,INDIRECT("'"&amp;$C$1&amp;"'!G$153")=3)),"indispo",IF(I167=1,"indispo","dispo")))))))))</f>
        <v>dispo</v>
      </c>
    </row>
    <row r="177" spans="2:10" ht="13.15" customHeight="1" x14ac:dyDescent="0.2">
      <c r="B177" s="12" t="s">
        <v>39</v>
      </c>
      <c r="C177" s="149"/>
      <c r="D177" s="31" t="str">
        <f ca="1">IF(AND(D168&gt;=1,OR(INDIRECT("'"&amp;$C$1&amp;"'!B$28")=2,INDIRECT("'"&amp;$C$1&amp;"'!B$28")=3)),"indispo",IF(AND(D169&gt;=1,OR(INDIRECT("'"&amp;$C$1&amp;"'!B$46")=2,INDIRECT("'"&amp;$C$1&amp;"'!B$46")=3)),"indispo",IF(AND(D170&gt;=1,OR(INDIRECT("'"&amp;$C$1&amp;"'!B$64")=2,INDIRECT("'"&amp;$C$1&amp;"'!B$64")=3)),"indispo",IF(AND(D171&gt;=1,OR(INDIRECT("'"&amp;$C$1&amp;"'!B$82")=2,INDIRECT("'"&amp;$C$1&amp;"'!B$82")=3)),"indispo",IF(AND(D172&gt;=1,OR(INDIRECT("'"&amp;$C$1&amp;"'!B$100")=2,INDIRECT("'"&amp;$C$1&amp;"'!B$100")=3)),"indispo",IF(AND(D173&gt;=1,OR(INDIRECT("'"&amp;$C$1&amp;"'!B$118")=2,INDIRECT("'"&amp;$C$1&amp;"'!B$118")=3)),"indispo",IF(AND(D174&gt;=1,OR(INDIRECT("'"&amp;$C$1&amp;"'!B$136")=2,INDIRECT("'"&amp;$C$1&amp;"'!B$136")=3)),"indispo",IF(AND(D175&gt;=1,OR(INDIRECT("'"&amp;$C$1&amp;"'!B$153")=2,INDIRECT("'"&amp;$C$1&amp;"'!B$153")=3)),"indispo",IF(D167=1,"indispo","dispo")))))))))</f>
        <v>dispo</v>
      </c>
      <c r="E177" s="31" t="str">
        <f ca="1">IF(AND(E168&gt;=1,OR(INDIRECT("'"&amp;$C$1&amp;"'!C$28")=2,INDIRECT("'"&amp;$C$1&amp;"'!C$28")=3)),"indispo",IF(AND(E169&gt;=1,OR(INDIRECT("'"&amp;$C$1&amp;"'!C$46")=2,INDIRECT("'"&amp;$C$1&amp;"'!C$46")=3)),"indispo",IF(AND(E170&gt;=1,OR(INDIRECT("'"&amp;$C$1&amp;"'!C$64")=2,INDIRECT("'"&amp;$C$1&amp;"'!C$64")=3)),"indispo",IF(AND(E171&gt;=1,OR(INDIRECT("'"&amp;$C$1&amp;"'!C$82")=2,INDIRECT("'"&amp;$C$1&amp;"'!C$82")=3)),"indispo",IF(AND(E172&gt;=1,OR(INDIRECT("'"&amp;$C$1&amp;"'!C$100")=2,INDIRECT("'"&amp;$C$1&amp;"'!C$100")=3)),"indispo",IF(AND(E173&gt;=1,OR(INDIRECT("'"&amp;$C$1&amp;"'!C$118")=2,INDIRECT("'"&amp;$C$1&amp;"'!C$118")=3)),"indispo",IF(AND(E174&gt;=1,OR(INDIRECT("'"&amp;$C$1&amp;"'!C$136")=2,INDIRECT("'"&amp;$C$1&amp;"'!C$136")=3)),"indispo",IF(AND(E175&gt;=1,OR(INDIRECT("'"&amp;$C$1&amp;"'!C$153")=2,INDIRECT("'"&amp;$C$1&amp;"'!C$153")=3)),"indispo",IF(E167=1,"indispo","dispo")))))))))</f>
        <v>dispo</v>
      </c>
      <c r="F177" s="31" t="str">
        <f ca="1">IF(AND(F168&gt;=1,OR(INDIRECT("'"&amp;$C$1&amp;"'!D$28")=2,INDIRECT("'"&amp;$C$1&amp;"'!D$28")=3)),"indispo",IF(AND(F169&gt;=1,OR(INDIRECT("'"&amp;$C$1&amp;"'!D$46")=2,INDIRECT("'"&amp;$C$1&amp;"'!D$46")=3)),"indispo",IF(AND(F170&gt;=1,OR(INDIRECT("'"&amp;$C$1&amp;"'!D$64")=2,INDIRECT("'"&amp;$C$1&amp;"'!D$64")=3)),"indispo",IF(AND(F171&gt;=1,OR(INDIRECT("'"&amp;$C$1&amp;"'!D$82")=2,INDIRECT("'"&amp;$C$1&amp;"'!D$82")=3)),"indispo",IF(AND(F172&gt;=1,OR(INDIRECT("'"&amp;$C$1&amp;"'!D$100")=2,INDIRECT("'"&amp;$C$1&amp;"'!D$100")=3)),"indispo",IF(AND(F173&gt;=1,OR(INDIRECT("'"&amp;$C$1&amp;"'!D$118")=2,INDIRECT("'"&amp;$C$1&amp;"'!D$118")=3)),"indispo",IF(AND(F174&gt;=1,OR(INDIRECT("'"&amp;$C$1&amp;"'!D$136")=2,INDIRECT("'"&amp;$C$1&amp;"'!D$136")=3)),"indispo",IF(AND(F175&gt;=1,OR(INDIRECT("'"&amp;$C$1&amp;"'!D$153")=2,INDIRECT("'"&amp;$C$1&amp;"'!D$153")=3)),"indispo",IF(F167=1,"indispo","dispo")))))))))</f>
        <v>dispo</v>
      </c>
      <c r="G177" s="31" t="str">
        <f ca="1">IF(AND(G168&gt;=1,OR(INDIRECT("'"&amp;$C$1&amp;"'!E$28")=2,INDIRECT("'"&amp;$C$1&amp;"'!E$28")=3)),"indispo",IF(AND(G169&gt;=1,OR(INDIRECT("'"&amp;$C$1&amp;"'!E$46")=2,INDIRECT("'"&amp;$C$1&amp;"'!E$46")=3)),"indispo",IF(AND(G170&gt;=1,OR(INDIRECT("'"&amp;$C$1&amp;"'!E$64")=2,INDIRECT("'"&amp;$C$1&amp;"'!E$64")=3)),"indispo",IF(AND(G171&gt;=1,OR(INDIRECT("'"&amp;$C$1&amp;"'!E$82")=2,INDIRECT("'"&amp;$C$1&amp;"'!E$82")=3)),"indispo",IF(AND(G172&gt;=1,OR(INDIRECT("'"&amp;$C$1&amp;"'!E$100")=2,INDIRECT("'"&amp;$C$1&amp;"'!E$100")=3)),"indispo",IF(AND(G173&gt;=1,OR(INDIRECT("'"&amp;$C$1&amp;"'!E$118")=2,INDIRECT("'"&amp;$C$1&amp;"'!E$118")=3)),"indispo",IF(AND(G174&gt;=1,OR(INDIRECT("'"&amp;$C$1&amp;"'!E$136")=2,INDIRECT("'"&amp;$C$1&amp;"'!E$136")=3)),"indispo",IF(AND(G175&gt;=1,OR(INDIRECT("'"&amp;$C$1&amp;"'!E$153")=2,INDIRECT("'"&amp;$C$1&amp;"'!E$153")=3)),"indispo",IF(G167=1,"indispo","dispo")))))))))</f>
        <v>dispo</v>
      </c>
      <c r="H177" s="31" t="str">
        <f ca="1">IF(AND(H168&gt;=1,OR(INDIRECT("'"&amp;$C$1&amp;"'!F$28")=2,INDIRECT("'"&amp;$C$1&amp;"'!F$28")=3)),"indispo",IF(AND(H169&gt;=1,OR(INDIRECT("'"&amp;$C$1&amp;"'!F$46")=2,INDIRECT("'"&amp;$C$1&amp;"'!F$46")=3)),"indispo",IF(AND(H170&gt;=1,OR(INDIRECT("'"&amp;$C$1&amp;"'!F$64")=2,INDIRECT("'"&amp;$C$1&amp;"'!F$64")=3)),"indispo",IF(AND(H171&gt;=1,OR(INDIRECT("'"&amp;$C$1&amp;"'!F$82")=2,INDIRECT("'"&amp;$C$1&amp;"'!F$82")=3)),"indispo",IF(AND(H172&gt;=1,OR(INDIRECT("'"&amp;$C$1&amp;"'!F$100")=2,INDIRECT("'"&amp;$C$1&amp;"'!F$100")=3)),"indispo",IF(AND(H173&gt;=1,OR(INDIRECT("'"&amp;$C$1&amp;"'!F$118")=2,INDIRECT("'"&amp;$C$1&amp;"'!F$118")=3)),"indispo",IF(AND(H174&gt;=1,OR(INDIRECT("'"&amp;$C$1&amp;"'!F$136")=2,INDIRECT("'"&amp;$C$1&amp;"'!F$136")=3)),"indispo",IF(AND(H175&gt;=1,OR(INDIRECT("'"&amp;$C$1&amp;"'!F$153")=2,INDIRECT("'"&amp;$C$1&amp;"'!F$153")=3)),"indispo",IF(H167=1,"indispo","dispo")))))))))</f>
        <v>dispo</v>
      </c>
      <c r="I177" s="31" t="str">
        <f ca="1">IF(AND(I168&gt;=1,OR(INDIRECT("'"&amp;$C$1&amp;"'!G$28")=2,INDIRECT("'"&amp;$C$1&amp;"'!G$28")=3)),"indispo",IF(AND(I169&gt;=1,OR(INDIRECT("'"&amp;$C$1&amp;"'!G$46")=2,INDIRECT("'"&amp;$C$1&amp;"'!G$46")=3)),"indispo",IF(AND(I170&gt;=1,OR(INDIRECT("'"&amp;$C$1&amp;"'!G$64")=2,INDIRECT("'"&amp;$C$1&amp;"'!G$64")=3)),"indispo",IF(AND(I171&gt;=1,OR(INDIRECT("'"&amp;$C$1&amp;"'!G$82")=2,INDIRECT("'"&amp;$C$1&amp;"'!G$82")=3)),"indispo",IF(AND(I172&gt;=1,OR(INDIRECT("'"&amp;$C$1&amp;"'!G$100")=2,INDIRECT("'"&amp;$C$1&amp;"'!G$100")=3)),"indispo",IF(AND(I173&gt;=1,OR(INDIRECT("'"&amp;$C$1&amp;"'!G$118")=2,INDIRECT("'"&amp;$C$1&amp;"'!G$118")=3)),"indispo",IF(AND(I174&gt;=1,OR(INDIRECT("'"&amp;$C$1&amp;"'!G$136")=2,INDIRECT("'"&amp;$C$1&amp;"'!G$136")=3)),"indispo",IF(AND(I175&gt;=1,OR(INDIRECT("'"&amp;$C$1&amp;"'!G$153")=2,INDIRECT("'"&amp;$C$1&amp;"'!G$153")=3)),"indispo",IF(I167=1,"indispo","dispo")))))))))</f>
        <v>dispo</v>
      </c>
    </row>
    <row r="178" spans="2:10" ht="13.5" thickBot="1" x14ac:dyDescent="0.25">
      <c r="B178" s="146" t="s">
        <v>42</v>
      </c>
      <c r="C178" s="147"/>
      <c r="D178" s="32" t="str">
        <f ca="1">IF(SUM(D168:D175)&gt;2,"erreur"&amp;" "&amp;$C$176,IF(AND(SUM(D168:D175)&gt;=2,OR(D176="dispo",D177="dispo")),"erreur"&amp;" "&amp;$C$176,IF(AND(SUM(D168:D175)&gt;=2,OR(INDIRECT("'"&amp;$C$1&amp;"'!B$28")=3,INDIRECT("'"&amp;$C$1&amp;"'!B$46")=3,INDIRECT("'"&amp;$C$1&amp;"'!B$64")=3,INDIRECT("'"&amp;$C$1&amp;"'!B$82")=3,INDIRECT("'"&amp;$C$1&amp;"'!B$100")=3,INDIRECT("'"&amp;$C$1&amp;"'!B118")=3,INDIRECT("'"&amp;$C$1&amp;"'!B136")=3,INDIRECT("'"&amp;$C$1&amp;"'!B153")=3,INDIRECT("'"&amp;$C$1&amp;"'!B189")=3)),"erreur"&amp;" "&amp;$C$176,IF(AND(SUM(D168:D175)&gt;=1,D167=1),"erreur"&amp;" "&amp;$C$176,"OK"))))</f>
        <v>OK</v>
      </c>
      <c r="E178" s="32" t="str">
        <f ca="1">IF(SUM(E168:E175)&gt;2,"erreur"&amp;" "&amp;$C$176,IF(AND(SUM(E168:E175)&gt;=2,OR(E176="dispo",E177="dispo")),"erreur"&amp;" "&amp;$C$176,IF(AND(SUM(E168:E175)&gt;=2,OR(INDIRECT("'"&amp;$C$1&amp;"'!C$28")=3,INDIRECT("'"&amp;$C$1&amp;"'!C$46")=3,INDIRECT("'"&amp;$C$1&amp;"'!C$64")=3,INDIRECT("'"&amp;$C$1&amp;"'!C$82")=3,INDIRECT("'"&amp;$C$1&amp;"'!C$100")=3,INDIRECT("'"&amp;$C$1&amp;"'!C118")=3,INDIRECT("'"&amp;$C$1&amp;"'!C136")=3,INDIRECT("'"&amp;$C$1&amp;"'!C153")=3,INDIRECT("'"&amp;$C$1&amp;"'!C189")=3)),"erreur"&amp;" "&amp;$C$176,IF(AND(SUM(E168:E175)&gt;=1,E167=1),"erreur"&amp;" "&amp;$C$176,"OK"))))</f>
        <v>OK</v>
      </c>
      <c r="F178" s="32" t="str">
        <f ca="1">IF(SUM(F168:F175)&gt;2,"erreur"&amp;" "&amp;$C$176,IF(AND(SUM(F168:F175)&gt;=2,OR(F176="dispo",F177="dispo")),"erreur"&amp;" "&amp;$C$176,IF(AND(SUM(F168:F175)&gt;=2,OR(INDIRECT("'"&amp;$C$1&amp;"'!D$28")=3,INDIRECT("'"&amp;$C$1&amp;"'!D$46")=3,INDIRECT("'"&amp;$C$1&amp;"'!D$64")=3,INDIRECT("'"&amp;$C$1&amp;"'!D$82")=3,INDIRECT("'"&amp;$C$1&amp;"'!D$100")=3,INDIRECT("'"&amp;$C$1&amp;"'!D118")=3,INDIRECT("'"&amp;$C$1&amp;"'!D136")=3,INDIRECT("'"&amp;$C$1&amp;"'!D153")=3,INDIRECT("'"&amp;$C$1&amp;"'!D189")=3)),"erreur"&amp;" "&amp;$C$176,IF(AND(SUM(F168:F175)&gt;=1,F167=1),"erreur"&amp;" "&amp;$C$176,"OK"))))</f>
        <v>OK</v>
      </c>
      <c r="G178" s="32" t="str">
        <f ca="1">IF(SUM(G168:G175)&gt;2,"erreur"&amp;" "&amp;$C$176,IF(AND(SUM(G168:G175)&gt;=2,OR(G176="dispo",G177="dispo")),"erreur"&amp;" "&amp;$C$176,IF(AND(SUM(G168:G175)&gt;=2,OR(INDIRECT("'"&amp;$C$1&amp;"'!E$28")=3,INDIRECT("'"&amp;$C$1&amp;"'!E$46")=3,INDIRECT("'"&amp;$C$1&amp;"'!E$64")=3,INDIRECT("'"&amp;$C$1&amp;"'!E$82")=3,INDIRECT("'"&amp;$C$1&amp;"'!E$100")=3,INDIRECT("'"&amp;$C$1&amp;"'!E118")=3,INDIRECT("'"&amp;$C$1&amp;"'!E136")=3,INDIRECT("'"&amp;$C$1&amp;"'!E153")=3,INDIRECT("'"&amp;$C$1&amp;"'!E189")=3)),"erreur"&amp;" "&amp;$C$176,IF(AND(SUM(G168:G175)&gt;=1,G167=1),"erreur"&amp;" "&amp;$C$176,"OK"))))</f>
        <v>OK</v>
      </c>
      <c r="H178" s="32" t="str">
        <f ca="1">IF(SUM(H168:H175)&gt;2,"erreur"&amp;" "&amp;$C$176,IF(AND(SUM(H168:H175)&gt;=2,OR(H176="dispo",H177="dispo")),"erreur"&amp;" "&amp;$C$176,IF(AND(SUM(H168:H175)&gt;=2,OR(INDIRECT("'"&amp;$C$1&amp;"'!F$28")=3,INDIRECT("'"&amp;$C$1&amp;"'!F$46")=3,INDIRECT("'"&amp;$C$1&amp;"'!F$64")=3,INDIRECT("'"&amp;$C$1&amp;"'!F$82")=3,INDIRECT("'"&amp;$C$1&amp;"'!F$100")=3,INDIRECT("'"&amp;$C$1&amp;"'!F118")=3,INDIRECT("'"&amp;$C$1&amp;"'!F136")=3,INDIRECT("'"&amp;$C$1&amp;"'!F153")=3,INDIRECT("'"&amp;$C$1&amp;"'!F189")=3)),"erreur"&amp;" "&amp;$C$176,IF(AND(SUM(H168:H175)&gt;=1,H167=1),"erreur"&amp;" "&amp;$C$176,"OK"))))</f>
        <v>OK</v>
      </c>
      <c r="I178" s="32" t="str">
        <f ca="1">IF(SUM(I168:I175)&gt;2,"erreur"&amp;" "&amp;$C$176,IF(AND(SUM(I168:I175)&gt;=2,OR(I176="dispo",I177="dispo")),"erreur"&amp;" "&amp;$C$176,IF(AND(SUM(I168:I175)&gt;=2,OR(INDIRECT("'"&amp;$C$1&amp;"'!G$28")=3,INDIRECT("'"&amp;$C$1&amp;"'!G$46")=3,INDIRECT("'"&amp;$C$1&amp;"'!G$64")=3,INDIRECT("'"&amp;$C$1&amp;"'!G$82")=3,INDIRECT("'"&amp;$C$1&amp;"'!G$100")=3,INDIRECT("'"&amp;$C$1&amp;"'!G118")=3,INDIRECT("'"&amp;$C$1&amp;"'!G136")=3,INDIRECT("'"&amp;$C$1&amp;"'!G153")=3,INDIRECT("'"&amp;$C$1&amp;"'!G189")=3)),"erreur"&amp;" "&amp;$C$176,IF(AND(SUM(I168:I175)&gt;=1,I167=1),"erreur"&amp;" "&amp;$C$176,"OK"))))</f>
        <v>OK</v>
      </c>
    </row>
    <row r="179" spans="2:10" hidden="1" x14ac:dyDescent="0.2">
      <c r="B179" s="20"/>
      <c r="C179" s="13" t="s">
        <v>51</v>
      </c>
      <c r="D179" s="6">
        <f ca="1">COUNTIF(INDIRECT("'"&amp;$C$1&amp;"'!B$6:B$12"),$C$188)</f>
        <v>0</v>
      </c>
      <c r="E179" s="6">
        <f ca="1">COUNTIF(INDIRECT("'"&amp;$C$1&amp;"'!C$6:C$12"),$C$188)</f>
        <v>0</v>
      </c>
      <c r="F179" s="6">
        <f ca="1">COUNTIF(INDIRECT("'"&amp;$C$1&amp;"'!D$6:D$12"),$C$188)</f>
        <v>0</v>
      </c>
      <c r="G179" s="6">
        <f ca="1">COUNTIF(INDIRECT("'"&amp;$C$1&amp;"'!E$6:E$12"),$C$188)</f>
        <v>0</v>
      </c>
      <c r="H179" s="6">
        <f ca="1">COUNTIF(INDIRECT("'"&amp;$C$1&amp;"'!F$6:F$12"),$C$188)</f>
        <v>0</v>
      </c>
      <c r="I179" s="6">
        <f ca="1">COUNTIF(INDIRECT("'"&amp;$C$1&amp;"'!G$6:G$12"),$C$188)</f>
        <v>0</v>
      </c>
    </row>
    <row r="180" spans="2:10" hidden="1" x14ac:dyDescent="0.2">
      <c r="B180" s="14"/>
      <c r="C180" s="13" t="s">
        <v>43</v>
      </c>
      <c r="D180" s="6">
        <f ca="1">COUNTIF(INDIRECT("'"&amp;$C$1&amp;"'!B$36:B$42"),$C$188)</f>
        <v>0</v>
      </c>
      <c r="E180" s="6">
        <f ca="1">COUNTIF(INDIRECT("'"&amp;$C$1&amp;"'!C$36:C$42"),$C$188)</f>
        <v>0</v>
      </c>
      <c r="F180" s="6">
        <f ca="1">COUNTIF(INDIRECT("'"&amp;$C$1&amp;"'!D$36:D$42"),$C$188)</f>
        <v>0</v>
      </c>
      <c r="G180" s="6">
        <f ca="1">COUNTIF(INDIRECT("'"&amp;$C$1&amp;"'!E$36:E$42"),$C$188)</f>
        <v>0</v>
      </c>
      <c r="H180" s="6">
        <f ca="1">COUNTIF(INDIRECT("'"&amp;$C$1&amp;"'!F$36:F$42"),$C$188)</f>
        <v>0</v>
      </c>
      <c r="I180" s="6">
        <f ca="1">COUNTIF(INDIRECT("'"&amp;$C$1&amp;"'!G$36:G$42"),$C$188)</f>
        <v>0</v>
      </c>
    </row>
    <row r="181" spans="2:10" hidden="1" x14ac:dyDescent="0.2">
      <c r="B181" s="14"/>
      <c r="C181" s="13" t="s">
        <v>44</v>
      </c>
      <c r="D181" s="6">
        <f ca="1">COUNTIF(INDIRECT("'"&amp;$C$1&amp;"'!B$54:B$60"),$C$188)</f>
        <v>0</v>
      </c>
      <c r="E181" s="6">
        <f ca="1">COUNTIF(INDIRECT("'"&amp;$C$1&amp;"'!C$54:C$60"),$C$188)</f>
        <v>0</v>
      </c>
      <c r="F181" s="6">
        <f ca="1">COUNTIF(INDIRECT("'"&amp;$C$1&amp;"'!D$54:D$60"),$C$188)</f>
        <v>0</v>
      </c>
      <c r="G181" s="6">
        <f ca="1">COUNTIF(INDIRECT("'"&amp;$C$1&amp;"'!E$54:E$60"),$C$188)</f>
        <v>0</v>
      </c>
      <c r="H181" s="6">
        <f ca="1">COUNTIF(INDIRECT("'"&amp;$C$1&amp;"'!F$54:F$60"),$C$188)</f>
        <v>0</v>
      </c>
      <c r="I181" s="6">
        <f ca="1">COUNTIF(INDIRECT("'"&amp;$C$1&amp;"'!G$54:G$60"),$C$188)</f>
        <v>0</v>
      </c>
    </row>
    <row r="182" spans="2:10" hidden="1" x14ac:dyDescent="0.2">
      <c r="B182" s="14"/>
      <c r="C182" s="13" t="s">
        <v>45</v>
      </c>
      <c r="D182" s="6">
        <f ca="1">COUNTIF(INDIRECT("'"&amp;$C$1&amp;"'!B$72:B$78"),$C$188)</f>
        <v>0</v>
      </c>
      <c r="E182" s="6">
        <f ca="1">COUNTIF(INDIRECT("'"&amp;$C$1&amp;"'!C$72:C$78"),$C$188)</f>
        <v>0</v>
      </c>
      <c r="F182" s="6">
        <f ca="1">COUNTIF(INDIRECT("'"&amp;$C$1&amp;"'!D$72:D$78"),$C$188)</f>
        <v>0</v>
      </c>
      <c r="G182" s="6">
        <f ca="1">COUNTIF(INDIRECT("'"&amp;$C$1&amp;"'!E$72:E$78"),$C$188)</f>
        <v>0</v>
      </c>
      <c r="H182" s="6">
        <f ca="1">COUNTIF(INDIRECT("'"&amp;$C$1&amp;"'!F$72:F$78"),$C$188)</f>
        <v>0</v>
      </c>
      <c r="I182" s="6">
        <f ca="1">COUNTIF(INDIRECT("'"&amp;$C$1&amp;"'!G$72:G$78"),$C$188)</f>
        <v>0</v>
      </c>
    </row>
    <row r="183" spans="2:10" hidden="1" x14ac:dyDescent="0.2">
      <c r="B183" s="14"/>
      <c r="C183" s="13" t="s">
        <v>46</v>
      </c>
      <c r="D183" s="6">
        <f ca="1">COUNTIF(INDIRECT("'"&amp;$C$1&amp;"'!B$90:B$96"),$C$188)</f>
        <v>0</v>
      </c>
      <c r="E183" s="6">
        <f ca="1">COUNTIF(INDIRECT("'"&amp;$C$1&amp;"'!C$90:C$96"),$C$188)</f>
        <v>0</v>
      </c>
      <c r="F183" s="6">
        <f ca="1">COUNTIF(INDIRECT("'"&amp;$C$1&amp;"'!D$90:D$96"),$C$188)</f>
        <v>0</v>
      </c>
      <c r="G183" s="6">
        <f ca="1">COUNTIF(INDIRECT("'"&amp;$C$1&amp;"'!E$90:E$96"),$C$188)</f>
        <v>0</v>
      </c>
      <c r="H183" s="6">
        <f ca="1">COUNTIF(INDIRECT("'"&amp;$C$1&amp;"'!F$90:F$96"),$C$188)</f>
        <v>0</v>
      </c>
      <c r="I183" s="6">
        <f ca="1">COUNTIF(INDIRECT("'"&amp;$C$1&amp;"'!G$90:G$96"),$C$188)</f>
        <v>0</v>
      </c>
    </row>
    <row r="184" spans="2:10" hidden="1" x14ac:dyDescent="0.2">
      <c r="C184" s="13" t="s">
        <v>47</v>
      </c>
      <c r="D184" s="6">
        <f ca="1">COUNTIF(INDIRECT("'"&amp;$C$1&amp;"'!B$108:B$114"),$C$188)</f>
        <v>0</v>
      </c>
      <c r="E184" s="6">
        <f ca="1">COUNTIF(INDIRECT("'"&amp;$C$1&amp;"'!C$108:C$114"),$C$188)</f>
        <v>0</v>
      </c>
      <c r="F184" s="6">
        <f ca="1">COUNTIF(INDIRECT("'"&amp;$C$1&amp;"'!D$108:D$114"),$C$188)</f>
        <v>0</v>
      </c>
      <c r="G184" s="6">
        <f ca="1">COUNTIF(INDIRECT("'"&amp;$C$1&amp;"'!E$108:E$114"),$C$188)</f>
        <v>0</v>
      </c>
      <c r="H184" s="6">
        <f ca="1">COUNTIF(INDIRECT("'"&amp;$C$1&amp;"'!F$108:F$114"),$C$188)</f>
        <v>0</v>
      </c>
      <c r="I184" s="6">
        <f ca="1">COUNTIF(INDIRECT("'"&amp;$C$1&amp;"'!G$108:G$114"),$C$188)</f>
        <v>0</v>
      </c>
    </row>
    <row r="185" spans="2:10" hidden="1" x14ac:dyDescent="0.2">
      <c r="C185" s="13" t="s">
        <v>77</v>
      </c>
      <c r="D185" s="6">
        <f ca="1">COUNTIF(INDIRECT("'"&amp;$C$1&amp;"'!B$126:B$132"),$C$188)</f>
        <v>0</v>
      </c>
      <c r="E185" s="6">
        <f ca="1">COUNTIF(INDIRECT("'"&amp;$C$1&amp;"'!C$126:C$132"),$C$188)</f>
        <v>0</v>
      </c>
      <c r="F185" s="6">
        <f ca="1">COUNTIF(INDIRECT("'"&amp;$C$1&amp;"'!D$126:D$132"),$C$188)</f>
        <v>0</v>
      </c>
      <c r="G185" s="6">
        <f ca="1">COUNTIF(INDIRECT("'"&amp;$C$1&amp;"'!E$126:E$132"),$C$188)</f>
        <v>0</v>
      </c>
      <c r="H185" s="6">
        <f ca="1">COUNTIF(INDIRECT("'"&amp;$C$1&amp;"'!F$126:F$132"),$C$188)</f>
        <v>0</v>
      </c>
      <c r="I185" s="6">
        <f ca="1">COUNTIF(INDIRECT("'"&amp;$C$1&amp;"'!G$123:G$132"),$C$188)</f>
        <v>0</v>
      </c>
    </row>
    <row r="186" spans="2:10" hidden="1" x14ac:dyDescent="0.2">
      <c r="C186" s="13" t="s">
        <v>78</v>
      </c>
      <c r="D186" s="6">
        <f ca="1">COUNTIF(INDIRECT("'"&amp;$C$1&amp;"'!B$144:B$150"),$C$188)</f>
        <v>0</v>
      </c>
      <c r="E186" s="6">
        <f ca="1">COUNTIF(INDIRECT("'"&amp;$C$1&amp;"'!C$144:C$150"),$C$188)</f>
        <v>0</v>
      </c>
      <c r="F186" s="6">
        <f ca="1">COUNTIF(INDIRECT("'"&amp;$C$1&amp;"'!D$144:D$150"),$C$188)</f>
        <v>0</v>
      </c>
      <c r="G186" s="6">
        <f ca="1">COUNTIF(INDIRECT("'"&amp;$C$1&amp;"'!E$144:E$150"),$C$188)</f>
        <v>0</v>
      </c>
      <c r="H186" s="6">
        <f ca="1">COUNTIF(INDIRECT("'"&amp;$C$1&amp;"'!F$144:F$150"),$C$188)</f>
        <v>0</v>
      </c>
      <c r="I186" s="6">
        <f ca="1">COUNTIF(INDIRECT("'"&amp;$C$1&amp;"'!G$144:G$150"),$C$188)</f>
        <v>0</v>
      </c>
    </row>
    <row r="187" spans="2:10" ht="13.5" hidden="1" thickBot="1" x14ac:dyDescent="0.25">
      <c r="C187" s="13" t="s">
        <v>79</v>
      </c>
      <c r="D187" s="6">
        <f ca="1">COUNTIF(INDIRECT("'"&amp;$C$1&amp;"'!B$156:B$157"),$C$188)</f>
        <v>0</v>
      </c>
      <c r="E187" s="6">
        <f ca="1">COUNTIF(INDIRECT("'"&amp;$C$1&amp;"'!C$156:C$157"),$C$188)</f>
        <v>0</v>
      </c>
      <c r="F187" s="6">
        <f ca="1">COUNTIF(INDIRECT("'"&amp;$C$1&amp;"'!D$156:D$157"),$C$188)</f>
        <v>0</v>
      </c>
      <c r="G187" s="6">
        <f ca="1">COUNTIF(INDIRECT("'"&amp;$C$1&amp;"'!E$156:E$157"),$C$188)</f>
        <v>0</v>
      </c>
      <c r="H187" s="6">
        <f ca="1">COUNTIF(INDIRECT("'"&amp;$C$1&amp;"'!F$156:F$157"),$C$188)</f>
        <v>0</v>
      </c>
      <c r="I187" s="6">
        <f ca="1">COUNTIF(INDIRECT("'"&amp;$C$1&amp;"'!G$156:G$157"),$C$188)</f>
        <v>0</v>
      </c>
    </row>
    <row r="188" spans="2:10" ht="13.15" customHeight="1" x14ac:dyDescent="0.2">
      <c r="B188" s="11" t="s">
        <v>40</v>
      </c>
      <c r="C188" s="148" t="str">
        <f>Données!A5</f>
        <v>NOM 4</v>
      </c>
      <c r="D188" s="30" t="str">
        <f ca="1">IF(AND(D180&gt;=1,OR(INDIRECT("'"&amp;$C$1&amp;"'!B$28")=1,INDIRECT("'"&amp;$C$1&amp;"'!B$28")=3)),"indispo",IF(AND(D181&gt;=1,OR(INDIRECT("'"&amp;$C$1&amp;"'!B$46")=1,INDIRECT("'"&amp;$C$1&amp;"'!B$46")=3)),"indispo",IF(AND(D182&gt;=1,OR(INDIRECT("'"&amp;$C$1&amp;"'!B$64")=1,INDIRECT("'"&amp;$C$1&amp;"'!B$64")=3)),"indispo",IF(AND(D183&gt;=1,OR(INDIRECT("'"&amp;$C$1&amp;"'!B$82")=1,INDIRECT("'"&amp;$C$1&amp;"'!B$82")=3)),"indispo",IF(AND(D184&gt;=1,OR(INDIRECT("'"&amp;$C$1&amp;"'!B$100")=1,INDIRECT("'"&amp;$C$1&amp;"'!B$100")=3)),"indispo",IF(AND(D185&gt;=1,OR(INDIRECT("'"&amp;$C$1&amp;"'!B$118")=1,INDIRECT("'"&amp;$C$1&amp;"'!B$118")=3)),"indispo",IF(AND(D186&gt;=1,OR(INDIRECT("'"&amp;$C$1&amp;"'!B$136")=1,INDIRECT("'"&amp;$C$1&amp;"'!B$136")=3)),"indispo",IF(AND(D187&gt;=1,OR(INDIRECT("'"&amp;$C$1&amp;"'!B$153")=1,INDIRECT("'"&amp;$C$1&amp;"'!B$153")=3)),"indispo",IF(D179=1,"indispo","dispo")))))))))</f>
        <v>dispo</v>
      </c>
      <c r="E188" s="30" t="str">
        <f ca="1">IF(AND(E180&gt;=1,OR(INDIRECT("'"&amp;$C$1&amp;"'!C$28")=1,INDIRECT("'"&amp;$C$1&amp;"'!C$28")=3)),"indispo",IF(AND(E181&gt;=1,OR(INDIRECT("'"&amp;$C$1&amp;"'!C$46")=1,INDIRECT("'"&amp;$C$1&amp;"'!C$46")=3)),"indispo",IF(AND(E182&gt;=1,OR(INDIRECT("'"&amp;$C$1&amp;"'!C$64")=1,INDIRECT("'"&amp;$C$1&amp;"'!C$64")=3)),"indispo",IF(AND(E183&gt;=1,OR(INDIRECT("'"&amp;$C$1&amp;"'!C$82")=1,INDIRECT("'"&amp;$C$1&amp;"'!C$82")=3)),"indispo",IF(AND(E184&gt;=1,OR(INDIRECT("'"&amp;$C$1&amp;"'!C$100")=1,INDIRECT("'"&amp;$C$1&amp;"'!C$100")=3)),"indispo",IF(AND(E185&gt;=1,OR(INDIRECT("'"&amp;$C$1&amp;"'!C$118")=1,INDIRECT("'"&amp;$C$1&amp;"'!C$118")=3)),"indispo",IF(AND(E186&gt;=1,OR(INDIRECT("'"&amp;$C$1&amp;"'!C$136")=1,INDIRECT("'"&amp;$C$1&amp;"'!C$136")=3)),"indispo",IF(AND(E187&gt;=1,OR(INDIRECT("'"&amp;$C$1&amp;"'!C$153")=1,INDIRECT("'"&amp;$C$1&amp;"'!C$153")=3)),"indispo",IF(E179=1,"indispo","dispo")))))))))</f>
        <v>dispo</v>
      </c>
      <c r="F188" s="30" t="str">
        <f ca="1">IF(AND(F180&gt;=1,OR(INDIRECT("'"&amp;$C$1&amp;"'!D$28")=1,INDIRECT("'"&amp;$C$1&amp;"'!D$28")=3)),"indispo",IF(AND(F181&gt;=1,OR(INDIRECT("'"&amp;$C$1&amp;"'!D$46")=1,INDIRECT("'"&amp;$C$1&amp;"'!D$46")=3)),"indispo",IF(AND(F182&gt;=1,OR(INDIRECT("'"&amp;$C$1&amp;"'!D$64")=1,INDIRECT("'"&amp;$C$1&amp;"'!D$64")=3)),"indispo",IF(AND(F183&gt;=1,OR(INDIRECT("'"&amp;$C$1&amp;"'!D$82")=1,INDIRECT("'"&amp;$C$1&amp;"'!D$82")=3)),"indispo",IF(AND(F184&gt;=1,OR(INDIRECT("'"&amp;$C$1&amp;"'!D$100")=1,INDIRECT("'"&amp;$C$1&amp;"'!D$100")=3)),"indispo",IF(AND(F185&gt;=1,OR(INDIRECT("'"&amp;$C$1&amp;"'!D$118")=1,INDIRECT("'"&amp;$C$1&amp;"'!D$118")=3)),"indispo",IF(AND(F186&gt;=1,OR(INDIRECT("'"&amp;$C$1&amp;"'!D$136")=1,INDIRECT("'"&amp;$C$1&amp;"'!D$136")=3)),"indispo",IF(AND(F187&gt;=1,OR(INDIRECT("'"&amp;$C$1&amp;"'!D$153")=1,INDIRECT("'"&amp;$C$1&amp;"'!D$153")=3)),"indispo",IF(F179=1,"indispo","dispo")))))))))</f>
        <v>dispo</v>
      </c>
      <c r="G188" s="30" t="str">
        <f ca="1">IF(AND(G180&gt;=1,OR(INDIRECT("'"&amp;$C$1&amp;"'!E$28")=1,INDIRECT("'"&amp;$C$1&amp;"'!E$28")=3)),"indispo",IF(AND(G181&gt;=1,OR(INDIRECT("'"&amp;$C$1&amp;"'!E$46")=1,INDIRECT("'"&amp;$C$1&amp;"'!E$46")=3)),"indispo",IF(AND(G182&gt;=1,OR(INDIRECT("'"&amp;$C$1&amp;"'!E$64")=1,INDIRECT("'"&amp;$C$1&amp;"'!E$64")=3)),"indispo",IF(AND(G183&gt;=1,OR(INDIRECT("'"&amp;$C$1&amp;"'!E$82")=1,INDIRECT("'"&amp;$C$1&amp;"'!E$82")=3)),"indispo",IF(AND(G184&gt;=1,OR(INDIRECT("'"&amp;$C$1&amp;"'!E$100")=1,INDIRECT("'"&amp;$C$1&amp;"'!E$100")=3)),"indispo",IF(AND(G185&gt;=1,OR(INDIRECT("'"&amp;$C$1&amp;"'!E$118")=1,INDIRECT("'"&amp;$C$1&amp;"'!E$118")=3)),"indispo",IF(AND(G186&gt;=1,OR(INDIRECT("'"&amp;$C$1&amp;"'!E$136")=1,INDIRECT("'"&amp;$C$1&amp;"'!E$136")=3)),"indispo",IF(AND(G187&gt;=1,OR(INDIRECT("'"&amp;$C$1&amp;"'!E$153")=1,INDIRECT("'"&amp;$C$1&amp;"'!E$153")=3)),"indispo",IF(G179=1,"indispo","dispo")))))))))</f>
        <v>dispo</v>
      </c>
      <c r="H188" s="30" t="str">
        <f ca="1">IF(AND(H180&gt;=1,OR(INDIRECT("'"&amp;$C$1&amp;"'!F$28")=1,INDIRECT("'"&amp;$C$1&amp;"'!F$28")=3)),"indispo",IF(AND(H181&gt;=1,OR(INDIRECT("'"&amp;$C$1&amp;"'!F$46")=1,INDIRECT("'"&amp;$C$1&amp;"'!F$46")=3)),"indispo",IF(AND(H182&gt;=1,OR(INDIRECT("'"&amp;$C$1&amp;"'!F$64")=1,INDIRECT("'"&amp;$C$1&amp;"'!F$64")=3)),"indispo",IF(AND(H183&gt;=1,OR(INDIRECT("'"&amp;$C$1&amp;"'!F$82")=1,INDIRECT("'"&amp;$C$1&amp;"'!F$82")=3)),"indispo",IF(AND(H184&gt;=1,OR(INDIRECT("'"&amp;$C$1&amp;"'!F$100")=1,INDIRECT("'"&amp;$C$1&amp;"'!F$100")=3)),"indispo",IF(AND(H185&gt;=1,OR(INDIRECT("'"&amp;$C$1&amp;"'!F$118")=1,INDIRECT("'"&amp;$C$1&amp;"'!F$118")=3)),"indispo",IF(AND(H186&gt;=1,OR(INDIRECT("'"&amp;$C$1&amp;"'!F$136")=1,INDIRECT("'"&amp;$C$1&amp;"'!F$136")=3)),"indispo",IF(AND(H187&gt;=1,OR(INDIRECT("'"&amp;$C$1&amp;"'!F$153")=1,INDIRECT("'"&amp;$C$1&amp;"'!F$153")=3)),"indispo",IF(H179=1,"indispo","dispo")))))))))</f>
        <v>dispo</v>
      </c>
      <c r="I188" s="30" t="str">
        <f ca="1">IF(AND(I180&gt;=1,OR(INDIRECT("'"&amp;$C$1&amp;"'!G$28")=1,INDIRECT("'"&amp;$C$1&amp;"'!G$28")=3)),"indispo",IF(AND(I181&gt;=1,OR(INDIRECT("'"&amp;$C$1&amp;"'!G$46")=1,INDIRECT("'"&amp;$C$1&amp;"'!G$46")=3)),"indispo",IF(AND(I182&gt;=1,OR(INDIRECT("'"&amp;$C$1&amp;"'!G$64")=1,INDIRECT("'"&amp;$C$1&amp;"'!G$64")=3)),"indispo",IF(AND(I183&gt;=1,OR(INDIRECT("'"&amp;$C$1&amp;"'!G$82")=1,INDIRECT("'"&amp;$C$1&amp;"'!G$82")=3)),"indispo",IF(AND(I184&gt;=1,OR(INDIRECT("'"&amp;$C$1&amp;"'!G$100")=1,INDIRECT("'"&amp;$C$1&amp;"'!G$100")=3)),"indispo",IF(AND(I185&gt;=1,OR(INDIRECT("'"&amp;$C$1&amp;"'!G$118")=1,INDIRECT("'"&amp;$C$1&amp;"'!G$118")=3)),"indispo",IF(AND(I186&gt;=1,OR(INDIRECT("'"&amp;$C$1&amp;"'!G$136")=1,INDIRECT("'"&amp;$C$1&amp;"'!G$136")=3)),"indispo",IF(AND(I187&gt;=1,OR(INDIRECT("'"&amp;$C$1&amp;"'!G$153")=1,INDIRECT("'"&amp;$C$1&amp;"'!G$153")=3)),"indispo",IF(I179=1,"indispo","dispo")))))))))</f>
        <v>dispo</v>
      </c>
      <c r="J188" s="17"/>
    </row>
    <row r="189" spans="2:10" ht="13.15" customHeight="1" x14ac:dyDescent="0.2">
      <c r="B189" s="12" t="s">
        <v>39</v>
      </c>
      <c r="C189" s="149"/>
      <c r="D189" s="31" t="str">
        <f ca="1">IF(AND(D180&gt;=1,OR(INDIRECT("'"&amp;$C$1&amp;"'!B$28")=2,INDIRECT("'"&amp;$C$1&amp;"'!B$28")=3)),"indispo",IF(AND(D181&gt;=1,OR(INDIRECT("'"&amp;$C$1&amp;"'!B$46")=2,INDIRECT("'"&amp;$C$1&amp;"'!B$46")=3)),"indispo",IF(AND(D182&gt;=1,OR(INDIRECT("'"&amp;$C$1&amp;"'!B$64")=2,INDIRECT("'"&amp;$C$1&amp;"'!B$64")=3)),"indispo",IF(AND(D183&gt;=1,OR(INDIRECT("'"&amp;$C$1&amp;"'!B$82")=2,INDIRECT("'"&amp;$C$1&amp;"'!B$82")=3)),"indispo",IF(AND(D184&gt;=1,OR(INDIRECT("'"&amp;$C$1&amp;"'!B$100")=2,INDIRECT("'"&amp;$C$1&amp;"'!B$100")=3)),"indispo",IF(AND(D185&gt;=1,OR(INDIRECT("'"&amp;$C$1&amp;"'!B$118")=2,INDIRECT("'"&amp;$C$1&amp;"'!B$118")=3)),"indispo",IF(AND(D186&gt;=1,OR(INDIRECT("'"&amp;$C$1&amp;"'!B$136")=2,INDIRECT("'"&amp;$C$1&amp;"'!B$136")=3)),"indispo",IF(AND(D187&gt;=1,OR(INDIRECT("'"&amp;$C$1&amp;"'!B$153")=2,INDIRECT("'"&amp;$C$1&amp;"'!B$153")=3)),"indispo",IF(D179=1,"indispo","dispo")))))))))</f>
        <v>dispo</v>
      </c>
      <c r="E189" s="31" t="str">
        <f ca="1">IF(AND(E180&gt;=1,OR(INDIRECT("'"&amp;$C$1&amp;"'!C$28")=2,INDIRECT("'"&amp;$C$1&amp;"'!C$28")=3)),"indispo",IF(AND(E181&gt;=1,OR(INDIRECT("'"&amp;$C$1&amp;"'!C$46")=2,INDIRECT("'"&amp;$C$1&amp;"'!C$46")=3)),"indispo",IF(AND(E182&gt;=1,OR(INDIRECT("'"&amp;$C$1&amp;"'!C$64")=2,INDIRECT("'"&amp;$C$1&amp;"'!C$64")=3)),"indispo",IF(AND(E183&gt;=1,OR(INDIRECT("'"&amp;$C$1&amp;"'!C$82")=2,INDIRECT("'"&amp;$C$1&amp;"'!C$82")=3)),"indispo",IF(AND(E184&gt;=1,OR(INDIRECT("'"&amp;$C$1&amp;"'!C$100")=2,INDIRECT("'"&amp;$C$1&amp;"'!C$100")=3)),"indispo",IF(AND(E185&gt;=1,OR(INDIRECT("'"&amp;$C$1&amp;"'!C$118")=2,INDIRECT("'"&amp;$C$1&amp;"'!C$118")=3)),"indispo",IF(AND(E186&gt;=1,OR(INDIRECT("'"&amp;$C$1&amp;"'!C$136")=2,INDIRECT("'"&amp;$C$1&amp;"'!C$136")=3)),"indispo",IF(AND(E187&gt;=1,OR(INDIRECT("'"&amp;$C$1&amp;"'!C$153")=2,INDIRECT("'"&amp;$C$1&amp;"'!C$153")=3)),"indispo",IF(E179=1,"indispo","dispo")))))))))</f>
        <v>dispo</v>
      </c>
      <c r="F189" s="31" t="str">
        <f ca="1">IF(AND(F180&gt;=1,OR(INDIRECT("'"&amp;$C$1&amp;"'!D$28")=2,INDIRECT("'"&amp;$C$1&amp;"'!D$28")=3)),"indispo",IF(AND(F181&gt;=1,OR(INDIRECT("'"&amp;$C$1&amp;"'!D$46")=2,INDIRECT("'"&amp;$C$1&amp;"'!D$46")=3)),"indispo",IF(AND(F182&gt;=1,OR(INDIRECT("'"&amp;$C$1&amp;"'!D$64")=2,INDIRECT("'"&amp;$C$1&amp;"'!D$64")=3)),"indispo",IF(AND(F183&gt;=1,OR(INDIRECT("'"&amp;$C$1&amp;"'!D$82")=2,INDIRECT("'"&amp;$C$1&amp;"'!D$82")=3)),"indispo",IF(AND(F184&gt;=1,OR(INDIRECT("'"&amp;$C$1&amp;"'!D$100")=2,INDIRECT("'"&amp;$C$1&amp;"'!D$100")=3)),"indispo",IF(AND(F185&gt;=1,OR(INDIRECT("'"&amp;$C$1&amp;"'!D$118")=2,INDIRECT("'"&amp;$C$1&amp;"'!D$118")=3)),"indispo",IF(AND(F186&gt;=1,OR(INDIRECT("'"&amp;$C$1&amp;"'!D$136")=2,INDIRECT("'"&amp;$C$1&amp;"'!D$136")=3)),"indispo",IF(AND(F187&gt;=1,OR(INDIRECT("'"&amp;$C$1&amp;"'!D$153")=2,INDIRECT("'"&amp;$C$1&amp;"'!D$153")=3)),"indispo",IF(F179=1,"indispo","dispo")))))))))</f>
        <v>dispo</v>
      </c>
      <c r="G189" s="31" t="str">
        <f ca="1">IF(AND(G180&gt;=1,OR(INDIRECT("'"&amp;$C$1&amp;"'!E$28")=2,INDIRECT("'"&amp;$C$1&amp;"'!E$28")=3)),"indispo",IF(AND(G181&gt;=1,OR(INDIRECT("'"&amp;$C$1&amp;"'!E$46")=2,INDIRECT("'"&amp;$C$1&amp;"'!E$46")=3)),"indispo",IF(AND(G182&gt;=1,OR(INDIRECT("'"&amp;$C$1&amp;"'!E$64")=2,INDIRECT("'"&amp;$C$1&amp;"'!E$64")=3)),"indispo",IF(AND(G183&gt;=1,OR(INDIRECT("'"&amp;$C$1&amp;"'!E$82")=2,INDIRECT("'"&amp;$C$1&amp;"'!E$82")=3)),"indispo",IF(AND(G184&gt;=1,OR(INDIRECT("'"&amp;$C$1&amp;"'!E$100")=2,INDIRECT("'"&amp;$C$1&amp;"'!E$100")=3)),"indispo",IF(AND(G185&gt;=1,OR(INDIRECT("'"&amp;$C$1&amp;"'!E$118")=2,INDIRECT("'"&amp;$C$1&amp;"'!E$118")=3)),"indispo",IF(AND(G186&gt;=1,OR(INDIRECT("'"&amp;$C$1&amp;"'!E$136")=2,INDIRECT("'"&amp;$C$1&amp;"'!E$136")=3)),"indispo",IF(AND(G187&gt;=1,OR(INDIRECT("'"&amp;$C$1&amp;"'!E$153")=2,INDIRECT("'"&amp;$C$1&amp;"'!E$153")=3)),"indispo",IF(G179=1,"indispo","dispo")))))))))</f>
        <v>dispo</v>
      </c>
      <c r="H189" s="31" t="str">
        <f ca="1">IF(AND(H180&gt;=1,OR(INDIRECT("'"&amp;$C$1&amp;"'!F$28")=2,INDIRECT("'"&amp;$C$1&amp;"'!F$28")=3)),"indispo",IF(AND(H181&gt;=1,OR(INDIRECT("'"&amp;$C$1&amp;"'!F$46")=2,INDIRECT("'"&amp;$C$1&amp;"'!F$46")=3)),"indispo",IF(AND(H182&gt;=1,OR(INDIRECT("'"&amp;$C$1&amp;"'!F$64")=2,INDIRECT("'"&amp;$C$1&amp;"'!F$64")=3)),"indispo",IF(AND(H183&gt;=1,OR(INDIRECT("'"&amp;$C$1&amp;"'!F$82")=2,INDIRECT("'"&amp;$C$1&amp;"'!F$82")=3)),"indispo",IF(AND(H184&gt;=1,OR(INDIRECT("'"&amp;$C$1&amp;"'!F$100")=2,INDIRECT("'"&amp;$C$1&amp;"'!F$100")=3)),"indispo",IF(AND(H185&gt;=1,OR(INDIRECT("'"&amp;$C$1&amp;"'!F$118")=2,INDIRECT("'"&amp;$C$1&amp;"'!F$118")=3)),"indispo",IF(AND(H186&gt;=1,OR(INDIRECT("'"&amp;$C$1&amp;"'!F$136")=2,INDIRECT("'"&amp;$C$1&amp;"'!F$136")=3)),"indispo",IF(AND(H187&gt;=1,OR(INDIRECT("'"&amp;$C$1&amp;"'!F$153")=2,INDIRECT("'"&amp;$C$1&amp;"'!F$153")=3)),"indispo",IF(H179=1,"indispo","dispo")))))))))</f>
        <v>dispo</v>
      </c>
      <c r="I189" s="31" t="str">
        <f ca="1">IF(AND(I180&gt;=1,OR(INDIRECT("'"&amp;$C$1&amp;"'!G$28")=2,INDIRECT("'"&amp;$C$1&amp;"'!G$28")=3)),"indispo",IF(AND(I181&gt;=1,OR(INDIRECT("'"&amp;$C$1&amp;"'!G$46")=2,INDIRECT("'"&amp;$C$1&amp;"'!G$46")=3)),"indispo",IF(AND(I182&gt;=1,OR(INDIRECT("'"&amp;$C$1&amp;"'!G$64")=2,INDIRECT("'"&amp;$C$1&amp;"'!G$64")=3)),"indispo",IF(AND(I183&gt;=1,OR(INDIRECT("'"&amp;$C$1&amp;"'!G$82")=2,INDIRECT("'"&amp;$C$1&amp;"'!G$82")=3)),"indispo",IF(AND(I184&gt;=1,OR(INDIRECT("'"&amp;$C$1&amp;"'!G$100")=2,INDIRECT("'"&amp;$C$1&amp;"'!G$100")=3)),"indispo",IF(AND(I185&gt;=1,OR(INDIRECT("'"&amp;$C$1&amp;"'!G$118")=2,INDIRECT("'"&amp;$C$1&amp;"'!G$118")=3)),"indispo",IF(AND(I186&gt;=1,OR(INDIRECT("'"&amp;$C$1&amp;"'!G$136")=2,INDIRECT("'"&amp;$C$1&amp;"'!G$136")=3)),"indispo",IF(AND(I187&gt;=1,OR(INDIRECT("'"&amp;$C$1&amp;"'!G$153")=2,INDIRECT("'"&amp;$C$1&amp;"'!G$153")=3)),"indispo",IF(I179=1,"indispo","dispo")))))))))</f>
        <v>dispo</v>
      </c>
    </row>
    <row r="190" spans="2:10" ht="13.5" thickBot="1" x14ac:dyDescent="0.25">
      <c r="B190" s="146" t="s">
        <v>42</v>
      </c>
      <c r="C190" s="147"/>
      <c r="D190" s="32" t="str">
        <f ca="1">IF(SUM(D180:D187)&gt;2,"erreur"&amp;" "&amp;$C$188,IF(AND(SUM(D180:D187)&gt;=2,OR(D188="dispo",D189="dispo")),"erreur"&amp;" "&amp;$C$188,IF(AND(SUM(D180:D187)&gt;=2,OR(INDIRECT("'"&amp;$C$1&amp;"'!B$28")=3,INDIRECT("'"&amp;$C$1&amp;"'!B$46")=3,INDIRECT("'"&amp;$C$1&amp;"'!B$64")=3,INDIRECT("'"&amp;$C$1&amp;"'!B$82")=3,INDIRECT("'"&amp;$C$1&amp;"'!B$100")=3,INDIRECT("'"&amp;$C$1&amp;"'!B118")=3,INDIRECT("'"&amp;$C$1&amp;"'!B136")=3,INDIRECT("'"&amp;$C$1&amp;"'!B153")=3,INDIRECT("'"&amp;$C$1&amp;"'!B189")=3)),"erreur"&amp;" "&amp;$C$188,IF(AND(SUM(D180:D187)&gt;=1,D179=1),"erreur"&amp;" "&amp;$C$188,"OK"))))</f>
        <v>OK</v>
      </c>
      <c r="E190" s="32" t="str">
        <f ca="1">IF(SUM(E180:E187)&gt;2,"erreur"&amp;" "&amp;$C$188,IF(AND(SUM(E180:E187)&gt;=2,OR(E188="dispo",E189="dispo")),"erreur"&amp;" "&amp;$C$188,IF(AND(SUM(E180:E187)&gt;=2,OR(INDIRECT("'"&amp;$C$1&amp;"'!C$28")=3,INDIRECT("'"&amp;$C$1&amp;"'!C$46")=3,INDIRECT("'"&amp;$C$1&amp;"'!C$64")=3,INDIRECT("'"&amp;$C$1&amp;"'!C$82")=3,INDIRECT("'"&amp;$C$1&amp;"'!C$100")=3,INDIRECT("'"&amp;$C$1&amp;"'!C118")=3,INDIRECT("'"&amp;$C$1&amp;"'!C136")=3,INDIRECT("'"&amp;$C$1&amp;"'!C153")=3,INDIRECT("'"&amp;$C$1&amp;"'!C189")=3)),"erreur"&amp;" "&amp;$C$188,IF(AND(SUM(E180:E187)&gt;=1,E179=1),"erreur"&amp;" "&amp;$C$188,"OK"))))</f>
        <v>OK</v>
      </c>
      <c r="F190" s="32" t="str">
        <f ca="1">IF(SUM(F180:F187)&gt;2,"erreur"&amp;" "&amp;$C$188,IF(AND(SUM(F180:F187)&gt;=2,OR(F188="dispo",F189="dispo")),"erreur"&amp;" "&amp;$C$188,IF(AND(SUM(F180:F187)&gt;=2,OR(INDIRECT("'"&amp;$C$1&amp;"'!D$28")=3,INDIRECT("'"&amp;$C$1&amp;"'!D$46")=3,INDIRECT("'"&amp;$C$1&amp;"'!D$64")=3,INDIRECT("'"&amp;$C$1&amp;"'!D$82")=3,INDIRECT("'"&amp;$C$1&amp;"'!D$100")=3,INDIRECT("'"&amp;$C$1&amp;"'!D118")=3,INDIRECT("'"&amp;$C$1&amp;"'!D136")=3,INDIRECT("'"&amp;$C$1&amp;"'!D153")=3,INDIRECT("'"&amp;$C$1&amp;"'!D189")=3)),"erreur"&amp;" "&amp;$C$188,IF(AND(SUM(F180:F187)&gt;=1,F179=1),"erreur"&amp;" "&amp;$C$188,"OK"))))</f>
        <v>OK</v>
      </c>
      <c r="G190" s="32" t="str">
        <f ca="1">IF(SUM(G180:G187)&gt;2,"erreur"&amp;" "&amp;$C$188,IF(AND(SUM(G180:G187)&gt;=2,OR(G188="dispo",G189="dispo")),"erreur"&amp;" "&amp;$C$188,IF(AND(SUM(G180:G187)&gt;=2,OR(INDIRECT("'"&amp;$C$1&amp;"'!E$28")=3,INDIRECT("'"&amp;$C$1&amp;"'!E$46")=3,INDIRECT("'"&amp;$C$1&amp;"'!E$64")=3,INDIRECT("'"&amp;$C$1&amp;"'!E$82")=3,INDIRECT("'"&amp;$C$1&amp;"'!E$100")=3,INDIRECT("'"&amp;$C$1&amp;"'!E118")=3,INDIRECT("'"&amp;$C$1&amp;"'!E136")=3,INDIRECT("'"&amp;$C$1&amp;"'!E153")=3,INDIRECT("'"&amp;$C$1&amp;"'!E189")=3)),"erreur"&amp;" "&amp;$C$188,IF(AND(SUM(G180:G187)&gt;=1,G179=1),"erreur"&amp;" "&amp;$C$188,"OK"))))</f>
        <v>OK</v>
      </c>
      <c r="H190" s="32" t="str">
        <f ca="1">IF(SUM(H180:H187)&gt;2,"erreur"&amp;" "&amp;$C$188,IF(AND(SUM(H180:H187)&gt;=2,OR(H188="dispo",H189="dispo")),"erreur"&amp;" "&amp;$C$188,IF(AND(SUM(H180:H187)&gt;=2,OR(INDIRECT("'"&amp;$C$1&amp;"'!F$28")=3,INDIRECT("'"&amp;$C$1&amp;"'!F$46")=3,INDIRECT("'"&amp;$C$1&amp;"'!F$64")=3,INDIRECT("'"&amp;$C$1&amp;"'!F$82")=3,INDIRECT("'"&amp;$C$1&amp;"'!F$100")=3,INDIRECT("'"&amp;$C$1&amp;"'!F118")=3,INDIRECT("'"&amp;$C$1&amp;"'!F136")=3,INDIRECT("'"&amp;$C$1&amp;"'!F153")=3,INDIRECT("'"&amp;$C$1&amp;"'!F189")=3)),"erreur"&amp;" "&amp;$C$188,IF(AND(SUM(H180:H187)&gt;=1,H179=1),"erreur"&amp;" "&amp;$C$188,"OK"))))</f>
        <v>OK</v>
      </c>
      <c r="I190" s="32" t="str">
        <f ca="1">IF(SUM(I180:I187)&gt;2,"erreur"&amp;" "&amp;$C$188,IF(AND(SUM(I180:I187)&gt;=2,OR(I188="dispo",I189="dispo")),"erreur"&amp;" "&amp;$C$188,IF(AND(SUM(I180:I187)&gt;=2,OR(INDIRECT("'"&amp;$C$1&amp;"'!G$28")=3,INDIRECT("'"&amp;$C$1&amp;"'!G$46")=3,INDIRECT("'"&amp;$C$1&amp;"'!G$64")=3,INDIRECT("'"&amp;$C$1&amp;"'!G$82")=3,INDIRECT("'"&amp;$C$1&amp;"'!G$100")=3,INDIRECT("'"&amp;$C$1&amp;"'!G118")=3,INDIRECT("'"&amp;$C$1&amp;"'!G136")=3,INDIRECT("'"&amp;$C$1&amp;"'!G153")=3,INDIRECT("'"&amp;$C$1&amp;"'!G189")=3)),"erreur"&amp;" "&amp;$C$188,IF(AND(SUM(I180:I187)&gt;=1,I179=1),"erreur"&amp;" "&amp;$C$188,"OK"))))</f>
        <v>OK</v>
      </c>
    </row>
    <row r="191" spans="2:10" hidden="1" x14ac:dyDescent="0.2">
      <c r="B191" s="20"/>
      <c r="C191" s="13" t="s">
        <v>51</v>
      </c>
      <c r="D191" s="6">
        <f ca="1">COUNTIF(INDIRECT("'"&amp;$C$1&amp;"'!B$6:B$12"),$C$200)</f>
        <v>0</v>
      </c>
      <c r="E191" s="6">
        <f ca="1">COUNTIF(INDIRECT("'"&amp;$C$1&amp;"'!C$6:C$12"),$C$200)</f>
        <v>0</v>
      </c>
      <c r="F191" s="6">
        <f ca="1">COUNTIF(INDIRECT("'"&amp;$C$1&amp;"'!D$6:D$12"),$C$200)</f>
        <v>0</v>
      </c>
      <c r="G191" s="6">
        <f ca="1">COUNTIF(INDIRECT("'"&amp;$C$1&amp;"'!E$6:E$12"),$C$200)</f>
        <v>0</v>
      </c>
      <c r="H191" s="6">
        <f ca="1">COUNTIF(INDIRECT("'"&amp;$C$1&amp;"'!F$6:F$12"),$C$200)</f>
        <v>0</v>
      </c>
      <c r="I191" s="6">
        <f ca="1">COUNTIF(INDIRECT("'"&amp;$C$1&amp;"'!G$6:G$12"),$C$200)</f>
        <v>0</v>
      </c>
    </row>
    <row r="192" spans="2:10" hidden="1" x14ac:dyDescent="0.2">
      <c r="B192" s="14"/>
      <c r="C192" s="13" t="s">
        <v>43</v>
      </c>
      <c r="D192" s="6">
        <f ca="1">COUNTIF(INDIRECT("'"&amp;$C$1&amp;"'!B$36:B$42"),$C$200)</f>
        <v>0</v>
      </c>
      <c r="E192" s="6">
        <f ca="1">COUNTIF(INDIRECT("'"&amp;$C$1&amp;"'!C$36:C$42"),$C$200)</f>
        <v>0</v>
      </c>
      <c r="F192" s="6">
        <f ca="1">COUNTIF(INDIRECT("'"&amp;$C$1&amp;"'!D$36:D$42"),$C$200)</f>
        <v>0</v>
      </c>
      <c r="G192" s="6">
        <f ca="1">COUNTIF(INDIRECT("'"&amp;$C$1&amp;"'!E$36:E$42"),$C$200)</f>
        <v>0</v>
      </c>
      <c r="H192" s="6">
        <f ca="1">COUNTIF(INDIRECT("'"&amp;$C$1&amp;"'!F$36:F$42"),$C$200)</f>
        <v>0</v>
      </c>
      <c r="I192" s="6">
        <f ca="1">COUNTIF(INDIRECT("'"&amp;$C$1&amp;"'!G$36:G$42"),$C$200)</f>
        <v>0</v>
      </c>
    </row>
    <row r="193" spans="2:9" hidden="1" x14ac:dyDescent="0.2">
      <c r="B193" s="14"/>
      <c r="C193" s="13" t="s">
        <v>44</v>
      </c>
      <c r="D193" s="6">
        <f ca="1">COUNTIF(INDIRECT("'"&amp;$C$1&amp;"'!B$54:B$60"),$C$200)</f>
        <v>0</v>
      </c>
      <c r="E193" s="6">
        <f ca="1">COUNTIF(INDIRECT("'"&amp;$C$1&amp;"'!C$54:C$60"),$C$200)</f>
        <v>0</v>
      </c>
      <c r="F193" s="6">
        <f ca="1">COUNTIF(INDIRECT("'"&amp;$C$1&amp;"'!D$54:D$60"),$C$200)</f>
        <v>0</v>
      </c>
      <c r="G193" s="6">
        <f ca="1">COUNTIF(INDIRECT("'"&amp;$C$1&amp;"'!E$54:E$60"),$C$200)</f>
        <v>0</v>
      </c>
      <c r="H193" s="6">
        <f ca="1">COUNTIF(INDIRECT("'"&amp;$C$1&amp;"'!F$54:F$60"),$C$200)</f>
        <v>0</v>
      </c>
      <c r="I193" s="6">
        <f ca="1">COUNTIF(INDIRECT("'"&amp;$C$1&amp;"'!G$54:G$60"),$C$200)</f>
        <v>0</v>
      </c>
    </row>
    <row r="194" spans="2:9" hidden="1" x14ac:dyDescent="0.2">
      <c r="B194" s="14"/>
      <c r="C194" s="13" t="s">
        <v>45</v>
      </c>
      <c r="D194" s="6">
        <f ca="1">COUNTIF(INDIRECT("'"&amp;$C$1&amp;"'!B$72:B$78"),$C$200)</f>
        <v>0</v>
      </c>
      <c r="E194" s="6">
        <f ca="1">COUNTIF(INDIRECT("'"&amp;$C$1&amp;"'!C$72:C$78"),$C$200)</f>
        <v>0</v>
      </c>
      <c r="F194" s="6">
        <f ca="1">COUNTIF(INDIRECT("'"&amp;$C$1&amp;"'!D$72:D$78"),$C$200)</f>
        <v>0</v>
      </c>
      <c r="G194" s="6">
        <f ca="1">COUNTIF(INDIRECT("'"&amp;$C$1&amp;"'!E$72:E$78"),$C$200)</f>
        <v>0</v>
      </c>
      <c r="H194" s="6">
        <f ca="1">COUNTIF(INDIRECT("'"&amp;$C$1&amp;"'!F$72:F$78"),$C$200)</f>
        <v>0</v>
      </c>
      <c r="I194" s="6">
        <f ca="1">COUNTIF(INDIRECT("'"&amp;$C$1&amp;"'!G$72:G$78"),$C$200)</f>
        <v>0</v>
      </c>
    </row>
    <row r="195" spans="2:9" hidden="1" x14ac:dyDescent="0.2">
      <c r="B195" s="14"/>
      <c r="C195" s="13" t="s">
        <v>46</v>
      </c>
      <c r="D195" s="6">
        <f ca="1">COUNTIF(INDIRECT("'"&amp;$C$1&amp;"'!B$90:B$96"),$C$200)</f>
        <v>0</v>
      </c>
      <c r="E195" s="6">
        <f ca="1">COUNTIF(INDIRECT("'"&amp;$C$1&amp;"'!C$90:C$96"),$C$200)</f>
        <v>0</v>
      </c>
      <c r="F195" s="6">
        <f ca="1">COUNTIF(INDIRECT("'"&amp;$C$1&amp;"'!D$90:D$96"),$C$200)</f>
        <v>0</v>
      </c>
      <c r="G195" s="6">
        <f ca="1">COUNTIF(INDIRECT("'"&amp;$C$1&amp;"'!E$90:E$96"),$C$200)</f>
        <v>0</v>
      </c>
      <c r="H195" s="6">
        <f ca="1">COUNTIF(INDIRECT("'"&amp;$C$1&amp;"'!F$90:F$96"),$C$200)</f>
        <v>0</v>
      </c>
      <c r="I195" s="6">
        <f ca="1">COUNTIF(INDIRECT("'"&amp;$C$1&amp;"'!G$90:G$96"),$C$200)</f>
        <v>0</v>
      </c>
    </row>
    <row r="196" spans="2:9" hidden="1" x14ac:dyDescent="0.2">
      <c r="C196" s="13" t="s">
        <v>47</v>
      </c>
      <c r="D196" s="6">
        <f ca="1">COUNTIF(INDIRECT("'"&amp;$C$1&amp;"'!B$108:B$114"),$C$200)</f>
        <v>0</v>
      </c>
      <c r="E196" s="6">
        <f ca="1">COUNTIF(INDIRECT("'"&amp;$C$1&amp;"'!C$108:C$114"),$C$200)</f>
        <v>0</v>
      </c>
      <c r="F196" s="6">
        <f ca="1">COUNTIF(INDIRECT("'"&amp;$C$1&amp;"'!D$108:D$114"),$C$200)</f>
        <v>0</v>
      </c>
      <c r="G196" s="6">
        <f ca="1">COUNTIF(INDIRECT("'"&amp;$C$1&amp;"'!E$108:E$114"),$C$200)</f>
        <v>0</v>
      </c>
      <c r="H196" s="6">
        <f ca="1">COUNTIF(INDIRECT("'"&amp;$C$1&amp;"'!F$108:F$114"),$C$200)</f>
        <v>0</v>
      </c>
      <c r="I196" s="6">
        <f ca="1">COUNTIF(INDIRECT("'"&amp;$C$1&amp;"'!G$108:G$114"),$C$200)</f>
        <v>0</v>
      </c>
    </row>
    <row r="197" spans="2:9" hidden="1" x14ac:dyDescent="0.2">
      <c r="C197" s="13" t="s">
        <v>77</v>
      </c>
      <c r="D197" s="6">
        <f ca="1">COUNTIF(INDIRECT("'"&amp;$C$1&amp;"'!B$126:B$132"),$C$200)</f>
        <v>0</v>
      </c>
      <c r="E197" s="6">
        <f ca="1">COUNTIF(INDIRECT("'"&amp;$C$1&amp;"'!C$126:C$132"),$C$200)</f>
        <v>0</v>
      </c>
      <c r="F197" s="6">
        <f ca="1">COUNTIF(INDIRECT("'"&amp;$C$1&amp;"'!D$126:D$132"),$C$200)</f>
        <v>0</v>
      </c>
      <c r="G197" s="6">
        <f ca="1">COUNTIF(INDIRECT("'"&amp;$C$1&amp;"'!E$126:E$132"),$C$200)</f>
        <v>0</v>
      </c>
      <c r="H197" s="6">
        <f ca="1">COUNTIF(INDIRECT("'"&amp;$C$1&amp;"'!F$126:F$132"),$C$200)</f>
        <v>0</v>
      </c>
      <c r="I197" s="6">
        <f ca="1">COUNTIF(INDIRECT("'"&amp;$C$1&amp;"'!G$123:G$132"),$C$200)</f>
        <v>0</v>
      </c>
    </row>
    <row r="198" spans="2:9" hidden="1" x14ac:dyDescent="0.2">
      <c r="C198" s="13" t="s">
        <v>78</v>
      </c>
      <c r="D198" s="6">
        <f ca="1">COUNTIF(INDIRECT("'"&amp;$C$1&amp;"'!B$144:B$150"),$C$200)</f>
        <v>0</v>
      </c>
      <c r="E198" s="6">
        <f ca="1">COUNTIF(INDIRECT("'"&amp;$C$1&amp;"'!C$144:C$150"),$C$200)</f>
        <v>0</v>
      </c>
      <c r="F198" s="6">
        <f ca="1">COUNTIF(INDIRECT("'"&amp;$C$1&amp;"'!D$144:D$150"),$C$200)</f>
        <v>0</v>
      </c>
      <c r="G198" s="6">
        <f ca="1">COUNTIF(INDIRECT("'"&amp;$C$1&amp;"'!E$144:E$150"),$C$200)</f>
        <v>0</v>
      </c>
      <c r="H198" s="6">
        <f ca="1">COUNTIF(INDIRECT("'"&amp;$C$1&amp;"'!F$144:F$150"),$C$200)</f>
        <v>0</v>
      </c>
      <c r="I198" s="6">
        <f ca="1">COUNTIF(INDIRECT("'"&amp;$C$1&amp;"'!G$144:G$150"),$C$200)</f>
        <v>0</v>
      </c>
    </row>
    <row r="199" spans="2:9" ht="13.5" hidden="1" thickBot="1" x14ac:dyDescent="0.25">
      <c r="C199" s="13" t="s">
        <v>79</v>
      </c>
      <c r="D199" s="6">
        <f ca="1">COUNTIF(INDIRECT("'"&amp;$C$1&amp;"'!B$156:B$157"),$C$200)</f>
        <v>0</v>
      </c>
      <c r="E199" s="6">
        <f ca="1">COUNTIF(INDIRECT("'"&amp;$C$1&amp;"'!C$156:C$157"),$C$200)</f>
        <v>0</v>
      </c>
      <c r="F199" s="6">
        <f ca="1">COUNTIF(INDIRECT("'"&amp;$C$1&amp;"'!D$156:D$157"),$C$200)</f>
        <v>0</v>
      </c>
      <c r="G199" s="6">
        <f ca="1">COUNTIF(INDIRECT("'"&amp;$C$1&amp;"'!E$156:E$157"),$C$200)</f>
        <v>0</v>
      </c>
      <c r="H199" s="6">
        <f ca="1">COUNTIF(INDIRECT("'"&amp;$C$1&amp;"'!F$156:F$157"),$C$200)</f>
        <v>0</v>
      </c>
      <c r="I199" s="6">
        <f ca="1">COUNTIF(INDIRECT("'"&amp;$C$1&amp;"'!G$156:G$157"),$C$200)</f>
        <v>0</v>
      </c>
    </row>
    <row r="200" spans="2:9" ht="13.15" customHeight="1" x14ac:dyDescent="0.2">
      <c r="B200" s="11" t="s">
        <v>40</v>
      </c>
      <c r="C200" s="148" t="str">
        <f>Données!A6</f>
        <v>NOM 5</v>
      </c>
      <c r="D200" s="30" t="str">
        <f ca="1">IF(AND(D192&gt;=1,OR(INDIRECT("'"&amp;$C$1&amp;"'!B$28")=1,INDIRECT("'"&amp;$C$1&amp;"'!B$28")=3)),"indispo",IF(AND(D193&gt;=1,OR(INDIRECT("'"&amp;$C$1&amp;"'!B$46")=1,INDIRECT("'"&amp;$C$1&amp;"'!B$46")=3)),"indispo",IF(AND(D194&gt;=1,OR(INDIRECT("'"&amp;$C$1&amp;"'!B$64")=1,INDIRECT("'"&amp;$C$1&amp;"'!B$64")=3)),"indispo",IF(AND(D195&gt;=1,OR(INDIRECT("'"&amp;$C$1&amp;"'!B$82")=1,INDIRECT("'"&amp;$C$1&amp;"'!B$82")=3)),"indispo",IF(AND(D196&gt;=1,OR(INDIRECT("'"&amp;$C$1&amp;"'!B$100")=1,INDIRECT("'"&amp;$C$1&amp;"'!B$100")=3)),"indispo",IF(AND(D197&gt;=1,OR(INDIRECT("'"&amp;$C$1&amp;"'!B$118")=1,INDIRECT("'"&amp;$C$1&amp;"'!B$118")=3)),"indispo",IF(AND(D198&gt;=1,OR(INDIRECT("'"&amp;$C$1&amp;"'!B$136")=1,INDIRECT("'"&amp;$C$1&amp;"'!B$136")=3)),"indispo",IF(AND(D199&gt;=1,OR(INDIRECT("'"&amp;$C$1&amp;"'!B$153")=1,INDIRECT("'"&amp;$C$1&amp;"'!B$153")=3)),"indispo",IF(D191=1,"indispo","dispo")))))))))</f>
        <v>dispo</v>
      </c>
      <c r="E200" s="30" t="str">
        <f ca="1">IF(AND(E192&gt;=1,OR(INDIRECT("'"&amp;$C$1&amp;"'!C$28")=1,INDIRECT("'"&amp;$C$1&amp;"'!C$28")=3)),"indispo",IF(AND(E193&gt;=1,OR(INDIRECT("'"&amp;$C$1&amp;"'!C$46")=1,INDIRECT("'"&amp;$C$1&amp;"'!C$46")=3)),"indispo",IF(AND(E194&gt;=1,OR(INDIRECT("'"&amp;$C$1&amp;"'!C$64")=1,INDIRECT("'"&amp;$C$1&amp;"'!C$64")=3)),"indispo",IF(AND(E195&gt;=1,OR(INDIRECT("'"&amp;$C$1&amp;"'!C$82")=1,INDIRECT("'"&amp;$C$1&amp;"'!C$82")=3)),"indispo",IF(AND(E196&gt;=1,OR(INDIRECT("'"&amp;$C$1&amp;"'!C$100")=1,INDIRECT("'"&amp;$C$1&amp;"'!C$100")=3)),"indispo",IF(AND(E197&gt;=1,OR(INDIRECT("'"&amp;$C$1&amp;"'!C$118")=1,INDIRECT("'"&amp;$C$1&amp;"'!C$118")=3)),"indispo",IF(AND(E198&gt;=1,OR(INDIRECT("'"&amp;$C$1&amp;"'!C$136")=1,INDIRECT("'"&amp;$C$1&amp;"'!C$136")=3)),"indispo",IF(AND(E199&gt;=1,OR(INDIRECT("'"&amp;$C$1&amp;"'!C$153")=1,INDIRECT("'"&amp;$C$1&amp;"'!C$153")=3)),"indispo",IF(E191=1,"indispo","dispo")))))))))</f>
        <v>dispo</v>
      </c>
      <c r="F200" s="30" t="str">
        <f ca="1">IF(AND(F192&gt;=1,OR(INDIRECT("'"&amp;$C$1&amp;"'!D$28")=1,INDIRECT("'"&amp;$C$1&amp;"'!D$28")=3)),"indispo",IF(AND(F193&gt;=1,OR(INDIRECT("'"&amp;$C$1&amp;"'!D$46")=1,INDIRECT("'"&amp;$C$1&amp;"'!D$46")=3)),"indispo",IF(AND(F194&gt;=1,OR(INDIRECT("'"&amp;$C$1&amp;"'!D$64")=1,INDIRECT("'"&amp;$C$1&amp;"'!D$64")=3)),"indispo",IF(AND(F195&gt;=1,OR(INDIRECT("'"&amp;$C$1&amp;"'!D$82")=1,INDIRECT("'"&amp;$C$1&amp;"'!D$82")=3)),"indispo",IF(AND(F196&gt;=1,OR(INDIRECT("'"&amp;$C$1&amp;"'!D$100")=1,INDIRECT("'"&amp;$C$1&amp;"'!D$100")=3)),"indispo",IF(AND(F197&gt;=1,OR(INDIRECT("'"&amp;$C$1&amp;"'!D$118")=1,INDIRECT("'"&amp;$C$1&amp;"'!D$118")=3)),"indispo",IF(AND(F198&gt;=1,OR(INDIRECT("'"&amp;$C$1&amp;"'!D$136")=1,INDIRECT("'"&amp;$C$1&amp;"'!D$136")=3)),"indispo",IF(AND(F199&gt;=1,OR(INDIRECT("'"&amp;$C$1&amp;"'!D$153")=1,INDIRECT("'"&amp;$C$1&amp;"'!D$153")=3)),"indispo",IF(F191=1,"indispo","dispo")))))))))</f>
        <v>dispo</v>
      </c>
      <c r="G200" s="30" t="str">
        <f ca="1">IF(AND(G192&gt;=1,OR(INDIRECT("'"&amp;$C$1&amp;"'!E$28")=1,INDIRECT("'"&amp;$C$1&amp;"'!E$28")=3)),"indispo",IF(AND(G193&gt;=1,OR(INDIRECT("'"&amp;$C$1&amp;"'!E$46")=1,INDIRECT("'"&amp;$C$1&amp;"'!E$46")=3)),"indispo",IF(AND(G194&gt;=1,OR(INDIRECT("'"&amp;$C$1&amp;"'!E$64")=1,INDIRECT("'"&amp;$C$1&amp;"'!E$64")=3)),"indispo",IF(AND(G195&gt;=1,OR(INDIRECT("'"&amp;$C$1&amp;"'!E$82")=1,INDIRECT("'"&amp;$C$1&amp;"'!E$82")=3)),"indispo",IF(AND(G196&gt;=1,OR(INDIRECT("'"&amp;$C$1&amp;"'!E$100")=1,INDIRECT("'"&amp;$C$1&amp;"'!E$100")=3)),"indispo",IF(AND(G197&gt;=1,OR(INDIRECT("'"&amp;$C$1&amp;"'!E$118")=1,INDIRECT("'"&amp;$C$1&amp;"'!E$118")=3)),"indispo",IF(AND(G198&gt;=1,OR(INDIRECT("'"&amp;$C$1&amp;"'!E$136")=1,INDIRECT("'"&amp;$C$1&amp;"'!E$136")=3)),"indispo",IF(AND(G199&gt;=1,OR(INDIRECT("'"&amp;$C$1&amp;"'!E$153")=1,INDIRECT("'"&amp;$C$1&amp;"'!E$153")=3)),"indispo",IF(G191=1,"indispo","dispo")))))))))</f>
        <v>dispo</v>
      </c>
      <c r="H200" s="30" t="str">
        <f ca="1">IF(AND(H192&gt;=1,OR(INDIRECT("'"&amp;$C$1&amp;"'!F$28")=1,INDIRECT("'"&amp;$C$1&amp;"'!F$28")=3)),"indispo",IF(AND(H193&gt;=1,OR(INDIRECT("'"&amp;$C$1&amp;"'!F$46")=1,INDIRECT("'"&amp;$C$1&amp;"'!F$46")=3)),"indispo",IF(AND(H194&gt;=1,OR(INDIRECT("'"&amp;$C$1&amp;"'!F$64")=1,INDIRECT("'"&amp;$C$1&amp;"'!F$64")=3)),"indispo",IF(AND(H195&gt;=1,OR(INDIRECT("'"&amp;$C$1&amp;"'!F$82")=1,INDIRECT("'"&amp;$C$1&amp;"'!F$82")=3)),"indispo",IF(AND(H196&gt;=1,OR(INDIRECT("'"&amp;$C$1&amp;"'!F$100")=1,INDIRECT("'"&amp;$C$1&amp;"'!F$100")=3)),"indispo",IF(AND(H197&gt;=1,OR(INDIRECT("'"&amp;$C$1&amp;"'!F$118")=1,INDIRECT("'"&amp;$C$1&amp;"'!F$118")=3)),"indispo",IF(AND(H198&gt;=1,OR(INDIRECT("'"&amp;$C$1&amp;"'!F$136")=1,INDIRECT("'"&amp;$C$1&amp;"'!F$136")=3)),"indispo",IF(AND(H199&gt;=1,OR(INDIRECT("'"&amp;$C$1&amp;"'!F$153")=1,INDIRECT("'"&amp;$C$1&amp;"'!F$153")=3)),"indispo",IF(H191=1,"indispo","dispo")))))))))</f>
        <v>dispo</v>
      </c>
      <c r="I200" s="30" t="str">
        <f ca="1">IF(AND(I192&gt;=1,OR(INDIRECT("'"&amp;$C$1&amp;"'!G$28")=1,INDIRECT("'"&amp;$C$1&amp;"'!G$28")=3)),"indispo",IF(AND(I193&gt;=1,OR(INDIRECT("'"&amp;$C$1&amp;"'!G$46")=1,INDIRECT("'"&amp;$C$1&amp;"'!G$46")=3)),"indispo",IF(AND(I194&gt;=1,OR(INDIRECT("'"&amp;$C$1&amp;"'!G$64")=1,INDIRECT("'"&amp;$C$1&amp;"'!G$64")=3)),"indispo",IF(AND(I195&gt;=1,OR(INDIRECT("'"&amp;$C$1&amp;"'!G$82")=1,INDIRECT("'"&amp;$C$1&amp;"'!G$82")=3)),"indispo",IF(AND(I196&gt;=1,OR(INDIRECT("'"&amp;$C$1&amp;"'!G$100")=1,INDIRECT("'"&amp;$C$1&amp;"'!G$100")=3)),"indispo",IF(AND(I197&gt;=1,OR(INDIRECT("'"&amp;$C$1&amp;"'!G$118")=1,INDIRECT("'"&amp;$C$1&amp;"'!G$118")=3)),"indispo",IF(AND(I198&gt;=1,OR(INDIRECT("'"&amp;$C$1&amp;"'!G$136")=1,INDIRECT("'"&amp;$C$1&amp;"'!G$136")=3)),"indispo",IF(AND(I199&gt;=1,OR(INDIRECT("'"&amp;$C$1&amp;"'!G$153")=1,INDIRECT("'"&amp;$C$1&amp;"'!G$153")=3)),"indispo",IF(I191=1,"indispo","dispo")))))))))</f>
        <v>dispo</v>
      </c>
    </row>
    <row r="201" spans="2:9" ht="13.15" customHeight="1" x14ac:dyDescent="0.2">
      <c r="B201" s="12" t="s">
        <v>39</v>
      </c>
      <c r="C201" s="149"/>
      <c r="D201" s="31" t="str">
        <f ca="1">IF(AND(D192&gt;=1,OR(INDIRECT("'"&amp;$C$1&amp;"'!B$28")=2,INDIRECT("'"&amp;$C$1&amp;"'!B$28")=3)),"indispo",IF(AND(D193&gt;=1,OR(INDIRECT("'"&amp;$C$1&amp;"'!B$46")=2,INDIRECT("'"&amp;$C$1&amp;"'!B$46")=3)),"indispo",IF(AND(D194&gt;=1,OR(INDIRECT("'"&amp;$C$1&amp;"'!B$64")=2,INDIRECT("'"&amp;$C$1&amp;"'!B$64")=3)),"indispo",IF(AND(D195&gt;=1,OR(INDIRECT("'"&amp;$C$1&amp;"'!B$82")=2,INDIRECT("'"&amp;$C$1&amp;"'!B$82")=3)),"indispo",IF(AND(D196&gt;=1,OR(INDIRECT("'"&amp;$C$1&amp;"'!B$100")=2,INDIRECT("'"&amp;$C$1&amp;"'!B$100")=3)),"indispo",IF(AND(D197&gt;=1,OR(INDIRECT("'"&amp;$C$1&amp;"'!B$118")=2,INDIRECT("'"&amp;$C$1&amp;"'!B$118")=3)),"indispo",IF(AND(D198&gt;=1,OR(INDIRECT("'"&amp;$C$1&amp;"'!B$136")=2,INDIRECT("'"&amp;$C$1&amp;"'!B$136")=3)),"indispo",IF(AND(D199&gt;=1,OR(INDIRECT("'"&amp;$C$1&amp;"'!B$153")=2,INDIRECT("'"&amp;$C$1&amp;"'!B$153")=3)),"indispo",IF(D191=1,"indispo","dispo")))))))))</f>
        <v>dispo</v>
      </c>
      <c r="E201" s="31" t="str">
        <f ca="1">IF(AND(E192&gt;=1,OR(INDIRECT("'"&amp;$C$1&amp;"'!C$28")=2,INDIRECT("'"&amp;$C$1&amp;"'!C$28")=3)),"indispo",IF(AND(E193&gt;=1,OR(INDIRECT("'"&amp;$C$1&amp;"'!C$46")=2,INDIRECT("'"&amp;$C$1&amp;"'!C$46")=3)),"indispo",IF(AND(E194&gt;=1,OR(INDIRECT("'"&amp;$C$1&amp;"'!C$64")=2,INDIRECT("'"&amp;$C$1&amp;"'!C$64")=3)),"indispo",IF(AND(E195&gt;=1,OR(INDIRECT("'"&amp;$C$1&amp;"'!C$82")=2,INDIRECT("'"&amp;$C$1&amp;"'!C$82")=3)),"indispo",IF(AND(E196&gt;=1,OR(INDIRECT("'"&amp;$C$1&amp;"'!C$100")=2,INDIRECT("'"&amp;$C$1&amp;"'!C$100")=3)),"indispo",IF(AND(E197&gt;=1,OR(INDIRECT("'"&amp;$C$1&amp;"'!C$118")=2,INDIRECT("'"&amp;$C$1&amp;"'!C$118")=3)),"indispo",IF(AND(E198&gt;=1,OR(INDIRECT("'"&amp;$C$1&amp;"'!C$136")=2,INDIRECT("'"&amp;$C$1&amp;"'!C$136")=3)),"indispo",IF(AND(E199&gt;=1,OR(INDIRECT("'"&amp;$C$1&amp;"'!C$153")=2,INDIRECT("'"&amp;$C$1&amp;"'!C$153")=3)),"indispo",IF(E191=1,"indispo","dispo")))))))))</f>
        <v>dispo</v>
      </c>
      <c r="F201" s="31" t="str">
        <f ca="1">IF(AND(F192&gt;=1,OR(INDIRECT("'"&amp;$C$1&amp;"'!D$28")=2,INDIRECT("'"&amp;$C$1&amp;"'!D$28")=3)),"indispo",IF(AND(F193&gt;=1,OR(INDIRECT("'"&amp;$C$1&amp;"'!D$46")=2,INDIRECT("'"&amp;$C$1&amp;"'!D$46")=3)),"indispo",IF(AND(F194&gt;=1,OR(INDIRECT("'"&amp;$C$1&amp;"'!D$64")=2,INDIRECT("'"&amp;$C$1&amp;"'!D$64")=3)),"indispo",IF(AND(F195&gt;=1,OR(INDIRECT("'"&amp;$C$1&amp;"'!D$82")=2,INDIRECT("'"&amp;$C$1&amp;"'!D$82")=3)),"indispo",IF(AND(F196&gt;=1,OR(INDIRECT("'"&amp;$C$1&amp;"'!D$100")=2,INDIRECT("'"&amp;$C$1&amp;"'!D$100")=3)),"indispo",IF(AND(F197&gt;=1,OR(INDIRECT("'"&amp;$C$1&amp;"'!D$118")=2,INDIRECT("'"&amp;$C$1&amp;"'!D$118")=3)),"indispo",IF(AND(F198&gt;=1,OR(INDIRECT("'"&amp;$C$1&amp;"'!D$136")=2,INDIRECT("'"&amp;$C$1&amp;"'!D$136")=3)),"indispo",IF(AND(F199&gt;=1,OR(INDIRECT("'"&amp;$C$1&amp;"'!D$153")=2,INDIRECT("'"&amp;$C$1&amp;"'!D$153")=3)),"indispo",IF(F191=1,"indispo","dispo")))))))))</f>
        <v>dispo</v>
      </c>
      <c r="G201" s="31" t="str">
        <f ca="1">IF(AND(G192&gt;=1,OR(INDIRECT("'"&amp;$C$1&amp;"'!E$28")=2,INDIRECT("'"&amp;$C$1&amp;"'!E$28")=3)),"indispo",IF(AND(G193&gt;=1,OR(INDIRECT("'"&amp;$C$1&amp;"'!E$46")=2,INDIRECT("'"&amp;$C$1&amp;"'!E$46")=3)),"indispo",IF(AND(G194&gt;=1,OR(INDIRECT("'"&amp;$C$1&amp;"'!E$64")=2,INDIRECT("'"&amp;$C$1&amp;"'!E$64")=3)),"indispo",IF(AND(G195&gt;=1,OR(INDIRECT("'"&amp;$C$1&amp;"'!E$82")=2,INDIRECT("'"&amp;$C$1&amp;"'!E$82")=3)),"indispo",IF(AND(G196&gt;=1,OR(INDIRECT("'"&amp;$C$1&amp;"'!E$100")=2,INDIRECT("'"&amp;$C$1&amp;"'!E$100")=3)),"indispo",IF(AND(G197&gt;=1,OR(INDIRECT("'"&amp;$C$1&amp;"'!E$118")=2,INDIRECT("'"&amp;$C$1&amp;"'!E$118")=3)),"indispo",IF(AND(G198&gt;=1,OR(INDIRECT("'"&amp;$C$1&amp;"'!E$136")=2,INDIRECT("'"&amp;$C$1&amp;"'!E$136")=3)),"indispo",IF(AND(G199&gt;=1,OR(INDIRECT("'"&amp;$C$1&amp;"'!E$153")=2,INDIRECT("'"&amp;$C$1&amp;"'!E$153")=3)),"indispo",IF(G191=1,"indispo","dispo")))))))))</f>
        <v>dispo</v>
      </c>
      <c r="H201" s="31" t="str">
        <f ca="1">IF(AND(H192&gt;=1,OR(INDIRECT("'"&amp;$C$1&amp;"'!F$28")=2,INDIRECT("'"&amp;$C$1&amp;"'!F$28")=3)),"indispo",IF(AND(H193&gt;=1,OR(INDIRECT("'"&amp;$C$1&amp;"'!F$46")=2,INDIRECT("'"&amp;$C$1&amp;"'!F$46")=3)),"indispo",IF(AND(H194&gt;=1,OR(INDIRECT("'"&amp;$C$1&amp;"'!F$64")=2,INDIRECT("'"&amp;$C$1&amp;"'!F$64")=3)),"indispo",IF(AND(H195&gt;=1,OR(INDIRECT("'"&amp;$C$1&amp;"'!F$82")=2,INDIRECT("'"&amp;$C$1&amp;"'!F$82")=3)),"indispo",IF(AND(H196&gt;=1,OR(INDIRECT("'"&amp;$C$1&amp;"'!F$100")=2,INDIRECT("'"&amp;$C$1&amp;"'!F$100")=3)),"indispo",IF(AND(H197&gt;=1,OR(INDIRECT("'"&amp;$C$1&amp;"'!F$118")=2,INDIRECT("'"&amp;$C$1&amp;"'!F$118")=3)),"indispo",IF(AND(H198&gt;=1,OR(INDIRECT("'"&amp;$C$1&amp;"'!F$136")=2,INDIRECT("'"&amp;$C$1&amp;"'!F$136")=3)),"indispo",IF(AND(H199&gt;=1,OR(INDIRECT("'"&amp;$C$1&amp;"'!F$153")=2,INDIRECT("'"&amp;$C$1&amp;"'!F$153")=3)),"indispo",IF(H191=1,"indispo","dispo")))))))))</f>
        <v>dispo</v>
      </c>
      <c r="I201" s="31" t="str">
        <f ca="1">IF(AND(I192&gt;=1,OR(INDIRECT("'"&amp;$C$1&amp;"'!G$28")=2,INDIRECT("'"&amp;$C$1&amp;"'!G$28")=3)),"indispo",IF(AND(I193&gt;=1,OR(INDIRECT("'"&amp;$C$1&amp;"'!G$46")=2,INDIRECT("'"&amp;$C$1&amp;"'!G$46")=3)),"indispo",IF(AND(I194&gt;=1,OR(INDIRECT("'"&amp;$C$1&amp;"'!G$64")=2,INDIRECT("'"&amp;$C$1&amp;"'!G$64")=3)),"indispo",IF(AND(I195&gt;=1,OR(INDIRECT("'"&amp;$C$1&amp;"'!G$82")=2,INDIRECT("'"&amp;$C$1&amp;"'!G$82")=3)),"indispo",IF(AND(I196&gt;=1,OR(INDIRECT("'"&amp;$C$1&amp;"'!G$100")=2,INDIRECT("'"&amp;$C$1&amp;"'!G$100")=3)),"indispo",IF(AND(I197&gt;=1,OR(INDIRECT("'"&amp;$C$1&amp;"'!G$118")=2,INDIRECT("'"&amp;$C$1&amp;"'!G$118")=3)),"indispo",IF(AND(I198&gt;=1,OR(INDIRECT("'"&amp;$C$1&amp;"'!G$136")=2,INDIRECT("'"&amp;$C$1&amp;"'!G$136")=3)),"indispo",IF(AND(I199&gt;=1,OR(INDIRECT("'"&amp;$C$1&amp;"'!G$153")=2,INDIRECT("'"&amp;$C$1&amp;"'!G$153")=3)),"indispo",IF(I191=1,"indispo","dispo")))))))))</f>
        <v>dispo</v>
      </c>
    </row>
    <row r="202" spans="2:9" ht="13.5" thickBot="1" x14ac:dyDescent="0.25">
      <c r="B202" s="146" t="s">
        <v>42</v>
      </c>
      <c r="C202" s="147"/>
      <c r="D202" s="32" t="str">
        <f ca="1">IF(SUM(D192:D199)&gt;2,"erreur"&amp;" "&amp;$C$200,IF(AND(SUM(D192:D199)&gt;=2,OR(D200="dispo",D201="dispo")),"erreur"&amp;" "&amp;$C$200,IF(AND(SUM(D192:D199)&gt;=2,OR(INDIRECT("'"&amp;$C$1&amp;"'!B$28")=3,INDIRECT("'"&amp;$C$1&amp;"'!B$46")=3,INDIRECT("'"&amp;$C$1&amp;"'!B$64")=3,INDIRECT("'"&amp;$C$1&amp;"'!B$82")=3,INDIRECT("'"&amp;$C$1&amp;"'!B$100")=3,INDIRECT("'"&amp;$C$1&amp;"'!B118")=3,INDIRECT("'"&amp;$C$1&amp;"'!B136")=3,INDIRECT("'"&amp;$C$1&amp;"'!B153")=3,INDIRECT("'"&amp;$C$1&amp;"'!B189")=3)),"erreur"&amp;" "&amp;$C$200,IF(AND(SUM(D192:D199)&gt;=1,D191=1),"erreur"&amp;" "&amp;$C$200,"OK"))))</f>
        <v>OK</v>
      </c>
      <c r="E202" s="32" t="str">
        <f ca="1">IF(SUM(E192:E199)&gt;2,"erreur"&amp;" "&amp;$C$200,IF(AND(SUM(E192:E199)&gt;=2,OR(E200="dispo",E201="dispo")),"erreur"&amp;" "&amp;$C$200,IF(AND(SUM(E192:E199)&gt;=2,OR(INDIRECT("'"&amp;$C$1&amp;"'!C$28")=3,INDIRECT("'"&amp;$C$1&amp;"'!C$46")=3,INDIRECT("'"&amp;$C$1&amp;"'!C$64")=3,INDIRECT("'"&amp;$C$1&amp;"'!C$82")=3,INDIRECT("'"&amp;$C$1&amp;"'!C$100")=3,INDIRECT("'"&amp;$C$1&amp;"'!C118")=3,INDIRECT("'"&amp;$C$1&amp;"'!C136")=3,INDIRECT("'"&amp;$C$1&amp;"'!C153")=3,INDIRECT("'"&amp;$C$1&amp;"'!C189")=3)),"erreur"&amp;" "&amp;$C$200,IF(AND(SUM(E192:E199)&gt;=1,E191=1),"erreur"&amp;" "&amp;$C$200,"OK"))))</f>
        <v>OK</v>
      </c>
      <c r="F202" s="32" t="str">
        <f ca="1">IF(SUM(F192:F199)&gt;2,"erreur"&amp;" "&amp;$C$200,IF(AND(SUM(F192:F199)&gt;=2,OR(F200="dispo",F201="dispo")),"erreur"&amp;" "&amp;$C$200,IF(AND(SUM(F192:F199)&gt;=2,OR(INDIRECT("'"&amp;$C$1&amp;"'!D$28")=3,INDIRECT("'"&amp;$C$1&amp;"'!D$46")=3,INDIRECT("'"&amp;$C$1&amp;"'!D$64")=3,INDIRECT("'"&amp;$C$1&amp;"'!D$82")=3,INDIRECT("'"&amp;$C$1&amp;"'!D$100")=3,INDIRECT("'"&amp;$C$1&amp;"'!D118")=3,INDIRECT("'"&amp;$C$1&amp;"'!D136")=3,INDIRECT("'"&amp;$C$1&amp;"'!D153")=3,INDIRECT("'"&amp;$C$1&amp;"'!D189")=3)),"erreur"&amp;" "&amp;$C$200,IF(AND(SUM(F192:F199)&gt;=1,F191=1),"erreur"&amp;" "&amp;$C$200,"OK"))))</f>
        <v>OK</v>
      </c>
      <c r="G202" s="32" t="str">
        <f ca="1">IF(SUM(G192:G199)&gt;2,"erreur"&amp;" "&amp;$C$200,IF(AND(SUM(G192:G199)&gt;=2,OR(G200="dispo",G201="dispo")),"erreur"&amp;" "&amp;$C$200,IF(AND(SUM(G192:G199)&gt;=2,OR(INDIRECT("'"&amp;$C$1&amp;"'!E$28")=3,INDIRECT("'"&amp;$C$1&amp;"'!E$46")=3,INDIRECT("'"&amp;$C$1&amp;"'!E$64")=3,INDIRECT("'"&amp;$C$1&amp;"'!E$82")=3,INDIRECT("'"&amp;$C$1&amp;"'!E$100")=3,INDIRECT("'"&amp;$C$1&amp;"'!E118")=3,INDIRECT("'"&amp;$C$1&amp;"'!E136")=3,INDIRECT("'"&amp;$C$1&amp;"'!E153")=3,INDIRECT("'"&amp;$C$1&amp;"'!E189")=3)),"erreur"&amp;" "&amp;$C$200,IF(AND(SUM(G192:G199)&gt;=1,G191=1),"erreur"&amp;" "&amp;$C$200,"OK"))))</f>
        <v>OK</v>
      </c>
      <c r="H202" s="32" t="str">
        <f ca="1">IF(SUM(H192:H199)&gt;2,"erreur"&amp;" "&amp;$C$200,IF(AND(SUM(H192:H199)&gt;=2,OR(H200="dispo",H201="dispo")),"erreur"&amp;" "&amp;$C$200,IF(AND(SUM(H192:H199)&gt;=2,OR(INDIRECT("'"&amp;$C$1&amp;"'!F$28")=3,INDIRECT("'"&amp;$C$1&amp;"'!F$46")=3,INDIRECT("'"&amp;$C$1&amp;"'!F$64")=3,INDIRECT("'"&amp;$C$1&amp;"'!F$82")=3,INDIRECT("'"&amp;$C$1&amp;"'!F$100")=3,INDIRECT("'"&amp;$C$1&amp;"'!F118")=3,INDIRECT("'"&amp;$C$1&amp;"'!F136")=3,INDIRECT("'"&amp;$C$1&amp;"'!F153")=3,INDIRECT("'"&amp;$C$1&amp;"'!F189")=3)),"erreur"&amp;" "&amp;$C$200,IF(AND(SUM(H192:H199)&gt;=1,H191=1),"erreur"&amp;" "&amp;$C$200,"OK"))))</f>
        <v>OK</v>
      </c>
      <c r="I202" s="32" t="str">
        <f ca="1">IF(SUM(I192:I199)&gt;2,"erreur"&amp;" "&amp;$C$200,IF(AND(SUM(I192:I199)&gt;=2,OR(I200="dispo",I201="dispo")),"erreur"&amp;" "&amp;$C$200,IF(AND(SUM(I192:I199)&gt;=2,OR(INDIRECT("'"&amp;$C$1&amp;"'!G$28")=3,INDIRECT("'"&amp;$C$1&amp;"'!G$46")=3,INDIRECT("'"&amp;$C$1&amp;"'!G$64")=3,INDIRECT("'"&amp;$C$1&amp;"'!G$82")=3,INDIRECT("'"&amp;$C$1&amp;"'!G$100")=3,INDIRECT("'"&amp;$C$1&amp;"'!G118")=3,INDIRECT("'"&amp;$C$1&amp;"'!G136")=3,INDIRECT("'"&amp;$C$1&amp;"'!G153")=3,INDIRECT("'"&amp;$C$1&amp;"'!G189")=3)),"erreur"&amp;" "&amp;$C$200,IF(AND(SUM(I192:I199)&gt;=1,I191=1),"erreur"&amp;" "&amp;$C$200,"OK"))))</f>
        <v>OK</v>
      </c>
    </row>
    <row r="203" spans="2:9" hidden="1" x14ac:dyDescent="0.2">
      <c r="B203" s="20"/>
      <c r="C203" s="13" t="s">
        <v>51</v>
      </c>
      <c r="D203" s="6">
        <f ca="1">COUNTIF(INDIRECT("'"&amp;$C$1&amp;"'!B$6:B$12"),$C$212)</f>
        <v>0</v>
      </c>
      <c r="E203" s="6">
        <f ca="1">COUNTIF(INDIRECT("'"&amp;$C$1&amp;"'!C$6:C$12"),$C$212)</f>
        <v>0</v>
      </c>
      <c r="F203" s="6">
        <f ca="1">COUNTIF(INDIRECT("'"&amp;$C$1&amp;"'!D$6:D$12"),$C$212)</f>
        <v>0</v>
      </c>
      <c r="G203" s="6">
        <f ca="1">COUNTIF(INDIRECT("'"&amp;$C$1&amp;"'!E$6:E$12"),$C$212)</f>
        <v>0</v>
      </c>
      <c r="H203" s="6">
        <f ca="1">COUNTIF(INDIRECT("'"&amp;$C$1&amp;"'!F$6:F$12"),$C$212)</f>
        <v>0</v>
      </c>
      <c r="I203" s="6">
        <f ca="1">COUNTIF(INDIRECT("'"&amp;$C$1&amp;"'!G$6:G$12"),$C$212)</f>
        <v>0</v>
      </c>
    </row>
    <row r="204" spans="2:9" hidden="1" x14ac:dyDescent="0.2">
      <c r="B204" s="14"/>
      <c r="C204" s="13" t="s">
        <v>43</v>
      </c>
      <c r="D204" s="6">
        <f ca="1">COUNTIF(INDIRECT("'"&amp;$C$1&amp;"'!B$36:B$42"),$C$212)</f>
        <v>0</v>
      </c>
      <c r="E204" s="6">
        <f ca="1">COUNTIF(INDIRECT("'"&amp;$C$1&amp;"'!C$36:C$42"),$C$212)</f>
        <v>0</v>
      </c>
      <c r="F204" s="6">
        <f ca="1">COUNTIF(INDIRECT("'"&amp;$C$1&amp;"'!D$36:D$42"),$C$212)</f>
        <v>0</v>
      </c>
      <c r="G204" s="6">
        <f ca="1">COUNTIF(INDIRECT("'"&amp;$C$1&amp;"'!E$36:E$42"),$C$212)</f>
        <v>0</v>
      </c>
      <c r="H204" s="6">
        <f ca="1">COUNTIF(INDIRECT("'"&amp;$C$1&amp;"'!F$36:F$42"),$C$212)</f>
        <v>0</v>
      </c>
      <c r="I204" s="6">
        <f ca="1">COUNTIF(INDIRECT("'"&amp;$C$1&amp;"'!G$36:G$42"),$C$212)</f>
        <v>0</v>
      </c>
    </row>
    <row r="205" spans="2:9" hidden="1" x14ac:dyDescent="0.2">
      <c r="B205" s="14"/>
      <c r="C205" s="13" t="s">
        <v>44</v>
      </c>
      <c r="D205" s="6">
        <f ca="1">COUNTIF(INDIRECT("'"&amp;$C$1&amp;"'!B$54:B$60"),$C$212)</f>
        <v>0</v>
      </c>
      <c r="E205" s="6">
        <f ca="1">COUNTIF(INDIRECT("'"&amp;$C$1&amp;"'!C$54:C$60"),$C$212)</f>
        <v>0</v>
      </c>
      <c r="F205" s="6">
        <f ca="1">COUNTIF(INDIRECT("'"&amp;$C$1&amp;"'!D$54:D$60"),$C$212)</f>
        <v>0</v>
      </c>
      <c r="G205" s="6">
        <f ca="1">COUNTIF(INDIRECT("'"&amp;$C$1&amp;"'!E$54:E$60"),$C$212)</f>
        <v>0</v>
      </c>
      <c r="H205" s="6">
        <f ca="1">COUNTIF(INDIRECT("'"&amp;$C$1&amp;"'!F$54:F$60"),$C$212)</f>
        <v>0</v>
      </c>
      <c r="I205" s="6">
        <f ca="1">COUNTIF(INDIRECT("'"&amp;$C$1&amp;"'!G$54:G$60"),$C$212)</f>
        <v>0</v>
      </c>
    </row>
    <row r="206" spans="2:9" hidden="1" x14ac:dyDescent="0.2">
      <c r="B206" s="14"/>
      <c r="C206" s="13" t="s">
        <v>45</v>
      </c>
      <c r="D206" s="6">
        <f ca="1">COUNTIF(INDIRECT("'"&amp;$C$1&amp;"'!B$72:B$78"),$C$212)</f>
        <v>0</v>
      </c>
      <c r="E206" s="6">
        <f ca="1">COUNTIF(INDIRECT("'"&amp;$C$1&amp;"'!C$72:C$78"),$C$212)</f>
        <v>0</v>
      </c>
      <c r="F206" s="6">
        <f ca="1">COUNTIF(INDIRECT("'"&amp;$C$1&amp;"'!D$72:D$78"),$C$212)</f>
        <v>0</v>
      </c>
      <c r="G206" s="6">
        <f ca="1">COUNTIF(INDIRECT("'"&amp;$C$1&amp;"'!E$72:E$78"),$C$212)</f>
        <v>0</v>
      </c>
      <c r="H206" s="6">
        <f ca="1">COUNTIF(INDIRECT("'"&amp;$C$1&amp;"'!F$72:F$78"),$C$212)</f>
        <v>0</v>
      </c>
      <c r="I206" s="6">
        <f ca="1">COUNTIF(INDIRECT("'"&amp;$C$1&amp;"'!G$72:G$78"),$C$212)</f>
        <v>0</v>
      </c>
    </row>
    <row r="207" spans="2:9" hidden="1" x14ac:dyDescent="0.2">
      <c r="B207" s="14"/>
      <c r="C207" s="13" t="s">
        <v>46</v>
      </c>
      <c r="D207" s="6">
        <f ca="1">COUNTIF(INDIRECT("'"&amp;$C$1&amp;"'!B$90:B$96"),$C$212)</f>
        <v>0</v>
      </c>
      <c r="E207" s="6">
        <f ca="1">COUNTIF(INDIRECT("'"&amp;$C$1&amp;"'!C$90:C$96"),$C$212)</f>
        <v>0</v>
      </c>
      <c r="F207" s="6">
        <f ca="1">COUNTIF(INDIRECT("'"&amp;$C$1&amp;"'!D$90:D$96"),$C$212)</f>
        <v>0</v>
      </c>
      <c r="G207" s="6">
        <f ca="1">COUNTIF(INDIRECT("'"&amp;$C$1&amp;"'!E$90:E$96"),$C$212)</f>
        <v>0</v>
      </c>
      <c r="H207" s="6">
        <f ca="1">COUNTIF(INDIRECT("'"&amp;$C$1&amp;"'!F$90:F$96"),$C$212)</f>
        <v>0</v>
      </c>
      <c r="I207" s="6">
        <f ca="1">COUNTIF(INDIRECT("'"&amp;$C$1&amp;"'!G$90:G$96"),$C$212)</f>
        <v>0</v>
      </c>
    </row>
    <row r="208" spans="2:9" hidden="1" x14ac:dyDescent="0.2">
      <c r="C208" s="13" t="s">
        <v>47</v>
      </c>
      <c r="D208" s="6">
        <f ca="1">COUNTIF(INDIRECT("'"&amp;$C$1&amp;"'!B$108:B$114"),$C$212)</f>
        <v>0</v>
      </c>
      <c r="E208" s="6">
        <f ca="1">COUNTIF(INDIRECT("'"&amp;$C$1&amp;"'!C$108:C$114"),$C$212)</f>
        <v>0</v>
      </c>
      <c r="F208" s="6">
        <f ca="1">COUNTIF(INDIRECT("'"&amp;$C$1&amp;"'!D$108:D$114"),$C$212)</f>
        <v>0</v>
      </c>
      <c r="G208" s="6">
        <f ca="1">COUNTIF(INDIRECT("'"&amp;$C$1&amp;"'!E$108:E$114"),$C$212)</f>
        <v>0</v>
      </c>
      <c r="H208" s="6">
        <f ca="1">COUNTIF(INDIRECT("'"&amp;$C$1&amp;"'!F$108:F$114"),$C$212)</f>
        <v>0</v>
      </c>
      <c r="I208" s="6">
        <f ca="1">COUNTIF(INDIRECT("'"&amp;$C$1&amp;"'!G$108:G$114"),$C$212)</f>
        <v>0</v>
      </c>
    </row>
    <row r="209" spans="2:9" hidden="1" x14ac:dyDescent="0.2">
      <c r="C209" s="13" t="s">
        <v>77</v>
      </c>
      <c r="D209" s="6">
        <f ca="1">COUNTIF(INDIRECT("'"&amp;$C$1&amp;"'!B$126:B$132"),$C$212)</f>
        <v>0</v>
      </c>
      <c r="E209" s="6">
        <f ca="1">COUNTIF(INDIRECT("'"&amp;$C$1&amp;"'!C$126:C$132"),$C$212)</f>
        <v>0</v>
      </c>
      <c r="F209" s="6">
        <f ca="1">COUNTIF(INDIRECT("'"&amp;$C$1&amp;"'!D$126:D$132"),$C$212)</f>
        <v>0</v>
      </c>
      <c r="G209" s="6">
        <f ca="1">COUNTIF(INDIRECT("'"&amp;$C$1&amp;"'!E$126:E$132"),$C$212)</f>
        <v>0</v>
      </c>
      <c r="H209" s="6">
        <f ca="1">COUNTIF(INDIRECT("'"&amp;$C$1&amp;"'!F$126:F$132"),$C$212)</f>
        <v>0</v>
      </c>
      <c r="I209" s="6">
        <f ca="1">COUNTIF(INDIRECT("'"&amp;$C$1&amp;"'!G$123:G$132"),$C$212)</f>
        <v>0</v>
      </c>
    </row>
    <row r="210" spans="2:9" hidden="1" x14ac:dyDescent="0.2">
      <c r="C210" s="13" t="s">
        <v>78</v>
      </c>
      <c r="D210" s="6">
        <f ca="1">COUNTIF(INDIRECT("'"&amp;$C$1&amp;"'!B$144:B$150"),$C$212)</f>
        <v>0</v>
      </c>
      <c r="E210" s="6">
        <f ca="1">COUNTIF(INDIRECT("'"&amp;$C$1&amp;"'!C$144:C$150"),$C$212)</f>
        <v>0</v>
      </c>
      <c r="F210" s="6">
        <f ca="1">COUNTIF(INDIRECT("'"&amp;$C$1&amp;"'!D$144:D$150"),$C$212)</f>
        <v>0</v>
      </c>
      <c r="G210" s="6">
        <f ca="1">COUNTIF(INDIRECT("'"&amp;$C$1&amp;"'!E$144:E$150"),$C$212)</f>
        <v>0</v>
      </c>
      <c r="H210" s="6">
        <f ca="1">COUNTIF(INDIRECT("'"&amp;$C$1&amp;"'!F$144:F$150"),$C$212)</f>
        <v>0</v>
      </c>
      <c r="I210" s="6">
        <f ca="1">COUNTIF(INDIRECT("'"&amp;$C$1&amp;"'!G$144:G$150"),$C$212)</f>
        <v>0</v>
      </c>
    </row>
    <row r="211" spans="2:9" ht="13.5" hidden="1" thickBot="1" x14ac:dyDescent="0.25">
      <c r="C211" s="13" t="s">
        <v>79</v>
      </c>
      <c r="D211" s="6">
        <f ca="1">COUNTIF(INDIRECT("'"&amp;$C$1&amp;"'!B$156:B$157"),$C$212)</f>
        <v>0</v>
      </c>
      <c r="E211" s="6">
        <f ca="1">COUNTIF(INDIRECT("'"&amp;$C$1&amp;"'!C$156:C$157"),$C$212)</f>
        <v>0</v>
      </c>
      <c r="F211" s="6">
        <f ca="1">COUNTIF(INDIRECT("'"&amp;$C$1&amp;"'!D$156:D$157"),$C$212)</f>
        <v>0</v>
      </c>
      <c r="G211" s="6">
        <f ca="1">COUNTIF(INDIRECT("'"&amp;$C$1&amp;"'!E$156:E$157"),$C$212)</f>
        <v>0</v>
      </c>
      <c r="H211" s="6">
        <f ca="1">COUNTIF(INDIRECT("'"&amp;$C$1&amp;"'!F$156:F$157"),$C$212)</f>
        <v>0</v>
      </c>
      <c r="I211" s="6">
        <f ca="1">COUNTIF(INDIRECT("'"&amp;$C$1&amp;"'!G$156:G$157"),$C$212)</f>
        <v>0</v>
      </c>
    </row>
    <row r="212" spans="2:9" ht="13.15" customHeight="1" x14ac:dyDescent="0.2">
      <c r="B212" s="11" t="s">
        <v>40</v>
      </c>
      <c r="C212" s="148" t="str">
        <f>Données!A7</f>
        <v>NOM 6</v>
      </c>
      <c r="D212" s="30" t="str">
        <f ca="1">IF(AND(D204&gt;=1,OR(INDIRECT("'"&amp;$C$1&amp;"'!B$28")=1,INDIRECT("'"&amp;$C$1&amp;"'!B$28")=3)),"indispo",IF(AND(D205&gt;=1,OR(INDIRECT("'"&amp;$C$1&amp;"'!B$46")=1,INDIRECT("'"&amp;$C$1&amp;"'!B$46")=3)),"indispo",IF(AND(D206&gt;=1,OR(INDIRECT("'"&amp;$C$1&amp;"'!B$64")=1,INDIRECT("'"&amp;$C$1&amp;"'!B$64")=3)),"indispo",IF(AND(D207&gt;=1,OR(INDIRECT("'"&amp;$C$1&amp;"'!B$82")=1,INDIRECT("'"&amp;$C$1&amp;"'!B$82")=3)),"indispo",IF(AND(D208&gt;=1,OR(INDIRECT("'"&amp;$C$1&amp;"'!B$100")=1,INDIRECT("'"&amp;$C$1&amp;"'!B$100")=3)),"indispo",IF(AND(D209&gt;=1,OR(INDIRECT("'"&amp;$C$1&amp;"'!B$118")=1,INDIRECT("'"&amp;$C$1&amp;"'!B$118")=3)),"indispo",IF(AND(D210&gt;=1,OR(INDIRECT("'"&amp;$C$1&amp;"'!B$136")=1,INDIRECT("'"&amp;$C$1&amp;"'!B$136")=3)),"indispo",IF(AND(D211&gt;=1,OR(INDIRECT("'"&amp;$C$1&amp;"'!B$153")=1,INDIRECT("'"&amp;$C$1&amp;"'!B$153")=3)),"indispo",IF(D203=1,"indispo","dispo")))))))))</f>
        <v>dispo</v>
      </c>
      <c r="E212" s="30" t="str">
        <f ca="1">IF(AND(E204&gt;=1,OR(INDIRECT("'"&amp;$C$1&amp;"'!C$28")=1,INDIRECT("'"&amp;$C$1&amp;"'!C$28")=3)),"indispo",IF(AND(E205&gt;=1,OR(INDIRECT("'"&amp;$C$1&amp;"'!C$46")=1,INDIRECT("'"&amp;$C$1&amp;"'!C$46")=3)),"indispo",IF(AND(E206&gt;=1,OR(INDIRECT("'"&amp;$C$1&amp;"'!C$64")=1,INDIRECT("'"&amp;$C$1&amp;"'!C$64")=3)),"indispo",IF(AND(E207&gt;=1,OR(INDIRECT("'"&amp;$C$1&amp;"'!C$82")=1,INDIRECT("'"&amp;$C$1&amp;"'!C$82")=3)),"indispo",IF(AND(E208&gt;=1,OR(INDIRECT("'"&amp;$C$1&amp;"'!C$100")=1,INDIRECT("'"&amp;$C$1&amp;"'!C$100")=3)),"indispo",IF(AND(E209&gt;=1,OR(INDIRECT("'"&amp;$C$1&amp;"'!C$118")=1,INDIRECT("'"&amp;$C$1&amp;"'!C$118")=3)),"indispo",IF(AND(E210&gt;=1,OR(INDIRECT("'"&amp;$C$1&amp;"'!C$136")=1,INDIRECT("'"&amp;$C$1&amp;"'!C$136")=3)),"indispo",IF(AND(E211&gt;=1,OR(INDIRECT("'"&amp;$C$1&amp;"'!C$153")=1,INDIRECT("'"&amp;$C$1&amp;"'!C$153")=3)),"indispo",IF(E203=1,"indispo","dispo")))))))))</f>
        <v>dispo</v>
      </c>
      <c r="F212" s="30" t="str">
        <f ca="1">IF(AND(F204&gt;=1,OR(INDIRECT("'"&amp;$C$1&amp;"'!D$28")=1,INDIRECT("'"&amp;$C$1&amp;"'!D$28")=3)),"indispo",IF(AND(F205&gt;=1,OR(INDIRECT("'"&amp;$C$1&amp;"'!D$46")=1,INDIRECT("'"&amp;$C$1&amp;"'!D$46")=3)),"indispo",IF(AND(F206&gt;=1,OR(INDIRECT("'"&amp;$C$1&amp;"'!D$64")=1,INDIRECT("'"&amp;$C$1&amp;"'!D$64")=3)),"indispo",IF(AND(F207&gt;=1,OR(INDIRECT("'"&amp;$C$1&amp;"'!D$82")=1,INDIRECT("'"&amp;$C$1&amp;"'!D$82")=3)),"indispo",IF(AND(F208&gt;=1,OR(INDIRECT("'"&amp;$C$1&amp;"'!D$100")=1,INDIRECT("'"&amp;$C$1&amp;"'!D$100")=3)),"indispo",IF(AND(F209&gt;=1,OR(INDIRECT("'"&amp;$C$1&amp;"'!D$118")=1,INDIRECT("'"&amp;$C$1&amp;"'!D$118")=3)),"indispo",IF(AND(F210&gt;=1,OR(INDIRECT("'"&amp;$C$1&amp;"'!D$136")=1,INDIRECT("'"&amp;$C$1&amp;"'!D$136")=3)),"indispo",IF(AND(F211&gt;=1,OR(INDIRECT("'"&amp;$C$1&amp;"'!D$153")=1,INDIRECT("'"&amp;$C$1&amp;"'!D$153")=3)),"indispo",IF(F203=1,"indispo","dispo")))))))))</f>
        <v>dispo</v>
      </c>
      <c r="G212" s="30" t="str">
        <f ca="1">IF(AND(G204&gt;=1,OR(INDIRECT("'"&amp;$C$1&amp;"'!E$28")=1,INDIRECT("'"&amp;$C$1&amp;"'!E$28")=3)),"indispo",IF(AND(G205&gt;=1,OR(INDIRECT("'"&amp;$C$1&amp;"'!E$46")=1,INDIRECT("'"&amp;$C$1&amp;"'!E$46")=3)),"indispo",IF(AND(G206&gt;=1,OR(INDIRECT("'"&amp;$C$1&amp;"'!E$64")=1,INDIRECT("'"&amp;$C$1&amp;"'!E$64")=3)),"indispo",IF(AND(G207&gt;=1,OR(INDIRECT("'"&amp;$C$1&amp;"'!E$82")=1,INDIRECT("'"&amp;$C$1&amp;"'!E$82")=3)),"indispo",IF(AND(G208&gt;=1,OR(INDIRECT("'"&amp;$C$1&amp;"'!E$100")=1,INDIRECT("'"&amp;$C$1&amp;"'!E$100")=3)),"indispo",IF(AND(G209&gt;=1,OR(INDIRECT("'"&amp;$C$1&amp;"'!E$118")=1,INDIRECT("'"&amp;$C$1&amp;"'!E$118")=3)),"indispo",IF(AND(G210&gt;=1,OR(INDIRECT("'"&amp;$C$1&amp;"'!E$136")=1,INDIRECT("'"&amp;$C$1&amp;"'!E$136")=3)),"indispo",IF(AND(G211&gt;=1,OR(INDIRECT("'"&amp;$C$1&amp;"'!E$153")=1,INDIRECT("'"&amp;$C$1&amp;"'!E$153")=3)),"indispo",IF(G203=1,"indispo","dispo")))))))))</f>
        <v>dispo</v>
      </c>
      <c r="H212" s="30" t="str">
        <f ca="1">IF(AND(H204&gt;=1,OR(INDIRECT("'"&amp;$C$1&amp;"'!F$28")=1,INDIRECT("'"&amp;$C$1&amp;"'!F$28")=3)),"indispo",IF(AND(H205&gt;=1,OR(INDIRECT("'"&amp;$C$1&amp;"'!F$46")=1,INDIRECT("'"&amp;$C$1&amp;"'!F$46")=3)),"indispo",IF(AND(H206&gt;=1,OR(INDIRECT("'"&amp;$C$1&amp;"'!F$64")=1,INDIRECT("'"&amp;$C$1&amp;"'!F$64")=3)),"indispo",IF(AND(H207&gt;=1,OR(INDIRECT("'"&amp;$C$1&amp;"'!F$82")=1,INDIRECT("'"&amp;$C$1&amp;"'!F$82")=3)),"indispo",IF(AND(H208&gt;=1,OR(INDIRECT("'"&amp;$C$1&amp;"'!F$100")=1,INDIRECT("'"&amp;$C$1&amp;"'!F$100")=3)),"indispo",IF(AND(H209&gt;=1,OR(INDIRECT("'"&amp;$C$1&amp;"'!F$118")=1,INDIRECT("'"&amp;$C$1&amp;"'!F$118")=3)),"indispo",IF(AND(H210&gt;=1,OR(INDIRECT("'"&amp;$C$1&amp;"'!F$136")=1,INDIRECT("'"&amp;$C$1&amp;"'!F$136")=3)),"indispo",IF(AND(H211&gt;=1,OR(INDIRECT("'"&amp;$C$1&amp;"'!F$153")=1,INDIRECT("'"&amp;$C$1&amp;"'!F$153")=3)),"indispo",IF(H203=1,"indispo","dispo")))))))))</f>
        <v>dispo</v>
      </c>
      <c r="I212" s="30" t="str">
        <f ca="1">IF(AND(I204&gt;=1,OR(INDIRECT("'"&amp;$C$1&amp;"'!G$28")=1,INDIRECT("'"&amp;$C$1&amp;"'!G$28")=3)),"indispo",IF(AND(I205&gt;=1,OR(INDIRECT("'"&amp;$C$1&amp;"'!G$46")=1,INDIRECT("'"&amp;$C$1&amp;"'!G$46")=3)),"indispo",IF(AND(I206&gt;=1,OR(INDIRECT("'"&amp;$C$1&amp;"'!G$64")=1,INDIRECT("'"&amp;$C$1&amp;"'!G$64")=3)),"indispo",IF(AND(I207&gt;=1,OR(INDIRECT("'"&amp;$C$1&amp;"'!G$82")=1,INDIRECT("'"&amp;$C$1&amp;"'!G$82")=3)),"indispo",IF(AND(I208&gt;=1,OR(INDIRECT("'"&amp;$C$1&amp;"'!G$100")=1,INDIRECT("'"&amp;$C$1&amp;"'!G$100")=3)),"indispo",IF(AND(I209&gt;=1,OR(INDIRECT("'"&amp;$C$1&amp;"'!G$118")=1,INDIRECT("'"&amp;$C$1&amp;"'!G$118")=3)),"indispo",IF(AND(I210&gt;=1,OR(INDIRECT("'"&amp;$C$1&amp;"'!G$136")=1,INDIRECT("'"&amp;$C$1&amp;"'!G$136")=3)),"indispo",IF(AND(I211&gt;=1,OR(INDIRECT("'"&amp;$C$1&amp;"'!G$153")=1,INDIRECT("'"&amp;$C$1&amp;"'!G$153")=3)),"indispo",IF(I203=1,"indispo","dispo")))))))))</f>
        <v>dispo</v>
      </c>
    </row>
    <row r="213" spans="2:9" ht="13.15" customHeight="1" x14ac:dyDescent="0.2">
      <c r="B213" s="12" t="s">
        <v>39</v>
      </c>
      <c r="C213" s="149"/>
      <c r="D213" s="31" t="str">
        <f ca="1">IF(AND(D204&gt;=1,OR(INDIRECT("'"&amp;$C$1&amp;"'!B$28")=2,INDIRECT("'"&amp;$C$1&amp;"'!B$28")=3)),"indispo",IF(AND(D205&gt;=1,OR(INDIRECT("'"&amp;$C$1&amp;"'!B$46")=2,INDIRECT("'"&amp;$C$1&amp;"'!B$46")=3)),"indispo",IF(AND(D206&gt;=1,OR(INDIRECT("'"&amp;$C$1&amp;"'!B$64")=2,INDIRECT("'"&amp;$C$1&amp;"'!B$64")=3)),"indispo",IF(AND(D207&gt;=1,OR(INDIRECT("'"&amp;$C$1&amp;"'!B$82")=2,INDIRECT("'"&amp;$C$1&amp;"'!B$82")=3)),"indispo",IF(AND(D208&gt;=1,OR(INDIRECT("'"&amp;$C$1&amp;"'!B$100")=2,INDIRECT("'"&amp;$C$1&amp;"'!B$100")=3)),"indispo",IF(AND(D209&gt;=1,OR(INDIRECT("'"&amp;$C$1&amp;"'!B$118")=2,INDIRECT("'"&amp;$C$1&amp;"'!B$118")=3)),"indispo",IF(AND(D210&gt;=1,OR(INDIRECT("'"&amp;$C$1&amp;"'!B$136")=2,INDIRECT("'"&amp;$C$1&amp;"'!B$136")=3)),"indispo",IF(AND(D211&gt;=1,OR(INDIRECT("'"&amp;$C$1&amp;"'!B$153")=2,INDIRECT("'"&amp;$C$1&amp;"'!B$153")=3)),"indispo",IF(D203=1,"indispo","dispo")))))))))</f>
        <v>dispo</v>
      </c>
      <c r="E213" s="31" t="str">
        <f ca="1">IF(AND(E204&gt;=1,OR(INDIRECT("'"&amp;$C$1&amp;"'!C$28")=2,INDIRECT("'"&amp;$C$1&amp;"'!C$28")=3)),"indispo",IF(AND(E205&gt;=1,OR(INDIRECT("'"&amp;$C$1&amp;"'!C$46")=2,INDIRECT("'"&amp;$C$1&amp;"'!C$46")=3)),"indispo",IF(AND(E206&gt;=1,OR(INDIRECT("'"&amp;$C$1&amp;"'!C$64")=2,INDIRECT("'"&amp;$C$1&amp;"'!C$64")=3)),"indispo",IF(AND(E207&gt;=1,OR(INDIRECT("'"&amp;$C$1&amp;"'!C$82")=2,INDIRECT("'"&amp;$C$1&amp;"'!C$82")=3)),"indispo",IF(AND(E208&gt;=1,OR(INDIRECT("'"&amp;$C$1&amp;"'!C$100")=2,INDIRECT("'"&amp;$C$1&amp;"'!C$100")=3)),"indispo",IF(AND(E209&gt;=1,OR(INDIRECT("'"&amp;$C$1&amp;"'!C$118")=2,INDIRECT("'"&amp;$C$1&amp;"'!C$118")=3)),"indispo",IF(AND(E210&gt;=1,OR(INDIRECT("'"&amp;$C$1&amp;"'!C$136")=2,INDIRECT("'"&amp;$C$1&amp;"'!C$136")=3)),"indispo",IF(AND(E211&gt;=1,OR(INDIRECT("'"&amp;$C$1&amp;"'!C$153")=2,INDIRECT("'"&amp;$C$1&amp;"'!C$153")=3)),"indispo",IF(E203=1,"indispo","dispo")))))))))</f>
        <v>dispo</v>
      </c>
      <c r="F213" s="31" t="str">
        <f ca="1">IF(AND(F204&gt;=1,OR(INDIRECT("'"&amp;$C$1&amp;"'!D$28")=2,INDIRECT("'"&amp;$C$1&amp;"'!D$28")=3)),"indispo",IF(AND(F205&gt;=1,OR(INDIRECT("'"&amp;$C$1&amp;"'!D$46")=2,INDIRECT("'"&amp;$C$1&amp;"'!D$46")=3)),"indispo",IF(AND(F206&gt;=1,OR(INDIRECT("'"&amp;$C$1&amp;"'!D$64")=2,INDIRECT("'"&amp;$C$1&amp;"'!D$64")=3)),"indispo",IF(AND(F207&gt;=1,OR(INDIRECT("'"&amp;$C$1&amp;"'!D$82")=2,INDIRECT("'"&amp;$C$1&amp;"'!D$82")=3)),"indispo",IF(AND(F208&gt;=1,OR(INDIRECT("'"&amp;$C$1&amp;"'!D$100")=2,INDIRECT("'"&amp;$C$1&amp;"'!D$100")=3)),"indispo",IF(AND(F209&gt;=1,OR(INDIRECT("'"&amp;$C$1&amp;"'!D$118")=2,INDIRECT("'"&amp;$C$1&amp;"'!D$118")=3)),"indispo",IF(AND(F210&gt;=1,OR(INDIRECT("'"&amp;$C$1&amp;"'!D$136")=2,INDIRECT("'"&amp;$C$1&amp;"'!D$136")=3)),"indispo",IF(AND(F211&gt;=1,OR(INDIRECT("'"&amp;$C$1&amp;"'!D$153")=2,INDIRECT("'"&amp;$C$1&amp;"'!D$153")=3)),"indispo",IF(F203=1,"indispo","dispo")))))))))</f>
        <v>dispo</v>
      </c>
      <c r="G213" s="31" t="str">
        <f ca="1">IF(AND(G204&gt;=1,OR(INDIRECT("'"&amp;$C$1&amp;"'!E$28")=2,INDIRECT("'"&amp;$C$1&amp;"'!E$28")=3)),"indispo",IF(AND(G205&gt;=1,OR(INDIRECT("'"&amp;$C$1&amp;"'!E$46")=2,INDIRECT("'"&amp;$C$1&amp;"'!E$46")=3)),"indispo",IF(AND(G206&gt;=1,OR(INDIRECT("'"&amp;$C$1&amp;"'!E$64")=2,INDIRECT("'"&amp;$C$1&amp;"'!E$64")=3)),"indispo",IF(AND(G207&gt;=1,OR(INDIRECT("'"&amp;$C$1&amp;"'!E$82")=2,INDIRECT("'"&amp;$C$1&amp;"'!E$82")=3)),"indispo",IF(AND(G208&gt;=1,OR(INDIRECT("'"&amp;$C$1&amp;"'!E$100")=2,INDIRECT("'"&amp;$C$1&amp;"'!E$100")=3)),"indispo",IF(AND(G209&gt;=1,OR(INDIRECT("'"&amp;$C$1&amp;"'!E$118")=2,INDIRECT("'"&amp;$C$1&amp;"'!E$118")=3)),"indispo",IF(AND(G210&gt;=1,OR(INDIRECT("'"&amp;$C$1&amp;"'!E$136")=2,INDIRECT("'"&amp;$C$1&amp;"'!E$136")=3)),"indispo",IF(AND(G211&gt;=1,OR(INDIRECT("'"&amp;$C$1&amp;"'!E$153")=2,INDIRECT("'"&amp;$C$1&amp;"'!E$153")=3)),"indispo",IF(G203=1,"indispo","dispo")))))))))</f>
        <v>dispo</v>
      </c>
      <c r="H213" s="31" t="str">
        <f ca="1">IF(AND(H204&gt;=1,OR(INDIRECT("'"&amp;$C$1&amp;"'!F$28")=2,INDIRECT("'"&amp;$C$1&amp;"'!F$28")=3)),"indispo",IF(AND(H205&gt;=1,OR(INDIRECT("'"&amp;$C$1&amp;"'!F$46")=2,INDIRECT("'"&amp;$C$1&amp;"'!F$46")=3)),"indispo",IF(AND(H206&gt;=1,OR(INDIRECT("'"&amp;$C$1&amp;"'!F$64")=2,INDIRECT("'"&amp;$C$1&amp;"'!F$64")=3)),"indispo",IF(AND(H207&gt;=1,OR(INDIRECT("'"&amp;$C$1&amp;"'!F$82")=2,INDIRECT("'"&amp;$C$1&amp;"'!F$82")=3)),"indispo",IF(AND(H208&gt;=1,OR(INDIRECT("'"&amp;$C$1&amp;"'!F$100")=2,INDIRECT("'"&amp;$C$1&amp;"'!F$100")=3)),"indispo",IF(AND(H209&gt;=1,OR(INDIRECT("'"&amp;$C$1&amp;"'!F$118")=2,INDIRECT("'"&amp;$C$1&amp;"'!F$118")=3)),"indispo",IF(AND(H210&gt;=1,OR(INDIRECT("'"&amp;$C$1&amp;"'!F$136")=2,INDIRECT("'"&amp;$C$1&amp;"'!F$136")=3)),"indispo",IF(AND(H211&gt;=1,OR(INDIRECT("'"&amp;$C$1&amp;"'!F$153")=2,INDIRECT("'"&amp;$C$1&amp;"'!F$153")=3)),"indispo",IF(H203=1,"indispo","dispo")))))))))</f>
        <v>dispo</v>
      </c>
      <c r="I213" s="31" t="str">
        <f ca="1">IF(AND(I204&gt;=1,OR(INDIRECT("'"&amp;$C$1&amp;"'!G$28")=2,INDIRECT("'"&amp;$C$1&amp;"'!G$28")=3)),"indispo",IF(AND(I205&gt;=1,OR(INDIRECT("'"&amp;$C$1&amp;"'!G$46")=2,INDIRECT("'"&amp;$C$1&amp;"'!G$46")=3)),"indispo",IF(AND(I206&gt;=1,OR(INDIRECT("'"&amp;$C$1&amp;"'!G$64")=2,INDIRECT("'"&amp;$C$1&amp;"'!G$64")=3)),"indispo",IF(AND(I207&gt;=1,OR(INDIRECT("'"&amp;$C$1&amp;"'!G$82")=2,INDIRECT("'"&amp;$C$1&amp;"'!G$82")=3)),"indispo",IF(AND(I208&gt;=1,OR(INDIRECT("'"&amp;$C$1&amp;"'!G$100")=2,INDIRECT("'"&amp;$C$1&amp;"'!G$100")=3)),"indispo",IF(AND(I209&gt;=1,OR(INDIRECT("'"&amp;$C$1&amp;"'!G$118")=2,INDIRECT("'"&amp;$C$1&amp;"'!G$118")=3)),"indispo",IF(AND(I210&gt;=1,OR(INDIRECT("'"&amp;$C$1&amp;"'!G$136")=2,INDIRECT("'"&amp;$C$1&amp;"'!G$136")=3)),"indispo",IF(AND(I211&gt;=1,OR(INDIRECT("'"&amp;$C$1&amp;"'!G$153")=2,INDIRECT("'"&amp;$C$1&amp;"'!G$153")=3)),"indispo",IF(I203=1,"indispo","dispo")))))))))</f>
        <v>dispo</v>
      </c>
    </row>
    <row r="214" spans="2:9" ht="13.5" thickBot="1" x14ac:dyDescent="0.25">
      <c r="B214" s="146" t="s">
        <v>42</v>
      </c>
      <c r="C214" s="147"/>
      <c r="D214" s="32" t="str">
        <f ca="1">IF(SUM(D204:D211)&gt;2,"erreur"&amp;" "&amp;$C$212,IF(AND(SUM(D204:D211)&gt;=2,OR(D212="dispo",D213="dispo")),"erreur"&amp;" "&amp;$C$212,IF(AND(SUM(D204:D211)&gt;=2,OR(INDIRECT("'"&amp;$C$1&amp;"'!B$28")=3,INDIRECT("'"&amp;$C$1&amp;"'!B$46")=3,INDIRECT("'"&amp;$C$1&amp;"'!B$64")=3,INDIRECT("'"&amp;$C$1&amp;"'!B$82")=3,INDIRECT("'"&amp;$C$1&amp;"'!B$100")=3,INDIRECT("'"&amp;$C$1&amp;"'!B118")=3,INDIRECT("'"&amp;$C$1&amp;"'!B136")=3,INDIRECT("'"&amp;$C$1&amp;"'!B153")=3,INDIRECT("'"&amp;$C$1&amp;"'!B189")=3)),"erreur"&amp;" "&amp;$C$212,IF(AND(SUM(D204:D211)&gt;=1,D203=1),"erreur"&amp;" "&amp;$C$212,"OK"))))</f>
        <v>OK</v>
      </c>
      <c r="E214" s="32" t="str">
        <f ca="1">IF(SUM(E204:E211)&gt;2,"erreur"&amp;" "&amp;$C$212,IF(AND(SUM(E204:E211)&gt;=2,OR(E212="dispo",E213="dispo")),"erreur"&amp;" "&amp;$C$212,IF(AND(SUM(E204:E211)&gt;=2,OR(INDIRECT("'"&amp;$C$1&amp;"'!C$28")=3,INDIRECT("'"&amp;$C$1&amp;"'!C$46")=3,INDIRECT("'"&amp;$C$1&amp;"'!C$64")=3,INDIRECT("'"&amp;$C$1&amp;"'!C$82")=3,INDIRECT("'"&amp;$C$1&amp;"'!C$100")=3,INDIRECT("'"&amp;$C$1&amp;"'!C118")=3,INDIRECT("'"&amp;$C$1&amp;"'!C136")=3,INDIRECT("'"&amp;$C$1&amp;"'!C153")=3,INDIRECT("'"&amp;$C$1&amp;"'!C189")=3)),"erreur"&amp;" "&amp;$C$212,IF(AND(SUM(E204:E211)&gt;=1,E203=1),"erreur"&amp;" "&amp;$C$212,"OK"))))</f>
        <v>OK</v>
      </c>
      <c r="F214" s="32" t="str">
        <f ca="1">IF(SUM(F204:F211)&gt;2,"erreur"&amp;" "&amp;$C$212,IF(AND(SUM(F204:F211)&gt;=2,OR(F212="dispo",F213="dispo")),"erreur"&amp;" "&amp;$C$212,IF(AND(SUM(F204:F211)&gt;=2,OR(INDIRECT("'"&amp;$C$1&amp;"'!D$28")=3,INDIRECT("'"&amp;$C$1&amp;"'!D$46")=3,INDIRECT("'"&amp;$C$1&amp;"'!D$64")=3,INDIRECT("'"&amp;$C$1&amp;"'!D$82")=3,INDIRECT("'"&amp;$C$1&amp;"'!D$100")=3,INDIRECT("'"&amp;$C$1&amp;"'!D118")=3,INDIRECT("'"&amp;$C$1&amp;"'!D136")=3,INDIRECT("'"&amp;$C$1&amp;"'!D153")=3,INDIRECT("'"&amp;$C$1&amp;"'!D189")=3)),"erreur"&amp;" "&amp;$C$212,IF(AND(SUM(F204:F211)&gt;=1,F203=1),"erreur"&amp;" "&amp;$C$212,"OK"))))</f>
        <v>OK</v>
      </c>
      <c r="G214" s="32" t="str">
        <f ca="1">IF(SUM(G204:G211)&gt;2,"erreur"&amp;" "&amp;$C$212,IF(AND(SUM(G204:G211)&gt;=2,OR(G212="dispo",G213="dispo")),"erreur"&amp;" "&amp;$C$212,IF(AND(SUM(G204:G211)&gt;=2,OR(INDIRECT("'"&amp;$C$1&amp;"'!E$28")=3,INDIRECT("'"&amp;$C$1&amp;"'!E$46")=3,INDIRECT("'"&amp;$C$1&amp;"'!E$64")=3,INDIRECT("'"&amp;$C$1&amp;"'!E$82")=3,INDIRECT("'"&amp;$C$1&amp;"'!E$100")=3,INDIRECT("'"&amp;$C$1&amp;"'!E118")=3,INDIRECT("'"&amp;$C$1&amp;"'!E136")=3,INDIRECT("'"&amp;$C$1&amp;"'!E153")=3,INDIRECT("'"&amp;$C$1&amp;"'!E189")=3)),"erreur"&amp;" "&amp;$C$212,IF(AND(SUM(G204:G211)&gt;=1,G203=1),"erreur"&amp;" "&amp;$C$212,"OK"))))</f>
        <v>OK</v>
      </c>
      <c r="H214" s="32" t="str">
        <f ca="1">IF(SUM(H204:H211)&gt;2,"erreur"&amp;" "&amp;$C$212,IF(AND(SUM(H204:H211)&gt;=2,OR(H212="dispo",H213="dispo")),"erreur"&amp;" "&amp;$C$212,IF(AND(SUM(H204:H211)&gt;=2,OR(INDIRECT("'"&amp;$C$1&amp;"'!F$28")=3,INDIRECT("'"&amp;$C$1&amp;"'!F$46")=3,INDIRECT("'"&amp;$C$1&amp;"'!F$64")=3,INDIRECT("'"&amp;$C$1&amp;"'!F$82")=3,INDIRECT("'"&amp;$C$1&amp;"'!F$100")=3,INDIRECT("'"&amp;$C$1&amp;"'!F118")=3,INDIRECT("'"&amp;$C$1&amp;"'!F136")=3,INDIRECT("'"&amp;$C$1&amp;"'!F153")=3,INDIRECT("'"&amp;$C$1&amp;"'!F189")=3)),"erreur"&amp;" "&amp;$C$212,IF(AND(SUM(H204:H211)&gt;=1,H203=1),"erreur"&amp;" "&amp;$C$212,"OK"))))</f>
        <v>OK</v>
      </c>
      <c r="I214" s="32" t="str">
        <f ca="1">IF(SUM(I204:I211)&gt;2,"erreur"&amp;" "&amp;$C$212,IF(AND(SUM(I204:I211)&gt;=2,OR(I212="dispo",I213="dispo")),"erreur"&amp;" "&amp;$C$212,IF(AND(SUM(I204:I211)&gt;=2,OR(INDIRECT("'"&amp;$C$1&amp;"'!G$28")=3,INDIRECT("'"&amp;$C$1&amp;"'!G$46")=3,INDIRECT("'"&amp;$C$1&amp;"'!G$64")=3,INDIRECT("'"&amp;$C$1&amp;"'!G$82")=3,INDIRECT("'"&amp;$C$1&amp;"'!G$100")=3,INDIRECT("'"&amp;$C$1&amp;"'!G118")=3,INDIRECT("'"&amp;$C$1&amp;"'!G136")=3,INDIRECT("'"&amp;$C$1&amp;"'!G153")=3,INDIRECT("'"&amp;$C$1&amp;"'!G189")=3)),"erreur"&amp;" "&amp;$C$212,IF(AND(SUM(I204:I211)&gt;=1,I203=1),"erreur"&amp;" "&amp;$C$212,"OK"))))</f>
        <v>OK</v>
      </c>
    </row>
    <row r="215" spans="2:9" hidden="1" x14ac:dyDescent="0.2">
      <c r="B215" s="20"/>
      <c r="C215" s="13" t="s">
        <v>51</v>
      </c>
      <c r="D215" s="6">
        <f ca="1">COUNTIF(INDIRECT("'"&amp;$C$1&amp;"'!B$6:B$12"),$C$224)</f>
        <v>0</v>
      </c>
      <c r="E215" s="6">
        <f ca="1">COUNTIF(INDIRECT("'"&amp;$C$1&amp;"'!C$6:C$12"),$C$224)</f>
        <v>0</v>
      </c>
      <c r="F215" s="6">
        <f ca="1">COUNTIF(INDIRECT("'"&amp;$C$1&amp;"'!D$6:D$12"),$C$224)</f>
        <v>0</v>
      </c>
      <c r="G215" s="6">
        <f ca="1">COUNTIF(INDIRECT("'"&amp;$C$1&amp;"'!E$6:E$12"),$C$224)</f>
        <v>0</v>
      </c>
      <c r="H215" s="6">
        <f ca="1">COUNTIF(INDIRECT("'"&amp;$C$1&amp;"'!F$6:F$12"),$C$224)</f>
        <v>0</v>
      </c>
      <c r="I215" s="6">
        <f ca="1">COUNTIF(INDIRECT("'"&amp;$C$1&amp;"'!G$6:G$12"),$C$224)</f>
        <v>0</v>
      </c>
    </row>
    <row r="216" spans="2:9" hidden="1" x14ac:dyDescent="0.2">
      <c r="B216" s="14"/>
      <c r="C216" s="13" t="s">
        <v>43</v>
      </c>
      <c r="D216" s="6">
        <f ca="1">COUNTIF(INDIRECT("'"&amp;$C$1&amp;"'!B$36:B$42"),$C$224)</f>
        <v>0</v>
      </c>
      <c r="E216" s="6">
        <f ca="1">COUNTIF(INDIRECT("'"&amp;$C$1&amp;"'!C$36:C$42"),$C$224)</f>
        <v>0</v>
      </c>
      <c r="F216" s="6">
        <f ca="1">COUNTIF(INDIRECT("'"&amp;$C$1&amp;"'!D$36:D$42"),$C$224)</f>
        <v>0</v>
      </c>
      <c r="G216" s="6">
        <f ca="1">COUNTIF(INDIRECT("'"&amp;$C$1&amp;"'!E$36:E$42"),$C$224)</f>
        <v>0</v>
      </c>
      <c r="H216" s="6">
        <f ca="1">COUNTIF(INDIRECT("'"&amp;$C$1&amp;"'!F$36:F$42"),$C$224)</f>
        <v>0</v>
      </c>
      <c r="I216" s="6">
        <f ca="1">COUNTIF(INDIRECT("'"&amp;$C$1&amp;"'!G$36:G$42"),$C$224)</f>
        <v>0</v>
      </c>
    </row>
    <row r="217" spans="2:9" hidden="1" x14ac:dyDescent="0.2">
      <c r="B217" s="14"/>
      <c r="C217" s="13" t="s">
        <v>44</v>
      </c>
      <c r="D217" s="6">
        <f ca="1">COUNTIF(INDIRECT("'"&amp;$C$1&amp;"'!B$54:B$60"),$C$224)</f>
        <v>0</v>
      </c>
      <c r="E217" s="6">
        <f ca="1">COUNTIF(INDIRECT("'"&amp;$C$1&amp;"'!C$54:C$60"),$C$224)</f>
        <v>0</v>
      </c>
      <c r="F217" s="6">
        <f ca="1">COUNTIF(INDIRECT("'"&amp;$C$1&amp;"'!D$54:D$60"),$C$224)</f>
        <v>0</v>
      </c>
      <c r="G217" s="6">
        <f ca="1">COUNTIF(INDIRECT("'"&amp;$C$1&amp;"'!E$54:E$60"),$C$224)</f>
        <v>0</v>
      </c>
      <c r="H217" s="6">
        <f ca="1">COUNTIF(INDIRECT("'"&amp;$C$1&amp;"'!F$54:F$60"),$C$224)</f>
        <v>0</v>
      </c>
      <c r="I217" s="6">
        <f ca="1">COUNTIF(INDIRECT("'"&amp;$C$1&amp;"'!G$54:G$60"),$C$224)</f>
        <v>0</v>
      </c>
    </row>
    <row r="218" spans="2:9" hidden="1" x14ac:dyDescent="0.2">
      <c r="B218" s="14"/>
      <c r="C218" s="13" t="s">
        <v>45</v>
      </c>
      <c r="D218" s="6">
        <f ca="1">COUNTIF(INDIRECT("'"&amp;$C$1&amp;"'!B$72:B$78"),$C$224)</f>
        <v>0</v>
      </c>
      <c r="E218" s="6">
        <f ca="1">COUNTIF(INDIRECT("'"&amp;$C$1&amp;"'!C$72:C$78"),$C$224)</f>
        <v>0</v>
      </c>
      <c r="F218" s="6">
        <f ca="1">COUNTIF(INDIRECT("'"&amp;$C$1&amp;"'!D$72:D$78"),$C$224)</f>
        <v>0</v>
      </c>
      <c r="G218" s="6">
        <f ca="1">COUNTIF(INDIRECT("'"&amp;$C$1&amp;"'!E$72:E$78"),$C$224)</f>
        <v>0</v>
      </c>
      <c r="H218" s="6">
        <f ca="1">COUNTIF(INDIRECT("'"&amp;$C$1&amp;"'!F$72:F$78"),$C$224)</f>
        <v>0</v>
      </c>
      <c r="I218" s="6">
        <f ca="1">COUNTIF(INDIRECT("'"&amp;$C$1&amp;"'!G$72:G$78"),$C$224)</f>
        <v>0</v>
      </c>
    </row>
    <row r="219" spans="2:9" hidden="1" x14ac:dyDescent="0.2">
      <c r="B219" s="14"/>
      <c r="C219" s="13" t="s">
        <v>46</v>
      </c>
      <c r="D219" s="6">
        <f ca="1">COUNTIF(INDIRECT("'"&amp;$C$1&amp;"'!B$90:B$96"),$C$224)</f>
        <v>0</v>
      </c>
      <c r="E219" s="6">
        <f ca="1">COUNTIF(INDIRECT("'"&amp;$C$1&amp;"'!C$90:C$96"),$C$224)</f>
        <v>0</v>
      </c>
      <c r="F219" s="6">
        <f ca="1">COUNTIF(INDIRECT("'"&amp;$C$1&amp;"'!D$90:D$96"),$C$224)</f>
        <v>0</v>
      </c>
      <c r="G219" s="6">
        <f ca="1">COUNTIF(INDIRECT("'"&amp;$C$1&amp;"'!E$90:E$96"),$C$224)</f>
        <v>0</v>
      </c>
      <c r="H219" s="6">
        <f ca="1">COUNTIF(INDIRECT("'"&amp;$C$1&amp;"'!F$90:F$96"),$C$224)</f>
        <v>0</v>
      </c>
      <c r="I219" s="6">
        <f ca="1">COUNTIF(INDIRECT("'"&amp;$C$1&amp;"'!G$90:G$96"),$C$224)</f>
        <v>0</v>
      </c>
    </row>
    <row r="220" spans="2:9" hidden="1" x14ac:dyDescent="0.2">
      <c r="C220" s="13" t="s">
        <v>47</v>
      </c>
      <c r="D220" s="6">
        <f ca="1">COUNTIF(INDIRECT("'"&amp;$C$1&amp;"'!B$108:B$114"),$C$224)</f>
        <v>0</v>
      </c>
      <c r="E220" s="6">
        <f ca="1">COUNTIF(INDIRECT("'"&amp;$C$1&amp;"'!C$108:C$114"),$C$224)</f>
        <v>0</v>
      </c>
      <c r="F220" s="6">
        <f ca="1">COUNTIF(INDIRECT("'"&amp;$C$1&amp;"'!D$108:D$114"),$C$224)</f>
        <v>0</v>
      </c>
      <c r="G220" s="6">
        <f ca="1">COUNTIF(INDIRECT("'"&amp;$C$1&amp;"'!E$108:E$114"),$C$224)</f>
        <v>0</v>
      </c>
      <c r="H220" s="6">
        <f ca="1">COUNTIF(INDIRECT("'"&amp;$C$1&amp;"'!F$108:F$114"),$C$224)</f>
        <v>0</v>
      </c>
      <c r="I220" s="6">
        <f ca="1">COUNTIF(INDIRECT("'"&amp;$C$1&amp;"'!G$108:G$114"),$C$224)</f>
        <v>0</v>
      </c>
    </row>
    <row r="221" spans="2:9" hidden="1" x14ac:dyDescent="0.2">
      <c r="C221" s="13" t="s">
        <v>77</v>
      </c>
      <c r="D221" s="6">
        <f ca="1">COUNTIF(INDIRECT("'"&amp;$C$1&amp;"'!B$126:B$132"),$C$224)</f>
        <v>0</v>
      </c>
      <c r="E221" s="6">
        <f ca="1">COUNTIF(INDIRECT("'"&amp;$C$1&amp;"'!C$126:C$132"),$C$224)</f>
        <v>0</v>
      </c>
      <c r="F221" s="6">
        <f ca="1">COUNTIF(INDIRECT("'"&amp;$C$1&amp;"'!D$126:D$132"),$C$224)</f>
        <v>0</v>
      </c>
      <c r="G221" s="6">
        <f ca="1">COUNTIF(INDIRECT("'"&amp;$C$1&amp;"'!E$126:E$132"),$C$224)</f>
        <v>0</v>
      </c>
      <c r="H221" s="6">
        <f ca="1">COUNTIF(INDIRECT("'"&amp;$C$1&amp;"'!F$126:F$132"),$C$224)</f>
        <v>0</v>
      </c>
      <c r="I221" s="6">
        <f ca="1">COUNTIF(INDIRECT("'"&amp;$C$1&amp;"'!G$123:G$132"),$C$224)</f>
        <v>0</v>
      </c>
    </row>
    <row r="222" spans="2:9" hidden="1" x14ac:dyDescent="0.2">
      <c r="C222" s="13" t="s">
        <v>78</v>
      </c>
      <c r="D222" s="6">
        <f ca="1">COUNTIF(INDIRECT("'"&amp;$C$1&amp;"'!B$144:B$150"),$C$224)</f>
        <v>0</v>
      </c>
      <c r="E222" s="6">
        <f ca="1">COUNTIF(INDIRECT("'"&amp;$C$1&amp;"'!C$144:C$150"),$C$224)</f>
        <v>0</v>
      </c>
      <c r="F222" s="6">
        <f ca="1">COUNTIF(INDIRECT("'"&amp;$C$1&amp;"'!D$144:D$150"),$C$224)</f>
        <v>0</v>
      </c>
      <c r="G222" s="6">
        <f ca="1">COUNTIF(INDIRECT("'"&amp;$C$1&amp;"'!E$144:E$150"),$C$224)</f>
        <v>0</v>
      </c>
      <c r="H222" s="6">
        <f ca="1">COUNTIF(INDIRECT("'"&amp;$C$1&amp;"'!F$144:F$150"),$C$224)</f>
        <v>0</v>
      </c>
      <c r="I222" s="6">
        <f ca="1">COUNTIF(INDIRECT("'"&amp;$C$1&amp;"'!G$144:G$150"),$C$224)</f>
        <v>0</v>
      </c>
    </row>
    <row r="223" spans="2:9" ht="13.5" hidden="1" thickBot="1" x14ac:dyDescent="0.25">
      <c r="C223" s="13" t="s">
        <v>79</v>
      </c>
      <c r="D223" s="6">
        <f ca="1">COUNTIF(INDIRECT("'"&amp;$C$1&amp;"'!B$156:B$157"),$C$224)</f>
        <v>0</v>
      </c>
      <c r="E223" s="6">
        <f ca="1">COUNTIF(INDIRECT("'"&amp;$C$1&amp;"'!C$156:C$157"),$C$224)</f>
        <v>0</v>
      </c>
      <c r="F223" s="6">
        <f ca="1">COUNTIF(INDIRECT("'"&amp;$C$1&amp;"'!D$156:D$157"),$C$224)</f>
        <v>0</v>
      </c>
      <c r="G223" s="6">
        <f ca="1">COUNTIF(INDIRECT("'"&amp;$C$1&amp;"'!E$156:E$157"),$C$224)</f>
        <v>0</v>
      </c>
      <c r="H223" s="6">
        <f ca="1">COUNTIF(INDIRECT("'"&amp;$C$1&amp;"'!F$156:F$157"),$C$224)</f>
        <v>0</v>
      </c>
      <c r="I223" s="6">
        <f ca="1">COUNTIF(INDIRECT("'"&amp;$C$1&amp;"'!G$156:G$157"),$C$224)</f>
        <v>0</v>
      </c>
    </row>
    <row r="224" spans="2:9" x14ac:dyDescent="0.2">
      <c r="B224" s="11" t="s">
        <v>40</v>
      </c>
      <c r="C224" s="148" t="str">
        <f>Données!A8</f>
        <v>NOM 7</v>
      </c>
      <c r="D224" s="30" t="str">
        <f ca="1">IF(AND(D216&gt;=1,OR(INDIRECT("'"&amp;$C$1&amp;"'!B$28")=1,INDIRECT("'"&amp;$C$1&amp;"'!B$28")=3)),"indispo",IF(AND(D217&gt;=1,OR(INDIRECT("'"&amp;$C$1&amp;"'!B$46")=1,INDIRECT("'"&amp;$C$1&amp;"'!B$46")=3)),"indispo",IF(AND(D218&gt;=1,OR(INDIRECT("'"&amp;$C$1&amp;"'!B$64")=1,INDIRECT("'"&amp;$C$1&amp;"'!B$64")=3)),"indispo",IF(AND(D219&gt;=1,OR(INDIRECT("'"&amp;$C$1&amp;"'!B$82")=1,INDIRECT("'"&amp;$C$1&amp;"'!B$82")=3)),"indispo",IF(AND(D220&gt;=1,OR(INDIRECT("'"&amp;$C$1&amp;"'!B$100")=1,INDIRECT("'"&amp;$C$1&amp;"'!B$100")=3)),"indispo",IF(AND(D221&gt;=1,OR(INDIRECT("'"&amp;$C$1&amp;"'!B$118")=1,INDIRECT("'"&amp;$C$1&amp;"'!B$118")=3)),"indispo",IF(AND(D222&gt;=1,OR(INDIRECT("'"&amp;$C$1&amp;"'!B$136")=1,INDIRECT("'"&amp;$C$1&amp;"'!B$136")=3)),"indispo",IF(AND(D223&gt;=1,OR(INDIRECT("'"&amp;$C$1&amp;"'!B$153")=1,INDIRECT("'"&amp;$C$1&amp;"'!B$153")=3)),"indispo",IF(D215=1,"indispo","dispo")))))))))</f>
        <v>dispo</v>
      </c>
      <c r="E224" s="30" t="str">
        <f ca="1">IF(AND(E216&gt;=1,OR(INDIRECT("'"&amp;$C$1&amp;"'!C$28")=1,INDIRECT("'"&amp;$C$1&amp;"'!C$28")=3)),"indispo",IF(AND(E217&gt;=1,OR(INDIRECT("'"&amp;$C$1&amp;"'!C$46")=1,INDIRECT("'"&amp;$C$1&amp;"'!C$46")=3)),"indispo",IF(AND(E218&gt;=1,OR(INDIRECT("'"&amp;$C$1&amp;"'!C$64")=1,INDIRECT("'"&amp;$C$1&amp;"'!C$64")=3)),"indispo",IF(AND(E219&gt;=1,OR(INDIRECT("'"&amp;$C$1&amp;"'!C$82")=1,INDIRECT("'"&amp;$C$1&amp;"'!C$82")=3)),"indispo",IF(AND(E220&gt;=1,OR(INDIRECT("'"&amp;$C$1&amp;"'!C$100")=1,INDIRECT("'"&amp;$C$1&amp;"'!C$100")=3)),"indispo",IF(AND(E221&gt;=1,OR(INDIRECT("'"&amp;$C$1&amp;"'!C$118")=1,INDIRECT("'"&amp;$C$1&amp;"'!C$118")=3)),"indispo",IF(AND(E222&gt;=1,OR(INDIRECT("'"&amp;$C$1&amp;"'!C$136")=1,INDIRECT("'"&amp;$C$1&amp;"'!C$136")=3)),"indispo",IF(AND(E223&gt;=1,OR(INDIRECT("'"&amp;$C$1&amp;"'!C$153")=1,INDIRECT("'"&amp;$C$1&amp;"'!C$153")=3)),"indispo",IF(E215=1,"indispo","dispo")))))))))</f>
        <v>dispo</v>
      </c>
      <c r="F224" s="30" t="str">
        <f ca="1">IF(AND(F216&gt;=1,OR(INDIRECT("'"&amp;$C$1&amp;"'!D$28")=1,INDIRECT("'"&amp;$C$1&amp;"'!D$28")=3)),"indispo",IF(AND(F217&gt;=1,OR(INDIRECT("'"&amp;$C$1&amp;"'!D$46")=1,INDIRECT("'"&amp;$C$1&amp;"'!D$46")=3)),"indispo",IF(AND(F218&gt;=1,OR(INDIRECT("'"&amp;$C$1&amp;"'!D$64")=1,INDIRECT("'"&amp;$C$1&amp;"'!D$64")=3)),"indispo",IF(AND(F219&gt;=1,OR(INDIRECT("'"&amp;$C$1&amp;"'!D$82")=1,INDIRECT("'"&amp;$C$1&amp;"'!D$82")=3)),"indispo",IF(AND(F220&gt;=1,OR(INDIRECT("'"&amp;$C$1&amp;"'!D$100")=1,INDIRECT("'"&amp;$C$1&amp;"'!D$100")=3)),"indispo",IF(AND(F221&gt;=1,OR(INDIRECT("'"&amp;$C$1&amp;"'!D$118")=1,INDIRECT("'"&amp;$C$1&amp;"'!D$118")=3)),"indispo",IF(AND(F222&gt;=1,OR(INDIRECT("'"&amp;$C$1&amp;"'!D$136")=1,INDIRECT("'"&amp;$C$1&amp;"'!D$136")=3)),"indispo",IF(AND(F223&gt;=1,OR(INDIRECT("'"&amp;$C$1&amp;"'!D$153")=1,INDIRECT("'"&amp;$C$1&amp;"'!D$153")=3)),"indispo",IF(F215=1,"indispo","dispo")))))))))</f>
        <v>dispo</v>
      </c>
      <c r="G224" s="30" t="str">
        <f ca="1">IF(AND(G216&gt;=1,OR(INDIRECT("'"&amp;$C$1&amp;"'!E$28")=1,INDIRECT("'"&amp;$C$1&amp;"'!E$28")=3)),"indispo",IF(AND(G217&gt;=1,OR(INDIRECT("'"&amp;$C$1&amp;"'!E$46")=1,INDIRECT("'"&amp;$C$1&amp;"'!E$46")=3)),"indispo",IF(AND(G218&gt;=1,OR(INDIRECT("'"&amp;$C$1&amp;"'!E$64")=1,INDIRECT("'"&amp;$C$1&amp;"'!E$64")=3)),"indispo",IF(AND(G219&gt;=1,OR(INDIRECT("'"&amp;$C$1&amp;"'!E$82")=1,INDIRECT("'"&amp;$C$1&amp;"'!E$82")=3)),"indispo",IF(AND(G220&gt;=1,OR(INDIRECT("'"&amp;$C$1&amp;"'!E$100")=1,INDIRECT("'"&amp;$C$1&amp;"'!E$100")=3)),"indispo",IF(AND(G221&gt;=1,OR(INDIRECT("'"&amp;$C$1&amp;"'!E$118")=1,INDIRECT("'"&amp;$C$1&amp;"'!E$118")=3)),"indispo",IF(AND(G222&gt;=1,OR(INDIRECT("'"&amp;$C$1&amp;"'!E$136")=1,INDIRECT("'"&amp;$C$1&amp;"'!E$136")=3)),"indispo",IF(AND(G223&gt;=1,OR(INDIRECT("'"&amp;$C$1&amp;"'!E$153")=1,INDIRECT("'"&amp;$C$1&amp;"'!E$153")=3)),"indispo",IF(G215=1,"indispo","dispo")))))))))</f>
        <v>dispo</v>
      </c>
      <c r="H224" s="30" t="str">
        <f ca="1">IF(AND(H216&gt;=1,OR(INDIRECT("'"&amp;$C$1&amp;"'!F$28")=1,INDIRECT("'"&amp;$C$1&amp;"'!F$28")=3)),"indispo",IF(AND(H217&gt;=1,OR(INDIRECT("'"&amp;$C$1&amp;"'!F$46")=1,INDIRECT("'"&amp;$C$1&amp;"'!F$46")=3)),"indispo",IF(AND(H218&gt;=1,OR(INDIRECT("'"&amp;$C$1&amp;"'!F$64")=1,INDIRECT("'"&amp;$C$1&amp;"'!F$64")=3)),"indispo",IF(AND(H219&gt;=1,OR(INDIRECT("'"&amp;$C$1&amp;"'!F$82")=1,INDIRECT("'"&amp;$C$1&amp;"'!F$82")=3)),"indispo",IF(AND(H220&gt;=1,OR(INDIRECT("'"&amp;$C$1&amp;"'!F$100")=1,INDIRECT("'"&amp;$C$1&amp;"'!F$100")=3)),"indispo",IF(AND(H221&gt;=1,OR(INDIRECT("'"&amp;$C$1&amp;"'!F$118")=1,INDIRECT("'"&amp;$C$1&amp;"'!F$118")=3)),"indispo",IF(AND(H222&gt;=1,OR(INDIRECT("'"&amp;$C$1&amp;"'!F$136")=1,INDIRECT("'"&amp;$C$1&amp;"'!F$136")=3)),"indispo",IF(AND(H223&gt;=1,OR(INDIRECT("'"&amp;$C$1&amp;"'!F$153")=1,INDIRECT("'"&amp;$C$1&amp;"'!F$153")=3)),"indispo",IF(H215=1,"indispo","dispo")))))))))</f>
        <v>dispo</v>
      </c>
      <c r="I224" s="30" t="str">
        <f ca="1">IF(AND(I216&gt;=1,OR(INDIRECT("'"&amp;$C$1&amp;"'!G$28")=1,INDIRECT("'"&amp;$C$1&amp;"'!G$28")=3)),"indispo",IF(AND(I217&gt;=1,OR(INDIRECT("'"&amp;$C$1&amp;"'!G$46")=1,INDIRECT("'"&amp;$C$1&amp;"'!G$46")=3)),"indispo",IF(AND(I218&gt;=1,OR(INDIRECT("'"&amp;$C$1&amp;"'!G$64")=1,INDIRECT("'"&amp;$C$1&amp;"'!G$64")=3)),"indispo",IF(AND(I219&gt;=1,OR(INDIRECT("'"&amp;$C$1&amp;"'!G$82")=1,INDIRECT("'"&amp;$C$1&amp;"'!G$82")=3)),"indispo",IF(AND(I220&gt;=1,OR(INDIRECT("'"&amp;$C$1&amp;"'!G$100")=1,INDIRECT("'"&amp;$C$1&amp;"'!G$100")=3)),"indispo",IF(AND(I221&gt;=1,OR(INDIRECT("'"&amp;$C$1&amp;"'!G$118")=1,INDIRECT("'"&amp;$C$1&amp;"'!G$118")=3)),"indispo",IF(AND(I222&gt;=1,OR(INDIRECT("'"&amp;$C$1&amp;"'!G$136")=1,INDIRECT("'"&amp;$C$1&amp;"'!G$136")=3)),"indispo",IF(AND(I223&gt;=1,OR(INDIRECT("'"&amp;$C$1&amp;"'!G$153")=1,INDIRECT("'"&amp;$C$1&amp;"'!G$153")=3)),"indispo",IF(I215=1,"indispo","dispo")))))))))</f>
        <v>dispo</v>
      </c>
    </row>
    <row r="225" spans="2:9" x14ac:dyDescent="0.2">
      <c r="B225" s="12" t="s">
        <v>39</v>
      </c>
      <c r="C225" s="149"/>
      <c r="D225" s="31" t="str">
        <f ca="1">IF(AND(D216&gt;=1,OR(INDIRECT("'"&amp;$C$1&amp;"'!B$28")=2,INDIRECT("'"&amp;$C$1&amp;"'!B$28")=3)),"indispo",IF(AND(D217&gt;=1,OR(INDIRECT("'"&amp;$C$1&amp;"'!B$46")=2,INDIRECT("'"&amp;$C$1&amp;"'!B$46")=3)),"indispo",IF(AND(D218&gt;=1,OR(INDIRECT("'"&amp;$C$1&amp;"'!B$64")=2,INDIRECT("'"&amp;$C$1&amp;"'!B$64")=3)),"indispo",IF(AND(D219&gt;=1,OR(INDIRECT("'"&amp;$C$1&amp;"'!B$82")=2,INDIRECT("'"&amp;$C$1&amp;"'!B$82")=3)),"indispo",IF(AND(D220&gt;=1,OR(INDIRECT("'"&amp;$C$1&amp;"'!B$100")=2,INDIRECT("'"&amp;$C$1&amp;"'!B$100")=3)),"indispo",IF(AND(D221&gt;=1,OR(INDIRECT("'"&amp;$C$1&amp;"'!B$118")=2,INDIRECT("'"&amp;$C$1&amp;"'!B$118")=3)),"indispo",IF(AND(D222&gt;=1,OR(INDIRECT("'"&amp;$C$1&amp;"'!B$136")=2,INDIRECT("'"&amp;$C$1&amp;"'!B$136")=3)),"indispo",IF(AND(D223&gt;=1,OR(INDIRECT("'"&amp;$C$1&amp;"'!B$153")=2,INDIRECT("'"&amp;$C$1&amp;"'!B$153")=3)),"indispo",IF(D215=1,"indispo","dispo")))))))))</f>
        <v>dispo</v>
      </c>
      <c r="E225" s="31" t="str">
        <f ca="1">IF(AND(E216&gt;=1,OR(INDIRECT("'"&amp;$C$1&amp;"'!C$28")=2,INDIRECT("'"&amp;$C$1&amp;"'!C$28")=3)),"indispo",IF(AND(E217&gt;=1,OR(INDIRECT("'"&amp;$C$1&amp;"'!C$46")=2,INDIRECT("'"&amp;$C$1&amp;"'!C$46")=3)),"indispo",IF(AND(E218&gt;=1,OR(INDIRECT("'"&amp;$C$1&amp;"'!C$64")=2,INDIRECT("'"&amp;$C$1&amp;"'!C$64")=3)),"indispo",IF(AND(E219&gt;=1,OR(INDIRECT("'"&amp;$C$1&amp;"'!C$82")=2,INDIRECT("'"&amp;$C$1&amp;"'!C$82")=3)),"indispo",IF(AND(E220&gt;=1,OR(INDIRECT("'"&amp;$C$1&amp;"'!C$100")=2,INDIRECT("'"&amp;$C$1&amp;"'!C$100")=3)),"indispo",IF(AND(E221&gt;=1,OR(INDIRECT("'"&amp;$C$1&amp;"'!C$118")=2,INDIRECT("'"&amp;$C$1&amp;"'!C$118")=3)),"indispo",IF(AND(E222&gt;=1,OR(INDIRECT("'"&amp;$C$1&amp;"'!C$136")=2,INDIRECT("'"&amp;$C$1&amp;"'!C$136")=3)),"indispo",IF(AND(E223&gt;=1,OR(INDIRECT("'"&amp;$C$1&amp;"'!C$153")=2,INDIRECT("'"&amp;$C$1&amp;"'!C$153")=3)),"indispo",IF(E215=1,"indispo","dispo")))))))))</f>
        <v>dispo</v>
      </c>
      <c r="F225" s="31" t="str">
        <f ca="1">IF(AND(F216&gt;=1,OR(INDIRECT("'"&amp;$C$1&amp;"'!D$28")=2,INDIRECT("'"&amp;$C$1&amp;"'!D$28")=3)),"indispo",IF(AND(F217&gt;=1,OR(INDIRECT("'"&amp;$C$1&amp;"'!D$46")=2,INDIRECT("'"&amp;$C$1&amp;"'!D$46")=3)),"indispo",IF(AND(F218&gt;=1,OR(INDIRECT("'"&amp;$C$1&amp;"'!D$64")=2,INDIRECT("'"&amp;$C$1&amp;"'!D$64")=3)),"indispo",IF(AND(F219&gt;=1,OR(INDIRECT("'"&amp;$C$1&amp;"'!D$82")=2,INDIRECT("'"&amp;$C$1&amp;"'!D$82")=3)),"indispo",IF(AND(F220&gt;=1,OR(INDIRECT("'"&amp;$C$1&amp;"'!D$100")=2,INDIRECT("'"&amp;$C$1&amp;"'!D$100")=3)),"indispo",IF(AND(F221&gt;=1,OR(INDIRECT("'"&amp;$C$1&amp;"'!D$118")=2,INDIRECT("'"&amp;$C$1&amp;"'!D$118")=3)),"indispo",IF(AND(F222&gt;=1,OR(INDIRECT("'"&amp;$C$1&amp;"'!D$136")=2,INDIRECT("'"&amp;$C$1&amp;"'!D$136")=3)),"indispo",IF(AND(F223&gt;=1,OR(INDIRECT("'"&amp;$C$1&amp;"'!D$153")=2,INDIRECT("'"&amp;$C$1&amp;"'!D$153")=3)),"indispo",IF(F215=1,"indispo","dispo")))))))))</f>
        <v>dispo</v>
      </c>
      <c r="G225" s="31" t="str">
        <f ca="1">IF(AND(G216&gt;=1,OR(INDIRECT("'"&amp;$C$1&amp;"'!E$28")=2,INDIRECT("'"&amp;$C$1&amp;"'!E$28")=3)),"indispo",IF(AND(G217&gt;=1,OR(INDIRECT("'"&amp;$C$1&amp;"'!E$46")=2,INDIRECT("'"&amp;$C$1&amp;"'!E$46")=3)),"indispo",IF(AND(G218&gt;=1,OR(INDIRECT("'"&amp;$C$1&amp;"'!E$64")=2,INDIRECT("'"&amp;$C$1&amp;"'!E$64")=3)),"indispo",IF(AND(G219&gt;=1,OR(INDIRECT("'"&amp;$C$1&amp;"'!E$82")=2,INDIRECT("'"&amp;$C$1&amp;"'!E$82")=3)),"indispo",IF(AND(G220&gt;=1,OR(INDIRECT("'"&amp;$C$1&amp;"'!E$100")=2,INDIRECT("'"&amp;$C$1&amp;"'!E$100")=3)),"indispo",IF(AND(G221&gt;=1,OR(INDIRECT("'"&amp;$C$1&amp;"'!E$118")=2,INDIRECT("'"&amp;$C$1&amp;"'!E$118")=3)),"indispo",IF(AND(G222&gt;=1,OR(INDIRECT("'"&amp;$C$1&amp;"'!E$136")=2,INDIRECT("'"&amp;$C$1&amp;"'!E$136")=3)),"indispo",IF(AND(G223&gt;=1,OR(INDIRECT("'"&amp;$C$1&amp;"'!E$153")=2,INDIRECT("'"&amp;$C$1&amp;"'!E$153")=3)),"indispo",IF(G215=1,"indispo","dispo")))))))))</f>
        <v>dispo</v>
      </c>
      <c r="H225" s="31" t="str">
        <f ca="1">IF(AND(H216&gt;=1,OR(INDIRECT("'"&amp;$C$1&amp;"'!F$28")=2,INDIRECT("'"&amp;$C$1&amp;"'!F$28")=3)),"indispo",IF(AND(H217&gt;=1,OR(INDIRECT("'"&amp;$C$1&amp;"'!F$46")=2,INDIRECT("'"&amp;$C$1&amp;"'!F$46")=3)),"indispo",IF(AND(H218&gt;=1,OR(INDIRECT("'"&amp;$C$1&amp;"'!F$64")=2,INDIRECT("'"&amp;$C$1&amp;"'!F$64")=3)),"indispo",IF(AND(H219&gt;=1,OR(INDIRECT("'"&amp;$C$1&amp;"'!F$82")=2,INDIRECT("'"&amp;$C$1&amp;"'!F$82")=3)),"indispo",IF(AND(H220&gt;=1,OR(INDIRECT("'"&amp;$C$1&amp;"'!F$100")=2,INDIRECT("'"&amp;$C$1&amp;"'!F$100")=3)),"indispo",IF(AND(H221&gt;=1,OR(INDIRECT("'"&amp;$C$1&amp;"'!F$118")=2,INDIRECT("'"&amp;$C$1&amp;"'!F$118")=3)),"indispo",IF(AND(H222&gt;=1,OR(INDIRECT("'"&amp;$C$1&amp;"'!F$136")=2,INDIRECT("'"&amp;$C$1&amp;"'!F$136")=3)),"indispo",IF(AND(H223&gt;=1,OR(INDIRECT("'"&amp;$C$1&amp;"'!F$153")=2,INDIRECT("'"&amp;$C$1&amp;"'!F$153")=3)),"indispo",IF(H215=1,"indispo","dispo")))))))))</f>
        <v>dispo</v>
      </c>
      <c r="I225" s="31" t="str">
        <f ca="1">IF(AND(I216&gt;=1,OR(INDIRECT("'"&amp;$C$1&amp;"'!G$28")=2,INDIRECT("'"&amp;$C$1&amp;"'!G$28")=3)),"indispo",IF(AND(I217&gt;=1,OR(INDIRECT("'"&amp;$C$1&amp;"'!G$46")=2,INDIRECT("'"&amp;$C$1&amp;"'!G$46")=3)),"indispo",IF(AND(I218&gt;=1,OR(INDIRECT("'"&amp;$C$1&amp;"'!G$64")=2,INDIRECT("'"&amp;$C$1&amp;"'!G$64")=3)),"indispo",IF(AND(I219&gt;=1,OR(INDIRECT("'"&amp;$C$1&amp;"'!G$82")=2,INDIRECT("'"&amp;$C$1&amp;"'!G$82")=3)),"indispo",IF(AND(I220&gt;=1,OR(INDIRECT("'"&amp;$C$1&amp;"'!G$100")=2,INDIRECT("'"&amp;$C$1&amp;"'!G$100")=3)),"indispo",IF(AND(I221&gt;=1,OR(INDIRECT("'"&amp;$C$1&amp;"'!G$118")=2,INDIRECT("'"&amp;$C$1&amp;"'!G$118")=3)),"indispo",IF(AND(I222&gt;=1,OR(INDIRECT("'"&amp;$C$1&amp;"'!G$136")=2,INDIRECT("'"&amp;$C$1&amp;"'!G$136")=3)),"indispo",IF(AND(I223&gt;=1,OR(INDIRECT("'"&amp;$C$1&amp;"'!G$153")=2,INDIRECT("'"&amp;$C$1&amp;"'!G$153")=3)),"indispo",IF(I215=1,"indispo","dispo")))))))))</f>
        <v>dispo</v>
      </c>
    </row>
    <row r="226" spans="2:9" ht="13.5" thickBot="1" x14ac:dyDescent="0.25">
      <c r="B226" s="146" t="s">
        <v>42</v>
      </c>
      <c r="C226" s="147"/>
      <c r="D226" s="32" t="str">
        <f ca="1">IF(SUM(D216:D223)&gt;2,"erreur"&amp;" "&amp;$C$224,IF(AND(SUM(D216:D223)&gt;=2,OR(D224="dispo",D225="dispo")),"erreur"&amp;" "&amp;$C$224,IF(AND(SUM(D216:D223)&gt;=2,OR(INDIRECT("'"&amp;$C$1&amp;"'!B$28")=3,INDIRECT("'"&amp;$C$1&amp;"'!B$46")=3,INDIRECT("'"&amp;$C$1&amp;"'!B$64")=3,INDIRECT("'"&amp;$C$1&amp;"'!B$82")=3,INDIRECT("'"&amp;$C$1&amp;"'!B$100")=3,INDIRECT("'"&amp;$C$1&amp;"'!B118")=3,INDIRECT("'"&amp;$C$1&amp;"'!B136")=3,INDIRECT("'"&amp;$C$1&amp;"'!B153")=3,INDIRECT("'"&amp;$C$1&amp;"'!B189")=3)),"erreur"&amp;" "&amp;$C$224,IF(AND(SUM(D216:D223)&gt;=1,D215=1),"erreur"&amp;" "&amp;$C$224,"OK"))))</f>
        <v>OK</v>
      </c>
      <c r="E226" s="32" t="str">
        <f ca="1">IF(SUM(E216:E223)&gt;2,"erreur"&amp;" "&amp;$C$224,IF(AND(SUM(E216:E223)&gt;=2,OR(E224="dispo",E225="dispo")),"erreur"&amp;" "&amp;$C$224,IF(AND(SUM(E216:E223)&gt;=2,OR(INDIRECT("'"&amp;$C$1&amp;"'!C$28")=3,INDIRECT("'"&amp;$C$1&amp;"'!C$46")=3,INDIRECT("'"&amp;$C$1&amp;"'!C$64")=3,INDIRECT("'"&amp;$C$1&amp;"'!C$82")=3,INDIRECT("'"&amp;$C$1&amp;"'!C$100")=3,INDIRECT("'"&amp;$C$1&amp;"'!C118")=3,INDIRECT("'"&amp;$C$1&amp;"'!C136")=3,INDIRECT("'"&amp;$C$1&amp;"'!C153")=3,INDIRECT("'"&amp;$C$1&amp;"'!C189")=3)),"erreur"&amp;" "&amp;$C$224,IF(AND(SUM(E216:E223)&gt;=1,E215=1),"erreur"&amp;" "&amp;$C$224,"OK"))))</f>
        <v>OK</v>
      </c>
      <c r="F226" s="32" t="str">
        <f ca="1">IF(SUM(F216:F223)&gt;2,"erreur"&amp;" "&amp;$C$224,IF(AND(SUM(F216:F223)&gt;=2,OR(F224="dispo",F225="dispo")),"erreur"&amp;" "&amp;$C$224,IF(AND(SUM(F216:F223)&gt;=2,OR(INDIRECT("'"&amp;$C$1&amp;"'!D$28")=3,INDIRECT("'"&amp;$C$1&amp;"'!D$46")=3,INDIRECT("'"&amp;$C$1&amp;"'!D$64")=3,INDIRECT("'"&amp;$C$1&amp;"'!D$82")=3,INDIRECT("'"&amp;$C$1&amp;"'!D$100")=3,INDIRECT("'"&amp;$C$1&amp;"'!D118")=3,INDIRECT("'"&amp;$C$1&amp;"'!D136")=3,INDIRECT("'"&amp;$C$1&amp;"'!D153")=3,INDIRECT("'"&amp;$C$1&amp;"'!D189")=3)),"erreur"&amp;" "&amp;$C$224,IF(AND(SUM(F216:F223)&gt;=1,F215=1),"erreur"&amp;" "&amp;$C$224,"OK"))))</f>
        <v>OK</v>
      </c>
      <c r="G226" s="32" t="str">
        <f ca="1">IF(SUM(G216:G223)&gt;2,"erreur"&amp;" "&amp;$C$224,IF(AND(SUM(G216:G223)&gt;=2,OR(G224="dispo",G225="dispo")),"erreur"&amp;" "&amp;$C$224,IF(AND(SUM(G216:G223)&gt;=2,OR(INDIRECT("'"&amp;$C$1&amp;"'!E$28")=3,INDIRECT("'"&amp;$C$1&amp;"'!E$46")=3,INDIRECT("'"&amp;$C$1&amp;"'!E$64")=3,INDIRECT("'"&amp;$C$1&amp;"'!E$82")=3,INDIRECT("'"&amp;$C$1&amp;"'!E$100")=3,INDIRECT("'"&amp;$C$1&amp;"'!E118")=3,INDIRECT("'"&amp;$C$1&amp;"'!E136")=3,INDIRECT("'"&amp;$C$1&amp;"'!E153")=3,INDIRECT("'"&amp;$C$1&amp;"'!E189")=3)),"erreur"&amp;" "&amp;$C$224,IF(AND(SUM(G216:G223)&gt;=1,G215=1),"erreur"&amp;" "&amp;$C$224,"OK"))))</f>
        <v>OK</v>
      </c>
      <c r="H226" s="32" t="str">
        <f ca="1">IF(SUM(H216:H223)&gt;2,"erreur"&amp;" "&amp;$C$224,IF(AND(SUM(H216:H223)&gt;=2,OR(H224="dispo",H225="dispo")),"erreur"&amp;" "&amp;$C$224,IF(AND(SUM(H216:H223)&gt;=2,OR(INDIRECT("'"&amp;$C$1&amp;"'!F$28")=3,INDIRECT("'"&amp;$C$1&amp;"'!F$46")=3,INDIRECT("'"&amp;$C$1&amp;"'!F$64")=3,INDIRECT("'"&amp;$C$1&amp;"'!F$82")=3,INDIRECT("'"&amp;$C$1&amp;"'!F$100")=3,INDIRECT("'"&amp;$C$1&amp;"'!F118")=3,INDIRECT("'"&amp;$C$1&amp;"'!F136")=3,INDIRECT("'"&amp;$C$1&amp;"'!F153")=3,INDIRECT("'"&amp;$C$1&amp;"'!F189")=3)),"erreur"&amp;" "&amp;$C$224,IF(AND(SUM(H216:H223)&gt;=1,H215=1),"erreur"&amp;" "&amp;$C$224,"OK"))))</f>
        <v>OK</v>
      </c>
      <c r="I226" s="32" t="str">
        <f ca="1">IF(SUM(I216:I223)&gt;2,"erreur"&amp;" "&amp;$C$224,IF(AND(SUM(I216:I223)&gt;=2,OR(I224="dispo",I225="dispo")),"erreur"&amp;" "&amp;$C$224,IF(AND(SUM(I216:I223)&gt;=2,OR(INDIRECT("'"&amp;$C$1&amp;"'!G$28")=3,INDIRECT("'"&amp;$C$1&amp;"'!G$46")=3,INDIRECT("'"&amp;$C$1&amp;"'!G$64")=3,INDIRECT("'"&amp;$C$1&amp;"'!G$82")=3,INDIRECT("'"&amp;$C$1&amp;"'!G$100")=3,INDIRECT("'"&amp;$C$1&amp;"'!G118")=3,INDIRECT("'"&amp;$C$1&amp;"'!G136")=3,INDIRECT("'"&amp;$C$1&amp;"'!G153")=3,INDIRECT("'"&amp;$C$1&amp;"'!G189")=3)),"erreur"&amp;" "&amp;$C$224,IF(AND(SUM(I216:I223)&gt;=1,I215=1),"erreur"&amp;" "&amp;$C$224,"OK"))))</f>
        <v>OK</v>
      </c>
    </row>
    <row r="227" spans="2:9" hidden="1" x14ac:dyDescent="0.2">
      <c r="B227" s="20"/>
      <c r="C227" s="13" t="s">
        <v>51</v>
      </c>
      <c r="D227" s="6">
        <f ca="1">COUNTIF(INDIRECT("'"&amp;$C$1&amp;"'!B$6:B$12"),$C$236)</f>
        <v>0</v>
      </c>
      <c r="E227" s="6">
        <f ca="1">COUNTIF(INDIRECT("'"&amp;$C$1&amp;"'!C$6:C$12"),$C$236)</f>
        <v>0</v>
      </c>
      <c r="F227" s="6">
        <f ca="1">COUNTIF(INDIRECT("'"&amp;$C$1&amp;"'!D$6:D$12"),$C$236)</f>
        <v>0</v>
      </c>
      <c r="G227" s="6">
        <f ca="1">COUNTIF(INDIRECT("'"&amp;$C$1&amp;"'!E$6:E$12"),$C$236)</f>
        <v>0</v>
      </c>
      <c r="H227" s="6">
        <f ca="1">COUNTIF(INDIRECT("'"&amp;$C$1&amp;"'!F$6:F$12"),$C$236)</f>
        <v>0</v>
      </c>
      <c r="I227" s="6">
        <f ca="1">COUNTIF(INDIRECT("'"&amp;$C$1&amp;"'!G$6:G$12"),$C$236)</f>
        <v>0</v>
      </c>
    </row>
    <row r="228" spans="2:9" hidden="1" x14ac:dyDescent="0.2">
      <c r="B228" s="14"/>
      <c r="C228" s="13" t="s">
        <v>43</v>
      </c>
      <c r="D228" s="6">
        <f ca="1">COUNTIF(INDIRECT("'"&amp;$C$1&amp;"'!B$36:B$42"),$C$236)</f>
        <v>0</v>
      </c>
      <c r="E228" s="6">
        <f ca="1">COUNTIF(INDIRECT("'"&amp;$C$1&amp;"'!C$36:C$42"),$C$236)</f>
        <v>0</v>
      </c>
      <c r="F228" s="6">
        <f ca="1">COUNTIF(INDIRECT("'"&amp;$C$1&amp;"'!D$36:D$42"),$C$236)</f>
        <v>0</v>
      </c>
      <c r="G228" s="6">
        <f ca="1">COUNTIF(INDIRECT("'"&amp;$C$1&amp;"'!E$36:E$42"),$C$236)</f>
        <v>0</v>
      </c>
      <c r="H228" s="6">
        <f ca="1">COUNTIF(INDIRECT("'"&amp;$C$1&amp;"'!F$36:F$42"),$C$236)</f>
        <v>0</v>
      </c>
      <c r="I228" s="6">
        <f ca="1">COUNTIF(INDIRECT("'"&amp;$C$1&amp;"'!G$36:G$42"),$C$236)</f>
        <v>0</v>
      </c>
    </row>
    <row r="229" spans="2:9" hidden="1" x14ac:dyDescent="0.2">
      <c r="B229" s="14"/>
      <c r="C229" s="13" t="s">
        <v>44</v>
      </c>
      <c r="D229" s="6">
        <f ca="1">COUNTIF(INDIRECT("'"&amp;$C$1&amp;"'!B$54:B$60"),$C$236)</f>
        <v>0</v>
      </c>
      <c r="E229" s="6">
        <f ca="1">COUNTIF(INDIRECT("'"&amp;$C$1&amp;"'!C$54:C$60"),$C$236)</f>
        <v>0</v>
      </c>
      <c r="F229" s="6">
        <f ca="1">COUNTIF(INDIRECT("'"&amp;$C$1&amp;"'!D$54:D$60"),$C$236)</f>
        <v>0</v>
      </c>
      <c r="G229" s="6">
        <f ca="1">COUNTIF(INDIRECT("'"&amp;$C$1&amp;"'!E$54:E$60"),$C$236)</f>
        <v>0</v>
      </c>
      <c r="H229" s="6">
        <f ca="1">COUNTIF(INDIRECT("'"&amp;$C$1&amp;"'!F$54:F$60"),$C$236)</f>
        <v>0</v>
      </c>
      <c r="I229" s="6">
        <f ca="1">COUNTIF(INDIRECT("'"&amp;$C$1&amp;"'!G$54:G$60"),$C$236)</f>
        <v>0</v>
      </c>
    </row>
    <row r="230" spans="2:9" hidden="1" x14ac:dyDescent="0.2">
      <c r="B230" s="14"/>
      <c r="C230" s="13" t="s">
        <v>45</v>
      </c>
      <c r="D230" s="6">
        <f ca="1">COUNTIF(INDIRECT("'"&amp;$C$1&amp;"'!B$72:B$78"),$C$236)</f>
        <v>0</v>
      </c>
      <c r="E230" s="6">
        <f ca="1">COUNTIF(INDIRECT("'"&amp;$C$1&amp;"'!C$72:C$78"),$C$236)</f>
        <v>0</v>
      </c>
      <c r="F230" s="6">
        <f ca="1">COUNTIF(INDIRECT("'"&amp;$C$1&amp;"'!D$72:D$78"),$C$236)</f>
        <v>0</v>
      </c>
      <c r="G230" s="6">
        <f ca="1">COUNTIF(INDIRECT("'"&amp;$C$1&amp;"'!E$72:E$78"),$C$236)</f>
        <v>0</v>
      </c>
      <c r="H230" s="6">
        <f ca="1">COUNTIF(INDIRECT("'"&amp;$C$1&amp;"'!F$72:F$78"),$C$236)</f>
        <v>0</v>
      </c>
      <c r="I230" s="6">
        <f ca="1">COUNTIF(INDIRECT("'"&amp;$C$1&amp;"'!G$72:G$78"),$C$236)</f>
        <v>0</v>
      </c>
    </row>
    <row r="231" spans="2:9" hidden="1" x14ac:dyDescent="0.2">
      <c r="B231" s="14"/>
      <c r="C231" s="13" t="s">
        <v>46</v>
      </c>
      <c r="D231" s="6">
        <f ca="1">COUNTIF(INDIRECT("'"&amp;$C$1&amp;"'!B$90:B$96"),$C$236)</f>
        <v>0</v>
      </c>
      <c r="E231" s="6">
        <f ca="1">COUNTIF(INDIRECT("'"&amp;$C$1&amp;"'!C$90:C$96"),$C$236)</f>
        <v>0</v>
      </c>
      <c r="F231" s="6">
        <f ca="1">COUNTIF(INDIRECT("'"&amp;$C$1&amp;"'!D$90:D$96"),$C$236)</f>
        <v>0</v>
      </c>
      <c r="G231" s="6">
        <f ca="1">COUNTIF(INDIRECT("'"&amp;$C$1&amp;"'!E$90:E$96"),$C$236)</f>
        <v>0</v>
      </c>
      <c r="H231" s="6">
        <f ca="1">COUNTIF(INDIRECT("'"&amp;$C$1&amp;"'!F$90:F$96"),$C$236)</f>
        <v>0</v>
      </c>
      <c r="I231" s="6">
        <f ca="1">COUNTIF(INDIRECT("'"&amp;$C$1&amp;"'!G$90:G$96"),$C$236)</f>
        <v>0</v>
      </c>
    </row>
    <row r="232" spans="2:9" hidden="1" x14ac:dyDescent="0.2">
      <c r="C232" s="13" t="s">
        <v>47</v>
      </c>
      <c r="D232" s="6">
        <f ca="1">COUNTIF(INDIRECT("'"&amp;$C$1&amp;"'!B$108:B$114"),$C$236)</f>
        <v>0</v>
      </c>
      <c r="E232" s="6">
        <f ca="1">COUNTIF(INDIRECT("'"&amp;$C$1&amp;"'!C$108:C$114"),$C$236)</f>
        <v>0</v>
      </c>
      <c r="F232" s="6">
        <f ca="1">COUNTIF(INDIRECT("'"&amp;$C$1&amp;"'!D$108:D$114"),$C$236)</f>
        <v>0</v>
      </c>
      <c r="G232" s="6">
        <f ca="1">COUNTIF(INDIRECT("'"&amp;$C$1&amp;"'!E$108:E$114"),$C$236)</f>
        <v>0</v>
      </c>
      <c r="H232" s="6">
        <f ca="1">COUNTIF(INDIRECT("'"&amp;$C$1&amp;"'!F$108:F$114"),$C$236)</f>
        <v>0</v>
      </c>
      <c r="I232" s="6">
        <f ca="1">COUNTIF(INDIRECT("'"&amp;$C$1&amp;"'!G$108:G$114"),$C$236)</f>
        <v>0</v>
      </c>
    </row>
    <row r="233" spans="2:9" hidden="1" x14ac:dyDescent="0.2">
      <c r="C233" s="13" t="s">
        <v>77</v>
      </c>
      <c r="D233" s="6">
        <f ca="1">COUNTIF(INDIRECT("'"&amp;$C$1&amp;"'!B$126:B$132"),$C$236)</f>
        <v>0</v>
      </c>
      <c r="E233" s="6">
        <f ca="1">COUNTIF(INDIRECT("'"&amp;$C$1&amp;"'!C$126:C$132"),$C$236)</f>
        <v>0</v>
      </c>
      <c r="F233" s="6">
        <f ca="1">COUNTIF(INDIRECT("'"&amp;$C$1&amp;"'!D$126:D$132"),$C$236)</f>
        <v>0</v>
      </c>
      <c r="G233" s="6">
        <f ca="1">COUNTIF(INDIRECT("'"&amp;$C$1&amp;"'!E$126:E$132"),$C$236)</f>
        <v>0</v>
      </c>
      <c r="H233" s="6">
        <f ca="1">COUNTIF(INDIRECT("'"&amp;$C$1&amp;"'!F$126:F$132"),$C$236)</f>
        <v>0</v>
      </c>
      <c r="I233" s="6">
        <f ca="1">COUNTIF(INDIRECT("'"&amp;$C$1&amp;"'!G$123:G$132"),$C$236)</f>
        <v>0</v>
      </c>
    </row>
    <row r="234" spans="2:9" hidden="1" x14ac:dyDescent="0.2">
      <c r="C234" s="13" t="s">
        <v>78</v>
      </c>
      <c r="D234" s="6">
        <f ca="1">COUNTIF(INDIRECT("'"&amp;$C$1&amp;"'!B$144:B$150"),$C$236)</f>
        <v>0</v>
      </c>
      <c r="E234" s="6">
        <f ca="1">COUNTIF(INDIRECT("'"&amp;$C$1&amp;"'!C$144:C$150"),$C$236)</f>
        <v>0</v>
      </c>
      <c r="F234" s="6">
        <f ca="1">COUNTIF(INDIRECT("'"&amp;$C$1&amp;"'!D$144:D$150"),$C$236)</f>
        <v>0</v>
      </c>
      <c r="G234" s="6">
        <f ca="1">COUNTIF(INDIRECT("'"&amp;$C$1&amp;"'!E$144:E$150"),$C$236)</f>
        <v>0</v>
      </c>
      <c r="H234" s="6">
        <f ca="1">COUNTIF(INDIRECT("'"&amp;$C$1&amp;"'!F$144:F$150"),$C$236)</f>
        <v>0</v>
      </c>
      <c r="I234" s="6">
        <f ca="1">COUNTIF(INDIRECT("'"&amp;$C$1&amp;"'!G$144:G$150"),$C$236)</f>
        <v>0</v>
      </c>
    </row>
    <row r="235" spans="2:9" ht="13.5" hidden="1" thickBot="1" x14ac:dyDescent="0.25">
      <c r="C235" s="13" t="s">
        <v>79</v>
      </c>
      <c r="D235" s="6">
        <f ca="1">COUNTIF(INDIRECT("'"&amp;$C$1&amp;"'!B$156:B$157"),$C$236)</f>
        <v>0</v>
      </c>
      <c r="E235" s="6">
        <f ca="1">COUNTIF(INDIRECT("'"&amp;$C$1&amp;"'!C$156:C$157"),$C$236)</f>
        <v>0</v>
      </c>
      <c r="F235" s="6">
        <f ca="1">COUNTIF(INDIRECT("'"&amp;$C$1&amp;"'!D$156:D$157"),$C$236)</f>
        <v>0</v>
      </c>
      <c r="G235" s="6">
        <f ca="1">COUNTIF(INDIRECT("'"&amp;$C$1&amp;"'!E$156:E$157"),$C$236)</f>
        <v>0</v>
      </c>
      <c r="H235" s="6">
        <f ca="1">COUNTIF(INDIRECT("'"&amp;$C$1&amp;"'!F$156:F$157"),$C$236)</f>
        <v>0</v>
      </c>
      <c r="I235" s="6">
        <f ca="1">COUNTIF(INDIRECT("'"&amp;$C$1&amp;"'!G$156:G$157"),$C$236)</f>
        <v>0</v>
      </c>
    </row>
    <row r="236" spans="2:9" x14ac:dyDescent="0.2">
      <c r="B236" s="11" t="s">
        <v>40</v>
      </c>
      <c r="C236" s="150" t="str">
        <f>Données!A9</f>
        <v>*nom_interim 43M</v>
      </c>
      <c r="D236" s="30" t="str">
        <f ca="1">IF(AND(D228&gt;=1,OR(INDIRECT("'"&amp;$C$1&amp;"'!B$28")=1,INDIRECT("'"&amp;$C$1&amp;"'!B$28")=3)),"indispo",IF(AND(D229&gt;=1,OR(INDIRECT("'"&amp;$C$1&amp;"'!B$46")=1,INDIRECT("'"&amp;$C$1&amp;"'!B$46")=3)),"indispo",IF(AND(D230&gt;=1,OR(INDIRECT("'"&amp;$C$1&amp;"'!B$64")=1,INDIRECT("'"&amp;$C$1&amp;"'!B$64")=3)),"indispo",IF(AND(D231&gt;=1,OR(INDIRECT("'"&amp;$C$1&amp;"'!B$82")=1,INDIRECT("'"&amp;$C$1&amp;"'!B$82")=3)),"indispo",IF(AND(D232&gt;=1,OR(INDIRECT("'"&amp;$C$1&amp;"'!B$100")=1,INDIRECT("'"&amp;$C$1&amp;"'!B$100")=3)),"indispo",IF(AND(D233&gt;=1,OR(INDIRECT("'"&amp;$C$1&amp;"'!B$118")=1,INDIRECT("'"&amp;$C$1&amp;"'!B$118")=3)),"indispo",IF(AND(D234&gt;=1,OR(INDIRECT("'"&amp;$C$1&amp;"'!B$136")=1,INDIRECT("'"&amp;$C$1&amp;"'!B$136")=3)),"indispo",IF(AND(D235&gt;=1,OR(INDIRECT("'"&amp;$C$1&amp;"'!B$153")=1,INDIRECT("'"&amp;$C$1&amp;"'!B$153")=3)),"indispo",IF(D227=1,"indispo","dispo")))))))))</f>
        <v>dispo</v>
      </c>
      <c r="E236" s="30" t="str">
        <f ca="1">IF(AND(E228&gt;=1,OR(INDIRECT("'"&amp;$C$1&amp;"'!C$28")=1,INDIRECT("'"&amp;$C$1&amp;"'!C$28")=3)),"indispo",IF(AND(E229&gt;=1,OR(INDIRECT("'"&amp;$C$1&amp;"'!C$46")=1,INDIRECT("'"&amp;$C$1&amp;"'!C$46")=3)),"indispo",IF(AND(E230&gt;=1,OR(INDIRECT("'"&amp;$C$1&amp;"'!C$64")=1,INDIRECT("'"&amp;$C$1&amp;"'!C$64")=3)),"indispo",IF(AND(E231&gt;=1,OR(INDIRECT("'"&amp;$C$1&amp;"'!C$82")=1,INDIRECT("'"&amp;$C$1&amp;"'!C$82")=3)),"indispo",IF(AND(E232&gt;=1,OR(INDIRECT("'"&amp;$C$1&amp;"'!C$100")=1,INDIRECT("'"&amp;$C$1&amp;"'!C$100")=3)),"indispo",IF(AND(E233&gt;=1,OR(INDIRECT("'"&amp;$C$1&amp;"'!C$118")=1,INDIRECT("'"&amp;$C$1&amp;"'!C$118")=3)),"indispo",IF(AND(E234&gt;=1,OR(INDIRECT("'"&amp;$C$1&amp;"'!C$136")=1,INDIRECT("'"&amp;$C$1&amp;"'!C$136")=3)),"indispo",IF(AND(E235&gt;=1,OR(INDIRECT("'"&amp;$C$1&amp;"'!C$153")=1,INDIRECT("'"&amp;$C$1&amp;"'!C$153")=3)),"indispo",IF(E227=1,"indispo","dispo")))))))))</f>
        <v>dispo</v>
      </c>
      <c r="F236" s="30" t="str">
        <f ca="1">IF(AND(F228&gt;=1,OR(INDIRECT("'"&amp;$C$1&amp;"'!D$28")=1,INDIRECT("'"&amp;$C$1&amp;"'!D$28")=3)),"indispo",IF(AND(F229&gt;=1,OR(INDIRECT("'"&amp;$C$1&amp;"'!D$46")=1,INDIRECT("'"&amp;$C$1&amp;"'!D$46")=3)),"indispo",IF(AND(F230&gt;=1,OR(INDIRECT("'"&amp;$C$1&amp;"'!D$64")=1,INDIRECT("'"&amp;$C$1&amp;"'!D$64")=3)),"indispo",IF(AND(F231&gt;=1,OR(INDIRECT("'"&amp;$C$1&amp;"'!D$82")=1,INDIRECT("'"&amp;$C$1&amp;"'!D$82")=3)),"indispo",IF(AND(F232&gt;=1,OR(INDIRECT("'"&amp;$C$1&amp;"'!D$100")=1,INDIRECT("'"&amp;$C$1&amp;"'!D$100")=3)),"indispo",IF(AND(F233&gt;=1,OR(INDIRECT("'"&amp;$C$1&amp;"'!D$118")=1,INDIRECT("'"&amp;$C$1&amp;"'!D$118")=3)),"indispo",IF(AND(F234&gt;=1,OR(INDIRECT("'"&amp;$C$1&amp;"'!D$136")=1,INDIRECT("'"&amp;$C$1&amp;"'!D$136")=3)),"indispo",IF(AND(F235&gt;=1,OR(INDIRECT("'"&amp;$C$1&amp;"'!D$153")=1,INDIRECT("'"&amp;$C$1&amp;"'!D$153")=3)),"indispo",IF(F227=1,"indispo","dispo")))))))))</f>
        <v>dispo</v>
      </c>
      <c r="G236" s="30" t="str">
        <f ca="1">IF(AND(G228&gt;=1,OR(INDIRECT("'"&amp;$C$1&amp;"'!E$28")=1,INDIRECT("'"&amp;$C$1&amp;"'!E$28")=3)),"indispo",IF(AND(G229&gt;=1,OR(INDIRECT("'"&amp;$C$1&amp;"'!E$46")=1,INDIRECT("'"&amp;$C$1&amp;"'!E$46")=3)),"indispo",IF(AND(G230&gt;=1,OR(INDIRECT("'"&amp;$C$1&amp;"'!E$64")=1,INDIRECT("'"&amp;$C$1&amp;"'!E$64")=3)),"indispo",IF(AND(G231&gt;=1,OR(INDIRECT("'"&amp;$C$1&amp;"'!E$82")=1,INDIRECT("'"&amp;$C$1&amp;"'!E$82")=3)),"indispo",IF(AND(G232&gt;=1,OR(INDIRECT("'"&amp;$C$1&amp;"'!E$100")=1,INDIRECT("'"&amp;$C$1&amp;"'!E$100")=3)),"indispo",IF(AND(G233&gt;=1,OR(INDIRECT("'"&amp;$C$1&amp;"'!E$118")=1,INDIRECT("'"&amp;$C$1&amp;"'!E$118")=3)),"indispo",IF(AND(G234&gt;=1,OR(INDIRECT("'"&amp;$C$1&amp;"'!E$136")=1,INDIRECT("'"&amp;$C$1&amp;"'!E$136")=3)),"indispo",IF(AND(G235&gt;=1,OR(INDIRECT("'"&amp;$C$1&amp;"'!E$153")=1,INDIRECT("'"&amp;$C$1&amp;"'!E$153")=3)),"indispo",IF(G227=1,"indispo","dispo")))))))))</f>
        <v>dispo</v>
      </c>
      <c r="H236" s="30" t="str">
        <f ca="1">IF(AND(H228&gt;=1,OR(INDIRECT("'"&amp;$C$1&amp;"'!F$28")=1,INDIRECT("'"&amp;$C$1&amp;"'!F$28")=3)),"indispo",IF(AND(H229&gt;=1,OR(INDIRECT("'"&amp;$C$1&amp;"'!F$46")=1,INDIRECT("'"&amp;$C$1&amp;"'!F$46")=3)),"indispo",IF(AND(H230&gt;=1,OR(INDIRECT("'"&amp;$C$1&amp;"'!F$64")=1,INDIRECT("'"&amp;$C$1&amp;"'!F$64")=3)),"indispo",IF(AND(H231&gt;=1,OR(INDIRECT("'"&amp;$C$1&amp;"'!F$82")=1,INDIRECT("'"&amp;$C$1&amp;"'!F$82")=3)),"indispo",IF(AND(H232&gt;=1,OR(INDIRECT("'"&amp;$C$1&amp;"'!F$100")=1,INDIRECT("'"&amp;$C$1&amp;"'!F$100")=3)),"indispo",IF(AND(H233&gt;=1,OR(INDIRECT("'"&amp;$C$1&amp;"'!F$118")=1,INDIRECT("'"&amp;$C$1&amp;"'!F$118")=3)),"indispo",IF(AND(H234&gt;=1,OR(INDIRECT("'"&amp;$C$1&amp;"'!F$136")=1,INDIRECT("'"&amp;$C$1&amp;"'!F$136")=3)),"indispo",IF(AND(H235&gt;=1,OR(INDIRECT("'"&amp;$C$1&amp;"'!F$153")=1,INDIRECT("'"&amp;$C$1&amp;"'!F$153")=3)),"indispo",IF(H227=1,"indispo","dispo")))))))))</f>
        <v>dispo</v>
      </c>
      <c r="I236" s="30" t="str">
        <f ca="1">IF(AND(I228&gt;=1,OR(INDIRECT("'"&amp;$C$1&amp;"'!G$28")=1,INDIRECT("'"&amp;$C$1&amp;"'!G$28")=3)),"indispo",IF(AND(I229&gt;=1,OR(INDIRECT("'"&amp;$C$1&amp;"'!G$46")=1,INDIRECT("'"&amp;$C$1&amp;"'!G$46")=3)),"indispo",IF(AND(I230&gt;=1,OR(INDIRECT("'"&amp;$C$1&amp;"'!G$64")=1,INDIRECT("'"&amp;$C$1&amp;"'!G$64")=3)),"indispo",IF(AND(I231&gt;=1,OR(INDIRECT("'"&amp;$C$1&amp;"'!G$82")=1,INDIRECT("'"&amp;$C$1&amp;"'!G$82")=3)),"indispo",IF(AND(I232&gt;=1,OR(INDIRECT("'"&amp;$C$1&amp;"'!G$100")=1,INDIRECT("'"&amp;$C$1&amp;"'!G$100")=3)),"indispo",IF(AND(I233&gt;=1,OR(INDIRECT("'"&amp;$C$1&amp;"'!G$118")=1,INDIRECT("'"&amp;$C$1&amp;"'!G$118")=3)),"indispo",IF(AND(I234&gt;=1,OR(INDIRECT("'"&amp;$C$1&amp;"'!G$136")=1,INDIRECT("'"&amp;$C$1&amp;"'!G$136")=3)),"indispo",IF(AND(I235&gt;=1,OR(INDIRECT("'"&amp;$C$1&amp;"'!G$153")=1,INDIRECT("'"&amp;$C$1&amp;"'!G$153")=3)),"indispo",IF(I227=1,"indispo","dispo")))))))))</f>
        <v>dispo</v>
      </c>
    </row>
    <row r="237" spans="2:9" x14ac:dyDescent="0.2">
      <c r="B237" s="12" t="s">
        <v>39</v>
      </c>
      <c r="C237" s="151"/>
      <c r="D237" s="31" t="str">
        <f ca="1">IF(AND(D228&gt;=1,OR(INDIRECT("'"&amp;$C$1&amp;"'!B$28")=2,INDIRECT("'"&amp;$C$1&amp;"'!B$28")=3)),"indispo",IF(AND(D229&gt;=1,OR(INDIRECT("'"&amp;$C$1&amp;"'!B$46")=2,INDIRECT("'"&amp;$C$1&amp;"'!B$46")=3)),"indispo",IF(AND(D230&gt;=1,OR(INDIRECT("'"&amp;$C$1&amp;"'!B$64")=2,INDIRECT("'"&amp;$C$1&amp;"'!B$64")=3)),"indispo",IF(AND(D231&gt;=1,OR(INDIRECT("'"&amp;$C$1&amp;"'!B$82")=2,INDIRECT("'"&amp;$C$1&amp;"'!B$82")=3)),"indispo",IF(AND(D232&gt;=1,OR(INDIRECT("'"&amp;$C$1&amp;"'!B$100")=2,INDIRECT("'"&amp;$C$1&amp;"'!B$100")=3)),"indispo",IF(AND(D233&gt;=1,OR(INDIRECT("'"&amp;$C$1&amp;"'!B$118")=2,INDIRECT("'"&amp;$C$1&amp;"'!B$118")=3)),"indispo",IF(AND(D234&gt;=1,OR(INDIRECT("'"&amp;$C$1&amp;"'!B$136")=2,INDIRECT("'"&amp;$C$1&amp;"'!B$136")=3)),"indispo",IF(AND(D235&gt;=1,OR(INDIRECT("'"&amp;$C$1&amp;"'!B$153")=2,INDIRECT("'"&amp;$C$1&amp;"'!B$153")=3)),"indispo",IF(D227=1,"indispo","dispo")))))))))</f>
        <v>dispo</v>
      </c>
      <c r="E237" s="31" t="str">
        <f ca="1">IF(AND(E228&gt;=1,OR(INDIRECT("'"&amp;$C$1&amp;"'!C$28")=2,INDIRECT("'"&amp;$C$1&amp;"'!C$28")=3)),"indispo",IF(AND(E229&gt;=1,OR(INDIRECT("'"&amp;$C$1&amp;"'!C$46")=2,INDIRECT("'"&amp;$C$1&amp;"'!C$46")=3)),"indispo",IF(AND(E230&gt;=1,OR(INDIRECT("'"&amp;$C$1&amp;"'!C$64")=2,INDIRECT("'"&amp;$C$1&amp;"'!C$64")=3)),"indispo",IF(AND(E231&gt;=1,OR(INDIRECT("'"&amp;$C$1&amp;"'!C$82")=2,INDIRECT("'"&amp;$C$1&amp;"'!C$82")=3)),"indispo",IF(AND(E232&gt;=1,OR(INDIRECT("'"&amp;$C$1&amp;"'!C$100")=2,INDIRECT("'"&amp;$C$1&amp;"'!C$100")=3)),"indispo",IF(AND(E233&gt;=1,OR(INDIRECT("'"&amp;$C$1&amp;"'!C$118")=2,INDIRECT("'"&amp;$C$1&amp;"'!C$118")=3)),"indispo",IF(AND(E234&gt;=1,OR(INDIRECT("'"&amp;$C$1&amp;"'!C$136")=2,INDIRECT("'"&amp;$C$1&amp;"'!C$136")=3)),"indispo",IF(AND(E235&gt;=1,OR(INDIRECT("'"&amp;$C$1&amp;"'!C$153")=2,INDIRECT("'"&amp;$C$1&amp;"'!C$153")=3)),"indispo",IF(E227=1,"indispo","dispo")))))))))</f>
        <v>dispo</v>
      </c>
      <c r="F237" s="31" t="str">
        <f ca="1">IF(AND(F228&gt;=1,OR(INDIRECT("'"&amp;$C$1&amp;"'!D$28")=2,INDIRECT("'"&amp;$C$1&amp;"'!D$28")=3)),"indispo",IF(AND(F229&gt;=1,OR(INDIRECT("'"&amp;$C$1&amp;"'!D$46")=2,INDIRECT("'"&amp;$C$1&amp;"'!D$46")=3)),"indispo",IF(AND(F230&gt;=1,OR(INDIRECT("'"&amp;$C$1&amp;"'!D$64")=2,INDIRECT("'"&amp;$C$1&amp;"'!D$64")=3)),"indispo",IF(AND(F231&gt;=1,OR(INDIRECT("'"&amp;$C$1&amp;"'!D$82")=2,INDIRECT("'"&amp;$C$1&amp;"'!D$82")=3)),"indispo",IF(AND(F232&gt;=1,OR(INDIRECT("'"&amp;$C$1&amp;"'!D$100")=2,INDIRECT("'"&amp;$C$1&amp;"'!D$100")=3)),"indispo",IF(AND(F233&gt;=1,OR(INDIRECT("'"&amp;$C$1&amp;"'!D$118")=2,INDIRECT("'"&amp;$C$1&amp;"'!D$118")=3)),"indispo",IF(AND(F234&gt;=1,OR(INDIRECT("'"&amp;$C$1&amp;"'!D$136")=2,INDIRECT("'"&amp;$C$1&amp;"'!D$136")=3)),"indispo",IF(AND(F235&gt;=1,OR(INDIRECT("'"&amp;$C$1&amp;"'!D$153")=2,INDIRECT("'"&amp;$C$1&amp;"'!D$153")=3)),"indispo",IF(F227=1,"indispo","dispo")))))))))</f>
        <v>dispo</v>
      </c>
      <c r="G237" s="31" t="str">
        <f ca="1">IF(AND(G228&gt;=1,OR(INDIRECT("'"&amp;$C$1&amp;"'!E$28")=2,INDIRECT("'"&amp;$C$1&amp;"'!E$28")=3)),"indispo",IF(AND(G229&gt;=1,OR(INDIRECT("'"&amp;$C$1&amp;"'!E$46")=2,INDIRECT("'"&amp;$C$1&amp;"'!E$46")=3)),"indispo",IF(AND(G230&gt;=1,OR(INDIRECT("'"&amp;$C$1&amp;"'!E$64")=2,INDIRECT("'"&amp;$C$1&amp;"'!E$64")=3)),"indispo",IF(AND(G231&gt;=1,OR(INDIRECT("'"&amp;$C$1&amp;"'!E$82")=2,INDIRECT("'"&amp;$C$1&amp;"'!E$82")=3)),"indispo",IF(AND(G232&gt;=1,OR(INDIRECT("'"&amp;$C$1&amp;"'!E$100")=2,INDIRECT("'"&amp;$C$1&amp;"'!E$100")=3)),"indispo",IF(AND(G233&gt;=1,OR(INDIRECT("'"&amp;$C$1&amp;"'!E$118")=2,INDIRECT("'"&amp;$C$1&amp;"'!E$118")=3)),"indispo",IF(AND(G234&gt;=1,OR(INDIRECT("'"&amp;$C$1&amp;"'!E$136")=2,INDIRECT("'"&amp;$C$1&amp;"'!E$136")=3)),"indispo",IF(AND(G235&gt;=1,OR(INDIRECT("'"&amp;$C$1&amp;"'!E$153")=2,INDIRECT("'"&amp;$C$1&amp;"'!E$153")=3)),"indispo",IF(G227=1,"indispo","dispo")))))))))</f>
        <v>dispo</v>
      </c>
      <c r="H237" s="31" t="str">
        <f ca="1">IF(AND(H228&gt;=1,OR(INDIRECT("'"&amp;$C$1&amp;"'!F$28")=2,INDIRECT("'"&amp;$C$1&amp;"'!F$28")=3)),"indispo",IF(AND(H229&gt;=1,OR(INDIRECT("'"&amp;$C$1&amp;"'!F$46")=2,INDIRECT("'"&amp;$C$1&amp;"'!F$46")=3)),"indispo",IF(AND(H230&gt;=1,OR(INDIRECT("'"&amp;$C$1&amp;"'!F$64")=2,INDIRECT("'"&amp;$C$1&amp;"'!F$64")=3)),"indispo",IF(AND(H231&gt;=1,OR(INDIRECT("'"&amp;$C$1&amp;"'!F$82")=2,INDIRECT("'"&amp;$C$1&amp;"'!F$82")=3)),"indispo",IF(AND(H232&gt;=1,OR(INDIRECT("'"&amp;$C$1&amp;"'!F$100")=2,INDIRECT("'"&amp;$C$1&amp;"'!F$100")=3)),"indispo",IF(AND(H233&gt;=1,OR(INDIRECT("'"&amp;$C$1&amp;"'!F$118")=2,INDIRECT("'"&amp;$C$1&amp;"'!F$118")=3)),"indispo",IF(AND(H234&gt;=1,OR(INDIRECT("'"&amp;$C$1&amp;"'!F$136")=2,INDIRECT("'"&amp;$C$1&amp;"'!F$136")=3)),"indispo",IF(AND(H235&gt;=1,OR(INDIRECT("'"&amp;$C$1&amp;"'!F$153")=2,INDIRECT("'"&amp;$C$1&amp;"'!F$153")=3)),"indispo",IF(H227=1,"indispo","dispo")))))))))</f>
        <v>dispo</v>
      </c>
      <c r="I237" s="31" t="str">
        <f ca="1">IF(AND(I228&gt;=1,OR(INDIRECT("'"&amp;$C$1&amp;"'!G$28")=2,INDIRECT("'"&amp;$C$1&amp;"'!G$28")=3)),"indispo",IF(AND(I229&gt;=1,OR(INDIRECT("'"&amp;$C$1&amp;"'!G$46")=2,INDIRECT("'"&amp;$C$1&amp;"'!G$46")=3)),"indispo",IF(AND(I230&gt;=1,OR(INDIRECT("'"&amp;$C$1&amp;"'!G$64")=2,INDIRECT("'"&amp;$C$1&amp;"'!G$64")=3)),"indispo",IF(AND(I231&gt;=1,OR(INDIRECT("'"&amp;$C$1&amp;"'!G$82")=2,INDIRECT("'"&amp;$C$1&amp;"'!G$82")=3)),"indispo",IF(AND(I232&gt;=1,OR(INDIRECT("'"&amp;$C$1&amp;"'!G$100")=2,INDIRECT("'"&amp;$C$1&amp;"'!G$100")=3)),"indispo",IF(AND(I233&gt;=1,OR(INDIRECT("'"&amp;$C$1&amp;"'!G$118")=2,INDIRECT("'"&amp;$C$1&amp;"'!G$118")=3)),"indispo",IF(AND(I234&gt;=1,OR(INDIRECT("'"&amp;$C$1&amp;"'!G$136")=2,INDIRECT("'"&amp;$C$1&amp;"'!G$136")=3)),"indispo",IF(AND(I235&gt;=1,OR(INDIRECT("'"&amp;$C$1&amp;"'!G$153")=2,INDIRECT("'"&amp;$C$1&amp;"'!G$153")=3)),"indispo",IF(I227=1,"indispo","dispo")))))))))</f>
        <v>dispo</v>
      </c>
    </row>
    <row r="238" spans="2:9" ht="13.5" thickBot="1" x14ac:dyDescent="0.25">
      <c r="B238" s="146" t="s">
        <v>42</v>
      </c>
      <c r="C238" s="147"/>
      <c r="D238" s="32" t="str">
        <f ca="1">IF(SUM(D228:D235)&gt;2,"erreur"&amp;" "&amp;$C$236,IF(AND(SUM(D228:D235)&gt;=2,OR(D236="dispo",D237="dispo")),"erreur"&amp;" "&amp;$C$236,IF(AND(SUM(D228:D235)&gt;=2,OR(INDIRECT("'"&amp;$C$1&amp;"'!B$28")=3,INDIRECT("'"&amp;$C$1&amp;"'!B$46")=3,INDIRECT("'"&amp;$C$1&amp;"'!B$64")=3,INDIRECT("'"&amp;$C$1&amp;"'!B$82")=3,INDIRECT("'"&amp;$C$1&amp;"'!B$100")=3,INDIRECT("'"&amp;$C$1&amp;"'!B118")=3,INDIRECT("'"&amp;$C$1&amp;"'!B136")=3,INDIRECT("'"&amp;$C$1&amp;"'!B153")=3,INDIRECT("'"&amp;$C$1&amp;"'!B189")=3)),"erreur"&amp;" "&amp;$C$236,IF(AND(SUM(D228:D235)&gt;=1,D227=1),"erreur"&amp;" "&amp;$C$236,"OK"))))</f>
        <v>OK</v>
      </c>
      <c r="E238" s="32" t="str">
        <f ca="1">IF(SUM(E228:E235)&gt;2,"erreur"&amp;" "&amp;$C$236,IF(AND(SUM(E228:E235)&gt;=2,OR(E236="dispo",E237="dispo")),"erreur"&amp;" "&amp;$C$236,IF(AND(SUM(E228:E235)&gt;=2,OR(INDIRECT("'"&amp;$C$1&amp;"'!C$28")=3,INDIRECT("'"&amp;$C$1&amp;"'!C$46")=3,INDIRECT("'"&amp;$C$1&amp;"'!C$64")=3,INDIRECT("'"&amp;$C$1&amp;"'!C$82")=3,INDIRECT("'"&amp;$C$1&amp;"'!C$100")=3,INDIRECT("'"&amp;$C$1&amp;"'!C118")=3,INDIRECT("'"&amp;$C$1&amp;"'!C136")=3,INDIRECT("'"&amp;$C$1&amp;"'!C153")=3,INDIRECT("'"&amp;$C$1&amp;"'!C189")=3)),"erreur"&amp;" "&amp;$C$236,IF(AND(SUM(E228:E235)&gt;=1,E227=1),"erreur"&amp;" "&amp;$C$236,"OK"))))</f>
        <v>OK</v>
      </c>
      <c r="F238" s="32" t="str">
        <f ca="1">IF(SUM(F228:F235)&gt;2,"erreur"&amp;" "&amp;$C$236,IF(AND(SUM(F228:F235)&gt;=2,OR(F236="dispo",F237="dispo")),"erreur"&amp;" "&amp;$C$236,IF(AND(SUM(F228:F235)&gt;=2,OR(INDIRECT("'"&amp;$C$1&amp;"'!D$28")=3,INDIRECT("'"&amp;$C$1&amp;"'!D$46")=3,INDIRECT("'"&amp;$C$1&amp;"'!D$64")=3,INDIRECT("'"&amp;$C$1&amp;"'!D$82")=3,INDIRECT("'"&amp;$C$1&amp;"'!D$100")=3,INDIRECT("'"&amp;$C$1&amp;"'!D118")=3,INDIRECT("'"&amp;$C$1&amp;"'!D136")=3,INDIRECT("'"&amp;$C$1&amp;"'!D153")=3,INDIRECT("'"&amp;$C$1&amp;"'!D189")=3)),"erreur"&amp;" "&amp;$C$236,IF(AND(SUM(F228:F235)&gt;=1,F227=1),"erreur"&amp;" "&amp;$C$236,"OK"))))</f>
        <v>OK</v>
      </c>
      <c r="G238" s="32" t="str">
        <f ca="1">IF(SUM(G228:G235)&gt;2,"erreur"&amp;" "&amp;$C$236,IF(AND(SUM(G228:G235)&gt;=2,OR(G236="dispo",G237="dispo")),"erreur"&amp;" "&amp;$C$236,IF(AND(SUM(G228:G235)&gt;=2,OR(INDIRECT("'"&amp;$C$1&amp;"'!E$28")=3,INDIRECT("'"&amp;$C$1&amp;"'!E$46")=3,INDIRECT("'"&amp;$C$1&amp;"'!E$64")=3,INDIRECT("'"&amp;$C$1&amp;"'!E$82")=3,INDIRECT("'"&amp;$C$1&amp;"'!E$100")=3,INDIRECT("'"&amp;$C$1&amp;"'!E118")=3,INDIRECT("'"&amp;$C$1&amp;"'!E136")=3,INDIRECT("'"&amp;$C$1&amp;"'!E153")=3,INDIRECT("'"&amp;$C$1&amp;"'!E189")=3)),"erreur"&amp;" "&amp;$C$236,IF(AND(SUM(G228:G235)&gt;=1,G227=1),"erreur"&amp;" "&amp;$C$236,"OK"))))</f>
        <v>OK</v>
      </c>
      <c r="H238" s="32" t="str">
        <f ca="1">IF(SUM(H228:H235)&gt;2,"erreur"&amp;" "&amp;$C$236,IF(AND(SUM(H228:H235)&gt;=2,OR(H236="dispo",H237="dispo")),"erreur"&amp;" "&amp;$C$236,IF(AND(SUM(H228:H235)&gt;=2,OR(INDIRECT("'"&amp;$C$1&amp;"'!F$28")=3,INDIRECT("'"&amp;$C$1&amp;"'!F$46")=3,INDIRECT("'"&amp;$C$1&amp;"'!F$64")=3,INDIRECT("'"&amp;$C$1&amp;"'!F$82")=3,INDIRECT("'"&amp;$C$1&amp;"'!F$100")=3,INDIRECT("'"&amp;$C$1&amp;"'!F118")=3,INDIRECT("'"&amp;$C$1&amp;"'!F136")=3,INDIRECT("'"&amp;$C$1&amp;"'!F153")=3,INDIRECT("'"&amp;$C$1&amp;"'!F189")=3)),"erreur"&amp;" "&amp;$C$236,IF(AND(SUM(H228:H235)&gt;=1,H227=1),"erreur"&amp;" "&amp;$C$236,"OK"))))</f>
        <v>OK</v>
      </c>
      <c r="I238" s="32" t="str">
        <f ca="1">IF(SUM(I228:I235)&gt;2,"erreur"&amp;" "&amp;$C$236,IF(AND(SUM(I228:I235)&gt;=2,OR(I236="dispo",I237="dispo")),"erreur"&amp;" "&amp;$C$236,IF(AND(SUM(I228:I235)&gt;=2,OR(INDIRECT("'"&amp;$C$1&amp;"'!G$28")=3,INDIRECT("'"&amp;$C$1&amp;"'!G$46")=3,INDIRECT("'"&amp;$C$1&amp;"'!G$64")=3,INDIRECT("'"&amp;$C$1&amp;"'!G$82")=3,INDIRECT("'"&amp;$C$1&amp;"'!G$100")=3,INDIRECT("'"&amp;$C$1&amp;"'!G118")=3,INDIRECT("'"&amp;$C$1&amp;"'!G136")=3,INDIRECT("'"&amp;$C$1&amp;"'!G153")=3,INDIRECT("'"&amp;$C$1&amp;"'!G189")=3)),"erreur"&amp;" "&amp;$C$236,IF(AND(SUM(I228:I235)&gt;=1,I227=1),"erreur"&amp;" "&amp;$C$236,"OK"))))</f>
        <v>OK</v>
      </c>
    </row>
    <row r="239" spans="2:9" x14ac:dyDescent="0.2">
      <c r="B239" s="20"/>
      <c r="C239" s="20"/>
      <c r="D239" s="21"/>
      <c r="E239" s="21"/>
      <c r="F239" s="21"/>
      <c r="G239" s="21"/>
      <c r="H239" s="21"/>
      <c r="I239" s="21"/>
    </row>
    <row r="240" spans="2:9" ht="13.5" thickBot="1" x14ac:dyDescent="0.25">
      <c r="B240" s="20"/>
      <c r="C240" s="20"/>
      <c r="D240" s="21"/>
      <c r="E240" s="21"/>
      <c r="F240" s="21"/>
      <c r="G240" s="21"/>
      <c r="H240" s="21"/>
      <c r="I240" s="21"/>
    </row>
    <row r="241" spans="2:9" ht="16.5" thickBot="1" x14ac:dyDescent="0.3">
      <c r="D241" s="143" t="s">
        <v>53</v>
      </c>
      <c r="E241" s="144"/>
      <c r="F241" s="144"/>
      <c r="G241" s="144"/>
      <c r="H241" s="144"/>
      <c r="I241" s="145"/>
    </row>
    <row r="242" spans="2:9" hidden="1" x14ac:dyDescent="0.2">
      <c r="B242" s="20"/>
      <c r="C242" s="13" t="s">
        <v>51</v>
      </c>
      <c r="D242" s="6">
        <f ca="1">COUNTIF(INDIRECT("'"&amp;$C$1&amp;"'!B$6:B$12"),$C$247)</f>
        <v>0</v>
      </c>
      <c r="E242" s="6">
        <f ca="1">COUNTIF(INDIRECT("'"&amp;$C$1&amp;"'!C$6:C$12"),$C$247)</f>
        <v>0</v>
      </c>
      <c r="F242" s="6">
        <f ca="1">COUNTIF(INDIRECT("'"&amp;$C$1&amp;"'!D$6:D$12"),$C$247)</f>
        <v>0</v>
      </c>
      <c r="G242" s="6">
        <f ca="1">COUNTIF(INDIRECT("'"&amp;$C$1&amp;"'!E$6:E$12"),$C$247)</f>
        <v>0</v>
      </c>
      <c r="H242" s="6">
        <f ca="1">COUNTIF(INDIRECT("'"&amp;$C$1&amp;"'!F$6:F$12"),$C$247)</f>
        <v>0</v>
      </c>
      <c r="I242" s="6">
        <f ca="1">COUNTIF(INDIRECT("'"&amp;$C$1&amp;"'!G$6:G$12"),$C$247)</f>
        <v>0</v>
      </c>
    </row>
    <row r="243" spans="2:9" hidden="1" x14ac:dyDescent="0.2">
      <c r="B243" s="14"/>
      <c r="C243" s="13" t="s">
        <v>54</v>
      </c>
      <c r="D243" s="6">
        <f ca="1">COUNTIF(INDIRECT("'"&amp;$C$1&amp;"'!B$172:B$175"),$C$247)</f>
        <v>0</v>
      </c>
      <c r="E243" s="6">
        <f ca="1">COUNTIF(INDIRECT("'"&amp;$C$1&amp;"'!C$172:C$175"),$C$247)</f>
        <v>0</v>
      </c>
      <c r="F243" s="6">
        <f ca="1">COUNTIF(INDIRECT("'"&amp;$C$1&amp;"'!D$172:D$175"),$C$247)</f>
        <v>0</v>
      </c>
      <c r="G243" s="6">
        <f ca="1">COUNTIF(INDIRECT("'"&amp;$C$1&amp;"'!E$172:E$175"),$C$247)</f>
        <v>0</v>
      </c>
      <c r="H243" s="6">
        <f ca="1">COUNTIF(INDIRECT("'"&amp;$C$1&amp;"'!F$172:F$175"),$C$247)</f>
        <v>0</v>
      </c>
      <c r="I243" s="6">
        <f ca="1">COUNTIF(INDIRECT("'"&amp;$C$1&amp;"'!G$172:G$175"),$C$247)</f>
        <v>0</v>
      </c>
    </row>
    <row r="244" spans="2:9" hidden="1" x14ac:dyDescent="0.2">
      <c r="B244" s="14"/>
      <c r="C244" s="13" t="s">
        <v>55</v>
      </c>
      <c r="D244" s="6">
        <f ca="1">COUNTIF(INDIRECT("'"&amp;$C$1&amp;"'!B$178:B$181"),$C$247)</f>
        <v>0</v>
      </c>
      <c r="E244" s="6">
        <f ca="1">COUNTIF(INDIRECT("'"&amp;$C$1&amp;"'!C$178:C$181"),$C$247)</f>
        <v>0</v>
      </c>
      <c r="F244" s="6">
        <f ca="1">COUNTIF(INDIRECT("'"&amp;$C$1&amp;"'!D$178:D$181"),$C$247)</f>
        <v>0</v>
      </c>
      <c r="G244" s="6">
        <f ca="1">COUNTIF(INDIRECT("'"&amp;$C$1&amp;"'!E$178:E$181"),$C$247)</f>
        <v>0</v>
      </c>
      <c r="H244" s="6">
        <f ca="1">COUNTIF(INDIRECT("'"&amp;$C$1&amp;"'!F$178:F$181"),$C$247)</f>
        <v>0</v>
      </c>
      <c r="I244" s="6">
        <f ca="1">COUNTIF(INDIRECT("'"&amp;$C$1&amp;"'!G$178:G$181"),$C$247)</f>
        <v>0</v>
      </c>
    </row>
    <row r="245" spans="2:9" hidden="1" x14ac:dyDescent="0.2">
      <c r="B245" s="14"/>
      <c r="C245" s="13" t="s">
        <v>56</v>
      </c>
      <c r="D245" s="6">
        <f ca="1">COUNTIF(INDIRECT("'"&amp;$C$1&amp;"'!B$184:B$184"),$C$247)</f>
        <v>0</v>
      </c>
      <c r="E245" s="6">
        <f ca="1">COUNTIF(INDIRECT("'"&amp;$C$1&amp;"'!C$184:C$184"),$C$247)</f>
        <v>0</v>
      </c>
      <c r="F245" s="6">
        <f ca="1">COUNTIF(INDIRECT("'"&amp;$C$1&amp;"'!D$184:D$184"),$C$247)</f>
        <v>0</v>
      </c>
      <c r="G245" s="6">
        <f ca="1">COUNTIF(INDIRECT("'"&amp;$C$1&amp;"'!E$184:E$184"),$C$247)</f>
        <v>0</v>
      </c>
      <c r="H245" s="6">
        <f ca="1">COUNTIF(INDIRECT("'"&amp;$C$1&amp;"'!F$184:F$184"),$C$247)</f>
        <v>0</v>
      </c>
      <c r="I245" s="6">
        <f ca="1">COUNTIF(INDIRECT("'"&amp;$C$1&amp;"'!G$184:G$184"),$C$247)</f>
        <v>0</v>
      </c>
    </row>
    <row r="246" spans="2:9" ht="13.5" hidden="1" thickBot="1" x14ac:dyDescent="0.25">
      <c r="B246" s="14"/>
      <c r="C246" s="13" t="s">
        <v>57</v>
      </c>
      <c r="D246" s="6">
        <f ca="1">COUNTIF(INDIRECT("'"&amp;$C$1&amp;"'!B$187:B$188"),$C$247)</f>
        <v>0</v>
      </c>
      <c r="E246" s="6">
        <f ca="1">COUNTIF(INDIRECT("'"&amp;$C$1&amp;"'!C$187:C$188"),$C$247)</f>
        <v>0</v>
      </c>
      <c r="F246" s="6">
        <f ca="1">COUNTIF(INDIRECT("'"&amp;$C$1&amp;"'!D$187:D$188"),$C$247)</f>
        <v>0</v>
      </c>
      <c r="G246" s="6">
        <f ca="1">COUNTIF(INDIRECT("'"&amp;$C$1&amp;"'!E$187:E$188"),$C$247)</f>
        <v>0</v>
      </c>
      <c r="H246" s="6">
        <f ca="1">COUNTIF(INDIRECT("'"&amp;$C$1&amp;"'!F$187:F$188"),$C$247)</f>
        <v>0</v>
      </c>
      <c r="I246" s="6">
        <f ca="1">COUNTIF(INDIRECT("'"&amp;$C$1&amp;"'!G$187:G$188"),$C$247)</f>
        <v>0</v>
      </c>
    </row>
    <row r="247" spans="2:9" ht="15" x14ac:dyDescent="0.2">
      <c r="B247" s="11"/>
      <c r="C247" s="18" t="str">
        <f>Données!G2</f>
        <v>NOM 8</v>
      </c>
      <c r="D247" s="16" t="str">
        <f t="shared" ref="D247:I247" ca="1" si="0">IF(D243&gt;=1,"indispo",IF(D244&gt;=1,"indispo",IF(D245&gt;=1,"indispo",IF(D246&gt;=1,"indispo",IF(D242=1,"indispo","dispo")))))</f>
        <v>dispo</v>
      </c>
      <c r="E247" s="16" t="str">
        <f t="shared" ca="1" si="0"/>
        <v>dispo</v>
      </c>
      <c r="F247" s="16" t="str">
        <f t="shared" ca="1" si="0"/>
        <v>dispo</v>
      </c>
      <c r="G247" s="16" t="str">
        <f t="shared" ca="1" si="0"/>
        <v>dispo</v>
      </c>
      <c r="H247" s="16" t="str">
        <f t="shared" ca="1" si="0"/>
        <v>dispo</v>
      </c>
      <c r="I247" s="16" t="str">
        <f t="shared" ca="1" si="0"/>
        <v>dispo</v>
      </c>
    </row>
    <row r="248" spans="2:9" ht="13.5" thickBot="1" x14ac:dyDescent="0.25">
      <c r="B248" s="146" t="s">
        <v>59</v>
      </c>
      <c r="C248" s="147"/>
      <c r="D248" s="15" t="str">
        <f t="shared" ref="D248:I248" ca="1" si="1">IF(SUM(D243+D244+D245+D246)&gt;=2,"erreur"&amp;" "&amp;$C$247,IF(AND(SUM(D243+D244+D245+D246)&gt;=1,D242=1),"erreur"&amp;" "&amp;$C$247,"OK"))</f>
        <v>OK</v>
      </c>
      <c r="E248" s="15" t="str">
        <f t="shared" ca="1" si="1"/>
        <v>OK</v>
      </c>
      <c r="F248" s="15" t="str">
        <f t="shared" ca="1" si="1"/>
        <v>OK</v>
      </c>
      <c r="G248" s="15" t="str">
        <f t="shared" ca="1" si="1"/>
        <v>OK</v>
      </c>
      <c r="H248" s="15" t="str">
        <f t="shared" ca="1" si="1"/>
        <v>OK</v>
      </c>
      <c r="I248" s="15" t="str">
        <f t="shared" ca="1" si="1"/>
        <v>OK</v>
      </c>
    </row>
    <row r="249" spans="2:9" hidden="1" x14ac:dyDescent="0.2">
      <c r="B249" s="14"/>
      <c r="C249" s="13" t="s">
        <v>51</v>
      </c>
      <c r="D249" s="6">
        <f ca="1">COUNTIF(INDIRECT("'"&amp;$C$1&amp;"'!B$6:B$12"),$C$254)</f>
        <v>0</v>
      </c>
      <c r="E249" s="6">
        <f ca="1">COUNTIF(INDIRECT("'"&amp;$C$1&amp;"'!C$6:C$12"),$C$254)</f>
        <v>0</v>
      </c>
      <c r="F249" s="6">
        <f ca="1">COUNTIF(INDIRECT("'"&amp;$C$1&amp;"'!D$6:D$12"),$C$254)</f>
        <v>0</v>
      </c>
      <c r="G249" s="6">
        <f ca="1">COUNTIF(INDIRECT("'"&amp;$C$1&amp;"'!E$6:E$12"),$C$254)</f>
        <v>0</v>
      </c>
      <c r="H249" s="6">
        <f ca="1">COUNTIF(INDIRECT("'"&amp;$C$1&amp;"'!F$6:F$12"),$C$254)</f>
        <v>0</v>
      </c>
      <c r="I249" s="6">
        <f ca="1">COUNTIF(INDIRECT("'"&amp;$C$1&amp;"'!G$6:G$12"),$C$254)</f>
        <v>0</v>
      </c>
    </row>
    <row r="250" spans="2:9" hidden="1" x14ac:dyDescent="0.2">
      <c r="B250" s="14"/>
      <c r="C250" s="13" t="s">
        <v>54</v>
      </c>
      <c r="D250" s="6">
        <f ca="1">COUNTIF(INDIRECT("'"&amp;$C$1&amp;"'!B$172:B$175"),$C$254)</f>
        <v>0</v>
      </c>
      <c r="E250" s="6">
        <f ca="1">COUNTIF(INDIRECT("'"&amp;$C$1&amp;"'!C$172:C$175"),$C$254)</f>
        <v>0</v>
      </c>
      <c r="F250" s="6">
        <f ca="1">COUNTIF(INDIRECT("'"&amp;$C$1&amp;"'!D$172:D$175"),$C$254)</f>
        <v>0</v>
      </c>
      <c r="G250" s="6">
        <f ca="1">COUNTIF(INDIRECT("'"&amp;$C$1&amp;"'!E$172:E$175"),$C$254)</f>
        <v>0</v>
      </c>
      <c r="H250" s="6">
        <f ca="1">COUNTIF(INDIRECT("'"&amp;$C$1&amp;"'!F$172:F$175"),$C$254)</f>
        <v>0</v>
      </c>
      <c r="I250" s="6">
        <f ca="1">COUNTIF(INDIRECT("'"&amp;$C$1&amp;"'!G$172:G$175"),$C$254)</f>
        <v>0</v>
      </c>
    </row>
    <row r="251" spans="2:9" hidden="1" x14ac:dyDescent="0.2">
      <c r="B251" s="14"/>
      <c r="C251" s="13" t="s">
        <v>55</v>
      </c>
      <c r="D251" s="6">
        <f ca="1">COUNTIF(INDIRECT("'"&amp;$C$1&amp;"'!B$178:B$181"),$C$254)</f>
        <v>0</v>
      </c>
      <c r="E251" s="6">
        <f ca="1">COUNTIF(INDIRECT("'"&amp;$C$1&amp;"'!C$178:C$181"),$C$254)</f>
        <v>0</v>
      </c>
      <c r="F251" s="6">
        <f ca="1">COUNTIF(INDIRECT("'"&amp;$C$1&amp;"'!D$178:D$181"),$C$254)</f>
        <v>0</v>
      </c>
      <c r="G251" s="6">
        <f ca="1">COUNTIF(INDIRECT("'"&amp;$C$1&amp;"'!E$178:E$181"),$C$254)</f>
        <v>0</v>
      </c>
      <c r="H251" s="6">
        <f ca="1">COUNTIF(INDIRECT("'"&amp;$C$1&amp;"'!F$178:F$181"),$C$254)</f>
        <v>0</v>
      </c>
      <c r="I251" s="6">
        <f ca="1">COUNTIF(INDIRECT("'"&amp;$C$1&amp;"'!G$178:G$181"),$C$254)</f>
        <v>0</v>
      </c>
    </row>
    <row r="252" spans="2:9" hidden="1" x14ac:dyDescent="0.2">
      <c r="B252" s="14"/>
      <c r="C252" s="13" t="s">
        <v>56</v>
      </c>
      <c r="D252" s="6">
        <f ca="1">COUNTIF(INDIRECT("'"&amp;$C$1&amp;"'!B$184:B$184"),$C$254)</f>
        <v>0</v>
      </c>
      <c r="E252" s="6">
        <f ca="1">COUNTIF(INDIRECT("'"&amp;$C$1&amp;"'!C$184:C$184"),$C$254)</f>
        <v>0</v>
      </c>
      <c r="F252" s="6">
        <f ca="1">COUNTIF(INDIRECT("'"&amp;$C$1&amp;"'!D$184:D$184"),$C$254)</f>
        <v>0</v>
      </c>
      <c r="G252" s="6">
        <f ca="1">COUNTIF(INDIRECT("'"&amp;$C$1&amp;"'!E$184:E$184"),$C$254)</f>
        <v>0</v>
      </c>
      <c r="H252" s="6">
        <f ca="1">COUNTIF(INDIRECT("'"&amp;$C$1&amp;"'!F$184:F$184"),$C$254)</f>
        <v>0</v>
      </c>
      <c r="I252" s="6">
        <f ca="1">COUNTIF(INDIRECT("'"&amp;$C$1&amp;"'!G$184:G$184"),$C$254)</f>
        <v>0</v>
      </c>
    </row>
    <row r="253" spans="2:9" ht="13.5" hidden="1" thickBot="1" x14ac:dyDescent="0.25">
      <c r="C253" s="13" t="s">
        <v>57</v>
      </c>
      <c r="D253" s="6">
        <f ca="1">COUNTIF(INDIRECT("'"&amp;$C$1&amp;"'!B$187:B$188"),$C$254)</f>
        <v>0</v>
      </c>
      <c r="E253" s="6">
        <f ca="1">COUNTIF(INDIRECT("'"&amp;$C$1&amp;"'!C$187:C$188"),$C$254)</f>
        <v>0</v>
      </c>
      <c r="F253" s="6">
        <f ca="1">COUNTIF(INDIRECT("'"&amp;$C$1&amp;"'!D$187:D$188"),$C$254)</f>
        <v>0</v>
      </c>
      <c r="G253" s="6">
        <f ca="1">COUNTIF(INDIRECT("'"&amp;$C$1&amp;"'!E$187:E$188"),$C$254)</f>
        <v>0</v>
      </c>
      <c r="H253" s="6">
        <f ca="1">COUNTIF(INDIRECT("'"&amp;$C$1&amp;"'!F$187:F$188"),$C$254)</f>
        <v>0</v>
      </c>
      <c r="I253" s="6">
        <f ca="1">COUNTIF(INDIRECT("'"&amp;$C$1&amp;"'!G$187:G$188"),$C$254)</f>
        <v>0</v>
      </c>
    </row>
    <row r="254" spans="2:9" ht="15" x14ac:dyDescent="0.2">
      <c r="B254" s="11"/>
      <c r="C254" s="18" t="str">
        <f>Données!G3</f>
        <v>NOM 9</v>
      </c>
      <c r="D254" s="16" t="str">
        <f t="shared" ref="D254:I254" ca="1" si="2">IF(D250&gt;=1,"indispo",IF(D251&gt;=1,"indispo",IF(D252&gt;=1,"indispo",IF(D253&gt;=1,"indispo",IF(D249=1,"indispo","dispo")))))</f>
        <v>dispo</v>
      </c>
      <c r="E254" s="16" t="str">
        <f t="shared" ca="1" si="2"/>
        <v>dispo</v>
      </c>
      <c r="F254" s="16" t="str">
        <f t="shared" ca="1" si="2"/>
        <v>dispo</v>
      </c>
      <c r="G254" s="16" t="str">
        <f t="shared" ca="1" si="2"/>
        <v>dispo</v>
      </c>
      <c r="H254" s="16" t="str">
        <f t="shared" ca="1" si="2"/>
        <v>dispo</v>
      </c>
      <c r="I254" s="16" t="str">
        <f t="shared" ca="1" si="2"/>
        <v>dispo</v>
      </c>
    </row>
    <row r="255" spans="2:9" ht="13.5" thickBot="1" x14ac:dyDescent="0.25">
      <c r="B255" s="146" t="s">
        <v>59</v>
      </c>
      <c r="C255" s="147"/>
      <c r="D255" s="15" t="str">
        <f t="shared" ref="D255:I255" ca="1" si="3">IF(SUM(D250+D251+D252+D253)&gt;=2,"erreur"&amp;" "&amp;$C$254,IF(AND(SUM(D250+D251+D252+D253)&gt;=1,D249=1),"erreur"&amp;" "&amp;$C$254,"OK"))</f>
        <v>OK</v>
      </c>
      <c r="E255" s="15" t="str">
        <f t="shared" ca="1" si="3"/>
        <v>OK</v>
      </c>
      <c r="F255" s="15" t="str">
        <f t="shared" ca="1" si="3"/>
        <v>OK</v>
      </c>
      <c r="G255" s="15" t="str">
        <f t="shared" ca="1" si="3"/>
        <v>OK</v>
      </c>
      <c r="H255" s="15" t="str">
        <f t="shared" ca="1" si="3"/>
        <v>OK</v>
      </c>
      <c r="I255" s="15" t="str">
        <f t="shared" ca="1" si="3"/>
        <v>OK</v>
      </c>
    </row>
    <row r="256" spans="2:9" hidden="1" x14ac:dyDescent="0.2">
      <c r="B256" s="14"/>
      <c r="C256" s="13" t="s">
        <v>51</v>
      </c>
      <c r="D256" s="6">
        <f ca="1">COUNTIF(INDIRECT("'"&amp;$C$1&amp;"'!B$6:B$12"),$C$261)</f>
        <v>0</v>
      </c>
      <c r="E256" s="6">
        <f ca="1">COUNTIF(INDIRECT("'"&amp;$C$1&amp;"'!C$6:C$12"),$C$261)</f>
        <v>0</v>
      </c>
      <c r="F256" s="6">
        <f ca="1">COUNTIF(INDIRECT("'"&amp;$C$1&amp;"'!D$6:D$12"),$C$261)</f>
        <v>0</v>
      </c>
      <c r="G256" s="6">
        <f ca="1">COUNTIF(INDIRECT("'"&amp;$C$1&amp;"'!E$6:E$12"),$C$261)</f>
        <v>0</v>
      </c>
      <c r="H256" s="6">
        <f ca="1">COUNTIF(INDIRECT("'"&amp;$C$1&amp;"'!F$6:F$12"),$C$261)</f>
        <v>0</v>
      </c>
      <c r="I256" s="6">
        <f ca="1">COUNTIF(INDIRECT("'"&amp;$C$1&amp;"'!G$6:G$12"),$C$261)</f>
        <v>0</v>
      </c>
    </row>
    <row r="257" spans="2:14" hidden="1" x14ac:dyDescent="0.2">
      <c r="B257" s="14"/>
      <c r="C257" s="13" t="s">
        <v>54</v>
      </c>
      <c r="D257" s="6">
        <f ca="1">COUNTIF(INDIRECT("'"&amp;$C$1&amp;"'!B$172:B$175"),$C$261)</f>
        <v>0</v>
      </c>
      <c r="E257" s="6">
        <f ca="1">COUNTIF(INDIRECT("'"&amp;$C$1&amp;"'!C$172:C$175"),$C$261)</f>
        <v>0</v>
      </c>
      <c r="F257" s="6">
        <f ca="1">COUNTIF(INDIRECT("'"&amp;$C$1&amp;"'!D$172:D$175"),$C$261)</f>
        <v>0</v>
      </c>
      <c r="G257" s="6">
        <f ca="1">COUNTIF(INDIRECT("'"&amp;$C$1&amp;"'!E$172:E$175"),$C$261)</f>
        <v>0</v>
      </c>
      <c r="H257" s="6">
        <f ca="1">COUNTIF(INDIRECT("'"&amp;$C$1&amp;"'!F$172:F$175"),$C$261)</f>
        <v>0</v>
      </c>
      <c r="I257" s="6">
        <f ca="1">COUNTIF(INDIRECT("'"&amp;$C$1&amp;"'!G$172:G$175"),$C$261)</f>
        <v>0</v>
      </c>
    </row>
    <row r="258" spans="2:14" hidden="1" x14ac:dyDescent="0.2">
      <c r="B258" s="14"/>
      <c r="C258" s="13" t="s">
        <v>55</v>
      </c>
      <c r="D258" s="6">
        <f ca="1">COUNTIF(INDIRECT("'"&amp;$C$1&amp;"'!B$178:B$181"),$C$261)</f>
        <v>0</v>
      </c>
      <c r="E258" s="6">
        <f ca="1">COUNTIF(INDIRECT("'"&amp;$C$1&amp;"'!C$178:C$181"),$C$261)</f>
        <v>0</v>
      </c>
      <c r="F258" s="6">
        <f ca="1">COUNTIF(INDIRECT("'"&amp;$C$1&amp;"'!D$178:D$181"),$C$261)</f>
        <v>0</v>
      </c>
      <c r="G258" s="6">
        <f ca="1">COUNTIF(INDIRECT("'"&amp;$C$1&amp;"'!E$178:E$181"),$C$261)</f>
        <v>0</v>
      </c>
      <c r="H258" s="6">
        <f ca="1">COUNTIF(INDIRECT("'"&amp;$C$1&amp;"'!F$178:F$181"),$C$261)</f>
        <v>0</v>
      </c>
      <c r="I258" s="6">
        <f ca="1">COUNTIF(INDIRECT("'"&amp;$C$1&amp;"'!G$178:G$181"),$C$261)</f>
        <v>0</v>
      </c>
    </row>
    <row r="259" spans="2:14" hidden="1" x14ac:dyDescent="0.2">
      <c r="B259" s="14"/>
      <c r="C259" s="13" t="s">
        <v>56</v>
      </c>
      <c r="D259" s="6">
        <f ca="1">COUNTIF(INDIRECT("'"&amp;$C$1&amp;"'!B$184:B$184"),$C$261)</f>
        <v>0</v>
      </c>
      <c r="E259" s="6">
        <f ca="1">COUNTIF(INDIRECT("'"&amp;$C$1&amp;"'!C$184:C$184"),$C$261)</f>
        <v>0</v>
      </c>
      <c r="F259" s="6">
        <f ca="1">COUNTIF(INDIRECT("'"&amp;$C$1&amp;"'!D$184:D$184"),$C$261)</f>
        <v>0</v>
      </c>
      <c r="G259" s="6">
        <f ca="1">COUNTIF(INDIRECT("'"&amp;$C$1&amp;"'!E$184:E$184"),$C$261)</f>
        <v>0</v>
      </c>
      <c r="H259" s="6">
        <f ca="1">COUNTIF(INDIRECT("'"&amp;$C$1&amp;"'!F$184:F$184"),$C$261)</f>
        <v>0</v>
      </c>
      <c r="I259" s="6">
        <f ca="1">COUNTIF(INDIRECT("'"&amp;$C$1&amp;"'!G$184:G$184"),$C$261)</f>
        <v>0</v>
      </c>
    </row>
    <row r="260" spans="2:14" ht="13.5" hidden="1" thickBot="1" x14ac:dyDescent="0.25">
      <c r="C260" s="13" t="s">
        <v>57</v>
      </c>
      <c r="D260" s="6">
        <f ca="1">COUNTIF(INDIRECT("'"&amp;$C$1&amp;"'!B$187:B$188"),$C$261)</f>
        <v>0</v>
      </c>
      <c r="E260" s="6">
        <f ca="1">COUNTIF(INDIRECT("'"&amp;$C$1&amp;"'!C$187:C$188"),$C$261)</f>
        <v>0</v>
      </c>
      <c r="F260" s="6">
        <f ca="1">COUNTIF(INDIRECT("'"&amp;$C$1&amp;"'!D$187:D$188"),$C$261)</f>
        <v>0</v>
      </c>
      <c r="G260" s="6">
        <f ca="1">COUNTIF(INDIRECT("'"&amp;$C$1&amp;"'!E$187:E$188"),$C$261)</f>
        <v>0</v>
      </c>
      <c r="H260" s="6">
        <f ca="1">COUNTIF(INDIRECT("'"&amp;$C$1&amp;"'!F$187:F$188"),$C$261)</f>
        <v>0</v>
      </c>
      <c r="I260" s="6">
        <f ca="1">COUNTIF(INDIRECT("'"&amp;$C$1&amp;"'!G$187:G$188"),$C$261)</f>
        <v>0</v>
      </c>
    </row>
    <row r="261" spans="2:14" ht="15" x14ac:dyDescent="0.2">
      <c r="B261" s="11"/>
      <c r="C261" s="18" t="str">
        <f>Données!G4</f>
        <v>NOM 10</v>
      </c>
      <c r="D261" s="16" t="str">
        <f t="shared" ref="D261:I261" ca="1" si="4">IF(D257&gt;=1,"indispo",IF(D258&gt;=1,"indispo",IF(D259&gt;=1,"indispo",IF(D260&gt;=1,"indispo",IF(D256=1,"indispo","dispo")))))</f>
        <v>dispo</v>
      </c>
      <c r="E261" s="16" t="str">
        <f t="shared" ca="1" si="4"/>
        <v>dispo</v>
      </c>
      <c r="F261" s="16" t="str">
        <f t="shared" ca="1" si="4"/>
        <v>dispo</v>
      </c>
      <c r="G261" s="16" t="str">
        <f t="shared" ca="1" si="4"/>
        <v>dispo</v>
      </c>
      <c r="H261" s="16" t="str">
        <f t="shared" ca="1" si="4"/>
        <v>dispo</v>
      </c>
      <c r="I261" s="16" t="str">
        <f t="shared" ca="1" si="4"/>
        <v>dispo</v>
      </c>
    </row>
    <row r="262" spans="2:14" ht="13.5" thickBot="1" x14ac:dyDescent="0.25">
      <c r="B262" s="146" t="s">
        <v>59</v>
      </c>
      <c r="C262" s="147"/>
      <c r="D262" s="15" t="str">
        <f t="shared" ref="D262:I262" ca="1" si="5">IF(SUM(D257+D258+D259+D260)&gt;=2,"erreur"&amp;" "&amp;$C$261,IF(AND(SUM(D257+D258+D259+D260)&gt;=1,D256=1),"erreur"&amp;" "&amp;$C$261,"OK"))</f>
        <v>OK</v>
      </c>
      <c r="E262" s="15" t="str">
        <f t="shared" ca="1" si="5"/>
        <v>OK</v>
      </c>
      <c r="F262" s="15" t="str">
        <f t="shared" ca="1" si="5"/>
        <v>OK</v>
      </c>
      <c r="G262" s="15" t="str">
        <f t="shared" ca="1" si="5"/>
        <v>OK</v>
      </c>
      <c r="H262" s="15" t="str">
        <f t="shared" ca="1" si="5"/>
        <v>OK</v>
      </c>
      <c r="I262" s="15" t="str">
        <f t="shared" ca="1" si="5"/>
        <v>OK</v>
      </c>
    </row>
    <row r="263" spans="2:14" hidden="1" x14ac:dyDescent="0.2">
      <c r="B263" s="14"/>
      <c r="C263" s="13" t="s">
        <v>51</v>
      </c>
      <c r="D263" s="6">
        <f ca="1">COUNTIF(INDIRECT("'"&amp;$C$1&amp;"'!B$6:B$12"),$C$268)</f>
        <v>0</v>
      </c>
      <c r="E263" s="6">
        <f ca="1">COUNTIF(INDIRECT("'"&amp;$C$1&amp;"'!C$6:C$12"),$C$268)</f>
        <v>0</v>
      </c>
      <c r="F263" s="6">
        <f ca="1">COUNTIF(INDIRECT("'"&amp;$C$1&amp;"'!D$6:D$12"),$C$268)</f>
        <v>0</v>
      </c>
      <c r="G263" s="6">
        <f ca="1">COUNTIF(INDIRECT("'"&amp;$C$1&amp;"'!E$6:E$12"),$C$268)</f>
        <v>0</v>
      </c>
      <c r="H263" s="6">
        <f ca="1">COUNTIF(INDIRECT("'"&amp;$C$1&amp;"'!F$6:F$12"),$C$268)</f>
        <v>0</v>
      </c>
      <c r="I263" s="6">
        <f ca="1">COUNTIF(INDIRECT("'"&amp;$C$1&amp;"'!G$6:G$12"),$C$268)</f>
        <v>0</v>
      </c>
    </row>
    <row r="264" spans="2:14" hidden="1" x14ac:dyDescent="0.2">
      <c r="B264" s="14"/>
      <c r="C264" s="13" t="s">
        <v>54</v>
      </c>
      <c r="D264" s="6">
        <f ca="1">COUNTIF(INDIRECT("'"&amp;$C$1&amp;"'!B$172:B$175"),$C$268)</f>
        <v>0</v>
      </c>
      <c r="E264" s="6">
        <f ca="1">COUNTIF(INDIRECT("'"&amp;$C$1&amp;"'!C$172:C$175"),$C$268)</f>
        <v>0</v>
      </c>
      <c r="F264" s="6">
        <f ca="1">COUNTIF(INDIRECT("'"&amp;$C$1&amp;"'!D$172:D$175"),$C$268)</f>
        <v>0</v>
      </c>
      <c r="G264" s="6">
        <f ca="1">COUNTIF(INDIRECT("'"&amp;$C$1&amp;"'!E$172:E$175"),$C$268)</f>
        <v>0</v>
      </c>
      <c r="H264" s="6">
        <f ca="1">COUNTIF(INDIRECT("'"&amp;$C$1&amp;"'!F$172:F$175"),$C$268)</f>
        <v>0</v>
      </c>
      <c r="I264" s="6">
        <f ca="1">COUNTIF(INDIRECT("'"&amp;$C$1&amp;"'!G$172:G$175"),$C$268)</f>
        <v>0</v>
      </c>
    </row>
    <row r="265" spans="2:14" hidden="1" x14ac:dyDescent="0.2">
      <c r="B265" s="14"/>
      <c r="C265" s="13" t="s">
        <v>55</v>
      </c>
      <c r="D265" s="6">
        <f ca="1">COUNTIF(INDIRECT("'"&amp;$C$1&amp;"'!B$178:B$181"),$C$268)</f>
        <v>0</v>
      </c>
      <c r="E265" s="6">
        <f ca="1">COUNTIF(INDIRECT("'"&amp;$C$1&amp;"'!C$178:C$181"),$C$268)</f>
        <v>0</v>
      </c>
      <c r="F265" s="6">
        <f ca="1">COUNTIF(INDIRECT("'"&amp;$C$1&amp;"'!D$178:D$181"),$C$268)</f>
        <v>0</v>
      </c>
      <c r="G265" s="6">
        <f ca="1">COUNTIF(INDIRECT("'"&amp;$C$1&amp;"'!E$178:E$181"),$C$268)</f>
        <v>0</v>
      </c>
      <c r="H265" s="6">
        <f ca="1">COUNTIF(INDIRECT("'"&amp;$C$1&amp;"'!F$178:F$181"),$C$268)</f>
        <v>0</v>
      </c>
      <c r="I265" s="6">
        <f ca="1">COUNTIF(INDIRECT("'"&amp;$C$1&amp;"'!G$178:G$181"),$C$268)</f>
        <v>0</v>
      </c>
    </row>
    <row r="266" spans="2:14" hidden="1" x14ac:dyDescent="0.2">
      <c r="B266" s="14"/>
      <c r="C266" s="13" t="s">
        <v>56</v>
      </c>
      <c r="D266" s="6">
        <f ca="1">COUNTIF(INDIRECT("'"&amp;$C$1&amp;"'!B$184:B$184"),$C$268)</f>
        <v>0</v>
      </c>
      <c r="E266" s="6">
        <f ca="1">COUNTIF(INDIRECT("'"&amp;$C$1&amp;"'!C$184:C$184"),$C$268)</f>
        <v>0</v>
      </c>
      <c r="F266" s="6">
        <f ca="1">COUNTIF(INDIRECT("'"&amp;$C$1&amp;"'!D$184:D$184"),$C$268)</f>
        <v>0</v>
      </c>
      <c r="G266" s="6">
        <f ca="1">COUNTIF(INDIRECT("'"&amp;$C$1&amp;"'!E$184:E$184"),$C$268)</f>
        <v>0</v>
      </c>
      <c r="H266" s="6">
        <f ca="1">COUNTIF(INDIRECT("'"&amp;$C$1&amp;"'!F$184:F$184"),$C$268)</f>
        <v>0</v>
      </c>
      <c r="I266" s="6">
        <f ca="1">COUNTIF(INDIRECT("'"&amp;$C$1&amp;"'!G$184:G$184"),$C$268)</f>
        <v>0</v>
      </c>
    </row>
    <row r="267" spans="2:14" ht="13.5" hidden="1" thickBot="1" x14ac:dyDescent="0.25">
      <c r="C267" s="13" t="s">
        <v>57</v>
      </c>
      <c r="D267" s="6">
        <f ca="1">COUNTIF(INDIRECT("'"&amp;$C$1&amp;"'!B$187:B$188"),$C$268)</f>
        <v>0</v>
      </c>
      <c r="E267" s="6">
        <f ca="1">COUNTIF(INDIRECT("'"&amp;$C$1&amp;"'!C$187:C$188"),$C$268)</f>
        <v>0</v>
      </c>
      <c r="F267" s="6">
        <f ca="1">COUNTIF(INDIRECT("'"&amp;$C$1&amp;"'!D$187:D$188"),$C$268)</f>
        <v>0</v>
      </c>
      <c r="G267" s="6">
        <f ca="1">COUNTIF(INDIRECT("'"&amp;$C$1&amp;"'!E$187:E$188"),$C$268)</f>
        <v>0</v>
      </c>
      <c r="H267" s="6">
        <f ca="1">COUNTIF(INDIRECT("'"&amp;$C$1&amp;"'!F$187:F$188"),$C$268)</f>
        <v>0</v>
      </c>
      <c r="I267" s="6">
        <f ca="1">COUNTIF(INDIRECT("'"&amp;$C$1&amp;"'!G$187:G$188"),$C$268)</f>
        <v>0</v>
      </c>
    </row>
    <row r="268" spans="2:14" ht="15" x14ac:dyDescent="0.2">
      <c r="B268" s="11"/>
      <c r="C268" s="18" t="str">
        <f>Données!G5</f>
        <v>NOM 11</v>
      </c>
      <c r="D268" s="16" t="str">
        <f t="shared" ref="D268:I268" ca="1" si="6">IF(D264&gt;=1,"indispo",IF(D265&gt;=1,"indispo",IF(D266&gt;=1,"indispo",IF(D267&gt;=1,"indispo",IF(D263=1,"indispo","dispo")))))</f>
        <v>dispo</v>
      </c>
      <c r="E268" s="16" t="str">
        <f t="shared" ca="1" si="6"/>
        <v>dispo</v>
      </c>
      <c r="F268" s="16" t="str">
        <f t="shared" ca="1" si="6"/>
        <v>dispo</v>
      </c>
      <c r="G268" s="16" t="str">
        <f t="shared" ca="1" si="6"/>
        <v>dispo</v>
      </c>
      <c r="H268" s="16" t="str">
        <f t="shared" ca="1" si="6"/>
        <v>dispo</v>
      </c>
      <c r="I268" s="16" t="str">
        <f t="shared" ca="1" si="6"/>
        <v>dispo</v>
      </c>
    </row>
    <row r="269" spans="2:14" ht="13.5" thickBot="1" x14ac:dyDescent="0.25">
      <c r="B269" s="146" t="s">
        <v>59</v>
      </c>
      <c r="C269" s="147"/>
      <c r="D269" s="15" t="str">
        <f t="shared" ref="D269:I269" ca="1" si="7">IF(SUM(D264+D265+D266+D267)&gt;=2,"erreur"&amp;" "&amp;$C$268,IF(AND(SUM(D264+D265+D266+D267)&gt;=1,D263=1),"erreur"&amp;" "&amp;$C$268,"OK"))</f>
        <v>OK</v>
      </c>
      <c r="E269" s="15" t="str">
        <f t="shared" ca="1" si="7"/>
        <v>OK</v>
      </c>
      <c r="F269" s="15" t="str">
        <f t="shared" ca="1" si="7"/>
        <v>OK</v>
      </c>
      <c r="G269" s="15" t="str">
        <f t="shared" ca="1" si="7"/>
        <v>OK</v>
      </c>
      <c r="H269" s="15" t="str">
        <f t="shared" ca="1" si="7"/>
        <v>OK</v>
      </c>
      <c r="I269" s="15" t="str">
        <f t="shared" ca="1" si="7"/>
        <v>OK</v>
      </c>
    </row>
    <row r="270" spans="2:14" hidden="1" x14ac:dyDescent="0.2">
      <c r="B270" s="14"/>
      <c r="C270" s="13" t="s">
        <v>51</v>
      </c>
      <c r="D270" s="6">
        <f ca="1">COUNTIF(INDIRECT("'"&amp;$C$1&amp;"'!B$6:B$12"),$C$275)</f>
        <v>0</v>
      </c>
      <c r="E270" s="6">
        <f ca="1">COUNTIF(INDIRECT("'"&amp;$C$1&amp;"'!C$6:C$12"),$C$275)</f>
        <v>0</v>
      </c>
      <c r="F270" s="6">
        <f ca="1">COUNTIF(INDIRECT("'"&amp;$C$1&amp;"'!D$6:D$12"),$C$275)</f>
        <v>0</v>
      </c>
      <c r="G270" s="6">
        <f ca="1">COUNTIF(INDIRECT("'"&amp;$C$1&amp;"'!E$6:E$12"),$C$275)</f>
        <v>0</v>
      </c>
      <c r="H270" s="6">
        <f ca="1">COUNTIF(INDIRECT("'"&amp;$C$1&amp;"'!F$6:F$12"),$C$275)</f>
        <v>0</v>
      </c>
      <c r="I270" s="6">
        <f ca="1">COUNTIF(INDIRECT("'"&amp;$C$1&amp;"'!G$6:G$12"),$C$275)</f>
        <v>0</v>
      </c>
      <c r="J270" s="23"/>
      <c r="K270" s="23"/>
      <c r="L270" s="23"/>
      <c r="M270" s="23"/>
      <c r="N270" s="23"/>
    </row>
    <row r="271" spans="2:14" hidden="1" x14ac:dyDescent="0.2">
      <c r="B271" s="14"/>
      <c r="C271" s="13" t="s">
        <v>54</v>
      </c>
      <c r="D271" s="6">
        <f ca="1">COUNTIF(INDIRECT("'"&amp;$C$1&amp;"'!B$172:B$175"),$C$275)</f>
        <v>0</v>
      </c>
      <c r="E271" s="6">
        <f ca="1">COUNTIF(INDIRECT("'"&amp;$C$1&amp;"'!C$172:C$175"),$C$275)</f>
        <v>0</v>
      </c>
      <c r="F271" s="6">
        <f ca="1">COUNTIF(INDIRECT("'"&amp;$C$1&amp;"'!D$172:D$175"),$C$275)</f>
        <v>0</v>
      </c>
      <c r="G271" s="6">
        <f ca="1">COUNTIF(INDIRECT("'"&amp;$C$1&amp;"'!E$172:E$175"),$C$275)</f>
        <v>0</v>
      </c>
      <c r="H271" s="6">
        <f ca="1">COUNTIF(INDIRECT("'"&amp;$C$1&amp;"'!F$172:F$175"),$C$275)</f>
        <v>0</v>
      </c>
      <c r="I271" s="6">
        <f ca="1">COUNTIF(INDIRECT("'"&amp;$C$1&amp;"'!G$172:G$175"),$C$275)</f>
        <v>0</v>
      </c>
      <c r="J271" s="23"/>
      <c r="K271" s="23"/>
      <c r="L271" s="23"/>
      <c r="M271" s="23"/>
      <c r="N271" s="23"/>
    </row>
    <row r="272" spans="2:14" hidden="1" x14ac:dyDescent="0.2">
      <c r="B272" s="14"/>
      <c r="C272" s="13" t="s">
        <v>55</v>
      </c>
      <c r="D272" s="6">
        <f ca="1">COUNTIF(INDIRECT("'"&amp;$C$1&amp;"'!B$178:B$181"),$C$275)</f>
        <v>0</v>
      </c>
      <c r="E272" s="6">
        <f ca="1">COUNTIF(INDIRECT("'"&amp;$C$1&amp;"'!C$178:C$181"),$C$275)</f>
        <v>0</v>
      </c>
      <c r="F272" s="6">
        <f ca="1">COUNTIF(INDIRECT("'"&amp;$C$1&amp;"'!D$178:D$181"),$C$275)</f>
        <v>0</v>
      </c>
      <c r="G272" s="6">
        <f ca="1">COUNTIF(INDIRECT("'"&amp;$C$1&amp;"'!E$178:E$181"),$C$275)</f>
        <v>0</v>
      </c>
      <c r="H272" s="6">
        <f ca="1">COUNTIF(INDIRECT("'"&amp;$C$1&amp;"'!F$178:F$181"),$C$275)</f>
        <v>0</v>
      </c>
      <c r="I272" s="6">
        <f ca="1">COUNTIF(INDIRECT("'"&amp;$C$1&amp;"'!G$178:G$181"),$C$275)</f>
        <v>0</v>
      </c>
      <c r="J272" s="23"/>
      <c r="K272" s="23"/>
      <c r="L272" s="23"/>
      <c r="M272" s="23"/>
      <c r="N272" s="23"/>
    </row>
    <row r="273" spans="2:14" hidden="1" x14ac:dyDescent="0.2">
      <c r="B273" s="14"/>
      <c r="C273" s="13" t="s">
        <v>56</v>
      </c>
      <c r="D273" s="6">
        <f ca="1">COUNTIF(INDIRECT("'"&amp;$C$1&amp;"'!B$184:B$184"),$C$275)</f>
        <v>0</v>
      </c>
      <c r="E273" s="6">
        <f ca="1">COUNTIF(INDIRECT("'"&amp;$C$1&amp;"'!C$184:C$184"),$C$275)</f>
        <v>0</v>
      </c>
      <c r="F273" s="6">
        <f ca="1">COUNTIF(INDIRECT("'"&amp;$C$1&amp;"'!D$184:D$184"),$C$275)</f>
        <v>0</v>
      </c>
      <c r="G273" s="6">
        <f ca="1">COUNTIF(INDIRECT("'"&amp;$C$1&amp;"'!E$184:E$184"),$C$275)</f>
        <v>0</v>
      </c>
      <c r="H273" s="6">
        <f ca="1">COUNTIF(INDIRECT("'"&amp;$C$1&amp;"'!F$184:F$184"),$C$275)</f>
        <v>0</v>
      </c>
      <c r="I273" s="6">
        <f ca="1">COUNTIF(INDIRECT("'"&amp;$C$1&amp;"'!G$184:G$184"),$C$275)</f>
        <v>0</v>
      </c>
      <c r="J273" s="23"/>
      <c r="K273" s="23"/>
      <c r="L273" s="23"/>
      <c r="M273" s="23"/>
      <c r="N273" s="23"/>
    </row>
    <row r="274" spans="2:14" ht="13.5" hidden="1" thickBot="1" x14ac:dyDescent="0.25">
      <c r="C274" s="13" t="s">
        <v>57</v>
      </c>
      <c r="D274" s="6">
        <f ca="1">COUNTIF(INDIRECT("'"&amp;$C$1&amp;"'!B$187:B$188"),$C$275)</f>
        <v>0</v>
      </c>
      <c r="E274" s="6">
        <f ca="1">COUNTIF(INDIRECT("'"&amp;$C$1&amp;"'!C$187:C$188"),$C$275)</f>
        <v>0</v>
      </c>
      <c r="F274" s="6">
        <f ca="1">COUNTIF(INDIRECT("'"&amp;$C$1&amp;"'!D$187:D$188"),$C$275)</f>
        <v>0</v>
      </c>
      <c r="G274" s="6">
        <f ca="1">COUNTIF(INDIRECT("'"&amp;$C$1&amp;"'!E$187:E$188"),$C$275)</f>
        <v>0</v>
      </c>
      <c r="H274" s="6">
        <f ca="1">COUNTIF(INDIRECT("'"&amp;$C$1&amp;"'!F$187:F$188"),$C$275)</f>
        <v>0</v>
      </c>
      <c r="I274" s="6">
        <f ca="1">COUNTIF(INDIRECT("'"&amp;$C$1&amp;"'!G$187:G$188"),$C$275)</f>
        <v>0</v>
      </c>
      <c r="J274" s="23"/>
      <c r="K274" s="23"/>
      <c r="L274" s="23"/>
      <c r="M274" s="23"/>
      <c r="N274" s="23"/>
    </row>
    <row r="275" spans="2:14" ht="13.9" customHeight="1" x14ac:dyDescent="0.2">
      <c r="B275" s="11"/>
      <c r="C275" s="18" t="str">
        <f>Données!G6</f>
        <v>NOM 2</v>
      </c>
      <c r="D275" s="16" t="str">
        <f t="shared" ref="D275:I275" ca="1" si="8">IF(D271&gt;=1,"indispo",IF(D272&gt;=1,"indispo",IF(D273&gt;=1,"indispo",IF(D274&gt;=1,"indispo",IF(D270=1,"indispo",IF(D156+D157+D158+D159+D160&gt;=1,"indispo","dispo"))))))</f>
        <v>dispo</v>
      </c>
      <c r="E275" s="16" t="str">
        <f t="shared" ca="1" si="8"/>
        <v>dispo</v>
      </c>
      <c r="F275" s="16" t="str">
        <f t="shared" ca="1" si="8"/>
        <v>dispo</v>
      </c>
      <c r="G275" s="16" t="str">
        <f t="shared" ca="1" si="8"/>
        <v>dispo</v>
      </c>
      <c r="H275" s="16" t="str">
        <f t="shared" ca="1" si="8"/>
        <v>dispo</v>
      </c>
      <c r="I275" s="16" t="str">
        <f t="shared" ca="1" si="8"/>
        <v>dispo</v>
      </c>
      <c r="J275" s="23"/>
      <c r="K275" s="23"/>
      <c r="L275" s="23"/>
      <c r="M275" s="23"/>
      <c r="N275" s="23"/>
    </row>
    <row r="276" spans="2:14" ht="13.5" thickBot="1" x14ac:dyDescent="0.25">
      <c r="B276" s="146" t="s">
        <v>59</v>
      </c>
      <c r="C276" s="147"/>
      <c r="D276" s="15" t="str">
        <f t="shared" ref="D276:I276" ca="1" si="9">IF(SUM(D271+D272+D273+D274)&gt;=2,"erreur"&amp;" "&amp;$C$164,IF(AND(SUM(D271+D272+D273+D27)&gt;=2,D275="dispo"),"erreur"&amp;" "&amp;$C$164,IF(AND(SUM(D271+D272+D273+D27)&gt;=1,D270=1),"erreur"&amp;" "&amp;$C$164,IF(AND(SUM(D271+D272+D273+D27)&gt;=1,OR(D164="indispo",D165="indispo")),"erreur"&amp;" "&amp;$C$164,"OK"))))</f>
        <v>OK</v>
      </c>
      <c r="E276" s="15" t="str">
        <f t="shared" ca="1" si="9"/>
        <v>OK</v>
      </c>
      <c r="F276" s="15" t="str">
        <f t="shared" ca="1" si="9"/>
        <v>OK</v>
      </c>
      <c r="G276" s="15" t="str">
        <f t="shared" ca="1" si="9"/>
        <v>OK</v>
      </c>
      <c r="H276" s="15" t="str">
        <f t="shared" ca="1" si="9"/>
        <v>OK</v>
      </c>
      <c r="I276" s="15" t="str">
        <f t="shared" ca="1" si="9"/>
        <v>OK</v>
      </c>
      <c r="J276" s="23"/>
      <c r="K276" s="23"/>
      <c r="L276" s="23"/>
      <c r="M276" s="23"/>
      <c r="N276" s="23"/>
    </row>
    <row r="277" spans="2:14" ht="13.15" hidden="1" customHeight="1" x14ac:dyDescent="0.2">
      <c r="B277" s="14"/>
      <c r="C277" s="13" t="s">
        <v>51</v>
      </c>
      <c r="D277" s="6">
        <f ca="1">COUNTIF(INDIRECT("'"&amp;$C$1&amp;"'!B$6:B$12"),$C$282)</f>
        <v>0</v>
      </c>
      <c r="E277" s="6">
        <f ca="1">COUNTIF(INDIRECT("'"&amp;$C$1&amp;"'!C$6:C$12"),$C$282)</f>
        <v>0</v>
      </c>
      <c r="F277" s="6">
        <f ca="1">COUNTIF(INDIRECT("'"&amp;$C$1&amp;"'!D$6:D$12"),$C$282)</f>
        <v>0</v>
      </c>
      <c r="G277" s="6">
        <f ca="1">COUNTIF(INDIRECT("'"&amp;$C$1&amp;"'!E$6:E$12"),$C$282)</f>
        <v>0</v>
      </c>
      <c r="H277" s="6">
        <f ca="1">COUNTIF(INDIRECT("'"&amp;$C$1&amp;"'!F$6:F$12"),$C$282)</f>
        <v>0</v>
      </c>
      <c r="I277" s="6">
        <f ca="1">COUNTIF(INDIRECT("'"&amp;$C$1&amp;"'!G$6:G$12"),$C$282)</f>
        <v>0</v>
      </c>
      <c r="J277" s="23"/>
      <c r="K277" s="23"/>
      <c r="L277" s="23"/>
      <c r="M277" s="23"/>
      <c r="N277" s="23"/>
    </row>
    <row r="278" spans="2:14" ht="13.15" hidden="1" customHeight="1" x14ac:dyDescent="0.2">
      <c r="B278" s="14"/>
      <c r="C278" s="13" t="s">
        <v>54</v>
      </c>
      <c r="D278" s="6">
        <f ca="1">COUNTIF(INDIRECT("'"&amp;$C$1&amp;"'!B$172:B$175"),$C$282)</f>
        <v>0</v>
      </c>
      <c r="E278" s="6">
        <f ca="1">COUNTIF(INDIRECT("'"&amp;$C$1&amp;"'!C$172:C$175"),$C$282)</f>
        <v>0</v>
      </c>
      <c r="F278" s="6">
        <f ca="1">COUNTIF(INDIRECT("'"&amp;$C$1&amp;"'!D$172:D$175"),$C$282)</f>
        <v>0</v>
      </c>
      <c r="G278" s="6">
        <f ca="1">COUNTIF(INDIRECT("'"&amp;$C$1&amp;"'!E$172:E$175"),$C$282)</f>
        <v>0</v>
      </c>
      <c r="H278" s="6">
        <f ca="1">COUNTIF(INDIRECT("'"&amp;$C$1&amp;"'!F$172:F$175"),$C$282)</f>
        <v>0</v>
      </c>
      <c r="I278" s="6">
        <f ca="1">COUNTIF(INDIRECT("'"&amp;$C$1&amp;"'!G$172:G$175"),$C$282)</f>
        <v>0</v>
      </c>
      <c r="J278" s="23"/>
      <c r="K278" s="23"/>
      <c r="L278" s="23"/>
      <c r="M278" s="23"/>
      <c r="N278" s="23"/>
    </row>
    <row r="279" spans="2:14" ht="13.15" hidden="1" customHeight="1" x14ac:dyDescent="0.2">
      <c r="B279" s="14"/>
      <c r="C279" s="13" t="s">
        <v>55</v>
      </c>
      <c r="D279" s="6">
        <f ca="1">COUNTIF(INDIRECT("'"&amp;$C$1&amp;"'!B$178:B$181"),$C$282)</f>
        <v>0</v>
      </c>
      <c r="E279" s="6">
        <f ca="1">COUNTIF(INDIRECT("'"&amp;$C$1&amp;"'!C$178:C$181"),$C$282)</f>
        <v>0</v>
      </c>
      <c r="F279" s="6">
        <f ca="1">COUNTIF(INDIRECT("'"&amp;$C$1&amp;"'!D$178:D$181"),$C$282)</f>
        <v>0</v>
      </c>
      <c r="G279" s="6">
        <f ca="1">COUNTIF(INDIRECT("'"&amp;$C$1&amp;"'!E$178:E$181"),$C$282)</f>
        <v>0</v>
      </c>
      <c r="H279" s="6">
        <f ca="1">COUNTIF(INDIRECT("'"&amp;$C$1&amp;"'!F$178:F$181"),$C$282)</f>
        <v>0</v>
      </c>
      <c r="I279" s="6">
        <f ca="1">COUNTIF(INDIRECT("'"&amp;$C$1&amp;"'!G$178:G$181"),$C$282)</f>
        <v>0</v>
      </c>
      <c r="J279" s="23"/>
      <c r="K279" s="23"/>
      <c r="L279" s="23"/>
      <c r="M279" s="23"/>
      <c r="N279" s="23"/>
    </row>
    <row r="280" spans="2:14" ht="13.15" hidden="1" customHeight="1" x14ac:dyDescent="0.2">
      <c r="B280" s="14"/>
      <c r="C280" s="13" t="s">
        <v>56</v>
      </c>
      <c r="D280" s="6">
        <f ca="1">COUNTIF(INDIRECT("'"&amp;$C$1&amp;"'!B$184:B$184"),$C$282)</f>
        <v>0</v>
      </c>
      <c r="E280" s="6">
        <f ca="1">COUNTIF(INDIRECT("'"&amp;$C$1&amp;"'!C$184:C$184"),$C$282)</f>
        <v>0</v>
      </c>
      <c r="F280" s="6">
        <f ca="1">COUNTIF(INDIRECT("'"&amp;$C$1&amp;"'!D$184:D$184"),$C$282)</f>
        <v>0</v>
      </c>
      <c r="G280" s="6">
        <f ca="1">COUNTIF(INDIRECT("'"&amp;$C$1&amp;"'!E$184:E$184"),$C$282)</f>
        <v>0</v>
      </c>
      <c r="H280" s="6">
        <f ca="1">COUNTIF(INDIRECT("'"&amp;$C$1&amp;"'!F$184:F$184"),$C$282)</f>
        <v>0</v>
      </c>
      <c r="I280" s="6">
        <f ca="1">COUNTIF(INDIRECT("'"&amp;$C$1&amp;"'!G$184:G$184"),$C$282)</f>
        <v>0</v>
      </c>
      <c r="J280" s="23"/>
      <c r="K280" s="23"/>
      <c r="L280" s="23"/>
      <c r="M280" s="23"/>
      <c r="N280" s="23"/>
    </row>
    <row r="281" spans="2:14" ht="13.9" hidden="1" customHeight="1" thickBot="1" x14ac:dyDescent="0.25">
      <c r="C281" s="13" t="s">
        <v>57</v>
      </c>
      <c r="D281" s="6">
        <f ca="1">COUNTIF(INDIRECT("'"&amp;$C$1&amp;"'!B$187:B$188"),$C$282)</f>
        <v>0</v>
      </c>
      <c r="E281" s="6">
        <f ca="1">COUNTIF(INDIRECT("'"&amp;$C$1&amp;"'!C$187:C$188"),$C$282)</f>
        <v>0</v>
      </c>
      <c r="F281" s="6">
        <f ca="1">COUNTIF(INDIRECT("'"&amp;$C$1&amp;"'!D$187:D$188"),$C$282)</f>
        <v>0</v>
      </c>
      <c r="G281" s="6">
        <f ca="1">COUNTIF(INDIRECT("'"&amp;$C$1&amp;"'!E$187:E$188"),$C$282)</f>
        <v>0</v>
      </c>
      <c r="H281" s="6">
        <f ca="1">COUNTIF(INDIRECT("'"&amp;$C$1&amp;"'!F$187:F$188"),$C$282)</f>
        <v>0</v>
      </c>
      <c r="I281" s="6">
        <f ca="1">COUNTIF(INDIRECT("'"&amp;$C$1&amp;"'!G$187:G$188"),$C$282)</f>
        <v>0</v>
      </c>
      <c r="J281" s="23"/>
      <c r="K281" s="23"/>
      <c r="L281" s="23"/>
      <c r="M281" s="23"/>
      <c r="N281" s="23"/>
    </row>
    <row r="282" spans="2:14" ht="15" x14ac:dyDescent="0.2">
      <c r="B282" s="11"/>
      <c r="C282" s="18" t="str">
        <f>Données!G7</f>
        <v>Autre 41G</v>
      </c>
      <c r="D282" s="16" t="str">
        <f t="shared" ref="D282:I282" ca="1" si="10">IF(D278&gt;=1,"indispo",IF(D279&gt;=1,"indispo",IF(D280&gt;=1,"indispo",IF(D281&gt;=1,"indispo",IF(D277=1,"indispo","dispo")))))</f>
        <v>dispo</v>
      </c>
      <c r="E282" s="16" t="str">
        <f t="shared" ca="1" si="10"/>
        <v>dispo</v>
      </c>
      <c r="F282" s="16" t="str">
        <f t="shared" ca="1" si="10"/>
        <v>dispo</v>
      </c>
      <c r="G282" s="16" t="str">
        <f t="shared" ca="1" si="10"/>
        <v>dispo</v>
      </c>
      <c r="H282" s="16" t="str">
        <f t="shared" ca="1" si="10"/>
        <v>dispo</v>
      </c>
      <c r="I282" s="16" t="str">
        <f t="shared" ca="1" si="10"/>
        <v>dispo</v>
      </c>
      <c r="J282" s="23"/>
      <c r="K282" s="23"/>
      <c r="L282" s="23"/>
      <c r="M282" s="23"/>
      <c r="N282" s="23"/>
    </row>
    <row r="283" spans="2:14" ht="13.5" thickBot="1" x14ac:dyDescent="0.25">
      <c r="B283" s="146" t="s">
        <v>59</v>
      </c>
      <c r="C283" s="147"/>
      <c r="D283" s="15" t="str">
        <f t="shared" ref="D283:I283" ca="1" si="11">IF(SUM(D278+D279+D280+D281)&gt;=2,"erreur"&amp;" "&amp;$C$282,IF(AND(SUM(D278+D279+D280+D281)&gt;=1,D277=1),"erreur"&amp;" "&amp;$C$282,"OK"))</f>
        <v>OK</v>
      </c>
      <c r="E283" s="15" t="str">
        <f t="shared" ca="1" si="11"/>
        <v>OK</v>
      </c>
      <c r="F283" s="15" t="str">
        <f t="shared" ca="1" si="11"/>
        <v>OK</v>
      </c>
      <c r="G283" s="15" t="str">
        <f t="shared" ca="1" si="11"/>
        <v>OK</v>
      </c>
      <c r="H283" s="15" t="str">
        <f t="shared" ca="1" si="11"/>
        <v>OK</v>
      </c>
      <c r="I283" s="15" t="str">
        <f t="shared" ca="1" si="11"/>
        <v>OK</v>
      </c>
      <c r="J283" s="23"/>
      <c r="K283" s="23"/>
      <c r="L283" s="23"/>
      <c r="M283" s="23"/>
      <c r="N283" s="23"/>
    </row>
    <row r="284" spans="2:14" ht="13.15" hidden="1" customHeight="1" x14ac:dyDescent="0.2">
      <c r="B284" s="14"/>
      <c r="C284" s="13" t="s">
        <v>51</v>
      </c>
      <c r="D284" s="6">
        <f ca="1">COUNTIF(INDIRECT("'"&amp;$C$1&amp;"'!B$6:B$12"),$C$289)</f>
        <v>0</v>
      </c>
      <c r="E284" s="6">
        <f ca="1">COUNTIF(INDIRECT("'"&amp;$C$1&amp;"'!C$6:C$12"),$C$289)</f>
        <v>0</v>
      </c>
      <c r="F284" s="6">
        <f ca="1">COUNTIF(INDIRECT("'"&amp;$C$1&amp;"'!D$6:D$12"),$C$289)</f>
        <v>0</v>
      </c>
      <c r="G284" s="6">
        <f ca="1">COUNTIF(INDIRECT("'"&amp;$C$1&amp;"'!E$6:E$12"),$C$289)</f>
        <v>0</v>
      </c>
      <c r="H284" s="6">
        <f ca="1">COUNTIF(INDIRECT("'"&amp;$C$1&amp;"'!F$6:F$12"),$C$289)</f>
        <v>0</v>
      </c>
      <c r="I284" s="6">
        <f ca="1">COUNTIF(INDIRECT("'"&amp;$C$1&amp;"'!G$6:G$12"),$C$289)</f>
        <v>0</v>
      </c>
      <c r="J284" s="23"/>
      <c r="K284" s="23"/>
      <c r="L284" s="23"/>
      <c r="M284" s="23"/>
      <c r="N284" s="23"/>
    </row>
    <row r="285" spans="2:14" ht="13.15" hidden="1" customHeight="1" x14ac:dyDescent="0.2">
      <c r="B285" s="14"/>
      <c r="C285" s="13" t="s">
        <v>54</v>
      </c>
      <c r="D285" s="6">
        <f ca="1">COUNTIF(INDIRECT("'"&amp;$C$1&amp;"'!B$172:B$175"),$C$289)</f>
        <v>0</v>
      </c>
      <c r="E285" s="6">
        <f ca="1">COUNTIF(INDIRECT("'"&amp;$C$1&amp;"'!C$172:C$175"),$C$289)</f>
        <v>0</v>
      </c>
      <c r="F285" s="6">
        <f ca="1">COUNTIF(INDIRECT("'"&amp;$C$1&amp;"'!D$172:D$175"),$C$289)</f>
        <v>0</v>
      </c>
      <c r="G285" s="6">
        <f ca="1">COUNTIF(INDIRECT("'"&amp;$C$1&amp;"'!E$172:E$175"),$C$289)</f>
        <v>0</v>
      </c>
      <c r="H285" s="6">
        <f ca="1">COUNTIF(INDIRECT("'"&amp;$C$1&amp;"'!F$172:F$175"),$C$289)</f>
        <v>0</v>
      </c>
      <c r="I285" s="6">
        <f ca="1">COUNTIF(INDIRECT("'"&amp;$C$1&amp;"'!G$172:G$175"),$C$289)</f>
        <v>0</v>
      </c>
      <c r="J285" s="23"/>
      <c r="K285" s="23"/>
      <c r="L285" s="23"/>
      <c r="M285" s="23"/>
      <c r="N285" s="23"/>
    </row>
    <row r="286" spans="2:14" ht="13.15" hidden="1" customHeight="1" x14ac:dyDescent="0.2">
      <c r="B286" s="14"/>
      <c r="C286" s="13" t="s">
        <v>55</v>
      </c>
      <c r="D286" s="6">
        <f ca="1">COUNTIF(INDIRECT("'"&amp;$C$1&amp;"'!B$178:B$181"),$C$289)</f>
        <v>0</v>
      </c>
      <c r="E286" s="6">
        <f ca="1">COUNTIF(INDIRECT("'"&amp;$C$1&amp;"'!C$178:C$181"),$C$289)</f>
        <v>0</v>
      </c>
      <c r="F286" s="6">
        <f ca="1">COUNTIF(INDIRECT("'"&amp;$C$1&amp;"'!D$178:D$181"),$C$289)</f>
        <v>0</v>
      </c>
      <c r="G286" s="6">
        <f ca="1">COUNTIF(INDIRECT("'"&amp;$C$1&amp;"'!E$178:E$181"),$C$289)</f>
        <v>0</v>
      </c>
      <c r="H286" s="6">
        <f ca="1">COUNTIF(INDIRECT("'"&amp;$C$1&amp;"'!F$178:F$181"),$C$289)</f>
        <v>0</v>
      </c>
      <c r="I286" s="6">
        <f ca="1">COUNTIF(INDIRECT("'"&amp;$C$1&amp;"'!G$178:G$181"),$C$289)</f>
        <v>0</v>
      </c>
      <c r="J286" s="23"/>
      <c r="K286" s="23"/>
      <c r="L286" s="23"/>
      <c r="M286" s="23"/>
      <c r="N286" s="23"/>
    </row>
    <row r="287" spans="2:14" ht="13.15" hidden="1" customHeight="1" x14ac:dyDescent="0.2">
      <c r="B287" s="14"/>
      <c r="C287" s="13" t="s">
        <v>56</v>
      </c>
      <c r="D287" s="6">
        <f ca="1">COUNTIF(INDIRECT("'"&amp;$C$1&amp;"'!B$184:B$184"),$C$289)</f>
        <v>0</v>
      </c>
      <c r="E287" s="6">
        <f ca="1">COUNTIF(INDIRECT("'"&amp;$C$1&amp;"'!C$184:C$184"),$C$289)</f>
        <v>0</v>
      </c>
      <c r="F287" s="6">
        <f ca="1">COUNTIF(INDIRECT("'"&amp;$C$1&amp;"'!D$184:D$184"),$C$289)</f>
        <v>0</v>
      </c>
      <c r="G287" s="6">
        <f ca="1">COUNTIF(INDIRECT("'"&amp;$C$1&amp;"'!E$184:E$184"),$C$289)</f>
        <v>0</v>
      </c>
      <c r="H287" s="6">
        <f ca="1">COUNTIF(INDIRECT("'"&amp;$C$1&amp;"'!F$184:F$184"),$C$289)</f>
        <v>0</v>
      </c>
      <c r="I287" s="6">
        <f ca="1">COUNTIF(INDIRECT("'"&amp;$C$1&amp;"'!G$184:G$184"),$C$289)</f>
        <v>0</v>
      </c>
      <c r="J287" s="23"/>
      <c r="K287" s="23"/>
      <c r="L287" s="23"/>
      <c r="M287" s="23"/>
      <c r="N287" s="23"/>
    </row>
    <row r="288" spans="2:14" ht="13.9" hidden="1" customHeight="1" thickBot="1" x14ac:dyDescent="0.25">
      <c r="C288" s="13" t="s">
        <v>57</v>
      </c>
      <c r="D288" s="6">
        <f ca="1">COUNTIF(INDIRECT("'"&amp;$C$1&amp;"'!B$187:B$188"),$C$289)</f>
        <v>0</v>
      </c>
      <c r="E288" s="6">
        <f ca="1">COUNTIF(INDIRECT("'"&amp;$C$1&amp;"'!C$187:C$188"),$C$289)</f>
        <v>0</v>
      </c>
      <c r="F288" s="6">
        <f ca="1">COUNTIF(INDIRECT("'"&amp;$C$1&amp;"'!D$187:D$188"),$C$289)</f>
        <v>0</v>
      </c>
      <c r="G288" s="6">
        <f ca="1">COUNTIF(INDIRECT("'"&amp;$C$1&amp;"'!E$187:E$188"),$C$289)</f>
        <v>0</v>
      </c>
      <c r="H288" s="6">
        <f ca="1">COUNTIF(INDIRECT("'"&amp;$C$1&amp;"'!F$187:F$188"),$C$289)</f>
        <v>0</v>
      </c>
      <c r="I288" s="6">
        <f ca="1">COUNTIF(INDIRECT("'"&amp;$C$1&amp;"'!G$187:G$188"),$C$289)</f>
        <v>0</v>
      </c>
      <c r="J288" s="23"/>
      <c r="K288" s="23"/>
      <c r="L288" s="23"/>
      <c r="M288" s="23"/>
      <c r="N288" s="23"/>
    </row>
    <row r="289" spans="2:14" ht="30" x14ac:dyDescent="0.2">
      <c r="B289" s="11"/>
      <c r="C289" s="19" t="str">
        <f>Données!G8</f>
        <v>*nom_interim 41G</v>
      </c>
      <c r="D289" s="16" t="str">
        <f t="shared" ref="D289:I289" ca="1" si="12">IF(D285&gt;=1,"indispo",IF(D286&gt;=1,"indispo",IF(D287&gt;=1,"indispo",IF(D288&gt;=1,"indispo",IF(D284=1,"indispo","dispo")))))</f>
        <v>dispo</v>
      </c>
      <c r="E289" s="16" t="str">
        <f t="shared" ca="1" si="12"/>
        <v>dispo</v>
      </c>
      <c r="F289" s="16" t="str">
        <f t="shared" ca="1" si="12"/>
        <v>dispo</v>
      </c>
      <c r="G289" s="16" t="str">
        <f t="shared" ca="1" si="12"/>
        <v>dispo</v>
      </c>
      <c r="H289" s="16" t="str">
        <f t="shared" ca="1" si="12"/>
        <v>dispo</v>
      </c>
      <c r="I289" s="16" t="str">
        <f t="shared" ca="1" si="12"/>
        <v>dispo</v>
      </c>
      <c r="J289" s="23"/>
      <c r="K289" s="23"/>
      <c r="L289" s="23"/>
      <c r="M289" s="23"/>
      <c r="N289" s="23"/>
    </row>
    <row r="290" spans="2:14" ht="13.5" thickBot="1" x14ac:dyDescent="0.25">
      <c r="B290" s="146" t="s">
        <v>59</v>
      </c>
      <c r="C290" s="147"/>
      <c r="D290" s="15" t="str">
        <f t="shared" ref="D290:I290" ca="1" si="13">IF(SUM(D285+D286+D287+D288)&gt;=2,"erreur"&amp;" "&amp;$C$289,IF(AND(SUM(D285+D286+D287+D288)&gt;=1,D284=1),"erreur"&amp;" "&amp;$C$289,"OK"))</f>
        <v>OK</v>
      </c>
      <c r="E290" s="15" t="str">
        <f t="shared" ca="1" si="13"/>
        <v>OK</v>
      </c>
      <c r="F290" s="15" t="str">
        <f t="shared" ca="1" si="13"/>
        <v>OK</v>
      </c>
      <c r="G290" s="15" t="str">
        <f t="shared" ca="1" si="13"/>
        <v>OK</v>
      </c>
      <c r="H290" s="15" t="str">
        <f t="shared" ca="1" si="13"/>
        <v>OK</v>
      </c>
      <c r="I290" s="15" t="str">
        <f t="shared" ca="1" si="13"/>
        <v>OK</v>
      </c>
      <c r="J290" s="23"/>
      <c r="K290" s="23"/>
      <c r="L290" s="23"/>
      <c r="M290" s="23"/>
      <c r="N290" s="23"/>
    </row>
  </sheetData>
  <mergeCells count="65">
    <mergeCell ref="J114:L115"/>
    <mergeCell ref="J125:L126"/>
    <mergeCell ref="J136:L137"/>
    <mergeCell ref="M1:R35"/>
    <mergeCell ref="J81:L82"/>
    <mergeCell ref="J92:L93"/>
    <mergeCell ref="J103:L104"/>
    <mergeCell ref="J55:L56"/>
    <mergeCell ref="J66:L67"/>
    <mergeCell ref="J11:L12"/>
    <mergeCell ref="J22:L23"/>
    <mergeCell ref="J33:L34"/>
    <mergeCell ref="J44:L45"/>
    <mergeCell ref="J164:N166"/>
    <mergeCell ref="C55:C56"/>
    <mergeCell ref="B57:C57"/>
    <mergeCell ref="C66:C67"/>
    <mergeCell ref="B68:C68"/>
    <mergeCell ref="D71:I71"/>
    <mergeCell ref="C81:C82"/>
    <mergeCell ref="B83:C83"/>
    <mergeCell ref="C92:C93"/>
    <mergeCell ref="B94:C94"/>
    <mergeCell ref="B127:C127"/>
    <mergeCell ref="C136:C137"/>
    <mergeCell ref="B138:C138"/>
    <mergeCell ref="C103:C104"/>
    <mergeCell ref="B105:C105"/>
    <mergeCell ref="C114:C115"/>
    <mergeCell ref="D1:I1"/>
    <mergeCell ref="C44:C45"/>
    <mergeCell ref="B46:C46"/>
    <mergeCell ref="B13:C13"/>
    <mergeCell ref="C11:C12"/>
    <mergeCell ref="B24:C24"/>
    <mergeCell ref="C22:C23"/>
    <mergeCell ref="C33:C34"/>
    <mergeCell ref="B35:C35"/>
    <mergeCell ref="B116:C116"/>
    <mergeCell ref="C125:C126"/>
    <mergeCell ref="D141:I141"/>
    <mergeCell ref="C152:C153"/>
    <mergeCell ref="B154:C154"/>
    <mergeCell ref="C164:C165"/>
    <mergeCell ref="B166:C166"/>
    <mergeCell ref="C176:C177"/>
    <mergeCell ref="B178:C178"/>
    <mergeCell ref="C188:C189"/>
    <mergeCell ref="B190:C190"/>
    <mergeCell ref="C200:C201"/>
    <mergeCell ref="C236:C237"/>
    <mergeCell ref="B238:C238"/>
    <mergeCell ref="B248:C248"/>
    <mergeCell ref="B202:C202"/>
    <mergeCell ref="C212:C213"/>
    <mergeCell ref="B214:C214"/>
    <mergeCell ref="C224:C225"/>
    <mergeCell ref="B226:C226"/>
    <mergeCell ref="D241:I241"/>
    <mergeCell ref="B290:C290"/>
    <mergeCell ref="B276:C276"/>
    <mergeCell ref="B283:C283"/>
    <mergeCell ref="B255:C255"/>
    <mergeCell ref="B262:C262"/>
    <mergeCell ref="B269:C269"/>
  </mergeCells>
  <phoneticPr fontId="9" type="noConversion"/>
  <conditionalFormatting sqref="B243:I248 B156:C160 B254:I255 B249:C253 B261:I262 B256:C260 B268:I269 B263:C267 B275:I276 B270:C274 B282:I283 B277:C281 B289:I290 B284:C288 B161:B163 B164:C166 B1:I138">
    <cfRule type="beginsWith" dxfId="274" priority="283" operator="beginsWith" text="erreur">
      <formula>LEFT(B1,LEN("erreur"))="erreur"</formula>
    </cfRule>
    <cfRule type="containsText" dxfId="273" priority="284" operator="containsText" text="indispo">
      <formula>NOT(ISERROR(SEARCH("indispo",B1)))</formula>
    </cfRule>
    <cfRule type="containsText" dxfId="272" priority="285" operator="containsText" text="dispo">
      <formula>NOT(ISERROR(SEARCH("dispo",B1)))</formula>
    </cfRule>
  </conditionalFormatting>
  <conditionalFormatting sqref="B141:I141 B142:C142 B143 B155 B144:I148 B167 B176:C178 B179 B191 B188:C190 B200:C202 B203 B212:C214 B215 B168:C172 B180:C184 B192:C196 B204:C208 B149:B151 B173:B175 B185:B187 B197:B199 B209:B211 B152:I154">
    <cfRule type="beginsWith" dxfId="271" priority="280" operator="beginsWith" text="erreur">
      <formula>LEFT(B141,LEN("erreur"))="erreur"</formula>
    </cfRule>
    <cfRule type="containsText" dxfId="270" priority="281" operator="containsText" text="indispo">
      <formula>NOT(ISERROR(SEARCH("indispo",B141)))</formula>
    </cfRule>
    <cfRule type="containsText" dxfId="269" priority="282" operator="containsText" text="dispo">
      <formula>NOT(ISERROR(SEARCH("dispo",B141)))</formula>
    </cfRule>
  </conditionalFormatting>
  <conditionalFormatting sqref="B224:C226 B227 B216:C220 B221:B223">
    <cfRule type="beginsWith" dxfId="268" priority="274" operator="beginsWith" text="erreur">
      <formula>LEFT(B216,LEN("erreur"))="erreur"</formula>
    </cfRule>
    <cfRule type="containsText" dxfId="267" priority="275" operator="containsText" text="indispo">
      <formula>NOT(ISERROR(SEARCH("indispo",B216)))</formula>
    </cfRule>
    <cfRule type="containsText" dxfId="266" priority="276" operator="containsText" text="dispo">
      <formula>NOT(ISERROR(SEARCH("dispo",B216)))</formula>
    </cfRule>
  </conditionalFormatting>
  <conditionalFormatting sqref="B239:I240 B242 B228:C232 B233:B235 B236:C238">
    <cfRule type="beginsWith" dxfId="265" priority="271" operator="beginsWith" text="erreur">
      <formula>LEFT(B228,LEN("erreur"))="erreur"</formula>
    </cfRule>
    <cfRule type="containsText" dxfId="264" priority="272" operator="containsText" text="indispo">
      <formula>NOT(ISERROR(SEARCH("indispo",B228)))</formula>
    </cfRule>
    <cfRule type="containsText" dxfId="263" priority="273" operator="containsText" text="dispo">
      <formula>NOT(ISERROR(SEARCH("dispo",B228)))</formula>
    </cfRule>
  </conditionalFormatting>
  <conditionalFormatting sqref="C143">
    <cfRule type="beginsWith" dxfId="262" priority="247" operator="beginsWith" text="erreur">
      <formula>LEFT(C143,LEN("erreur"))="erreur"</formula>
    </cfRule>
    <cfRule type="containsText" dxfId="261" priority="248" operator="containsText" text="indispo">
      <formula>NOT(ISERROR(SEARCH("indispo",C143)))</formula>
    </cfRule>
    <cfRule type="containsText" dxfId="260" priority="249" operator="containsText" text="dispo">
      <formula>NOT(ISERROR(SEARCH("dispo",C143)))</formula>
    </cfRule>
  </conditionalFormatting>
  <conditionalFormatting sqref="D143:I143">
    <cfRule type="beginsWith" dxfId="259" priority="244" operator="beginsWith" text="erreur">
      <formula>LEFT(D143,LEN("erreur"))="erreur"</formula>
    </cfRule>
    <cfRule type="containsText" dxfId="258" priority="245" operator="containsText" text="indispo">
      <formula>NOT(ISERROR(SEARCH("indispo",D143)))</formula>
    </cfRule>
    <cfRule type="containsText" dxfId="257" priority="246" operator="containsText" text="dispo">
      <formula>NOT(ISERROR(SEARCH("dispo",D143)))</formula>
    </cfRule>
  </conditionalFormatting>
  <conditionalFormatting sqref="C155">
    <cfRule type="beginsWith" dxfId="256" priority="241" operator="beginsWith" text="erreur">
      <formula>LEFT(C155,LEN("erreur"))="erreur"</formula>
    </cfRule>
    <cfRule type="containsText" dxfId="255" priority="242" operator="containsText" text="indispo">
      <formula>NOT(ISERROR(SEARCH("indispo",C155)))</formula>
    </cfRule>
    <cfRule type="containsText" dxfId="254" priority="243" operator="containsText" text="dispo">
      <formula>NOT(ISERROR(SEARCH("dispo",C155)))</formula>
    </cfRule>
  </conditionalFormatting>
  <conditionalFormatting sqref="C167">
    <cfRule type="beginsWith" dxfId="253" priority="235" operator="beginsWith" text="erreur">
      <formula>LEFT(C167,LEN("erreur"))="erreur"</formula>
    </cfRule>
    <cfRule type="containsText" dxfId="252" priority="236" operator="containsText" text="indispo">
      <formula>NOT(ISERROR(SEARCH("indispo",C167)))</formula>
    </cfRule>
    <cfRule type="containsText" dxfId="251" priority="237" operator="containsText" text="dispo">
      <formula>NOT(ISERROR(SEARCH("dispo",C167)))</formula>
    </cfRule>
  </conditionalFormatting>
  <conditionalFormatting sqref="C179">
    <cfRule type="beginsWith" dxfId="250" priority="229" operator="beginsWith" text="erreur">
      <formula>LEFT(C179,LEN("erreur"))="erreur"</formula>
    </cfRule>
    <cfRule type="containsText" dxfId="249" priority="230" operator="containsText" text="indispo">
      <formula>NOT(ISERROR(SEARCH("indispo",C179)))</formula>
    </cfRule>
    <cfRule type="containsText" dxfId="248" priority="231" operator="containsText" text="dispo">
      <formula>NOT(ISERROR(SEARCH("dispo",C179)))</formula>
    </cfRule>
  </conditionalFormatting>
  <conditionalFormatting sqref="C191">
    <cfRule type="beginsWith" dxfId="247" priority="223" operator="beginsWith" text="erreur">
      <formula>LEFT(C191,LEN("erreur"))="erreur"</formula>
    </cfRule>
    <cfRule type="containsText" dxfId="246" priority="224" operator="containsText" text="indispo">
      <formula>NOT(ISERROR(SEARCH("indispo",C191)))</formula>
    </cfRule>
    <cfRule type="containsText" dxfId="245" priority="225" operator="containsText" text="dispo">
      <formula>NOT(ISERROR(SEARCH("dispo",C191)))</formula>
    </cfRule>
  </conditionalFormatting>
  <conditionalFormatting sqref="C203">
    <cfRule type="beginsWith" dxfId="244" priority="217" operator="beginsWith" text="erreur">
      <formula>LEFT(C203,LEN("erreur"))="erreur"</formula>
    </cfRule>
    <cfRule type="containsText" dxfId="243" priority="218" operator="containsText" text="indispo">
      <formula>NOT(ISERROR(SEARCH("indispo",C203)))</formula>
    </cfRule>
    <cfRule type="containsText" dxfId="242" priority="219" operator="containsText" text="dispo">
      <formula>NOT(ISERROR(SEARCH("dispo",C203)))</formula>
    </cfRule>
  </conditionalFormatting>
  <conditionalFormatting sqref="C215">
    <cfRule type="beginsWith" dxfId="241" priority="211" operator="beginsWith" text="erreur">
      <formula>LEFT(C215,LEN("erreur"))="erreur"</formula>
    </cfRule>
    <cfRule type="containsText" dxfId="240" priority="212" operator="containsText" text="indispo">
      <formula>NOT(ISERROR(SEARCH("indispo",C215)))</formula>
    </cfRule>
    <cfRule type="containsText" dxfId="239" priority="213" operator="containsText" text="dispo">
      <formula>NOT(ISERROR(SEARCH("dispo",C215)))</formula>
    </cfRule>
  </conditionalFormatting>
  <conditionalFormatting sqref="C227">
    <cfRule type="beginsWith" dxfId="238" priority="205" operator="beginsWith" text="erreur">
      <formula>LEFT(C227,LEN("erreur"))="erreur"</formula>
    </cfRule>
    <cfRule type="containsText" dxfId="237" priority="206" operator="containsText" text="indispo">
      <formula>NOT(ISERROR(SEARCH("indispo",C227)))</formula>
    </cfRule>
    <cfRule type="containsText" dxfId="236" priority="207" operator="containsText" text="dispo">
      <formula>NOT(ISERROR(SEARCH("dispo",C227)))</formula>
    </cfRule>
  </conditionalFormatting>
  <conditionalFormatting sqref="B241:C241">
    <cfRule type="beginsWith" dxfId="235" priority="199" operator="beginsWith" text="erreur">
      <formula>LEFT(B241,LEN("erreur"))="erreur"</formula>
    </cfRule>
    <cfRule type="containsText" dxfId="234" priority="200" operator="containsText" text="indispo">
      <formula>NOT(ISERROR(SEARCH("indispo",B241)))</formula>
    </cfRule>
    <cfRule type="containsText" dxfId="233" priority="201" operator="containsText" text="dispo">
      <formula>NOT(ISERROR(SEARCH("dispo",B241)))</formula>
    </cfRule>
  </conditionalFormatting>
  <conditionalFormatting sqref="D241:I241">
    <cfRule type="beginsWith" dxfId="232" priority="196" operator="beginsWith" text="erreur">
      <formula>LEFT(D241,LEN("erreur"))="erreur"</formula>
    </cfRule>
    <cfRule type="containsText" dxfId="231" priority="197" operator="containsText" text="indispo">
      <formula>NOT(ISERROR(SEARCH("indispo",D241)))</formula>
    </cfRule>
    <cfRule type="containsText" dxfId="230" priority="198" operator="containsText" text="dispo">
      <formula>NOT(ISERROR(SEARCH("dispo",D241)))</formula>
    </cfRule>
  </conditionalFormatting>
  <conditionalFormatting sqref="C242">
    <cfRule type="beginsWith" dxfId="229" priority="193" operator="beginsWith" text="erreur">
      <formula>LEFT(C242,LEN("erreur"))="erreur"</formula>
    </cfRule>
    <cfRule type="containsText" dxfId="228" priority="194" operator="containsText" text="indispo">
      <formula>NOT(ISERROR(SEARCH("indispo",C242)))</formula>
    </cfRule>
    <cfRule type="containsText" dxfId="227" priority="195" operator="containsText" text="dispo">
      <formula>NOT(ISERROR(SEARCH("dispo",C242)))</formula>
    </cfRule>
  </conditionalFormatting>
  <conditionalFormatting sqref="B1:C148 B152:C160 B149:B151 B164:C172 B161:B163 B176:C184 B173:B175 B188:C196 B185:B187 B200:C208 B197:B199 B212:C220 B209:B211 B224:C232 B221:B223 B236:C1048576 B233:B235">
    <cfRule type="cellIs" dxfId="226" priority="189" operator="equal">
      <formula>0</formula>
    </cfRule>
  </conditionalFormatting>
  <conditionalFormatting sqref="D156:I160">
    <cfRule type="beginsWith" dxfId="225" priority="183" operator="beginsWith" text="erreur">
      <formula>LEFT(D156,LEN("erreur"))="erreur"</formula>
    </cfRule>
    <cfRule type="containsText" dxfId="224" priority="184" operator="containsText" text="indispo">
      <formula>NOT(ISERROR(SEARCH("indispo",D156)))</formula>
    </cfRule>
    <cfRule type="containsText" dxfId="223" priority="185" operator="containsText" text="dispo">
      <formula>NOT(ISERROR(SEARCH("dispo",D156)))</formula>
    </cfRule>
  </conditionalFormatting>
  <conditionalFormatting sqref="D155:I155">
    <cfRule type="beginsWith" dxfId="222" priority="180" operator="beginsWith" text="erreur">
      <formula>LEFT(D155,LEN("erreur"))="erreur"</formula>
    </cfRule>
    <cfRule type="containsText" dxfId="221" priority="181" operator="containsText" text="indispo">
      <formula>NOT(ISERROR(SEARCH("indispo",D155)))</formula>
    </cfRule>
    <cfRule type="containsText" dxfId="220" priority="182" operator="containsText" text="dispo">
      <formula>NOT(ISERROR(SEARCH("dispo",D155)))</formula>
    </cfRule>
  </conditionalFormatting>
  <conditionalFormatting sqref="D168:I172">
    <cfRule type="beginsWith" dxfId="219" priority="177" operator="beginsWith" text="erreur">
      <formula>LEFT(D168,LEN("erreur"))="erreur"</formula>
    </cfRule>
    <cfRule type="containsText" dxfId="218" priority="178" operator="containsText" text="indispo">
      <formula>NOT(ISERROR(SEARCH("indispo",D168)))</formula>
    </cfRule>
    <cfRule type="containsText" dxfId="217" priority="179" operator="containsText" text="dispo">
      <formula>NOT(ISERROR(SEARCH("dispo",D168)))</formula>
    </cfRule>
  </conditionalFormatting>
  <conditionalFormatting sqref="D167:I167">
    <cfRule type="beginsWith" dxfId="216" priority="174" operator="beginsWith" text="erreur">
      <formula>LEFT(D167,LEN("erreur"))="erreur"</formula>
    </cfRule>
    <cfRule type="containsText" dxfId="215" priority="175" operator="containsText" text="indispo">
      <formula>NOT(ISERROR(SEARCH("indispo",D167)))</formula>
    </cfRule>
    <cfRule type="containsText" dxfId="214" priority="176" operator="containsText" text="dispo">
      <formula>NOT(ISERROR(SEARCH("dispo",D167)))</formula>
    </cfRule>
  </conditionalFormatting>
  <conditionalFormatting sqref="D180:I184">
    <cfRule type="beginsWith" dxfId="213" priority="171" operator="beginsWith" text="erreur">
      <formula>LEFT(D180,LEN("erreur"))="erreur"</formula>
    </cfRule>
    <cfRule type="containsText" dxfId="212" priority="172" operator="containsText" text="indispo">
      <formula>NOT(ISERROR(SEARCH("indispo",D180)))</formula>
    </cfRule>
    <cfRule type="containsText" dxfId="211" priority="173" operator="containsText" text="dispo">
      <formula>NOT(ISERROR(SEARCH("dispo",D180)))</formula>
    </cfRule>
  </conditionalFormatting>
  <conditionalFormatting sqref="D179:I179">
    <cfRule type="beginsWith" dxfId="210" priority="168" operator="beginsWith" text="erreur">
      <formula>LEFT(D179,LEN("erreur"))="erreur"</formula>
    </cfRule>
    <cfRule type="containsText" dxfId="209" priority="169" operator="containsText" text="indispo">
      <formula>NOT(ISERROR(SEARCH("indispo",D179)))</formula>
    </cfRule>
    <cfRule type="containsText" dxfId="208" priority="170" operator="containsText" text="dispo">
      <formula>NOT(ISERROR(SEARCH("dispo",D179)))</formula>
    </cfRule>
  </conditionalFormatting>
  <conditionalFormatting sqref="D192:I196">
    <cfRule type="beginsWith" dxfId="207" priority="165" operator="beginsWith" text="erreur">
      <formula>LEFT(D192,LEN("erreur"))="erreur"</formula>
    </cfRule>
    <cfRule type="containsText" dxfId="206" priority="166" operator="containsText" text="indispo">
      <formula>NOT(ISERROR(SEARCH("indispo",D192)))</formula>
    </cfRule>
    <cfRule type="containsText" dxfId="205" priority="167" operator="containsText" text="dispo">
      <formula>NOT(ISERROR(SEARCH("dispo",D192)))</formula>
    </cfRule>
  </conditionalFormatting>
  <conditionalFormatting sqref="D191:I191">
    <cfRule type="beginsWith" dxfId="204" priority="162" operator="beginsWith" text="erreur">
      <formula>LEFT(D191,LEN("erreur"))="erreur"</formula>
    </cfRule>
    <cfRule type="containsText" dxfId="203" priority="163" operator="containsText" text="indispo">
      <formula>NOT(ISERROR(SEARCH("indispo",D191)))</formula>
    </cfRule>
    <cfRule type="containsText" dxfId="202" priority="164" operator="containsText" text="dispo">
      <formula>NOT(ISERROR(SEARCH("dispo",D191)))</formula>
    </cfRule>
  </conditionalFormatting>
  <conditionalFormatting sqref="D204:I208">
    <cfRule type="beginsWith" dxfId="201" priority="159" operator="beginsWith" text="erreur">
      <formula>LEFT(D204,LEN("erreur"))="erreur"</formula>
    </cfRule>
    <cfRule type="containsText" dxfId="200" priority="160" operator="containsText" text="indispo">
      <formula>NOT(ISERROR(SEARCH("indispo",D204)))</formula>
    </cfRule>
    <cfRule type="containsText" dxfId="199" priority="161" operator="containsText" text="dispo">
      <formula>NOT(ISERROR(SEARCH("dispo",D204)))</formula>
    </cfRule>
  </conditionalFormatting>
  <conditionalFormatting sqref="D203:I203">
    <cfRule type="beginsWith" dxfId="198" priority="156" operator="beginsWith" text="erreur">
      <formula>LEFT(D203,LEN("erreur"))="erreur"</formula>
    </cfRule>
    <cfRule type="containsText" dxfId="197" priority="157" operator="containsText" text="indispo">
      <formula>NOT(ISERROR(SEARCH("indispo",D203)))</formula>
    </cfRule>
    <cfRule type="containsText" dxfId="196" priority="158" operator="containsText" text="dispo">
      <formula>NOT(ISERROR(SEARCH("dispo",D203)))</formula>
    </cfRule>
  </conditionalFormatting>
  <conditionalFormatting sqref="D216:I220">
    <cfRule type="beginsWith" dxfId="195" priority="153" operator="beginsWith" text="erreur">
      <formula>LEFT(D216,LEN("erreur"))="erreur"</formula>
    </cfRule>
    <cfRule type="containsText" dxfId="194" priority="154" operator="containsText" text="indispo">
      <formula>NOT(ISERROR(SEARCH("indispo",D216)))</formula>
    </cfRule>
    <cfRule type="containsText" dxfId="193" priority="155" operator="containsText" text="dispo">
      <formula>NOT(ISERROR(SEARCH("dispo",D216)))</formula>
    </cfRule>
  </conditionalFormatting>
  <conditionalFormatting sqref="D215:I215">
    <cfRule type="beginsWith" dxfId="192" priority="150" operator="beginsWith" text="erreur">
      <formula>LEFT(D215,LEN("erreur"))="erreur"</formula>
    </cfRule>
    <cfRule type="containsText" dxfId="191" priority="151" operator="containsText" text="indispo">
      <formula>NOT(ISERROR(SEARCH("indispo",D215)))</formula>
    </cfRule>
    <cfRule type="containsText" dxfId="190" priority="152" operator="containsText" text="dispo">
      <formula>NOT(ISERROR(SEARCH("dispo",D215)))</formula>
    </cfRule>
  </conditionalFormatting>
  <conditionalFormatting sqref="D228:I232">
    <cfRule type="beginsWith" dxfId="189" priority="147" operator="beginsWith" text="erreur">
      <formula>LEFT(D228,LEN("erreur"))="erreur"</formula>
    </cfRule>
    <cfRule type="containsText" dxfId="188" priority="148" operator="containsText" text="indispo">
      <formula>NOT(ISERROR(SEARCH("indispo",D228)))</formula>
    </cfRule>
    <cfRule type="containsText" dxfId="187" priority="149" operator="containsText" text="dispo">
      <formula>NOT(ISERROR(SEARCH("dispo",D228)))</formula>
    </cfRule>
  </conditionalFormatting>
  <conditionalFormatting sqref="D227:I227">
    <cfRule type="beginsWith" dxfId="186" priority="144" operator="beginsWith" text="erreur">
      <formula>LEFT(D227,LEN("erreur"))="erreur"</formula>
    </cfRule>
    <cfRule type="containsText" dxfId="185" priority="145" operator="containsText" text="indispo">
      <formula>NOT(ISERROR(SEARCH("indispo",D227)))</formula>
    </cfRule>
    <cfRule type="containsText" dxfId="184" priority="146" operator="containsText" text="dispo">
      <formula>NOT(ISERROR(SEARCH("dispo",D227)))</formula>
    </cfRule>
  </conditionalFormatting>
  <conditionalFormatting sqref="D242:I242">
    <cfRule type="beginsWith" dxfId="183" priority="141" operator="beginsWith" text="erreur">
      <formula>LEFT(D242,LEN("erreur"))="erreur"</formula>
    </cfRule>
    <cfRule type="containsText" dxfId="182" priority="142" operator="containsText" text="indispo">
      <formula>NOT(ISERROR(SEARCH("indispo",D242)))</formula>
    </cfRule>
    <cfRule type="containsText" dxfId="181" priority="143" operator="containsText" text="dispo">
      <formula>NOT(ISERROR(SEARCH("dispo",D242)))</formula>
    </cfRule>
  </conditionalFormatting>
  <conditionalFormatting sqref="D270:I270">
    <cfRule type="beginsWith" dxfId="180" priority="117" operator="beginsWith" text="erreur">
      <formula>LEFT(D270,LEN("erreur"))="erreur"</formula>
    </cfRule>
    <cfRule type="containsText" dxfId="179" priority="118" operator="containsText" text="indispo">
      <formula>NOT(ISERROR(SEARCH("indispo",D270)))</formula>
    </cfRule>
    <cfRule type="containsText" dxfId="178" priority="119" operator="containsText" text="dispo">
      <formula>NOT(ISERROR(SEARCH("dispo",D270)))</formula>
    </cfRule>
  </conditionalFormatting>
  <conditionalFormatting sqref="D249:I249">
    <cfRule type="beginsWith" dxfId="177" priority="135" operator="beginsWith" text="erreur">
      <formula>LEFT(D249,LEN("erreur"))="erreur"</formula>
    </cfRule>
    <cfRule type="containsText" dxfId="176" priority="136" operator="containsText" text="indispo">
      <formula>NOT(ISERROR(SEARCH("indispo",D249)))</formula>
    </cfRule>
    <cfRule type="containsText" dxfId="175" priority="137" operator="containsText" text="dispo">
      <formula>NOT(ISERROR(SEARCH("dispo",D249)))</formula>
    </cfRule>
  </conditionalFormatting>
  <conditionalFormatting sqref="D256:I256">
    <cfRule type="beginsWith" dxfId="174" priority="129" operator="beginsWith" text="erreur">
      <formula>LEFT(D256,LEN("erreur"))="erreur"</formula>
    </cfRule>
    <cfRule type="containsText" dxfId="173" priority="130" operator="containsText" text="indispo">
      <formula>NOT(ISERROR(SEARCH("indispo",D256)))</formula>
    </cfRule>
    <cfRule type="containsText" dxfId="172" priority="131" operator="containsText" text="dispo">
      <formula>NOT(ISERROR(SEARCH("dispo",D256)))</formula>
    </cfRule>
  </conditionalFormatting>
  <conditionalFormatting sqref="D277:I277">
    <cfRule type="beginsWith" dxfId="171" priority="111" operator="beginsWith" text="erreur">
      <formula>LEFT(D277,LEN("erreur"))="erreur"</formula>
    </cfRule>
    <cfRule type="containsText" dxfId="170" priority="112" operator="containsText" text="indispo">
      <formula>NOT(ISERROR(SEARCH("indispo",D277)))</formula>
    </cfRule>
    <cfRule type="containsText" dxfId="169" priority="113" operator="containsText" text="dispo">
      <formula>NOT(ISERROR(SEARCH("dispo",D277)))</formula>
    </cfRule>
  </conditionalFormatting>
  <conditionalFormatting sqref="D263:I263">
    <cfRule type="beginsWith" dxfId="168" priority="123" operator="beginsWith" text="erreur">
      <formula>LEFT(D263,LEN("erreur"))="erreur"</formula>
    </cfRule>
    <cfRule type="containsText" dxfId="167" priority="124" operator="containsText" text="indispo">
      <formula>NOT(ISERROR(SEARCH("indispo",D263)))</formula>
    </cfRule>
    <cfRule type="containsText" dxfId="166" priority="125" operator="containsText" text="dispo">
      <formula>NOT(ISERROR(SEARCH("dispo",D263)))</formula>
    </cfRule>
  </conditionalFormatting>
  <conditionalFormatting sqref="D284:I284">
    <cfRule type="beginsWith" dxfId="165" priority="105" operator="beginsWith" text="erreur">
      <formula>LEFT(D284,LEN("erreur"))="erreur"</formula>
    </cfRule>
    <cfRule type="containsText" dxfId="164" priority="106" operator="containsText" text="indispo">
      <formula>NOT(ISERROR(SEARCH("indispo",D284)))</formula>
    </cfRule>
    <cfRule type="containsText" dxfId="163" priority="107" operator="containsText" text="dispo">
      <formula>NOT(ISERROR(SEARCH("dispo",D284)))</formula>
    </cfRule>
  </conditionalFormatting>
  <conditionalFormatting sqref="C149:I151">
    <cfRule type="beginsWith" dxfId="162" priority="99" operator="beginsWith" text="erreur">
      <formula>LEFT(C149,LEN("erreur"))="erreur"</formula>
    </cfRule>
    <cfRule type="containsText" dxfId="161" priority="100" operator="containsText" text="indispo">
      <formula>NOT(ISERROR(SEARCH("indispo",C149)))</formula>
    </cfRule>
    <cfRule type="containsText" dxfId="160" priority="101" operator="containsText" text="dispo">
      <formula>NOT(ISERROR(SEARCH("dispo",C149)))</formula>
    </cfRule>
  </conditionalFormatting>
  <conditionalFormatting sqref="C149:C151">
    <cfRule type="cellIs" dxfId="159" priority="98" operator="equal">
      <formula>0</formula>
    </cfRule>
  </conditionalFormatting>
  <conditionalFormatting sqref="C161:I163">
    <cfRule type="beginsWith" dxfId="158" priority="95" operator="beginsWith" text="erreur">
      <formula>LEFT(C161,LEN("erreur"))="erreur"</formula>
    </cfRule>
    <cfRule type="containsText" dxfId="157" priority="96" operator="containsText" text="indispo">
      <formula>NOT(ISERROR(SEARCH("indispo",C161)))</formula>
    </cfRule>
    <cfRule type="containsText" dxfId="156" priority="97" operator="containsText" text="dispo">
      <formula>NOT(ISERROR(SEARCH("dispo",C161)))</formula>
    </cfRule>
  </conditionalFormatting>
  <conditionalFormatting sqref="C161:C163">
    <cfRule type="cellIs" dxfId="155" priority="94" operator="equal">
      <formula>0</formula>
    </cfRule>
  </conditionalFormatting>
  <conditionalFormatting sqref="C173:I175">
    <cfRule type="beginsWith" dxfId="154" priority="91" operator="beginsWith" text="erreur">
      <formula>LEFT(C173,LEN("erreur"))="erreur"</formula>
    </cfRule>
    <cfRule type="containsText" dxfId="153" priority="92" operator="containsText" text="indispo">
      <formula>NOT(ISERROR(SEARCH("indispo",C173)))</formula>
    </cfRule>
    <cfRule type="containsText" dxfId="152" priority="93" operator="containsText" text="dispo">
      <formula>NOT(ISERROR(SEARCH("dispo",C173)))</formula>
    </cfRule>
  </conditionalFormatting>
  <conditionalFormatting sqref="C173:C175">
    <cfRule type="cellIs" dxfId="151" priority="90" operator="equal">
      <formula>0</formula>
    </cfRule>
  </conditionalFormatting>
  <conditionalFormatting sqref="C185:I187">
    <cfRule type="beginsWith" dxfId="150" priority="87" operator="beginsWith" text="erreur">
      <formula>LEFT(C185,LEN("erreur"))="erreur"</formula>
    </cfRule>
    <cfRule type="containsText" dxfId="149" priority="88" operator="containsText" text="indispo">
      <formula>NOT(ISERROR(SEARCH("indispo",C185)))</formula>
    </cfRule>
    <cfRule type="containsText" dxfId="148" priority="89" operator="containsText" text="dispo">
      <formula>NOT(ISERROR(SEARCH("dispo",C185)))</formula>
    </cfRule>
  </conditionalFormatting>
  <conditionalFormatting sqref="C185:C187">
    <cfRule type="cellIs" dxfId="147" priority="86" operator="equal">
      <formula>0</formula>
    </cfRule>
  </conditionalFormatting>
  <conditionalFormatting sqref="C197:I199">
    <cfRule type="beginsWith" dxfId="146" priority="83" operator="beginsWith" text="erreur">
      <formula>LEFT(C197,LEN("erreur"))="erreur"</formula>
    </cfRule>
    <cfRule type="containsText" dxfId="145" priority="84" operator="containsText" text="indispo">
      <formula>NOT(ISERROR(SEARCH("indispo",C197)))</formula>
    </cfRule>
    <cfRule type="containsText" dxfId="144" priority="85" operator="containsText" text="dispo">
      <formula>NOT(ISERROR(SEARCH("dispo",C197)))</formula>
    </cfRule>
  </conditionalFormatting>
  <conditionalFormatting sqref="C197:C199">
    <cfRule type="cellIs" dxfId="143" priority="82" operator="equal">
      <formula>0</formula>
    </cfRule>
  </conditionalFormatting>
  <conditionalFormatting sqref="C209:I211">
    <cfRule type="beginsWith" dxfId="142" priority="79" operator="beginsWith" text="erreur">
      <formula>LEFT(C209,LEN("erreur"))="erreur"</formula>
    </cfRule>
    <cfRule type="containsText" dxfId="141" priority="80" operator="containsText" text="indispo">
      <formula>NOT(ISERROR(SEARCH("indispo",C209)))</formula>
    </cfRule>
    <cfRule type="containsText" dxfId="140" priority="81" operator="containsText" text="dispo">
      <formula>NOT(ISERROR(SEARCH("dispo",C209)))</formula>
    </cfRule>
  </conditionalFormatting>
  <conditionalFormatting sqref="C209:C211">
    <cfRule type="cellIs" dxfId="139" priority="78" operator="equal">
      <formula>0</formula>
    </cfRule>
  </conditionalFormatting>
  <conditionalFormatting sqref="C221:I223">
    <cfRule type="beginsWith" dxfId="138" priority="75" operator="beginsWith" text="erreur">
      <formula>LEFT(C221,LEN("erreur"))="erreur"</formula>
    </cfRule>
    <cfRule type="containsText" dxfId="137" priority="76" operator="containsText" text="indispo">
      <formula>NOT(ISERROR(SEARCH("indispo",C221)))</formula>
    </cfRule>
    <cfRule type="containsText" dxfId="136" priority="77" operator="containsText" text="dispo">
      <formula>NOT(ISERROR(SEARCH("dispo",C221)))</formula>
    </cfRule>
  </conditionalFormatting>
  <conditionalFormatting sqref="C221:C223">
    <cfRule type="cellIs" dxfId="135" priority="74" operator="equal">
      <formula>0</formula>
    </cfRule>
  </conditionalFormatting>
  <conditionalFormatting sqref="C233:I235">
    <cfRule type="beginsWith" dxfId="134" priority="71" operator="beginsWith" text="erreur">
      <formula>LEFT(C233,LEN("erreur"))="erreur"</formula>
    </cfRule>
    <cfRule type="containsText" dxfId="133" priority="72" operator="containsText" text="indispo">
      <formula>NOT(ISERROR(SEARCH("indispo",C233)))</formula>
    </cfRule>
    <cfRule type="containsText" dxfId="132" priority="73" operator="containsText" text="dispo">
      <formula>NOT(ISERROR(SEARCH("dispo",C233)))</formula>
    </cfRule>
  </conditionalFormatting>
  <conditionalFormatting sqref="C233:C235">
    <cfRule type="cellIs" dxfId="131" priority="70" operator="equal">
      <formula>0</formula>
    </cfRule>
  </conditionalFormatting>
  <conditionalFormatting sqref="D164:I165">
    <cfRule type="beginsWith" dxfId="130" priority="67" operator="beginsWith" text="erreur">
      <formula>LEFT(D164,LEN("erreur"))="erreur"</formula>
    </cfRule>
    <cfRule type="containsText" dxfId="129" priority="68" operator="containsText" text="indispo">
      <formula>NOT(ISERROR(SEARCH("indispo",D164)))</formula>
    </cfRule>
    <cfRule type="containsText" dxfId="128" priority="69" operator="containsText" text="dispo">
      <formula>NOT(ISERROR(SEARCH("dispo",D164)))</formula>
    </cfRule>
  </conditionalFormatting>
  <conditionalFormatting sqref="D166:I166">
    <cfRule type="beginsWith" dxfId="127" priority="64" operator="beginsWith" text="erreur">
      <formula>LEFT(D166,LEN("erreur"))="erreur"</formula>
    </cfRule>
    <cfRule type="containsText" dxfId="126" priority="65" operator="containsText" text="indispo">
      <formula>NOT(ISERROR(SEARCH("indispo",D166)))</formula>
    </cfRule>
    <cfRule type="containsText" dxfId="125" priority="66" operator="containsText" text="dispo">
      <formula>NOT(ISERROR(SEARCH("dispo",D166)))</formula>
    </cfRule>
  </conditionalFormatting>
  <conditionalFormatting sqref="D176:I177">
    <cfRule type="beginsWith" dxfId="124" priority="61" operator="beginsWith" text="erreur">
      <formula>LEFT(D176,LEN("erreur"))="erreur"</formula>
    </cfRule>
    <cfRule type="containsText" dxfId="123" priority="62" operator="containsText" text="indispo">
      <formula>NOT(ISERROR(SEARCH("indispo",D176)))</formula>
    </cfRule>
    <cfRule type="containsText" dxfId="122" priority="63" operator="containsText" text="dispo">
      <formula>NOT(ISERROR(SEARCH("dispo",D176)))</formula>
    </cfRule>
  </conditionalFormatting>
  <conditionalFormatting sqref="D178:I178">
    <cfRule type="beginsWith" dxfId="121" priority="58" operator="beginsWith" text="erreur">
      <formula>LEFT(D178,LEN("erreur"))="erreur"</formula>
    </cfRule>
    <cfRule type="containsText" dxfId="120" priority="59" operator="containsText" text="indispo">
      <formula>NOT(ISERROR(SEARCH("indispo",D178)))</formula>
    </cfRule>
    <cfRule type="containsText" dxfId="119" priority="60" operator="containsText" text="dispo">
      <formula>NOT(ISERROR(SEARCH("dispo",D178)))</formula>
    </cfRule>
  </conditionalFormatting>
  <conditionalFormatting sqref="D188:I189">
    <cfRule type="beginsWith" dxfId="118" priority="55" operator="beginsWith" text="erreur">
      <formula>LEFT(D188,LEN("erreur"))="erreur"</formula>
    </cfRule>
    <cfRule type="containsText" dxfId="117" priority="56" operator="containsText" text="indispo">
      <formula>NOT(ISERROR(SEARCH("indispo",D188)))</formula>
    </cfRule>
    <cfRule type="containsText" dxfId="116" priority="57" operator="containsText" text="dispo">
      <formula>NOT(ISERROR(SEARCH("dispo",D188)))</formula>
    </cfRule>
  </conditionalFormatting>
  <conditionalFormatting sqref="D190:I190">
    <cfRule type="beginsWith" dxfId="115" priority="52" operator="beginsWith" text="erreur">
      <formula>LEFT(D190,LEN("erreur"))="erreur"</formula>
    </cfRule>
    <cfRule type="containsText" dxfId="114" priority="53" operator="containsText" text="indispo">
      <formula>NOT(ISERROR(SEARCH("indispo",D190)))</formula>
    </cfRule>
    <cfRule type="containsText" dxfId="113" priority="54" operator="containsText" text="dispo">
      <formula>NOT(ISERROR(SEARCH("dispo",D190)))</formula>
    </cfRule>
  </conditionalFormatting>
  <conditionalFormatting sqref="D285:I288">
    <cfRule type="beginsWith" dxfId="112" priority="4" operator="beginsWith" text="erreur">
      <formula>LEFT(D285,LEN("erreur"))="erreur"</formula>
    </cfRule>
    <cfRule type="containsText" dxfId="111" priority="5" operator="containsText" text="indispo">
      <formula>NOT(ISERROR(SEARCH("indispo",D285)))</formula>
    </cfRule>
    <cfRule type="containsText" dxfId="110" priority="6" operator="containsText" text="dispo">
      <formula>NOT(ISERROR(SEARCH("dispo",D285)))</formula>
    </cfRule>
  </conditionalFormatting>
  <conditionalFormatting sqref="D142:I142">
    <cfRule type="beginsWith" dxfId="109" priority="1" operator="beginsWith" text="erreur">
      <formula>LEFT(D142,LEN("erreur"))="erreur"</formula>
    </cfRule>
    <cfRule type="containsText" dxfId="108" priority="2" operator="containsText" text="indispo">
      <formula>NOT(ISERROR(SEARCH("indispo",D142)))</formula>
    </cfRule>
    <cfRule type="containsText" dxfId="107" priority="3" operator="containsText" text="dispo">
      <formula>NOT(ISERROR(SEARCH("dispo",D142)))</formula>
    </cfRule>
  </conditionalFormatting>
  <conditionalFormatting sqref="D200:I201">
    <cfRule type="beginsWith" dxfId="106" priority="43" operator="beginsWith" text="erreur">
      <formula>LEFT(D200,LEN("erreur"))="erreur"</formula>
    </cfRule>
    <cfRule type="containsText" dxfId="105" priority="44" operator="containsText" text="indispo">
      <formula>NOT(ISERROR(SEARCH("indispo",D200)))</formula>
    </cfRule>
    <cfRule type="containsText" dxfId="104" priority="45" operator="containsText" text="dispo">
      <formula>NOT(ISERROR(SEARCH("dispo",D200)))</formula>
    </cfRule>
  </conditionalFormatting>
  <conditionalFormatting sqref="D202:I202">
    <cfRule type="beginsWith" dxfId="103" priority="40" operator="beginsWith" text="erreur">
      <formula>LEFT(D202,LEN("erreur"))="erreur"</formula>
    </cfRule>
    <cfRule type="containsText" dxfId="102" priority="41" operator="containsText" text="indispo">
      <formula>NOT(ISERROR(SEARCH("indispo",D202)))</formula>
    </cfRule>
    <cfRule type="containsText" dxfId="101" priority="42" operator="containsText" text="dispo">
      <formula>NOT(ISERROR(SEARCH("dispo",D202)))</formula>
    </cfRule>
  </conditionalFormatting>
  <conditionalFormatting sqref="D212:I213">
    <cfRule type="beginsWith" dxfId="100" priority="37" operator="beginsWith" text="erreur">
      <formula>LEFT(D212,LEN("erreur"))="erreur"</formula>
    </cfRule>
    <cfRule type="containsText" dxfId="99" priority="38" operator="containsText" text="indispo">
      <formula>NOT(ISERROR(SEARCH("indispo",D212)))</formula>
    </cfRule>
    <cfRule type="containsText" dxfId="98" priority="39" operator="containsText" text="dispo">
      <formula>NOT(ISERROR(SEARCH("dispo",D212)))</formula>
    </cfRule>
  </conditionalFormatting>
  <conditionalFormatting sqref="D214:I214">
    <cfRule type="beginsWith" dxfId="97" priority="34" operator="beginsWith" text="erreur">
      <formula>LEFT(D214,LEN("erreur"))="erreur"</formula>
    </cfRule>
    <cfRule type="containsText" dxfId="96" priority="35" operator="containsText" text="indispo">
      <formula>NOT(ISERROR(SEARCH("indispo",D214)))</formula>
    </cfRule>
    <cfRule type="containsText" dxfId="95" priority="36" operator="containsText" text="dispo">
      <formula>NOT(ISERROR(SEARCH("dispo",D214)))</formula>
    </cfRule>
  </conditionalFormatting>
  <conditionalFormatting sqref="D224:I225">
    <cfRule type="beginsWith" dxfId="94" priority="31" operator="beginsWith" text="erreur">
      <formula>LEFT(D224,LEN("erreur"))="erreur"</formula>
    </cfRule>
    <cfRule type="containsText" dxfId="93" priority="32" operator="containsText" text="indispo">
      <formula>NOT(ISERROR(SEARCH("indispo",D224)))</formula>
    </cfRule>
    <cfRule type="containsText" dxfId="92" priority="33" operator="containsText" text="dispo">
      <formula>NOT(ISERROR(SEARCH("dispo",D224)))</formula>
    </cfRule>
  </conditionalFormatting>
  <conditionalFormatting sqref="D226:I226">
    <cfRule type="beginsWith" dxfId="91" priority="28" operator="beginsWith" text="erreur">
      <formula>LEFT(D226,LEN("erreur"))="erreur"</formula>
    </cfRule>
    <cfRule type="containsText" dxfId="90" priority="29" operator="containsText" text="indispo">
      <formula>NOT(ISERROR(SEARCH("indispo",D226)))</formula>
    </cfRule>
    <cfRule type="containsText" dxfId="89" priority="30" operator="containsText" text="dispo">
      <formula>NOT(ISERROR(SEARCH("dispo",D226)))</formula>
    </cfRule>
  </conditionalFormatting>
  <conditionalFormatting sqref="D236:I237">
    <cfRule type="beginsWith" dxfId="88" priority="25" operator="beginsWith" text="erreur">
      <formula>LEFT(D236,LEN("erreur"))="erreur"</formula>
    </cfRule>
    <cfRule type="containsText" dxfId="87" priority="26" operator="containsText" text="indispo">
      <formula>NOT(ISERROR(SEARCH("indispo",D236)))</formula>
    </cfRule>
    <cfRule type="containsText" dxfId="86" priority="27" operator="containsText" text="dispo">
      <formula>NOT(ISERROR(SEARCH("dispo",D236)))</formula>
    </cfRule>
  </conditionalFormatting>
  <conditionalFormatting sqref="D238:I238">
    <cfRule type="beginsWith" dxfId="85" priority="22" operator="beginsWith" text="erreur">
      <formula>LEFT(D238,LEN("erreur"))="erreur"</formula>
    </cfRule>
    <cfRule type="containsText" dxfId="84" priority="23" operator="containsText" text="indispo">
      <formula>NOT(ISERROR(SEARCH("indispo",D238)))</formula>
    </cfRule>
    <cfRule type="containsText" dxfId="83" priority="24" operator="containsText" text="dispo">
      <formula>NOT(ISERROR(SEARCH("dispo",D238)))</formula>
    </cfRule>
  </conditionalFormatting>
  <conditionalFormatting sqref="D250:I253">
    <cfRule type="beginsWith" dxfId="82" priority="19" operator="beginsWith" text="erreur">
      <formula>LEFT(D250,LEN("erreur"))="erreur"</formula>
    </cfRule>
    <cfRule type="containsText" dxfId="81" priority="20" operator="containsText" text="indispo">
      <formula>NOT(ISERROR(SEARCH("indispo",D250)))</formula>
    </cfRule>
    <cfRule type="containsText" dxfId="80" priority="21" operator="containsText" text="dispo">
      <formula>NOT(ISERROR(SEARCH("dispo",D250)))</formula>
    </cfRule>
  </conditionalFormatting>
  <conditionalFormatting sqref="D257:I260">
    <cfRule type="beginsWith" dxfId="79" priority="16" operator="beginsWith" text="erreur">
      <formula>LEFT(D257,LEN("erreur"))="erreur"</formula>
    </cfRule>
    <cfRule type="containsText" dxfId="78" priority="17" operator="containsText" text="indispo">
      <formula>NOT(ISERROR(SEARCH("indispo",D257)))</formula>
    </cfRule>
    <cfRule type="containsText" dxfId="77" priority="18" operator="containsText" text="dispo">
      <formula>NOT(ISERROR(SEARCH("dispo",D257)))</formula>
    </cfRule>
  </conditionalFormatting>
  <conditionalFormatting sqref="D264:I267">
    <cfRule type="beginsWith" dxfId="76" priority="13" operator="beginsWith" text="erreur">
      <formula>LEFT(D264,LEN("erreur"))="erreur"</formula>
    </cfRule>
    <cfRule type="containsText" dxfId="75" priority="14" operator="containsText" text="indispo">
      <formula>NOT(ISERROR(SEARCH("indispo",D264)))</formula>
    </cfRule>
    <cfRule type="containsText" dxfId="74" priority="15" operator="containsText" text="dispo">
      <formula>NOT(ISERROR(SEARCH("dispo",D264)))</formula>
    </cfRule>
  </conditionalFormatting>
  <conditionalFormatting sqref="D271:I274">
    <cfRule type="beginsWith" dxfId="73" priority="10" operator="beginsWith" text="erreur">
      <formula>LEFT(D271,LEN("erreur"))="erreur"</formula>
    </cfRule>
    <cfRule type="containsText" dxfId="72" priority="11" operator="containsText" text="indispo">
      <formula>NOT(ISERROR(SEARCH("indispo",D271)))</formula>
    </cfRule>
    <cfRule type="containsText" dxfId="71" priority="12" operator="containsText" text="dispo">
      <formula>NOT(ISERROR(SEARCH("dispo",D271)))</formula>
    </cfRule>
  </conditionalFormatting>
  <conditionalFormatting sqref="D278:I281">
    <cfRule type="beginsWith" dxfId="70" priority="7" operator="beginsWith" text="erreur">
      <formula>LEFT(D278,LEN("erreur"))="erreur"</formula>
    </cfRule>
    <cfRule type="containsText" dxfId="69" priority="8" operator="containsText" text="indispo">
      <formula>NOT(ISERROR(SEARCH("indispo",D278)))</formula>
    </cfRule>
    <cfRule type="containsText" dxfId="68" priority="9" operator="containsText" text="dispo">
      <formula>NOT(ISERROR(SEARCH("dispo",D278)))</formula>
    </cfRule>
  </conditionalFormatting>
  <pageMargins left="0.7" right="0.7" top="0.75" bottom="0.75" header="0.3" footer="0.3"/>
  <pageSetup paperSize="9" orientation="portrait" r:id="rId1"/>
  <ignoredErrors>
    <ignoredError sqref="E153" formula="1"/>
  </ignoredErrors>
  <extLst>
    <ext xmlns:x14="http://schemas.microsoft.com/office/spreadsheetml/2009/9/main" uri="{CCE6A557-97BC-4b89-ADB6-D9C93CAAB3DF}">
      <x14:dataValidations xmlns:xm="http://schemas.microsoft.com/office/excel/2006/main" disablePrompts="1" count="1">
        <x14:dataValidation type="list" allowBlank="1" showInputMessage="1" showErrorMessage="1" xr:uid="{0856F051-38FB-44AA-BF1C-717221F220D1}">
          <x14:formula1>
            <xm:f>Données!$X$1:$X$17</xm:f>
          </x14:formula1>
          <xm:sqref>C1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J190"/>
  <sheetViews>
    <sheetView showGridLines="0" tabSelected="1" zoomScaleNormal="100" workbookViewId="0">
      <pane xSplit="1" ySplit="3" topLeftCell="B19" activePane="bottomRight" state="frozenSplit"/>
      <selection activeCell="D37" sqref="D37"/>
      <selection pane="topRight" activeCell="D37" sqref="D37"/>
      <selection pane="bottomLeft" activeCell="D37" sqref="D37"/>
      <selection pane="bottomRight" activeCell="D48" sqref="D48"/>
    </sheetView>
  </sheetViews>
  <sheetFormatPr baseColWidth="10" defaultRowHeight="12.75" x14ac:dyDescent="0.2"/>
  <cols>
    <col min="1" max="1" width="21.140625" style="5" customWidth="1"/>
    <col min="2" max="7" width="29.5703125" style="24" customWidth="1"/>
  </cols>
  <sheetData>
    <row r="1" spans="1:7" ht="35.450000000000003" customHeight="1" x14ac:dyDescent="0.5">
      <c r="A1" s="177" t="s">
        <v>8</v>
      </c>
      <c r="B1" s="177"/>
      <c r="C1" s="177"/>
      <c r="D1" s="177"/>
      <c r="E1" s="177"/>
      <c r="F1" s="177"/>
      <c r="G1" s="177"/>
    </row>
    <row r="2" spans="1:7" ht="13.5" thickBot="1" x14ac:dyDescent="0.25"/>
    <row r="3" spans="1:7" s="1" customFormat="1" ht="16.5" thickBot="1" x14ac:dyDescent="0.25">
      <c r="A3" s="25"/>
      <c r="B3" s="34">
        <v>44403</v>
      </c>
      <c r="C3" s="26">
        <f>IF(B3&lt;&gt;"",B3+1,"")</f>
        <v>44404</v>
      </c>
      <c r="D3" s="26">
        <f>IF(C3&lt;&gt;"",C3+1,"")</f>
        <v>44405</v>
      </c>
      <c r="E3" s="26">
        <f>IF(D3&lt;&gt;"",D3+1,"")</f>
        <v>44406</v>
      </c>
      <c r="F3" s="26">
        <f>IF(E3&lt;&gt;"",E3+1,"")</f>
        <v>44407</v>
      </c>
      <c r="G3" s="26">
        <f>IF(F3&lt;&gt;"",F3+1,"")</f>
        <v>44408</v>
      </c>
    </row>
    <row r="4" spans="1:7" ht="17.45" customHeight="1" x14ac:dyDescent="0.2">
      <c r="A4" s="35" t="s">
        <v>3</v>
      </c>
      <c r="B4" s="36"/>
      <c r="C4" s="37"/>
      <c r="D4" s="37"/>
      <c r="E4" s="37"/>
      <c r="F4" s="37"/>
      <c r="G4" s="38"/>
    </row>
    <row r="5" spans="1:7" s="1" customFormat="1" ht="13.9" customHeight="1" thickBot="1" x14ac:dyDescent="0.25">
      <c r="A5" s="39" t="s">
        <v>31</v>
      </c>
      <c r="B5" s="40"/>
      <c r="C5" s="41"/>
      <c r="D5" s="41"/>
      <c r="E5" s="41"/>
      <c r="F5" s="41"/>
      <c r="G5" s="42"/>
    </row>
    <row r="6" spans="1:7" x14ac:dyDescent="0.2">
      <c r="A6" s="172" t="s">
        <v>30</v>
      </c>
      <c r="B6" s="43"/>
      <c r="C6" s="43"/>
      <c r="D6" s="43"/>
      <c r="E6" s="43"/>
      <c r="F6" s="43"/>
      <c r="G6" s="43"/>
    </row>
    <row r="7" spans="1:7" x14ac:dyDescent="0.2">
      <c r="A7" s="173"/>
      <c r="B7" s="43"/>
      <c r="C7" s="43"/>
      <c r="D7" s="43"/>
      <c r="E7" s="43"/>
      <c r="F7" s="43"/>
      <c r="G7" s="43"/>
    </row>
    <row r="8" spans="1:7" x14ac:dyDescent="0.2">
      <c r="A8" s="173"/>
      <c r="B8" s="43"/>
      <c r="C8" s="43"/>
      <c r="D8" s="43"/>
      <c r="E8" s="43"/>
      <c r="F8" s="43"/>
      <c r="G8" s="43"/>
    </row>
    <row r="9" spans="1:7" x14ac:dyDescent="0.2">
      <c r="A9" s="173"/>
      <c r="B9" s="43"/>
      <c r="C9" s="43"/>
      <c r="D9" s="43"/>
      <c r="E9" s="43"/>
      <c r="F9" s="43"/>
      <c r="G9" s="43"/>
    </row>
    <row r="10" spans="1:7" x14ac:dyDescent="0.2">
      <c r="A10" s="173"/>
      <c r="B10" s="43"/>
      <c r="C10" s="43"/>
      <c r="D10" s="43"/>
      <c r="E10" s="43"/>
      <c r="F10" s="43"/>
      <c r="G10" s="43"/>
    </row>
    <row r="11" spans="1:7" x14ac:dyDescent="0.2">
      <c r="A11" s="173"/>
      <c r="B11" s="43"/>
      <c r="C11" s="43"/>
      <c r="D11" s="43"/>
      <c r="E11" s="43"/>
      <c r="F11" s="43"/>
      <c r="G11" s="43"/>
    </row>
    <row r="12" spans="1:7" ht="13.5" thickBot="1" x14ac:dyDescent="0.25">
      <c r="A12" s="174"/>
      <c r="B12" s="43"/>
      <c r="C12" s="43"/>
      <c r="D12" s="43"/>
      <c r="E12" s="43"/>
      <c r="F12" s="43"/>
      <c r="G12" s="43"/>
    </row>
    <row r="13" spans="1:7" ht="15.75" x14ac:dyDescent="0.25">
      <c r="A13" s="44" t="s">
        <v>19</v>
      </c>
      <c r="B13" s="45"/>
      <c r="C13" s="46"/>
      <c r="D13" s="46"/>
      <c r="E13" s="46"/>
      <c r="F13" s="46"/>
      <c r="G13" s="46"/>
    </row>
    <row r="14" spans="1:7" x14ac:dyDescent="0.2">
      <c r="A14" s="47" t="s">
        <v>26</v>
      </c>
      <c r="B14" s="48"/>
      <c r="C14" s="49"/>
      <c r="D14" s="49"/>
      <c r="E14" s="49"/>
      <c r="F14" s="49"/>
      <c r="G14" s="49"/>
    </row>
    <row r="15" spans="1:7" x14ac:dyDescent="0.2">
      <c r="A15" s="47" t="s">
        <v>25</v>
      </c>
      <c r="B15" s="50"/>
      <c r="C15" s="49"/>
      <c r="D15" s="51"/>
      <c r="E15" s="51"/>
      <c r="F15" s="49"/>
      <c r="G15" s="49"/>
    </row>
    <row r="16" spans="1:7" ht="22.5" x14ac:dyDescent="0.2">
      <c r="A16" s="52" t="s">
        <v>22</v>
      </c>
      <c r="B16" s="48"/>
      <c r="C16" s="49"/>
      <c r="D16" s="49"/>
      <c r="E16" s="49"/>
      <c r="F16" s="49"/>
      <c r="G16" s="49"/>
    </row>
    <row r="17" spans="1:10" x14ac:dyDescent="0.2">
      <c r="A17" s="47" t="s">
        <v>23</v>
      </c>
      <c r="B17" s="48"/>
      <c r="C17" s="49"/>
      <c r="D17" s="49"/>
      <c r="E17" s="49"/>
      <c r="F17" s="49"/>
      <c r="G17" s="49"/>
    </row>
    <row r="18" spans="1:10" x14ac:dyDescent="0.2">
      <c r="A18" s="47" t="s">
        <v>29</v>
      </c>
      <c r="B18" s="53"/>
      <c r="C18" s="49"/>
      <c r="D18" s="49"/>
      <c r="E18" s="49"/>
      <c r="F18" s="49"/>
      <c r="G18" s="49"/>
    </row>
    <row r="19" spans="1:10" x14ac:dyDescent="0.2">
      <c r="A19" s="47" t="s">
        <v>20</v>
      </c>
      <c r="B19" s="48"/>
      <c r="C19" s="49"/>
      <c r="D19" s="51"/>
      <c r="E19" s="54"/>
      <c r="F19" s="49"/>
      <c r="G19" s="49"/>
    </row>
    <row r="20" spans="1:10" ht="13.5" thickBot="1" x14ac:dyDescent="0.25">
      <c r="A20" s="55" t="s">
        <v>11</v>
      </c>
      <c r="B20" s="56"/>
      <c r="C20" s="57"/>
      <c r="D20" s="58"/>
      <c r="E20" s="58"/>
      <c r="F20" s="58"/>
      <c r="G20" s="58"/>
    </row>
    <row r="21" spans="1:10" ht="15.75" x14ac:dyDescent="0.25">
      <c r="A21" s="59" t="s">
        <v>21</v>
      </c>
      <c r="B21" s="60"/>
      <c r="C21" s="61"/>
      <c r="D21" s="61"/>
      <c r="E21" s="61"/>
      <c r="F21" s="61"/>
      <c r="G21" s="61"/>
    </row>
    <row r="22" spans="1:10" x14ac:dyDescent="0.2">
      <c r="A22" s="47" t="s">
        <v>26</v>
      </c>
      <c r="B22" s="48"/>
      <c r="C22" s="49"/>
      <c r="D22" s="51"/>
      <c r="E22" s="49"/>
      <c r="F22" s="49"/>
      <c r="G22" s="49"/>
    </row>
    <row r="23" spans="1:10" x14ac:dyDescent="0.2">
      <c r="A23" s="47" t="s">
        <v>23</v>
      </c>
      <c r="B23" s="50"/>
      <c r="C23" s="51"/>
      <c r="D23" s="49"/>
      <c r="E23" s="49"/>
      <c r="F23" s="54"/>
      <c r="G23" s="49"/>
    </row>
    <row r="24" spans="1:10" x14ac:dyDescent="0.2">
      <c r="A24" s="47" t="s">
        <v>24</v>
      </c>
      <c r="B24" s="48"/>
      <c r="C24" s="49"/>
      <c r="D24" s="49"/>
      <c r="E24" s="49"/>
      <c r="F24" s="49"/>
      <c r="G24" s="49"/>
    </row>
    <row r="25" spans="1:10" ht="13.5" thickBot="1" x14ac:dyDescent="0.25">
      <c r="A25" s="55" t="s">
        <v>11</v>
      </c>
      <c r="B25" s="62"/>
      <c r="C25" s="63"/>
      <c r="D25" s="64"/>
      <c r="E25" s="63"/>
      <c r="F25" s="63"/>
      <c r="G25" s="63"/>
    </row>
    <row r="26" spans="1:10" ht="15.75" x14ac:dyDescent="0.25">
      <c r="A26" s="65" t="s">
        <v>87</v>
      </c>
      <c r="B26" s="66"/>
      <c r="C26" s="67"/>
      <c r="D26" s="67"/>
      <c r="E26" s="67"/>
      <c r="F26" s="67"/>
      <c r="G26" s="67"/>
      <c r="J26" s="27"/>
    </row>
    <row r="27" spans="1:10" x14ac:dyDescent="0.2">
      <c r="A27" s="47" t="s">
        <v>9</v>
      </c>
      <c r="B27" s="68"/>
      <c r="C27" s="69"/>
      <c r="D27" s="69"/>
      <c r="E27" s="69"/>
      <c r="F27" s="69"/>
      <c r="G27" s="69"/>
    </row>
    <row r="28" spans="1:10" x14ac:dyDescent="0.2">
      <c r="A28" s="47" t="s">
        <v>60</v>
      </c>
      <c r="B28" s="68">
        <v>1</v>
      </c>
      <c r="C28" s="69">
        <v>1</v>
      </c>
      <c r="D28" s="69">
        <v>1</v>
      </c>
      <c r="E28" s="69"/>
      <c r="F28" s="69"/>
      <c r="G28" s="69"/>
      <c r="H28" s="7" t="str">
        <f>IF(AND(B28="",COUNTBLANK(B26:B27)&lt;=1),"sélectionner Plage horaire",IF(AND(C28="",COUNTBLANK(C26:C27)&lt;=1),"sélectionner Plage horaire",IF(AND(D28="",COUNTBLANK(D26:D27)&lt;=1),"sélectionner Plage horaire",IF(AND(E28="",COUNTBLANK(E26:E27)&lt;=1),"sélectionner Plage horaire",IF(AND(F28="",COUNTBLANK(F26:F27)&lt;=1),"sélectionner Plage horaire",IF(AND(G28="",COUNTBLANK(G26:G27)&lt;=1),"sélectionner plage horaire","ok"))))))</f>
        <v>ok</v>
      </c>
    </row>
    <row r="29" spans="1:10" x14ac:dyDescent="0.2">
      <c r="A29" s="70" t="s">
        <v>10</v>
      </c>
      <c r="B29" s="71"/>
      <c r="C29" s="72"/>
      <c r="D29" s="71"/>
      <c r="E29" s="72"/>
      <c r="F29" s="71"/>
      <c r="G29" s="72"/>
    </row>
    <row r="30" spans="1:10" s="2" customFormat="1" x14ac:dyDescent="0.2">
      <c r="A30" s="73" t="s">
        <v>31</v>
      </c>
      <c r="B30" s="74" t="s">
        <v>1</v>
      </c>
      <c r="C30" s="74" t="s">
        <v>6</v>
      </c>
      <c r="D30" s="74" t="s">
        <v>5</v>
      </c>
      <c r="E30" s="74"/>
      <c r="F30" s="74"/>
      <c r="G30" s="74"/>
    </row>
    <row r="31" spans="1:10" s="2" customFormat="1" x14ac:dyDescent="0.2">
      <c r="A31" s="75" t="s">
        <v>31</v>
      </c>
      <c r="B31" s="74"/>
      <c r="C31" s="74"/>
      <c r="D31" s="74"/>
      <c r="E31" s="74"/>
      <c r="F31" s="74"/>
      <c r="G31" s="74"/>
    </row>
    <row r="32" spans="1:10" s="2" customFormat="1" x14ac:dyDescent="0.2">
      <c r="A32" s="75" t="s">
        <v>31</v>
      </c>
      <c r="B32" s="74"/>
      <c r="C32" s="74"/>
      <c r="D32" s="74"/>
      <c r="E32" s="74"/>
      <c r="F32" s="74"/>
      <c r="G32" s="74"/>
    </row>
    <row r="33" spans="1:8" s="2" customFormat="1" x14ac:dyDescent="0.2">
      <c r="A33" s="47" t="s">
        <v>38</v>
      </c>
      <c r="B33" s="76"/>
      <c r="C33" s="77"/>
      <c r="D33" s="77"/>
      <c r="E33" s="77"/>
      <c r="F33" s="77"/>
      <c r="G33" s="77"/>
    </row>
    <row r="34" spans="1:8" s="2" customFormat="1" x14ac:dyDescent="0.2">
      <c r="A34" s="70" t="s">
        <v>38</v>
      </c>
      <c r="B34" s="76"/>
      <c r="C34" s="77"/>
      <c r="D34" s="77"/>
      <c r="E34" s="77"/>
      <c r="F34" s="77"/>
      <c r="G34" s="77"/>
    </row>
    <row r="35" spans="1:8" s="2" customFormat="1" x14ac:dyDescent="0.2">
      <c r="A35" s="70" t="s">
        <v>38</v>
      </c>
      <c r="B35" s="76"/>
      <c r="C35" s="77"/>
      <c r="D35" s="77"/>
      <c r="E35" s="77"/>
      <c r="F35" s="77"/>
      <c r="G35" s="77"/>
    </row>
    <row r="36" spans="1:8" x14ac:dyDescent="0.2">
      <c r="A36" s="47" t="s">
        <v>50</v>
      </c>
      <c r="B36" s="78"/>
      <c r="C36" s="79"/>
      <c r="D36" s="79"/>
      <c r="E36" s="79"/>
      <c r="F36" s="79"/>
      <c r="G36" s="79"/>
    </row>
    <row r="37" spans="1:8" x14ac:dyDescent="0.2">
      <c r="A37" s="70" t="s">
        <v>50</v>
      </c>
      <c r="B37" s="78"/>
      <c r="C37" s="79"/>
      <c r="D37" s="79"/>
      <c r="E37" s="79"/>
      <c r="F37" s="79"/>
      <c r="G37" s="79"/>
    </row>
    <row r="38" spans="1:8" x14ac:dyDescent="0.2">
      <c r="A38" s="70" t="s">
        <v>50</v>
      </c>
      <c r="B38" s="78"/>
      <c r="C38" s="79"/>
      <c r="D38" s="79"/>
      <c r="E38" s="79"/>
      <c r="F38" s="79"/>
      <c r="G38" s="79"/>
    </row>
    <row r="39" spans="1:8" x14ac:dyDescent="0.2">
      <c r="A39" s="70" t="s">
        <v>50</v>
      </c>
      <c r="B39" s="78"/>
      <c r="C39" s="79"/>
      <c r="D39" s="79"/>
      <c r="E39" s="79"/>
      <c r="F39" s="79"/>
      <c r="G39" s="79"/>
    </row>
    <row r="40" spans="1:8" x14ac:dyDescent="0.2">
      <c r="A40" s="70" t="s">
        <v>50</v>
      </c>
      <c r="B40" s="78"/>
      <c r="C40" s="79"/>
      <c r="D40" s="79"/>
      <c r="E40" s="79"/>
      <c r="F40" s="79"/>
      <c r="G40" s="79"/>
    </row>
    <row r="41" spans="1:8" x14ac:dyDescent="0.2">
      <c r="A41" s="70" t="s">
        <v>50</v>
      </c>
      <c r="B41" s="78"/>
      <c r="C41" s="79"/>
      <c r="D41" s="79"/>
      <c r="E41" s="79"/>
      <c r="F41" s="79"/>
      <c r="G41" s="79"/>
    </row>
    <row r="42" spans="1:8" x14ac:dyDescent="0.2">
      <c r="A42" s="70" t="s">
        <v>50</v>
      </c>
      <c r="B42" s="78"/>
      <c r="C42" s="79"/>
      <c r="D42" s="79"/>
      <c r="E42" s="79"/>
      <c r="F42" s="79"/>
      <c r="G42" s="79"/>
    </row>
    <row r="43" spans="1:8" s="4" customFormat="1" ht="13.5" thickBot="1" x14ac:dyDescent="0.25">
      <c r="A43" s="55" t="s">
        <v>11</v>
      </c>
      <c r="B43" s="80"/>
      <c r="C43" s="80"/>
      <c r="D43" s="80"/>
      <c r="E43" s="80"/>
      <c r="F43" s="80"/>
      <c r="G43" s="80"/>
      <c r="H43" s="22"/>
    </row>
    <row r="44" spans="1:8" ht="15.75" x14ac:dyDescent="0.25">
      <c r="A44" s="65" t="s">
        <v>88</v>
      </c>
      <c r="B44" s="66"/>
      <c r="C44" s="67"/>
      <c r="D44" s="67"/>
      <c r="E44" s="67"/>
      <c r="F44" s="67"/>
      <c r="G44" s="67"/>
    </row>
    <row r="45" spans="1:8" x14ac:dyDescent="0.2">
      <c r="A45" s="47" t="s">
        <v>9</v>
      </c>
      <c r="B45" s="68"/>
      <c r="C45" s="69"/>
      <c r="D45" s="69"/>
      <c r="E45" s="69"/>
      <c r="F45" s="69"/>
      <c r="G45" s="69"/>
    </row>
    <row r="46" spans="1:8" x14ac:dyDescent="0.2">
      <c r="A46" s="47" t="s">
        <v>60</v>
      </c>
      <c r="B46" s="68">
        <v>1</v>
      </c>
      <c r="C46" s="69">
        <v>2</v>
      </c>
      <c r="D46" s="69">
        <v>3</v>
      </c>
      <c r="E46" s="69"/>
      <c r="F46" s="69"/>
      <c r="G46" s="69"/>
      <c r="H46" s="7" t="str">
        <f>IF(AND(B46="",COUNTBLANK(B44:B45)&lt;=1),"sélectionner Plage horaire",IF(AND(C46="",COUNTBLANK(C44:C45)&lt;=1),"sélectionner Plage horaire",IF(AND(D46="",COUNTBLANK(D44:D45)&lt;=1),"sélectionner Plage horaire",IF(AND(E46="",COUNTBLANK(E44:E45)&lt;=1),"sélectionner Plage horaire",IF(AND(F46="",COUNTBLANK(F44:F45)&lt;=1),"sélectionner Plage horaire",IF(AND(G46="",COUNTBLANK(G44:G45)&lt;=1),"sélectionner plage horaire","ok"))))))</f>
        <v>ok</v>
      </c>
    </row>
    <row r="47" spans="1:8" x14ac:dyDescent="0.2">
      <c r="A47" s="70" t="s">
        <v>10</v>
      </c>
      <c r="B47" s="81"/>
      <c r="C47" s="82"/>
      <c r="D47" s="82"/>
      <c r="E47" s="82"/>
      <c r="F47" s="82"/>
      <c r="G47" s="82"/>
    </row>
    <row r="48" spans="1:8" s="2" customFormat="1" x14ac:dyDescent="0.2">
      <c r="A48" s="73" t="s">
        <v>31</v>
      </c>
      <c r="B48" s="74" t="s">
        <v>1</v>
      </c>
      <c r="C48" s="74" t="s">
        <v>6</v>
      </c>
      <c r="D48" s="74" t="s">
        <v>5</v>
      </c>
      <c r="E48" s="74"/>
      <c r="F48" s="74"/>
      <c r="G48" s="74"/>
    </row>
    <row r="49" spans="1:8" x14ac:dyDescent="0.2">
      <c r="A49" s="75" t="s">
        <v>31</v>
      </c>
      <c r="B49" s="74"/>
      <c r="C49" s="74"/>
      <c r="D49" s="74"/>
      <c r="E49" s="74"/>
      <c r="F49" s="74"/>
      <c r="G49" s="74"/>
    </row>
    <row r="50" spans="1:8" x14ac:dyDescent="0.2">
      <c r="A50" s="75" t="s">
        <v>31</v>
      </c>
      <c r="B50" s="74"/>
      <c r="C50" s="74"/>
      <c r="D50" s="74"/>
      <c r="E50" s="74"/>
      <c r="F50" s="74"/>
      <c r="G50" s="74"/>
    </row>
    <row r="51" spans="1:8" x14ac:dyDescent="0.2">
      <c r="A51" s="47" t="s">
        <v>38</v>
      </c>
      <c r="B51" s="76"/>
      <c r="C51" s="77"/>
      <c r="D51" s="77"/>
      <c r="E51" s="77"/>
      <c r="F51" s="77"/>
      <c r="G51" s="77"/>
    </row>
    <row r="52" spans="1:8" x14ac:dyDescent="0.2">
      <c r="A52" s="70" t="s">
        <v>38</v>
      </c>
      <c r="B52" s="76"/>
      <c r="C52" s="77"/>
      <c r="D52" s="77"/>
      <c r="E52" s="77"/>
      <c r="F52" s="77"/>
      <c r="G52" s="77"/>
    </row>
    <row r="53" spans="1:8" x14ac:dyDescent="0.2">
      <c r="A53" s="70" t="s">
        <v>38</v>
      </c>
      <c r="B53" s="76"/>
      <c r="C53" s="77"/>
      <c r="D53" s="77"/>
      <c r="E53" s="77"/>
      <c r="F53" s="77"/>
      <c r="G53" s="77"/>
    </row>
    <row r="54" spans="1:8" s="4" customFormat="1" x14ac:dyDescent="0.2">
      <c r="A54" s="47" t="s">
        <v>50</v>
      </c>
      <c r="B54" s="78"/>
      <c r="C54" s="79"/>
      <c r="D54" s="79"/>
      <c r="E54" s="79"/>
      <c r="F54" s="79"/>
      <c r="G54" s="79"/>
    </row>
    <row r="55" spans="1:8" s="3" customFormat="1" x14ac:dyDescent="0.2">
      <c r="A55" s="70" t="s">
        <v>50</v>
      </c>
      <c r="B55" s="78"/>
      <c r="C55" s="79"/>
      <c r="D55" s="79"/>
      <c r="E55" s="79"/>
      <c r="F55" s="79"/>
      <c r="G55" s="79"/>
    </row>
    <row r="56" spans="1:8" s="3" customFormat="1" x14ac:dyDescent="0.2">
      <c r="A56" s="70" t="s">
        <v>50</v>
      </c>
      <c r="B56" s="78"/>
      <c r="C56" s="79"/>
      <c r="D56" s="79"/>
      <c r="E56" s="79"/>
      <c r="F56" s="79"/>
      <c r="G56" s="79"/>
    </row>
    <row r="57" spans="1:8" x14ac:dyDescent="0.2">
      <c r="A57" s="70" t="s">
        <v>50</v>
      </c>
      <c r="B57" s="78"/>
      <c r="C57" s="79"/>
      <c r="D57" s="79"/>
      <c r="E57" s="79"/>
      <c r="F57" s="79"/>
      <c r="G57" s="79"/>
    </row>
    <row r="58" spans="1:8" s="1" customFormat="1" x14ac:dyDescent="0.2">
      <c r="A58" s="70" t="s">
        <v>50</v>
      </c>
      <c r="B58" s="78"/>
      <c r="C58" s="79"/>
      <c r="D58" s="79"/>
      <c r="E58" s="79"/>
      <c r="F58" s="79"/>
      <c r="G58" s="79"/>
    </row>
    <row r="59" spans="1:8" x14ac:dyDescent="0.2">
      <c r="A59" s="70" t="s">
        <v>50</v>
      </c>
      <c r="B59" s="78"/>
      <c r="C59" s="79"/>
      <c r="D59" s="79"/>
      <c r="E59" s="79"/>
      <c r="F59" s="79"/>
      <c r="G59" s="79"/>
    </row>
    <row r="60" spans="1:8" x14ac:dyDescent="0.2">
      <c r="A60" s="70" t="s">
        <v>50</v>
      </c>
      <c r="B60" s="78"/>
      <c r="C60" s="79"/>
      <c r="D60" s="79"/>
      <c r="E60" s="79"/>
      <c r="F60" s="79"/>
      <c r="G60" s="79"/>
    </row>
    <row r="61" spans="1:8" ht="13.5" thickBot="1" x14ac:dyDescent="0.25">
      <c r="A61" s="55" t="s">
        <v>11</v>
      </c>
      <c r="B61" s="83"/>
      <c r="C61" s="84"/>
      <c r="D61" s="84"/>
      <c r="E61" s="84"/>
      <c r="F61" s="84"/>
      <c r="G61" s="84"/>
    </row>
    <row r="62" spans="1:8" ht="15.75" x14ac:dyDescent="0.25">
      <c r="A62" s="65" t="s">
        <v>89</v>
      </c>
      <c r="B62" s="66"/>
      <c r="C62" s="67"/>
      <c r="D62" s="67"/>
      <c r="E62" s="67"/>
      <c r="F62" s="67"/>
      <c r="G62" s="67"/>
    </row>
    <row r="63" spans="1:8" x14ac:dyDescent="0.2">
      <c r="A63" s="47" t="s">
        <v>9</v>
      </c>
      <c r="B63" s="69"/>
      <c r="C63" s="69"/>
      <c r="D63" s="69"/>
      <c r="E63" s="69"/>
      <c r="F63" s="69"/>
      <c r="G63" s="69"/>
    </row>
    <row r="64" spans="1:8" x14ac:dyDescent="0.2">
      <c r="A64" s="47" t="s">
        <v>60</v>
      </c>
      <c r="B64" s="68"/>
      <c r="C64" s="69"/>
      <c r="D64" s="69"/>
      <c r="E64" s="69"/>
      <c r="F64" s="69"/>
      <c r="G64" s="69"/>
      <c r="H64" s="7" t="str">
        <f>IF(AND(B64="",COUNTBLANK(B62:B63)&lt;=1),"sélectionner Plage horaire",IF(AND(C64="",COUNTBLANK(C62:C63)&lt;=1),"sélectionner Plage horaire",IF(AND(D64="",COUNTBLANK(D62:D63)&lt;=1),"sélectionner Plage horaire",IF(AND(E64="",COUNTBLANK(E62:E63)&lt;=1),"sélectionner Plage horaire",IF(AND(F64="",COUNTBLANK(F62:F63)&lt;=1),"sélectionner Plage horaire",IF(AND(G64="",COUNTBLANK(G62:G63)&lt;=1),"sélectionner plage horaire","ok"))))))</f>
        <v>ok</v>
      </c>
    </row>
    <row r="65" spans="1:7" x14ac:dyDescent="0.2">
      <c r="A65" s="70" t="s">
        <v>10</v>
      </c>
      <c r="B65" s="82"/>
      <c r="C65" s="82"/>
      <c r="D65" s="82"/>
      <c r="E65" s="82"/>
      <c r="F65" s="82"/>
      <c r="G65" s="82"/>
    </row>
    <row r="66" spans="1:7" x14ac:dyDescent="0.2">
      <c r="A66" s="73" t="s">
        <v>31</v>
      </c>
      <c r="B66" s="74"/>
      <c r="C66" s="74"/>
      <c r="D66" s="74"/>
      <c r="E66" s="74"/>
      <c r="F66" s="74"/>
      <c r="G66" s="74"/>
    </row>
    <row r="67" spans="1:7" x14ac:dyDescent="0.2">
      <c r="A67" s="75" t="s">
        <v>31</v>
      </c>
      <c r="B67" s="74"/>
      <c r="C67" s="74"/>
      <c r="D67" s="74"/>
      <c r="E67" s="74"/>
      <c r="F67" s="74"/>
      <c r="G67" s="74"/>
    </row>
    <row r="68" spans="1:7" x14ac:dyDescent="0.2">
      <c r="A68" s="75" t="s">
        <v>31</v>
      </c>
      <c r="B68" s="74"/>
      <c r="C68" s="74"/>
      <c r="D68" s="74"/>
      <c r="E68" s="74"/>
      <c r="F68" s="74"/>
      <c r="G68" s="74"/>
    </row>
    <row r="69" spans="1:7" x14ac:dyDescent="0.2">
      <c r="A69" s="47" t="s">
        <v>38</v>
      </c>
      <c r="B69" s="76"/>
      <c r="C69" s="77"/>
      <c r="D69" s="77"/>
      <c r="E69" s="77"/>
      <c r="F69" s="77"/>
      <c r="G69" s="77"/>
    </row>
    <row r="70" spans="1:7" x14ac:dyDescent="0.2">
      <c r="A70" s="70" t="s">
        <v>38</v>
      </c>
      <c r="B70" s="76"/>
      <c r="C70" s="77"/>
      <c r="D70" s="77"/>
      <c r="E70" s="77"/>
      <c r="F70" s="77"/>
      <c r="G70" s="77"/>
    </row>
    <row r="71" spans="1:7" x14ac:dyDescent="0.2">
      <c r="A71" s="70" t="s">
        <v>38</v>
      </c>
      <c r="B71" s="76"/>
      <c r="C71" s="77"/>
      <c r="D71" s="77"/>
      <c r="E71" s="77"/>
      <c r="F71" s="77"/>
      <c r="G71" s="77"/>
    </row>
    <row r="72" spans="1:7" x14ac:dyDescent="0.2">
      <c r="A72" s="47" t="s">
        <v>50</v>
      </c>
      <c r="B72" s="78"/>
      <c r="C72" s="79"/>
      <c r="D72" s="79"/>
      <c r="E72" s="79"/>
      <c r="F72" s="79"/>
      <c r="G72" s="79"/>
    </row>
    <row r="73" spans="1:7" x14ac:dyDescent="0.2">
      <c r="A73" s="70" t="s">
        <v>50</v>
      </c>
      <c r="B73" s="78"/>
      <c r="C73" s="79"/>
      <c r="D73" s="79"/>
      <c r="E73" s="79"/>
      <c r="F73" s="79"/>
      <c r="G73" s="79"/>
    </row>
    <row r="74" spans="1:7" x14ac:dyDescent="0.2">
      <c r="A74" s="70" t="s">
        <v>50</v>
      </c>
      <c r="B74" s="78"/>
      <c r="C74" s="79"/>
      <c r="D74" s="79"/>
      <c r="E74" s="79"/>
      <c r="F74" s="79"/>
      <c r="G74" s="79"/>
    </row>
    <row r="75" spans="1:7" x14ac:dyDescent="0.2">
      <c r="A75" s="70" t="s">
        <v>50</v>
      </c>
      <c r="B75" s="78"/>
      <c r="C75" s="79"/>
      <c r="D75" s="79"/>
      <c r="E75" s="79"/>
      <c r="F75" s="79"/>
      <c r="G75" s="79"/>
    </row>
    <row r="76" spans="1:7" x14ac:dyDescent="0.2">
      <c r="A76" s="70" t="s">
        <v>50</v>
      </c>
      <c r="B76" s="78"/>
      <c r="C76" s="79"/>
      <c r="D76" s="79"/>
      <c r="E76" s="79"/>
      <c r="F76" s="79"/>
      <c r="G76" s="79"/>
    </row>
    <row r="77" spans="1:7" x14ac:dyDescent="0.2">
      <c r="A77" s="70" t="s">
        <v>50</v>
      </c>
      <c r="B77" s="78"/>
      <c r="C77" s="79"/>
      <c r="D77" s="79"/>
      <c r="E77" s="79"/>
      <c r="F77" s="79"/>
      <c r="G77" s="79"/>
    </row>
    <row r="78" spans="1:7" x14ac:dyDescent="0.2">
      <c r="A78" s="70" t="s">
        <v>50</v>
      </c>
      <c r="B78" s="78"/>
      <c r="C78" s="79"/>
      <c r="D78" s="79"/>
      <c r="E78" s="79"/>
      <c r="F78" s="79"/>
      <c r="G78" s="79"/>
    </row>
    <row r="79" spans="1:7" ht="13.5" thickBot="1" x14ac:dyDescent="0.25">
      <c r="A79" s="55" t="s">
        <v>11</v>
      </c>
      <c r="B79" s="85"/>
      <c r="C79" s="85"/>
      <c r="D79" s="85"/>
      <c r="E79" s="86"/>
      <c r="F79" s="85"/>
      <c r="G79" s="85"/>
    </row>
    <row r="80" spans="1:7" ht="15.75" x14ac:dyDescent="0.25">
      <c r="A80" s="65" t="s">
        <v>90</v>
      </c>
      <c r="B80" s="66"/>
      <c r="C80" s="67"/>
      <c r="D80" s="67"/>
      <c r="E80" s="67"/>
      <c r="F80" s="67"/>
      <c r="G80" s="67"/>
    </row>
    <row r="81" spans="1:8" x14ac:dyDescent="0.2">
      <c r="A81" s="47" t="s">
        <v>9</v>
      </c>
      <c r="B81" s="69"/>
      <c r="C81" s="69"/>
      <c r="D81" s="69"/>
      <c r="E81" s="69"/>
      <c r="F81" s="69"/>
      <c r="G81" s="69"/>
    </row>
    <row r="82" spans="1:8" x14ac:dyDescent="0.2">
      <c r="A82" s="47" t="s">
        <v>60</v>
      </c>
      <c r="B82" s="68"/>
      <c r="C82" s="69"/>
      <c r="D82" s="69"/>
      <c r="E82" s="69"/>
      <c r="F82" s="69"/>
      <c r="G82" s="69"/>
      <c r="H82" s="7" t="str">
        <f>IF(AND(B82="",COUNTBLANK(B80:B81)&lt;=1),"sélectionner Plage horaire",IF(AND(C82="",COUNTBLANK(C80:C81)&lt;=1),"sélectionner Plage horaire",IF(AND(D82="",COUNTBLANK(D80:D81)&lt;=1),"sélectionner Plage horaire",IF(AND(E82="",COUNTBLANK(E80:E81)&lt;=1),"sélectionner Plage horaire",IF(AND(F82="",COUNTBLANK(F80:F81)&lt;=1),"sélectionner Plage horaire",IF(AND(G82="",COUNTBLANK(G80:G81)&lt;=1),"sélectionner plage horaire","ok"))))))</f>
        <v>ok</v>
      </c>
    </row>
    <row r="83" spans="1:8" x14ac:dyDescent="0.2">
      <c r="A83" s="70" t="s">
        <v>10</v>
      </c>
      <c r="B83" s="82"/>
      <c r="C83" s="82"/>
      <c r="D83" s="82"/>
      <c r="E83" s="82"/>
      <c r="F83" s="82"/>
      <c r="G83" s="82"/>
    </row>
    <row r="84" spans="1:8" x14ac:dyDescent="0.2">
      <c r="A84" s="73" t="s">
        <v>31</v>
      </c>
      <c r="B84" s="74"/>
      <c r="C84" s="74"/>
      <c r="D84" s="74"/>
      <c r="E84" s="74"/>
      <c r="F84" s="74"/>
      <c r="G84" s="74"/>
    </row>
    <row r="85" spans="1:8" x14ac:dyDescent="0.2">
      <c r="A85" s="75" t="s">
        <v>31</v>
      </c>
      <c r="B85" s="74"/>
      <c r="C85" s="74"/>
      <c r="D85" s="74"/>
      <c r="E85" s="74"/>
      <c r="F85" s="74"/>
      <c r="G85" s="74"/>
    </row>
    <row r="86" spans="1:8" x14ac:dyDescent="0.2">
      <c r="A86" s="75" t="s">
        <v>31</v>
      </c>
      <c r="B86" s="74"/>
      <c r="C86" s="74"/>
      <c r="D86" s="74"/>
      <c r="E86" s="74"/>
      <c r="F86" s="74"/>
      <c r="G86" s="74"/>
    </row>
    <row r="87" spans="1:8" x14ac:dyDescent="0.2">
      <c r="A87" s="47" t="s">
        <v>38</v>
      </c>
      <c r="B87" s="76"/>
      <c r="C87" s="77"/>
      <c r="D87" s="77"/>
      <c r="E87" s="77"/>
      <c r="F87" s="77"/>
      <c r="G87" s="77"/>
    </row>
    <row r="88" spans="1:8" x14ac:dyDescent="0.2">
      <c r="A88" s="70" t="s">
        <v>38</v>
      </c>
      <c r="B88" s="76"/>
      <c r="C88" s="77"/>
      <c r="D88" s="77"/>
      <c r="E88" s="77"/>
      <c r="F88" s="77"/>
      <c r="G88" s="77"/>
    </row>
    <row r="89" spans="1:8" x14ac:dyDescent="0.2">
      <c r="A89" s="70" t="s">
        <v>38</v>
      </c>
      <c r="B89" s="76"/>
      <c r="C89" s="77"/>
      <c r="D89" s="77"/>
      <c r="E89" s="77"/>
      <c r="F89" s="77"/>
      <c r="G89" s="77"/>
    </row>
    <row r="90" spans="1:8" x14ac:dyDescent="0.2">
      <c r="A90" s="47" t="s">
        <v>50</v>
      </c>
      <c r="B90" s="78"/>
      <c r="C90" s="79"/>
      <c r="D90" s="79"/>
      <c r="E90" s="79"/>
      <c r="F90" s="79"/>
      <c r="G90" s="79"/>
    </row>
    <row r="91" spans="1:8" x14ac:dyDescent="0.2">
      <c r="A91" s="70" t="s">
        <v>50</v>
      </c>
      <c r="B91" s="78"/>
      <c r="C91" s="79"/>
      <c r="D91" s="79"/>
      <c r="E91" s="79"/>
      <c r="F91" s="79"/>
      <c r="G91" s="79"/>
    </row>
    <row r="92" spans="1:8" x14ac:dyDescent="0.2">
      <c r="A92" s="70" t="s">
        <v>50</v>
      </c>
      <c r="B92" s="78"/>
      <c r="C92" s="79"/>
      <c r="D92" s="79"/>
      <c r="E92" s="79"/>
      <c r="F92" s="79"/>
      <c r="G92" s="79"/>
    </row>
    <row r="93" spans="1:8" x14ac:dyDescent="0.2">
      <c r="A93" s="70" t="s">
        <v>50</v>
      </c>
      <c r="B93" s="78"/>
      <c r="C93" s="79"/>
      <c r="D93" s="79"/>
      <c r="E93" s="79"/>
      <c r="F93" s="79"/>
      <c r="G93" s="79"/>
    </row>
    <row r="94" spans="1:8" x14ac:dyDescent="0.2">
      <c r="A94" s="70" t="s">
        <v>50</v>
      </c>
      <c r="B94" s="78"/>
      <c r="C94" s="79"/>
      <c r="D94" s="79"/>
      <c r="E94" s="79"/>
      <c r="F94" s="79"/>
      <c r="G94" s="79"/>
    </row>
    <row r="95" spans="1:8" x14ac:dyDescent="0.2">
      <c r="A95" s="70" t="s">
        <v>50</v>
      </c>
      <c r="B95" s="78"/>
      <c r="C95" s="79"/>
      <c r="D95" s="79"/>
      <c r="E95" s="79"/>
      <c r="F95" s="79"/>
      <c r="G95" s="79"/>
    </row>
    <row r="96" spans="1:8" x14ac:dyDescent="0.2">
      <c r="A96" s="70" t="s">
        <v>50</v>
      </c>
      <c r="B96" s="78"/>
      <c r="C96" s="79"/>
      <c r="D96" s="79"/>
      <c r="E96" s="79"/>
      <c r="F96" s="79"/>
      <c r="G96" s="79"/>
    </row>
    <row r="97" spans="1:8" ht="13.5" thickBot="1" x14ac:dyDescent="0.25">
      <c r="A97" s="55" t="s">
        <v>11</v>
      </c>
      <c r="B97" s="85"/>
      <c r="C97" s="85"/>
      <c r="D97" s="85"/>
      <c r="E97" s="86"/>
      <c r="F97" s="85"/>
      <c r="G97" s="85"/>
    </row>
    <row r="98" spans="1:8" ht="15.75" x14ac:dyDescent="0.25">
      <c r="A98" s="65" t="s">
        <v>91</v>
      </c>
      <c r="B98" s="66"/>
      <c r="C98" s="67"/>
      <c r="D98" s="67"/>
      <c r="E98" s="67"/>
      <c r="F98" s="67"/>
      <c r="G98" s="67"/>
    </row>
    <row r="99" spans="1:8" x14ac:dyDescent="0.2">
      <c r="A99" s="47" t="s">
        <v>9</v>
      </c>
      <c r="B99" s="69"/>
      <c r="C99" s="69"/>
      <c r="D99" s="69"/>
      <c r="E99" s="69"/>
      <c r="F99" s="69"/>
      <c r="G99" s="69"/>
    </row>
    <row r="100" spans="1:8" x14ac:dyDescent="0.2">
      <c r="A100" s="47" t="s">
        <v>60</v>
      </c>
      <c r="B100" s="68"/>
      <c r="C100" s="69"/>
      <c r="D100" s="69"/>
      <c r="E100" s="69"/>
      <c r="F100" s="69"/>
      <c r="G100" s="69"/>
      <c r="H100" s="7" t="str">
        <f>IF(AND(B100="",COUNTBLANK(B98:B99)&lt;=1),"sélectionner Plage horaire",IF(AND(C100="",COUNTBLANK(C98:C99)&lt;=1),"sélectionner Plage horaire",IF(AND(D100="",COUNTBLANK(D98:D99)&lt;=1),"sélectionner Plage horaire",IF(AND(E100="",COUNTBLANK(E98:E99)&lt;=1),"sélectionner Plage horaire",IF(AND(F100="",COUNTBLANK(F98:F99)&lt;=1),"sélectionner Plage horaire",IF(AND(G100="",COUNTBLANK(G98:G99)&lt;=1),"sélectionner plage horaire","ok"))))))</f>
        <v>ok</v>
      </c>
    </row>
    <row r="101" spans="1:8" x14ac:dyDescent="0.2">
      <c r="A101" s="70" t="s">
        <v>10</v>
      </c>
      <c r="B101" s="82"/>
      <c r="C101" s="82"/>
      <c r="D101" s="82"/>
      <c r="E101" s="82"/>
      <c r="F101" s="82"/>
      <c r="G101" s="82"/>
    </row>
    <row r="102" spans="1:8" x14ac:dyDescent="0.2">
      <c r="A102" s="73" t="s">
        <v>31</v>
      </c>
      <c r="B102" s="74"/>
      <c r="C102" s="74"/>
      <c r="D102" s="74"/>
      <c r="E102" s="74"/>
      <c r="F102" s="74"/>
      <c r="G102" s="74"/>
    </row>
    <row r="103" spans="1:8" x14ac:dyDescent="0.2">
      <c r="A103" s="75" t="s">
        <v>31</v>
      </c>
      <c r="B103" s="74"/>
      <c r="C103" s="74"/>
      <c r="D103" s="74"/>
      <c r="E103" s="74"/>
      <c r="F103" s="74"/>
      <c r="G103" s="74"/>
    </row>
    <row r="104" spans="1:8" x14ac:dyDescent="0.2">
      <c r="A104" s="75" t="s">
        <v>31</v>
      </c>
      <c r="B104" s="74"/>
      <c r="C104" s="74"/>
      <c r="D104" s="74"/>
      <c r="E104" s="74"/>
      <c r="F104" s="74"/>
      <c r="G104" s="74"/>
    </row>
    <row r="105" spans="1:8" x14ac:dyDescent="0.2">
      <c r="A105" s="47" t="s">
        <v>38</v>
      </c>
      <c r="B105" s="76"/>
      <c r="C105" s="77"/>
      <c r="D105" s="77"/>
      <c r="E105" s="77"/>
      <c r="F105" s="77"/>
      <c r="G105" s="77"/>
    </row>
    <row r="106" spans="1:8" x14ac:dyDescent="0.2">
      <c r="A106" s="70" t="s">
        <v>38</v>
      </c>
      <c r="B106" s="76"/>
      <c r="C106" s="77"/>
      <c r="D106" s="77"/>
      <c r="E106" s="77"/>
      <c r="F106" s="77"/>
      <c r="G106" s="77"/>
    </row>
    <row r="107" spans="1:8" x14ac:dyDescent="0.2">
      <c r="A107" s="70" t="s">
        <v>38</v>
      </c>
      <c r="B107" s="76"/>
      <c r="C107" s="77"/>
      <c r="D107" s="77"/>
      <c r="E107" s="77"/>
      <c r="F107" s="77"/>
      <c r="G107" s="77"/>
    </row>
    <row r="108" spans="1:8" x14ac:dyDescent="0.2">
      <c r="A108" s="47" t="s">
        <v>50</v>
      </c>
      <c r="B108" s="78"/>
      <c r="C108" s="79"/>
      <c r="D108" s="79"/>
      <c r="E108" s="79"/>
      <c r="F108" s="79"/>
      <c r="G108" s="79"/>
    </row>
    <row r="109" spans="1:8" x14ac:dyDescent="0.2">
      <c r="A109" s="70" t="s">
        <v>50</v>
      </c>
      <c r="B109" s="78"/>
      <c r="C109" s="79"/>
      <c r="D109" s="79"/>
      <c r="E109" s="79"/>
      <c r="F109" s="79"/>
      <c r="G109" s="79"/>
    </row>
    <row r="110" spans="1:8" x14ac:dyDescent="0.2">
      <c r="A110" s="70" t="s">
        <v>50</v>
      </c>
      <c r="B110" s="78"/>
      <c r="C110" s="79"/>
      <c r="D110" s="79"/>
      <c r="E110" s="79"/>
      <c r="F110" s="79"/>
      <c r="G110" s="79"/>
    </row>
    <row r="111" spans="1:8" x14ac:dyDescent="0.2">
      <c r="A111" s="70" t="s">
        <v>50</v>
      </c>
      <c r="B111" s="78"/>
      <c r="C111" s="79"/>
      <c r="D111" s="79"/>
      <c r="E111" s="79"/>
      <c r="F111" s="79"/>
      <c r="G111" s="79"/>
    </row>
    <row r="112" spans="1:8" x14ac:dyDescent="0.2">
      <c r="A112" s="70" t="s">
        <v>50</v>
      </c>
      <c r="B112" s="78"/>
      <c r="C112" s="79"/>
      <c r="D112" s="79"/>
      <c r="E112" s="79"/>
      <c r="F112" s="79"/>
      <c r="G112" s="79"/>
    </row>
    <row r="113" spans="1:8" x14ac:dyDescent="0.2">
      <c r="A113" s="70" t="s">
        <v>50</v>
      </c>
      <c r="B113" s="78"/>
      <c r="C113" s="79"/>
      <c r="D113" s="79"/>
      <c r="E113" s="79"/>
      <c r="F113" s="79"/>
      <c r="G113" s="79"/>
    </row>
    <row r="114" spans="1:8" x14ac:dyDescent="0.2">
      <c r="A114" s="70" t="s">
        <v>50</v>
      </c>
      <c r="B114" s="78"/>
      <c r="C114" s="79"/>
      <c r="D114" s="79"/>
      <c r="E114" s="79"/>
      <c r="F114" s="79"/>
      <c r="G114" s="79"/>
    </row>
    <row r="115" spans="1:8" ht="13.5" thickBot="1" x14ac:dyDescent="0.25">
      <c r="A115" s="55" t="s">
        <v>11</v>
      </c>
      <c r="B115" s="85"/>
      <c r="C115" s="85"/>
      <c r="D115" s="85"/>
      <c r="E115" s="86"/>
      <c r="F115" s="85"/>
      <c r="G115" s="85"/>
    </row>
    <row r="116" spans="1:8" ht="15.75" x14ac:dyDescent="0.25">
      <c r="A116" s="65" t="s">
        <v>92</v>
      </c>
      <c r="B116" s="66"/>
      <c r="C116" s="67"/>
      <c r="D116" s="67"/>
      <c r="E116" s="67"/>
      <c r="F116" s="67"/>
      <c r="G116" s="67"/>
    </row>
    <row r="117" spans="1:8" x14ac:dyDescent="0.2">
      <c r="A117" s="47" t="s">
        <v>9</v>
      </c>
      <c r="B117" s="69"/>
      <c r="C117" s="69"/>
      <c r="D117" s="69"/>
      <c r="E117" s="69"/>
      <c r="F117" s="69"/>
      <c r="G117" s="69"/>
    </row>
    <row r="118" spans="1:8" x14ac:dyDescent="0.2">
      <c r="A118" s="47" t="s">
        <v>60</v>
      </c>
      <c r="B118" s="68"/>
      <c r="C118" s="69"/>
      <c r="D118" s="69"/>
      <c r="E118" s="69"/>
      <c r="F118" s="69"/>
      <c r="G118" s="69"/>
      <c r="H118" s="7" t="str">
        <f>IF(AND(B118="",COUNTBLANK(B116:B117)&lt;=1),"sélectionner Plage horaire",IF(AND(C118="",COUNTBLANK(C116:C117)&lt;=1),"sélectionner Plage horaire",IF(AND(D118="",COUNTBLANK(D116:D117)&lt;=1),"sélectionner Plage horaire",IF(AND(E118="",COUNTBLANK(E116:E117)&lt;=1),"sélectionner Plage horaire",IF(AND(F118="",COUNTBLANK(F116:F117)&lt;=1),"sélectionner Plage horaire",IF(AND(G118="",COUNTBLANK(G116:G117)&lt;=1),"sélectionner plage horaire","ok"))))))</f>
        <v>ok</v>
      </c>
    </row>
    <row r="119" spans="1:8" x14ac:dyDescent="0.2">
      <c r="A119" s="70" t="s">
        <v>10</v>
      </c>
      <c r="B119" s="82"/>
      <c r="C119" s="82"/>
      <c r="D119" s="82"/>
      <c r="E119" s="82"/>
      <c r="F119" s="82"/>
      <c r="G119" s="82"/>
    </row>
    <row r="120" spans="1:8" x14ac:dyDescent="0.2">
      <c r="A120" s="73" t="s">
        <v>31</v>
      </c>
      <c r="B120" s="74"/>
      <c r="C120" s="74"/>
      <c r="D120" s="74"/>
      <c r="E120" s="74"/>
      <c r="F120" s="74"/>
      <c r="G120" s="74"/>
    </row>
    <row r="121" spans="1:8" x14ac:dyDescent="0.2">
      <c r="A121" s="75" t="s">
        <v>31</v>
      </c>
      <c r="B121" s="74"/>
      <c r="C121" s="74"/>
      <c r="D121" s="74"/>
      <c r="E121" s="74"/>
      <c r="F121" s="74"/>
      <c r="G121" s="74"/>
    </row>
    <row r="122" spans="1:8" x14ac:dyDescent="0.2">
      <c r="A122" s="75" t="s">
        <v>31</v>
      </c>
      <c r="B122" s="74"/>
      <c r="C122" s="74"/>
      <c r="D122" s="74"/>
      <c r="E122" s="74"/>
      <c r="F122" s="74"/>
      <c r="G122" s="74"/>
    </row>
    <row r="123" spans="1:8" x14ac:dyDescent="0.2">
      <c r="A123" s="47" t="s">
        <v>38</v>
      </c>
      <c r="B123" s="76"/>
      <c r="C123" s="77"/>
      <c r="D123" s="77"/>
      <c r="E123" s="77"/>
      <c r="F123" s="77"/>
      <c r="G123" s="77"/>
    </row>
    <row r="124" spans="1:8" x14ac:dyDescent="0.2">
      <c r="A124" s="70" t="s">
        <v>38</v>
      </c>
      <c r="B124" s="76"/>
      <c r="C124" s="77"/>
      <c r="D124" s="77"/>
      <c r="E124" s="77"/>
      <c r="F124" s="77"/>
      <c r="G124" s="77"/>
    </row>
    <row r="125" spans="1:8" x14ac:dyDescent="0.2">
      <c r="A125" s="70" t="s">
        <v>38</v>
      </c>
      <c r="B125" s="76"/>
      <c r="C125" s="77"/>
      <c r="D125" s="77"/>
      <c r="E125" s="77"/>
      <c r="F125" s="77"/>
      <c r="G125" s="77"/>
    </row>
    <row r="126" spans="1:8" x14ac:dyDescent="0.2">
      <c r="A126" s="47" t="s">
        <v>50</v>
      </c>
      <c r="B126" s="78"/>
      <c r="C126" s="79"/>
      <c r="D126" s="79"/>
      <c r="E126" s="79"/>
      <c r="F126" s="79"/>
      <c r="G126" s="79"/>
    </row>
    <row r="127" spans="1:8" x14ac:dyDescent="0.2">
      <c r="A127" s="70" t="s">
        <v>50</v>
      </c>
      <c r="B127" s="78"/>
      <c r="C127" s="79"/>
      <c r="D127" s="79"/>
      <c r="E127" s="79"/>
      <c r="F127" s="79"/>
      <c r="G127" s="79"/>
    </row>
    <row r="128" spans="1:8" x14ac:dyDescent="0.2">
      <c r="A128" s="70" t="s">
        <v>50</v>
      </c>
      <c r="B128" s="78"/>
      <c r="C128" s="79"/>
      <c r="D128" s="79"/>
      <c r="E128" s="79"/>
      <c r="F128" s="79"/>
      <c r="G128" s="79"/>
    </row>
    <row r="129" spans="1:8" x14ac:dyDescent="0.2">
      <c r="A129" s="70" t="s">
        <v>50</v>
      </c>
      <c r="B129" s="78"/>
      <c r="C129" s="79"/>
      <c r="D129" s="79"/>
      <c r="E129" s="79"/>
      <c r="F129" s="79"/>
      <c r="G129" s="79"/>
    </row>
    <row r="130" spans="1:8" x14ac:dyDescent="0.2">
      <c r="A130" s="70" t="s">
        <v>50</v>
      </c>
      <c r="B130" s="78"/>
      <c r="C130" s="79"/>
      <c r="D130" s="79"/>
      <c r="E130" s="79"/>
      <c r="F130" s="79"/>
      <c r="G130" s="79"/>
    </row>
    <row r="131" spans="1:8" x14ac:dyDescent="0.2">
      <c r="A131" s="70" t="s">
        <v>50</v>
      </c>
      <c r="B131" s="78"/>
      <c r="C131" s="79"/>
      <c r="D131" s="79"/>
      <c r="E131" s="79"/>
      <c r="F131" s="79"/>
      <c r="G131" s="79"/>
    </row>
    <row r="132" spans="1:8" x14ac:dyDescent="0.2">
      <c r="A132" s="70" t="s">
        <v>50</v>
      </c>
      <c r="B132" s="78"/>
      <c r="C132" s="79"/>
      <c r="D132" s="79"/>
      <c r="E132" s="79"/>
      <c r="F132" s="79"/>
      <c r="G132" s="79"/>
    </row>
    <row r="133" spans="1:8" ht="13.5" thickBot="1" x14ac:dyDescent="0.25">
      <c r="A133" s="55" t="s">
        <v>11</v>
      </c>
      <c r="B133" s="85"/>
      <c r="C133" s="85"/>
      <c r="D133" s="85"/>
      <c r="E133" s="86"/>
      <c r="F133" s="85"/>
      <c r="G133" s="85"/>
    </row>
    <row r="134" spans="1:8" ht="15.75" x14ac:dyDescent="0.25">
      <c r="A134" s="65" t="s">
        <v>93</v>
      </c>
      <c r="B134" s="66"/>
      <c r="C134" s="67"/>
      <c r="D134" s="67"/>
      <c r="E134" s="67"/>
      <c r="F134" s="67"/>
      <c r="G134" s="67"/>
    </row>
    <row r="135" spans="1:8" x14ac:dyDescent="0.2">
      <c r="A135" s="47" t="s">
        <v>9</v>
      </c>
      <c r="B135" s="69"/>
      <c r="C135" s="69"/>
      <c r="D135" s="69"/>
      <c r="E135" s="69"/>
      <c r="F135" s="69"/>
      <c r="G135" s="69"/>
    </row>
    <row r="136" spans="1:8" x14ac:dyDescent="0.2">
      <c r="A136" s="47" t="s">
        <v>60</v>
      </c>
      <c r="B136" s="68"/>
      <c r="C136" s="69"/>
      <c r="D136" s="69"/>
      <c r="E136" s="69"/>
      <c r="F136" s="69"/>
      <c r="G136" s="69"/>
      <c r="H136" s="7" t="str">
        <f>IF(AND(B136="",COUNTBLANK(B134:B135)&lt;=1),"sélectionner Plage horaire",IF(AND(C136="",COUNTBLANK(C134:C135)&lt;=1),"sélectionner Plage horaire",IF(AND(D136="",COUNTBLANK(D134:D135)&lt;=1),"sélectionner Plage horaire",IF(AND(E136="",COUNTBLANK(E134:E135)&lt;=1),"sélectionner Plage horaire",IF(AND(F136="",COUNTBLANK(F134:F135)&lt;=1),"sélectionner Plage horaire",IF(AND(G136="",COUNTBLANK(G134:G135)&lt;=1),"sélectionner plage horaire","ok"))))))</f>
        <v>ok</v>
      </c>
    </row>
    <row r="137" spans="1:8" x14ac:dyDescent="0.2">
      <c r="A137" s="70" t="s">
        <v>10</v>
      </c>
      <c r="B137" s="82"/>
      <c r="C137" s="82"/>
      <c r="D137" s="82"/>
      <c r="E137" s="82"/>
      <c r="F137" s="82"/>
      <c r="G137" s="82"/>
    </row>
    <row r="138" spans="1:8" x14ac:dyDescent="0.2">
      <c r="A138" s="73" t="s">
        <v>31</v>
      </c>
      <c r="B138" s="74"/>
      <c r="C138" s="74"/>
      <c r="D138" s="74"/>
      <c r="E138" s="74"/>
      <c r="F138" s="74"/>
      <c r="G138" s="74"/>
    </row>
    <row r="139" spans="1:8" x14ac:dyDescent="0.2">
      <c r="A139" s="75" t="s">
        <v>31</v>
      </c>
      <c r="B139" s="74"/>
      <c r="C139" s="74"/>
      <c r="D139" s="74"/>
      <c r="E139" s="74"/>
      <c r="F139" s="74"/>
      <c r="G139" s="74"/>
    </row>
    <row r="140" spans="1:8" x14ac:dyDescent="0.2">
      <c r="A140" s="75" t="s">
        <v>31</v>
      </c>
      <c r="B140" s="74"/>
      <c r="C140" s="74"/>
      <c r="D140" s="74"/>
      <c r="E140" s="74"/>
      <c r="F140" s="74"/>
      <c r="G140" s="74"/>
    </row>
    <row r="141" spans="1:8" x14ac:dyDescent="0.2">
      <c r="A141" s="47" t="s">
        <v>38</v>
      </c>
      <c r="B141" s="76"/>
      <c r="C141" s="77"/>
      <c r="D141" s="77"/>
      <c r="E141" s="77"/>
      <c r="F141" s="77"/>
      <c r="G141" s="77"/>
    </row>
    <row r="142" spans="1:8" x14ac:dyDescent="0.2">
      <c r="A142" s="70" t="s">
        <v>38</v>
      </c>
      <c r="B142" s="76"/>
      <c r="C142" s="77"/>
      <c r="D142" s="77"/>
      <c r="E142" s="77"/>
      <c r="F142" s="77"/>
      <c r="G142" s="77"/>
    </row>
    <row r="143" spans="1:8" x14ac:dyDescent="0.2">
      <c r="A143" s="70" t="s">
        <v>38</v>
      </c>
      <c r="B143" s="76"/>
      <c r="C143" s="77"/>
      <c r="D143" s="77"/>
      <c r="E143" s="77"/>
      <c r="F143" s="77"/>
      <c r="G143" s="77"/>
    </row>
    <row r="144" spans="1:8" x14ac:dyDescent="0.2">
      <c r="A144" s="47" t="s">
        <v>50</v>
      </c>
      <c r="B144" s="78"/>
      <c r="C144" s="79"/>
      <c r="D144" s="79"/>
      <c r="E144" s="79"/>
      <c r="F144" s="79"/>
      <c r="G144" s="79"/>
    </row>
    <row r="145" spans="1:8" x14ac:dyDescent="0.2">
      <c r="A145" s="70" t="s">
        <v>50</v>
      </c>
      <c r="B145" s="78"/>
      <c r="C145" s="79"/>
      <c r="D145" s="79"/>
      <c r="E145" s="79"/>
      <c r="F145" s="79"/>
      <c r="G145" s="79"/>
    </row>
    <row r="146" spans="1:8" x14ac:dyDescent="0.2">
      <c r="A146" s="70" t="s">
        <v>50</v>
      </c>
      <c r="B146" s="78"/>
      <c r="C146" s="79"/>
      <c r="D146" s="79"/>
      <c r="E146" s="79"/>
      <c r="F146" s="79"/>
      <c r="G146" s="79"/>
    </row>
    <row r="147" spans="1:8" x14ac:dyDescent="0.2">
      <c r="A147" s="70" t="s">
        <v>50</v>
      </c>
      <c r="B147" s="78"/>
      <c r="C147" s="79"/>
      <c r="D147" s="79"/>
      <c r="E147" s="79"/>
      <c r="F147" s="79"/>
      <c r="G147" s="79"/>
    </row>
    <row r="148" spans="1:8" x14ac:dyDescent="0.2">
      <c r="A148" s="70" t="s">
        <v>50</v>
      </c>
      <c r="B148" s="78"/>
      <c r="C148" s="79"/>
      <c r="D148" s="79"/>
      <c r="E148" s="79"/>
      <c r="F148" s="79"/>
      <c r="G148" s="79"/>
    </row>
    <row r="149" spans="1:8" x14ac:dyDescent="0.2">
      <c r="A149" s="70" t="s">
        <v>50</v>
      </c>
      <c r="B149" s="78"/>
      <c r="C149" s="79"/>
      <c r="D149" s="79"/>
      <c r="E149" s="79"/>
      <c r="F149" s="79"/>
      <c r="G149" s="79"/>
    </row>
    <row r="150" spans="1:8" x14ac:dyDescent="0.2">
      <c r="A150" s="70" t="s">
        <v>50</v>
      </c>
      <c r="B150" s="78"/>
      <c r="C150" s="79"/>
      <c r="D150" s="79"/>
      <c r="E150" s="79"/>
      <c r="F150" s="79"/>
      <c r="G150" s="79"/>
    </row>
    <row r="151" spans="1:8" ht="13.5" thickBot="1" x14ac:dyDescent="0.25">
      <c r="A151" s="135" t="s">
        <v>11</v>
      </c>
      <c r="B151" s="85"/>
      <c r="C151" s="85"/>
      <c r="D151" s="85"/>
      <c r="E151" s="86"/>
      <c r="F151" s="85"/>
      <c r="G151" s="85"/>
    </row>
    <row r="152" spans="1:8" ht="15.75" x14ac:dyDescent="0.25">
      <c r="A152" s="65" t="s">
        <v>80</v>
      </c>
      <c r="B152" s="69"/>
      <c r="C152" s="69"/>
      <c r="D152" s="69"/>
      <c r="E152" s="69"/>
      <c r="F152" s="69"/>
      <c r="G152" s="69"/>
    </row>
    <row r="153" spans="1:8" x14ac:dyDescent="0.2">
      <c r="A153" s="47" t="s">
        <v>60</v>
      </c>
      <c r="B153" s="69"/>
      <c r="C153" s="69"/>
      <c r="D153" s="69"/>
      <c r="E153" s="69"/>
      <c r="F153" s="69"/>
      <c r="G153" s="69"/>
    </row>
    <row r="154" spans="1:8" x14ac:dyDescent="0.2">
      <c r="A154" s="73" t="s">
        <v>31</v>
      </c>
      <c r="B154" s="74"/>
      <c r="C154" s="74"/>
      <c r="D154" s="74"/>
      <c r="E154" s="74"/>
      <c r="F154" s="74"/>
      <c r="G154" s="74"/>
      <c r="H154" s="7" t="str">
        <f>IF(AND(B153="",B152&lt;&gt;""),"sélectionner Plage horaire",IF(AND(C153="",C152&lt;&gt;""),"sélectionner Plage horaire",IF(AND(D153="",D152&lt;&gt;""),"sélectionner Plage horaire",IF(AND(E153="",E152&lt;&gt;""),"sélectionner Plage horaire",IF(AND(F153="",F152&lt;&gt;""),"sélectionner Plage horaire",IF(AND(G153="",G152&lt;&gt;""),"sélectionner plage horaire","ok"))))))</f>
        <v>ok</v>
      </c>
    </row>
    <row r="155" spans="1:8" x14ac:dyDescent="0.2">
      <c r="A155" s="47" t="s">
        <v>38</v>
      </c>
      <c r="B155" s="77"/>
      <c r="C155" s="77"/>
      <c r="D155" s="77"/>
      <c r="E155" s="77"/>
      <c r="F155" s="77"/>
      <c r="G155" s="77"/>
    </row>
    <row r="156" spans="1:8" x14ac:dyDescent="0.2">
      <c r="A156" s="47" t="s">
        <v>50</v>
      </c>
      <c r="B156" s="78"/>
      <c r="C156" s="79"/>
      <c r="D156" s="79"/>
      <c r="E156" s="79"/>
      <c r="F156" s="79"/>
      <c r="G156" s="79"/>
    </row>
    <row r="157" spans="1:8" x14ac:dyDescent="0.2">
      <c r="A157" s="70" t="s">
        <v>50</v>
      </c>
      <c r="B157" s="78"/>
      <c r="C157" s="79"/>
      <c r="D157" s="79"/>
      <c r="E157" s="79"/>
      <c r="F157" s="79"/>
      <c r="G157" s="79"/>
    </row>
    <row r="158" spans="1:8" x14ac:dyDescent="0.2">
      <c r="A158" s="136" t="s">
        <v>84</v>
      </c>
      <c r="B158" s="137"/>
      <c r="C158" s="137"/>
      <c r="D158" s="137"/>
      <c r="E158" s="137"/>
      <c r="F158" s="137"/>
      <c r="G158" s="137"/>
    </row>
    <row r="159" spans="1:8" x14ac:dyDescent="0.2">
      <c r="A159" s="70" t="s">
        <v>81</v>
      </c>
      <c r="B159" s="79"/>
      <c r="C159" s="79"/>
      <c r="D159" s="79"/>
      <c r="E159" s="79"/>
      <c r="F159" s="79"/>
      <c r="G159" s="79"/>
    </row>
    <row r="160" spans="1:8" x14ac:dyDescent="0.2">
      <c r="A160" s="70" t="s">
        <v>83</v>
      </c>
      <c r="B160" s="79"/>
      <c r="C160" s="79"/>
      <c r="D160" s="79"/>
      <c r="E160" s="79"/>
      <c r="F160" s="79"/>
      <c r="G160" s="79"/>
    </row>
    <row r="161" spans="1:7" x14ac:dyDescent="0.2">
      <c r="A161" s="138" t="s">
        <v>82</v>
      </c>
      <c r="B161" s="139"/>
      <c r="C161" s="139"/>
      <c r="D161" s="139"/>
      <c r="E161" s="139"/>
      <c r="F161" s="139"/>
      <c r="G161" s="139"/>
    </row>
    <row r="162" spans="1:7" x14ac:dyDescent="0.2">
      <c r="A162" s="136" t="s">
        <v>85</v>
      </c>
      <c r="B162" s="137"/>
      <c r="C162" s="137"/>
      <c r="D162" s="137"/>
      <c r="E162" s="137"/>
      <c r="F162" s="137"/>
      <c r="G162" s="137"/>
    </row>
    <row r="163" spans="1:7" x14ac:dyDescent="0.2">
      <c r="A163" s="70" t="s">
        <v>81</v>
      </c>
      <c r="B163" s="79"/>
      <c r="C163" s="79"/>
      <c r="D163" s="79"/>
      <c r="E163" s="79"/>
      <c r="F163" s="79"/>
      <c r="G163" s="79"/>
    </row>
    <row r="164" spans="1:7" x14ac:dyDescent="0.2">
      <c r="A164" s="70" t="s">
        <v>83</v>
      </c>
      <c r="B164" s="79"/>
      <c r="C164" s="79"/>
      <c r="D164" s="79"/>
      <c r="E164" s="79"/>
      <c r="F164" s="79"/>
      <c r="G164" s="79"/>
    </row>
    <row r="165" spans="1:7" x14ac:dyDescent="0.2">
      <c r="A165" s="138" t="s">
        <v>82</v>
      </c>
      <c r="B165" s="139"/>
      <c r="C165" s="139"/>
      <c r="D165" s="139"/>
      <c r="E165" s="139"/>
      <c r="F165" s="139"/>
      <c r="G165" s="139"/>
    </row>
    <row r="166" spans="1:7" x14ac:dyDescent="0.2">
      <c r="A166" s="136" t="s">
        <v>86</v>
      </c>
      <c r="B166" s="79"/>
      <c r="C166" s="79"/>
      <c r="D166" s="79"/>
      <c r="E166" s="79"/>
      <c r="F166" s="79"/>
      <c r="G166" s="79"/>
    </row>
    <row r="167" spans="1:7" x14ac:dyDescent="0.2">
      <c r="A167" s="70" t="s">
        <v>81</v>
      </c>
      <c r="B167" s="79"/>
      <c r="C167" s="79"/>
      <c r="D167" s="79"/>
      <c r="E167" s="79"/>
      <c r="F167" s="79"/>
      <c r="G167" s="79"/>
    </row>
    <row r="168" spans="1:7" x14ac:dyDescent="0.2">
      <c r="A168" s="70" t="s">
        <v>83</v>
      </c>
    </row>
    <row r="169" spans="1:7" ht="13.5" thickBot="1" x14ac:dyDescent="0.25">
      <c r="A169" s="90" t="s">
        <v>82</v>
      </c>
      <c r="B169" s="92"/>
      <c r="C169" s="92"/>
      <c r="D169" s="92"/>
      <c r="E169" s="92"/>
      <c r="F169" s="92"/>
      <c r="G169" s="92"/>
    </row>
    <row r="170" spans="1:7" s="8" customFormat="1" ht="15.75" x14ac:dyDescent="0.25">
      <c r="A170" s="88" t="s">
        <v>4</v>
      </c>
      <c r="B170" s="87"/>
      <c r="C170" s="87"/>
      <c r="D170" s="87"/>
      <c r="E170" s="87"/>
      <c r="F170" s="87"/>
      <c r="G170" s="87"/>
    </row>
    <row r="171" spans="1:7" s="8" customFormat="1" ht="15.75" x14ac:dyDescent="0.25">
      <c r="A171" s="88" t="s">
        <v>94</v>
      </c>
      <c r="B171" s="89"/>
      <c r="C171" s="89"/>
      <c r="D171" s="89"/>
      <c r="E171" s="89"/>
      <c r="F171" s="89"/>
      <c r="G171" s="89"/>
    </row>
    <row r="172" spans="1:7" x14ac:dyDescent="0.2">
      <c r="A172" s="47" t="s">
        <v>50</v>
      </c>
      <c r="B172" s="79"/>
      <c r="C172" s="79"/>
      <c r="D172" s="79"/>
      <c r="E172" s="79"/>
      <c r="F172" s="79"/>
      <c r="G172" s="79"/>
    </row>
    <row r="173" spans="1:7" x14ac:dyDescent="0.2">
      <c r="A173" s="70" t="s">
        <v>50</v>
      </c>
      <c r="B173" s="79"/>
      <c r="C173" s="79"/>
      <c r="D173" s="79"/>
      <c r="E173" s="79"/>
      <c r="F173" s="79"/>
      <c r="G173" s="79"/>
    </row>
    <row r="174" spans="1:7" x14ac:dyDescent="0.2">
      <c r="A174" s="70" t="s">
        <v>50</v>
      </c>
      <c r="B174" s="79"/>
      <c r="C174" s="79"/>
      <c r="D174" s="79"/>
      <c r="E174" s="79"/>
      <c r="F174" s="79"/>
      <c r="G174" s="79"/>
    </row>
    <row r="175" spans="1:7" x14ac:dyDescent="0.2">
      <c r="A175" s="70" t="s">
        <v>50</v>
      </c>
      <c r="B175" s="79"/>
      <c r="C175" s="79"/>
      <c r="D175" s="79"/>
      <c r="E175" s="79"/>
      <c r="F175" s="79"/>
      <c r="G175" s="79"/>
    </row>
    <row r="176" spans="1:7" s="8" customFormat="1" ht="15.75" x14ac:dyDescent="0.25">
      <c r="A176" s="88" t="s">
        <v>18</v>
      </c>
      <c r="B176" s="87"/>
      <c r="C176" s="87"/>
      <c r="D176" s="87"/>
      <c r="E176" s="87"/>
      <c r="F176" s="87"/>
      <c r="G176" s="87"/>
    </row>
    <row r="177" spans="1:8" s="8" customFormat="1" ht="15.75" x14ac:dyDescent="0.25">
      <c r="A177" s="88" t="s">
        <v>95</v>
      </c>
      <c r="B177" s="89"/>
      <c r="C177" s="89"/>
      <c r="D177" s="89"/>
      <c r="E177" s="89"/>
      <c r="F177" s="89"/>
      <c r="G177" s="89"/>
    </row>
    <row r="178" spans="1:8" x14ac:dyDescent="0.2">
      <c r="A178" s="47" t="s">
        <v>50</v>
      </c>
      <c r="B178" s="79"/>
      <c r="C178" s="79"/>
      <c r="D178" s="79"/>
      <c r="E178" s="79"/>
      <c r="F178" s="79"/>
      <c r="G178" s="79"/>
    </row>
    <row r="179" spans="1:8" x14ac:dyDescent="0.2">
      <c r="A179" s="70" t="s">
        <v>50</v>
      </c>
      <c r="B179" s="79"/>
      <c r="C179" s="79"/>
      <c r="D179" s="79"/>
      <c r="E179" s="79"/>
      <c r="F179" s="79"/>
      <c r="G179" s="79"/>
    </row>
    <row r="180" spans="1:8" x14ac:dyDescent="0.2">
      <c r="A180" s="70" t="s">
        <v>50</v>
      </c>
      <c r="B180" s="79"/>
      <c r="C180" s="79"/>
      <c r="D180" s="79"/>
      <c r="E180" s="79"/>
      <c r="F180" s="79"/>
      <c r="G180" s="79"/>
    </row>
    <row r="181" spans="1:8" x14ac:dyDescent="0.2">
      <c r="A181" s="70" t="s">
        <v>50</v>
      </c>
      <c r="B181" s="79"/>
      <c r="C181" s="79"/>
      <c r="D181" s="79"/>
      <c r="E181" s="79"/>
      <c r="F181" s="79"/>
      <c r="G181" s="79"/>
    </row>
    <row r="182" spans="1:8" s="8" customFormat="1" ht="15.75" x14ac:dyDescent="0.25">
      <c r="A182" s="88" t="s">
        <v>18</v>
      </c>
      <c r="B182" s="87"/>
      <c r="C182" s="87"/>
      <c r="D182" s="87"/>
      <c r="E182" s="87"/>
      <c r="F182" s="87"/>
      <c r="G182" s="87"/>
    </row>
    <row r="183" spans="1:8" s="8" customFormat="1" ht="15.75" x14ac:dyDescent="0.25">
      <c r="A183" s="88" t="s">
        <v>96</v>
      </c>
      <c r="B183" s="89"/>
      <c r="C183" s="89"/>
      <c r="D183" s="89"/>
      <c r="E183" s="89"/>
      <c r="F183" s="89"/>
      <c r="G183" s="89"/>
    </row>
    <row r="184" spans="1:8" x14ac:dyDescent="0.2">
      <c r="A184" s="47" t="s">
        <v>50</v>
      </c>
      <c r="B184" s="79"/>
      <c r="C184" s="79"/>
      <c r="D184" s="79"/>
      <c r="E184" s="79"/>
      <c r="F184" s="79"/>
      <c r="G184" s="79"/>
    </row>
    <row r="185" spans="1:8" s="8" customFormat="1" ht="15.75" x14ac:dyDescent="0.25">
      <c r="A185" s="88" t="s">
        <v>18</v>
      </c>
      <c r="B185" s="87"/>
      <c r="C185" s="87"/>
      <c r="D185" s="87"/>
      <c r="E185" s="87"/>
      <c r="F185" s="87"/>
      <c r="G185" s="87"/>
    </row>
    <row r="186" spans="1:8" s="8" customFormat="1" ht="15.75" x14ac:dyDescent="0.25">
      <c r="A186" s="88" t="s">
        <v>97</v>
      </c>
      <c r="B186" s="89"/>
      <c r="C186" s="89"/>
      <c r="D186" s="89"/>
      <c r="E186" s="89"/>
      <c r="F186" s="89"/>
      <c r="G186" s="89"/>
    </row>
    <row r="187" spans="1:8" x14ac:dyDescent="0.2">
      <c r="A187" s="47" t="s">
        <v>50</v>
      </c>
      <c r="B187" s="79"/>
      <c r="C187" s="79"/>
      <c r="D187" s="79"/>
      <c r="E187" s="79"/>
      <c r="F187" s="79"/>
      <c r="G187" s="79"/>
    </row>
    <row r="188" spans="1:8" ht="13.5" thickBot="1" x14ac:dyDescent="0.25">
      <c r="A188" s="90" t="s">
        <v>50</v>
      </c>
      <c r="B188" s="91"/>
      <c r="C188" s="92"/>
      <c r="D188" s="92"/>
      <c r="E188" s="92"/>
      <c r="F188" s="92"/>
      <c r="G188" s="92"/>
    </row>
    <row r="189" spans="1:8" ht="13.5" customHeight="1" x14ac:dyDescent="0.2">
      <c r="A189" s="175" t="s">
        <v>48</v>
      </c>
      <c r="B189" s="68"/>
      <c r="C189" s="69"/>
      <c r="D189" s="69"/>
      <c r="E189" s="69"/>
      <c r="F189" s="69"/>
      <c r="G189" s="93"/>
      <c r="H189" s="7" t="str">
        <f>IF(AND(B189="",COUNTBLANK(B190)=0),"sélectionner Plage horaire",IF(AND(C189="",COUNTBLANK(C190)=0),"sélectionner Plage horaire",IF(AND(D189="",COUNTBLANK(D190)=0),"sélectionner Plage horaire",IF(AND(E189="",COUNTBLANK(E190)=0),"sélectionner Plage horaire",IF(AND(F189="",COUNTBLANK(F190)=0),"sélectionner Plage horaire",IF(AND(G189="",COUNTBLANK(G190)=0),"sélectionner plage horaire","ok"))))))</f>
        <v>ok</v>
      </c>
    </row>
    <row r="190" spans="1:8" ht="13.5" thickBot="1" x14ac:dyDescent="0.25">
      <c r="A190" s="176"/>
      <c r="B190" s="94"/>
      <c r="C190" s="95"/>
      <c r="D190" s="95"/>
      <c r="E190" s="95"/>
      <c r="F190" s="95"/>
      <c r="G190" s="95"/>
    </row>
  </sheetData>
  <sortState xmlns:xlrd2="http://schemas.microsoft.com/office/spreadsheetml/2017/richdata2" ref="B5:B30">
    <sortCondition ref="B5:B30"/>
  </sortState>
  <mergeCells count="3">
    <mergeCell ref="A6:A12"/>
    <mergeCell ref="A189:A190"/>
    <mergeCell ref="A1:G1"/>
  </mergeCells>
  <phoneticPr fontId="9" type="noConversion"/>
  <conditionalFormatting sqref="B36">
    <cfRule type="beginsWith" dxfId="67" priority="73" operator="beginsWith" text="*">
      <formula>LEFT(B36,LEN("*"))="*"</formula>
    </cfRule>
  </conditionalFormatting>
  <conditionalFormatting sqref="B37:B42">
    <cfRule type="beginsWith" dxfId="66" priority="65" operator="beginsWith" text="*">
      <formula>LEFT(B37,LEN("*"))="*"</formula>
    </cfRule>
  </conditionalFormatting>
  <conditionalFormatting sqref="D37:G42">
    <cfRule type="beginsWith" dxfId="65" priority="63" operator="beginsWith" text="*">
      <formula>LEFT(D37,LEN("*"))="*"</formula>
    </cfRule>
  </conditionalFormatting>
  <conditionalFormatting sqref="C36">
    <cfRule type="beginsWith" dxfId="64" priority="67" operator="beginsWith" text="*">
      <formula>LEFT(C36,LEN("*"))="*"</formula>
    </cfRule>
  </conditionalFormatting>
  <conditionalFormatting sqref="D36:G36">
    <cfRule type="beginsWith" dxfId="63" priority="66" operator="beginsWith" text="*">
      <formula>LEFT(D36,LEN("*"))="*"</formula>
    </cfRule>
  </conditionalFormatting>
  <conditionalFormatting sqref="C37:C42">
    <cfRule type="beginsWith" dxfId="62" priority="64" operator="beginsWith" text="*">
      <formula>LEFT(C37,LEN("*"))="*"</formula>
    </cfRule>
  </conditionalFormatting>
  <conditionalFormatting sqref="B54">
    <cfRule type="beginsWith" dxfId="61" priority="62" operator="beginsWith" text="*">
      <formula>LEFT(B54,LEN("*"))="*"</formula>
    </cfRule>
  </conditionalFormatting>
  <conditionalFormatting sqref="B55:B60">
    <cfRule type="beginsWith" dxfId="60" priority="59" operator="beginsWith" text="*">
      <formula>LEFT(B55,LEN("*"))="*"</formula>
    </cfRule>
  </conditionalFormatting>
  <conditionalFormatting sqref="D55:G60">
    <cfRule type="beginsWith" dxfId="59" priority="57" operator="beginsWith" text="*">
      <formula>LEFT(D55,LEN("*"))="*"</formula>
    </cfRule>
  </conditionalFormatting>
  <conditionalFormatting sqref="C54">
    <cfRule type="beginsWith" dxfId="58" priority="61" operator="beginsWith" text="*">
      <formula>LEFT(C54,LEN("*"))="*"</formula>
    </cfRule>
  </conditionalFormatting>
  <conditionalFormatting sqref="D54:G54">
    <cfRule type="beginsWith" dxfId="57" priority="60" operator="beginsWith" text="*">
      <formula>LEFT(D54,LEN("*"))="*"</formula>
    </cfRule>
  </conditionalFormatting>
  <conditionalFormatting sqref="C55:C60">
    <cfRule type="beginsWith" dxfId="56" priority="58" operator="beginsWith" text="*">
      <formula>LEFT(C55,LEN("*"))="*"</formula>
    </cfRule>
  </conditionalFormatting>
  <conditionalFormatting sqref="B72">
    <cfRule type="beginsWith" dxfId="55" priority="56" operator="beginsWith" text="*">
      <formula>LEFT(B72,LEN("*"))="*"</formula>
    </cfRule>
  </conditionalFormatting>
  <conditionalFormatting sqref="B73:B78">
    <cfRule type="beginsWith" dxfId="54" priority="53" operator="beginsWith" text="*">
      <formula>LEFT(B73,LEN("*"))="*"</formula>
    </cfRule>
  </conditionalFormatting>
  <conditionalFormatting sqref="D73:G78">
    <cfRule type="beginsWith" dxfId="53" priority="51" operator="beginsWith" text="*">
      <formula>LEFT(D73,LEN("*"))="*"</formula>
    </cfRule>
  </conditionalFormatting>
  <conditionalFormatting sqref="C72">
    <cfRule type="beginsWith" dxfId="52" priority="55" operator="beginsWith" text="*">
      <formula>LEFT(C72,LEN("*"))="*"</formula>
    </cfRule>
  </conditionalFormatting>
  <conditionalFormatting sqref="D72:G72">
    <cfRule type="beginsWith" dxfId="51" priority="54" operator="beginsWith" text="*">
      <formula>LEFT(D72,LEN("*"))="*"</formula>
    </cfRule>
  </conditionalFormatting>
  <conditionalFormatting sqref="C73:C78">
    <cfRule type="beginsWith" dxfId="50" priority="52" operator="beginsWith" text="*">
      <formula>LEFT(C73,LEN("*"))="*"</formula>
    </cfRule>
  </conditionalFormatting>
  <conditionalFormatting sqref="B90">
    <cfRule type="beginsWith" dxfId="49" priority="50" operator="beginsWith" text="*">
      <formula>LEFT(B90,LEN("*"))="*"</formula>
    </cfRule>
  </conditionalFormatting>
  <conditionalFormatting sqref="B91:B96">
    <cfRule type="beginsWith" dxfId="48" priority="47" operator="beginsWith" text="*">
      <formula>LEFT(B91,LEN("*"))="*"</formula>
    </cfRule>
  </conditionalFormatting>
  <conditionalFormatting sqref="D91:G96">
    <cfRule type="beginsWith" dxfId="47" priority="45" operator="beginsWith" text="*">
      <formula>LEFT(D91,LEN("*"))="*"</formula>
    </cfRule>
  </conditionalFormatting>
  <conditionalFormatting sqref="C90">
    <cfRule type="beginsWith" dxfId="46" priority="49" operator="beginsWith" text="*">
      <formula>LEFT(C90,LEN("*"))="*"</formula>
    </cfRule>
  </conditionalFormatting>
  <conditionalFormatting sqref="D90:G90">
    <cfRule type="beginsWith" dxfId="45" priority="48" operator="beginsWith" text="*">
      <formula>LEFT(D90,LEN("*"))="*"</formula>
    </cfRule>
  </conditionalFormatting>
  <conditionalFormatting sqref="C91:C96">
    <cfRule type="beginsWith" dxfId="44" priority="46" operator="beginsWith" text="*">
      <formula>LEFT(C91,LEN("*"))="*"</formula>
    </cfRule>
  </conditionalFormatting>
  <conditionalFormatting sqref="B108">
    <cfRule type="beginsWith" dxfId="43" priority="44" operator="beginsWith" text="*">
      <formula>LEFT(B108,LEN("*"))="*"</formula>
    </cfRule>
  </conditionalFormatting>
  <conditionalFormatting sqref="B109:B114">
    <cfRule type="beginsWith" dxfId="42" priority="41" operator="beginsWith" text="*">
      <formula>LEFT(B109,LEN("*"))="*"</formula>
    </cfRule>
  </conditionalFormatting>
  <conditionalFormatting sqref="D109:G114">
    <cfRule type="beginsWith" dxfId="41" priority="39" operator="beginsWith" text="*">
      <formula>LEFT(D109,LEN("*"))="*"</formula>
    </cfRule>
  </conditionalFormatting>
  <conditionalFormatting sqref="C108">
    <cfRule type="beginsWith" dxfId="40" priority="43" operator="beginsWith" text="*">
      <formula>LEFT(C108,LEN("*"))="*"</formula>
    </cfRule>
  </conditionalFormatting>
  <conditionalFormatting sqref="D108:G108">
    <cfRule type="beginsWith" dxfId="39" priority="42" operator="beginsWith" text="*">
      <formula>LEFT(D108,LEN("*"))="*"</formula>
    </cfRule>
  </conditionalFormatting>
  <conditionalFormatting sqref="C109:C114">
    <cfRule type="beginsWith" dxfId="38" priority="40" operator="beginsWith" text="*">
      <formula>LEFT(C109,LEN("*"))="*"</formula>
    </cfRule>
  </conditionalFormatting>
  <conditionalFormatting sqref="H46 H64 H82 H100 H28">
    <cfRule type="containsText" dxfId="37" priority="38" operator="containsText" text="sélectionner plage horaire">
      <formula>NOT(ISERROR(SEARCH("sélectionner plage horaire",H28)))</formula>
    </cfRule>
  </conditionalFormatting>
  <conditionalFormatting sqref="H46 H64 H82 H100 H189 H28">
    <cfRule type="containsText" dxfId="36" priority="37" operator="containsText" text="ok">
      <formula>NOT(ISERROR(SEARCH("ok",H28)))</formula>
    </cfRule>
  </conditionalFormatting>
  <conditionalFormatting sqref="H189">
    <cfRule type="containsText" dxfId="35" priority="36" operator="containsText" text="sélectionner plage horaire">
      <formula>NOT(ISERROR(SEARCH("sélectionner plage horaire",H189)))</formula>
    </cfRule>
  </conditionalFormatting>
  <conditionalFormatting sqref="B126">
    <cfRule type="beginsWith" dxfId="34" priority="35" operator="beginsWith" text="*">
      <formula>LEFT(B126,LEN("*"))="*"</formula>
    </cfRule>
  </conditionalFormatting>
  <conditionalFormatting sqref="B127:B132">
    <cfRule type="beginsWith" dxfId="33" priority="32" operator="beginsWith" text="*">
      <formula>LEFT(B127,LEN("*"))="*"</formula>
    </cfRule>
  </conditionalFormatting>
  <conditionalFormatting sqref="D127:G132">
    <cfRule type="beginsWith" dxfId="32" priority="30" operator="beginsWith" text="*">
      <formula>LEFT(D127,LEN("*"))="*"</formula>
    </cfRule>
  </conditionalFormatting>
  <conditionalFormatting sqref="C126">
    <cfRule type="beginsWith" dxfId="31" priority="34" operator="beginsWith" text="*">
      <formula>LEFT(C126,LEN("*"))="*"</formula>
    </cfRule>
  </conditionalFormatting>
  <conditionalFormatting sqref="D126:G126">
    <cfRule type="beginsWith" dxfId="30" priority="33" operator="beginsWith" text="*">
      <formula>LEFT(D126,LEN("*"))="*"</formula>
    </cfRule>
  </conditionalFormatting>
  <conditionalFormatting sqref="C127:C132">
    <cfRule type="beginsWith" dxfId="29" priority="31" operator="beginsWith" text="*">
      <formula>LEFT(C127,LEN("*"))="*"</formula>
    </cfRule>
  </conditionalFormatting>
  <conditionalFormatting sqref="H118">
    <cfRule type="containsText" dxfId="28" priority="29" operator="containsText" text="sélectionner plage horaire">
      <formula>NOT(ISERROR(SEARCH("sélectionner plage horaire",H118)))</formula>
    </cfRule>
  </conditionalFormatting>
  <conditionalFormatting sqref="H118">
    <cfRule type="containsText" dxfId="27" priority="28" operator="containsText" text="ok">
      <formula>NOT(ISERROR(SEARCH("ok",H118)))</formula>
    </cfRule>
  </conditionalFormatting>
  <conditionalFormatting sqref="H136">
    <cfRule type="containsText" dxfId="26" priority="20" operator="containsText" text="ok">
      <formula>NOT(ISERROR(SEARCH("ok",H136)))</formula>
    </cfRule>
  </conditionalFormatting>
  <conditionalFormatting sqref="B144">
    <cfRule type="beginsWith" dxfId="25" priority="27" operator="beginsWith" text="*">
      <formula>LEFT(B144,LEN("*"))="*"</formula>
    </cfRule>
  </conditionalFormatting>
  <conditionalFormatting sqref="B145:B150">
    <cfRule type="beginsWith" dxfId="24" priority="24" operator="beginsWith" text="*">
      <formula>LEFT(B145,LEN("*"))="*"</formula>
    </cfRule>
  </conditionalFormatting>
  <conditionalFormatting sqref="D145:G150">
    <cfRule type="beginsWith" dxfId="23" priority="22" operator="beginsWith" text="*">
      <formula>LEFT(D145,LEN("*"))="*"</formula>
    </cfRule>
  </conditionalFormatting>
  <conditionalFormatting sqref="C144">
    <cfRule type="beginsWith" dxfId="22" priority="26" operator="beginsWith" text="*">
      <formula>LEFT(C144,LEN("*"))="*"</formula>
    </cfRule>
  </conditionalFormatting>
  <conditionalFormatting sqref="D144:G144">
    <cfRule type="beginsWith" dxfId="21" priority="25" operator="beginsWith" text="*">
      <formula>LEFT(D144,LEN("*"))="*"</formula>
    </cfRule>
  </conditionalFormatting>
  <conditionalFormatting sqref="C145:C150">
    <cfRule type="beginsWith" dxfId="20" priority="23" operator="beginsWith" text="*">
      <formula>LEFT(C145,LEN("*"))="*"</formula>
    </cfRule>
  </conditionalFormatting>
  <conditionalFormatting sqref="H136">
    <cfRule type="containsText" dxfId="19" priority="21" operator="containsText" text="sélectionner plage horaire">
      <formula>NOT(ISERROR(SEARCH("sélectionner plage horaire",H136)))</formula>
    </cfRule>
  </conditionalFormatting>
  <conditionalFormatting sqref="H154">
    <cfRule type="containsText" dxfId="18" priority="12" operator="containsText" text="ok">
      <formula>NOT(ISERROR(SEARCH("ok",H154)))</formula>
    </cfRule>
  </conditionalFormatting>
  <conditionalFormatting sqref="B161">
    <cfRule type="beginsWith" dxfId="17" priority="19" operator="beginsWith" text="*">
      <formula>LEFT(B161,LEN("*"))="*"</formula>
    </cfRule>
  </conditionalFormatting>
  <conditionalFormatting sqref="B162:B167">
    <cfRule type="beginsWith" dxfId="16" priority="16" operator="beginsWith" text="*">
      <formula>LEFT(B162,LEN("*"))="*"</formula>
    </cfRule>
  </conditionalFormatting>
  <conditionalFormatting sqref="D162:G167">
    <cfRule type="beginsWith" dxfId="15" priority="14" operator="beginsWith" text="*">
      <formula>LEFT(D162,LEN("*"))="*"</formula>
    </cfRule>
  </conditionalFormatting>
  <conditionalFormatting sqref="C160:G163">
    <cfRule type="beginsWith" dxfId="14" priority="18" operator="beginsWith" text="*">
      <formula>LEFT(C160,LEN("*"))="*"</formula>
    </cfRule>
  </conditionalFormatting>
  <conditionalFormatting sqref="D161:G161">
    <cfRule type="beginsWith" dxfId="13" priority="17" operator="beginsWith" text="*">
      <formula>LEFT(D161,LEN("*"))="*"</formula>
    </cfRule>
  </conditionalFormatting>
  <conditionalFormatting sqref="C162:C167">
    <cfRule type="beginsWith" dxfId="12" priority="15" operator="beginsWith" text="*">
      <formula>LEFT(C162,LEN("*"))="*"</formula>
    </cfRule>
  </conditionalFormatting>
  <conditionalFormatting sqref="H154">
    <cfRule type="containsText" dxfId="11" priority="13" operator="containsText" text="sélectionner plage horaire">
      <formula>NOT(ISERROR(SEARCH("sélectionner plage horaire",H154)))</formula>
    </cfRule>
  </conditionalFormatting>
  <conditionalFormatting sqref="B158">
    <cfRule type="beginsWith" dxfId="10" priority="11" operator="beginsWith" text="*">
      <formula>LEFT(B158,LEN("*"))="*"</formula>
    </cfRule>
  </conditionalFormatting>
  <conditionalFormatting sqref="B159">
    <cfRule type="beginsWith" dxfId="9" priority="8" operator="beginsWith" text="*">
      <formula>LEFT(B159,LEN("*"))="*"</formula>
    </cfRule>
  </conditionalFormatting>
  <conditionalFormatting sqref="D159:G159">
    <cfRule type="beginsWith" dxfId="8" priority="6" operator="beginsWith" text="*">
      <formula>LEFT(D159,LEN("*"))="*"</formula>
    </cfRule>
  </conditionalFormatting>
  <conditionalFormatting sqref="C158">
    <cfRule type="beginsWith" dxfId="7" priority="10" operator="beginsWith" text="*">
      <formula>LEFT(C158,LEN("*"))="*"</formula>
    </cfRule>
  </conditionalFormatting>
  <conditionalFormatting sqref="D158:G158">
    <cfRule type="beginsWith" dxfId="6" priority="9" operator="beginsWith" text="*">
      <formula>LEFT(D158,LEN("*"))="*"</formula>
    </cfRule>
  </conditionalFormatting>
  <conditionalFormatting sqref="C159">
    <cfRule type="beginsWith" dxfId="5" priority="7" operator="beginsWith" text="*">
      <formula>LEFT(C159,LEN("*"))="*"</formula>
    </cfRule>
  </conditionalFormatting>
  <conditionalFormatting sqref="B160">
    <cfRule type="beginsWith" dxfId="4" priority="5" operator="beginsWith" text="*">
      <formula>LEFT(B160,LEN("*"))="*"</formula>
    </cfRule>
  </conditionalFormatting>
  <conditionalFormatting sqref="B169:G169">
    <cfRule type="beginsWith" dxfId="3" priority="4" operator="beginsWith" text="*">
      <formula>LEFT(B169,LEN("*"))="*"</formula>
    </cfRule>
  </conditionalFormatting>
  <conditionalFormatting sqref="B156:B157">
    <cfRule type="beginsWith" dxfId="2" priority="3" operator="beginsWith" text="*">
      <formula>LEFT(B156,LEN("*"))="*"</formula>
    </cfRule>
  </conditionalFormatting>
  <conditionalFormatting sqref="D156:G157">
    <cfRule type="beginsWith" dxfId="1" priority="1" operator="beginsWith" text="*">
      <formula>LEFT(D156,LEN("*"))="*"</formula>
    </cfRule>
  </conditionalFormatting>
  <conditionalFormatting sqref="C156:C157">
    <cfRule type="beginsWith" dxfId="0" priority="2" operator="beginsWith" text="*">
      <formula>LEFT(C156,LEN("*"))="*"</formula>
    </cfRule>
  </conditionalFormatting>
  <dataValidations count="10">
    <dataValidation type="time" allowBlank="1" showInputMessage="1" showErrorMessage="1" errorTitle="Mauvais format" error="Veuillez saisir sous format hh:mm" sqref="B29 D29 F29" xr:uid="{F91B228E-093D-4D5B-974D-07A0511576AD}">
      <formula1>0</formula1>
      <formula2>0.999305555555556</formula2>
    </dataValidation>
    <dataValidation type="list" allowBlank="1" showInputMessage="1" showErrorMessage="1" sqref="B36:G42 B144:G150 B126:G132 B108:G114 B90:G96 B72:G78 B54:G60 B156:G157" xr:uid="{D21FE396-A373-41F9-BCD2-F34161BB9138}">
      <formula1>OFFSET(Plage43M,0,0,COUNTA(Plage43M)-COUNTIF(Plage43M,""))</formula1>
    </dataValidation>
    <dataValidation type="list" errorStyle="information" allowBlank="1" showInputMessage="1" showErrorMessage="1" sqref="B4:G4" xr:uid="{06970A0B-FB8A-43E6-B08B-26BB94C0DABA}">
      <formula1>OFFSET(Astreintes,0,0,COUNTA(Astreintes)-COUNTIF(Astreintes,""))</formula1>
    </dataValidation>
    <dataValidation type="list" allowBlank="1" showInputMessage="1" showErrorMessage="1" sqref="B33:G35 B141:G143 B123:G125 B105:G107 B87:G89 B69:G71 B51:G53 B155:G155" xr:uid="{DA705DCB-83F8-4109-8C68-54493BE473A4}">
      <formula1>OFFSET(Enginsdemanut,0,0,COUNTA(Enginsdemanut)-COUNTIF(Enginsdemanut,""))</formula1>
    </dataValidation>
    <dataValidation type="list" allowBlank="1" showInputMessage="1" showErrorMessage="1" sqref="B187:G188 B184:G184 B178:G181 B172:G175" xr:uid="{3BB3F628-C2F4-4BD2-98FB-2FA35CB4263C}">
      <formula1>OFFSET(Plage41G,0,0,COUNTA(Plage41G)-COUNTIF(Plage41G,""))</formula1>
    </dataValidation>
    <dataValidation type="list" allowBlank="1" showInputMessage="1" showErrorMessage="1" sqref="B190:G190" xr:uid="{1D53B5CC-3761-4E03-8956-D94DE6CC9240}">
      <formula1>OFFSET(Tousmoyens,0,0,COUNTA(Tousmoyens)-COUNTIF(Tousmoyens,""))</formula1>
    </dataValidation>
    <dataValidation type="list" allowBlank="1" showInputMessage="1" showErrorMessage="1" sqref="B185:G185 B182:G182 B176:G176 B170:G170" xr:uid="{331578AA-F5CE-431A-A5AB-1A8AF38398DA}">
      <formula1>OFFSET(Client41G,0,0,COUNTA(Client41G)-COUNTIF(Client41G,""))</formula1>
    </dataValidation>
    <dataValidation type="list" allowBlank="1" showInputMessage="1" showErrorMessage="1" sqref="B30:G32 B138:G140 B120:G122 B5:G5 B102:G104 B84:G86 B66:G68 B48:G50 B154:G155" xr:uid="{A4611AEE-B114-494F-BC81-16B513F95CF9}">
      <formula1>OFFSET(Véhicules,0,0,COUNTA(Véhicules)-COUNTIF(Véhicules,""))</formula1>
    </dataValidation>
    <dataValidation type="list" allowBlank="1" showInputMessage="1" showErrorMessage="1" sqref="B186:G186 B183:G183 B177:G177 B171:G171" xr:uid="{3130FFAA-0F3F-4557-B563-B35F063B0D80}">
      <formula1>OFFSET(Tâches_41G,0,0,COUNTA(Tâches_41G)-COUNTIF(Tâches_41G,""))</formula1>
    </dataValidation>
    <dataValidation type="list" allowBlank="1" showInputMessage="1" showErrorMessage="1" sqref="B6:G12" xr:uid="{0B6E863E-185A-4435-AE60-B80EB716EE4F}">
      <formula1>OFFSET(Equipe_complète,0,0,COUNTA(Equipe_complète)-COUNTIF(Equipe_complète,""))</formula1>
    </dataValidation>
  </dataValidations>
  <pageMargins left="0.7" right="0.7" top="0.75" bottom="0.75" header="0.3" footer="0.3"/>
  <pageSetup paperSize="9" scale="44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9" r:id="rId4" name="Drop Down 15">
              <controlPr defaultSize="0" autoLine="0" autoPict="0">
                <anchor moveWithCells="1">
                  <from>
                    <xdr:col>1</xdr:col>
                    <xdr:colOff>19050</xdr:colOff>
                    <xdr:row>27</xdr:row>
                    <xdr:rowOff>9525</xdr:rowOff>
                  </from>
                  <to>
                    <xdr:col>2</xdr:col>
                    <xdr:colOff>28575</xdr:colOff>
                    <xdr:row>28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9" r:id="rId5" name="Drop Down 95">
              <controlPr defaultSize="0" autoLine="0" autoPict="0">
                <anchor moveWithCells="1">
                  <from>
                    <xdr:col>2</xdr:col>
                    <xdr:colOff>19050</xdr:colOff>
                    <xdr:row>27</xdr:row>
                    <xdr:rowOff>9525</xdr:rowOff>
                  </from>
                  <to>
                    <xdr:col>3</xdr:col>
                    <xdr:colOff>28575</xdr:colOff>
                    <xdr:row>28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0" r:id="rId6" name="Drop Down 96">
              <controlPr defaultSize="0" autoLine="0" autoPict="0">
                <anchor moveWithCells="1">
                  <from>
                    <xdr:col>3</xdr:col>
                    <xdr:colOff>19050</xdr:colOff>
                    <xdr:row>27</xdr:row>
                    <xdr:rowOff>9525</xdr:rowOff>
                  </from>
                  <to>
                    <xdr:col>4</xdr:col>
                    <xdr:colOff>28575</xdr:colOff>
                    <xdr:row>28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1" r:id="rId7" name="Drop Down 97">
              <controlPr defaultSize="0" autoLine="0" autoPict="0">
                <anchor moveWithCells="1">
                  <from>
                    <xdr:col>4</xdr:col>
                    <xdr:colOff>19050</xdr:colOff>
                    <xdr:row>27</xdr:row>
                    <xdr:rowOff>9525</xdr:rowOff>
                  </from>
                  <to>
                    <xdr:col>5</xdr:col>
                    <xdr:colOff>28575</xdr:colOff>
                    <xdr:row>28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2" r:id="rId8" name="Drop Down 98">
              <controlPr defaultSize="0" autoLine="0" autoPict="0">
                <anchor moveWithCells="1">
                  <from>
                    <xdr:col>5</xdr:col>
                    <xdr:colOff>19050</xdr:colOff>
                    <xdr:row>27</xdr:row>
                    <xdr:rowOff>9525</xdr:rowOff>
                  </from>
                  <to>
                    <xdr:col>6</xdr:col>
                    <xdr:colOff>28575</xdr:colOff>
                    <xdr:row>28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3" r:id="rId9" name="Drop Down 99">
              <controlPr defaultSize="0" autoLine="0" autoPict="0">
                <anchor moveWithCells="1">
                  <from>
                    <xdr:col>6</xdr:col>
                    <xdr:colOff>19050</xdr:colOff>
                    <xdr:row>27</xdr:row>
                    <xdr:rowOff>9525</xdr:rowOff>
                  </from>
                  <to>
                    <xdr:col>7</xdr:col>
                    <xdr:colOff>28575</xdr:colOff>
                    <xdr:row>28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0" r:id="rId10" name="Drop Down 106">
              <controlPr defaultSize="0" autoLine="0" autoPict="0">
                <anchor moveWithCells="1">
                  <from>
                    <xdr:col>1</xdr:col>
                    <xdr:colOff>19050</xdr:colOff>
                    <xdr:row>45</xdr:row>
                    <xdr:rowOff>9525</xdr:rowOff>
                  </from>
                  <to>
                    <xdr:col>2</xdr:col>
                    <xdr:colOff>28575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1" r:id="rId11" name="Drop Down 107">
              <controlPr defaultSize="0" autoLine="0" autoPict="0">
                <anchor moveWithCells="1">
                  <from>
                    <xdr:col>2</xdr:col>
                    <xdr:colOff>19050</xdr:colOff>
                    <xdr:row>45</xdr:row>
                    <xdr:rowOff>9525</xdr:rowOff>
                  </from>
                  <to>
                    <xdr:col>3</xdr:col>
                    <xdr:colOff>28575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2" r:id="rId12" name="Drop Down 108">
              <controlPr defaultSize="0" autoLine="0" autoPict="0">
                <anchor moveWithCells="1">
                  <from>
                    <xdr:col>3</xdr:col>
                    <xdr:colOff>19050</xdr:colOff>
                    <xdr:row>45</xdr:row>
                    <xdr:rowOff>9525</xdr:rowOff>
                  </from>
                  <to>
                    <xdr:col>4</xdr:col>
                    <xdr:colOff>28575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3" r:id="rId13" name="Drop Down 109">
              <controlPr defaultSize="0" autoLine="0" autoPict="0">
                <anchor moveWithCells="1">
                  <from>
                    <xdr:col>4</xdr:col>
                    <xdr:colOff>19050</xdr:colOff>
                    <xdr:row>45</xdr:row>
                    <xdr:rowOff>9525</xdr:rowOff>
                  </from>
                  <to>
                    <xdr:col>5</xdr:col>
                    <xdr:colOff>28575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4" r:id="rId14" name="Drop Down 110">
              <controlPr defaultSize="0" autoLine="0" autoPict="0">
                <anchor moveWithCells="1">
                  <from>
                    <xdr:col>5</xdr:col>
                    <xdr:colOff>19050</xdr:colOff>
                    <xdr:row>45</xdr:row>
                    <xdr:rowOff>9525</xdr:rowOff>
                  </from>
                  <to>
                    <xdr:col>6</xdr:col>
                    <xdr:colOff>28575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5" r:id="rId15" name="Drop Down 111">
              <controlPr defaultSize="0" autoLine="0" autoPict="0">
                <anchor moveWithCells="1">
                  <from>
                    <xdr:col>6</xdr:col>
                    <xdr:colOff>19050</xdr:colOff>
                    <xdr:row>45</xdr:row>
                    <xdr:rowOff>9525</xdr:rowOff>
                  </from>
                  <to>
                    <xdr:col>7</xdr:col>
                    <xdr:colOff>28575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6" r:id="rId16" name="Drop Down 112">
              <controlPr defaultSize="0" autoLine="0" autoPict="0">
                <anchor moveWithCells="1">
                  <from>
                    <xdr:col>1</xdr:col>
                    <xdr:colOff>19050</xdr:colOff>
                    <xdr:row>63</xdr:row>
                    <xdr:rowOff>9525</xdr:rowOff>
                  </from>
                  <to>
                    <xdr:col>2</xdr:col>
                    <xdr:colOff>28575</xdr:colOff>
                    <xdr:row>64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7" r:id="rId17" name="Drop Down 113">
              <controlPr defaultSize="0" autoLine="0" autoPict="0">
                <anchor moveWithCells="1">
                  <from>
                    <xdr:col>2</xdr:col>
                    <xdr:colOff>19050</xdr:colOff>
                    <xdr:row>63</xdr:row>
                    <xdr:rowOff>9525</xdr:rowOff>
                  </from>
                  <to>
                    <xdr:col>3</xdr:col>
                    <xdr:colOff>28575</xdr:colOff>
                    <xdr:row>64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8" r:id="rId18" name="Drop Down 114">
              <controlPr defaultSize="0" autoLine="0" autoPict="0">
                <anchor moveWithCells="1">
                  <from>
                    <xdr:col>3</xdr:col>
                    <xdr:colOff>19050</xdr:colOff>
                    <xdr:row>63</xdr:row>
                    <xdr:rowOff>9525</xdr:rowOff>
                  </from>
                  <to>
                    <xdr:col>4</xdr:col>
                    <xdr:colOff>28575</xdr:colOff>
                    <xdr:row>64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9" r:id="rId19" name="Drop Down 115">
              <controlPr defaultSize="0" autoLine="0" autoPict="0">
                <anchor moveWithCells="1">
                  <from>
                    <xdr:col>4</xdr:col>
                    <xdr:colOff>19050</xdr:colOff>
                    <xdr:row>63</xdr:row>
                    <xdr:rowOff>9525</xdr:rowOff>
                  </from>
                  <to>
                    <xdr:col>5</xdr:col>
                    <xdr:colOff>28575</xdr:colOff>
                    <xdr:row>64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0" r:id="rId20" name="Drop Down 116">
              <controlPr defaultSize="0" autoLine="0" autoPict="0">
                <anchor moveWithCells="1">
                  <from>
                    <xdr:col>5</xdr:col>
                    <xdr:colOff>19050</xdr:colOff>
                    <xdr:row>63</xdr:row>
                    <xdr:rowOff>9525</xdr:rowOff>
                  </from>
                  <to>
                    <xdr:col>6</xdr:col>
                    <xdr:colOff>28575</xdr:colOff>
                    <xdr:row>64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1" r:id="rId21" name="Drop Down 117">
              <controlPr defaultSize="0" autoLine="0" autoPict="0">
                <anchor moveWithCells="1">
                  <from>
                    <xdr:col>6</xdr:col>
                    <xdr:colOff>19050</xdr:colOff>
                    <xdr:row>63</xdr:row>
                    <xdr:rowOff>9525</xdr:rowOff>
                  </from>
                  <to>
                    <xdr:col>7</xdr:col>
                    <xdr:colOff>28575</xdr:colOff>
                    <xdr:row>64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2" r:id="rId22" name="Drop Down 118">
              <controlPr defaultSize="0" autoLine="0" autoPict="0">
                <anchor moveWithCells="1">
                  <from>
                    <xdr:col>1</xdr:col>
                    <xdr:colOff>19050</xdr:colOff>
                    <xdr:row>81</xdr:row>
                    <xdr:rowOff>9525</xdr:rowOff>
                  </from>
                  <to>
                    <xdr:col>2</xdr:col>
                    <xdr:colOff>28575</xdr:colOff>
                    <xdr:row>82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3" r:id="rId23" name="Drop Down 119">
              <controlPr defaultSize="0" autoLine="0" autoPict="0">
                <anchor moveWithCells="1">
                  <from>
                    <xdr:col>2</xdr:col>
                    <xdr:colOff>19050</xdr:colOff>
                    <xdr:row>81</xdr:row>
                    <xdr:rowOff>9525</xdr:rowOff>
                  </from>
                  <to>
                    <xdr:col>3</xdr:col>
                    <xdr:colOff>28575</xdr:colOff>
                    <xdr:row>82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4" r:id="rId24" name="Drop Down 120">
              <controlPr defaultSize="0" autoLine="0" autoPict="0">
                <anchor moveWithCells="1">
                  <from>
                    <xdr:col>3</xdr:col>
                    <xdr:colOff>19050</xdr:colOff>
                    <xdr:row>81</xdr:row>
                    <xdr:rowOff>9525</xdr:rowOff>
                  </from>
                  <to>
                    <xdr:col>4</xdr:col>
                    <xdr:colOff>28575</xdr:colOff>
                    <xdr:row>82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5" r:id="rId25" name="Drop Down 121">
              <controlPr defaultSize="0" autoLine="0" autoPict="0">
                <anchor moveWithCells="1">
                  <from>
                    <xdr:col>4</xdr:col>
                    <xdr:colOff>19050</xdr:colOff>
                    <xdr:row>81</xdr:row>
                    <xdr:rowOff>9525</xdr:rowOff>
                  </from>
                  <to>
                    <xdr:col>5</xdr:col>
                    <xdr:colOff>28575</xdr:colOff>
                    <xdr:row>82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6" r:id="rId26" name="Drop Down 122">
              <controlPr defaultSize="0" autoLine="0" autoPict="0">
                <anchor moveWithCells="1">
                  <from>
                    <xdr:col>5</xdr:col>
                    <xdr:colOff>19050</xdr:colOff>
                    <xdr:row>81</xdr:row>
                    <xdr:rowOff>9525</xdr:rowOff>
                  </from>
                  <to>
                    <xdr:col>6</xdr:col>
                    <xdr:colOff>28575</xdr:colOff>
                    <xdr:row>82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7" r:id="rId27" name="Drop Down 123">
              <controlPr defaultSize="0" autoLine="0" autoPict="0">
                <anchor moveWithCells="1">
                  <from>
                    <xdr:col>6</xdr:col>
                    <xdr:colOff>19050</xdr:colOff>
                    <xdr:row>81</xdr:row>
                    <xdr:rowOff>9525</xdr:rowOff>
                  </from>
                  <to>
                    <xdr:col>7</xdr:col>
                    <xdr:colOff>28575</xdr:colOff>
                    <xdr:row>82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8" r:id="rId28" name="Drop Down 124">
              <controlPr defaultSize="0" autoLine="0" autoPict="0">
                <anchor moveWithCells="1">
                  <from>
                    <xdr:col>1</xdr:col>
                    <xdr:colOff>19050</xdr:colOff>
                    <xdr:row>99</xdr:row>
                    <xdr:rowOff>9525</xdr:rowOff>
                  </from>
                  <to>
                    <xdr:col>2</xdr:col>
                    <xdr:colOff>28575</xdr:colOff>
                    <xdr:row>100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9" r:id="rId29" name="Drop Down 125">
              <controlPr defaultSize="0" autoLine="0" autoPict="0">
                <anchor moveWithCells="1">
                  <from>
                    <xdr:col>2</xdr:col>
                    <xdr:colOff>19050</xdr:colOff>
                    <xdr:row>99</xdr:row>
                    <xdr:rowOff>9525</xdr:rowOff>
                  </from>
                  <to>
                    <xdr:col>3</xdr:col>
                    <xdr:colOff>28575</xdr:colOff>
                    <xdr:row>100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0" r:id="rId30" name="Drop Down 126">
              <controlPr defaultSize="0" autoLine="0" autoPict="0">
                <anchor moveWithCells="1">
                  <from>
                    <xdr:col>3</xdr:col>
                    <xdr:colOff>19050</xdr:colOff>
                    <xdr:row>99</xdr:row>
                    <xdr:rowOff>9525</xdr:rowOff>
                  </from>
                  <to>
                    <xdr:col>4</xdr:col>
                    <xdr:colOff>28575</xdr:colOff>
                    <xdr:row>100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1" r:id="rId31" name="Drop Down 127">
              <controlPr defaultSize="0" autoLine="0" autoPict="0">
                <anchor moveWithCells="1">
                  <from>
                    <xdr:col>4</xdr:col>
                    <xdr:colOff>19050</xdr:colOff>
                    <xdr:row>99</xdr:row>
                    <xdr:rowOff>9525</xdr:rowOff>
                  </from>
                  <to>
                    <xdr:col>5</xdr:col>
                    <xdr:colOff>28575</xdr:colOff>
                    <xdr:row>100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2" r:id="rId32" name="Drop Down 128">
              <controlPr defaultSize="0" autoLine="0" autoPict="0">
                <anchor moveWithCells="1">
                  <from>
                    <xdr:col>5</xdr:col>
                    <xdr:colOff>19050</xdr:colOff>
                    <xdr:row>99</xdr:row>
                    <xdr:rowOff>9525</xdr:rowOff>
                  </from>
                  <to>
                    <xdr:col>6</xdr:col>
                    <xdr:colOff>28575</xdr:colOff>
                    <xdr:row>100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3" r:id="rId33" name="Drop Down 129">
              <controlPr defaultSize="0" autoLine="0" autoPict="0">
                <anchor moveWithCells="1">
                  <from>
                    <xdr:col>6</xdr:col>
                    <xdr:colOff>19050</xdr:colOff>
                    <xdr:row>99</xdr:row>
                    <xdr:rowOff>9525</xdr:rowOff>
                  </from>
                  <to>
                    <xdr:col>7</xdr:col>
                    <xdr:colOff>28575</xdr:colOff>
                    <xdr:row>100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5" r:id="rId34" name="Drop Down 131">
              <controlPr defaultSize="0" autoLine="0" autoPict="0">
                <anchor moveWithCells="1">
                  <from>
                    <xdr:col>1</xdr:col>
                    <xdr:colOff>19050</xdr:colOff>
                    <xdr:row>188</xdr:row>
                    <xdr:rowOff>9525</xdr:rowOff>
                  </from>
                  <to>
                    <xdr:col>2</xdr:col>
                    <xdr:colOff>28575</xdr:colOff>
                    <xdr:row>188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6" r:id="rId35" name="Drop Down 132">
              <controlPr defaultSize="0" autoLine="0" autoPict="0">
                <anchor moveWithCells="1">
                  <from>
                    <xdr:col>2</xdr:col>
                    <xdr:colOff>19050</xdr:colOff>
                    <xdr:row>188</xdr:row>
                    <xdr:rowOff>9525</xdr:rowOff>
                  </from>
                  <to>
                    <xdr:col>3</xdr:col>
                    <xdr:colOff>28575</xdr:colOff>
                    <xdr:row>188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7" r:id="rId36" name="Drop Down 133">
              <controlPr defaultSize="0" autoLine="0" autoPict="0">
                <anchor moveWithCells="1">
                  <from>
                    <xdr:col>3</xdr:col>
                    <xdr:colOff>19050</xdr:colOff>
                    <xdr:row>188</xdr:row>
                    <xdr:rowOff>9525</xdr:rowOff>
                  </from>
                  <to>
                    <xdr:col>4</xdr:col>
                    <xdr:colOff>28575</xdr:colOff>
                    <xdr:row>188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8" r:id="rId37" name="Drop Down 134">
              <controlPr defaultSize="0" autoLine="0" autoPict="0">
                <anchor moveWithCells="1">
                  <from>
                    <xdr:col>4</xdr:col>
                    <xdr:colOff>19050</xdr:colOff>
                    <xdr:row>188</xdr:row>
                    <xdr:rowOff>9525</xdr:rowOff>
                  </from>
                  <to>
                    <xdr:col>5</xdr:col>
                    <xdr:colOff>28575</xdr:colOff>
                    <xdr:row>188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9" r:id="rId38" name="Drop Down 135">
              <controlPr defaultSize="0" autoLine="0" autoPict="0">
                <anchor moveWithCells="1">
                  <from>
                    <xdr:col>5</xdr:col>
                    <xdr:colOff>19050</xdr:colOff>
                    <xdr:row>188</xdr:row>
                    <xdr:rowOff>9525</xdr:rowOff>
                  </from>
                  <to>
                    <xdr:col>6</xdr:col>
                    <xdr:colOff>28575</xdr:colOff>
                    <xdr:row>188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0" r:id="rId39" name="Drop Down 136">
              <controlPr defaultSize="0" autoLine="0" autoPict="0">
                <anchor moveWithCells="1">
                  <from>
                    <xdr:col>6</xdr:col>
                    <xdr:colOff>19050</xdr:colOff>
                    <xdr:row>188</xdr:row>
                    <xdr:rowOff>9525</xdr:rowOff>
                  </from>
                  <to>
                    <xdr:col>7</xdr:col>
                    <xdr:colOff>28575</xdr:colOff>
                    <xdr:row>188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1" r:id="rId40" name="Drop Down 137">
              <controlPr defaultSize="0" autoLine="0" autoPict="0">
                <anchor moveWithCells="1">
                  <from>
                    <xdr:col>1</xdr:col>
                    <xdr:colOff>19050</xdr:colOff>
                    <xdr:row>117</xdr:row>
                    <xdr:rowOff>9525</xdr:rowOff>
                  </from>
                  <to>
                    <xdr:col>2</xdr:col>
                    <xdr:colOff>28575</xdr:colOff>
                    <xdr:row>118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2" r:id="rId41" name="Drop Down 138">
              <controlPr defaultSize="0" autoLine="0" autoPict="0">
                <anchor moveWithCells="1">
                  <from>
                    <xdr:col>2</xdr:col>
                    <xdr:colOff>19050</xdr:colOff>
                    <xdr:row>117</xdr:row>
                    <xdr:rowOff>9525</xdr:rowOff>
                  </from>
                  <to>
                    <xdr:col>3</xdr:col>
                    <xdr:colOff>28575</xdr:colOff>
                    <xdr:row>118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3" r:id="rId42" name="Drop Down 139">
              <controlPr defaultSize="0" autoLine="0" autoPict="0">
                <anchor moveWithCells="1">
                  <from>
                    <xdr:col>3</xdr:col>
                    <xdr:colOff>19050</xdr:colOff>
                    <xdr:row>117</xdr:row>
                    <xdr:rowOff>9525</xdr:rowOff>
                  </from>
                  <to>
                    <xdr:col>4</xdr:col>
                    <xdr:colOff>28575</xdr:colOff>
                    <xdr:row>118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4" r:id="rId43" name="Drop Down 140">
              <controlPr defaultSize="0" autoLine="0" autoPict="0">
                <anchor moveWithCells="1">
                  <from>
                    <xdr:col>4</xdr:col>
                    <xdr:colOff>19050</xdr:colOff>
                    <xdr:row>117</xdr:row>
                    <xdr:rowOff>9525</xdr:rowOff>
                  </from>
                  <to>
                    <xdr:col>5</xdr:col>
                    <xdr:colOff>28575</xdr:colOff>
                    <xdr:row>118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5" r:id="rId44" name="Drop Down 141">
              <controlPr defaultSize="0" autoLine="0" autoPict="0">
                <anchor moveWithCells="1">
                  <from>
                    <xdr:col>5</xdr:col>
                    <xdr:colOff>19050</xdr:colOff>
                    <xdr:row>117</xdr:row>
                    <xdr:rowOff>9525</xdr:rowOff>
                  </from>
                  <to>
                    <xdr:col>6</xdr:col>
                    <xdr:colOff>28575</xdr:colOff>
                    <xdr:row>118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6" r:id="rId45" name="Drop Down 142">
              <controlPr defaultSize="0" autoLine="0" autoPict="0">
                <anchor moveWithCells="1">
                  <from>
                    <xdr:col>6</xdr:col>
                    <xdr:colOff>19050</xdr:colOff>
                    <xdr:row>117</xdr:row>
                    <xdr:rowOff>9525</xdr:rowOff>
                  </from>
                  <to>
                    <xdr:col>7</xdr:col>
                    <xdr:colOff>28575</xdr:colOff>
                    <xdr:row>118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3" r:id="rId46" name="Drop Down 149">
              <controlPr defaultSize="0" autoLine="0" autoPict="0">
                <anchor moveWithCells="1">
                  <from>
                    <xdr:col>1</xdr:col>
                    <xdr:colOff>19050</xdr:colOff>
                    <xdr:row>135</xdr:row>
                    <xdr:rowOff>9525</xdr:rowOff>
                  </from>
                  <to>
                    <xdr:col>2</xdr:col>
                    <xdr:colOff>28575</xdr:colOff>
                    <xdr:row>136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4" r:id="rId47" name="Drop Down 150">
              <controlPr defaultSize="0" autoLine="0" autoPict="0">
                <anchor moveWithCells="1">
                  <from>
                    <xdr:col>2</xdr:col>
                    <xdr:colOff>19050</xdr:colOff>
                    <xdr:row>135</xdr:row>
                    <xdr:rowOff>9525</xdr:rowOff>
                  </from>
                  <to>
                    <xdr:col>3</xdr:col>
                    <xdr:colOff>28575</xdr:colOff>
                    <xdr:row>136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5" r:id="rId48" name="Drop Down 151">
              <controlPr defaultSize="0" autoLine="0" autoPict="0">
                <anchor moveWithCells="1">
                  <from>
                    <xdr:col>3</xdr:col>
                    <xdr:colOff>19050</xdr:colOff>
                    <xdr:row>135</xdr:row>
                    <xdr:rowOff>9525</xdr:rowOff>
                  </from>
                  <to>
                    <xdr:col>4</xdr:col>
                    <xdr:colOff>28575</xdr:colOff>
                    <xdr:row>136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6" r:id="rId49" name="Drop Down 152">
              <controlPr defaultSize="0" autoLine="0" autoPict="0">
                <anchor moveWithCells="1">
                  <from>
                    <xdr:col>4</xdr:col>
                    <xdr:colOff>19050</xdr:colOff>
                    <xdr:row>135</xdr:row>
                    <xdr:rowOff>9525</xdr:rowOff>
                  </from>
                  <to>
                    <xdr:col>5</xdr:col>
                    <xdr:colOff>28575</xdr:colOff>
                    <xdr:row>136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7" r:id="rId50" name="Drop Down 153">
              <controlPr defaultSize="0" autoLine="0" autoPict="0">
                <anchor moveWithCells="1">
                  <from>
                    <xdr:col>5</xdr:col>
                    <xdr:colOff>19050</xdr:colOff>
                    <xdr:row>135</xdr:row>
                    <xdr:rowOff>9525</xdr:rowOff>
                  </from>
                  <to>
                    <xdr:col>6</xdr:col>
                    <xdr:colOff>28575</xdr:colOff>
                    <xdr:row>136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8" r:id="rId51" name="Drop Down 154">
              <controlPr defaultSize="0" autoLine="0" autoPict="0">
                <anchor moveWithCells="1">
                  <from>
                    <xdr:col>6</xdr:col>
                    <xdr:colOff>19050</xdr:colOff>
                    <xdr:row>135</xdr:row>
                    <xdr:rowOff>9525</xdr:rowOff>
                  </from>
                  <to>
                    <xdr:col>7</xdr:col>
                    <xdr:colOff>28575</xdr:colOff>
                    <xdr:row>136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9" r:id="rId52" name="Drop Down 155">
              <controlPr defaultSize="0" autoLine="0" autoPict="0">
                <anchor moveWithCells="1">
                  <from>
                    <xdr:col>1</xdr:col>
                    <xdr:colOff>19050</xdr:colOff>
                    <xdr:row>152</xdr:row>
                    <xdr:rowOff>9525</xdr:rowOff>
                  </from>
                  <to>
                    <xdr:col>2</xdr:col>
                    <xdr:colOff>28575</xdr:colOff>
                    <xdr:row>153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0" r:id="rId53" name="Drop Down 156">
              <controlPr defaultSize="0" autoLine="0" autoPict="0">
                <anchor moveWithCells="1">
                  <from>
                    <xdr:col>2</xdr:col>
                    <xdr:colOff>19050</xdr:colOff>
                    <xdr:row>152</xdr:row>
                    <xdr:rowOff>9525</xdr:rowOff>
                  </from>
                  <to>
                    <xdr:col>3</xdr:col>
                    <xdr:colOff>28575</xdr:colOff>
                    <xdr:row>153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1" r:id="rId54" name="Drop Down 157">
              <controlPr defaultSize="0" autoLine="0" autoPict="0">
                <anchor moveWithCells="1">
                  <from>
                    <xdr:col>3</xdr:col>
                    <xdr:colOff>19050</xdr:colOff>
                    <xdr:row>152</xdr:row>
                    <xdr:rowOff>9525</xdr:rowOff>
                  </from>
                  <to>
                    <xdr:col>4</xdr:col>
                    <xdr:colOff>28575</xdr:colOff>
                    <xdr:row>153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2" r:id="rId55" name="Drop Down 158">
              <controlPr defaultSize="0" autoLine="0" autoPict="0">
                <anchor moveWithCells="1">
                  <from>
                    <xdr:col>4</xdr:col>
                    <xdr:colOff>19050</xdr:colOff>
                    <xdr:row>152</xdr:row>
                    <xdr:rowOff>9525</xdr:rowOff>
                  </from>
                  <to>
                    <xdr:col>5</xdr:col>
                    <xdr:colOff>28575</xdr:colOff>
                    <xdr:row>153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3" r:id="rId56" name="Drop Down 159">
              <controlPr defaultSize="0" autoLine="0" autoPict="0">
                <anchor moveWithCells="1">
                  <from>
                    <xdr:col>5</xdr:col>
                    <xdr:colOff>19050</xdr:colOff>
                    <xdr:row>152</xdr:row>
                    <xdr:rowOff>9525</xdr:rowOff>
                  </from>
                  <to>
                    <xdr:col>6</xdr:col>
                    <xdr:colOff>28575</xdr:colOff>
                    <xdr:row>153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4" r:id="rId57" name="Drop Down 160">
              <controlPr defaultSize="0" autoLine="0" autoPict="0">
                <anchor moveWithCells="1">
                  <from>
                    <xdr:col>6</xdr:col>
                    <xdr:colOff>19050</xdr:colOff>
                    <xdr:row>152</xdr:row>
                    <xdr:rowOff>9525</xdr:rowOff>
                  </from>
                  <to>
                    <xdr:col>7</xdr:col>
                    <xdr:colOff>28575</xdr:colOff>
                    <xdr:row>153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9" r:id="rId58" name="Drop Down 165">
              <controlPr defaultSize="0" autoLine="0" autoPict="0">
                <anchor moveWithCells="1">
                  <from>
                    <xdr:col>6</xdr:col>
                    <xdr:colOff>19050</xdr:colOff>
                    <xdr:row>27</xdr:row>
                    <xdr:rowOff>9525</xdr:rowOff>
                  </from>
                  <to>
                    <xdr:col>7</xdr:col>
                    <xdr:colOff>28575</xdr:colOff>
                    <xdr:row>28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3"/>
  <dimension ref="A1:AE44"/>
  <sheetViews>
    <sheetView showGridLines="0" workbookViewId="0">
      <selection activeCell="G27" sqref="G27"/>
    </sheetView>
  </sheetViews>
  <sheetFormatPr baseColWidth="10" defaultRowHeight="12.75" x14ac:dyDescent="0.2"/>
  <cols>
    <col min="1" max="1" width="16.140625" customWidth="1"/>
    <col min="2" max="2" width="5.5703125" style="115" hidden="1" customWidth="1"/>
    <col min="3" max="3" width="14.28515625" style="115" hidden="1" customWidth="1"/>
    <col min="4" max="4" width="16.140625" customWidth="1"/>
    <col min="5" max="5" width="2.140625" style="115" hidden="1" customWidth="1"/>
    <col min="6" max="6" width="15.42578125" style="115" hidden="1" customWidth="1"/>
    <col min="7" max="7" width="16.140625" customWidth="1"/>
    <col min="8" max="8" width="3.28515625" style="115" hidden="1" customWidth="1"/>
    <col min="9" max="9" width="15.42578125" style="115" hidden="1" customWidth="1"/>
    <col min="10" max="10" width="22.140625" bestFit="1" customWidth="1"/>
    <col min="11" max="11" width="2.140625" style="115" hidden="1" customWidth="1"/>
    <col min="12" max="12" width="12.140625" style="115" hidden="1" customWidth="1"/>
    <col min="13" max="13" width="16.140625" customWidth="1"/>
    <col min="14" max="14" width="2.140625" style="115" hidden="1" customWidth="1"/>
    <col min="15" max="15" width="9.85546875" style="115" hidden="1" customWidth="1"/>
    <col min="16" max="16" width="21.7109375" customWidth="1"/>
    <col min="17" max="18" width="9.85546875" style="115" hidden="1" customWidth="1"/>
    <col min="19" max="19" width="22.140625" bestFit="1" customWidth="1"/>
    <col min="20" max="20" width="2.140625" style="115" hidden="1" customWidth="1"/>
    <col min="21" max="21" width="26.85546875" style="115" hidden="1" customWidth="1"/>
    <col min="22" max="22" width="4.28515625" customWidth="1"/>
    <col min="23" max="23" width="14.140625" bestFit="1" customWidth="1"/>
    <col min="25" max="28" width="23.140625" style="115" hidden="1" customWidth="1"/>
    <col min="29" max="30" width="11.42578125" style="115" hidden="1" customWidth="1"/>
    <col min="31" max="31" width="11.42578125" style="115" customWidth="1"/>
  </cols>
  <sheetData>
    <row r="1" spans="1:30" ht="13.5" thickBot="1" x14ac:dyDescent="0.25">
      <c r="A1" s="96" t="s">
        <v>2</v>
      </c>
      <c r="B1" s="113"/>
      <c r="C1" s="113"/>
      <c r="D1" s="97" t="s">
        <v>3</v>
      </c>
      <c r="E1" s="116"/>
      <c r="F1" s="116"/>
      <c r="G1" s="141" t="s">
        <v>0</v>
      </c>
      <c r="H1" s="116"/>
      <c r="I1" s="116"/>
      <c r="J1" s="142" t="s">
        <v>4</v>
      </c>
      <c r="K1" s="117"/>
      <c r="L1" s="117"/>
      <c r="M1" s="98" t="s">
        <v>31</v>
      </c>
      <c r="N1" s="117"/>
      <c r="O1" s="117"/>
      <c r="P1" s="97" t="s">
        <v>32</v>
      </c>
      <c r="Q1" s="118"/>
      <c r="R1" s="118"/>
      <c r="S1" s="99" t="s">
        <v>13</v>
      </c>
      <c r="V1" s="100"/>
      <c r="W1" s="129" t="s">
        <v>40</v>
      </c>
      <c r="X1" s="132" t="s">
        <v>65</v>
      </c>
      <c r="Y1" s="121" t="s">
        <v>49</v>
      </c>
      <c r="Z1" s="119"/>
      <c r="AA1" s="119"/>
      <c r="AB1" s="122" t="s">
        <v>58</v>
      </c>
      <c r="AC1" s="117"/>
      <c r="AD1" s="118"/>
    </row>
    <row r="2" spans="1:30" ht="13.5" x14ac:dyDescent="0.2">
      <c r="A2" s="103" t="s">
        <v>99</v>
      </c>
      <c r="B2" s="114">
        <f>IF(A2="","",SUMPRODUCT((A$2:A$15&lt;=A2)-(ISBLANK(A$2:A$15))))</f>
        <v>2</v>
      </c>
      <c r="C2" s="114" t="str">
        <f>IF(ISNA(MATCH(MIN(B$2:B$15)+ROW()-ROW(C$2),B$2:B$15,0)),"",INDEX(A$2:A$15,MATCH(MIN(B$2:B$15)+ROW()-ROW(C$2),B$2:B$15,0)))</f>
        <v>*nom_interim 43M</v>
      </c>
      <c r="D2" s="105" t="s">
        <v>100</v>
      </c>
      <c r="E2" s="114">
        <f>IF(D2="","",SUMPRODUCT((D$2:D$8&lt;=D2)-(ISBLANK(D$2:D$8))))</f>
        <v>3</v>
      </c>
      <c r="F2" s="114" t="str">
        <f>IF(ISNA(MATCH(MIN(E$2:E$8)+ROW()-ROW(F$2),E$2:E$8,0)),"",INDEX(D$2:D$8,MATCH(MIN(E$2:E$8)+ROW()-ROW(F$2),E$2:E$8,0)))</f>
        <v>NOM 10</v>
      </c>
      <c r="G2" s="103" t="s">
        <v>106</v>
      </c>
      <c r="H2" s="114">
        <f>IF(G2="","",SUMPRODUCT((G$2:G$11&lt;=G2)-(ISBLANK(G$2:G$11))))</f>
        <v>6</v>
      </c>
      <c r="I2" s="114" t="str">
        <f>IF(ISNA(MATCH(MIN(H$2:H$11)+ROW()-ROW(I$2),H$2:H$11,0)),"",INDEX(G$2:G$11,MATCH(MIN(H$2:H$11)+ROW()-ROW(I$2),H$2:H$11,0)))</f>
        <v>*nom_interim 41G</v>
      </c>
      <c r="J2" s="103" t="s">
        <v>110</v>
      </c>
      <c r="K2" s="114">
        <f>IF(J2="","",SUMPRODUCT((J$2:J$15&lt;=J2)-(ISBLANK(J$2:J$15))))</f>
        <v>1</v>
      </c>
      <c r="L2" s="114" t="str">
        <f>IF(ISNA(MATCH(MIN(K$2:K$15)+ROW()-ROW(L$2),K$2:K$15,0)),"",INDEX(J$2:J$15,MATCH(MIN(K$2:K$15)+ROW()-ROW(L$2),K$2:K$15,0)))</f>
        <v>Client 1</v>
      </c>
      <c r="M2" s="102" t="s">
        <v>1</v>
      </c>
      <c r="N2" s="114">
        <f>IF(M2="","",SUMPRODUCT((M$2:M$11&lt;=M2)-(ISBLANK(M$2:M$11))))</f>
        <v>2</v>
      </c>
      <c r="O2" s="114" t="str">
        <f>IF(ISNA(MATCH(MIN(N$2:N$11)+ROW()-ROW(O$2),N$2:N$11,0)),"",INDEX(M$2:M$11,MATCH(MIN(N$2:N$11)+ROW()-ROW(O$2),N$2:N$11,0)))</f>
        <v>Berlingo</v>
      </c>
      <c r="P2" s="103" t="s">
        <v>33</v>
      </c>
      <c r="Q2" s="114">
        <f t="shared" ref="Q2:Q14" si="0">IF(P2="","",SUMPRODUCT((P$2:P$14&lt;=P2)-(ISBLANK(P$2:P$14))))</f>
        <v>1</v>
      </c>
      <c r="R2" s="114" t="str">
        <f t="shared" ref="R2:R14" si="1">IF(ISNA(MATCH(MIN(Q$2:Q$14)+ROW()-ROW(R$2),Q$2:Q$14,0)),"",INDEX(P$2:P$14,MATCH(MIN(Q$2:Q$14)+ROW()-ROW(R$2),Q$2:Q$14,0)))</f>
        <v>4T élec</v>
      </c>
      <c r="S2" s="104" t="s">
        <v>14</v>
      </c>
      <c r="T2" s="114">
        <f>IF(S2="","",SUMPRODUCT((S$2:S$17&lt;=S2)-(ISBLANK(S$2:S$17))))</f>
        <v>3</v>
      </c>
      <c r="U2" s="114" t="str">
        <f>IF(ISNA(MATCH(MIN(T$2:T$17)+ROW()-ROW(U$2),T$2:T$17,0)),"",INDEX(S$2:S$17,MATCH(MIN(T$2:T$17)+ROW()-ROW(U$2),T$2:T$17,0)))</f>
        <v>Contrôle chariots</v>
      </c>
      <c r="V2" s="101"/>
      <c r="W2" s="105" t="s">
        <v>39</v>
      </c>
      <c r="X2" s="133" t="s">
        <v>66</v>
      </c>
      <c r="Y2" s="123" t="str">
        <f>P2</f>
        <v>4T élec</v>
      </c>
      <c r="Z2" s="114">
        <f t="shared" ref="Z2:Z24" si="2">IF(Y2="","",SUMPRODUCT((Y$2:Y$24&lt;=Y2)-(ISBLANK(Y$2:Y$24))))</f>
        <v>15</v>
      </c>
      <c r="AA2" s="114" t="str">
        <f t="shared" ref="AA2:AA24" si="3">IF(ISNA(MATCH(MIN(Z$2:Z$24)+ROW()-ROW(AA$2),Z$2:Z$24,0)),"",INDEX(Y$2:Y$24,MATCH(MIN(Z$2:Z$24)+ROW()-ROW(AA$2),Z$2:Z$24,0)))</f>
        <v>4T élec</v>
      </c>
      <c r="AB2" s="124" t="str">
        <f t="shared" ref="AB2:AB9" si="4">A2</f>
        <v>NOM 1</v>
      </c>
      <c r="AC2" s="114">
        <f t="shared" ref="AC2:AC25" si="5">IF(AB2="","",SUMPRODUCT((AB$2:AB$25&lt;=AB2)-(ISBLANK(AB$2:AB$25))))</f>
        <v>13</v>
      </c>
      <c r="AD2" s="120" t="str">
        <f t="shared" ref="AD2:AD25" si="6">IF(ISNA(MATCH(MIN(AC$2:AC$25)+ROW()-ROW(AD$2),AC$2:AC$25,0)),"",INDEX(AB$2:AB$25,MATCH(MIN(AC$2:AC$25)+ROW()-ROW(AD$2),AC$2:AC$25,0)))</f>
        <v>*nom_interim 41G</v>
      </c>
    </row>
    <row r="3" spans="1:30" ht="13.5" x14ac:dyDescent="0.2">
      <c r="A3" s="105" t="s">
        <v>100</v>
      </c>
      <c r="B3" s="114">
        <f>IF(A3="","",SUMPRODUCT((A$2:A$15&lt;=A3)-(ISBLANK(A$2:A$15))))</f>
        <v>3</v>
      </c>
      <c r="C3" s="114" t="str">
        <f>IF(ISNA(MATCH(MIN(B$2:B$15)+ROW()-ROW(C$2),B$2:B$15,0)),"",INDEX(A$2:A$15,MATCH(MIN(B$2:B$15)+ROW()-ROW(C$2),B$2:B$15,0)))</f>
        <v>NOM 1</v>
      </c>
      <c r="D3" s="105" t="s">
        <v>108</v>
      </c>
      <c r="E3" s="114">
        <f t="shared" ref="E3:E8" si="7">IF(D3="","",SUMPRODUCT((D$2:D$8&lt;=D3)-(ISBLANK(D$2:D$8))))</f>
        <v>1</v>
      </c>
      <c r="F3" s="114" t="str">
        <f t="shared" ref="F3:F8" si="8">IF(ISNA(MATCH(MIN(E$2:E$8)+ROW()-ROW(F$2),E$2:E$8,0)),"",INDEX(D$2:D$8,MATCH(MIN(E$2:E$8)+ROW()-ROW(F$2),E$2:E$8,0)))</f>
        <v>NOM 11</v>
      </c>
      <c r="G3" s="105" t="s">
        <v>107</v>
      </c>
      <c r="H3" s="114">
        <f t="shared" ref="H3:H11" si="9">IF(G3="","",SUMPRODUCT((G$2:G$11&lt;=G3)-(ISBLANK(G$2:G$11))))</f>
        <v>7</v>
      </c>
      <c r="I3" s="114" t="str">
        <f t="shared" ref="I3:I11" si="10">IF(ISNA(MATCH(MIN(H$2:H$11)+ROW()-ROW(I$2),H$2:H$11,0)),"",INDEX(G$2:G$11,MATCH(MIN(H$2:H$11)+ROW()-ROW(I$2),H$2:H$11,0)))</f>
        <v>Autre 41G</v>
      </c>
      <c r="J3" s="105" t="s">
        <v>111</v>
      </c>
      <c r="K3" s="114">
        <f t="shared" ref="K3:K15" si="11">IF(J3="","",SUMPRODUCT((J$2:J$15&lt;=J3)-(ISBLANK(J$2:J$15))))</f>
        <v>2</v>
      </c>
      <c r="L3" s="114" t="str">
        <f t="shared" ref="L3:L14" si="12">IF(ISNA(MATCH(MIN(K$2:K$15)+ROW()-ROW(L$2),K$2:K$15,0)),"",INDEX(J$2:J$15,MATCH(MIN(K$2:K$15)+ROW()-ROW(L$2),K$2:K$15,0)))</f>
        <v>Client 2</v>
      </c>
      <c r="M3" s="107" t="s">
        <v>5</v>
      </c>
      <c r="N3" s="114">
        <f t="shared" ref="N3:N11" si="13">IF(M3="","",SUMPRODUCT((M$2:M$11&lt;=M3)-(ISBLANK(M$2:M$11))))</f>
        <v>4</v>
      </c>
      <c r="O3" s="114" t="str">
        <f>IF(ISNA(MATCH(MIN(N$2:N$11)+ROW()-ROW(O$2),N$2:N$11,0)),"",INDEX(M$2:M$11,MATCH(MIN(N$2:N$11)+ROW()-ROW(O$2),N$2:N$11,0)))</f>
        <v>DAF</v>
      </c>
      <c r="P3" s="105" t="s">
        <v>34</v>
      </c>
      <c r="Q3" s="114">
        <f t="shared" si="0"/>
        <v>2</v>
      </c>
      <c r="R3" s="114" t="str">
        <f t="shared" si="1"/>
        <v>7T gaz</v>
      </c>
      <c r="S3" s="108" t="s">
        <v>15</v>
      </c>
      <c r="T3" s="114">
        <f t="shared" ref="T3:T17" si="14">IF(S3="","",SUMPRODUCT((S$2:S$17&lt;=S3)-(ISBLANK(S$2:S$17))))</f>
        <v>4</v>
      </c>
      <c r="U3" s="114" t="str">
        <f t="shared" ref="U3:U17" si="15">IF(ISNA(MATCH(MIN(T$2:T$17)+ROW()-ROW(U$2),T$2:T$17,0)),"",INDEX(S$2:S$17,MATCH(MIN(T$2:T$17)+ROW()-ROW(U$2),T$2:T$17,0)))</f>
        <v>Inventaire consommables</v>
      </c>
      <c r="V3" s="101"/>
      <c r="W3" s="105" t="s">
        <v>41</v>
      </c>
      <c r="X3" s="133" t="s">
        <v>67</v>
      </c>
      <c r="Y3" s="125" t="str">
        <f>P3</f>
        <v>7T gaz</v>
      </c>
      <c r="Z3" s="114">
        <f t="shared" si="2"/>
        <v>16</v>
      </c>
      <c r="AA3" s="114" t="str">
        <f t="shared" si="3"/>
        <v>7T gaz</v>
      </c>
      <c r="AB3" s="124" t="str">
        <f t="shared" si="4"/>
        <v>NOM 2</v>
      </c>
      <c r="AC3" s="114">
        <f t="shared" si="5"/>
        <v>17</v>
      </c>
      <c r="AD3" s="120" t="str">
        <f t="shared" si="6"/>
        <v>*nom_interim 43M</v>
      </c>
    </row>
    <row r="4" spans="1:30" ht="14.25" thickBot="1" x14ac:dyDescent="0.25">
      <c r="A4" s="105" t="s">
        <v>101</v>
      </c>
      <c r="B4" s="114">
        <f t="shared" ref="B4:B15" si="16">IF(A4="","",SUMPRODUCT((A$2:A$15&lt;=A4)-(ISBLANK(A$2:A$15))))</f>
        <v>4</v>
      </c>
      <c r="C4" s="114" t="str">
        <f t="shared" ref="C4:C15" si="17">IF(ISNA(MATCH(MIN(B$2:B$15)+ROW()-ROW(C$2),B$2:B$15,0)),"",INDEX(A$2:A$15,MATCH(MIN(B$2:B$15)+ROW()-ROW(C$2),B$2:B$15,0)))</f>
        <v>NOM 2</v>
      </c>
      <c r="D4" s="105" t="s">
        <v>109</v>
      </c>
      <c r="E4" s="114">
        <f t="shared" si="7"/>
        <v>2</v>
      </c>
      <c r="F4" s="114" t="str">
        <f t="shared" si="8"/>
        <v>NOM 2</v>
      </c>
      <c r="G4" s="105" t="s">
        <v>108</v>
      </c>
      <c r="H4" s="114">
        <f t="shared" si="9"/>
        <v>3</v>
      </c>
      <c r="I4" s="114" t="str">
        <f t="shared" si="10"/>
        <v>NOM 10</v>
      </c>
      <c r="J4" s="105" t="s">
        <v>112</v>
      </c>
      <c r="K4" s="114">
        <f t="shared" si="11"/>
        <v>3</v>
      </c>
      <c r="L4" s="114" t="str">
        <f t="shared" si="12"/>
        <v>Client 3</v>
      </c>
      <c r="M4" s="107" t="s">
        <v>6</v>
      </c>
      <c r="N4" s="114">
        <f t="shared" si="13"/>
        <v>3</v>
      </c>
      <c r="O4" s="114" t="str">
        <f>IF(ISNA(MATCH(MIN(N$2:N$11)+ROW()-ROW(O$2),N$2:N$11,0)),"",INDEX(M$2:M$11,MATCH(MIN(N$2:N$11)+ROW()-ROW(O$2),N$2:N$11,0)))</f>
        <v>Iveco</v>
      </c>
      <c r="P4" s="109" t="s">
        <v>35</v>
      </c>
      <c r="Q4" s="114">
        <f t="shared" si="0"/>
        <v>3</v>
      </c>
      <c r="R4" s="114" t="str">
        <f t="shared" si="1"/>
        <v>Nissan</v>
      </c>
      <c r="S4" s="108" t="s">
        <v>16</v>
      </c>
      <c r="T4" s="114">
        <f t="shared" si="14"/>
        <v>5</v>
      </c>
      <c r="U4" s="114" t="str">
        <f t="shared" si="15"/>
        <v>Inventaires</v>
      </c>
      <c r="V4" s="101"/>
      <c r="W4" s="105"/>
      <c r="X4" s="133" t="s">
        <v>68</v>
      </c>
      <c r="Y4" s="125" t="str">
        <f>P4</f>
        <v>Nissan</v>
      </c>
      <c r="Z4" s="114">
        <f t="shared" si="2"/>
        <v>21</v>
      </c>
      <c r="AA4" s="114" t="str">
        <f t="shared" si="3"/>
        <v>Berlingo</v>
      </c>
      <c r="AB4" s="124" t="str">
        <f t="shared" si="4"/>
        <v>NOM 3</v>
      </c>
      <c r="AC4" s="114">
        <f t="shared" si="5"/>
        <v>18</v>
      </c>
      <c r="AD4" s="120" t="str">
        <f t="shared" si="6"/>
        <v>Autre 41G</v>
      </c>
    </row>
    <row r="5" spans="1:30" ht="14.25" thickBot="1" x14ac:dyDescent="0.25">
      <c r="A5" s="105" t="s">
        <v>102</v>
      </c>
      <c r="B5" s="114">
        <f t="shared" si="16"/>
        <v>5</v>
      </c>
      <c r="C5" s="114" t="str">
        <f>IF(ISNA(MATCH(MIN(B$2:B$15)+ROW()-ROW(C$2),B$2:B$15,0)),"",INDEX(A$2:A$15,MATCH(MIN(B$2:B$15)+ROW()-ROW(C$2),B$2:B$15,0)))</f>
        <v>NOM 3</v>
      </c>
      <c r="D5" s="103" t="s">
        <v>106</v>
      </c>
      <c r="E5" s="114">
        <f t="shared" si="7"/>
        <v>4</v>
      </c>
      <c r="F5" s="114" t="str">
        <f t="shared" si="8"/>
        <v>NOM 8</v>
      </c>
      <c r="G5" s="105" t="s">
        <v>109</v>
      </c>
      <c r="H5" s="114">
        <f t="shared" si="9"/>
        <v>4</v>
      </c>
      <c r="I5" s="114" t="str">
        <f t="shared" si="10"/>
        <v>NOM 11</v>
      </c>
      <c r="J5" s="105" t="s">
        <v>113</v>
      </c>
      <c r="K5" s="114">
        <f t="shared" si="11"/>
        <v>4</v>
      </c>
      <c r="L5" s="114" t="str">
        <f t="shared" si="12"/>
        <v>Client 4</v>
      </c>
      <c r="M5" s="107" t="s">
        <v>7</v>
      </c>
      <c r="N5" s="114">
        <f t="shared" si="13"/>
        <v>1</v>
      </c>
      <c r="O5" s="114" t="str">
        <f>IF(ISNA(MATCH(MIN(N$2:N$11)+ROW()-ROW(O$2),N$2:N$11,0)),"",INDEX(M$2:M$11,MATCH(MIN(N$2:N$11)+ROW()-ROW(O$2),N$2:N$11,0)))</f>
        <v>Jumpy</v>
      </c>
      <c r="P5" s="109" t="s">
        <v>36</v>
      </c>
      <c r="Q5" s="114">
        <f t="shared" si="0"/>
        <v>4</v>
      </c>
      <c r="R5" s="114" t="str">
        <f t="shared" si="1"/>
        <v>Oman</v>
      </c>
      <c r="S5" s="108" t="s">
        <v>17</v>
      </c>
      <c r="T5" s="114">
        <f t="shared" si="14"/>
        <v>6</v>
      </c>
      <c r="U5" s="114" t="str">
        <f t="shared" si="15"/>
        <v>Prépa cmdes</v>
      </c>
      <c r="V5" s="101"/>
      <c r="W5" s="134"/>
      <c r="X5" s="133" t="s">
        <v>69</v>
      </c>
      <c r="Y5" s="125" t="str">
        <f>P5</f>
        <v>Oman</v>
      </c>
      <c r="Z5" s="114">
        <f t="shared" si="2"/>
        <v>22</v>
      </c>
      <c r="AA5" s="114" t="str">
        <f t="shared" si="3"/>
        <v>DAF</v>
      </c>
      <c r="AB5" s="124" t="str">
        <f t="shared" si="4"/>
        <v>NOM 4</v>
      </c>
      <c r="AC5" s="114">
        <f t="shared" si="5"/>
        <v>19</v>
      </c>
      <c r="AD5" s="120" t="str">
        <f t="shared" si="6"/>
        <v>NOM 1</v>
      </c>
    </row>
    <row r="6" spans="1:30" ht="13.5" x14ac:dyDescent="0.2">
      <c r="A6" s="105" t="s">
        <v>103</v>
      </c>
      <c r="B6" s="114">
        <f t="shared" si="16"/>
        <v>6</v>
      </c>
      <c r="C6" s="114" t="str">
        <f>IF(ISNA(MATCH(MIN(B$2:B$15)+ROW()-ROW(C$2),B$2:B$15,0)),"",INDEX(A$2:A$15,MATCH(MIN(B$2:B$15)+ROW()-ROW(C$2),B$2:B$15,0)))</f>
        <v>NOM 4</v>
      </c>
      <c r="D6" s="106"/>
      <c r="E6" s="114" t="str">
        <f t="shared" si="7"/>
        <v/>
      </c>
      <c r="F6" s="114" t="str">
        <f t="shared" si="8"/>
        <v/>
      </c>
      <c r="G6" s="105" t="s">
        <v>100</v>
      </c>
      <c r="H6" s="114">
        <f t="shared" si="9"/>
        <v>5</v>
      </c>
      <c r="I6" s="114" t="str">
        <f t="shared" si="10"/>
        <v>NOM 2</v>
      </c>
      <c r="J6" s="105" t="s">
        <v>114</v>
      </c>
      <c r="K6" s="114">
        <f t="shared" si="11"/>
        <v>5</v>
      </c>
      <c r="L6" s="114" t="str">
        <f t="shared" si="12"/>
        <v>Client 5</v>
      </c>
      <c r="M6" s="105"/>
      <c r="N6" s="114" t="str">
        <f t="shared" si="13"/>
        <v/>
      </c>
      <c r="O6" s="114" t="str">
        <f t="shared" ref="O6:O11" si="18">IF(ISNA(MATCH(MIN(N$2:N$11)+ROW()-ROW(O$2),N$2:N$11,0)),"",INDEX(M$2:M$11,MATCH(MIN(N$2:N$11)+ROW()-ROW(O$2),N$2:N$11,0)))</f>
        <v/>
      </c>
      <c r="P6" s="109" t="s">
        <v>37</v>
      </c>
      <c r="Q6" s="114">
        <f t="shared" si="0"/>
        <v>5</v>
      </c>
      <c r="R6" s="114" t="str">
        <f t="shared" si="1"/>
        <v>Transpal élec</v>
      </c>
      <c r="S6" s="107" t="s">
        <v>12</v>
      </c>
      <c r="T6" s="114">
        <f t="shared" si="14"/>
        <v>1</v>
      </c>
      <c r="U6" s="114" t="str">
        <f t="shared" si="15"/>
        <v>Rangement</v>
      </c>
      <c r="V6" s="101"/>
      <c r="X6" s="106" t="s">
        <v>70</v>
      </c>
      <c r="Y6" s="125" t="str">
        <f>P6</f>
        <v>Transpal élec</v>
      </c>
      <c r="Z6" s="114">
        <f t="shared" si="2"/>
        <v>23</v>
      </c>
      <c r="AA6" s="114" t="str">
        <f t="shared" si="3"/>
        <v>Iveco</v>
      </c>
      <c r="AB6" s="124" t="str">
        <f t="shared" si="4"/>
        <v>NOM 5</v>
      </c>
      <c r="AC6" s="114">
        <f t="shared" si="5"/>
        <v>20</v>
      </c>
      <c r="AD6" s="120" t="str">
        <f t="shared" si="6"/>
        <v>NOM 10</v>
      </c>
    </row>
    <row r="7" spans="1:30" ht="13.5" x14ac:dyDescent="0.2">
      <c r="A7" s="105" t="s">
        <v>104</v>
      </c>
      <c r="B7" s="114">
        <f t="shared" si="16"/>
        <v>7</v>
      </c>
      <c r="C7" s="114" t="str">
        <f t="shared" si="17"/>
        <v>NOM 5</v>
      </c>
      <c r="D7" s="106"/>
      <c r="E7" s="114" t="str">
        <f t="shared" si="7"/>
        <v/>
      </c>
      <c r="F7" s="114" t="str">
        <f t="shared" si="8"/>
        <v/>
      </c>
      <c r="G7" s="105" t="s">
        <v>62</v>
      </c>
      <c r="H7" s="114">
        <f t="shared" si="9"/>
        <v>2</v>
      </c>
      <c r="I7" s="114" t="str">
        <f t="shared" si="10"/>
        <v>NOM 8</v>
      </c>
      <c r="J7" s="105" t="s">
        <v>115</v>
      </c>
      <c r="K7" s="114">
        <f t="shared" si="11"/>
        <v>6</v>
      </c>
      <c r="L7" s="114" t="str">
        <f t="shared" si="12"/>
        <v>Client 6</v>
      </c>
      <c r="M7" s="105"/>
      <c r="N7" s="114" t="str">
        <f t="shared" si="13"/>
        <v/>
      </c>
      <c r="O7" s="114" t="str">
        <f t="shared" si="18"/>
        <v/>
      </c>
      <c r="P7" s="106"/>
      <c r="Q7" s="114" t="str">
        <f t="shared" si="0"/>
        <v/>
      </c>
      <c r="R7" s="114" t="str">
        <f t="shared" si="1"/>
        <v/>
      </c>
      <c r="S7" s="107" t="s">
        <v>27</v>
      </c>
      <c r="T7" s="114">
        <f t="shared" si="14"/>
        <v>2</v>
      </c>
      <c r="U7" s="114" t="str">
        <f t="shared" si="15"/>
        <v>Réception</v>
      </c>
      <c r="V7" s="101"/>
      <c r="W7" s="100"/>
      <c r="X7" s="106" t="s">
        <v>71</v>
      </c>
      <c r="Y7" s="125" t="str">
        <f t="shared" ref="Y7:Y14" si="19">IF(P7="","",P7)</f>
        <v/>
      </c>
      <c r="Z7" s="114" t="str">
        <f t="shared" si="2"/>
        <v/>
      </c>
      <c r="AA7" s="114" t="str">
        <f t="shared" si="3"/>
        <v>Jumpy</v>
      </c>
      <c r="AB7" s="124" t="str">
        <f t="shared" si="4"/>
        <v>NOM 6</v>
      </c>
      <c r="AC7" s="114">
        <f t="shared" si="5"/>
        <v>21</v>
      </c>
      <c r="AD7" s="120" t="str">
        <f t="shared" si="6"/>
        <v>NOM 11</v>
      </c>
    </row>
    <row r="8" spans="1:30" ht="14.25" thickBot="1" x14ac:dyDescent="0.25">
      <c r="A8" s="105" t="s">
        <v>105</v>
      </c>
      <c r="B8" s="114">
        <f t="shared" si="16"/>
        <v>8</v>
      </c>
      <c r="C8" s="114" t="str">
        <f>IF(ISNA(MATCH(MIN(B$2:B$15)+ROW()-ROW(C$2),B$2:B$15,0)),"",INDEX(A$2:A$15,MATCH(MIN(B$2:B$15)+ROW()-ROW(C$2),B$2:B$15,0)))</f>
        <v>NOM 6</v>
      </c>
      <c r="D8" s="110"/>
      <c r="E8" s="114" t="str">
        <f t="shared" si="7"/>
        <v/>
      </c>
      <c r="F8" s="114" t="str">
        <f t="shared" si="8"/>
        <v/>
      </c>
      <c r="G8" s="105" t="s">
        <v>63</v>
      </c>
      <c r="H8" s="114">
        <f t="shared" si="9"/>
        <v>1</v>
      </c>
      <c r="I8" s="114" t="str">
        <f t="shared" si="10"/>
        <v>NOM 9</v>
      </c>
      <c r="J8" s="105" t="s">
        <v>116</v>
      </c>
      <c r="K8" s="114">
        <f t="shared" si="11"/>
        <v>7</v>
      </c>
      <c r="L8" s="114" t="str">
        <f t="shared" si="12"/>
        <v>Client 7</v>
      </c>
      <c r="M8" s="106"/>
      <c r="N8" s="114" t="str">
        <f t="shared" si="13"/>
        <v/>
      </c>
      <c r="O8" s="114" t="str">
        <f t="shared" si="18"/>
        <v/>
      </c>
      <c r="P8" s="106"/>
      <c r="Q8" s="114" t="str">
        <f t="shared" si="0"/>
        <v/>
      </c>
      <c r="R8" s="114" t="str">
        <f t="shared" si="1"/>
        <v/>
      </c>
      <c r="S8" s="106"/>
      <c r="T8" s="114" t="str">
        <f t="shared" si="14"/>
        <v/>
      </c>
      <c r="U8" s="114" t="str">
        <f t="shared" si="15"/>
        <v/>
      </c>
      <c r="V8" s="101"/>
      <c r="W8" s="100"/>
      <c r="X8" s="106" t="s">
        <v>72</v>
      </c>
      <c r="Y8" s="125" t="str">
        <f t="shared" si="19"/>
        <v/>
      </c>
      <c r="Z8" s="114" t="str">
        <f t="shared" si="2"/>
        <v/>
      </c>
      <c r="AA8" s="114" t="str">
        <f t="shared" si="3"/>
        <v>Nissan</v>
      </c>
      <c r="AB8" s="124" t="str">
        <f t="shared" si="4"/>
        <v>NOM 7</v>
      </c>
      <c r="AC8" s="114">
        <f t="shared" si="5"/>
        <v>22</v>
      </c>
      <c r="AD8" s="120" t="str">
        <f t="shared" si="6"/>
        <v/>
      </c>
    </row>
    <row r="9" spans="1:30" ht="13.5" x14ac:dyDescent="0.2">
      <c r="A9" s="105" t="s">
        <v>61</v>
      </c>
      <c r="B9" s="114">
        <f t="shared" si="16"/>
        <v>1</v>
      </c>
      <c r="C9" s="114" t="str">
        <f t="shared" si="17"/>
        <v>NOM 7</v>
      </c>
      <c r="D9" s="100"/>
      <c r="G9" s="106"/>
      <c r="H9" s="114" t="str">
        <f t="shared" si="9"/>
        <v/>
      </c>
      <c r="I9" s="114" t="str">
        <f t="shared" si="10"/>
        <v/>
      </c>
      <c r="J9" s="105" t="s">
        <v>117</v>
      </c>
      <c r="K9" s="114">
        <f t="shared" si="11"/>
        <v>8</v>
      </c>
      <c r="L9" s="114" t="str">
        <f t="shared" si="12"/>
        <v>Client 8</v>
      </c>
      <c r="M9" s="106"/>
      <c r="N9" s="114" t="str">
        <f t="shared" si="13"/>
        <v/>
      </c>
      <c r="O9" s="114" t="str">
        <f t="shared" si="18"/>
        <v/>
      </c>
      <c r="P9" s="106"/>
      <c r="Q9" s="114" t="str">
        <f t="shared" si="0"/>
        <v/>
      </c>
      <c r="R9" s="114" t="str">
        <f t="shared" si="1"/>
        <v/>
      </c>
      <c r="S9" s="106"/>
      <c r="T9" s="114" t="str">
        <f t="shared" si="14"/>
        <v/>
      </c>
      <c r="U9" s="114" t="str">
        <f t="shared" si="15"/>
        <v/>
      </c>
      <c r="V9" s="101"/>
      <c r="W9" s="100"/>
      <c r="X9" s="106" t="s">
        <v>73</v>
      </c>
      <c r="Y9" s="125" t="str">
        <f t="shared" si="19"/>
        <v/>
      </c>
      <c r="Z9" s="114" t="str">
        <f t="shared" si="2"/>
        <v/>
      </c>
      <c r="AA9" s="114" t="str">
        <f t="shared" si="3"/>
        <v>Oman</v>
      </c>
      <c r="AB9" s="124" t="str">
        <f t="shared" si="4"/>
        <v>*nom_interim 43M</v>
      </c>
      <c r="AC9" s="114">
        <f t="shared" si="5"/>
        <v>11</v>
      </c>
      <c r="AD9" s="120" t="str">
        <f t="shared" si="6"/>
        <v>NOM 2</v>
      </c>
    </row>
    <row r="10" spans="1:30" ht="13.5" x14ac:dyDescent="0.2">
      <c r="A10" s="105"/>
      <c r="B10" s="114" t="str">
        <f t="shared" si="16"/>
        <v/>
      </c>
      <c r="C10" s="114" t="str">
        <f t="shared" si="17"/>
        <v/>
      </c>
      <c r="D10" s="100"/>
      <c r="G10" s="106"/>
      <c r="H10" s="114" t="str">
        <f t="shared" si="9"/>
        <v/>
      </c>
      <c r="I10" s="114" t="str">
        <f t="shared" si="10"/>
        <v/>
      </c>
      <c r="J10" s="107" t="s">
        <v>28</v>
      </c>
      <c r="K10" s="114">
        <f t="shared" si="11"/>
        <v>9</v>
      </c>
      <c r="L10" s="114" t="str">
        <f t="shared" si="12"/>
        <v>Divers</v>
      </c>
      <c r="M10" s="106"/>
      <c r="N10" s="114" t="str">
        <f t="shared" si="13"/>
        <v/>
      </c>
      <c r="O10" s="114" t="str">
        <f t="shared" si="18"/>
        <v/>
      </c>
      <c r="P10" s="106"/>
      <c r="Q10" s="114" t="str">
        <f t="shared" si="0"/>
        <v/>
      </c>
      <c r="R10" s="114" t="str">
        <f t="shared" si="1"/>
        <v/>
      </c>
      <c r="S10" s="106"/>
      <c r="T10" s="114" t="str">
        <f t="shared" si="14"/>
        <v/>
      </c>
      <c r="U10" s="114" t="str">
        <f t="shared" si="15"/>
        <v/>
      </c>
      <c r="V10" s="101"/>
      <c r="W10" s="100"/>
      <c r="X10" s="106" t="s">
        <v>74</v>
      </c>
      <c r="Y10" s="125" t="str">
        <f t="shared" si="19"/>
        <v/>
      </c>
      <c r="Z10" s="114" t="str">
        <f t="shared" si="2"/>
        <v/>
      </c>
      <c r="AA10" s="114" t="str">
        <f t="shared" si="3"/>
        <v>Transpal élec</v>
      </c>
      <c r="AB10" s="124" t="str">
        <f t="shared" ref="AB10:AB15" si="20">IF(A10="","",A10)</f>
        <v/>
      </c>
      <c r="AC10" s="114" t="str">
        <f t="shared" si="5"/>
        <v/>
      </c>
      <c r="AD10" s="120" t="str">
        <f t="shared" si="6"/>
        <v>NOM 3</v>
      </c>
    </row>
    <row r="11" spans="1:30" ht="14.25" thickBot="1" x14ac:dyDescent="0.25">
      <c r="A11" s="107"/>
      <c r="B11" s="114" t="str">
        <f t="shared" si="16"/>
        <v/>
      </c>
      <c r="C11" s="114" t="str">
        <f t="shared" si="17"/>
        <v/>
      </c>
      <c r="D11" s="100"/>
      <c r="G11" s="110"/>
      <c r="H11" s="114" t="str">
        <f t="shared" si="9"/>
        <v/>
      </c>
      <c r="I11" s="114" t="str">
        <f t="shared" si="10"/>
        <v/>
      </c>
      <c r="J11" s="107"/>
      <c r="K11" s="114" t="str">
        <f t="shared" si="11"/>
        <v/>
      </c>
      <c r="L11" s="114" t="str">
        <f t="shared" si="12"/>
        <v/>
      </c>
      <c r="M11" s="110"/>
      <c r="N11" s="114" t="str">
        <f t="shared" si="13"/>
        <v/>
      </c>
      <c r="O11" s="114" t="str">
        <f t="shared" si="18"/>
        <v/>
      </c>
      <c r="P11" s="106"/>
      <c r="Q11" s="114" t="str">
        <f t="shared" si="0"/>
        <v/>
      </c>
      <c r="R11" s="114" t="str">
        <f t="shared" si="1"/>
        <v/>
      </c>
      <c r="S11" s="106"/>
      <c r="T11" s="114" t="str">
        <f t="shared" si="14"/>
        <v/>
      </c>
      <c r="U11" s="114" t="str">
        <f t="shared" si="15"/>
        <v/>
      </c>
      <c r="V11" s="101"/>
      <c r="W11" s="100"/>
      <c r="X11" s="106" t="s">
        <v>75</v>
      </c>
      <c r="Y11" s="125" t="str">
        <f t="shared" si="19"/>
        <v/>
      </c>
      <c r="Z11" s="114" t="str">
        <f t="shared" si="2"/>
        <v/>
      </c>
      <c r="AA11" s="114" t="str">
        <f t="shared" si="3"/>
        <v/>
      </c>
      <c r="AB11" s="124" t="str">
        <f t="shared" si="20"/>
        <v/>
      </c>
      <c r="AC11" s="114" t="str">
        <f t="shared" si="5"/>
        <v/>
      </c>
      <c r="AD11" s="120" t="str">
        <f t="shared" si="6"/>
        <v>NOM 4</v>
      </c>
    </row>
    <row r="12" spans="1:30" ht="13.5" x14ac:dyDescent="0.2">
      <c r="A12" s="107"/>
      <c r="B12" s="114" t="str">
        <f t="shared" si="16"/>
        <v/>
      </c>
      <c r="C12" s="114" t="str">
        <f t="shared" si="17"/>
        <v/>
      </c>
      <c r="D12" s="100"/>
      <c r="G12" s="100"/>
      <c r="J12" s="106"/>
      <c r="K12" s="114" t="str">
        <f t="shared" si="11"/>
        <v/>
      </c>
      <c r="L12" s="114" t="str">
        <f t="shared" si="12"/>
        <v/>
      </c>
      <c r="M12" s="100"/>
      <c r="P12" s="106"/>
      <c r="Q12" s="114" t="str">
        <f t="shared" si="0"/>
        <v/>
      </c>
      <c r="R12" s="114" t="str">
        <f t="shared" si="1"/>
        <v/>
      </c>
      <c r="S12" s="106"/>
      <c r="T12" s="114" t="str">
        <f t="shared" si="14"/>
        <v/>
      </c>
      <c r="U12" s="114" t="str">
        <f t="shared" si="15"/>
        <v/>
      </c>
      <c r="V12" s="101"/>
      <c r="W12" s="100"/>
      <c r="X12" s="106" t="s">
        <v>76</v>
      </c>
      <c r="Y12" s="125" t="str">
        <f t="shared" si="19"/>
        <v/>
      </c>
      <c r="Z12" s="114" t="str">
        <f t="shared" si="2"/>
        <v/>
      </c>
      <c r="AA12" s="114" t="str">
        <f t="shared" si="3"/>
        <v/>
      </c>
      <c r="AB12" s="124" t="str">
        <f t="shared" si="20"/>
        <v/>
      </c>
      <c r="AC12" s="114" t="str">
        <f t="shared" si="5"/>
        <v/>
      </c>
      <c r="AD12" s="120" t="str">
        <f t="shared" si="6"/>
        <v>NOM 5</v>
      </c>
    </row>
    <row r="13" spans="1:30" ht="13.5" x14ac:dyDescent="0.2">
      <c r="A13" s="107"/>
      <c r="B13" s="114" t="str">
        <f t="shared" si="16"/>
        <v/>
      </c>
      <c r="C13" s="114" t="str">
        <f t="shared" si="17"/>
        <v/>
      </c>
      <c r="D13" s="100"/>
      <c r="G13" s="100"/>
      <c r="J13" s="106"/>
      <c r="K13" s="114" t="str">
        <f t="shared" si="11"/>
        <v/>
      </c>
      <c r="L13" s="114" t="str">
        <f t="shared" si="12"/>
        <v/>
      </c>
      <c r="M13" s="100"/>
      <c r="P13" s="106"/>
      <c r="Q13" s="114" t="str">
        <f t="shared" si="0"/>
        <v/>
      </c>
      <c r="R13" s="114" t="str">
        <f t="shared" si="1"/>
        <v/>
      </c>
      <c r="S13" s="106"/>
      <c r="T13" s="114" t="str">
        <f t="shared" si="14"/>
        <v/>
      </c>
      <c r="U13" s="114" t="str">
        <f t="shared" si="15"/>
        <v/>
      </c>
      <c r="V13" s="101"/>
      <c r="W13" s="100"/>
      <c r="X13" s="106"/>
      <c r="Y13" s="125" t="str">
        <f t="shared" si="19"/>
        <v/>
      </c>
      <c r="Z13" s="114" t="str">
        <f t="shared" si="2"/>
        <v/>
      </c>
      <c r="AA13" s="114" t="str">
        <f t="shared" si="3"/>
        <v/>
      </c>
      <c r="AB13" s="124" t="str">
        <f t="shared" si="20"/>
        <v/>
      </c>
      <c r="AC13" s="114" t="str">
        <f t="shared" si="5"/>
        <v/>
      </c>
      <c r="AD13" s="120" t="str">
        <f t="shared" si="6"/>
        <v>NOM 6</v>
      </c>
    </row>
    <row r="14" spans="1:30" ht="14.25" thickBot="1" x14ac:dyDescent="0.25">
      <c r="A14" s="107"/>
      <c r="B14" s="114" t="str">
        <f t="shared" si="16"/>
        <v/>
      </c>
      <c r="C14" s="114" t="str">
        <f t="shared" si="17"/>
        <v/>
      </c>
      <c r="D14" s="100"/>
      <c r="G14" s="100"/>
      <c r="J14" s="106"/>
      <c r="K14" s="114" t="str">
        <f t="shared" si="11"/>
        <v/>
      </c>
      <c r="L14" s="114" t="str">
        <f t="shared" si="12"/>
        <v/>
      </c>
      <c r="M14" s="100"/>
      <c r="P14" s="110"/>
      <c r="Q14" s="114" t="str">
        <f t="shared" si="0"/>
        <v/>
      </c>
      <c r="R14" s="114" t="str">
        <f t="shared" si="1"/>
        <v/>
      </c>
      <c r="S14" s="106"/>
      <c r="T14" s="114" t="str">
        <f t="shared" si="14"/>
        <v/>
      </c>
      <c r="U14" s="114" t="str">
        <f t="shared" si="15"/>
        <v/>
      </c>
      <c r="V14" s="101"/>
      <c r="W14" s="100"/>
      <c r="X14" s="106"/>
      <c r="Y14" s="125" t="str">
        <f t="shared" si="19"/>
        <v/>
      </c>
      <c r="Z14" s="114" t="str">
        <f t="shared" si="2"/>
        <v/>
      </c>
      <c r="AA14" s="114" t="str">
        <f t="shared" si="3"/>
        <v/>
      </c>
      <c r="AB14" s="124" t="str">
        <f t="shared" si="20"/>
        <v/>
      </c>
      <c r="AC14" s="114" t="str">
        <f t="shared" si="5"/>
        <v/>
      </c>
      <c r="AD14" s="120" t="str">
        <f t="shared" si="6"/>
        <v>NOM 7</v>
      </c>
    </row>
    <row r="15" spans="1:30" ht="14.25" thickBot="1" x14ac:dyDescent="0.25">
      <c r="A15" s="111"/>
      <c r="B15" s="114" t="str">
        <f t="shared" si="16"/>
        <v/>
      </c>
      <c r="C15" s="114" t="str">
        <f t="shared" si="17"/>
        <v/>
      </c>
      <c r="D15" s="100"/>
      <c r="G15" s="100"/>
      <c r="J15" s="110"/>
      <c r="K15" s="114" t="str">
        <f t="shared" si="11"/>
        <v/>
      </c>
      <c r="L15" s="114" t="str">
        <f>IF(ISNA(MATCH(MIN(K$2:K$15)+ROW()-ROW(L$2),K$2:K$15,0)),"",INDEX(J$2:J$15,MATCH(MIN(K$2:K$15)+ROW()-ROW(L$2),K$2:K$15,0)))</f>
        <v/>
      </c>
      <c r="M15" s="100"/>
      <c r="P15" s="100"/>
      <c r="S15" s="106"/>
      <c r="T15" s="114" t="str">
        <f t="shared" si="14"/>
        <v/>
      </c>
      <c r="U15" s="114" t="str">
        <f t="shared" si="15"/>
        <v/>
      </c>
      <c r="V15" s="101"/>
      <c r="W15" s="100"/>
      <c r="X15" s="106"/>
      <c r="Y15" s="125" t="str">
        <f>M2</f>
        <v>DAF</v>
      </c>
      <c r="Z15" s="114">
        <f t="shared" si="2"/>
        <v>18</v>
      </c>
      <c r="AA15" s="114" t="str">
        <f t="shared" si="3"/>
        <v/>
      </c>
      <c r="AB15" s="124" t="str">
        <f t="shared" si="20"/>
        <v/>
      </c>
      <c r="AC15" s="114" t="str">
        <f t="shared" si="5"/>
        <v/>
      </c>
      <c r="AD15" s="120" t="str">
        <f t="shared" si="6"/>
        <v>NOM 8</v>
      </c>
    </row>
    <row r="16" spans="1:30" ht="13.5" x14ac:dyDescent="0.2">
      <c r="A16" s="100"/>
      <c r="D16" s="100"/>
      <c r="G16" s="100"/>
      <c r="J16" s="100"/>
      <c r="M16" s="100"/>
      <c r="P16" s="100"/>
      <c r="S16" s="106"/>
      <c r="T16" s="114" t="str">
        <f t="shared" si="14"/>
        <v/>
      </c>
      <c r="U16" s="114" t="str">
        <f t="shared" si="15"/>
        <v/>
      </c>
      <c r="V16" s="101"/>
      <c r="W16" s="100"/>
      <c r="X16" s="106"/>
      <c r="Y16" s="125" t="str">
        <f>M3</f>
        <v>Jumpy</v>
      </c>
      <c r="Z16" s="114">
        <f t="shared" si="2"/>
        <v>20</v>
      </c>
      <c r="AA16" s="114" t="str">
        <f t="shared" si="3"/>
        <v/>
      </c>
      <c r="AB16" s="124" t="str">
        <f t="shared" ref="AB16:AB22" si="21">G2</f>
        <v>NOM 8</v>
      </c>
      <c r="AC16" s="114">
        <f t="shared" si="5"/>
        <v>23</v>
      </c>
      <c r="AD16" s="120" t="str">
        <f t="shared" si="6"/>
        <v>NOM 9</v>
      </c>
    </row>
    <row r="17" spans="1:30" ht="14.25" thickBot="1" x14ac:dyDescent="0.25">
      <c r="A17" s="100"/>
      <c r="D17" s="100"/>
      <c r="G17" s="100"/>
      <c r="J17" s="100"/>
      <c r="M17" s="100"/>
      <c r="P17" s="100"/>
      <c r="S17" s="110"/>
      <c r="T17" s="114" t="str">
        <f t="shared" si="14"/>
        <v/>
      </c>
      <c r="U17" s="114" t="str">
        <f t="shared" si="15"/>
        <v/>
      </c>
      <c r="V17" s="101"/>
      <c r="W17" s="100"/>
      <c r="X17" s="110"/>
      <c r="Y17" s="125" t="str">
        <f>M4</f>
        <v>Iveco</v>
      </c>
      <c r="Z17" s="114">
        <f t="shared" si="2"/>
        <v>19</v>
      </c>
      <c r="AA17" s="114" t="str">
        <f t="shared" si="3"/>
        <v/>
      </c>
      <c r="AB17" s="124" t="str">
        <f t="shared" si="21"/>
        <v>NOM 9</v>
      </c>
      <c r="AC17" s="114">
        <f t="shared" si="5"/>
        <v>24</v>
      </c>
      <c r="AD17" s="120" t="str">
        <f t="shared" si="6"/>
        <v/>
      </c>
    </row>
    <row r="18" spans="1:30" ht="13.5" x14ac:dyDescent="0.2">
      <c r="A18" s="100"/>
      <c r="D18" s="100"/>
      <c r="G18" s="100"/>
      <c r="J18" s="100"/>
      <c r="M18" s="100"/>
      <c r="P18" s="100"/>
      <c r="S18" s="112"/>
      <c r="V18" s="100"/>
      <c r="W18" s="100"/>
      <c r="X18" s="100"/>
      <c r="Y18" s="125" t="str">
        <f>M5</f>
        <v>Berlingo</v>
      </c>
      <c r="Z18" s="114">
        <f t="shared" si="2"/>
        <v>17</v>
      </c>
      <c r="AA18" s="114" t="str">
        <f t="shared" si="3"/>
        <v/>
      </c>
      <c r="AB18" s="124" t="str">
        <f t="shared" si="21"/>
        <v>NOM 10</v>
      </c>
      <c r="AC18" s="114">
        <f t="shared" si="5"/>
        <v>14</v>
      </c>
      <c r="AD18" s="120" t="str">
        <f t="shared" si="6"/>
        <v/>
      </c>
    </row>
    <row r="19" spans="1:30" ht="13.5" x14ac:dyDescent="0.2">
      <c r="A19" s="100"/>
      <c r="D19" s="100"/>
      <c r="G19" s="100"/>
      <c r="J19" s="100"/>
      <c r="M19" s="100"/>
      <c r="P19" s="100"/>
      <c r="S19" s="100"/>
      <c r="V19" s="100"/>
      <c r="W19" s="100"/>
      <c r="X19" s="100"/>
      <c r="Y19" s="125" t="str">
        <f t="shared" ref="Y19:Y24" si="22">IF(M6="","",M6)</f>
        <v/>
      </c>
      <c r="Z19" s="114" t="str">
        <f t="shared" si="2"/>
        <v/>
      </c>
      <c r="AA19" s="114" t="str">
        <f t="shared" si="3"/>
        <v/>
      </c>
      <c r="AB19" s="124" t="str">
        <f t="shared" si="21"/>
        <v>NOM 11</v>
      </c>
      <c r="AC19" s="114">
        <f t="shared" si="5"/>
        <v>15</v>
      </c>
      <c r="AD19" s="120" t="str">
        <f t="shared" si="6"/>
        <v/>
      </c>
    </row>
    <row r="20" spans="1:30" ht="13.5" x14ac:dyDescent="0.2">
      <c r="A20" s="100"/>
      <c r="D20" s="100"/>
      <c r="G20" s="100"/>
      <c r="J20" s="100"/>
      <c r="M20" s="100"/>
      <c r="P20" s="100"/>
      <c r="S20" s="100"/>
      <c r="V20" s="100"/>
      <c r="W20" s="100"/>
      <c r="X20" s="100"/>
      <c r="Y20" s="125" t="str">
        <f t="shared" si="22"/>
        <v/>
      </c>
      <c r="Z20" s="114" t="str">
        <f t="shared" si="2"/>
        <v/>
      </c>
      <c r="AA20" s="114" t="str">
        <f t="shared" si="3"/>
        <v/>
      </c>
      <c r="AB20" s="124" t="str">
        <f t="shared" si="21"/>
        <v>NOM 2</v>
      </c>
      <c r="AC20" s="114">
        <f t="shared" si="5"/>
        <v>17</v>
      </c>
      <c r="AD20" s="120" t="str">
        <f t="shared" si="6"/>
        <v/>
      </c>
    </row>
    <row r="21" spans="1:30" ht="13.5" x14ac:dyDescent="0.2">
      <c r="A21" s="100"/>
      <c r="D21" s="100"/>
      <c r="G21" s="100"/>
      <c r="J21" s="100"/>
      <c r="M21" s="100"/>
      <c r="P21" s="100"/>
      <c r="S21" s="100"/>
      <c r="V21" s="100"/>
      <c r="W21" s="100"/>
      <c r="X21" s="100"/>
      <c r="Y21" s="125" t="str">
        <f t="shared" si="22"/>
        <v/>
      </c>
      <c r="Z21" s="114" t="str">
        <f t="shared" si="2"/>
        <v/>
      </c>
      <c r="AA21" s="114" t="str">
        <f t="shared" si="3"/>
        <v/>
      </c>
      <c r="AB21" s="124" t="str">
        <f t="shared" si="21"/>
        <v>Autre 41G</v>
      </c>
      <c r="AC21" s="114">
        <f t="shared" si="5"/>
        <v>12</v>
      </c>
      <c r="AD21" s="120" t="str">
        <f t="shared" si="6"/>
        <v/>
      </c>
    </row>
    <row r="22" spans="1:30" ht="13.5" x14ac:dyDescent="0.2">
      <c r="A22" s="100"/>
      <c r="D22" s="100"/>
      <c r="G22" s="100"/>
      <c r="J22" s="100"/>
      <c r="M22" s="100"/>
      <c r="P22" s="100"/>
      <c r="S22" s="100"/>
      <c r="V22" s="100"/>
      <c r="W22" s="100"/>
      <c r="X22" s="100"/>
      <c r="Y22" s="125" t="str">
        <f t="shared" si="22"/>
        <v/>
      </c>
      <c r="Z22" s="114" t="str">
        <f t="shared" si="2"/>
        <v/>
      </c>
      <c r="AA22" s="114" t="str">
        <f t="shared" si="3"/>
        <v/>
      </c>
      <c r="AB22" s="124" t="str">
        <f t="shared" si="21"/>
        <v>*nom_interim 41G</v>
      </c>
      <c r="AC22" s="114">
        <f t="shared" si="5"/>
        <v>10</v>
      </c>
      <c r="AD22" s="120" t="str">
        <f t="shared" si="6"/>
        <v/>
      </c>
    </row>
    <row r="23" spans="1:30" ht="13.5" x14ac:dyDescent="0.2">
      <c r="A23" s="100"/>
      <c r="D23" s="100"/>
      <c r="G23" s="100"/>
      <c r="J23" s="100"/>
      <c r="M23" s="100"/>
      <c r="P23" s="100"/>
      <c r="S23" s="100"/>
      <c r="V23" s="100"/>
      <c r="W23" s="100"/>
      <c r="X23" s="100"/>
      <c r="Y23" s="125" t="str">
        <f t="shared" si="22"/>
        <v/>
      </c>
      <c r="Z23" s="114" t="str">
        <f t="shared" si="2"/>
        <v/>
      </c>
      <c r="AA23" s="114" t="str">
        <f t="shared" si="3"/>
        <v/>
      </c>
      <c r="AB23" s="124" t="str">
        <f>IF(G9="","",G9)</f>
        <v/>
      </c>
      <c r="AC23" s="114" t="str">
        <f t="shared" si="5"/>
        <v/>
      </c>
      <c r="AD23" s="120" t="str">
        <f t="shared" si="6"/>
        <v/>
      </c>
    </row>
    <row r="24" spans="1:30" ht="14.25" thickBot="1" x14ac:dyDescent="0.25">
      <c r="A24" s="100"/>
      <c r="D24" s="100"/>
      <c r="G24" s="100"/>
      <c r="J24" s="100"/>
      <c r="M24" s="100"/>
      <c r="P24" s="100"/>
      <c r="S24" s="100"/>
      <c r="V24" s="100"/>
      <c r="W24" s="100"/>
      <c r="X24" s="100"/>
      <c r="Y24" s="126" t="str">
        <f t="shared" si="22"/>
        <v/>
      </c>
      <c r="Z24" s="114" t="str">
        <f t="shared" si="2"/>
        <v/>
      </c>
      <c r="AA24" s="114" t="str">
        <f t="shared" si="3"/>
        <v/>
      </c>
      <c r="AB24" s="124" t="str">
        <f>IF(G10="","",G10)</f>
        <v/>
      </c>
      <c r="AC24" s="114" t="str">
        <f t="shared" si="5"/>
        <v/>
      </c>
      <c r="AD24" s="120" t="str">
        <f t="shared" si="6"/>
        <v/>
      </c>
    </row>
    <row r="25" spans="1:30" ht="14.25" thickBot="1" x14ac:dyDescent="0.25">
      <c r="AB25" s="127" t="str">
        <f>IF(G11="","",G11)</f>
        <v/>
      </c>
      <c r="AC25" s="114" t="str">
        <f t="shared" si="5"/>
        <v/>
      </c>
      <c r="AD25" s="120" t="str">
        <f t="shared" si="6"/>
        <v/>
      </c>
    </row>
    <row r="42" spans="1:3" ht="13.5" x14ac:dyDescent="0.2">
      <c r="A42" s="28"/>
      <c r="B42" s="114"/>
      <c r="C42" s="114" t="str">
        <f>IF(ISNA(MATCH(MIN(B$18:B$44)+ROW()-ROW(AD$2),B$18:B$44,0)),"",INDEX(A$18:A$44,MATCH(MIN(B$18:B$44)+ROW()-ROW(AD$2),B$18:B$44,0)))</f>
        <v/>
      </c>
    </row>
    <row r="43" spans="1:3" ht="13.5" x14ac:dyDescent="0.2">
      <c r="A43" s="28"/>
      <c r="B43" s="114"/>
      <c r="C43" s="114" t="str">
        <f>IF(ISNA(MATCH(MIN(B$18:B$44)+ROW()-ROW(AD$2),B$18:B$44,0)),"",INDEX(A$18:A$44,MATCH(MIN(B$18:B$44)+ROW()-ROW(AD$2),B$18:B$44,0)))</f>
        <v/>
      </c>
    </row>
    <row r="44" spans="1:3" ht="13.5" x14ac:dyDescent="0.2">
      <c r="A44" s="28"/>
      <c r="B44" s="114" t="str">
        <f t="shared" ref="B44" si="23">IF(A44="","",SUMPRODUCT((A$18:A$44&lt;=A44)-(ISBLANK(A$18:A$44))))</f>
        <v/>
      </c>
      <c r="C44" s="114" t="str">
        <f>IF(ISNA(MATCH(MIN(B$18:B$44)+ROW()-ROW(AD$2),B$18:B$44,0)),"",INDEX(A$18:A$44,MATCH(MIN(B$18:B$44)+ROW()-ROW(AD$2),B$18:B$44,0)))</f>
        <v/>
      </c>
    </row>
  </sheetData>
  <sortState xmlns:xlrd2="http://schemas.microsoft.com/office/spreadsheetml/2017/richdata2" ref="AB3:AB14">
    <sortCondition ref="AB3"/>
  </sortState>
  <phoneticPr fontId="1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9</vt:i4>
      </vt:variant>
    </vt:vector>
  </HeadingPairs>
  <TitlesOfParts>
    <vt:vector size="12" baseType="lpstr">
      <vt:lpstr>Dispo</vt:lpstr>
      <vt:lpstr>S1</vt:lpstr>
      <vt:lpstr>Données</vt:lpstr>
      <vt:lpstr>Astreintes</vt:lpstr>
      <vt:lpstr>Client41G</vt:lpstr>
      <vt:lpstr>Enginsdemanut</vt:lpstr>
      <vt:lpstr>Equipe_complète</vt:lpstr>
      <vt:lpstr>Plage41G</vt:lpstr>
      <vt:lpstr>Plage43M</vt:lpstr>
      <vt:lpstr>Tâches_41G</vt:lpstr>
      <vt:lpstr>Tousmoyens</vt:lpstr>
      <vt:lpstr>Véhicules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ALT</dc:creator>
  <cp:keywords/>
  <dc:description/>
  <cp:lastModifiedBy>Florence QUILLEVERE</cp:lastModifiedBy>
  <cp:revision/>
  <cp:lastPrinted>2020-07-10T14:38:48Z</cp:lastPrinted>
  <dcterms:created xsi:type="dcterms:W3CDTF">2000-10-17T08:34:57Z</dcterms:created>
  <dcterms:modified xsi:type="dcterms:W3CDTF">2021-07-29T13:49:41Z</dcterms:modified>
  <cp:category/>
  <cp:contentStatus/>
</cp:coreProperties>
</file>