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illevere-f\Documents\Informatique\MACRO\Forum\"/>
    </mc:Choice>
  </mc:AlternateContent>
  <xr:revisionPtr revIDLastSave="0" documentId="13_ncr:1_{B61FB3D1-D1BD-4A0F-BEE1-81CE3BED2119}" xr6:coauthVersionLast="46" xr6:coauthVersionMax="46" xr10:uidLastSave="{00000000-0000-0000-0000-000000000000}"/>
  <bookViews>
    <workbookView xWindow="-25308" yWindow="-2964" windowWidth="25416" windowHeight="15372" tabRatio="622" xr2:uid="{00000000-000D-0000-FFFF-FFFF00000000}"/>
  </bookViews>
  <sheets>
    <sheet name="Planning" sheetId="58" r:id="rId1"/>
    <sheet name="Dispo" sheetId="60" r:id="rId2"/>
    <sheet name="Données" sheetId="59" r:id="rId3"/>
  </sheets>
  <externalReferences>
    <externalReference r:id="rId4"/>
  </externalReferences>
  <definedNames>
    <definedName name="Equipe_complète">[1]Données!$AD$2:$AD$14</definedName>
  </definedNames>
  <calcPr calcId="181029"/>
  <customWorkbookViews>
    <customWorkbookView name="Camille DURUSSEL - Affichage personnalisé" guid="{96775312-D541-41F2-A834-1F913DC9B4B3}" mergeInterval="0" personalView="1" maximized="1" xWindow="-8" yWindow="-8" windowWidth="1296" windowHeight="1000" tabRatio="622" activeSheetId="54"/>
    <customWorkbookView name="Alexandra CRIQUET - Affichage personnalisé" guid="{04D74ED2-218F-4A68-920A-51F5A3CAD2E6}" mergeInterval="0" personalView="1" maximized="1" xWindow="-8" yWindow="-8" windowWidth="1296" windowHeight="1000" tabRatio="622" activeSheetId="3"/>
    <customWorkbookView name="Lan LECCIA - Affichage personnalisé" guid="{E35941EB-52F8-4CF9-B54E-BCCF1C58AA7C}" mergeInterval="0" personalView="1" maximized="1" xWindow="-8" yWindow="-8" windowWidth="1296" windowHeight="1010" tabRatio="622" activeSheetId="21" showComments="commIndAndComment"/>
    <customWorkbookView name="Guillaume BARDINET - Affichage personnalisé" guid="{01502DE7-DF74-47D2-BA6B-19EE0E57FBD5}" mergeInterval="0" personalView="1" maximized="1" xWindow="-8" yWindow="-8" windowWidth="1456" windowHeight="876" tabRatio="622" activeSheetId="23"/>
    <customWorkbookView name="hermenier-c - Affichage personnalisé" guid="{1C621B53-1644-42FB-A2E5-07E2E2F04C5F}" mergeInterval="0" personalView="1" maximized="1" windowWidth="1916" windowHeight="926" tabRatio="622" activeSheetId="20"/>
    <customWorkbookView name="sylvestre-a - Affichage personnalisé" guid="{48658646-4536-4B43-A870-DE9963F5B3CF}" mergeInterval="0" personalView="1" maximized="1" windowWidth="1276" windowHeight="870" tabRatio="622" activeSheetId="18" showStatusbar="0" showComments="commIndAndComment"/>
    <customWorkbookView name="ALT - Affichage personnalisé" guid="{99E72F73-9BE8-427A-97B7-F054B1F92A76}" mergeInterval="0" personalView="1" maximized="1" windowWidth="1276" windowHeight="862" tabRatio="622" activeSheetId="17" showStatusbar="0"/>
    <customWorkbookView name="Isabelle MENEGENT - Affichage personnalisé" guid="{1D469777-A779-42F4-AB33-B476DBF97B4B}" mergeInterval="0" personalView="1" maximized="1" xWindow="-8" yWindow="-8" windowWidth="1936" windowHeight="1056" tabRatio="622" activeSheetId="14"/>
    <customWorkbookView name="Arnaud Sylvestre - Affichage personnalisé" guid="{C95CCD36-43F7-45E6-90D2-BEBEB5374A09}" mergeInterval="0" personalView="1" maximized="1" xWindow="-8" yWindow="-8" windowWidth="1936" windowHeight="1056" tabRatio="622" activeSheetId="11"/>
    <customWorkbookView name="toudic-t - Affichage personnalisé" guid="{E79EFD96-C9C4-4519-8660-826CD9E51BE2}" mergeInterval="0" personalView="1" maximized="1" windowWidth="1276" windowHeight="870" tabRatio="622" activeSheetId="10"/>
    <customWorkbookView name="Alexandre BIHOUEE - Affichage personnalisé" guid="{D7DB70D5-1482-47B5-B79A-ADB0F8B79CED}" mergeInterval="0" personalView="1" maximized="1" xWindow="1912" yWindow="-8" windowWidth="1936" windowHeight="1056" tabRatio="622" activeSheetId="54"/>
  </customWorkbookViews>
</workbook>
</file>

<file path=xl/calcChain.xml><?xml version="1.0" encoding="utf-8"?>
<calcChain xmlns="http://schemas.openxmlformats.org/spreadsheetml/2006/main">
  <c r="B44" i="59" l="1"/>
  <c r="C44" i="59" s="1"/>
  <c r="C42" i="59"/>
  <c r="AB25" i="59"/>
  <c r="AC25" i="59" s="1"/>
  <c r="AC24" i="59"/>
  <c r="AB24" i="59"/>
  <c r="Z24" i="59"/>
  <c r="Y24" i="59"/>
  <c r="AB23" i="59"/>
  <c r="AC23" i="59" s="1"/>
  <c r="Y23" i="59"/>
  <c r="Z23" i="59" s="1"/>
  <c r="AB22" i="59"/>
  <c r="Z22" i="59"/>
  <c r="Y22" i="59"/>
  <c r="AB21" i="59"/>
  <c r="Z21" i="59"/>
  <c r="Y21" i="59"/>
  <c r="AB20" i="59"/>
  <c r="Z20" i="59"/>
  <c r="Y20" i="59"/>
  <c r="AB19" i="59"/>
  <c r="Z19" i="59"/>
  <c r="Y19" i="59"/>
  <c r="AB18" i="59"/>
  <c r="Z18" i="59"/>
  <c r="Y18" i="59"/>
  <c r="AB17" i="59"/>
  <c r="Y17" i="59"/>
  <c r="U17" i="59"/>
  <c r="T17" i="59"/>
  <c r="AB16" i="59"/>
  <c r="Y16" i="59"/>
  <c r="U16" i="59"/>
  <c r="T16" i="59"/>
  <c r="AB15" i="59"/>
  <c r="AC15" i="59" s="1"/>
  <c r="Y15" i="59"/>
  <c r="U15" i="59"/>
  <c r="T15" i="59"/>
  <c r="K15" i="59"/>
  <c r="B15" i="59"/>
  <c r="AB14" i="59"/>
  <c r="AC14" i="59" s="1"/>
  <c r="Z14" i="59"/>
  <c r="Y14" i="59"/>
  <c r="U14" i="59"/>
  <c r="T14" i="59"/>
  <c r="Q14" i="59"/>
  <c r="K14" i="59"/>
  <c r="B14" i="59"/>
  <c r="AC13" i="59"/>
  <c r="AB13" i="59"/>
  <c r="Z13" i="59"/>
  <c r="Y13" i="59"/>
  <c r="T13" i="59"/>
  <c r="R13" i="59"/>
  <c r="Q13" i="59"/>
  <c r="K13" i="59"/>
  <c r="B13" i="59"/>
  <c r="AB12" i="59"/>
  <c r="AC12" i="59" s="1"/>
  <c r="Z12" i="59"/>
  <c r="Y12" i="59"/>
  <c r="U12" i="59"/>
  <c r="T12" i="59"/>
  <c r="Q12" i="59"/>
  <c r="K12" i="59"/>
  <c r="B12" i="59"/>
  <c r="AC11" i="59"/>
  <c r="AB11" i="59"/>
  <c r="Z11" i="59"/>
  <c r="Y11" i="59"/>
  <c r="T11" i="59"/>
  <c r="R11" i="59"/>
  <c r="Q11" i="59"/>
  <c r="N11" i="59"/>
  <c r="K11" i="59"/>
  <c r="H11" i="59"/>
  <c r="B11" i="59"/>
  <c r="AB10" i="59"/>
  <c r="AC10" i="59" s="1"/>
  <c r="Z10" i="59"/>
  <c r="Y10" i="59"/>
  <c r="U10" i="59"/>
  <c r="T10" i="59"/>
  <c r="Q10" i="59"/>
  <c r="O10" i="59"/>
  <c r="N10" i="59"/>
  <c r="K10" i="59"/>
  <c r="H10" i="59"/>
  <c r="B10" i="59"/>
  <c r="AB9" i="59"/>
  <c r="Z9" i="59"/>
  <c r="Y9" i="59"/>
  <c r="T9" i="59"/>
  <c r="R9" i="59"/>
  <c r="Q9" i="59"/>
  <c r="N9" i="59"/>
  <c r="K9" i="59"/>
  <c r="H9" i="59"/>
  <c r="B9" i="59"/>
  <c r="AB8" i="59"/>
  <c r="Z8" i="59"/>
  <c r="Y8" i="59"/>
  <c r="U8" i="59"/>
  <c r="T8" i="59"/>
  <c r="Q8" i="59"/>
  <c r="O8" i="59"/>
  <c r="N8" i="59"/>
  <c r="K8" i="59"/>
  <c r="H8" i="59"/>
  <c r="E8" i="59"/>
  <c r="B8" i="59"/>
  <c r="C4" i="59" s="1"/>
  <c r="AB7" i="59"/>
  <c r="Z7" i="59"/>
  <c r="Y7" i="59"/>
  <c r="U7" i="59"/>
  <c r="T7" i="59"/>
  <c r="Q7" i="59"/>
  <c r="O7" i="59"/>
  <c r="N7" i="59"/>
  <c r="K7" i="59"/>
  <c r="H7" i="59"/>
  <c r="E7" i="59"/>
  <c r="B7" i="59"/>
  <c r="AB6" i="59"/>
  <c r="Y6" i="59"/>
  <c r="U6" i="59"/>
  <c r="T6" i="59"/>
  <c r="Q6" i="59"/>
  <c r="O6" i="59"/>
  <c r="N6" i="59"/>
  <c r="K6" i="59"/>
  <c r="H6" i="59"/>
  <c r="E6" i="59"/>
  <c r="B6" i="59"/>
  <c r="AB5" i="59"/>
  <c r="Y5" i="59"/>
  <c r="U5" i="59"/>
  <c r="T5" i="59"/>
  <c r="Q5" i="59"/>
  <c r="O5" i="59"/>
  <c r="N5" i="59"/>
  <c r="K5" i="59"/>
  <c r="H5" i="59"/>
  <c r="E5" i="59"/>
  <c r="B5" i="59"/>
  <c r="AB4" i="59"/>
  <c r="Y4" i="59"/>
  <c r="U4" i="59"/>
  <c r="T4" i="59"/>
  <c r="Q4" i="59"/>
  <c r="O4" i="59"/>
  <c r="N4" i="59"/>
  <c r="K4" i="59"/>
  <c r="H4" i="59"/>
  <c r="E4" i="59"/>
  <c r="B4" i="59"/>
  <c r="AB3" i="59"/>
  <c r="Y3" i="59"/>
  <c r="Z3" i="59" s="1"/>
  <c r="U3" i="59"/>
  <c r="T3" i="59"/>
  <c r="Q3" i="59"/>
  <c r="O3" i="59"/>
  <c r="N3" i="59"/>
  <c r="K3" i="59"/>
  <c r="H3" i="59"/>
  <c r="E3" i="59"/>
  <c r="B3" i="59"/>
  <c r="AB2" i="59"/>
  <c r="Y2" i="59"/>
  <c r="Z17" i="59" s="1"/>
  <c r="U2" i="59"/>
  <c r="T2" i="59"/>
  <c r="U13" i="59" s="1"/>
  <c r="Q2" i="59"/>
  <c r="R14" i="59" s="1"/>
  <c r="O2" i="59"/>
  <c r="N2" i="59"/>
  <c r="O11" i="59" s="1"/>
  <c r="K2" i="59"/>
  <c r="H2" i="59"/>
  <c r="E2" i="59"/>
  <c r="B2" i="59"/>
  <c r="C187" i="60"/>
  <c r="E183" i="60" s="1"/>
  <c r="C194" i="60"/>
  <c r="E189" i="60" s="1"/>
  <c r="D198" i="60"/>
  <c r="I199" i="60"/>
  <c r="I200" i="60"/>
  <c r="C201" i="60"/>
  <c r="F196" i="60" s="1"/>
  <c r="C208" i="60"/>
  <c r="E203" i="60" s="1"/>
  <c r="C215" i="60"/>
  <c r="C222" i="60"/>
  <c r="C229" i="60"/>
  <c r="E225" i="60" s="1"/>
  <c r="C176" i="60"/>
  <c r="G174" i="60" s="1"/>
  <c r="C167" i="60"/>
  <c r="C158" i="60"/>
  <c r="I156" i="60" s="1"/>
  <c r="C149" i="60"/>
  <c r="F148" i="60" s="1"/>
  <c r="C140" i="60"/>
  <c r="H139" i="60" s="1"/>
  <c r="C131" i="60"/>
  <c r="I129" i="60" s="1"/>
  <c r="C122" i="60"/>
  <c r="C113" i="60"/>
  <c r="I112" i="60" s="1"/>
  <c r="C100" i="60"/>
  <c r="D95" i="60" s="1"/>
  <c r="C92" i="60"/>
  <c r="C84" i="60"/>
  <c r="C76" i="60"/>
  <c r="G75" i="60" s="1"/>
  <c r="C68" i="60"/>
  <c r="E64" i="60" s="1"/>
  <c r="C60" i="60"/>
  <c r="D53" i="60"/>
  <c r="C48" i="60"/>
  <c r="I47" i="60" s="1"/>
  <c r="C40" i="60"/>
  <c r="D38" i="60" s="1"/>
  <c r="C32" i="60"/>
  <c r="E31" i="60" s="1"/>
  <c r="C24" i="60"/>
  <c r="C16" i="60"/>
  <c r="H15" i="60" s="1"/>
  <c r="C8" i="60"/>
  <c r="D1" i="60"/>
  <c r="I171" i="60"/>
  <c r="F165" i="60"/>
  <c r="I161" i="60"/>
  <c r="G157" i="60"/>
  <c r="F157" i="60"/>
  <c r="F156" i="60"/>
  <c r="D156" i="60"/>
  <c r="D155" i="60"/>
  <c r="I154" i="60"/>
  <c r="D154" i="60"/>
  <c r="H153" i="60"/>
  <c r="I152" i="60"/>
  <c r="F152" i="60"/>
  <c r="I147" i="60"/>
  <c r="E147" i="60"/>
  <c r="G144" i="60"/>
  <c r="I143" i="60"/>
  <c r="F134" i="60"/>
  <c r="D128" i="60"/>
  <c r="E125" i="60"/>
  <c r="I121" i="60"/>
  <c r="H121" i="60"/>
  <c r="F121" i="60"/>
  <c r="E121" i="60"/>
  <c r="D121" i="60"/>
  <c r="H120" i="60"/>
  <c r="G120" i="60"/>
  <c r="F120" i="60"/>
  <c r="D120" i="60"/>
  <c r="I119" i="60"/>
  <c r="H119" i="60"/>
  <c r="F119" i="60"/>
  <c r="E119" i="60"/>
  <c r="D119" i="60"/>
  <c r="H118" i="60"/>
  <c r="G118" i="60"/>
  <c r="F118" i="60"/>
  <c r="D118" i="60"/>
  <c r="I117" i="60"/>
  <c r="H117" i="60"/>
  <c r="F117" i="60"/>
  <c r="E117" i="60"/>
  <c r="D117" i="60"/>
  <c r="H116" i="60"/>
  <c r="G116" i="60"/>
  <c r="F116" i="60"/>
  <c r="D116" i="60"/>
  <c r="F112" i="60"/>
  <c r="H111" i="60"/>
  <c r="F110" i="60"/>
  <c r="H109" i="60"/>
  <c r="D109" i="60"/>
  <c r="H107" i="60"/>
  <c r="D107" i="60"/>
  <c r="I106" i="60"/>
  <c r="H106" i="60"/>
  <c r="G106" i="60"/>
  <c r="F106" i="60"/>
  <c r="E106" i="60"/>
  <c r="D106" i="60"/>
  <c r="H99" i="60"/>
  <c r="H97" i="60"/>
  <c r="D97" i="60"/>
  <c r="F91" i="60"/>
  <c r="H88" i="60"/>
  <c r="I83" i="60"/>
  <c r="G83" i="60"/>
  <c r="F83" i="60"/>
  <c r="E83" i="60"/>
  <c r="I82" i="60"/>
  <c r="H82" i="60"/>
  <c r="G82" i="60"/>
  <c r="E82" i="60"/>
  <c r="D82" i="60"/>
  <c r="I81" i="60"/>
  <c r="G81" i="60"/>
  <c r="F81" i="60"/>
  <c r="E81" i="60"/>
  <c r="I80" i="60"/>
  <c r="H80" i="60"/>
  <c r="G80" i="60"/>
  <c r="E80" i="60"/>
  <c r="D80" i="60"/>
  <c r="I79" i="60"/>
  <c r="G79" i="60"/>
  <c r="F79" i="60"/>
  <c r="E79" i="60"/>
  <c r="H75" i="60"/>
  <c r="D75" i="60"/>
  <c r="F74" i="60"/>
  <c r="D73" i="60"/>
  <c r="F72" i="60"/>
  <c r="H71" i="60"/>
  <c r="G67" i="60"/>
  <c r="I66" i="60"/>
  <c r="I64" i="60"/>
  <c r="F57" i="60"/>
  <c r="I54" i="60"/>
  <c r="H54" i="60"/>
  <c r="G54" i="60"/>
  <c r="F54" i="60"/>
  <c r="E54" i="60"/>
  <c r="D54" i="60"/>
  <c r="H46" i="60"/>
  <c r="D46" i="60"/>
  <c r="F45" i="60"/>
  <c r="D44" i="60"/>
  <c r="F43" i="60"/>
  <c r="H38" i="60"/>
  <c r="D36" i="60"/>
  <c r="F35" i="60"/>
  <c r="I29" i="60"/>
  <c r="D28" i="60"/>
  <c r="I23" i="60"/>
  <c r="H23" i="60"/>
  <c r="G23" i="60"/>
  <c r="E23" i="60"/>
  <c r="D23" i="60"/>
  <c r="I22" i="60"/>
  <c r="G22" i="60"/>
  <c r="F22" i="60"/>
  <c r="E22" i="60"/>
  <c r="I21" i="60"/>
  <c r="H21" i="60"/>
  <c r="G21" i="60"/>
  <c r="E21" i="60"/>
  <c r="D21" i="60"/>
  <c r="I20" i="60"/>
  <c r="H20" i="60"/>
  <c r="G20" i="60"/>
  <c r="F20" i="60"/>
  <c r="E20" i="60"/>
  <c r="D20" i="60"/>
  <c r="I19" i="60"/>
  <c r="H19" i="60"/>
  <c r="G19" i="60"/>
  <c r="F19" i="60"/>
  <c r="E19" i="60"/>
  <c r="D19" i="60"/>
  <c r="I15" i="60"/>
  <c r="E15" i="60"/>
  <c r="G14" i="60"/>
  <c r="I13" i="60"/>
  <c r="E13" i="60"/>
  <c r="G12" i="60"/>
  <c r="I11" i="60"/>
  <c r="E11" i="60"/>
  <c r="G7" i="60"/>
  <c r="G5" i="60"/>
  <c r="D5" i="60"/>
  <c r="E4" i="60"/>
  <c r="H3" i="60"/>
  <c r="I2" i="60"/>
  <c r="H2" i="60"/>
  <c r="G2" i="60"/>
  <c r="F2" i="60"/>
  <c r="E2" i="60"/>
  <c r="D2" i="60"/>
  <c r="L9" i="59" l="1"/>
  <c r="L15" i="59"/>
  <c r="L12" i="59"/>
  <c r="L11" i="59"/>
  <c r="L14" i="59"/>
  <c r="H189" i="60"/>
  <c r="I205" i="60"/>
  <c r="H200" i="60"/>
  <c r="G199" i="60"/>
  <c r="I197" i="60"/>
  <c r="H193" i="60"/>
  <c r="G200" i="60"/>
  <c r="I198" i="60"/>
  <c r="I201" i="60" s="1"/>
  <c r="I196" i="60"/>
  <c r="F192" i="60"/>
  <c r="D200" i="60"/>
  <c r="H198" i="60"/>
  <c r="H196" i="60"/>
  <c r="D191" i="60"/>
  <c r="I11" i="59"/>
  <c r="I2" i="59"/>
  <c r="I4" i="59"/>
  <c r="I5" i="59"/>
  <c r="I6" i="59"/>
  <c r="I7" i="59"/>
  <c r="I10" i="59"/>
  <c r="I185" i="60"/>
  <c r="I3" i="59"/>
  <c r="I8" i="59"/>
  <c r="F8" i="59"/>
  <c r="E145" i="60"/>
  <c r="D152" i="60"/>
  <c r="D159" i="60" s="1"/>
  <c r="D153" i="60"/>
  <c r="E154" i="60"/>
  <c r="G155" i="60"/>
  <c r="H156" i="60"/>
  <c r="H157" i="60"/>
  <c r="C15" i="59"/>
  <c r="G146" i="60"/>
  <c r="E152" i="60"/>
  <c r="F153" i="60"/>
  <c r="F159" i="60" s="1"/>
  <c r="H154" i="60"/>
  <c r="H159" i="60" s="1"/>
  <c r="H155" i="60"/>
  <c r="C2" i="59"/>
  <c r="C6" i="59"/>
  <c r="C3" i="59"/>
  <c r="C7" i="59"/>
  <c r="C9" i="59"/>
  <c r="C11" i="59"/>
  <c r="AC5" i="59"/>
  <c r="C14" i="59"/>
  <c r="C5" i="59"/>
  <c r="C8" i="59"/>
  <c r="C13" i="59"/>
  <c r="F227" i="60"/>
  <c r="E217" i="60"/>
  <c r="D217" i="60"/>
  <c r="F218" i="60"/>
  <c r="H219" i="60"/>
  <c r="D221" i="60"/>
  <c r="H217" i="60"/>
  <c r="D219" i="60"/>
  <c r="F220" i="60"/>
  <c r="H221" i="60"/>
  <c r="D211" i="60"/>
  <c r="H213" i="60"/>
  <c r="D137" i="60"/>
  <c r="F23" i="60"/>
  <c r="H22" i="60"/>
  <c r="D22" i="60"/>
  <c r="F21" i="60"/>
  <c r="H83" i="60"/>
  <c r="D83" i="60"/>
  <c r="F82" i="60"/>
  <c r="H81" i="60"/>
  <c r="D81" i="60"/>
  <c r="F80" i="60"/>
  <c r="H79" i="60"/>
  <c r="D79" i="60"/>
  <c r="D85" i="60" s="1"/>
  <c r="G121" i="60"/>
  <c r="I120" i="60"/>
  <c r="E120" i="60"/>
  <c r="G119" i="60"/>
  <c r="I118" i="60"/>
  <c r="E118" i="60"/>
  <c r="G117" i="60"/>
  <c r="I116" i="60"/>
  <c r="I123" i="60" s="1"/>
  <c r="E116" i="60"/>
  <c r="D157" i="60"/>
  <c r="E156" i="60"/>
  <c r="F155" i="60"/>
  <c r="F154" i="60"/>
  <c r="G153" i="60"/>
  <c r="H152" i="60"/>
  <c r="H228" i="60"/>
  <c r="I226" i="60"/>
  <c r="G221" i="60"/>
  <c r="I218" i="60"/>
  <c r="F212" i="60"/>
  <c r="AC22" i="59"/>
  <c r="AC20" i="59"/>
  <c r="AC18" i="59"/>
  <c r="AC9" i="59"/>
  <c r="AC2" i="59"/>
  <c r="AC6" i="59"/>
  <c r="AC8" i="59"/>
  <c r="F224" i="60"/>
  <c r="D224" i="60"/>
  <c r="I224" i="60"/>
  <c r="I225" i="60"/>
  <c r="H226" i="60"/>
  <c r="G227" i="60"/>
  <c r="G228" i="60"/>
  <c r="G224" i="60"/>
  <c r="F225" i="60"/>
  <c r="E226" i="60"/>
  <c r="E227" i="60"/>
  <c r="D228" i="60"/>
  <c r="I228" i="60"/>
  <c r="G225" i="60"/>
  <c r="G219" i="60"/>
  <c r="G24" i="60"/>
  <c r="E228" i="60"/>
  <c r="G226" i="60"/>
  <c r="H224" i="60"/>
  <c r="I220" i="60"/>
  <c r="E218" i="60"/>
  <c r="I203" i="60"/>
  <c r="G204" i="60"/>
  <c r="E207" i="60"/>
  <c r="AC3" i="59"/>
  <c r="AC21" i="59"/>
  <c r="H25" i="60"/>
  <c r="I227" i="60"/>
  <c r="D226" i="60"/>
  <c r="E224" i="60"/>
  <c r="E220" i="60"/>
  <c r="G217" i="60"/>
  <c r="AC4" i="59"/>
  <c r="AC7" i="59"/>
  <c r="AC19" i="59"/>
  <c r="AC16" i="59"/>
  <c r="AC17" i="59"/>
  <c r="H44" i="60"/>
  <c r="F47" i="60"/>
  <c r="D71" i="60"/>
  <c r="H73" i="60"/>
  <c r="F108" i="60"/>
  <c r="D111" i="60"/>
  <c r="E143" i="60"/>
  <c r="I145" i="60"/>
  <c r="G148" i="60"/>
  <c r="E200" i="60"/>
  <c r="F199" i="60"/>
  <c r="G198" i="60"/>
  <c r="G197" i="60"/>
  <c r="E196" i="60"/>
  <c r="G193" i="60"/>
  <c r="E192" i="60"/>
  <c r="I190" i="60"/>
  <c r="G189" i="60"/>
  <c r="G184" i="60"/>
  <c r="C43" i="59"/>
  <c r="E199" i="60"/>
  <c r="E198" i="60"/>
  <c r="F197" i="60"/>
  <c r="D196" i="60"/>
  <c r="D193" i="60"/>
  <c r="H191" i="60"/>
  <c r="F190" i="60"/>
  <c r="D189" i="60"/>
  <c r="F2" i="59"/>
  <c r="L2" i="59"/>
  <c r="R2" i="59"/>
  <c r="Z2" i="59"/>
  <c r="F3" i="59"/>
  <c r="L3" i="59"/>
  <c r="R3" i="59"/>
  <c r="F4" i="59"/>
  <c r="L4" i="59"/>
  <c r="R4" i="59"/>
  <c r="Z4" i="59"/>
  <c r="F5" i="59"/>
  <c r="L5" i="59"/>
  <c r="R5" i="59"/>
  <c r="Z5" i="59"/>
  <c r="F6" i="59"/>
  <c r="L6" i="59"/>
  <c r="R6" i="59"/>
  <c r="Z6" i="59"/>
  <c r="F7" i="59"/>
  <c r="L7" i="59"/>
  <c r="R7" i="59"/>
  <c r="L8" i="59"/>
  <c r="R8" i="59"/>
  <c r="I9" i="59"/>
  <c r="O9" i="59"/>
  <c r="U9" i="59"/>
  <c r="C10" i="59"/>
  <c r="L10" i="59"/>
  <c r="R10" i="59"/>
  <c r="U11" i="59"/>
  <c r="C12" i="59"/>
  <c r="R12" i="59"/>
  <c r="L13" i="59"/>
  <c r="Z15" i="59"/>
  <c r="Z16" i="59"/>
  <c r="I192" i="60"/>
  <c r="G191" i="60"/>
  <c r="E190" i="60"/>
  <c r="I59" i="60"/>
  <c r="E59" i="60"/>
  <c r="G58" i="60"/>
  <c r="I57" i="60"/>
  <c r="E57" i="60"/>
  <c r="G56" i="60"/>
  <c r="I55" i="60"/>
  <c r="E55" i="60"/>
  <c r="I58" i="60"/>
  <c r="I56" i="60"/>
  <c r="G55" i="60"/>
  <c r="H59" i="60"/>
  <c r="D59" i="60"/>
  <c r="F58" i="60"/>
  <c r="H57" i="60"/>
  <c r="D57" i="60"/>
  <c r="F56" i="60"/>
  <c r="H55" i="60"/>
  <c r="D55" i="60"/>
  <c r="G59" i="60"/>
  <c r="E58" i="60"/>
  <c r="G57" i="60"/>
  <c r="E56" i="60"/>
  <c r="I91" i="60"/>
  <c r="E91" i="60"/>
  <c r="G90" i="60"/>
  <c r="I89" i="60"/>
  <c r="E89" i="60"/>
  <c r="G88" i="60"/>
  <c r="I87" i="60"/>
  <c r="E87" i="60"/>
  <c r="H91" i="60"/>
  <c r="D91" i="60"/>
  <c r="F90" i="60"/>
  <c r="H89" i="60"/>
  <c r="D89" i="60"/>
  <c r="F88" i="60"/>
  <c r="H87" i="60"/>
  <c r="H93" i="60" s="1"/>
  <c r="D87" i="60"/>
  <c r="G91" i="60"/>
  <c r="I90" i="60"/>
  <c r="E90" i="60"/>
  <c r="G89" i="60"/>
  <c r="I88" i="60"/>
  <c r="E88" i="60"/>
  <c r="G87" i="60"/>
  <c r="F166" i="60"/>
  <c r="I166" i="60"/>
  <c r="E166" i="60"/>
  <c r="G165" i="60"/>
  <c r="I164" i="60"/>
  <c r="E164" i="60"/>
  <c r="G163" i="60"/>
  <c r="I162" i="60"/>
  <c r="E162" i="60"/>
  <c r="G161" i="60"/>
  <c r="D166" i="60"/>
  <c r="E165" i="60"/>
  <c r="F164" i="60"/>
  <c r="F163" i="60"/>
  <c r="G162" i="60"/>
  <c r="G168" i="60" s="1"/>
  <c r="H161" i="60"/>
  <c r="I163" i="60"/>
  <c r="E161" i="60"/>
  <c r="I165" i="60"/>
  <c r="D165" i="60"/>
  <c r="D164" i="60"/>
  <c r="E163" i="60"/>
  <c r="F162" i="60"/>
  <c r="F161" i="60"/>
  <c r="H166" i="60"/>
  <c r="H165" i="60"/>
  <c r="H164" i="60"/>
  <c r="D163" i="60"/>
  <c r="D162" i="60"/>
  <c r="G229" i="60"/>
  <c r="G230" i="60"/>
  <c r="E27" i="60"/>
  <c r="E32" i="60" s="1"/>
  <c r="F55" i="60"/>
  <c r="I125" i="60"/>
  <c r="D129" i="60"/>
  <c r="H162" i="60"/>
  <c r="G166" i="60"/>
  <c r="E229" i="60"/>
  <c r="F27" i="60"/>
  <c r="H28" i="60"/>
  <c r="D56" i="60"/>
  <c r="H58" i="60"/>
  <c r="F87" i="60"/>
  <c r="D90" i="60"/>
  <c r="G126" i="60"/>
  <c r="H163" i="60"/>
  <c r="H31" i="60"/>
  <c r="D31" i="60"/>
  <c r="F30" i="60"/>
  <c r="H29" i="60"/>
  <c r="D29" i="60"/>
  <c r="F28" i="60"/>
  <c r="H27" i="60"/>
  <c r="D27" i="60"/>
  <c r="D33" i="60" s="1"/>
  <c r="D30" i="60"/>
  <c r="G31" i="60"/>
  <c r="I30" i="60"/>
  <c r="E30" i="60"/>
  <c r="G29" i="60"/>
  <c r="I28" i="60"/>
  <c r="E28" i="60"/>
  <c r="G27" i="60"/>
  <c r="F31" i="60"/>
  <c r="H30" i="60"/>
  <c r="F29" i="60"/>
  <c r="I130" i="60"/>
  <c r="E130" i="60"/>
  <c r="G129" i="60"/>
  <c r="I128" i="60"/>
  <c r="E128" i="60"/>
  <c r="G127" i="60"/>
  <c r="G130" i="60"/>
  <c r="H129" i="60"/>
  <c r="H128" i="60"/>
  <c r="I127" i="60"/>
  <c r="D127" i="60"/>
  <c r="F126" i="60"/>
  <c r="H125" i="60"/>
  <c r="D125" i="60"/>
  <c r="D131" i="60" s="1"/>
  <c r="D130" i="60"/>
  <c r="E129" i="60"/>
  <c r="F128" i="60"/>
  <c r="H126" i="60"/>
  <c r="F125" i="60"/>
  <c r="F130" i="60"/>
  <c r="F129" i="60"/>
  <c r="G128" i="60"/>
  <c r="H127" i="60"/>
  <c r="I126" i="60"/>
  <c r="I132" i="60" s="1"/>
  <c r="E126" i="60"/>
  <c r="G125" i="60"/>
  <c r="F127" i="60"/>
  <c r="D126" i="60"/>
  <c r="G28" i="60"/>
  <c r="G32" i="60" s="1"/>
  <c r="G30" i="60"/>
  <c r="D58" i="60"/>
  <c r="F89" i="60"/>
  <c r="I27" i="60"/>
  <c r="I33" i="60" s="1"/>
  <c r="E29" i="60"/>
  <c r="I31" i="60"/>
  <c r="H56" i="60"/>
  <c r="F59" i="60"/>
  <c r="D88" i="60"/>
  <c r="H90" i="60"/>
  <c r="E127" i="60"/>
  <c r="E132" i="60" s="1"/>
  <c r="H130" i="60"/>
  <c r="D161" i="60"/>
  <c r="D167" i="60" s="1"/>
  <c r="G164" i="60"/>
  <c r="D210" i="60"/>
  <c r="H210" i="60"/>
  <c r="F211" i="60"/>
  <c r="D212" i="60"/>
  <c r="H212" i="60"/>
  <c r="F213" i="60"/>
  <c r="D214" i="60"/>
  <c r="H214" i="60"/>
  <c r="E210" i="60"/>
  <c r="I210" i="60"/>
  <c r="G211" i="60"/>
  <c r="E212" i="60"/>
  <c r="I212" i="60"/>
  <c r="G213" i="60"/>
  <c r="E214" i="60"/>
  <c r="I214" i="60"/>
  <c r="E211" i="60"/>
  <c r="G212" i="60"/>
  <c r="I213" i="60"/>
  <c r="I211" i="60"/>
  <c r="G214" i="60"/>
  <c r="F210" i="60"/>
  <c r="H211" i="60"/>
  <c r="D213" i="60"/>
  <c r="F214" i="60"/>
  <c r="G210" i="60"/>
  <c r="E213" i="60"/>
  <c r="H206" i="60"/>
  <c r="D204" i="60"/>
  <c r="D182" i="60"/>
  <c r="H182" i="60"/>
  <c r="F183" i="60"/>
  <c r="D184" i="60"/>
  <c r="H184" i="60"/>
  <c r="F185" i="60"/>
  <c r="D186" i="60"/>
  <c r="H186" i="60"/>
  <c r="E182" i="60"/>
  <c r="I182" i="60"/>
  <c r="G183" i="60"/>
  <c r="E184" i="60"/>
  <c r="I184" i="60"/>
  <c r="G185" i="60"/>
  <c r="E186" i="60"/>
  <c r="I186" i="60"/>
  <c r="H185" i="60"/>
  <c r="F184" i="60"/>
  <c r="F85" i="60"/>
  <c r="E230" i="60"/>
  <c r="I207" i="60"/>
  <c r="G206" i="60"/>
  <c r="E205" i="60"/>
  <c r="G186" i="60"/>
  <c r="E185" i="60"/>
  <c r="I183" i="60"/>
  <c r="G182" i="60"/>
  <c r="G203" i="60"/>
  <c r="E204" i="60"/>
  <c r="I204" i="60"/>
  <c r="G205" i="60"/>
  <c r="E206" i="60"/>
  <c r="I206" i="60"/>
  <c r="G207" i="60"/>
  <c r="D203" i="60"/>
  <c r="H203" i="60"/>
  <c r="F204" i="60"/>
  <c r="D205" i="60"/>
  <c r="H205" i="60"/>
  <c r="F206" i="60"/>
  <c r="D207" i="60"/>
  <c r="H207" i="60"/>
  <c r="F205" i="60"/>
  <c r="D183" i="60"/>
  <c r="G85" i="60"/>
  <c r="I157" i="60"/>
  <c r="I158" i="60" s="1"/>
  <c r="E157" i="60"/>
  <c r="G156" i="60"/>
  <c r="I155" i="60"/>
  <c r="I159" i="60" s="1"/>
  <c r="E155" i="60"/>
  <c r="G154" i="60"/>
  <c r="I153" i="60"/>
  <c r="E153" i="60"/>
  <c r="G152" i="60"/>
  <c r="I230" i="60"/>
  <c r="F207" i="60"/>
  <c r="D206" i="60"/>
  <c r="H204" i="60"/>
  <c r="F203" i="60"/>
  <c r="F186" i="60"/>
  <c r="D185" i="60"/>
  <c r="H183" i="60"/>
  <c r="F182" i="60"/>
  <c r="F221" i="60"/>
  <c r="H220" i="60"/>
  <c r="D220" i="60"/>
  <c r="F219" i="60"/>
  <c r="H218" i="60"/>
  <c r="D218" i="60"/>
  <c r="F217" i="60"/>
  <c r="E197" i="60"/>
  <c r="G196" i="60"/>
  <c r="F193" i="60"/>
  <c r="H192" i="60"/>
  <c r="D192" i="60"/>
  <c r="F191" i="60"/>
  <c r="H190" i="60"/>
  <c r="D190" i="60"/>
  <c r="F189" i="60"/>
  <c r="F228" i="60"/>
  <c r="H227" i="60"/>
  <c r="D227" i="60"/>
  <c r="F226" i="60"/>
  <c r="F229" i="60" s="1"/>
  <c r="H225" i="60"/>
  <c r="D225" i="60"/>
  <c r="I221" i="60"/>
  <c r="E221" i="60"/>
  <c r="G220" i="60"/>
  <c r="I219" i="60"/>
  <c r="E219" i="60"/>
  <c r="G218" i="60"/>
  <c r="I217" i="60"/>
  <c r="F200" i="60"/>
  <c r="H199" i="60"/>
  <c r="D199" i="60"/>
  <c r="F198" i="60"/>
  <c r="H197" i="60"/>
  <c r="D197" i="60"/>
  <c r="I193" i="60"/>
  <c r="E193" i="60"/>
  <c r="G192" i="60"/>
  <c r="I191" i="60"/>
  <c r="E191" i="60"/>
  <c r="G190" i="60"/>
  <c r="I189" i="60"/>
  <c r="G43" i="60"/>
  <c r="G49" i="60" s="1"/>
  <c r="I44" i="60"/>
  <c r="G45" i="60"/>
  <c r="I46" i="60"/>
  <c r="E71" i="60"/>
  <c r="I71" i="60"/>
  <c r="G72" i="60"/>
  <c r="E73" i="60"/>
  <c r="I73" i="60"/>
  <c r="G74" i="60"/>
  <c r="E75" i="60"/>
  <c r="I75" i="60"/>
  <c r="I107" i="60"/>
  <c r="G110" i="60"/>
  <c r="F143" i="60"/>
  <c r="D144" i="60"/>
  <c r="H144" i="60"/>
  <c r="F145" i="60"/>
  <c r="D146" i="60"/>
  <c r="H146" i="60"/>
  <c r="F147" i="60"/>
  <c r="D148" i="60"/>
  <c r="H148" i="60"/>
  <c r="G11" i="60"/>
  <c r="E12" i="60"/>
  <c r="E17" i="60" s="1"/>
  <c r="I12" i="60"/>
  <c r="G13" i="60"/>
  <c r="E14" i="60"/>
  <c r="I14" i="60"/>
  <c r="G15" i="60"/>
  <c r="E25" i="60"/>
  <c r="I25" i="60"/>
  <c r="D43" i="60"/>
  <c r="D49" i="60" s="1"/>
  <c r="H43" i="60"/>
  <c r="F44" i="60"/>
  <c r="D45" i="60"/>
  <c r="H45" i="60"/>
  <c r="F46" i="60"/>
  <c r="D47" i="60"/>
  <c r="H47" i="60"/>
  <c r="F71" i="60"/>
  <c r="D72" i="60"/>
  <c r="H72" i="60"/>
  <c r="F73" i="60"/>
  <c r="D74" i="60"/>
  <c r="H74" i="60"/>
  <c r="F75" i="60"/>
  <c r="F107" i="60"/>
  <c r="D108" i="60"/>
  <c r="D113" i="60" s="1"/>
  <c r="H108" i="60"/>
  <c r="F109" i="60"/>
  <c r="D110" i="60"/>
  <c r="H110" i="60"/>
  <c r="F111" i="60"/>
  <c r="D112" i="60"/>
  <c r="H112" i="60"/>
  <c r="D123" i="60"/>
  <c r="G143" i="60"/>
  <c r="E144" i="60"/>
  <c r="I144" i="60"/>
  <c r="G145" i="60"/>
  <c r="E146" i="60"/>
  <c r="I146" i="60"/>
  <c r="G147" i="60"/>
  <c r="E148" i="60"/>
  <c r="E149" i="60" s="1"/>
  <c r="I148" i="60"/>
  <c r="F11" i="60"/>
  <c r="D12" i="60"/>
  <c r="H12" i="60"/>
  <c r="F13" i="60"/>
  <c r="D14" i="60"/>
  <c r="H14" i="60"/>
  <c r="F15" i="60"/>
  <c r="E44" i="60"/>
  <c r="E46" i="60"/>
  <c r="G47" i="60"/>
  <c r="E107" i="60"/>
  <c r="G108" i="60"/>
  <c r="E109" i="60"/>
  <c r="I109" i="60"/>
  <c r="E111" i="60"/>
  <c r="I111" i="60"/>
  <c r="G112" i="60"/>
  <c r="D11" i="60"/>
  <c r="H11" i="60"/>
  <c r="H16" i="60" s="1"/>
  <c r="F12" i="60"/>
  <c r="D13" i="60"/>
  <c r="H13" i="60"/>
  <c r="F14" i="60"/>
  <c r="D15" i="60"/>
  <c r="E43" i="60"/>
  <c r="I43" i="60"/>
  <c r="G44" i="60"/>
  <c r="E45" i="60"/>
  <c r="I45" i="60"/>
  <c r="G46" i="60"/>
  <c r="E47" i="60"/>
  <c r="E61" i="60"/>
  <c r="G71" i="60"/>
  <c r="E72" i="60"/>
  <c r="I72" i="60"/>
  <c r="G73" i="60"/>
  <c r="E74" i="60"/>
  <c r="I74" i="60"/>
  <c r="G93" i="60"/>
  <c r="G107" i="60"/>
  <c r="E108" i="60"/>
  <c r="I108" i="60"/>
  <c r="G109" i="60"/>
  <c r="E110" i="60"/>
  <c r="I110" i="60"/>
  <c r="G111" i="60"/>
  <c r="E112" i="60"/>
  <c r="E123" i="60"/>
  <c r="D143" i="60"/>
  <c r="H143" i="60"/>
  <c r="F144" i="60"/>
  <c r="D145" i="60"/>
  <c r="H145" i="60"/>
  <c r="F146" i="60"/>
  <c r="D147" i="60"/>
  <c r="H147" i="60"/>
  <c r="F7" i="60"/>
  <c r="H6" i="60"/>
  <c r="D6" i="60"/>
  <c r="F5" i="60"/>
  <c r="H4" i="60"/>
  <c r="D4" i="60"/>
  <c r="F3" i="60"/>
  <c r="H7" i="60"/>
  <c r="H9" i="60" s="1"/>
  <c r="H5" i="60"/>
  <c r="I7" i="60"/>
  <c r="E7" i="60"/>
  <c r="G6" i="60"/>
  <c r="I5" i="60"/>
  <c r="E5" i="60"/>
  <c r="G4" i="60"/>
  <c r="I3" i="60"/>
  <c r="E3" i="60"/>
  <c r="D7" i="60"/>
  <c r="F6" i="60"/>
  <c r="I39" i="60"/>
  <c r="E39" i="60"/>
  <c r="G38" i="60"/>
  <c r="I37" i="60"/>
  <c r="E37" i="60"/>
  <c r="G36" i="60"/>
  <c r="I35" i="60"/>
  <c r="E35" i="60"/>
  <c r="H39" i="60"/>
  <c r="D39" i="60"/>
  <c r="F38" i="60"/>
  <c r="H37" i="60"/>
  <c r="D37" i="60"/>
  <c r="F36" i="60"/>
  <c r="H35" i="60"/>
  <c r="D35" i="60"/>
  <c r="G39" i="60"/>
  <c r="E38" i="60"/>
  <c r="I36" i="60"/>
  <c r="G35" i="60"/>
  <c r="I38" i="60"/>
  <c r="G37" i="60"/>
  <c r="E36" i="60"/>
  <c r="F67" i="60"/>
  <c r="H66" i="60"/>
  <c r="D66" i="60"/>
  <c r="F65" i="60"/>
  <c r="H64" i="60"/>
  <c r="D64" i="60"/>
  <c r="F63" i="60"/>
  <c r="I67" i="60"/>
  <c r="E67" i="60"/>
  <c r="G66" i="60"/>
  <c r="I65" i="60"/>
  <c r="E65" i="60"/>
  <c r="G64" i="60"/>
  <c r="I63" i="60"/>
  <c r="I68" i="60" s="1"/>
  <c r="E63" i="60"/>
  <c r="D67" i="60"/>
  <c r="H65" i="60"/>
  <c r="F64" i="60"/>
  <c r="D63" i="60"/>
  <c r="H67" i="60"/>
  <c r="F66" i="60"/>
  <c r="D65" i="60"/>
  <c r="H63" i="60"/>
  <c r="G99" i="60"/>
  <c r="I98" i="60"/>
  <c r="E98" i="60"/>
  <c r="G97" i="60"/>
  <c r="I96" i="60"/>
  <c r="E96" i="60"/>
  <c r="G95" i="60"/>
  <c r="F99" i="60"/>
  <c r="H98" i="60"/>
  <c r="D98" i="60"/>
  <c r="F97" i="60"/>
  <c r="H96" i="60"/>
  <c r="D96" i="60"/>
  <c r="F95" i="60"/>
  <c r="I99" i="60"/>
  <c r="E99" i="60"/>
  <c r="G98" i="60"/>
  <c r="I97" i="60"/>
  <c r="E97" i="60"/>
  <c r="G96" i="60"/>
  <c r="I95" i="60"/>
  <c r="E95" i="60"/>
  <c r="G139" i="60"/>
  <c r="I138" i="60"/>
  <c r="E138" i="60"/>
  <c r="G137" i="60"/>
  <c r="I136" i="60"/>
  <c r="E136" i="60"/>
  <c r="G135" i="60"/>
  <c r="I134" i="60"/>
  <c r="E134" i="60"/>
  <c r="F139" i="60"/>
  <c r="H138" i="60"/>
  <c r="D138" i="60"/>
  <c r="F137" i="60"/>
  <c r="H136" i="60"/>
  <c r="D136" i="60"/>
  <c r="F135" i="60"/>
  <c r="H134" i="60"/>
  <c r="D134" i="60"/>
  <c r="I139" i="60"/>
  <c r="E139" i="60"/>
  <c r="G138" i="60"/>
  <c r="I137" i="60"/>
  <c r="E137" i="60"/>
  <c r="G136" i="60"/>
  <c r="I135" i="60"/>
  <c r="E135" i="60"/>
  <c r="G134" i="60"/>
  <c r="H175" i="60"/>
  <c r="D175" i="60"/>
  <c r="F174" i="60"/>
  <c r="H173" i="60"/>
  <c r="D173" i="60"/>
  <c r="F172" i="60"/>
  <c r="H171" i="60"/>
  <c r="D171" i="60"/>
  <c r="F170" i="60"/>
  <c r="G175" i="60"/>
  <c r="I174" i="60"/>
  <c r="E174" i="60"/>
  <c r="G173" i="60"/>
  <c r="I172" i="60"/>
  <c r="E172" i="60"/>
  <c r="G171" i="60"/>
  <c r="I170" i="60"/>
  <c r="E170" i="60"/>
  <c r="F175" i="60"/>
  <c r="H174" i="60"/>
  <c r="D174" i="60"/>
  <c r="F173" i="60"/>
  <c r="H172" i="60"/>
  <c r="D172" i="60"/>
  <c r="F171" i="60"/>
  <c r="H170" i="60"/>
  <c r="D170" i="60"/>
  <c r="H123" i="60"/>
  <c r="H122" i="60"/>
  <c r="D135" i="60"/>
  <c r="H137" i="60"/>
  <c r="G172" i="60"/>
  <c r="E175" i="60"/>
  <c r="H32" i="60"/>
  <c r="D3" i="60"/>
  <c r="H36" i="60"/>
  <c r="F39" i="60"/>
  <c r="F84" i="60"/>
  <c r="H95" i="60"/>
  <c r="H101" i="60" s="1"/>
  <c r="F98" i="60"/>
  <c r="H135" i="60"/>
  <c r="F138" i="60"/>
  <c r="G170" i="60"/>
  <c r="E173" i="60"/>
  <c r="I175" i="60"/>
  <c r="F4" i="60"/>
  <c r="E6" i="60"/>
  <c r="G65" i="60"/>
  <c r="G3" i="60"/>
  <c r="I4" i="60"/>
  <c r="I6" i="60"/>
  <c r="F32" i="60"/>
  <c r="F37" i="60"/>
  <c r="G63" i="60"/>
  <c r="E66" i="60"/>
  <c r="F96" i="60"/>
  <c r="D99" i="60"/>
  <c r="F123" i="60"/>
  <c r="F136" i="60"/>
  <c r="D139" i="60"/>
  <c r="E171" i="60"/>
  <c r="I173" i="60"/>
  <c r="H158" i="60"/>
  <c r="D24" i="60"/>
  <c r="G61" i="60"/>
  <c r="D122" i="60"/>
  <c r="G25" i="60"/>
  <c r="G26" i="60" s="1"/>
  <c r="E85" i="60"/>
  <c r="I85" i="60"/>
  <c r="G123" i="60"/>
  <c r="D25" i="60"/>
  <c r="H76" i="60"/>
  <c r="E16" i="60"/>
  <c r="F158" i="60"/>
  <c r="F24" i="60"/>
  <c r="F25" i="60"/>
  <c r="D84" i="60"/>
  <c r="H84" i="60"/>
  <c r="H85" i="60"/>
  <c r="F122" i="60"/>
  <c r="E9" i="60"/>
  <c r="E24" i="60"/>
  <c r="I24" i="60"/>
  <c r="H24" i="60"/>
  <c r="H26" i="60" s="1"/>
  <c r="G60" i="60"/>
  <c r="G84" i="60"/>
  <c r="G86" i="60" s="1"/>
  <c r="E122" i="60"/>
  <c r="I122" i="60"/>
  <c r="E168" i="60"/>
  <c r="E84" i="60"/>
  <c r="I84" i="60"/>
  <c r="E92" i="60"/>
  <c r="G122" i="60"/>
  <c r="F124" i="60" l="1"/>
  <c r="F60" i="60"/>
  <c r="H61" i="60"/>
  <c r="I92" i="60"/>
  <c r="G92" i="60"/>
  <c r="H160" i="60"/>
  <c r="E158" i="60"/>
  <c r="E76" i="60"/>
  <c r="I26" i="60"/>
  <c r="I40" i="60"/>
  <c r="F92" i="60"/>
  <c r="F168" i="60"/>
  <c r="D177" i="60"/>
  <c r="D158" i="60"/>
  <c r="G202" i="60"/>
  <c r="E195" i="60"/>
  <c r="I202" i="60"/>
  <c r="I194" i="60"/>
  <c r="E188" i="60"/>
  <c r="E131" i="60"/>
  <c r="E133" i="60" s="1"/>
  <c r="I150" i="60"/>
  <c r="H167" i="60"/>
  <c r="F167" i="60"/>
  <c r="G167" i="60"/>
  <c r="G169" i="60" s="1"/>
  <c r="I167" i="60"/>
  <c r="E124" i="60"/>
  <c r="H124" i="60"/>
  <c r="I114" i="60"/>
  <c r="H100" i="60"/>
  <c r="H141" i="60"/>
  <c r="I223" i="60"/>
  <c r="H60" i="60"/>
  <c r="H62" i="60" s="1"/>
  <c r="F61" i="60"/>
  <c r="D168" i="60"/>
  <c r="I168" i="60"/>
  <c r="E167" i="60"/>
  <c r="E169" i="60" s="1"/>
  <c r="H92" i="60"/>
  <c r="E93" i="60"/>
  <c r="D61" i="60"/>
  <c r="G62" i="60"/>
  <c r="I61" i="60"/>
  <c r="I229" i="60"/>
  <c r="I8" i="60"/>
  <c r="E113" i="60"/>
  <c r="F76" i="60"/>
  <c r="D48" i="60"/>
  <c r="D50" i="60" s="1"/>
  <c r="F201" i="60"/>
  <c r="I222" i="60"/>
  <c r="F230" i="60"/>
  <c r="F195" i="60"/>
  <c r="F131" i="60"/>
  <c r="D132" i="60"/>
  <c r="D133" i="60" s="1"/>
  <c r="H33" i="60"/>
  <c r="F33" i="60"/>
  <c r="H113" i="60"/>
  <c r="D76" i="60"/>
  <c r="H48" i="60"/>
  <c r="I16" i="60"/>
  <c r="I49" i="60"/>
  <c r="E223" i="60"/>
  <c r="G158" i="60"/>
  <c r="E159" i="60"/>
  <c r="G209" i="60"/>
  <c r="H131" i="60"/>
  <c r="I131" i="60"/>
  <c r="D32" i="60"/>
  <c r="D34" i="60" s="1"/>
  <c r="AA23" i="59"/>
  <c r="AA21" i="59"/>
  <c r="AA19" i="59"/>
  <c r="AA17" i="59"/>
  <c r="AA16" i="59"/>
  <c r="AA15" i="59"/>
  <c r="AA14" i="59"/>
  <c r="AA12" i="59"/>
  <c r="AA10" i="59"/>
  <c r="AA8" i="59"/>
  <c r="AA7" i="59"/>
  <c r="AA6" i="59"/>
  <c r="AA5" i="59"/>
  <c r="AA4" i="59"/>
  <c r="AA3" i="59"/>
  <c r="AA2" i="59"/>
  <c r="AA24" i="59"/>
  <c r="AA22" i="59"/>
  <c r="AA20" i="59"/>
  <c r="AA18" i="59"/>
  <c r="AA13" i="59"/>
  <c r="AA11" i="59"/>
  <c r="AA9" i="59"/>
  <c r="AD25" i="59"/>
  <c r="AD23" i="59"/>
  <c r="AD21" i="59"/>
  <c r="AD19" i="59"/>
  <c r="AD17" i="59"/>
  <c r="AD16" i="59"/>
  <c r="AD15" i="59"/>
  <c r="AD14" i="59"/>
  <c r="AD12" i="59"/>
  <c r="AD10" i="59"/>
  <c r="AD8" i="59"/>
  <c r="AD7" i="59"/>
  <c r="AD6" i="59"/>
  <c r="AD5" i="59"/>
  <c r="AD4" i="59"/>
  <c r="AD3" i="59"/>
  <c r="AD2" i="59"/>
  <c r="AD18" i="59"/>
  <c r="AD13" i="59"/>
  <c r="AD11" i="59"/>
  <c r="AD20" i="59"/>
  <c r="AD22" i="59"/>
  <c r="AD9" i="59"/>
  <c r="AD24" i="59"/>
  <c r="I160" i="60"/>
  <c r="I195" i="60"/>
  <c r="I169" i="60"/>
  <c r="G94" i="60"/>
  <c r="D93" i="60"/>
  <c r="D60" i="60"/>
  <c r="E60" i="60"/>
  <c r="E62" i="60" s="1"/>
  <c r="I60" i="60"/>
  <c r="I62" i="60" s="1"/>
  <c r="F62" i="60"/>
  <c r="D62" i="60"/>
  <c r="H229" i="60"/>
  <c r="H230" i="60"/>
  <c r="H223" i="60"/>
  <c r="H222" i="60"/>
  <c r="I133" i="60"/>
  <c r="D169" i="60"/>
  <c r="H34" i="60"/>
  <c r="F202" i="60"/>
  <c r="D86" i="60"/>
  <c r="I32" i="60"/>
  <c r="I34" i="60" s="1"/>
  <c r="H8" i="60"/>
  <c r="H10" i="60" s="1"/>
  <c r="D92" i="60"/>
  <c r="I93" i="60"/>
  <c r="F176" i="60"/>
  <c r="I176" i="60"/>
  <c r="G177" i="60"/>
  <c r="G140" i="60"/>
  <c r="F140" i="60"/>
  <c r="D141" i="60"/>
  <c r="I140" i="60"/>
  <c r="E101" i="60"/>
  <c r="H68" i="60"/>
  <c r="D40" i="60"/>
  <c r="E8" i="60"/>
  <c r="H150" i="60"/>
  <c r="F17" i="60"/>
  <c r="G114" i="60"/>
  <c r="E150" i="60"/>
  <c r="H77" i="60"/>
  <c r="H78" i="60" s="1"/>
  <c r="G17" i="60"/>
  <c r="F149" i="60"/>
  <c r="G222" i="60"/>
  <c r="G223" i="60"/>
  <c r="E202" i="60"/>
  <c r="E201" i="60"/>
  <c r="F223" i="60"/>
  <c r="H208" i="60"/>
  <c r="H209" i="60"/>
  <c r="I208" i="60"/>
  <c r="I209" i="60"/>
  <c r="I187" i="60"/>
  <c r="I188" i="60"/>
  <c r="D208" i="60"/>
  <c r="D209" i="60"/>
  <c r="E215" i="60"/>
  <c r="E216" i="60" s="1"/>
  <c r="G208" i="60"/>
  <c r="H168" i="60"/>
  <c r="H169" i="60" s="1"/>
  <c r="D77" i="60"/>
  <c r="F93" i="60"/>
  <c r="F94" i="60" s="1"/>
  <c r="H69" i="60"/>
  <c r="H132" i="60"/>
  <c r="D26" i="60"/>
  <c r="G33" i="60"/>
  <c r="G34" i="60" s="1"/>
  <c r="D9" i="60"/>
  <c r="G176" i="60"/>
  <c r="G178" i="60" s="1"/>
  <c r="E176" i="60"/>
  <c r="H177" i="60"/>
  <c r="E140" i="60"/>
  <c r="G100" i="60"/>
  <c r="D100" i="60"/>
  <c r="D68" i="60"/>
  <c r="E68" i="60"/>
  <c r="H40" i="60"/>
  <c r="I9" i="60"/>
  <c r="D149" i="60"/>
  <c r="E114" i="60"/>
  <c r="G77" i="60"/>
  <c r="I149" i="60"/>
  <c r="I151" i="60" s="1"/>
  <c r="D114" i="60"/>
  <c r="D115" i="60" s="1"/>
  <c r="F77" i="60"/>
  <c r="F78" i="60" s="1"/>
  <c r="E18" i="60"/>
  <c r="H149" i="60"/>
  <c r="G48" i="60"/>
  <c r="G50" i="60" s="1"/>
  <c r="D201" i="60"/>
  <c r="D202" i="60"/>
  <c r="E222" i="60"/>
  <c r="D195" i="60"/>
  <c r="D194" i="60"/>
  <c r="H188" i="60"/>
  <c r="H187" i="60"/>
  <c r="F209" i="60"/>
  <c r="F208" i="60"/>
  <c r="E208" i="60"/>
  <c r="E209" i="60"/>
  <c r="E187" i="60"/>
  <c r="I215" i="60"/>
  <c r="I216" i="60" s="1"/>
  <c r="D215" i="60"/>
  <c r="D216" i="60" s="1"/>
  <c r="E33" i="60"/>
  <c r="E34" i="60" s="1"/>
  <c r="E94" i="60"/>
  <c r="G194" i="60"/>
  <c r="G195" i="60"/>
  <c r="F194" i="60"/>
  <c r="I100" i="60"/>
  <c r="G68" i="60"/>
  <c r="G40" i="60"/>
  <c r="E40" i="60"/>
  <c r="F9" i="60"/>
  <c r="D17" i="60"/>
  <c r="E49" i="60"/>
  <c r="F114" i="60"/>
  <c r="F48" i="60"/>
  <c r="E194" i="60"/>
  <c r="G188" i="60"/>
  <c r="G187" i="60"/>
  <c r="F187" i="60"/>
  <c r="F188" i="60"/>
  <c r="G132" i="60"/>
  <c r="G159" i="60"/>
  <c r="G160" i="60" s="1"/>
  <c r="G141" i="60"/>
  <c r="G131" i="60"/>
  <c r="E26" i="60"/>
  <c r="I124" i="60"/>
  <c r="I48" i="60"/>
  <c r="I50" i="60" s="1"/>
  <c r="D101" i="60"/>
  <c r="F40" i="60"/>
  <c r="G9" i="60"/>
  <c r="F86" i="60"/>
  <c r="H201" i="60"/>
  <c r="H202" i="60"/>
  <c r="D229" i="60"/>
  <c r="D230" i="60"/>
  <c r="H195" i="60"/>
  <c r="H194" i="60"/>
  <c r="D223" i="60"/>
  <c r="D222" i="60"/>
  <c r="G201" i="60"/>
  <c r="D188" i="60"/>
  <c r="D187" i="60"/>
  <c r="F222" i="60"/>
  <c r="H215" i="60"/>
  <c r="H216" i="60" s="1"/>
  <c r="G215" i="60"/>
  <c r="G216" i="60" s="1"/>
  <c r="F215" i="60"/>
  <c r="F216" i="60" s="1"/>
  <c r="F132" i="60"/>
  <c r="I77" i="60"/>
  <c r="I86" i="60"/>
  <c r="E41" i="60"/>
  <c r="H86" i="60"/>
  <c r="D41" i="60"/>
  <c r="H114" i="60"/>
  <c r="F113" i="60"/>
  <c r="E77" i="60"/>
  <c r="G124" i="60"/>
  <c r="E100" i="60"/>
  <c r="E86" i="60"/>
  <c r="G149" i="60"/>
  <c r="G113" i="60"/>
  <c r="G115" i="60" s="1"/>
  <c r="G76" i="60"/>
  <c r="F177" i="60"/>
  <c r="F178" i="60" s="1"/>
  <c r="F49" i="60"/>
  <c r="G41" i="60"/>
  <c r="G42" i="60" s="1"/>
  <c r="G16" i="60"/>
  <c r="F41" i="60"/>
  <c r="H41" i="60"/>
  <c r="F34" i="60"/>
  <c r="D16" i="60"/>
  <c r="E48" i="60"/>
  <c r="E50" i="60" s="1"/>
  <c r="H17" i="60"/>
  <c r="H18" i="60" s="1"/>
  <c r="I177" i="60"/>
  <c r="H140" i="60"/>
  <c r="H142" i="60" s="1"/>
  <c r="F150" i="60"/>
  <c r="F151" i="60" s="1"/>
  <c r="D150" i="60"/>
  <c r="G150" i="60"/>
  <c r="E151" i="60"/>
  <c r="G8" i="60"/>
  <c r="H102" i="60"/>
  <c r="I17" i="60"/>
  <c r="I18" i="60" s="1"/>
  <c r="D8" i="60"/>
  <c r="I113" i="60"/>
  <c r="I76" i="60"/>
  <c r="H49" i="60"/>
  <c r="H50" i="60" s="1"/>
  <c r="F8" i="60"/>
  <c r="H94" i="60"/>
  <c r="D124" i="60"/>
  <c r="E177" i="60"/>
  <c r="E178" i="60" s="1"/>
  <c r="I141" i="60"/>
  <c r="I142" i="60" s="1"/>
  <c r="F16" i="60"/>
  <c r="I10" i="60"/>
  <c r="D102" i="60"/>
  <c r="D160" i="60"/>
  <c r="G101" i="60"/>
  <c r="I69" i="60"/>
  <c r="I70" i="60" s="1"/>
  <c r="E10" i="60"/>
  <c r="F160" i="60"/>
  <c r="F141" i="60"/>
  <c r="F101" i="60"/>
  <c r="F100" i="60"/>
  <c r="I178" i="60"/>
  <c r="F26" i="60"/>
  <c r="G69" i="60"/>
  <c r="G70" i="60" s="1"/>
  <c r="D176" i="60"/>
  <c r="D140" i="60"/>
  <c r="I101" i="60"/>
  <c r="I41" i="60"/>
  <c r="I42" i="60" s="1"/>
  <c r="D94" i="60"/>
  <c r="H176" i="60"/>
  <c r="E141" i="60"/>
  <c r="D69" i="60"/>
  <c r="E69" i="60"/>
  <c r="F69" i="60"/>
  <c r="F68" i="60"/>
  <c r="F10" i="60" l="1"/>
  <c r="F50" i="60"/>
  <c r="F169" i="60"/>
  <c r="G133" i="60"/>
  <c r="D70" i="60"/>
  <c r="I102" i="60"/>
  <c r="I115" i="60"/>
  <c r="E78" i="60"/>
  <c r="E115" i="60"/>
  <c r="E142" i="60"/>
  <c r="F142" i="60"/>
  <c r="G18" i="60"/>
  <c r="I94" i="60"/>
  <c r="F18" i="60"/>
  <c r="H115" i="60"/>
  <c r="D78" i="60"/>
  <c r="E160" i="60"/>
  <c r="D10" i="60"/>
  <c r="F133" i="60"/>
  <c r="H178" i="60"/>
  <c r="E70" i="60"/>
  <c r="H133" i="60"/>
  <c r="D142" i="60"/>
  <c r="D178" i="60"/>
  <c r="D151" i="60"/>
  <c r="D18" i="60"/>
  <c r="D42" i="60"/>
  <c r="G151" i="60"/>
  <c r="F115" i="60"/>
  <c r="H42" i="60"/>
  <c r="F70" i="60"/>
  <c r="G10" i="60"/>
  <c r="H70" i="60"/>
  <c r="H151" i="60"/>
  <c r="G142" i="60"/>
  <c r="F42" i="60"/>
  <c r="G102" i="60"/>
  <c r="G78" i="60"/>
  <c r="E102" i="60"/>
  <c r="E42" i="60"/>
  <c r="I78" i="60"/>
  <c r="F102" i="60"/>
</calcChain>
</file>

<file path=xl/sharedStrings.xml><?xml version="1.0" encoding="utf-8"?>
<sst xmlns="http://schemas.openxmlformats.org/spreadsheetml/2006/main" count="410" uniqueCount="99">
  <si>
    <t>DAF</t>
  </si>
  <si>
    <t>Astreintes</t>
  </si>
  <si>
    <t>Jumpy</t>
  </si>
  <si>
    <t>Iveco</t>
  </si>
  <si>
    <t>Berlingo</t>
  </si>
  <si>
    <t>Lundi 29/06</t>
  </si>
  <si>
    <t>Mardi 30/06</t>
  </si>
  <si>
    <t>Mercredi 01/07</t>
  </si>
  <si>
    <t>Jeudi 02/07</t>
  </si>
  <si>
    <t>Vendredi 03/07</t>
  </si>
  <si>
    <t>Samedi 04/07</t>
  </si>
  <si>
    <t>Lieu</t>
  </si>
  <si>
    <t>Horaires</t>
  </si>
  <si>
    <t>Commentaires</t>
  </si>
  <si>
    <t>Mission</t>
  </si>
  <si>
    <t>Contrôle chariots</t>
  </si>
  <si>
    <t>Inventaires</t>
  </si>
  <si>
    <t>Prépa cmdes</t>
  </si>
  <si>
    <t>Rangement</t>
  </si>
  <si>
    <t>Réception</t>
  </si>
  <si>
    <t>Clients</t>
  </si>
  <si>
    <t>Réceptions</t>
  </si>
  <si>
    <t>Facturation</t>
  </si>
  <si>
    <t>Expéditions</t>
  </si>
  <si>
    <t>Dimensions si hors gabarit</t>
  </si>
  <si>
    <t>Quantités</t>
  </si>
  <si>
    <t>Transporteur</t>
  </si>
  <si>
    <t>Désignations</t>
  </si>
  <si>
    <t>Réf</t>
  </si>
  <si>
    <t>Missions</t>
  </si>
  <si>
    <t>Inventaire consommables</t>
  </si>
  <si>
    <t>Date liv previ</t>
  </si>
  <si>
    <t>Absences</t>
  </si>
  <si>
    <t>Véhicules</t>
  </si>
  <si>
    <t>Engins de manut</t>
  </si>
  <si>
    <t>4T élec</t>
  </si>
  <si>
    <t>7T gaz</t>
  </si>
  <si>
    <t>Nissan</t>
  </si>
  <si>
    <t>Oman</t>
  </si>
  <si>
    <t>Transpal élec</t>
  </si>
  <si>
    <t>Engins manut</t>
  </si>
  <si>
    <t>Après-midi</t>
  </si>
  <si>
    <t>Matin</t>
  </si>
  <si>
    <t>Toute la journée</t>
  </si>
  <si>
    <t>Moyens en entretien</t>
  </si>
  <si>
    <t>Tous moyens</t>
  </si>
  <si>
    <t>Salarié</t>
  </si>
  <si>
    <t>client 1</t>
  </si>
  <si>
    <t>client 2</t>
  </si>
  <si>
    <t>client 3</t>
  </si>
  <si>
    <t>client 4</t>
  </si>
  <si>
    <t>de préférence AM</t>
  </si>
  <si>
    <t>Prévoir transpal</t>
  </si>
  <si>
    <t>Planning</t>
  </si>
  <si>
    <t>Les astreintes ne sont pas prises en compte (moyens et salariés)</t>
  </si>
  <si>
    <t>mission 1</t>
  </si>
  <si>
    <t>mission 2</t>
  </si>
  <si>
    <t>mission 3</t>
  </si>
  <si>
    <t>mission 4</t>
  </si>
  <si>
    <t>mission 5</t>
  </si>
  <si>
    <t>&lt;= à 2 missions</t>
  </si>
  <si>
    <t>Salariés 43M (missions-absences)</t>
  </si>
  <si>
    <t>absence</t>
  </si>
  <si>
    <t>Bardinet est dans les deux équipes. Attention il apparait dispo même s'il est occupé à la log. Une erreur apparait s'il intervient dans les 2 équipes.</t>
  </si>
  <si>
    <t>Salariés 41G (clients-absences)</t>
  </si>
  <si>
    <t>&lt;= à 1 mission</t>
  </si>
  <si>
    <t>43M</t>
  </si>
  <si>
    <t>41G</t>
  </si>
  <si>
    <t>Clients 41G</t>
  </si>
  <si>
    <t>Tâches 41G</t>
  </si>
  <si>
    <t>41G / 43M (absence)</t>
  </si>
  <si>
    <t>*nom_interim 41G</t>
  </si>
  <si>
    <t>*nom_interim 43M</t>
  </si>
  <si>
    <t>Divers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</si>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</sst>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1]_-;\-* #,##0.00\ [$€-1]_-;_-* &quot;-&quot;??\ [$€-1]_-"/>
    <numFmt numFmtId="165" formatCode="[$-F400]h:mm:ss\ AM/PM"/>
    <numFmt numFmtId="166" formatCode="dddd\ dd/mm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0"/>
      <color rgb="FF212529"/>
      <name val="Courier New"/>
      <family val="3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0E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FFC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CDD"/>
        <bgColor indexed="64"/>
      </patternFill>
    </fill>
    <fill>
      <patternFill patternType="solid">
        <fgColor theme="0" tint="-0.49998474074526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2" fillId="0" borderId="1" xfId="0" applyFont="1" applyBorder="1"/>
    <xf numFmtId="0" fontId="0" fillId="3" borderId="2" xfId="0" applyFill="1" applyBorder="1"/>
    <xf numFmtId="0" fontId="0" fillId="0" borderId="0" xfId="0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4" fillId="0" borderId="0" xfId="0" applyFont="1"/>
    <xf numFmtId="0" fontId="2" fillId="0" borderId="11" xfId="0" applyFont="1" applyBorder="1"/>
    <xf numFmtId="0" fontId="2" fillId="0" borderId="9" xfId="0" applyFont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0" xfId="0" applyBorder="1"/>
    <xf numFmtId="0" fontId="1" fillId="0" borderId="7" xfId="0" applyFont="1" applyBorder="1"/>
    <xf numFmtId="0" fontId="1" fillId="0" borderId="3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8" borderId="18" xfId="0" applyFont="1" applyFill="1" applyBorder="1"/>
    <xf numFmtId="0" fontId="2" fillId="8" borderId="15" xfId="0" applyFont="1" applyFill="1" applyBorder="1"/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16" fontId="0" fillId="0" borderId="19" xfId="0" applyNumberFormat="1" applyBorder="1" applyAlignment="1">
      <alignment horizontal="center"/>
    </xf>
    <xf numFmtId="0" fontId="3" fillId="0" borderId="16" xfId="0" applyFont="1" applyBorder="1"/>
    <xf numFmtId="0" fontId="3" fillId="8" borderId="20" xfId="0" quotePrefix="1" applyFont="1" applyFill="1" applyBorder="1" applyAlignment="1">
      <alignment wrapText="1"/>
    </xf>
    <xf numFmtId="0" fontId="3" fillId="8" borderId="17" xfId="0" quotePrefix="1" applyFont="1" applyFill="1" applyBorder="1" applyAlignment="1">
      <alignment wrapText="1"/>
    </xf>
    <xf numFmtId="0" fontId="3" fillId="8" borderId="17" xfId="0" quotePrefix="1" applyFont="1" applyFill="1" applyBorder="1" applyAlignment="1">
      <alignment horizontal="center" vertical="center" wrapText="1"/>
    </xf>
    <xf numFmtId="0" fontId="2" fillId="9" borderId="18" xfId="0" applyFont="1" applyFill="1" applyBorder="1"/>
    <xf numFmtId="0" fontId="2" fillId="9" borderId="15" xfId="0" applyFont="1" applyFill="1" applyBorder="1"/>
    <xf numFmtId="0" fontId="3" fillId="9" borderId="19" xfId="0" quotePrefix="1" applyFont="1" applyFill="1" applyBorder="1" applyAlignment="1">
      <alignment wrapText="1"/>
    </xf>
    <xf numFmtId="0" fontId="3" fillId="9" borderId="16" xfId="0" quotePrefix="1" applyFont="1" applyFill="1" applyBorder="1" applyAlignment="1">
      <alignment wrapText="1"/>
    </xf>
    <xf numFmtId="0" fontId="3" fillId="9" borderId="16" xfId="0" quotePrefix="1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5" borderId="0" xfId="0" applyFont="1" applyFill="1" applyBorder="1"/>
    <xf numFmtId="0" fontId="2" fillId="2" borderId="6" xfId="0" applyFont="1" applyFill="1" applyBorder="1"/>
    <xf numFmtId="0" fontId="2" fillId="5" borderId="6" xfId="0" applyFont="1" applyFill="1" applyBorder="1"/>
    <xf numFmtId="0" fontId="2" fillId="11" borderId="6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9" borderId="0" xfId="0" applyFont="1" applyFill="1" applyBorder="1"/>
    <xf numFmtId="0" fontId="2" fillId="7" borderId="6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3" fillId="2" borderId="21" xfId="0" quotePrefix="1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center" vertical="center" wrapText="1"/>
    </xf>
    <xf numFmtId="0" fontId="3" fillId="2" borderId="0" xfId="0" quotePrefix="1" applyFont="1" applyFill="1" applyBorder="1" applyAlignment="1">
      <alignment horizontal="center" vertical="center" wrapText="1"/>
    </xf>
    <xf numFmtId="0" fontId="3" fillId="2" borderId="21" xfId="0" quotePrefix="1" applyFont="1" applyFill="1" applyBorder="1"/>
    <xf numFmtId="0" fontId="0" fillId="0" borderId="22" xfId="0" applyBorder="1"/>
    <xf numFmtId="0" fontId="2" fillId="7" borderId="21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5" fillId="2" borderId="10" xfId="0" applyFont="1" applyFill="1" applyBorder="1"/>
    <xf numFmtId="0" fontId="5" fillId="2" borderId="14" xfId="0" applyFont="1" applyFill="1" applyBorder="1"/>
    <xf numFmtId="0" fontId="5" fillId="0" borderId="10" xfId="0" applyFont="1" applyBorder="1" applyAlignment="1">
      <alignment horizontal="left"/>
    </xf>
    <xf numFmtId="0" fontId="5" fillId="6" borderId="14" xfId="0" applyFont="1" applyFill="1" applyBorder="1"/>
    <xf numFmtId="0" fontId="5" fillId="6" borderId="12" xfId="0" applyFont="1" applyFill="1" applyBorder="1"/>
    <xf numFmtId="0" fontId="6" fillId="0" borderId="0" xfId="0" applyFont="1"/>
    <xf numFmtId="0" fontId="5" fillId="0" borderId="6" xfId="0" applyFont="1" applyBorder="1" applyAlignment="1">
      <alignment horizontal="left"/>
    </xf>
    <xf numFmtId="0" fontId="5" fillId="10" borderId="6" xfId="0" applyFont="1" applyFill="1" applyBorder="1"/>
    <xf numFmtId="0" fontId="5" fillId="10" borderId="0" xfId="0" applyFont="1" applyFill="1" applyBorder="1"/>
    <xf numFmtId="0" fontId="5" fillId="10" borderId="22" xfId="0" applyFont="1" applyFill="1" applyBorder="1"/>
    <xf numFmtId="0" fontId="5" fillId="6" borderId="0" xfId="0" applyFont="1" applyFill="1" applyBorder="1"/>
    <xf numFmtId="0" fontId="5" fillId="6" borderId="22" xfId="0" applyFont="1" applyFill="1" applyBorder="1"/>
    <xf numFmtId="0" fontId="5" fillId="10" borderId="0" xfId="0" applyFont="1" applyFill="1" applyBorder="1" applyAlignment="1">
      <alignment vertical="center" wrapText="1"/>
    </xf>
    <xf numFmtId="0" fontId="5" fillId="10" borderId="0" xfId="0" applyFont="1" applyFill="1" applyBorder="1" applyAlignment="1">
      <alignment vertical="center"/>
    </xf>
    <xf numFmtId="0" fontId="5" fillId="10" borderId="22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left"/>
    </xf>
    <xf numFmtId="0" fontId="5" fillId="8" borderId="18" xfId="0" applyFont="1" applyFill="1" applyBorder="1"/>
    <xf numFmtId="0" fontId="5" fillId="9" borderId="18" xfId="0" applyFont="1" applyFill="1" applyBorder="1"/>
    <xf numFmtId="0" fontId="5" fillId="0" borderId="3" xfId="0" applyFont="1" applyBorder="1" applyAlignment="1">
      <alignment horizontal="left"/>
    </xf>
    <xf numFmtId="0" fontId="5" fillId="6" borderId="6" xfId="0" applyFont="1" applyFill="1" applyBorder="1"/>
    <xf numFmtId="0" fontId="5" fillId="10" borderId="6" xfId="0" applyFont="1" applyFill="1" applyBorder="1" applyAlignment="1">
      <alignment vertical="center" wrapText="1"/>
    </xf>
    <xf numFmtId="0" fontId="2" fillId="7" borderId="8" xfId="0" applyFont="1" applyFill="1" applyBorder="1" applyAlignment="1">
      <alignment horizontal="center"/>
    </xf>
    <xf numFmtId="0" fontId="3" fillId="2" borderId="0" xfId="0" quotePrefix="1" applyFont="1" applyFill="1" applyBorder="1"/>
    <xf numFmtId="0" fontId="2" fillId="0" borderId="10" xfId="0" applyFont="1" applyBorder="1"/>
    <xf numFmtId="165" fontId="2" fillId="9" borderId="0" xfId="0" applyNumberFormat="1" applyFont="1" applyFill="1" applyBorder="1"/>
    <xf numFmtId="0" fontId="2" fillId="0" borderId="3" xfId="0" applyFont="1" applyBorder="1" applyAlignment="1">
      <alignment vertical="center"/>
    </xf>
    <xf numFmtId="0" fontId="1" fillId="0" borderId="0" xfId="0" applyFont="1" applyBorder="1"/>
    <xf numFmtId="0" fontId="1" fillId="0" borderId="19" xfId="0" applyFont="1" applyBorder="1"/>
    <xf numFmtId="0" fontId="1" fillId="0" borderId="16" xfId="0" applyFont="1" applyBorder="1"/>
    <xf numFmtId="0" fontId="1" fillId="0" borderId="0" xfId="0" applyFont="1" applyAlignment="1">
      <alignment horizontal="center" vertical="center" wrapText="1"/>
    </xf>
    <xf numFmtId="0" fontId="1" fillId="12" borderId="0" xfId="0" applyFont="1" applyFill="1" applyAlignment="1">
      <alignment horizontal="center" vertical="center" wrapText="1"/>
    </xf>
    <xf numFmtId="0" fontId="2" fillId="0" borderId="7" xfId="0" applyFont="1" applyBorder="1"/>
    <xf numFmtId="0" fontId="5" fillId="0" borderId="1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11" borderId="24" xfId="0" applyFont="1" applyFill="1" applyBorder="1" applyAlignment="1">
      <alignment horizontal="center"/>
    </xf>
    <xf numFmtId="0" fontId="5" fillId="11" borderId="11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  <xf numFmtId="0" fontId="8" fillId="0" borderId="0" xfId="0" applyFont="1"/>
    <xf numFmtId="166" fontId="2" fillId="0" borderId="7" xfId="0" applyNumberFormat="1" applyFont="1" applyBorder="1" applyAlignment="1">
      <alignment horizontal="center"/>
    </xf>
    <xf numFmtId="0" fontId="7" fillId="11" borderId="0" xfId="0" applyFont="1" applyFill="1" applyAlignment="1">
      <alignment horizontal="right"/>
    </xf>
    <xf numFmtId="0" fontId="2" fillId="11" borderId="0" xfId="0" applyFont="1" applyFill="1" applyAlignment="1">
      <alignment horizontal="center"/>
    </xf>
    <xf numFmtId="0" fontId="1" fillId="0" borderId="0" xfId="0" applyFont="1"/>
    <xf numFmtId="0" fontId="1" fillId="0" borderId="25" xfId="0" applyFont="1" applyBorder="1"/>
    <xf numFmtId="0" fontId="9" fillId="0" borderId="1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27" xfId="0" applyFont="1" applyBorder="1"/>
    <xf numFmtId="0" fontId="9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5" fillId="13" borderId="24" xfId="0" applyFont="1" applyFill="1" applyBorder="1" applyAlignment="1">
      <alignment horizontal="center"/>
    </xf>
    <xf numFmtId="0" fontId="5" fillId="13" borderId="11" xfId="0" applyFont="1" applyFill="1" applyBorder="1" applyAlignment="1">
      <alignment horizontal="center"/>
    </xf>
    <xf numFmtId="0" fontId="5" fillId="13" borderId="9" xfId="0" applyFont="1" applyFill="1" applyBorder="1" applyAlignment="1">
      <alignment horizontal="center"/>
    </xf>
    <xf numFmtId="0" fontId="10" fillId="0" borderId="0" xfId="0" applyFont="1"/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5" fillId="14" borderId="24" xfId="0" applyFont="1" applyFill="1" applyBorder="1" applyAlignment="1">
      <alignment horizontal="center"/>
    </xf>
    <xf numFmtId="0" fontId="5" fillId="14" borderId="11" xfId="0" applyFont="1" applyFill="1" applyBorder="1" applyAlignment="1">
      <alignment horizontal="center"/>
    </xf>
    <xf numFmtId="0" fontId="5" fillId="14" borderId="9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8" fillId="0" borderId="36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5" fillId="6" borderId="24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2" fillId="15" borderId="1" xfId="0" applyFont="1" applyFill="1" applyBorder="1"/>
    <xf numFmtId="0" fontId="2" fillId="15" borderId="1" xfId="0" applyFont="1" applyFill="1" applyBorder="1" applyAlignment="1">
      <alignment wrapText="1"/>
    </xf>
    <xf numFmtId="0" fontId="11" fillId="0" borderId="0" xfId="0" applyFont="1" applyAlignment="1">
      <alignment vertical="center"/>
    </xf>
    <xf numFmtId="0" fontId="0" fillId="15" borderId="7" xfId="0" applyFill="1" applyBorder="1"/>
    <xf numFmtId="0" fontId="1" fillId="15" borderId="3" xfId="0" applyFont="1" applyFill="1" applyBorder="1"/>
    <xf numFmtId="0" fontId="0" fillId="15" borderId="3" xfId="0" applyFill="1" applyBorder="1"/>
    <xf numFmtId="0" fontId="1" fillId="0" borderId="4" xfId="0" applyFont="1" applyBorder="1"/>
    <xf numFmtId="0" fontId="0" fillId="15" borderId="4" xfId="0" applyFill="1" applyBorder="1"/>
    <xf numFmtId="0" fontId="1" fillId="15" borderId="4" xfId="0" applyFont="1" applyFill="1" applyBorder="1"/>
  </cellXfs>
  <cellStyles count="2">
    <cellStyle name="Euro" xfId="1" xr:uid="{00000000-0005-0000-0000-000000000000}"/>
    <cellStyle name="Normal" xfId="0" builtinId="0"/>
  </cellStyles>
  <dxfs count="77"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FFCD"/>
      <color rgb="FFFFFCDD"/>
      <color rgb="FFFFFDE5"/>
      <color rgb="FFFFCCCC"/>
      <color rgb="FFFBE7AF"/>
      <color rgb="FFFEFEAC"/>
      <color rgb="FFFFFDEB"/>
      <color rgb="FFFDF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2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3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4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5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6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7.xml><?xml version="1.0" encoding="utf-8"?>
<formControlPr xmlns="http://schemas.microsoft.com/office/spreadsheetml/2009/9/main" objectType="Drop" dropLines="4" dropStyle="combo" dx="22" fmlaLink="$B$46" fmlaRange="Données!$I$1:$I$4" noThreeD="1" sel="3" val="0"/>
</file>

<file path=xl/ctrlProps/ctrlProp8.xml><?xml version="1.0" encoding="utf-8"?>
<formControlPr xmlns="http://schemas.microsoft.com/office/spreadsheetml/2009/9/main" objectType="Drop" dropLines="4" dropStyle="combo" dx="22" fmlaLink="$C$46" fmlaRange="Données!$I$1:$I$4" noThreeD="1" sel="3" val="0"/>
</file>

<file path=xl/ctrlProps/ctrlProp9.xml><?xml version="1.0" encoding="utf-8"?>
<formControlPr xmlns="http://schemas.microsoft.com/office/spreadsheetml/2009/9/main" objectType="Drop" dropLines="4" dropStyle="combo" dx="22" fmlaLink="$D$46" fmlaRange="Données!$I$1:$I$4" noThreeD="1" sel="1" val="0"/>
</file>

<file path=xl/ctrlProps/ctrlProp10.xml><?xml version="1.0" encoding="utf-8"?>
<formControlPr xmlns="http://schemas.microsoft.com/office/spreadsheetml/2009/9/main" objectType="Drop" dropLines="4" dropStyle="combo" dx="22" fmlaLink="$E$46" fmlaRange="Données!$I$1:$I$4" noThreeD="1" sel="1" val="0"/>
</file>

<file path=xl/ctrlProps/ctrlProp11.xml><?xml version="1.0" encoding="utf-8"?>
<formControlPr xmlns="http://schemas.microsoft.com/office/spreadsheetml/2009/9/main" objectType="Drop" dropLines="4" dropStyle="combo" dx="22" fmlaLink="$F$46" fmlaRange="Données!$I$1:$I$4" noThreeD="1" sel="3" val="0"/>
</file>

<file path=xl/ctrlProps/ctrlProp12.xml><?xml version="1.0" encoding="utf-8"?>
<formControlPr xmlns="http://schemas.microsoft.com/office/spreadsheetml/2009/9/main" objectType="Drop" dropLines="4" dropStyle="combo" dx="22" fmlaLink="$G$46" fmlaRange="Données!$I$1:$I$4" noThreeD="1" sel="2" val="0"/>
</file>

<file path=xl/ctrlProps/ctrlProp13.xml><?xml version="1.0" encoding="utf-8"?>
<formControlPr xmlns="http://schemas.microsoft.com/office/spreadsheetml/2009/9/main" objectType="Drop" dropLines="4" dropStyle="combo" dx="22" fmlaLink="$B$135" fmlaRange="Données!$I$1:$I$4" noThreeD="1" sel="3" val="0"/>
</file>

<file path=xl/ctrlProps/ctrlProp14.xml><?xml version="1.0" encoding="utf-8"?>
<formControlPr xmlns="http://schemas.microsoft.com/office/spreadsheetml/2009/9/main" objectType="Drop" dropLines="4" dropStyle="combo" dx="22" fmlaLink="$C$135" fmlaRange="Données!$I$1:$I$4" noThreeD="1" sel="3" val="0"/>
</file>

<file path=xl/ctrlProps/ctrlProp15.xml><?xml version="1.0" encoding="utf-8"?>
<formControlPr xmlns="http://schemas.microsoft.com/office/spreadsheetml/2009/9/main" objectType="Drop" dropLines="4" dropStyle="combo" dx="22" fmlaLink="$D$135" fmlaRange="Données!$I$1:$I$4" noThreeD="1" sel="1" val="0"/>
</file>

<file path=xl/ctrlProps/ctrlProp16.xml><?xml version="1.0" encoding="utf-8"?>
<formControlPr xmlns="http://schemas.microsoft.com/office/spreadsheetml/2009/9/main" objectType="Drop" dropLines="4" dropStyle="combo" dx="22" fmlaLink="$E$135" fmlaRange="Données!$I$1:$I$4" noThreeD="1" sel="1" val="0"/>
</file>

<file path=xl/ctrlProps/ctrlProp17.xml><?xml version="1.0" encoding="utf-8"?>
<formControlPr xmlns="http://schemas.microsoft.com/office/spreadsheetml/2009/9/main" objectType="Drop" dropLines="4" dropStyle="combo" dx="22" fmlaLink="$F$135" fmlaRange="Données!$I$1:$I$4" noThreeD="1" sel="3" val="0"/>
</file>

<file path=xl/ctrlProps/ctrlProp18.xml><?xml version="1.0" encoding="utf-8"?>
<formControlPr xmlns="http://schemas.microsoft.com/office/spreadsheetml/2009/9/main" objectType="Drop" dropLines="4" dropStyle="combo" dx="22" fmlaLink="$G$135" fmlaRange="Données!$I$1:$I$4" noThreeD="1" sel="2" val="0"/>
</file>

<file path=xl/ctrlProps/ctrlProp19.xml><?xml version="1.0" encoding="utf-8"?>
<formControlPr xmlns="http://schemas.microsoft.com/office/spreadsheetml/2009/9/main" objectType="Drop" dropLines="4" dropStyle="combo" dx="22" fmlaLink="$B$64" fmlaRange="Données!$I$1:$I$4" noThreeD="1" sel="3" val="0"/>
</file>

<file path=xl/ctrlProps/ctrlProp20.xml><?xml version="1.0" encoding="utf-8"?>
<formControlPr xmlns="http://schemas.microsoft.com/office/spreadsheetml/2009/9/main" objectType="Drop" dropLines="4" dropStyle="combo" dx="22" fmlaLink="$C$64" fmlaRange="Données!$I$1:$I$4" noThreeD="1" sel="3" val="0"/>
</file>

<file path=xl/ctrlProps/ctrlProp21.xml><?xml version="1.0" encoding="utf-8"?>
<formControlPr xmlns="http://schemas.microsoft.com/office/spreadsheetml/2009/9/main" objectType="Drop" dropLines="4" dropStyle="combo" dx="22" fmlaLink="$D$64" fmlaRange="Données!$I$1:$I$4" noThreeD="1" sel="1" val="0"/>
</file>

<file path=xl/ctrlProps/ctrlProp22.xml><?xml version="1.0" encoding="utf-8"?>
<formControlPr xmlns="http://schemas.microsoft.com/office/spreadsheetml/2009/9/main" objectType="Drop" dropLines="4" dropStyle="combo" dx="22" fmlaLink="$E$64" fmlaRange="Données!$I$1:$I$4" noThreeD="1" sel="1" val="0"/>
</file>

<file path=xl/ctrlProps/ctrlProp23.xml><?xml version="1.0" encoding="utf-8"?>
<formControlPr xmlns="http://schemas.microsoft.com/office/spreadsheetml/2009/9/main" objectType="Drop" dropLines="4" dropStyle="combo" dx="22" fmlaLink="$F$64" fmlaRange="Données!$I$1:$I$4" noThreeD="1" sel="3" val="0"/>
</file>

<file path=xl/ctrlProps/ctrlProp24.xml><?xml version="1.0" encoding="utf-8"?>
<formControlPr xmlns="http://schemas.microsoft.com/office/spreadsheetml/2009/9/main" objectType="Drop" dropLines="4" dropStyle="combo" dx="22" fmlaLink="$G$64" fmlaRange="Données!$I$1:$I$4" noThreeD="1" sel="2" val="0"/>
</file>

<file path=xl/ctrlProps/ctrlProp25.xml><?xml version="1.0" encoding="utf-8"?>
<formControlPr xmlns="http://schemas.microsoft.com/office/spreadsheetml/2009/9/main" objectType="Drop" dropLines="4" dropStyle="combo" dx="22" fmlaLink="$B$64" fmlaRange="Données!$I$1:$I$4" noThreeD="1" sel="3" val="0"/>
</file>

<file path=xl/ctrlProps/ctrlProp26.xml><?xml version="1.0" encoding="utf-8"?>
<formControlPr xmlns="http://schemas.microsoft.com/office/spreadsheetml/2009/9/main" objectType="Drop" dropLines="4" dropStyle="combo" dx="22" fmlaLink="$C$64" fmlaRange="Données!$I$1:$I$4" noThreeD="1" sel="3" val="0"/>
</file>

<file path=xl/ctrlProps/ctrlProp27.xml><?xml version="1.0" encoding="utf-8"?>
<formControlPr xmlns="http://schemas.microsoft.com/office/spreadsheetml/2009/9/main" objectType="Drop" dropLines="4" dropStyle="combo" dx="22" fmlaLink="$D$64" fmlaRange="Données!$I$1:$I$4" noThreeD="1" sel="1" val="0"/>
</file>

<file path=xl/ctrlProps/ctrlProp28.xml><?xml version="1.0" encoding="utf-8"?>
<formControlPr xmlns="http://schemas.microsoft.com/office/spreadsheetml/2009/9/main" objectType="Drop" dropLines="4" dropStyle="combo" dx="22" fmlaLink="$E$64" fmlaRange="Données!$I$1:$I$4" noThreeD="1" sel="1" val="0"/>
</file>

<file path=xl/ctrlProps/ctrlProp29.xml><?xml version="1.0" encoding="utf-8"?>
<formControlPr xmlns="http://schemas.microsoft.com/office/spreadsheetml/2009/9/main" objectType="Drop" dropLines="4" dropStyle="combo" dx="22" fmlaLink="$F$64" fmlaRange="Données!$I$1:$I$4" noThreeD="1" sel="3" val="0"/>
</file>

<file path=xl/ctrlProps/ctrlProp30.xml><?xml version="1.0" encoding="utf-8"?>
<formControlPr xmlns="http://schemas.microsoft.com/office/spreadsheetml/2009/9/main" objectType="Drop" dropLines="4" dropStyle="combo" dx="22" fmlaLink="$G$64" fmlaRange="Données!$I$1:$I$4" noThreeD="1" sel="2" val="0"/>
</file>

<file path=xl/ctrlProps/ctrlProp31.xml><?xml version="1.0" encoding="utf-8"?>
<formControlPr xmlns="http://schemas.microsoft.com/office/spreadsheetml/2009/9/main" objectType="Drop" dropLines="4" dropStyle="combo" dx="22" fmlaLink="$B$64" fmlaRange="Données!$I$1:$I$4" noThreeD="1" sel="3" val="0"/>
</file>

<file path=xl/ctrlProps/ctrlProp32.xml><?xml version="1.0" encoding="utf-8"?>
<formControlPr xmlns="http://schemas.microsoft.com/office/spreadsheetml/2009/9/main" objectType="Drop" dropLines="4" dropStyle="combo" dx="22" fmlaLink="$C$64" fmlaRange="Données!$I$1:$I$4" noThreeD="1" sel="3" val="0"/>
</file>

<file path=xl/ctrlProps/ctrlProp33.xml><?xml version="1.0" encoding="utf-8"?>
<formControlPr xmlns="http://schemas.microsoft.com/office/spreadsheetml/2009/9/main" objectType="Drop" dropLines="4" dropStyle="combo" dx="22" fmlaLink="$D$64" fmlaRange="Données!$I$1:$I$4" noThreeD="1" sel="1" val="0"/>
</file>

<file path=xl/ctrlProps/ctrlProp34.xml><?xml version="1.0" encoding="utf-8"?>
<formControlPr xmlns="http://schemas.microsoft.com/office/spreadsheetml/2009/9/main" objectType="Drop" dropLines="4" dropStyle="combo" dx="22" fmlaLink="$E$64" fmlaRange="Données!$I$1:$I$4" noThreeD="1" sel="1" val="0"/>
</file>

<file path=xl/ctrlProps/ctrlProp35.xml><?xml version="1.0" encoding="utf-8"?>
<formControlPr xmlns="http://schemas.microsoft.com/office/spreadsheetml/2009/9/main" objectType="Drop" dropLines="4" dropStyle="combo" dx="22" fmlaLink="$F$64" fmlaRange="Données!$I$1:$I$4" noThreeD="1" sel="3" val="0"/>
</file>

<file path=xl/ctrlProps/ctrlProp36.xml><?xml version="1.0" encoding="utf-8"?>
<formControlPr xmlns="http://schemas.microsoft.com/office/spreadsheetml/2009/9/main" objectType="Drop" dropLines="4" dropStyle="combo" dx="22" fmlaLink="$G$64" fmlaRange="Données!$I$1:$I$4" noThreeD="1" sel="2" val="0"/>
</file>

<file path=xl/ctrlProps/ctrlProp37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38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39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40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41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42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43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44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45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46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47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48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49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50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51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52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53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54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55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56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57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58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59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60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61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62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63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64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65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66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66675</xdr:rowOff>
    </xdr:from>
    <xdr:to>
      <xdr:col>0</xdr:col>
      <xdr:colOff>1082040</xdr:colOff>
      <xdr:row>0</xdr:row>
      <xdr:rowOff>363855</xdr:rowOff>
    </xdr:to>
    <xdr:sp macro="[0]!Feuil1.supprimerLign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21920" y="66675"/>
          <a:ext cx="960120" cy="297180"/>
        </a:xfrm>
        <a:prstGeom prst="rect">
          <a:avLst/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Masquer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0</xdr:col>
      <xdr:colOff>1209675</xdr:colOff>
      <xdr:row>0</xdr:row>
      <xdr:rowOff>66675</xdr:rowOff>
    </xdr:from>
    <xdr:to>
      <xdr:col>1</xdr:col>
      <xdr:colOff>449580</xdr:colOff>
      <xdr:row>0</xdr:row>
      <xdr:rowOff>363855</xdr:rowOff>
    </xdr:to>
    <xdr:sp macro="[0]!Feuil1.Affich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209675" y="66675"/>
          <a:ext cx="963930" cy="297180"/>
        </a:xfrm>
        <a:prstGeom prst="rect">
          <a:avLst/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Afficher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27</xdr:row>
          <xdr:rowOff>7620</xdr:rowOff>
        </xdr:from>
        <xdr:to>
          <xdr:col>2</xdr:col>
          <xdr:colOff>22860</xdr:colOff>
          <xdr:row>28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27</xdr:row>
          <xdr:rowOff>7620</xdr:rowOff>
        </xdr:from>
        <xdr:to>
          <xdr:col>3</xdr:col>
          <xdr:colOff>0</xdr:colOff>
          <xdr:row>28</xdr:row>
          <xdr:rowOff>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27</xdr:row>
          <xdr:rowOff>7620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27</xdr:row>
          <xdr:rowOff>7620</xdr:rowOff>
        </xdr:from>
        <xdr:to>
          <xdr:col>5</xdr:col>
          <xdr:colOff>0</xdr:colOff>
          <xdr:row>28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27</xdr:row>
          <xdr:rowOff>7620</xdr:rowOff>
        </xdr:from>
        <xdr:to>
          <xdr:col>6</xdr:col>
          <xdr:colOff>0</xdr:colOff>
          <xdr:row>28</xdr:row>
          <xdr:rowOff>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27</xdr:row>
          <xdr:rowOff>7620</xdr:rowOff>
        </xdr:from>
        <xdr:to>
          <xdr:col>7</xdr:col>
          <xdr:colOff>0</xdr:colOff>
          <xdr:row>28</xdr:row>
          <xdr:rowOff>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45</xdr:row>
          <xdr:rowOff>7620</xdr:rowOff>
        </xdr:from>
        <xdr:to>
          <xdr:col>2</xdr:col>
          <xdr:colOff>0</xdr:colOff>
          <xdr:row>46</xdr:row>
          <xdr:rowOff>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45</xdr:row>
          <xdr:rowOff>7620</xdr:rowOff>
        </xdr:from>
        <xdr:to>
          <xdr:col>3</xdr:col>
          <xdr:colOff>0</xdr:colOff>
          <xdr:row>46</xdr:row>
          <xdr:rowOff>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45</xdr:row>
          <xdr:rowOff>7620</xdr:rowOff>
        </xdr:from>
        <xdr:to>
          <xdr:col>4</xdr:col>
          <xdr:colOff>0</xdr:colOff>
          <xdr:row>46</xdr:row>
          <xdr:rowOff>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45</xdr:row>
          <xdr:rowOff>7620</xdr:rowOff>
        </xdr:from>
        <xdr:to>
          <xdr:col>5</xdr:col>
          <xdr:colOff>0</xdr:colOff>
          <xdr:row>46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45</xdr:row>
          <xdr:rowOff>7620</xdr:rowOff>
        </xdr:from>
        <xdr:to>
          <xdr:col>6</xdr:col>
          <xdr:colOff>0</xdr:colOff>
          <xdr:row>46</xdr:row>
          <xdr:rowOff>0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45</xdr:row>
          <xdr:rowOff>7620</xdr:rowOff>
        </xdr:from>
        <xdr:to>
          <xdr:col>7</xdr:col>
          <xdr:colOff>0</xdr:colOff>
          <xdr:row>46</xdr:row>
          <xdr:rowOff>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134</xdr:row>
          <xdr:rowOff>7620</xdr:rowOff>
        </xdr:from>
        <xdr:to>
          <xdr:col>2</xdr:col>
          <xdr:colOff>0</xdr:colOff>
          <xdr:row>134</xdr:row>
          <xdr:rowOff>160020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134</xdr:row>
          <xdr:rowOff>7620</xdr:rowOff>
        </xdr:from>
        <xdr:to>
          <xdr:col>3</xdr:col>
          <xdr:colOff>0</xdr:colOff>
          <xdr:row>134</xdr:row>
          <xdr:rowOff>160020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134</xdr:row>
          <xdr:rowOff>7620</xdr:rowOff>
        </xdr:from>
        <xdr:to>
          <xdr:col>4</xdr:col>
          <xdr:colOff>0</xdr:colOff>
          <xdr:row>134</xdr:row>
          <xdr:rowOff>160020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134</xdr:row>
          <xdr:rowOff>7620</xdr:rowOff>
        </xdr:from>
        <xdr:to>
          <xdr:col>5</xdr:col>
          <xdr:colOff>0</xdr:colOff>
          <xdr:row>134</xdr:row>
          <xdr:rowOff>160020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134</xdr:row>
          <xdr:rowOff>7620</xdr:rowOff>
        </xdr:from>
        <xdr:to>
          <xdr:col>6</xdr:col>
          <xdr:colOff>0</xdr:colOff>
          <xdr:row>134</xdr:row>
          <xdr:rowOff>160020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134</xdr:row>
          <xdr:rowOff>7620</xdr:rowOff>
        </xdr:from>
        <xdr:to>
          <xdr:col>7</xdr:col>
          <xdr:colOff>0</xdr:colOff>
          <xdr:row>134</xdr:row>
          <xdr:rowOff>160020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63</xdr:row>
          <xdr:rowOff>7620</xdr:rowOff>
        </xdr:from>
        <xdr:to>
          <xdr:col>2</xdr:col>
          <xdr:colOff>0</xdr:colOff>
          <xdr:row>64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63</xdr:row>
          <xdr:rowOff>7620</xdr:rowOff>
        </xdr:from>
        <xdr:to>
          <xdr:col>3</xdr:col>
          <xdr:colOff>0</xdr:colOff>
          <xdr:row>64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63</xdr:row>
          <xdr:rowOff>7620</xdr:rowOff>
        </xdr:from>
        <xdr:to>
          <xdr:col>4</xdr:col>
          <xdr:colOff>0</xdr:colOff>
          <xdr:row>64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63</xdr:row>
          <xdr:rowOff>7620</xdr:rowOff>
        </xdr:from>
        <xdr:to>
          <xdr:col>5</xdr:col>
          <xdr:colOff>0</xdr:colOff>
          <xdr:row>64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63</xdr:row>
          <xdr:rowOff>7620</xdr:rowOff>
        </xdr:from>
        <xdr:to>
          <xdr:col>6</xdr:col>
          <xdr:colOff>0</xdr:colOff>
          <xdr:row>64</xdr:row>
          <xdr:rowOff>0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63</xdr:row>
          <xdr:rowOff>7620</xdr:rowOff>
        </xdr:from>
        <xdr:to>
          <xdr:col>7</xdr:col>
          <xdr:colOff>0</xdr:colOff>
          <xdr:row>64</xdr:row>
          <xdr:rowOff>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81</xdr:row>
          <xdr:rowOff>7620</xdr:rowOff>
        </xdr:from>
        <xdr:to>
          <xdr:col>2</xdr:col>
          <xdr:colOff>0</xdr:colOff>
          <xdr:row>82</xdr:row>
          <xdr:rowOff>0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81</xdr:row>
          <xdr:rowOff>7620</xdr:rowOff>
        </xdr:from>
        <xdr:to>
          <xdr:col>3</xdr:col>
          <xdr:colOff>0</xdr:colOff>
          <xdr:row>82</xdr:row>
          <xdr:rowOff>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81</xdr:row>
          <xdr:rowOff>7620</xdr:rowOff>
        </xdr:from>
        <xdr:to>
          <xdr:col>4</xdr:col>
          <xdr:colOff>0</xdr:colOff>
          <xdr:row>82</xdr:row>
          <xdr:rowOff>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81</xdr:row>
          <xdr:rowOff>7620</xdr:rowOff>
        </xdr:from>
        <xdr:to>
          <xdr:col>5</xdr:col>
          <xdr:colOff>0</xdr:colOff>
          <xdr:row>82</xdr:row>
          <xdr:rowOff>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81</xdr:row>
          <xdr:rowOff>7620</xdr:rowOff>
        </xdr:from>
        <xdr:to>
          <xdr:col>6</xdr:col>
          <xdr:colOff>0</xdr:colOff>
          <xdr:row>82</xdr:row>
          <xdr:rowOff>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81</xdr:row>
          <xdr:rowOff>7620</xdr:rowOff>
        </xdr:from>
        <xdr:to>
          <xdr:col>7</xdr:col>
          <xdr:colOff>0</xdr:colOff>
          <xdr:row>82</xdr:row>
          <xdr:rowOff>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99</xdr:row>
          <xdr:rowOff>7620</xdr:rowOff>
        </xdr:from>
        <xdr:to>
          <xdr:col>2</xdr:col>
          <xdr:colOff>0</xdr:colOff>
          <xdr:row>100</xdr:row>
          <xdr:rowOff>0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99</xdr:row>
          <xdr:rowOff>7620</xdr:rowOff>
        </xdr:from>
        <xdr:to>
          <xdr:col>3</xdr:col>
          <xdr:colOff>0</xdr:colOff>
          <xdr:row>100</xdr:row>
          <xdr:rowOff>0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99</xdr:row>
          <xdr:rowOff>7620</xdr:rowOff>
        </xdr:from>
        <xdr:to>
          <xdr:col>4</xdr:col>
          <xdr:colOff>0</xdr:colOff>
          <xdr:row>100</xdr:row>
          <xdr:rowOff>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99</xdr:row>
          <xdr:rowOff>7620</xdr:rowOff>
        </xdr:from>
        <xdr:to>
          <xdr:col>5</xdr:col>
          <xdr:colOff>0</xdr:colOff>
          <xdr:row>100</xdr:row>
          <xdr:rowOff>0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99</xdr:row>
          <xdr:rowOff>7620</xdr:rowOff>
        </xdr:from>
        <xdr:to>
          <xdr:col>6</xdr:col>
          <xdr:colOff>0</xdr:colOff>
          <xdr:row>100</xdr:row>
          <xdr:rowOff>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99</xdr:row>
          <xdr:rowOff>7620</xdr:rowOff>
        </xdr:from>
        <xdr:to>
          <xdr:col>7</xdr:col>
          <xdr:colOff>0</xdr:colOff>
          <xdr:row>100</xdr:row>
          <xdr:rowOff>0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22860</xdr:colOff>
          <xdr:row>45</xdr:row>
          <xdr:rowOff>7620</xdr:rowOff>
        </xdr:from>
        <xdr:ext cx="1417320" cy="160020"/>
        <xdr:sp macro="" textlink="">
          <xdr:nvSpPr>
            <xdr:cNvPr id="1106" name="Drop Dow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329D987E-2EE9-4335-B279-4AF1867057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7620</xdr:colOff>
          <xdr:row>45</xdr:row>
          <xdr:rowOff>7620</xdr:rowOff>
        </xdr:from>
        <xdr:ext cx="1409700" cy="160020"/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BAD26DB9-C651-4D56-9256-491F6B1584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7620</xdr:colOff>
          <xdr:row>45</xdr:row>
          <xdr:rowOff>7620</xdr:rowOff>
        </xdr:from>
        <xdr:ext cx="1409700" cy="160020"/>
        <xdr:sp macro="" textlink="">
          <xdr:nvSpPr>
            <xdr:cNvPr id="1108" name="Drop Dow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1CEF8FC4-B8F2-4125-80EF-CFB1D26C66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7620</xdr:colOff>
          <xdr:row>45</xdr:row>
          <xdr:rowOff>7620</xdr:rowOff>
        </xdr:from>
        <xdr:ext cx="1409700" cy="160020"/>
        <xdr:sp macro="" textlink="">
          <xdr:nvSpPr>
            <xdr:cNvPr id="1109" name="Drop Dow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340D4AD7-ABA3-4D4B-853E-D3A6E5F6D2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45</xdr:row>
          <xdr:rowOff>7620</xdr:rowOff>
        </xdr:from>
        <xdr:ext cx="1409700" cy="160020"/>
        <xdr:sp macro="" textlink="">
          <xdr:nvSpPr>
            <xdr:cNvPr id="1110" name="Drop Dow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B7E0A803-2803-4835-8913-CF693E7157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7620</xdr:colOff>
          <xdr:row>45</xdr:row>
          <xdr:rowOff>7620</xdr:rowOff>
        </xdr:from>
        <xdr:ext cx="1409700" cy="160020"/>
        <xdr:sp macro="" textlink="">
          <xdr:nvSpPr>
            <xdr:cNvPr id="1111" name="Drop Dow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BCBDF100-E211-4BEC-BB40-4C61BE4C08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22860</xdr:colOff>
          <xdr:row>63</xdr:row>
          <xdr:rowOff>7620</xdr:rowOff>
        </xdr:from>
        <xdr:ext cx="1417320" cy="160020"/>
        <xdr:sp macro="" textlink="">
          <xdr:nvSpPr>
            <xdr:cNvPr id="1112" name="Drop Dow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1673ED18-FCF8-49F9-8441-B97F36AC35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7620</xdr:colOff>
          <xdr:row>63</xdr:row>
          <xdr:rowOff>7620</xdr:rowOff>
        </xdr:from>
        <xdr:ext cx="1409700" cy="160020"/>
        <xdr:sp macro="" textlink="">
          <xdr:nvSpPr>
            <xdr:cNvPr id="1113" name="Drop Dow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53C0F869-C3DF-4B2E-BC28-B317A35D7D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7620</xdr:colOff>
          <xdr:row>63</xdr:row>
          <xdr:rowOff>7620</xdr:rowOff>
        </xdr:from>
        <xdr:ext cx="1409700" cy="160020"/>
        <xdr:sp macro="" textlink="">
          <xdr:nvSpPr>
            <xdr:cNvPr id="1114" name="Drop Dow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1F04F326-16EF-4E67-BA4E-261F0D48B4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7620</xdr:colOff>
          <xdr:row>63</xdr:row>
          <xdr:rowOff>7620</xdr:rowOff>
        </xdr:from>
        <xdr:ext cx="1409700" cy="160020"/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3DBF90C3-2404-468F-B14E-1EC36DDE3A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63</xdr:row>
          <xdr:rowOff>7620</xdr:rowOff>
        </xdr:from>
        <xdr:ext cx="1409700" cy="160020"/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DB3E46E8-1C32-4B54-9ABC-AA044BD82A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7620</xdr:colOff>
          <xdr:row>63</xdr:row>
          <xdr:rowOff>7620</xdr:rowOff>
        </xdr:from>
        <xdr:ext cx="1409700" cy="160020"/>
        <xdr:sp macro="" textlink="">
          <xdr:nvSpPr>
            <xdr:cNvPr id="1117" name="Drop Dow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1AD87006-C966-45AE-8304-EA691CBF8B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22860</xdr:colOff>
          <xdr:row>81</xdr:row>
          <xdr:rowOff>7620</xdr:rowOff>
        </xdr:from>
        <xdr:ext cx="1417320" cy="160020"/>
        <xdr:sp macro="" textlink="">
          <xdr:nvSpPr>
            <xdr:cNvPr id="1118" name="Drop Dow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236E952E-51C1-4160-BA1B-862826D701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7620</xdr:colOff>
          <xdr:row>81</xdr:row>
          <xdr:rowOff>7620</xdr:rowOff>
        </xdr:from>
        <xdr:ext cx="1409700" cy="160020"/>
        <xdr:sp macro="" textlink="">
          <xdr:nvSpPr>
            <xdr:cNvPr id="1119" name="Drop Dow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DEC1F0DD-50A9-4B65-9317-E24989E6D5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7620</xdr:colOff>
          <xdr:row>81</xdr:row>
          <xdr:rowOff>7620</xdr:rowOff>
        </xdr:from>
        <xdr:ext cx="1409700" cy="160020"/>
        <xdr:sp macro="" textlink="">
          <xdr:nvSpPr>
            <xdr:cNvPr id="1120" name="Drop Dow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B60080EA-E7D1-4A76-8DBE-9B6D7BD8ED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7620</xdr:colOff>
          <xdr:row>81</xdr:row>
          <xdr:rowOff>7620</xdr:rowOff>
        </xdr:from>
        <xdr:ext cx="1409700" cy="160020"/>
        <xdr:sp macro="" textlink="">
          <xdr:nvSpPr>
            <xdr:cNvPr id="1121" name="Drop Dow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69D99EA2-8E70-4841-9C34-B8631E0A44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81</xdr:row>
          <xdr:rowOff>7620</xdr:rowOff>
        </xdr:from>
        <xdr:ext cx="1409700" cy="160020"/>
        <xdr:sp macro="" textlink="">
          <xdr:nvSpPr>
            <xdr:cNvPr id="1122" name="Drop Dow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63899508-FB48-4B8F-8BDE-E5A2E20529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7620</xdr:colOff>
          <xdr:row>81</xdr:row>
          <xdr:rowOff>7620</xdr:rowOff>
        </xdr:from>
        <xdr:ext cx="1409700" cy="160020"/>
        <xdr:sp macro="" textlink="">
          <xdr:nvSpPr>
            <xdr:cNvPr id="1123" name="Drop Dow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92121472-02EC-4AE0-BFFA-128705E8A5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22860</xdr:colOff>
          <xdr:row>99</xdr:row>
          <xdr:rowOff>7620</xdr:rowOff>
        </xdr:from>
        <xdr:ext cx="1417320" cy="160020"/>
        <xdr:sp macro="" textlink="">
          <xdr:nvSpPr>
            <xdr:cNvPr id="1124" name="Drop Down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F2E936D5-10C5-4218-9E3F-6CC9696D77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7620</xdr:colOff>
          <xdr:row>99</xdr:row>
          <xdr:rowOff>7620</xdr:rowOff>
        </xdr:from>
        <xdr:ext cx="1409700" cy="160020"/>
        <xdr:sp macro="" textlink="">
          <xdr:nvSpPr>
            <xdr:cNvPr id="1125" name="Drop Down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5AA53B55-8286-4CFA-A53B-EF0C1BBB47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7620</xdr:colOff>
          <xdr:row>99</xdr:row>
          <xdr:rowOff>7620</xdr:rowOff>
        </xdr:from>
        <xdr:ext cx="1409700" cy="160020"/>
        <xdr:sp macro="" textlink="">
          <xdr:nvSpPr>
            <xdr:cNvPr id="1126" name="Drop Down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CDA3B0A4-A3D4-421B-A753-BF2FDE9FD7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7620</xdr:colOff>
          <xdr:row>99</xdr:row>
          <xdr:rowOff>7620</xdr:rowOff>
        </xdr:from>
        <xdr:ext cx="1409700" cy="160020"/>
        <xdr:sp macro="" textlink="">
          <xdr:nvSpPr>
            <xdr:cNvPr id="1127" name="Drop Down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88D3A5F-F97C-4211-BF82-27CED01CDC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99</xdr:row>
          <xdr:rowOff>7620</xdr:rowOff>
        </xdr:from>
        <xdr:ext cx="1409700" cy="160020"/>
        <xdr:sp macro="" textlink="">
          <xdr:nvSpPr>
            <xdr:cNvPr id="1128" name="Drop Down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A056964A-CD59-418F-B442-3CCCF1F6D9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7620</xdr:colOff>
          <xdr:row>99</xdr:row>
          <xdr:rowOff>7620</xdr:rowOff>
        </xdr:from>
        <xdr:ext cx="1409700" cy="160020"/>
        <xdr:sp macro="" textlink="">
          <xdr:nvSpPr>
            <xdr:cNvPr id="1129" name="Drop Dow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41ED2599-B996-430A-BDF3-C9F0A221A0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22860</xdr:colOff>
          <xdr:row>134</xdr:row>
          <xdr:rowOff>7620</xdr:rowOff>
        </xdr:from>
        <xdr:ext cx="1417320" cy="160020"/>
        <xdr:sp macro="" textlink="">
          <xdr:nvSpPr>
            <xdr:cNvPr id="1130" name="Drop Dow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6E2FD127-647D-444D-8191-638FCB983C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7620</xdr:colOff>
          <xdr:row>134</xdr:row>
          <xdr:rowOff>7620</xdr:rowOff>
        </xdr:from>
        <xdr:ext cx="1409700" cy="160020"/>
        <xdr:sp macro="" textlink="">
          <xdr:nvSpPr>
            <xdr:cNvPr id="1131" name="Drop Dow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C9688E04-4B54-45B6-AF9B-A09B59724D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7620</xdr:colOff>
          <xdr:row>134</xdr:row>
          <xdr:rowOff>7620</xdr:rowOff>
        </xdr:from>
        <xdr:ext cx="1409700" cy="160020"/>
        <xdr:sp macro="" textlink="">
          <xdr:nvSpPr>
            <xdr:cNvPr id="1132" name="Drop Dow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601EA3D5-2448-44FF-BE46-6467B51DD3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7620</xdr:colOff>
          <xdr:row>134</xdr:row>
          <xdr:rowOff>7620</xdr:rowOff>
        </xdr:from>
        <xdr:ext cx="1409700" cy="160020"/>
        <xdr:sp macro="" textlink="">
          <xdr:nvSpPr>
            <xdr:cNvPr id="1133" name="Drop Dow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11D3B8B4-C67D-4111-B508-D7C4B354C1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134</xdr:row>
          <xdr:rowOff>7620</xdr:rowOff>
        </xdr:from>
        <xdr:ext cx="1409700" cy="160020"/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F494D9CB-A1EA-491F-98E9-980F424705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7620</xdr:colOff>
          <xdr:row>134</xdr:row>
          <xdr:rowOff>7620</xdr:rowOff>
        </xdr:from>
        <xdr:ext cx="1409700" cy="160020"/>
        <xdr:sp macro="" textlink="">
          <xdr:nvSpPr>
            <xdr:cNvPr id="1135" name="Drop Dow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BEBC9FAA-84C1-4FEF-8BE8-9D85E64012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uillevere-f/Documents/Informatique/Pour%20mickael%20DENIGOT/PLANNING%20MANUTENTION%202020%20vflo%200902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1"/>
      <sheetName val="Planning S2"/>
      <sheetName val="Dispo"/>
      <sheetName val="Données"/>
    </sheetNames>
    <sheetDataSet>
      <sheetData sheetId="0"/>
      <sheetData sheetId="1"/>
      <sheetData sheetId="2"/>
      <sheetData sheetId="3">
        <row r="2">
          <cell r="AD2" t="str">
            <v>*nom_interim 41G</v>
          </cell>
        </row>
        <row r="3">
          <cell r="AD3" t="str">
            <v>*nom_interim 43M</v>
          </cell>
        </row>
        <row r="4">
          <cell r="AD4" t="str">
            <v>Autre 41G</v>
          </cell>
        </row>
        <row r="5">
          <cell r="AD5" t="str">
            <v>Autre 43M</v>
          </cell>
        </row>
        <row r="6">
          <cell r="AD6" t="str">
            <v>Bagot</v>
          </cell>
        </row>
        <row r="7">
          <cell r="AD7" t="str">
            <v/>
          </cell>
        </row>
        <row r="8">
          <cell r="AD8" t="str">
            <v>Bardinet</v>
          </cell>
        </row>
        <row r="9">
          <cell r="AD9" t="str">
            <v>Carrillo</v>
          </cell>
        </row>
        <row r="10">
          <cell r="AD10" t="str">
            <v>Criquet</v>
          </cell>
        </row>
        <row r="11">
          <cell r="AD11" t="str">
            <v>Echelard</v>
          </cell>
        </row>
        <row r="12">
          <cell r="AD12" t="str">
            <v>Garrault</v>
          </cell>
        </row>
        <row r="13">
          <cell r="AD13" t="str">
            <v>Lemonnier</v>
          </cell>
        </row>
        <row r="14">
          <cell r="AD14" t="str">
            <v>Poncel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6"/>
  <sheetViews>
    <sheetView tabSelected="1" zoomScaleNormal="100" workbookViewId="0">
      <pane xSplit="1" ySplit="3" topLeftCell="B4" activePane="bottomRight" state="frozenSplit"/>
      <selection pane="topRight" activeCell="G1" sqref="G1"/>
      <selection pane="bottomLeft" activeCell="A21" sqref="A21"/>
      <selection pane="bottomRight" activeCell="B48" sqref="B48"/>
    </sheetView>
  </sheetViews>
  <sheetFormatPr baseColWidth="10" defaultRowHeight="13.2" x14ac:dyDescent="0.25"/>
  <cols>
    <col min="1" max="1" width="25.109375" style="15" bestFit="1" customWidth="1"/>
    <col min="2" max="7" width="20.6640625" customWidth="1"/>
  </cols>
  <sheetData>
    <row r="1" spans="1:7" ht="33" x14ac:dyDescent="0.6">
      <c r="C1" s="12" t="s">
        <v>53</v>
      </c>
    </row>
    <row r="2" spans="1:7" ht="13.8" thickBot="1" x14ac:dyDescent="0.3"/>
    <row r="3" spans="1:7" s="1" customFormat="1" ht="13.8" thickBot="1" x14ac:dyDescent="0.3">
      <c r="A3" s="16"/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</row>
    <row r="4" spans="1:7" x14ac:dyDescent="0.25">
      <c r="A4" s="92" t="s">
        <v>1</v>
      </c>
      <c r="B4" s="9"/>
      <c r="C4" s="9"/>
      <c r="D4" s="9"/>
      <c r="E4" s="9"/>
      <c r="F4" s="9"/>
      <c r="G4" s="9"/>
    </row>
    <row r="5" spans="1:7" s="1" customFormat="1" ht="13.8" thickBot="1" x14ac:dyDescent="0.3">
      <c r="A5" s="93"/>
      <c r="B5" s="11"/>
      <c r="C5" s="11"/>
      <c r="D5" s="11"/>
      <c r="E5" s="11"/>
      <c r="F5" s="11"/>
      <c r="G5" s="11"/>
    </row>
    <row r="6" spans="1:7" x14ac:dyDescent="0.25">
      <c r="A6" s="89" t="s">
        <v>32</v>
      </c>
      <c r="B6" s="23"/>
      <c r="C6" s="23"/>
      <c r="D6" s="23"/>
      <c r="E6" s="23"/>
      <c r="F6" s="23"/>
      <c r="G6" s="23"/>
    </row>
    <row r="7" spans="1:7" x14ac:dyDescent="0.25">
      <c r="A7" s="90"/>
      <c r="B7" s="24"/>
      <c r="C7" s="24"/>
      <c r="D7" s="24"/>
      <c r="E7" s="24"/>
      <c r="F7" s="24"/>
      <c r="G7" s="24"/>
    </row>
    <row r="8" spans="1:7" x14ac:dyDescent="0.25">
      <c r="A8" s="90"/>
      <c r="B8" s="24"/>
      <c r="C8" s="24"/>
      <c r="D8" s="24"/>
      <c r="E8" s="24"/>
      <c r="F8" s="24"/>
      <c r="G8" s="24"/>
    </row>
    <row r="9" spans="1:7" x14ac:dyDescent="0.25">
      <c r="A9" s="90"/>
      <c r="B9" s="24"/>
      <c r="C9" s="24"/>
      <c r="D9" s="24"/>
      <c r="E9" s="24"/>
      <c r="F9" s="24"/>
      <c r="G9" s="24"/>
    </row>
    <row r="10" spans="1:7" x14ac:dyDescent="0.25">
      <c r="A10" s="90"/>
      <c r="B10" s="24"/>
      <c r="C10" s="24"/>
      <c r="D10" s="24"/>
      <c r="E10" s="24"/>
      <c r="F10" s="24"/>
      <c r="G10" s="24"/>
    </row>
    <row r="11" spans="1:7" x14ac:dyDescent="0.25">
      <c r="A11" s="90"/>
      <c r="B11" s="24"/>
      <c r="C11" s="24"/>
      <c r="D11" s="24"/>
      <c r="E11" s="24"/>
      <c r="F11" s="24"/>
      <c r="G11" s="24"/>
    </row>
    <row r="12" spans="1:7" ht="13.8" thickBot="1" x14ac:dyDescent="0.3">
      <c r="A12" s="91"/>
      <c r="B12" s="25"/>
      <c r="C12" s="25"/>
      <c r="D12" s="25"/>
      <c r="E12" s="25"/>
      <c r="F12" s="25"/>
      <c r="G12" s="25"/>
    </row>
    <row r="13" spans="1:7" ht="15.6" x14ac:dyDescent="0.3">
      <c r="A13" s="73" t="s">
        <v>21</v>
      </c>
      <c r="B13" s="26"/>
      <c r="C13" s="27"/>
      <c r="D13" s="27"/>
      <c r="E13" s="27"/>
      <c r="F13" s="27"/>
      <c r="G13" s="27"/>
    </row>
    <row r="14" spans="1:7" x14ac:dyDescent="0.25">
      <c r="A14" s="17" t="s">
        <v>28</v>
      </c>
      <c r="B14" s="28"/>
      <c r="C14" s="24"/>
      <c r="D14" s="24"/>
      <c r="E14" s="24"/>
      <c r="F14" s="24"/>
      <c r="G14" s="24"/>
    </row>
    <row r="15" spans="1:7" x14ac:dyDescent="0.25">
      <c r="A15" s="17" t="s">
        <v>27</v>
      </c>
      <c r="B15" s="28"/>
      <c r="C15" s="24"/>
      <c r="D15" s="24"/>
      <c r="E15" s="24"/>
      <c r="F15" s="24"/>
      <c r="G15" s="24"/>
    </row>
    <row r="16" spans="1:7" x14ac:dyDescent="0.25">
      <c r="A16" s="17" t="s">
        <v>24</v>
      </c>
      <c r="B16" s="28"/>
      <c r="C16" s="24"/>
      <c r="D16" s="24"/>
      <c r="E16" s="24"/>
      <c r="F16" s="24"/>
      <c r="G16" s="24"/>
    </row>
    <row r="17" spans="1:7" x14ac:dyDescent="0.25">
      <c r="A17" s="17" t="s">
        <v>25</v>
      </c>
      <c r="B17" s="29"/>
      <c r="C17" s="30"/>
      <c r="D17" s="30"/>
      <c r="E17" s="30"/>
      <c r="F17" s="30"/>
      <c r="G17" s="30"/>
    </row>
    <row r="18" spans="1:7" x14ac:dyDescent="0.25">
      <c r="A18" s="17" t="s">
        <v>31</v>
      </c>
      <c r="B18" s="31"/>
      <c r="C18" s="30"/>
      <c r="D18" s="30"/>
      <c r="E18" s="30"/>
      <c r="F18" s="30"/>
      <c r="G18" s="30"/>
    </row>
    <row r="19" spans="1:7" x14ac:dyDescent="0.25">
      <c r="A19" s="17" t="s">
        <v>22</v>
      </c>
      <c r="B19" s="28"/>
      <c r="C19" s="24"/>
      <c r="D19" s="32"/>
      <c r="E19" s="32"/>
      <c r="F19" s="24"/>
      <c r="G19" s="24"/>
    </row>
    <row r="20" spans="1:7" ht="13.8" thickBot="1" x14ac:dyDescent="0.3">
      <c r="A20" s="19" t="s">
        <v>13</v>
      </c>
      <c r="B20" s="33"/>
      <c r="C20" s="34"/>
      <c r="D20" s="34"/>
      <c r="E20" s="35"/>
      <c r="F20" s="34"/>
      <c r="G20" s="34"/>
    </row>
    <row r="21" spans="1:7" ht="15.6" x14ac:dyDescent="0.3">
      <c r="A21" s="74" t="s">
        <v>23</v>
      </c>
      <c r="B21" s="36"/>
      <c r="C21" s="37"/>
      <c r="D21" s="37"/>
      <c r="E21" s="37"/>
      <c r="F21" s="37"/>
      <c r="G21" s="37"/>
    </row>
    <row r="22" spans="1:7" x14ac:dyDescent="0.25">
      <c r="A22" s="17" t="s">
        <v>28</v>
      </c>
      <c r="B22" s="28"/>
      <c r="C22" s="24"/>
      <c r="D22" s="24"/>
      <c r="E22" s="24"/>
      <c r="F22" s="24"/>
      <c r="G22" s="24"/>
    </row>
    <row r="23" spans="1:7" x14ac:dyDescent="0.25">
      <c r="A23" s="17" t="s">
        <v>25</v>
      </c>
      <c r="B23" s="84"/>
      <c r="C23" s="85"/>
      <c r="D23" s="24"/>
      <c r="E23" s="24"/>
      <c r="F23" s="32"/>
      <c r="G23" s="24"/>
    </row>
    <row r="24" spans="1:7" x14ac:dyDescent="0.25">
      <c r="A24" s="17" t="s">
        <v>26</v>
      </c>
      <c r="B24" s="28"/>
      <c r="C24" s="24"/>
      <c r="D24" s="24"/>
      <c r="E24" s="24"/>
      <c r="F24" s="24"/>
      <c r="G24" s="24"/>
    </row>
    <row r="25" spans="1:7" ht="13.8" thickBot="1" x14ac:dyDescent="0.3">
      <c r="A25" s="19" t="s">
        <v>13</v>
      </c>
      <c r="B25" s="38"/>
      <c r="C25" s="39"/>
      <c r="D25" s="39"/>
      <c r="E25" s="40"/>
      <c r="F25" s="39"/>
      <c r="G25" s="39"/>
    </row>
    <row r="26" spans="1:7" ht="15.6" x14ac:dyDescent="0.3">
      <c r="A26" s="72" t="s">
        <v>14</v>
      </c>
      <c r="B26" s="57"/>
      <c r="C26" s="58"/>
      <c r="D26" s="58"/>
      <c r="E26" s="58"/>
      <c r="F26" s="58"/>
      <c r="G26" s="58"/>
    </row>
    <row r="27" spans="1:7" x14ac:dyDescent="0.25">
      <c r="A27" s="17" t="s">
        <v>11</v>
      </c>
      <c r="B27" s="43"/>
      <c r="C27" s="41"/>
      <c r="D27" s="41"/>
      <c r="E27" s="41"/>
      <c r="F27" s="41"/>
      <c r="G27" s="41"/>
    </row>
    <row r="28" spans="1:7" x14ac:dyDescent="0.25">
      <c r="A28" s="17" t="s">
        <v>12</v>
      </c>
      <c r="B28" s="43">
        <v>3</v>
      </c>
      <c r="C28" s="41">
        <v>3</v>
      </c>
      <c r="D28" s="41">
        <v>1</v>
      </c>
      <c r="E28" s="41">
        <v>1</v>
      </c>
      <c r="F28" s="41">
        <v>3</v>
      </c>
      <c r="G28" s="41">
        <v>2</v>
      </c>
    </row>
    <row r="29" spans="1:7" x14ac:dyDescent="0.25">
      <c r="A29" s="17" t="s">
        <v>12</v>
      </c>
      <c r="B29" s="81">
        <v>0.35416666666666669</v>
      </c>
      <c r="C29" s="47"/>
      <c r="D29" s="47"/>
      <c r="E29" s="47"/>
      <c r="F29" s="47"/>
      <c r="G29" s="47"/>
    </row>
    <row r="30" spans="1:7" s="2" customFormat="1" x14ac:dyDescent="0.25">
      <c r="A30" s="82" t="s">
        <v>33</v>
      </c>
      <c r="B30" s="46" t="s">
        <v>4</v>
      </c>
      <c r="C30" s="46"/>
      <c r="D30" s="46"/>
      <c r="E30" s="46"/>
      <c r="F30" s="46"/>
      <c r="G30" s="46"/>
    </row>
    <row r="31" spans="1:7" s="2" customFormat="1" x14ac:dyDescent="0.25">
      <c r="A31" s="82" t="s">
        <v>33</v>
      </c>
      <c r="B31" s="45"/>
      <c r="C31" s="46"/>
      <c r="D31" s="46"/>
      <c r="E31" s="46"/>
      <c r="F31" s="46"/>
      <c r="G31" s="46"/>
    </row>
    <row r="32" spans="1:7" s="2" customFormat="1" x14ac:dyDescent="0.25">
      <c r="A32" s="82" t="s">
        <v>33</v>
      </c>
      <c r="B32" s="45"/>
      <c r="C32" s="46"/>
      <c r="D32" s="46"/>
      <c r="E32" s="46"/>
      <c r="F32" s="46"/>
      <c r="G32" s="46"/>
    </row>
    <row r="33" spans="1:8" s="2" customFormat="1" x14ac:dyDescent="0.25">
      <c r="A33" s="17" t="s">
        <v>40</v>
      </c>
      <c r="B33" s="48"/>
      <c r="C33" s="49"/>
      <c r="D33" s="49"/>
      <c r="E33" s="49"/>
      <c r="F33" s="49"/>
      <c r="G33" s="49"/>
    </row>
    <row r="34" spans="1:8" s="2" customFormat="1" x14ac:dyDescent="0.25">
      <c r="A34" s="17" t="s">
        <v>40</v>
      </c>
      <c r="B34" s="48"/>
      <c r="C34" s="49"/>
      <c r="D34" s="49"/>
      <c r="E34" s="49"/>
      <c r="F34" s="49"/>
      <c r="G34" s="49"/>
    </row>
    <row r="35" spans="1:8" s="2" customFormat="1" x14ac:dyDescent="0.25">
      <c r="A35" s="17" t="s">
        <v>40</v>
      </c>
      <c r="B35" s="48"/>
      <c r="C35" s="49"/>
      <c r="D35" s="49"/>
      <c r="E35" s="49"/>
      <c r="F35" s="49"/>
      <c r="G35" s="49"/>
    </row>
    <row r="36" spans="1:8" x14ac:dyDescent="0.25">
      <c r="A36" s="17" t="s">
        <v>46</v>
      </c>
      <c r="B36" s="7"/>
      <c r="C36" s="20"/>
      <c r="D36" s="20"/>
      <c r="E36" s="20"/>
      <c r="F36" s="20"/>
      <c r="G36" s="20"/>
    </row>
    <row r="37" spans="1:8" x14ac:dyDescent="0.25">
      <c r="A37" s="17" t="s">
        <v>46</v>
      </c>
      <c r="B37" s="7"/>
      <c r="C37" s="20"/>
      <c r="D37" s="20"/>
      <c r="E37" s="20"/>
      <c r="F37" s="20"/>
      <c r="G37" s="20"/>
    </row>
    <row r="38" spans="1:8" x14ac:dyDescent="0.25">
      <c r="A38" s="17" t="s">
        <v>46</v>
      </c>
      <c r="B38" s="7"/>
      <c r="C38" s="20"/>
      <c r="D38" s="20"/>
      <c r="E38" s="20"/>
      <c r="F38" s="20"/>
      <c r="G38" s="20"/>
    </row>
    <row r="39" spans="1:8" x14ac:dyDescent="0.25">
      <c r="A39" s="17" t="s">
        <v>46</v>
      </c>
      <c r="B39" s="7"/>
      <c r="C39" s="20"/>
      <c r="D39" s="20"/>
      <c r="E39" s="20"/>
      <c r="F39" s="20"/>
      <c r="G39" s="20"/>
    </row>
    <row r="40" spans="1:8" x14ac:dyDescent="0.25">
      <c r="A40" s="17" t="s">
        <v>46</v>
      </c>
      <c r="B40" s="7"/>
      <c r="C40" s="20"/>
      <c r="D40" s="20"/>
      <c r="E40" s="20"/>
      <c r="F40" s="20"/>
      <c r="G40" s="20"/>
    </row>
    <row r="41" spans="1:8" x14ac:dyDescent="0.25">
      <c r="A41" s="17" t="s">
        <v>46</v>
      </c>
      <c r="B41" s="7"/>
      <c r="C41" s="20"/>
      <c r="D41" s="20"/>
      <c r="E41" s="20"/>
      <c r="F41" s="20"/>
      <c r="G41" s="20"/>
    </row>
    <row r="42" spans="1:8" x14ac:dyDescent="0.25">
      <c r="A42" s="17" t="s">
        <v>46</v>
      </c>
      <c r="B42" s="7"/>
      <c r="C42" s="20"/>
      <c r="D42" s="20"/>
      <c r="E42" s="20"/>
      <c r="F42" s="20"/>
      <c r="G42" s="20"/>
    </row>
    <row r="43" spans="1:8" s="10" customFormat="1" ht="13.8" thickBot="1" x14ac:dyDescent="0.3">
      <c r="A43" s="19" t="s">
        <v>13</v>
      </c>
      <c r="B43" s="87" t="s">
        <v>51</v>
      </c>
      <c r="C43" s="87"/>
      <c r="D43" s="87" t="s">
        <v>52</v>
      </c>
      <c r="E43" s="87"/>
      <c r="F43" s="87"/>
      <c r="G43" s="87"/>
      <c r="H43" s="86"/>
    </row>
    <row r="44" spans="1:8" ht="15.6" x14ac:dyDescent="0.3">
      <c r="A44" s="72" t="s">
        <v>14</v>
      </c>
      <c r="B44" s="57"/>
      <c r="C44" s="58"/>
      <c r="D44" s="58"/>
      <c r="E44" s="58"/>
      <c r="F44" s="58"/>
      <c r="G44" s="58"/>
    </row>
    <row r="45" spans="1:8" x14ac:dyDescent="0.25">
      <c r="A45" s="17" t="s">
        <v>11</v>
      </c>
      <c r="B45" s="43"/>
      <c r="C45" s="41"/>
      <c r="D45" s="41"/>
      <c r="E45" s="41"/>
      <c r="F45" s="41"/>
      <c r="G45" s="41"/>
    </row>
    <row r="46" spans="1:8" x14ac:dyDescent="0.25">
      <c r="A46" s="17" t="s">
        <v>12</v>
      </c>
      <c r="B46" s="43">
        <v>3</v>
      </c>
      <c r="C46" s="41">
        <v>3</v>
      </c>
      <c r="D46" s="41">
        <v>1</v>
      </c>
      <c r="E46" s="41">
        <v>1</v>
      </c>
      <c r="F46" s="41">
        <v>3</v>
      </c>
      <c r="G46" s="41">
        <v>2</v>
      </c>
    </row>
    <row r="47" spans="1:8" x14ac:dyDescent="0.25">
      <c r="A47" s="17" t="s">
        <v>12</v>
      </c>
      <c r="B47" s="44"/>
      <c r="C47" s="42"/>
      <c r="D47" s="42"/>
      <c r="E47" s="42"/>
      <c r="F47" s="42"/>
      <c r="G47" s="42"/>
    </row>
    <row r="48" spans="1:8" s="2" customFormat="1" x14ac:dyDescent="0.25">
      <c r="A48" s="17" t="s">
        <v>33</v>
      </c>
      <c r="B48" s="45" t="s">
        <v>4</v>
      </c>
      <c r="C48" s="46"/>
      <c r="D48" s="46"/>
      <c r="E48" s="46"/>
      <c r="F48" s="46"/>
      <c r="G48" s="46"/>
    </row>
    <row r="49" spans="1:7" x14ac:dyDescent="0.25">
      <c r="A49" s="17" t="s">
        <v>33</v>
      </c>
      <c r="B49" s="45"/>
      <c r="C49" s="46"/>
      <c r="D49" s="46"/>
      <c r="E49" s="46"/>
      <c r="F49" s="46"/>
      <c r="G49" s="46"/>
    </row>
    <row r="50" spans="1:7" x14ac:dyDescent="0.25">
      <c r="A50" s="17" t="s">
        <v>33</v>
      </c>
      <c r="B50" s="45"/>
      <c r="C50" s="46"/>
      <c r="D50" s="46"/>
      <c r="E50" s="46"/>
      <c r="F50" s="46"/>
      <c r="G50" s="46"/>
    </row>
    <row r="51" spans="1:7" x14ac:dyDescent="0.25">
      <c r="A51" s="17" t="s">
        <v>40</v>
      </c>
      <c r="B51" s="48"/>
      <c r="C51" s="49"/>
      <c r="D51" s="49"/>
      <c r="E51" s="49"/>
      <c r="F51" s="49"/>
      <c r="G51" s="49"/>
    </row>
    <row r="52" spans="1:7" x14ac:dyDescent="0.25">
      <c r="A52" s="17" t="s">
        <v>40</v>
      </c>
      <c r="B52" s="48"/>
      <c r="C52" s="49"/>
      <c r="D52" s="49"/>
      <c r="E52" s="49"/>
      <c r="F52" s="49"/>
      <c r="G52" s="49"/>
    </row>
    <row r="53" spans="1:7" x14ac:dyDescent="0.25">
      <c r="A53" s="17" t="s">
        <v>40</v>
      </c>
      <c r="B53" s="48"/>
      <c r="C53" s="49"/>
      <c r="D53" s="49"/>
      <c r="E53" s="49"/>
      <c r="F53" s="49"/>
      <c r="G53" s="49"/>
    </row>
    <row r="54" spans="1:7" s="10" customFormat="1" x14ac:dyDescent="0.25">
      <c r="A54" s="17" t="s">
        <v>46</v>
      </c>
      <c r="B54" s="7"/>
      <c r="C54" s="20"/>
      <c r="D54" s="20"/>
      <c r="E54" s="20"/>
      <c r="F54" s="20"/>
      <c r="G54" s="20"/>
    </row>
    <row r="55" spans="1:7" s="3" customFormat="1" x14ac:dyDescent="0.25">
      <c r="A55" s="17" t="s">
        <v>46</v>
      </c>
      <c r="B55" s="7"/>
      <c r="C55" s="20"/>
      <c r="D55" s="20"/>
      <c r="E55" s="20"/>
      <c r="F55" s="20"/>
      <c r="G55" s="20"/>
    </row>
    <row r="56" spans="1:7" s="3" customFormat="1" x14ac:dyDescent="0.25">
      <c r="A56" s="17" t="s">
        <v>46</v>
      </c>
      <c r="B56" s="7"/>
      <c r="C56" s="20"/>
      <c r="D56" s="20"/>
      <c r="E56" s="20"/>
      <c r="F56" s="20"/>
      <c r="G56" s="20"/>
    </row>
    <row r="57" spans="1:7" x14ac:dyDescent="0.25">
      <c r="A57" s="17" t="s">
        <v>46</v>
      </c>
      <c r="B57" s="7"/>
      <c r="C57" s="20"/>
      <c r="D57" s="20"/>
      <c r="E57" s="20"/>
      <c r="F57" s="20"/>
      <c r="G57" s="20"/>
    </row>
    <row r="58" spans="1:7" s="1" customFormat="1" x14ac:dyDescent="0.25">
      <c r="A58" s="17" t="s">
        <v>46</v>
      </c>
      <c r="B58" s="7"/>
      <c r="C58" s="20"/>
      <c r="D58" s="20"/>
      <c r="E58" s="20"/>
      <c r="F58" s="20"/>
      <c r="G58" s="20"/>
    </row>
    <row r="59" spans="1:7" x14ac:dyDescent="0.25">
      <c r="A59" s="17" t="s">
        <v>46</v>
      </c>
      <c r="B59" s="7"/>
      <c r="C59" s="20"/>
      <c r="D59" s="20"/>
      <c r="E59" s="20"/>
      <c r="F59" s="20"/>
      <c r="G59" s="20"/>
    </row>
    <row r="60" spans="1:7" x14ac:dyDescent="0.25">
      <c r="A60" s="17" t="s">
        <v>46</v>
      </c>
      <c r="B60" s="7"/>
      <c r="C60" s="20"/>
      <c r="D60" s="20"/>
      <c r="E60" s="20"/>
      <c r="F60" s="20"/>
      <c r="G60" s="20"/>
    </row>
    <row r="61" spans="1:7" ht="13.8" thickBot="1" x14ac:dyDescent="0.3">
      <c r="A61" s="18" t="s">
        <v>13</v>
      </c>
      <c r="B61" s="51"/>
      <c r="C61" s="52"/>
      <c r="D61" s="52"/>
      <c r="E61" s="52"/>
      <c r="F61" s="52"/>
      <c r="G61" s="52"/>
    </row>
    <row r="62" spans="1:7" ht="15.6" x14ac:dyDescent="0.3">
      <c r="A62" s="72" t="s">
        <v>14</v>
      </c>
      <c r="B62" s="57"/>
      <c r="C62" s="58"/>
      <c r="D62" s="58"/>
      <c r="E62" s="58"/>
      <c r="F62" s="58"/>
      <c r="G62" s="58"/>
    </row>
    <row r="63" spans="1:7" x14ac:dyDescent="0.25">
      <c r="A63" s="17" t="s">
        <v>11</v>
      </c>
      <c r="B63" s="41"/>
      <c r="C63" s="41"/>
      <c r="D63" s="41"/>
      <c r="E63" s="41"/>
      <c r="F63" s="41"/>
      <c r="G63" s="41"/>
    </row>
    <row r="64" spans="1:7" x14ac:dyDescent="0.25">
      <c r="A64" s="17" t="s">
        <v>12</v>
      </c>
      <c r="B64" s="43">
        <v>3</v>
      </c>
      <c r="C64" s="41">
        <v>3</v>
      </c>
      <c r="D64" s="41">
        <v>1</v>
      </c>
      <c r="E64" s="41">
        <v>1</v>
      </c>
      <c r="F64" s="41">
        <v>3</v>
      </c>
      <c r="G64" s="41">
        <v>2</v>
      </c>
    </row>
    <row r="65" spans="1:7" x14ac:dyDescent="0.25">
      <c r="A65" s="17" t="s">
        <v>12</v>
      </c>
      <c r="B65" s="42"/>
      <c r="C65" s="42"/>
      <c r="D65" s="42"/>
      <c r="E65" s="42"/>
      <c r="F65" s="42"/>
      <c r="G65" s="42"/>
    </row>
    <row r="66" spans="1:7" x14ac:dyDescent="0.25">
      <c r="A66" s="17" t="s">
        <v>33</v>
      </c>
      <c r="B66" s="45"/>
      <c r="C66" s="46"/>
      <c r="D66" s="46"/>
      <c r="E66" s="46"/>
      <c r="F66" s="46"/>
      <c r="G66" s="46"/>
    </row>
    <row r="67" spans="1:7" x14ac:dyDescent="0.25">
      <c r="A67" s="17" t="s">
        <v>33</v>
      </c>
      <c r="B67" s="45"/>
      <c r="C67" s="46"/>
      <c r="D67" s="46"/>
      <c r="E67" s="46"/>
      <c r="F67" s="46"/>
      <c r="G67" s="46"/>
    </row>
    <row r="68" spans="1:7" x14ac:dyDescent="0.25">
      <c r="A68" s="17" t="s">
        <v>33</v>
      </c>
      <c r="B68" s="45"/>
      <c r="C68" s="46"/>
      <c r="D68" s="46"/>
      <c r="E68" s="46"/>
      <c r="F68" s="46"/>
      <c r="G68" s="46"/>
    </row>
    <row r="69" spans="1:7" x14ac:dyDescent="0.25">
      <c r="A69" s="17" t="s">
        <v>40</v>
      </c>
      <c r="B69" s="48"/>
      <c r="C69" s="49"/>
      <c r="D69" s="49"/>
      <c r="E69" s="49"/>
      <c r="F69" s="49"/>
      <c r="G69" s="49"/>
    </row>
    <row r="70" spans="1:7" x14ac:dyDescent="0.25">
      <c r="A70" s="17" t="s">
        <v>40</v>
      </c>
      <c r="B70" s="48"/>
      <c r="C70" s="49"/>
      <c r="D70" s="49"/>
      <c r="E70" s="49"/>
      <c r="F70" s="49"/>
      <c r="G70" s="49"/>
    </row>
    <row r="71" spans="1:7" x14ac:dyDescent="0.25">
      <c r="A71" s="17" t="s">
        <v>40</v>
      </c>
      <c r="B71" s="48"/>
      <c r="C71" s="49"/>
      <c r="D71" s="49"/>
      <c r="E71" s="49"/>
      <c r="F71" s="49"/>
      <c r="G71" s="49"/>
    </row>
    <row r="72" spans="1:7" x14ac:dyDescent="0.25">
      <c r="A72" s="17" t="s">
        <v>46</v>
      </c>
      <c r="B72" s="20"/>
      <c r="C72" s="20"/>
      <c r="D72" s="20"/>
      <c r="E72" s="20"/>
      <c r="F72" s="20"/>
      <c r="G72" s="20"/>
    </row>
    <row r="73" spans="1:7" x14ac:dyDescent="0.25">
      <c r="A73" s="17" t="s">
        <v>46</v>
      </c>
      <c r="B73" s="20"/>
      <c r="C73" s="20"/>
      <c r="D73" s="20"/>
      <c r="E73" s="20"/>
      <c r="F73" s="20"/>
      <c r="G73" s="20"/>
    </row>
    <row r="74" spans="1:7" x14ac:dyDescent="0.25">
      <c r="A74" s="17" t="s">
        <v>46</v>
      </c>
      <c r="B74" s="20"/>
      <c r="C74" s="20"/>
      <c r="D74" s="20"/>
      <c r="E74" s="20"/>
      <c r="F74" s="20"/>
      <c r="G74" s="20"/>
    </row>
    <row r="75" spans="1:7" x14ac:dyDescent="0.25">
      <c r="A75" s="17" t="s">
        <v>46</v>
      </c>
      <c r="B75" s="20"/>
      <c r="C75" s="20"/>
      <c r="D75" s="20"/>
      <c r="E75" s="20"/>
      <c r="F75" s="20"/>
      <c r="G75" s="20"/>
    </row>
    <row r="76" spans="1:7" x14ac:dyDescent="0.25">
      <c r="A76" s="17" t="s">
        <v>46</v>
      </c>
      <c r="B76" s="20"/>
      <c r="C76" s="20"/>
      <c r="D76" s="20"/>
      <c r="E76" s="20"/>
      <c r="F76" s="20"/>
      <c r="G76" s="20"/>
    </row>
    <row r="77" spans="1:7" x14ac:dyDescent="0.25">
      <c r="A77" s="17" t="s">
        <v>46</v>
      </c>
      <c r="B77" s="20"/>
      <c r="C77" s="20"/>
      <c r="D77" s="20"/>
      <c r="E77" s="20"/>
      <c r="F77" s="20"/>
      <c r="G77" s="20"/>
    </row>
    <row r="78" spans="1:7" x14ac:dyDescent="0.25">
      <c r="A78" s="17" t="s">
        <v>46</v>
      </c>
      <c r="B78" s="20"/>
      <c r="C78" s="20"/>
      <c r="D78" s="20"/>
      <c r="E78" s="20"/>
      <c r="F78" s="20"/>
      <c r="G78" s="20"/>
    </row>
    <row r="79" spans="1:7" ht="13.8" thickBot="1" x14ac:dyDescent="0.3">
      <c r="A79" s="19" t="s">
        <v>13</v>
      </c>
      <c r="B79" s="53"/>
      <c r="C79" s="53"/>
      <c r="D79" s="53"/>
      <c r="E79" s="50"/>
      <c r="F79" s="53"/>
      <c r="G79" s="53"/>
    </row>
    <row r="80" spans="1:7" ht="15.6" x14ac:dyDescent="0.3">
      <c r="A80" s="72" t="s">
        <v>14</v>
      </c>
      <c r="B80" s="57"/>
      <c r="C80" s="58"/>
      <c r="D80" s="58"/>
      <c r="E80" s="58"/>
      <c r="F80" s="58"/>
      <c r="G80" s="58"/>
    </row>
    <row r="81" spans="1:7" x14ac:dyDescent="0.25">
      <c r="A81" s="17" t="s">
        <v>11</v>
      </c>
      <c r="B81" s="41"/>
      <c r="C81" s="41"/>
      <c r="D81" s="41"/>
      <c r="E81" s="41"/>
      <c r="F81" s="41"/>
      <c r="G81" s="41"/>
    </row>
    <row r="82" spans="1:7" x14ac:dyDescent="0.25">
      <c r="A82" s="17" t="s">
        <v>12</v>
      </c>
      <c r="B82" s="43">
        <v>3</v>
      </c>
      <c r="C82" s="41">
        <v>3</v>
      </c>
      <c r="D82" s="41">
        <v>1</v>
      </c>
      <c r="E82" s="41">
        <v>1</v>
      </c>
      <c r="F82" s="41">
        <v>3</v>
      </c>
      <c r="G82" s="41">
        <v>2</v>
      </c>
    </row>
    <row r="83" spans="1:7" x14ac:dyDescent="0.25">
      <c r="A83" s="17" t="s">
        <v>12</v>
      </c>
      <c r="B83" s="42"/>
      <c r="C83" s="42"/>
      <c r="D83" s="42"/>
      <c r="E83" s="42"/>
      <c r="F83" s="42"/>
      <c r="G83" s="42"/>
    </row>
    <row r="84" spans="1:7" x14ac:dyDescent="0.25">
      <c r="A84" s="17" t="s">
        <v>33</v>
      </c>
      <c r="B84" s="45"/>
      <c r="C84" s="46"/>
      <c r="D84" s="46"/>
      <c r="E84" s="46"/>
      <c r="F84" s="46"/>
      <c r="G84" s="46"/>
    </row>
    <row r="85" spans="1:7" x14ac:dyDescent="0.25">
      <c r="A85" s="17" t="s">
        <v>33</v>
      </c>
      <c r="B85" s="45"/>
      <c r="C85" s="46"/>
      <c r="D85" s="46"/>
      <c r="E85" s="46"/>
      <c r="F85" s="46"/>
      <c r="G85" s="46"/>
    </row>
    <row r="86" spans="1:7" x14ac:dyDescent="0.25">
      <c r="A86" s="17" t="s">
        <v>33</v>
      </c>
      <c r="B86" s="45"/>
      <c r="C86" s="46"/>
      <c r="D86" s="46"/>
      <c r="E86" s="46"/>
      <c r="F86" s="46"/>
      <c r="G86" s="46"/>
    </row>
    <row r="87" spans="1:7" x14ac:dyDescent="0.25">
      <c r="A87" s="17" t="s">
        <v>40</v>
      </c>
      <c r="B87" s="48"/>
      <c r="C87" s="49"/>
      <c r="D87" s="49"/>
      <c r="E87" s="49"/>
      <c r="F87" s="49"/>
      <c r="G87" s="49"/>
    </row>
    <row r="88" spans="1:7" x14ac:dyDescent="0.25">
      <c r="A88" s="17" t="s">
        <v>40</v>
      </c>
      <c r="B88" s="48"/>
      <c r="C88" s="49"/>
      <c r="D88" s="49"/>
      <c r="E88" s="49"/>
      <c r="F88" s="49"/>
      <c r="G88" s="49"/>
    </row>
    <row r="89" spans="1:7" x14ac:dyDescent="0.25">
      <c r="A89" s="17" t="s">
        <v>40</v>
      </c>
      <c r="B89" s="48"/>
      <c r="C89" s="49"/>
      <c r="D89" s="49"/>
      <c r="E89" s="49"/>
      <c r="F89" s="49"/>
      <c r="G89" s="49"/>
    </row>
    <row r="90" spans="1:7" x14ac:dyDescent="0.25">
      <c r="A90" s="17" t="s">
        <v>46</v>
      </c>
      <c r="B90" s="20"/>
      <c r="C90" s="20"/>
      <c r="D90" s="20"/>
      <c r="E90" s="20"/>
      <c r="F90" s="20"/>
      <c r="G90" s="20"/>
    </row>
    <row r="91" spans="1:7" x14ac:dyDescent="0.25">
      <c r="A91" s="17" t="s">
        <v>46</v>
      </c>
      <c r="B91" s="20"/>
      <c r="C91" s="20"/>
      <c r="D91" s="20"/>
      <c r="E91" s="20"/>
      <c r="F91" s="20"/>
      <c r="G91" s="20"/>
    </row>
    <row r="92" spans="1:7" x14ac:dyDescent="0.25">
      <c r="A92" s="17" t="s">
        <v>46</v>
      </c>
      <c r="B92" s="20"/>
      <c r="C92" s="20"/>
      <c r="D92" s="20"/>
      <c r="E92" s="20"/>
      <c r="F92" s="20"/>
      <c r="G92" s="20"/>
    </row>
    <row r="93" spans="1:7" x14ac:dyDescent="0.25">
      <c r="A93" s="17" t="s">
        <v>46</v>
      </c>
      <c r="B93" s="20"/>
      <c r="C93" s="20"/>
      <c r="D93" s="20"/>
      <c r="E93" s="20"/>
      <c r="F93" s="20"/>
      <c r="G93" s="20"/>
    </row>
    <row r="94" spans="1:7" x14ac:dyDescent="0.25">
      <c r="A94" s="17" t="s">
        <v>46</v>
      </c>
      <c r="B94" s="20"/>
      <c r="C94" s="20"/>
      <c r="D94" s="20"/>
      <c r="E94" s="20"/>
      <c r="F94" s="20"/>
      <c r="G94" s="20"/>
    </row>
    <row r="95" spans="1:7" x14ac:dyDescent="0.25">
      <c r="A95" s="17" t="s">
        <v>46</v>
      </c>
      <c r="B95" s="20"/>
      <c r="C95" s="20"/>
      <c r="D95" s="20"/>
      <c r="E95" s="20"/>
      <c r="F95" s="20"/>
      <c r="G95" s="20"/>
    </row>
    <row r="96" spans="1:7" x14ac:dyDescent="0.25">
      <c r="A96" s="17" t="s">
        <v>46</v>
      </c>
      <c r="B96" s="20"/>
      <c r="C96" s="20"/>
      <c r="D96" s="20"/>
      <c r="E96" s="20"/>
      <c r="F96" s="20"/>
      <c r="G96" s="20"/>
    </row>
    <row r="97" spans="1:7" ht="13.8" thickBot="1" x14ac:dyDescent="0.3">
      <c r="A97" s="19" t="s">
        <v>13</v>
      </c>
      <c r="B97" s="53"/>
      <c r="C97" s="53"/>
      <c r="D97" s="53"/>
      <c r="E97" s="50"/>
      <c r="F97" s="53"/>
      <c r="G97" s="53"/>
    </row>
    <row r="98" spans="1:7" ht="15.6" x14ac:dyDescent="0.3">
      <c r="A98" s="72" t="s">
        <v>14</v>
      </c>
      <c r="B98" s="57"/>
      <c r="C98" s="58"/>
      <c r="D98" s="58"/>
      <c r="E98" s="58"/>
      <c r="F98" s="58"/>
      <c r="G98" s="58"/>
    </row>
    <row r="99" spans="1:7" x14ac:dyDescent="0.25">
      <c r="A99" s="17" t="s">
        <v>11</v>
      </c>
      <c r="B99" s="41"/>
      <c r="C99" s="41"/>
      <c r="D99" s="41"/>
      <c r="E99" s="41"/>
      <c r="F99" s="41"/>
      <c r="G99" s="41"/>
    </row>
    <row r="100" spans="1:7" x14ac:dyDescent="0.25">
      <c r="A100" s="17" t="s">
        <v>12</v>
      </c>
      <c r="B100" s="43">
        <v>3</v>
      </c>
      <c r="C100" s="41">
        <v>3</v>
      </c>
      <c r="D100" s="41">
        <v>1</v>
      </c>
      <c r="E100" s="41">
        <v>1</v>
      </c>
      <c r="F100" s="41">
        <v>3</v>
      </c>
      <c r="G100" s="41">
        <v>2</v>
      </c>
    </row>
    <row r="101" spans="1:7" x14ac:dyDescent="0.25">
      <c r="A101" s="17" t="s">
        <v>12</v>
      </c>
      <c r="B101" s="42"/>
      <c r="C101" s="42"/>
      <c r="D101" s="42"/>
      <c r="E101" s="42"/>
      <c r="F101" s="42"/>
      <c r="G101" s="42"/>
    </row>
    <row r="102" spans="1:7" x14ac:dyDescent="0.25">
      <c r="A102" s="17" t="s">
        <v>33</v>
      </c>
      <c r="B102" s="45"/>
      <c r="C102" s="46"/>
      <c r="D102" s="46"/>
      <c r="E102" s="46"/>
      <c r="F102" s="46"/>
      <c r="G102" s="46"/>
    </row>
    <row r="103" spans="1:7" x14ac:dyDescent="0.25">
      <c r="A103" s="17" t="s">
        <v>33</v>
      </c>
      <c r="B103" s="45"/>
      <c r="C103" s="46"/>
      <c r="D103" s="46"/>
      <c r="E103" s="46"/>
      <c r="F103" s="46"/>
      <c r="G103" s="46"/>
    </row>
    <row r="104" spans="1:7" x14ac:dyDescent="0.25">
      <c r="A104" s="17" t="s">
        <v>33</v>
      </c>
      <c r="B104" s="45"/>
      <c r="C104" s="46"/>
      <c r="D104" s="46"/>
      <c r="E104" s="46"/>
      <c r="F104" s="46"/>
      <c r="G104" s="46"/>
    </row>
    <row r="105" spans="1:7" x14ac:dyDescent="0.25">
      <c r="A105" s="17" t="s">
        <v>40</v>
      </c>
      <c r="B105" s="48"/>
      <c r="C105" s="49"/>
      <c r="D105" s="49"/>
      <c r="E105" s="49"/>
      <c r="F105" s="49"/>
      <c r="G105" s="49"/>
    </row>
    <row r="106" spans="1:7" x14ac:dyDescent="0.25">
      <c r="A106" s="17" t="s">
        <v>40</v>
      </c>
      <c r="B106" s="48"/>
      <c r="C106" s="49"/>
      <c r="D106" s="49"/>
      <c r="E106" s="49"/>
      <c r="F106" s="49"/>
      <c r="G106" s="49"/>
    </row>
    <row r="107" spans="1:7" x14ac:dyDescent="0.25">
      <c r="A107" s="17" t="s">
        <v>40</v>
      </c>
      <c r="B107" s="48"/>
      <c r="C107" s="49"/>
      <c r="D107" s="49"/>
      <c r="E107" s="49"/>
      <c r="F107" s="49"/>
      <c r="G107" s="49"/>
    </row>
    <row r="108" spans="1:7" x14ac:dyDescent="0.25">
      <c r="A108" s="17" t="s">
        <v>46</v>
      </c>
      <c r="B108" s="20"/>
      <c r="C108" s="20"/>
      <c r="D108" s="20"/>
      <c r="E108" s="20"/>
      <c r="F108" s="20"/>
      <c r="G108" s="20"/>
    </row>
    <row r="109" spans="1:7" x14ac:dyDescent="0.25">
      <c r="A109" s="17" t="s">
        <v>46</v>
      </c>
      <c r="B109" s="20"/>
      <c r="C109" s="20"/>
      <c r="D109" s="20"/>
      <c r="E109" s="20"/>
      <c r="F109" s="20"/>
      <c r="G109" s="20"/>
    </row>
    <row r="110" spans="1:7" x14ac:dyDescent="0.25">
      <c r="A110" s="17" t="s">
        <v>46</v>
      </c>
      <c r="B110" s="20"/>
      <c r="C110" s="20"/>
      <c r="D110" s="20"/>
      <c r="E110" s="20"/>
      <c r="F110" s="20"/>
      <c r="G110" s="20"/>
    </row>
    <row r="111" spans="1:7" x14ac:dyDescent="0.25">
      <c r="A111" s="17" t="s">
        <v>46</v>
      </c>
      <c r="B111" s="20"/>
      <c r="C111" s="20"/>
      <c r="D111" s="20"/>
      <c r="E111" s="20"/>
      <c r="F111" s="20"/>
      <c r="G111" s="20"/>
    </row>
    <row r="112" spans="1:7" x14ac:dyDescent="0.25">
      <c r="A112" s="17" t="s">
        <v>46</v>
      </c>
      <c r="B112" s="20"/>
      <c r="C112" s="20"/>
      <c r="D112" s="20"/>
      <c r="E112" s="20"/>
      <c r="F112" s="20"/>
      <c r="G112" s="20"/>
    </row>
    <row r="113" spans="1:7" x14ac:dyDescent="0.25">
      <c r="A113" s="17" t="s">
        <v>46</v>
      </c>
      <c r="B113" s="20"/>
      <c r="C113" s="20"/>
      <c r="D113" s="20"/>
      <c r="E113" s="20"/>
      <c r="F113" s="20"/>
      <c r="G113" s="20"/>
    </row>
    <row r="114" spans="1:7" x14ac:dyDescent="0.25">
      <c r="A114" s="17" t="s">
        <v>46</v>
      </c>
      <c r="B114" s="20"/>
      <c r="C114" s="20"/>
      <c r="D114" s="20"/>
      <c r="E114" s="20"/>
      <c r="F114" s="20"/>
      <c r="G114" s="20"/>
    </row>
    <row r="115" spans="1:7" ht="13.8" thickBot="1" x14ac:dyDescent="0.3">
      <c r="A115" s="18" t="s">
        <v>13</v>
      </c>
      <c r="B115" s="79"/>
      <c r="C115" s="79"/>
      <c r="D115" s="79"/>
      <c r="E115" s="52"/>
      <c r="F115" s="79"/>
      <c r="G115" s="79"/>
    </row>
    <row r="116" spans="1:7" s="62" customFormat="1" ht="15.6" x14ac:dyDescent="0.3">
      <c r="A116" s="59" t="s">
        <v>20</v>
      </c>
      <c r="B116" s="60"/>
      <c r="C116" s="60"/>
      <c r="D116" s="60"/>
      <c r="E116" s="60"/>
      <c r="F116" s="60"/>
      <c r="G116" s="61"/>
    </row>
    <row r="117" spans="1:7" s="62" customFormat="1" ht="15.6" x14ac:dyDescent="0.3">
      <c r="A117" s="63" t="s">
        <v>29</v>
      </c>
      <c r="B117" s="65" t="s">
        <v>16</v>
      </c>
      <c r="C117" s="65"/>
      <c r="D117" s="65"/>
      <c r="E117" s="65"/>
      <c r="F117" s="65"/>
      <c r="G117" s="66"/>
    </row>
    <row r="118" spans="1:7" x14ac:dyDescent="0.25">
      <c r="A118" s="17" t="s">
        <v>46</v>
      </c>
      <c r="B118" s="20"/>
      <c r="C118" s="20"/>
      <c r="D118" s="20"/>
      <c r="E118" s="20"/>
      <c r="F118" s="20"/>
      <c r="G118" s="54"/>
    </row>
    <row r="119" spans="1:7" x14ac:dyDescent="0.25">
      <c r="A119" s="17" t="s">
        <v>46</v>
      </c>
      <c r="B119" s="20"/>
      <c r="C119" s="20"/>
      <c r="D119" s="20"/>
      <c r="E119" s="20"/>
      <c r="F119" s="20"/>
      <c r="G119" s="54"/>
    </row>
    <row r="120" spans="1:7" x14ac:dyDescent="0.25">
      <c r="A120" s="17" t="s">
        <v>46</v>
      </c>
      <c r="B120" s="20"/>
      <c r="C120" s="20"/>
      <c r="D120" s="20"/>
      <c r="E120" s="20"/>
      <c r="F120" s="20"/>
      <c r="G120" s="54"/>
    </row>
    <row r="121" spans="1:7" x14ac:dyDescent="0.25">
      <c r="A121" s="17" t="s">
        <v>46</v>
      </c>
      <c r="B121" s="20"/>
      <c r="C121" s="20"/>
      <c r="D121" s="20"/>
      <c r="E121" s="20"/>
      <c r="F121" s="20"/>
      <c r="G121" s="54"/>
    </row>
    <row r="122" spans="1:7" s="62" customFormat="1" ht="15.6" x14ac:dyDescent="0.3">
      <c r="A122" s="75" t="s">
        <v>20</v>
      </c>
      <c r="B122" s="76"/>
      <c r="C122" s="67"/>
      <c r="D122" s="67"/>
      <c r="E122" s="67"/>
      <c r="F122" s="67"/>
      <c r="G122" s="68"/>
    </row>
    <row r="123" spans="1:7" s="62" customFormat="1" ht="15.6" x14ac:dyDescent="0.3">
      <c r="A123" s="75" t="s">
        <v>29</v>
      </c>
      <c r="B123" s="64"/>
      <c r="C123" s="65"/>
      <c r="D123" s="65"/>
      <c r="E123" s="65"/>
      <c r="F123" s="65"/>
      <c r="G123" s="66"/>
    </row>
    <row r="124" spans="1:7" x14ac:dyDescent="0.25">
      <c r="A124" s="17" t="s">
        <v>46</v>
      </c>
      <c r="B124" s="7"/>
      <c r="C124" s="20"/>
      <c r="D124" s="20"/>
      <c r="E124" s="20"/>
      <c r="F124" s="20"/>
      <c r="G124" s="54"/>
    </row>
    <row r="125" spans="1:7" x14ac:dyDescent="0.25">
      <c r="A125" s="17" t="s">
        <v>46</v>
      </c>
      <c r="B125" s="7"/>
      <c r="C125" s="20"/>
      <c r="D125" s="20"/>
      <c r="E125" s="20"/>
      <c r="F125" s="20"/>
      <c r="G125" s="54"/>
    </row>
    <row r="126" spans="1:7" x14ac:dyDescent="0.25">
      <c r="A126" s="17" t="s">
        <v>46</v>
      </c>
      <c r="B126" s="7"/>
      <c r="C126" s="20"/>
      <c r="D126" s="20"/>
      <c r="E126" s="20"/>
      <c r="F126" s="20"/>
      <c r="G126" s="54"/>
    </row>
    <row r="127" spans="1:7" x14ac:dyDescent="0.25">
      <c r="A127" s="17" t="s">
        <v>46</v>
      </c>
      <c r="B127" s="7"/>
      <c r="C127" s="20"/>
      <c r="D127" s="20"/>
      <c r="E127" s="20"/>
      <c r="F127" s="20"/>
      <c r="G127" s="54"/>
    </row>
    <row r="128" spans="1:7" s="62" customFormat="1" ht="15.6" x14ac:dyDescent="0.3">
      <c r="A128" s="75" t="s">
        <v>20</v>
      </c>
      <c r="B128" s="76"/>
      <c r="C128" s="67"/>
      <c r="D128" s="67"/>
      <c r="E128" s="67"/>
      <c r="F128" s="67"/>
      <c r="G128" s="68"/>
    </row>
    <row r="129" spans="1:7" s="62" customFormat="1" ht="15.6" x14ac:dyDescent="0.3">
      <c r="A129" s="75" t="s">
        <v>29</v>
      </c>
      <c r="B129" s="64"/>
      <c r="C129" s="65"/>
      <c r="D129" s="65"/>
      <c r="E129" s="65"/>
      <c r="F129" s="65"/>
      <c r="G129" s="66"/>
    </row>
    <row r="130" spans="1:7" x14ac:dyDescent="0.25">
      <c r="A130" s="17" t="s">
        <v>46</v>
      </c>
      <c r="B130" s="7"/>
      <c r="C130" s="20"/>
      <c r="D130" s="20"/>
      <c r="E130" s="20"/>
      <c r="F130" s="20"/>
      <c r="G130" s="54"/>
    </row>
    <row r="131" spans="1:7" s="62" customFormat="1" ht="15.6" x14ac:dyDescent="0.3">
      <c r="A131" s="75" t="s">
        <v>20</v>
      </c>
      <c r="B131" s="76" t="s">
        <v>47</v>
      </c>
      <c r="C131" s="67" t="s">
        <v>47</v>
      </c>
      <c r="D131" s="67"/>
      <c r="E131" s="67"/>
      <c r="F131" s="67"/>
      <c r="G131" s="68"/>
    </row>
    <row r="132" spans="1:7" s="62" customFormat="1" ht="31.2" x14ac:dyDescent="0.3">
      <c r="A132" s="75" t="s">
        <v>29</v>
      </c>
      <c r="B132" s="77" t="s">
        <v>30</v>
      </c>
      <c r="C132" s="69" t="s">
        <v>16</v>
      </c>
      <c r="D132" s="70"/>
      <c r="E132" s="70"/>
      <c r="F132" s="70"/>
      <c r="G132" s="71"/>
    </row>
    <row r="133" spans="1:7" x14ac:dyDescent="0.25">
      <c r="A133" s="17" t="s">
        <v>46</v>
      </c>
      <c r="B133" s="7"/>
      <c r="C133" s="20"/>
      <c r="D133" s="20"/>
      <c r="E133" s="20"/>
      <c r="F133" s="20"/>
      <c r="G133" s="54"/>
    </row>
    <row r="134" spans="1:7" x14ac:dyDescent="0.25">
      <c r="A134" s="17" t="s">
        <v>46</v>
      </c>
      <c r="B134" s="7"/>
      <c r="C134" s="20"/>
      <c r="D134" s="20"/>
      <c r="E134" s="20"/>
      <c r="F134" s="20"/>
      <c r="G134" s="54"/>
    </row>
    <row r="135" spans="1:7" x14ac:dyDescent="0.25">
      <c r="A135" s="94" t="s">
        <v>44</v>
      </c>
      <c r="B135" s="43">
        <v>3</v>
      </c>
      <c r="C135" s="41">
        <v>3</v>
      </c>
      <c r="D135" s="41">
        <v>1</v>
      </c>
      <c r="E135" s="41">
        <v>1</v>
      </c>
      <c r="F135" s="41">
        <v>3</v>
      </c>
      <c r="G135" s="41">
        <v>2</v>
      </c>
    </row>
    <row r="136" spans="1:7" ht="13.8" thickBot="1" x14ac:dyDescent="0.3">
      <c r="A136" s="95"/>
      <c r="B136" s="78"/>
      <c r="C136" s="55"/>
      <c r="D136" s="55"/>
      <c r="E136" s="55"/>
      <c r="F136" s="55"/>
      <c r="G136" s="56"/>
    </row>
  </sheetData>
  <sortState xmlns:xlrd2="http://schemas.microsoft.com/office/spreadsheetml/2017/richdata2" ref="B5:B30">
    <sortCondition ref="B5:B30"/>
  </sortState>
  <mergeCells count="3">
    <mergeCell ref="A6:A12"/>
    <mergeCell ref="A4:A5"/>
    <mergeCell ref="A135:A136"/>
  </mergeCells>
  <conditionalFormatting sqref="B36:G42 B54:G60 B90:G96 B108:G114">
    <cfRule type="beginsWith" dxfId="76" priority="3" operator="beginsWith" text="*">
      <formula>LEFT(B36,LEN("*"))="*"</formula>
    </cfRule>
  </conditionalFormatting>
  <dataValidations count="1">
    <dataValidation type="time" allowBlank="1" showInputMessage="1" showErrorMessage="1" errorTitle="Mauvais format" error="Veuillez saisir sous format hh:mm" sqref="B29" xr:uid="{F91B228E-093D-4D5B-974D-07A0511576AD}">
      <formula1>0</formula1>
      <formula2>0.999305555555556</formula2>
    </dataValidation>
  </dataValidations>
  <pageMargins left="0.7" right="0.7" top="0.75" bottom="0.75" header="0.3" footer="0.3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Drop Down 15">
              <controlPr defaultSize="0" autoLine="0" autoPict="0">
                <anchor moveWithCells="1">
                  <from>
                    <xdr:col>1</xdr:col>
                    <xdr:colOff>22860</xdr:colOff>
                    <xdr:row>27</xdr:row>
                    <xdr:rowOff>7620</xdr:rowOff>
                  </from>
                  <to>
                    <xdr:col>2</xdr:col>
                    <xdr:colOff>22860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Drop Down 23">
              <controlPr defaultSize="0" autoLine="0" autoPict="0">
                <anchor moveWithCells="1">
                  <from>
                    <xdr:col>2</xdr:col>
                    <xdr:colOff>7620</xdr:colOff>
                    <xdr:row>27</xdr:row>
                    <xdr:rowOff>7620</xdr:rowOff>
                  </from>
                  <to>
                    <xdr:col>3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Drop Down 24">
              <controlPr defaultSize="0" autoLine="0" autoPict="0">
                <anchor moveWithCells="1">
                  <from>
                    <xdr:col>3</xdr:col>
                    <xdr:colOff>7620</xdr:colOff>
                    <xdr:row>27</xdr:row>
                    <xdr:rowOff>7620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7" name="Drop Down 25">
              <controlPr defaultSize="0" autoLine="0" autoPict="0">
                <anchor moveWithCells="1">
                  <from>
                    <xdr:col>4</xdr:col>
                    <xdr:colOff>7620</xdr:colOff>
                    <xdr:row>27</xdr:row>
                    <xdr:rowOff>7620</xdr:rowOff>
                  </from>
                  <to>
                    <xdr:col>5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8" name="Drop Down 26">
              <controlPr defaultSize="0" autoLine="0" autoPict="0">
                <anchor moveWithCells="1">
                  <from>
                    <xdr:col>5</xdr:col>
                    <xdr:colOff>7620</xdr:colOff>
                    <xdr:row>27</xdr:row>
                    <xdr:rowOff>7620</xdr:rowOff>
                  </from>
                  <to>
                    <xdr:col>6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Drop Down 27">
              <controlPr defaultSize="0" autoLine="0" autoPict="0">
                <anchor moveWithCells="1">
                  <from>
                    <xdr:col>6</xdr:col>
                    <xdr:colOff>7620</xdr:colOff>
                    <xdr:row>27</xdr:row>
                    <xdr:rowOff>7620</xdr:rowOff>
                  </from>
                  <to>
                    <xdr:col>7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Drop Down 32">
              <controlPr defaultSize="0" autoLine="0" autoPict="0">
                <anchor moveWithCells="1">
                  <from>
                    <xdr:col>1</xdr:col>
                    <xdr:colOff>7620</xdr:colOff>
                    <xdr:row>45</xdr:row>
                    <xdr:rowOff>7620</xdr:rowOff>
                  </from>
                  <to>
                    <xdr:col>2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Drop Down 33">
              <controlPr defaultSize="0" autoLine="0" autoPict="0">
                <anchor moveWithCells="1">
                  <from>
                    <xdr:col>2</xdr:col>
                    <xdr:colOff>7620</xdr:colOff>
                    <xdr:row>45</xdr:row>
                    <xdr:rowOff>7620</xdr:rowOff>
                  </from>
                  <to>
                    <xdr:col>3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2" name="Drop Down 34">
              <controlPr defaultSize="0" autoLine="0" autoPict="0">
                <anchor moveWithCells="1">
                  <from>
                    <xdr:col>3</xdr:col>
                    <xdr:colOff>7620</xdr:colOff>
                    <xdr:row>45</xdr:row>
                    <xdr:rowOff>7620</xdr:rowOff>
                  </from>
                  <to>
                    <xdr:col>4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" name="Drop Down 35">
              <controlPr defaultSize="0" autoLine="0" autoPict="0">
                <anchor moveWithCells="1">
                  <from>
                    <xdr:col>4</xdr:col>
                    <xdr:colOff>7620</xdr:colOff>
                    <xdr:row>45</xdr:row>
                    <xdr:rowOff>7620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4" name="Drop Down 36">
              <controlPr defaultSize="0" autoLine="0" autoPict="0">
                <anchor moveWithCells="1">
                  <from>
                    <xdr:col>5</xdr:col>
                    <xdr:colOff>7620</xdr:colOff>
                    <xdr:row>45</xdr:row>
                    <xdr:rowOff>7620</xdr:rowOff>
                  </from>
                  <to>
                    <xdr:col>6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5" name="Drop Down 37">
              <controlPr defaultSize="0" autoLine="0" autoPict="0">
                <anchor moveWithCells="1">
                  <from>
                    <xdr:col>6</xdr:col>
                    <xdr:colOff>7620</xdr:colOff>
                    <xdr:row>45</xdr:row>
                    <xdr:rowOff>7620</xdr:rowOff>
                  </from>
                  <to>
                    <xdr:col>7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6" name="Drop Down 49">
              <controlPr defaultSize="0" autoLine="0" autoPict="0">
                <anchor moveWithCells="1">
                  <from>
                    <xdr:col>1</xdr:col>
                    <xdr:colOff>7620</xdr:colOff>
                    <xdr:row>134</xdr:row>
                    <xdr:rowOff>7620</xdr:rowOff>
                  </from>
                  <to>
                    <xdr:col>2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7" name="Drop Down 50">
              <controlPr defaultSize="0" autoLine="0" autoPict="0">
                <anchor moveWithCells="1">
                  <from>
                    <xdr:col>2</xdr:col>
                    <xdr:colOff>7620</xdr:colOff>
                    <xdr:row>134</xdr:row>
                    <xdr:rowOff>7620</xdr:rowOff>
                  </from>
                  <to>
                    <xdr:col>3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Drop Down 51">
              <controlPr defaultSize="0" autoLine="0" autoPict="0">
                <anchor moveWithCells="1">
                  <from>
                    <xdr:col>3</xdr:col>
                    <xdr:colOff>7620</xdr:colOff>
                    <xdr:row>134</xdr:row>
                    <xdr:rowOff>7620</xdr:rowOff>
                  </from>
                  <to>
                    <xdr:col>4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Drop Down 52">
              <controlPr defaultSize="0" autoLine="0" autoPict="0">
                <anchor moveWithCells="1">
                  <from>
                    <xdr:col>4</xdr:col>
                    <xdr:colOff>7620</xdr:colOff>
                    <xdr:row>134</xdr:row>
                    <xdr:rowOff>7620</xdr:rowOff>
                  </from>
                  <to>
                    <xdr:col>5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0" name="Drop Down 53">
              <controlPr defaultSize="0" autoLine="0" autoPict="0">
                <anchor moveWithCells="1">
                  <from>
                    <xdr:col>5</xdr:col>
                    <xdr:colOff>7620</xdr:colOff>
                    <xdr:row>134</xdr:row>
                    <xdr:rowOff>7620</xdr:rowOff>
                  </from>
                  <to>
                    <xdr:col>6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1" name="Drop Down 54">
              <controlPr defaultSize="0" autoLine="0" autoPict="0">
                <anchor moveWithCells="1">
                  <from>
                    <xdr:col>6</xdr:col>
                    <xdr:colOff>7620</xdr:colOff>
                    <xdr:row>134</xdr:row>
                    <xdr:rowOff>7620</xdr:rowOff>
                  </from>
                  <to>
                    <xdr:col>7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2" name="Drop Down 57">
              <controlPr defaultSize="0" autoLine="0" autoPict="0">
                <anchor moveWithCells="1">
                  <from>
                    <xdr:col>1</xdr:col>
                    <xdr:colOff>7620</xdr:colOff>
                    <xdr:row>63</xdr:row>
                    <xdr:rowOff>7620</xdr:rowOff>
                  </from>
                  <to>
                    <xdr:col>2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3" name="Drop Down 58">
              <controlPr defaultSize="0" autoLine="0" autoPict="0">
                <anchor moveWithCells="1">
                  <from>
                    <xdr:col>2</xdr:col>
                    <xdr:colOff>7620</xdr:colOff>
                    <xdr:row>63</xdr:row>
                    <xdr:rowOff>7620</xdr:rowOff>
                  </from>
                  <to>
                    <xdr:col>3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4" name="Drop Down 59">
              <controlPr defaultSize="0" autoLine="0" autoPict="0">
                <anchor moveWithCells="1">
                  <from>
                    <xdr:col>3</xdr:col>
                    <xdr:colOff>7620</xdr:colOff>
                    <xdr:row>63</xdr:row>
                    <xdr:rowOff>7620</xdr:rowOff>
                  </from>
                  <to>
                    <xdr:col>4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5" name="Drop Down 60">
              <controlPr defaultSize="0" autoLine="0" autoPict="0">
                <anchor moveWithCells="1">
                  <from>
                    <xdr:col>4</xdr:col>
                    <xdr:colOff>7620</xdr:colOff>
                    <xdr:row>63</xdr:row>
                    <xdr:rowOff>7620</xdr:rowOff>
                  </from>
                  <to>
                    <xdr:col>5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6" name="Drop Down 61">
              <controlPr defaultSize="0" autoLine="0" autoPict="0">
                <anchor moveWithCells="1">
                  <from>
                    <xdr:col>5</xdr:col>
                    <xdr:colOff>7620</xdr:colOff>
                    <xdr:row>63</xdr:row>
                    <xdr:rowOff>7620</xdr:rowOff>
                  </from>
                  <to>
                    <xdr:col>6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7" name="Drop Down 62">
              <controlPr defaultSize="0" autoLine="0" autoPict="0">
                <anchor moveWithCells="1">
                  <from>
                    <xdr:col>6</xdr:col>
                    <xdr:colOff>7620</xdr:colOff>
                    <xdr:row>63</xdr:row>
                    <xdr:rowOff>7620</xdr:rowOff>
                  </from>
                  <to>
                    <xdr:col>7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8" name="Drop Down 67">
              <controlPr defaultSize="0" autoLine="0" autoPict="0">
                <anchor moveWithCells="1">
                  <from>
                    <xdr:col>1</xdr:col>
                    <xdr:colOff>7620</xdr:colOff>
                    <xdr:row>81</xdr:row>
                    <xdr:rowOff>7620</xdr:rowOff>
                  </from>
                  <to>
                    <xdr:col>2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9" name="Drop Down 68">
              <controlPr defaultSize="0" autoLine="0" autoPict="0">
                <anchor moveWithCells="1">
                  <from>
                    <xdr:col>2</xdr:col>
                    <xdr:colOff>7620</xdr:colOff>
                    <xdr:row>81</xdr:row>
                    <xdr:rowOff>7620</xdr:rowOff>
                  </from>
                  <to>
                    <xdr:col>3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0" name="Drop Down 69">
              <controlPr defaultSize="0" autoLine="0" autoPict="0">
                <anchor moveWithCells="1">
                  <from>
                    <xdr:col>3</xdr:col>
                    <xdr:colOff>7620</xdr:colOff>
                    <xdr:row>81</xdr:row>
                    <xdr:rowOff>7620</xdr:rowOff>
                  </from>
                  <to>
                    <xdr:col>4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1" name="Drop Down 70">
              <controlPr defaultSize="0" autoLine="0" autoPict="0">
                <anchor moveWithCells="1">
                  <from>
                    <xdr:col>4</xdr:col>
                    <xdr:colOff>7620</xdr:colOff>
                    <xdr:row>81</xdr:row>
                    <xdr:rowOff>7620</xdr:rowOff>
                  </from>
                  <to>
                    <xdr:col>5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2" name="Drop Down 71">
              <controlPr defaultSize="0" autoLine="0" autoPict="0">
                <anchor moveWithCells="1">
                  <from>
                    <xdr:col>5</xdr:col>
                    <xdr:colOff>7620</xdr:colOff>
                    <xdr:row>81</xdr:row>
                    <xdr:rowOff>7620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3" name="Drop Down 72">
              <controlPr defaultSize="0" autoLine="0" autoPict="0">
                <anchor moveWithCells="1">
                  <from>
                    <xdr:col>6</xdr:col>
                    <xdr:colOff>7620</xdr:colOff>
                    <xdr:row>81</xdr:row>
                    <xdr:rowOff>7620</xdr:rowOff>
                  </from>
                  <to>
                    <xdr:col>7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4" name="Drop Down 73">
              <controlPr defaultSize="0" autoLine="0" autoPict="0">
                <anchor moveWithCells="1">
                  <from>
                    <xdr:col>1</xdr:col>
                    <xdr:colOff>7620</xdr:colOff>
                    <xdr:row>99</xdr:row>
                    <xdr:rowOff>7620</xdr:rowOff>
                  </from>
                  <to>
                    <xdr:col>2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5" name="Drop Down 74">
              <controlPr defaultSize="0" autoLine="0" autoPict="0">
                <anchor moveWithCells="1">
                  <from>
                    <xdr:col>2</xdr:col>
                    <xdr:colOff>7620</xdr:colOff>
                    <xdr:row>99</xdr:row>
                    <xdr:rowOff>7620</xdr:rowOff>
                  </from>
                  <to>
                    <xdr:col>3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6" name="Drop Down 75">
              <controlPr defaultSize="0" autoLine="0" autoPict="0">
                <anchor moveWithCells="1">
                  <from>
                    <xdr:col>3</xdr:col>
                    <xdr:colOff>7620</xdr:colOff>
                    <xdr:row>99</xdr:row>
                    <xdr:rowOff>7620</xdr:rowOff>
                  </from>
                  <to>
                    <xdr:col>4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7" name="Drop Down 76">
              <controlPr defaultSize="0" autoLine="0" autoPict="0">
                <anchor moveWithCells="1">
                  <from>
                    <xdr:col>4</xdr:col>
                    <xdr:colOff>7620</xdr:colOff>
                    <xdr:row>99</xdr:row>
                    <xdr:rowOff>7620</xdr:rowOff>
                  </from>
                  <to>
                    <xdr:col>5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8" name="Drop Down 77">
              <controlPr defaultSize="0" autoLine="0" autoPict="0">
                <anchor moveWithCells="1">
                  <from>
                    <xdr:col>5</xdr:col>
                    <xdr:colOff>7620</xdr:colOff>
                    <xdr:row>99</xdr:row>
                    <xdr:rowOff>7620</xdr:rowOff>
                  </from>
                  <to>
                    <xdr:col>6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9" name="Drop Down 78">
              <controlPr defaultSize="0" autoLine="0" autoPict="0">
                <anchor moveWithCells="1">
                  <from>
                    <xdr:col>6</xdr:col>
                    <xdr:colOff>7620</xdr:colOff>
                    <xdr:row>99</xdr:row>
                    <xdr:rowOff>7620</xdr:rowOff>
                  </from>
                  <to>
                    <xdr:col>7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0" name="Drop Down 82">
              <controlPr defaultSize="0" autoLine="0" autoPict="0">
                <anchor moveWithCells="1">
                  <from>
                    <xdr:col>1</xdr:col>
                    <xdr:colOff>22860</xdr:colOff>
                    <xdr:row>45</xdr:row>
                    <xdr:rowOff>7620</xdr:rowOff>
                  </from>
                  <to>
                    <xdr:col>2</xdr:col>
                    <xdr:colOff>22860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1" name="Drop Down 83">
              <controlPr defaultSize="0" autoLine="0" autoPict="0">
                <anchor moveWithCells="1">
                  <from>
                    <xdr:col>2</xdr:col>
                    <xdr:colOff>7620</xdr:colOff>
                    <xdr:row>45</xdr:row>
                    <xdr:rowOff>7620</xdr:rowOff>
                  </from>
                  <to>
                    <xdr:col>3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2" name="Drop Down 84">
              <controlPr defaultSize="0" autoLine="0" autoPict="0">
                <anchor moveWithCells="1">
                  <from>
                    <xdr:col>3</xdr:col>
                    <xdr:colOff>7620</xdr:colOff>
                    <xdr:row>45</xdr:row>
                    <xdr:rowOff>7620</xdr:rowOff>
                  </from>
                  <to>
                    <xdr:col>4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3" name="Drop Down 85">
              <controlPr defaultSize="0" autoLine="0" autoPict="0">
                <anchor moveWithCells="1">
                  <from>
                    <xdr:col>4</xdr:col>
                    <xdr:colOff>7620</xdr:colOff>
                    <xdr:row>45</xdr:row>
                    <xdr:rowOff>7620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4" name="Drop Down 86">
              <controlPr defaultSize="0" autoLine="0" autoPict="0">
                <anchor moveWithCells="1">
                  <from>
                    <xdr:col>5</xdr:col>
                    <xdr:colOff>7620</xdr:colOff>
                    <xdr:row>45</xdr:row>
                    <xdr:rowOff>7620</xdr:rowOff>
                  </from>
                  <to>
                    <xdr:col>6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5" name="Drop Down 87">
              <controlPr defaultSize="0" autoLine="0" autoPict="0">
                <anchor moveWithCells="1">
                  <from>
                    <xdr:col>6</xdr:col>
                    <xdr:colOff>7620</xdr:colOff>
                    <xdr:row>45</xdr:row>
                    <xdr:rowOff>7620</xdr:rowOff>
                  </from>
                  <to>
                    <xdr:col>7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6" name="Drop Down 88">
              <controlPr defaultSize="0" autoLine="0" autoPict="0">
                <anchor moveWithCells="1">
                  <from>
                    <xdr:col>1</xdr:col>
                    <xdr:colOff>22860</xdr:colOff>
                    <xdr:row>63</xdr:row>
                    <xdr:rowOff>7620</xdr:rowOff>
                  </from>
                  <to>
                    <xdr:col>2</xdr:col>
                    <xdr:colOff>22860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7" name="Drop Down 89">
              <controlPr defaultSize="0" autoLine="0" autoPict="0">
                <anchor moveWithCells="1">
                  <from>
                    <xdr:col>2</xdr:col>
                    <xdr:colOff>7620</xdr:colOff>
                    <xdr:row>63</xdr:row>
                    <xdr:rowOff>7620</xdr:rowOff>
                  </from>
                  <to>
                    <xdr:col>3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8" name="Drop Down 90">
              <controlPr defaultSize="0" autoLine="0" autoPict="0">
                <anchor moveWithCells="1">
                  <from>
                    <xdr:col>3</xdr:col>
                    <xdr:colOff>7620</xdr:colOff>
                    <xdr:row>63</xdr:row>
                    <xdr:rowOff>7620</xdr:rowOff>
                  </from>
                  <to>
                    <xdr:col>4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9" name="Drop Down 91">
              <controlPr defaultSize="0" autoLine="0" autoPict="0">
                <anchor moveWithCells="1">
                  <from>
                    <xdr:col>4</xdr:col>
                    <xdr:colOff>7620</xdr:colOff>
                    <xdr:row>63</xdr:row>
                    <xdr:rowOff>7620</xdr:rowOff>
                  </from>
                  <to>
                    <xdr:col>5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0" name="Drop Down 92">
              <controlPr defaultSize="0" autoLine="0" autoPict="0">
                <anchor moveWithCells="1">
                  <from>
                    <xdr:col>5</xdr:col>
                    <xdr:colOff>7620</xdr:colOff>
                    <xdr:row>63</xdr:row>
                    <xdr:rowOff>7620</xdr:rowOff>
                  </from>
                  <to>
                    <xdr:col>6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Drop Down 93">
              <controlPr defaultSize="0" autoLine="0" autoPict="0">
                <anchor moveWithCells="1">
                  <from>
                    <xdr:col>6</xdr:col>
                    <xdr:colOff>7620</xdr:colOff>
                    <xdr:row>63</xdr:row>
                    <xdr:rowOff>7620</xdr:rowOff>
                  </from>
                  <to>
                    <xdr:col>7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2" name="Drop Down 94">
              <controlPr defaultSize="0" autoLine="0" autoPict="0">
                <anchor moveWithCells="1">
                  <from>
                    <xdr:col>1</xdr:col>
                    <xdr:colOff>22860</xdr:colOff>
                    <xdr:row>81</xdr:row>
                    <xdr:rowOff>7620</xdr:rowOff>
                  </from>
                  <to>
                    <xdr:col>2</xdr:col>
                    <xdr:colOff>22860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3" name="Drop Down 95">
              <controlPr defaultSize="0" autoLine="0" autoPict="0">
                <anchor moveWithCells="1">
                  <from>
                    <xdr:col>2</xdr:col>
                    <xdr:colOff>7620</xdr:colOff>
                    <xdr:row>81</xdr:row>
                    <xdr:rowOff>7620</xdr:rowOff>
                  </from>
                  <to>
                    <xdr:col>3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54" name="Drop Down 96">
              <controlPr defaultSize="0" autoLine="0" autoPict="0">
                <anchor moveWithCells="1">
                  <from>
                    <xdr:col>3</xdr:col>
                    <xdr:colOff>7620</xdr:colOff>
                    <xdr:row>81</xdr:row>
                    <xdr:rowOff>7620</xdr:rowOff>
                  </from>
                  <to>
                    <xdr:col>4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55" name="Drop Down 97">
              <controlPr defaultSize="0" autoLine="0" autoPict="0">
                <anchor moveWithCells="1">
                  <from>
                    <xdr:col>4</xdr:col>
                    <xdr:colOff>7620</xdr:colOff>
                    <xdr:row>81</xdr:row>
                    <xdr:rowOff>7620</xdr:rowOff>
                  </from>
                  <to>
                    <xdr:col>5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56" name="Drop Down 98">
              <controlPr defaultSize="0" autoLine="0" autoPict="0">
                <anchor moveWithCells="1">
                  <from>
                    <xdr:col>5</xdr:col>
                    <xdr:colOff>7620</xdr:colOff>
                    <xdr:row>81</xdr:row>
                    <xdr:rowOff>7620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7" name="Drop Down 99">
              <controlPr defaultSize="0" autoLine="0" autoPict="0">
                <anchor moveWithCells="1">
                  <from>
                    <xdr:col>6</xdr:col>
                    <xdr:colOff>7620</xdr:colOff>
                    <xdr:row>81</xdr:row>
                    <xdr:rowOff>7620</xdr:rowOff>
                  </from>
                  <to>
                    <xdr:col>7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58" name="Drop Down 100">
              <controlPr defaultSize="0" autoLine="0" autoPict="0">
                <anchor moveWithCells="1">
                  <from>
                    <xdr:col>1</xdr:col>
                    <xdr:colOff>22860</xdr:colOff>
                    <xdr:row>99</xdr:row>
                    <xdr:rowOff>7620</xdr:rowOff>
                  </from>
                  <to>
                    <xdr:col>2</xdr:col>
                    <xdr:colOff>22860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59" name="Drop Down 101">
              <controlPr defaultSize="0" autoLine="0" autoPict="0">
                <anchor moveWithCells="1">
                  <from>
                    <xdr:col>2</xdr:col>
                    <xdr:colOff>7620</xdr:colOff>
                    <xdr:row>99</xdr:row>
                    <xdr:rowOff>7620</xdr:rowOff>
                  </from>
                  <to>
                    <xdr:col>3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60" name="Drop Down 102">
              <controlPr defaultSize="0" autoLine="0" autoPict="0">
                <anchor moveWithCells="1">
                  <from>
                    <xdr:col>3</xdr:col>
                    <xdr:colOff>7620</xdr:colOff>
                    <xdr:row>99</xdr:row>
                    <xdr:rowOff>7620</xdr:rowOff>
                  </from>
                  <to>
                    <xdr:col>4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61" name="Drop Down 103">
              <controlPr defaultSize="0" autoLine="0" autoPict="0">
                <anchor moveWithCells="1">
                  <from>
                    <xdr:col>4</xdr:col>
                    <xdr:colOff>7620</xdr:colOff>
                    <xdr:row>99</xdr:row>
                    <xdr:rowOff>7620</xdr:rowOff>
                  </from>
                  <to>
                    <xdr:col>5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62" name="Drop Down 104">
              <controlPr defaultSize="0" autoLine="0" autoPict="0">
                <anchor moveWithCells="1">
                  <from>
                    <xdr:col>5</xdr:col>
                    <xdr:colOff>7620</xdr:colOff>
                    <xdr:row>99</xdr:row>
                    <xdr:rowOff>7620</xdr:rowOff>
                  </from>
                  <to>
                    <xdr:col>6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63" name="Drop Down 105">
              <controlPr defaultSize="0" autoLine="0" autoPict="0">
                <anchor moveWithCells="1">
                  <from>
                    <xdr:col>6</xdr:col>
                    <xdr:colOff>7620</xdr:colOff>
                    <xdr:row>99</xdr:row>
                    <xdr:rowOff>7620</xdr:rowOff>
                  </from>
                  <to>
                    <xdr:col>7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64" name="Drop Down 106">
              <controlPr defaultSize="0" autoLine="0" autoPict="0">
                <anchor moveWithCells="1">
                  <from>
                    <xdr:col>1</xdr:col>
                    <xdr:colOff>22860</xdr:colOff>
                    <xdr:row>134</xdr:row>
                    <xdr:rowOff>7620</xdr:rowOff>
                  </from>
                  <to>
                    <xdr:col>2</xdr:col>
                    <xdr:colOff>22860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65" name="Drop Down 107">
              <controlPr defaultSize="0" autoLine="0" autoPict="0">
                <anchor moveWithCells="1">
                  <from>
                    <xdr:col>2</xdr:col>
                    <xdr:colOff>7620</xdr:colOff>
                    <xdr:row>134</xdr:row>
                    <xdr:rowOff>7620</xdr:rowOff>
                  </from>
                  <to>
                    <xdr:col>3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66" name="Drop Down 108">
              <controlPr defaultSize="0" autoLine="0" autoPict="0">
                <anchor moveWithCells="1">
                  <from>
                    <xdr:col>3</xdr:col>
                    <xdr:colOff>7620</xdr:colOff>
                    <xdr:row>134</xdr:row>
                    <xdr:rowOff>7620</xdr:rowOff>
                  </from>
                  <to>
                    <xdr:col>4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67" name="Drop Down 109">
              <controlPr defaultSize="0" autoLine="0" autoPict="0">
                <anchor moveWithCells="1">
                  <from>
                    <xdr:col>4</xdr:col>
                    <xdr:colOff>7620</xdr:colOff>
                    <xdr:row>134</xdr:row>
                    <xdr:rowOff>7620</xdr:rowOff>
                  </from>
                  <to>
                    <xdr:col>5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68" name="Drop Down 110">
              <controlPr defaultSize="0" autoLine="0" autoPict="0">
                <anchor moveWithCells="1">
                  <from>
                    <xdr:col>5</xdr:col>
                    <xdr:colOff>7620</xdr:colOff>
                    <xdr:row>134</xdr:row>
                    <xdr:rowOff>7620</xdr:rowOff>
                  </from>
                  <to>
                    <xdr:col>6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69" name="Drop Down 111">
              <controlPr defaultSize="0" autoLine="0" autoPict="0">
                <anchor moveWithCells="1">
                  <from>
                    <xdr:col>6</xdr:col>
                    <xdr:colOff>7620</xdr:colOff>
                    <xdr:row>134</xdr:row>
                    <xdr:rowOff>7620</xdr:rowOff>
                  </from>
                  <to>
                    <xdr:col>7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2000000}">
          <x14:formula1>
            <xm:f>Données!$O$2:$O$11</xm:f>
          </x14:formula1>
          <xm:sqref>B5:G5 B102:G104 B48:G50 B66:G68 B84:G86 B30:G32</xm:sqref>
        </x14:dataValidation>
        <x14:dataValidation type="list" allowBlank="1" showInputMessage="1" showErrorMessage="1" xr:uid="{C34D2073-2FF4-48EA-93FC-386E1651BB01}">
          <x14:formula1>
            <xm:f>Données!$AD$2:$AD$25</xm:f>
          </x14:formula1>
          <xm:sqref>B6:G11</xm:sqref>
        </x14:dataValidation>
        <x14:dataValidation type="list" allowBlank="1" showInputMessage="1" showErrorMessage="1" xr:uid="{00000000-0002-0000-0000-000003000000}">
          <x14:formula1>
            <xm:f>Données!$C$2:$C$11</xm:f>
          </x14:formula1>
          <xm:sqref>B133:G134 B124:G126 B118:G120 B130:G130</xm:sqref>
        </x14:dataValidation>
        <x14:dataValidation type="list" allowBlank="1" showInputMessage="1" showErrorMessage="1" xr:uid="{00000000-0002-0000-0000-000004000000}">
          <x14:formula1>
            <xm:f>Données!$D$2:$D$21</xm:f>
          </x14:formula1>
          <xm:sqref>B122:G122 B128:G128 B131:G131 B116:G116</xm:sqref>
        </x14:dataValidation>
        <x14:dataValidation type="list" allowBlank="1" showInputMessage="1" showErrorMessage="1" xr:uid="{00000000-0002-0000-0000-000005000000}">
          <x14:formula1>
            <xm:f>Données!$F$2:$F$17</xm:f>
          </x14:formula1>
          <xm:sqref>B132:G132 B129:G129 B123:G123 B117:G117</xm:sqref>
        </x14:dataValidation>
        <x14:dataValidation type="list" errorStyle="information" allowBlank="1" showInputMessage="1" showErrorMessage="1" xr:uid="{00000000-0002-0000-0000-000006000000}">
          <x14:formula1>
            <xm:f>Données!$B$2:$B$8</xm:f>
          </x14:formula1>
          <xm:sqref>B4:G4</xm:sqref>
        </x14:dataValidation>
        <x14:dataValidation type="list" allowBlank="1" showInputMessage="1" showErrorMessage="1" xr:uid="{831E43B2-D3AF-4BE1-9065-871BD67F8789}">
          <x14:formula1>
            <xm:f>Données!$R$2:$R$14</xm:f>
          </x14:formula1>
          <xm:sqref>B51:G53 B69:G71 B87:G89 B105:G107 B33:G35</xm:sqref>
        </x14:dataValidation>
        <x14:dataValidation type="list" allowBlank="1" showInputMessage="1" showErrorMessage="1" xr:uid="{C8B585C7-3B82-4A27-9885-B3AC629850B3}">
          <x14:formula1>
            <xm:f>Données!$C$18:$C$40</xm:f>
          </x14:formula1>
          <xm:sqref>B136:G136</xm:sqref>
        </x14:dataValidation>
        <x14:dataValidation type="list" allowBlank="1" showInputMessage="1" showErrorMessage="1" xr:uid="{3A03F6C2-9BE6-40CE-A143-C51353D1E90F}">
          <x14:formula1>
            <xm:f>Données!$A$2:$A$15</xm:f>
          </x14:formula1>
          <xm:sqref>B108:G114 B90:G96 B72:G78 B54:G60 B36:G42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FCB02-CE55-4C5A-A679-BAE0F3E54998}">
  <sheetPr codeName="Feuil2"/>
  <dimension ref="A1:M230"/>
  <sheetViews>
    <sheetView workbookViewId="0">
      <selection activeCell="L69" sqref="L69"/>
    </sheetView>
  </sheetViews>
  <sheetFormatPr baseColWidth="10" defaultRowHeight="13.2" x14ac:dyDescent="0.25"/>
  <cols>
    <col min="1" max="1" width="3.5546875" customWidth="1"/>
    <col min="4" max="9" width="14.6640625" customWidth="1"/>
  </cols>
  <sheetData>
    <row r="1" spans="1:11" ht="16.2" thickBot="1" x14ac:dyDescent="0.35">
      <c r="D1" s="96" t="str">
        <f>Données!M1</f>
        <v>Véhicules</v>
      </c>
      <c r="E1" s="97"/>
      <c r="F1" s="97"/>
      <c r="G1" s="97"/>
      <c r="H1" s="97"/>
      <c r="I1" s="98"/>
      <c r="K1" s="99" t="s">
        <v>54</v>
      </c>
    </row>
    <row r="2" spans="1:11" ht="13.95" customHeight="1" thickBot="1" x14ac:dyDescent="0.3">
      <c r="D2" s="100" t="str">
        <f>Planning!$B$3</f>
        <v>Lundi 29/06</v>
      </c>
      <c r="E2" s="100" t="str">
        <f>Planning!$C$3</f>
        <v>Mardi 30/06</v>
      </c>
      <c r="F2" s="100" t="str">
        <f>Planning!$D$3</f>
        <v>Mercredi 01/07</v>
      </c>
      <c r="G2" s="100" t="str">
        <f>Planning!$E$3</f>
        <v>Jeudi 02/07</v>
      </c>
      <c r="H2" s="100" t="str">
        <f>Planning!$F$3</f>
        <v>Vendredi 03/07</v>
      </c>
      <c r="I2" s="100" t="str">
        <f>Planning!$G$3</f>
        <v>Samedi 04/07</v>
      </c>
    </row>
    <row r="3" spans="1:11" ht="13.8" hidden="1" thickBot="1" x14ac:dyDescent="0.3">
      <c r="C3" s="101" t="s">
        <v>55</v>
      </c>
      <c r="D3" s="102">
        <f>COUNTIF(Planning!B$30:B$32,$C$8)</f>
        <v>0</v>
      </c>
      <c r="E3" s="102">
        <f>COUNTIF(Planning!C$30:C$32,$C$8)</f>
        <v>0</v>
      </c>
      <c r="F3" s="102">
        <f>COUNTIF(Planning!D$30:D$32,$C$8)</f>
        <v>0</v>
      </c>
      <c r="G3" s="102">
        <f>COUNTIF(Planning!E$30:E$32,$C$8)</f>
        <v>0</v>
      </c>
      <c r="H3" s="102">
        <f>COUNTIF(Planning!F$30:F$32,$C$8)</f>
        <v>0</v>
      </c>
      <c r="I3" s="102">
        <f>COUNTIF(Planning!G$30:G$32,$C$8)</f>
        <v>0</v>
      </c>
    </row>
    <row r="4" spans="1:11" ht="13.8" hidden="1" thickBot="1" x14ac:dyDescent="0.3">
      <c r="C4" s="101" t="s">
        <v>56</v>
      </c>
      <c r="D4" s="102">
        <f>COUNTIF(Planning!B$48:B$50,$C$8)</f>
        <v>0</v>
      </c>
      <c r="E4" s="102">
        <f>COUNTIF(Planning!C$48:C$50,$C$8)</f>
        <v>0</v>
      </c>
      <c r="F4" s="102">
        <f>COUNTIF(Planning!D$48:D$50,$C$8)</f>
        <v>0</v>
      </c>
      <c r="G4" s="102">
        <f>COUNTIF(Planning!E$48:E$50,$C$8)</f>
        <v>0</v>
      </c>
      <c r="H4" s="102">
        <f>COUNTIF(Planning!F$48:F$50,$C$8)</f>
        <v>0</v>
      </c>
      <c r="I4" s="102">
        <f>COUNTIF(Planning!G$48:G$50,$C$8)</f>
        <v>0</v>
      </c>
      <c r="K4" s="103"/>
    </row>
    <row r="5" spans="1:11" ht="13.8" hidden="1" thickBot="1" x14ac:dyDescent="0.3">
      <c r="C5" s="101" t="s">
        <v>57</v>
      </c>
      <c r="D5" s="102">
        <f>COUNTIF(Planning!B$66:B$68,$C$8)</f>
        <v>0</v>
      </c>
      <c r="E5" s="102">
        <f>COUNTIF(Planning!C$66:C$68,$C$8)</f>
        <v>0</v>
      </c>
      <c r="F5" s="102">
        <f>COUNTIF(Planning!D$66:D$68,$C$8)</f>
        <v>0</v>
      </c>
      <c r="G5" s="102">
        <f>COUNTIF(Planning!E$66:E$68,$C$8)</f>
        <v>0</v>
      </c>
      <c r="H5" s="102">
        <f>COUNTIF(Planning!F$66:F$68,$C$8)</f>
        <v>0</v>
      </c>
      <c r="I5" s="102">
        <f>COUNTIF(Planning!G$66:G$68,$C$8)</f>
        <v>0</v>
      </c>
    </row>
    <row r="6" spans="1:11" ht="13.8" hidden="1" thickBot="1" x14ac:dyDescent="0.3">
      <c r="C6" s="101" t="s">
        <v>58</v>
      </c>
      <c r="D6" s="102">
        <f>COUNTIF(Planning!B$84:B$86,$C$8)</f>
        <v>0</v>
      </c>
      <c r="E6" s="102">
        <f>COUNTIF(Planning!C$84:C$86,$C$8)</f>
        <v>0</v>
      </c>
      <c r="F6" s="102">
        <f>COUNTIF(Planning!D$84:D$86,$C$8)</f>
        <v>0</v>
      </c>
      <c r="G6" s="102">
        <f>COUNTIF(Planning!E$84:E$86,$C$8)</f>
        <v>0</v>
      </c>
      <c r="H6" s="102">
        <f>COUNTIF(Planning!F$84:F$86,$C$8)</f>
        <v>0</v>
      </c>
      <c r="I6" s="102">
        <f>COUNTIF(Planning!G$84:G$86,$C$8)</f>
        <v>0</v>
      </c>
    </row>
    <row r="7" spans="1:11" ht="13.8" hidden="1" thickBot="1" x14ac:dyDescent="0.3">
      <c r="C7" s="101" t="s">
        <v>59</v>
      </c>
      <c r="D7" s="102">
        <f>COUNTIF(Planning!B$102:B$104,$C$8)</f>
        <v>0</v>
      </c>
      <c r="E7" s="102">
        <f>COUNTIF(Planning!C$102:C$104,$C$8)</f>
        <v>0</v>
      </c>
      <c r="F7" s="102">
        <f>COUNTIF(Planning!D$102:D$104,$C$8)</f>
        <v>0</v>
      </c>
      <c r="G7" s="102">
        <f>COUNTIF(Planning!E$102:E$104,$C$8)</f>
        <v>0</v>
      </c>
      <c r="H7" s="102">
        <f>COUNTIF(Planning!F$102:F$104,$C$8)</f>
        <v>0</v>
      </c>
      <c r="I7" s="102">
        <f>COUNTIF(Planning!G$102:G$104,$C$8)</f>
        <v>0</v>
      </c>
    </row>
    <row r="8" spans="1:11" x14ac:dyDescent="0.25">
      <c r="B8" s="104" t="s">
        <v>42</v>
      </c>
      <c r="C8" s="105" t="str">
        <f>Données!M2</f>
        <v>DAF</v>
      </c>
      <c r="D8" s="106" t="str">
        <f>IF(AND(D3&gt;=1,OR(Planning!B28=1,Planning!B28=3)),"indispo",IF(AND(D4&gt;=1,OR(Planning!B46=1,Planning!B46=3)),"indispo",IF(AND(D5&gt;=1,OR(Planning!B64=1,Planning!B64=3)),"indispo",IF(AND(D6&gt;=1,OR(Planning!B82=1,Planning!B82=3)),"indispo",IF(AND(D7&gt;=1,OR(Planning!B100=1,Planning!B100=3)),"indispo","dispo")))))</f>
        <v>dispo</v>
      </c>
      <c r="E8" s="106" t="str">
        <f>IF(AND(E3&gt;=1,OR(Planning!C28=1,Planning!C28=3)),"indispo",IF(AND(E4&gt;=1,OR(Planning!C46=1,Planning!C46=3)),"indispo",IF(AND(E5&gt;=1,OR(Planning!C64=1,Planning!C64=3)),"indispo",IF(AND(E6&gt;=1,OR(Planning!C82=1,Planning!C82=3)),"indispo",IF(AND(E7&gt;=1,OR(Planning!C100=1,Planning!C100=3)),"indispo","dispo")))))</f>
        <v>dispo</v>
      </c>
      <c r="F8" s="106" t="str">
        <f>IF(AND(F3&gt;=1,OR(Planning!D28=1,Planning!D28=3)),"indispo",IF(AND(F4&gt;=1,OR(Planning!D46=1,Planning!D46=3)),"indispo",IF(AND(F5&gt;=1,OR(Planning!D64=1,Planning!D64=3)),"indispo",IF(AND(F6&gt;=1,OR(Planning!D82=1,Planning!D82=3)),"indispo",IF(AND(F7&gt;=1,OR(Planning!D100=1,Planning!D100=3)),"indispo","dispo")))))</f>
        <v>dispo</v>
      </c>
      <c r="G8" s="106" t="str">
        <f>IF(AND(G3&gt;=1,OR(Planning!E28=1,Planning!E28=3)),"indispo",IF(AND(G4&gt;=1,OR(Planning!E46=1,Planning!E46=3)),"indispo",IF(AND(G5&gt;=1,OR(Planning!E64=1,Planning!E64=3)),"indispo",IF(AND(G6&gt;=1,OR(Planning!E82=1,Planning!E82=3)),"indispo",IF(AND(G7&gt;=1,OR(Planning!E100=1,Planning!E100=3)),"indispo","dispo")))))</f>
        <v>dispo</v>
      </c>
      <c r="H8" s="106" t="str">
        <f>IF(AND(H3&gt;=1,OR(Planning!F28=1,Planning!F28=3)),"indispo",IF(AND(H4&gt;=1,OR(Planning!F46=1,Planning!F46=3)),"indispo",IF(AND(H5&gt;=1,OR(Planning!F64=1,Planning!F64=3)),"indispo",IF(AND(H6&gt;=1,OR(Planning!F82=1,Planning!F82=3)),"indispo",IF(AND(H7&gt;=1,OR(Planning!F100=1,Planning!F100=3)),"indispo","dispo")))))</f>
        <v>dispo</v>
      </c>
      <c r="I8" s="106" t="str">
        <f>IF(AND(I3&gt;=1,OR(Planning!G28=1,Planning!G28=3)),"indispo",IF(AND(I4&gt;=1,OR(Planning!G46=1,Planning!G46=3)),"indispo",IF(AND(I5&gt;=1,OR(Planning!G64=1,Planning!G64=3)),"indispo",IF(AND(I6&gt;=1,OR(Planning!G82=1,Planning!G82=3)),"indispo",IF(AND(I7&gt;=1,OR(Planning!G100=1,Planning!G100=3)),"indispo","dispo")))))</f>
        <v>dispo</v>
      </c>
    </row>
    <row r="9" spans="1:11" x14ac:dyDescent="0.25">
      <c r="A9" s="107"/>
      <c r="B9" s="108" t="s">
        <v>41</v>
      </c>
      <c r="C9" s="109"/>
      <c r="D9" s="110" t="str">
        <f>IF(AND(D3&gt;=1,OR(Planning!B28=2,Planning!B28=3)),"indispo",IF(AND(D4&gt;=1,OR(Planning!B46=2,Planning!B46=3)),"indispo",IF(AND(D5&gt;=1,OR(Planning!B64=2,Planning!B64=3)),"indispo",IF(AND(D6&gt;=1,OR(Planning!B82=2,Planning!B82=3)),"indispo",IF(AND(D7&gt;=1,OR(Planning!B100=2,Planning!B100=3)),"indispo","dispo")))))</f>
        <v>dispo</v>
      </c>
      <c r="E9" s="110" t="str">
        <f>IF(AND(E3&gt;=1,OR(Planning!C28=2,Planning!C28=3)),"indispo",IF(AND(E4&gt;=1,OR(Planning!C46=2,Planning!C46=3)),"indispo",IF(AND(E5&gt;=1,OR(Planning!C64=2,Planning!C64=3)),"indispo",IF(AND(E6&gt;=1,OR(Planning!C82=2,Planning!C82=3)),"indispo",IF(AND(E7&gt;=1,OR(Planning!C100=2,Planning!C100=3)),"indispo","dispo")))))</f>
        <v>dispo</v>
      </c>
      <c r="F9" s="110" t="str">
        <f>IF(AND(F3&gt;=1,OR(Planning!D28=2,Planning!D28=3)),"indispo",IF(AND(F4&gt;=1,OR(Planning!D46=2,Planning!D46=3)),"indispo",IF(AND(F5&gt;=1,OR(Planning!D64=2,Planning!D64=3)),"indispo",IF(AND(F6&gt;=1,OR(Planning!D82=2,Planning!D82=3)),"indispo",IF(AND(F7&gt;=1,OR(Planning!D100=2,Planning!D100=3)),"indispo","dispo")))))</f>
        <v>dispo</v>
      </c>
      <c r="G9" s="110" t="str">
        <f>IF(AND(G3&gt;=1,OR(Planning!E28=2,Planning!E28=3)),"indispo",IF(AND(G4&gt;=1,OR(Planning!E46=2,Planning!E46=3)),"indispo",IF(AND(G5&gt;=1,OR(Planning!E64=2,Planning!E64=3)),"indispo",IF(AND(G6&gt;=1,OR(Planning!E82=2,Planning!E82=3)),"indispo",IF(AND(G7&gt;=1,OR(Planning!E100=2,Planning!E100=3)),"indispo","dispo")))))</f>
        <v>dispo</v>
      </c>
      <c r="H9" s="110" t="str">
        <f>IF(AND(H3&gt;=1,OR(Planning!F28=2,Planning!F28=3)),"indispo",IF(AND(H4&gt;=1,OR(Planning!F46=2,Planning!F46=3)),"indispo",IF(AND(H5&gt;=1,OR(Planning!F64=2,Planning!F64=3)),"indispo",IF(AND(H6&gt;=1,OR(Planning!F82=2,Planning!F82=3)),"indispo",IF(AND(H7&gt;=1,OR(Planning!F100=2,Planning!F100=3)),"indispo","dispo")))))</f>
        <v>dispo</v>
      </c>
      <c r="I9" s="110" t="str">
        <f>IF(AND(I3&gt;=1,OR(Planning!G28=2,Planning!G28=3)),"indispo",IF(AND(I4&gt;=1,OR(Planning!G46=2,Planning!G46=3)),"indispo",IF(AND(I5&gt;=1,OR(Planning!G64=2,Planning!G64=3)),"indispo",IF(AND(I6&gt;=1,OR(Planning!G82=2,Planning!G82=3)),"indispo",IF(AND(I7&gt;=1,OR(Planning!G100=2,Planning!G100=3)),"indispo","dispo")))))</f>
        <v>dispo</v>
      </c>
    </row>
    <row r="10" spans="1:11" ht="13.8" thickBot="1" x14ac:dyDescent="0.3">
      <c r="A10" s="111"/>
      <c r="B10" s="112" t="s">
        <v>60</v>
      </c>
      <c r="C10" s="113"/>
      <c r="D10" s="114" t="str">
        <f>IF(SUM(D3+D4+D5+D6+D7)&gt;2,"erreur"&amp;" "&amp;$C$8,IF(AND(SUM(D3+D4+D5+D6+D7)&gt;=2,OR(D8="dispo",D9="dispo")),"erreur"&amp;" "&amp;$C$8,IF(AND(SUM(D3+D4+D5+D6+D7)&gt;=2,OR(Planning!B28=3,Planning!B46=3,Planning!B64=3,Planning!B82=3,Planning!B100=3,Planning!B135=3)),"erreur"&amp;" "&amp;$C$8,"OK")))</f>
        <v>OK</v>
      </c>
      <c r="E10" s="114" t="str">
        <f>IF(SUM(E3+E4+E5+E6+E7)&gt;2,"erreur"&amp;" "&amp;$C$8,IF(AND(SUM(E3+E4+E5+E6+E7)&gt;=2,OR(E8="dispo",E9="dispo")),"erreur"&amp;" "&amp;$C$8,IF(AND(SUM(E3+E4+E5+E6+E7)&gt;=2,OR(Planning!C28=3,Planning!C46=3,Planning!C64=3,Planning!C82=3,Planning!C100=3,Planning!C135=3)),"erreur"&amp;" "&amp;$C$8,"OK")))</f>
        <v>OK</v>
      </c>
      <c r="F10" s="114" t="str">
        <f>IF(SUM(F3+F4+F5+F6+F7)&gt;2,"erreur"&amp;" "&amp;$C$8,IF(AND(SUM(F3+F4+F5+F6+F7)&gt;=2,OR(F8="dispo",F9="dispo")),"erreur"&amp;" "&amp;$C$8,IF(AND(SUM(F3+F4+F5+F6+F7)&gt;=2,OR(Planning!D28=3,Planning!D46=3,Planning!D64=3,Planning!D82=3,Planning!D100=3,Planning!D135=3)),"erreur"&amp;" "&amp;$C$8,"OK")))</f>
        <v>OK</v>
      </c>
      <c r="G10" s="114" t="str">
        <f>IF(SUM(G3+G4+G5+G6+G7)&gt;2,"erreur"&amp;" "&amp;$C$8,IF(AND(SUM(G3+G4+G5+G6+G7)&gt;=2,OR(G8="dispo",G9="dispo")),"erreur"&amp;" "&amp;$C$8,IF(AND(SUM(G3+G4+G5+G6+G7)&gt;=2,OR(Planning!E28=3,Planning!E46=3,Planning!E64=3,Planning!E82=3,Planning!E100=3,Planning!E135=3)),"erreur"&amp;" "&amp;$C$8,"OK")))</f>
        <v>OK</v>
      </c>
      <c r="H10" s="114" t="str">
        <f>IF(SUM(H3+H4+H5+H6+H7)&gt;2,"erreur"&amp;" "&amp;$C$8,IF(AND(SUM(H3+H4+H5+H6+H7)&gt;=2,OR(H8="dispo",H9="dispo")),"erreur"&amp;" "&amp;$C$8,IF(AND(SUM(H3+H4+H5+H6+H7)&gt;=2,OR(Planning!F28=3,Planning!F46=3,Planning!F64=3,Planning!F82=3,Planning!F100=3,Planning!F135=3)),"erreur"&amp;" "&amp;$C$8,"OK")))</f>
        <v>OK</v>
      </c>
      <c r="I10" s="114" t="str">
        <f>IF(SUM(I3+I4+I5+I6+I7)&gt;2,"erreur"&amp;" "&amp;$C$8,IF(AND(SUM(I3+I4+I5+I6+I7)&gt;=2,OR(I8="dispo",I9="dispo")),"erreur"&amp;" "&amp;$C$8,IF(AND(SUM(I3+I4+I5+I6+I7)&gt;=2,OR(Planning!G28=3,Planning!G46=3,Planning!G64=3,Planning!G82=3,Planning!G100=3,Planning!G135=3)),"erreur"&amp;" "&amp;$C$8,"OK")))</f>
        <v>OK</v>
      </c>
      <c r="K10" s="103"/>
    </row>
    <row r="11" spans="1:11" ht="13.8" hidden="1" thickBot="1" x14ac:dyDescent="0.3">
      <c r="C11" s="101" t="s">
        <v>55</v>
      </c>
      <c r="D11" s="102">
        <f>COUNTIF(Planning!B$30:B$32,$C$16)</f>
        <v>0</v>
      </c>
      <c r="E11" s="102">
        <f>COUNTIF(Planning!C$30:C$32,$C$16)</f>
        <v>0</v>
      </c>
      <c r="F11" s="102">
        <f>COUNTIF(Planning!D$30:D$32,$C$16)</f>
        <v>0</v>
      </c>
      <c r="G11" s="102">
        <f>COUNTIF(Planning!E$30:E$32,$C$16)</f>
        <v>0</v>
      </c>
      <c r="H11" s="102">
        <f>COUNTIF(Planning!F$30:F$32,$C$16)</f>
        <v>0</v>
      </c>
      <c r="I11" s="102">
        <f>COUNTIF(Planning!G$30:G$32,$C$16)</f>
        <v>0</v>
      </c>
    </row>
    <row r="12" spans="1:11" ht="13.8" hidden="1" thickBot="1" x14ac:dyDescent="0.3">
      <c r="C12" s="101" t="s">
        <v>56</v>
      </c>
      <c r="D12" s="102">
        <f>COUNTIF(Planning!B$48:B$50,$C$16)</f>
        <v>0</v>
      </c>
      <c r="E12" s="102">
        <f>COUNTIF(Planning!C$48:C$50,$C$16)</f>
        <v>0</v>
      </c>
      <c r="F12" s="102">
        <f>COUNTIF(Planning!D$48:D$50,$C$16)</f>
        <v>0</v>
      </c>
      <c r="G12" s="102">
        <f>COUNTIF(Planning!E$48:E$50,$C$16)</f>
        <v>0</v>
      </c>
      <c r="H12" s="102">
        <f>COUNTIF(Planning!F$48:F$50,$C$16)</f>
        <v>0</v>
      </c>
      <c r="I12" s="102">
        <f>COUNTIF(Planning!G$48:G$50,$C$16)</f>
        <v>0</v>
      </c>
      <c r="K12" s="103"/>
    </row>
    <row r="13" spans="1:11" ht="13.8" hidden="1" thickBot="1" x14ac:dyDescent="0.3">
      <c r="C13" s="101" t="s">
        <v>57</v>
      </c>
      <c r="D13" s="102">
        <f>COUNTIF(Planning!B$66:B$68,$C$16)</f>
        <v>0</v>
      </c>
      <c r="E13" s="102">
        <f>COUNTIF(Planning!C$66:C$68,$C$16)</f>
        <v>0</v>
      </c>
      <c r="F13" s="102">
        <f>COUNTIF(Planning!D$66:D$68,$C$16)</f>
        <v>0</v>
      </c>
      <c r="G13" s="102">
        <f>COUNTIF(Planning!E$66:E$68,$C$16)</f>
        <v>0</v>
      </c>
      <c r="H13" s="102">
        <f>COUNTIF(Planning!F$66:F$68,$C$16)</f>
        <v>0</v>
      </c>
      <c r="I13" s="102">
        <f>COUNTIF(Planning!G$66:G$68,$C$16)</f>
        <v>0</v>
      </c>
      <c r="K13" s="103"/>
    </row>
    <row r="14" spans="1:11" ht="13.8" hidden="1" thickBot="1" x14ac:dyDescent="0.3">
      <c r="C14" s="101" t="s">
        <v>58</v>
      </c>
      <c r="D14" s="102">
        <f>COUNTIF(Planning!B$84:B$86,$C$16)</f>
        <v>0</v>
      </c>
      <c r="E14" s="102">
        <f>COUNTIF(Planning!C$84:C$86,$C$16)</f>
        <v>0</v>
      </c>
      <c r="F14" s="102">
        <f>COUNTIF(Planning!D$84:D$86,$C$16)</f>
        <v>0</v>
      </c>
      <c r="G14" s="102">
        <f>COUNTIF(Planning!E$84:E$86,$C$16)</f>
        <v>0</v>
      </c>
      <c r="H14" s="102">
        <f>COUNTIF(Planning!F$84:F$86,$C$16)</f>
        <v>0</v>
      </c>
      <c r="I14" s="102">
        <f>COUNTIF(Planning!G$84:G$86,$C$16)</f>
        <v>0</v>
      </c>
      <c r="K14" s="103"/>
    </row>
    <row r="15" spans="1:11" ht="13.8" hidden="1" thickBot="1" x14ac:dyDescent="0.3">
      <c r="C15" s="101" t="s">
        <v>59</v>
      </c>
      <c r="D15" s="102">
        <f>COUNTIF(Planning!B$102:B$104,$C$16)</f>
        <v>0</v>
      </c>
      <c r="E15" s="102">
        <f>COUNTIF(Planning!C$102:C$104,$C$16)</f>
        <v>0</v>
      </c>
      <c r="F15" s="102">
        <f>COUNTIF(Planning!D$102:D$104,$C$16)</f>
        <v>0</v>
      </c>
      <c r="G15" s="102">
        <f>COUNTIF(Planning!E$102:E$104,$C$16)</f>
        <v>0</v>
      </c>
      <c r="H15" s="102">
        <f>COUNTIF(Planning!F$102:F$104,$C$16)</f>
        <v>0</v>
      </c>
      <c r="I15" s="102">
        <f>COUNTIF(Planning!G$102:G$104,$C$16)</f>
        <v>0</v>
      </c>
      <c r="K15" s="103"/>
    </row>
    <row r="16" spans="1:11" x14ac:dyDescent="0.25">
      <c r="B16" s="104" t="s">
        <v>42</v>
      </c>
      <c r="C16" s="105" t="str">
        <f>Données!M3</f>
        <v>Jumpy</v>
      </c>
      <c r="D16" s="106" t="str">
        <f>IF(AND(D11&gt;=1,OR(Planning!B28=1,Planning!B28=3)),"indispo",IF(AND(D12&gt;=1,OR(Planning!B46=1,Planning!B46=3)),"indispo",IF(AND(D13&gt;=1,OR(Planning!B64=1,Planning!B64=3)),"indispo",IF(AND(D14&gt;=1,OR(Planning!B82=1,Planning!B82=3)),"indispo",IF(AND(D15&gt;=1,OR(Planning!B100=1,Planning!B100=3)),"indispo","dispo")))))</f>
        <v>dispo</v>
      </c>
      <c r="E16" s="106" t="str">
        <f>IF(AND(E11&gt;=1,OR(Planning!C28=1,Planning!C28=3)),"indispo",IF(AND(E12&gt;=1,OR(Planning!C46=1,Planning!C46=3)),"indispo",IF(AND(E13&gt;=1,OR(Planning!C64=1,Planning!C64=3)),"indispo",IF(AND(E14&gt;=1,OR(Planning!C82=1,Planning!C82=3)),"indispo",IF(AND(E15&gt;=1,OR(Planning!C100=1,Planning!C100=3)),"indispo","dispo")))))</f>
        <v>dispo</v>
      </c>
      <c r="F16" s="106" t="str">
        <f>IF(AND(F11&gt;=1,OR(Planning!D28=1,Planning!D28=3)),"indispo",IF(AND(F12&gt;=1,OR(Planning!D46=1,Planning!D46=3)),"indispo",IF(AND(F13&gt;=1,OR(Planning!D64=1,Planning!D64=3)),"indispo",IF(AND(F14&gt;=1,OR(Planning!D82=1,Planning!D82=3)),"indispo",IF(AND(F15&gt;=1,OR(Planning!D100=1,Planning!D100=3)),"indispo","dispo")))))</f>
        <v>dispo</v>
      </c>
      <c r="G16" s="106" t="str">
        <f>IF(AND(G11&gt;=1,OR(Planning!E28=1,Planning!E28=3)),"indispo",IF(AND(G12&gt;=1,OR(Planning!E46=1,Planning!E46=3)),"indispo",IF(AND(G13&gt;=1,OR(Planning!E64=1,Planning!E64=3)),"indispo",IF(AND(G14&gt;=1,OR(Planning!E82=1,Planning!E82=3)),"indispo",IF(AND(G15&gt;=1,OR(Planning!E100=1,Planning!E100=3)),"indispo","dispo")))))</f>
        <v>dispo</v>
      </c>
      <c r="H16" s="106" t="str">
        <f>IF(AND(H11&gt;=1,OR(Planning!F28=1,Planning!F28=3)),"indispo",IF(AND(H12&gt;=1,OR(Planning!F46=1,Planning!F46=3)),"indispo",IF(AND(H13&gt;=1,OR(Planning!F64=1,Planning!F64=3)),"indispo",IF(AND(H14&gt;=1,OR(Planning!F82=1,Planning!F82=3)),"indispo",IF(AND(H15&gt;=1,OR(Planning!F100=1,Planning!F100=3)),"indispo","dispo")))))</f>
        <v>dispo</v>
      </c>
      <c r="I16" s="106" t="str">
        <f>IF(AND(I11&gt;=1,OR(Planning!G28=1,Planning!G28=3)),"indispo",IF(AND(I12&gt;=1,OR(Planning!G46=1,Planning!G46=3)),"indispo",IF(AND(I13&gt;=1,OR(Planning!G64=1,Planning!G64=3)),"indispo",IF(AND(I14&gt;=1,OR(Planning!G82=1,Planning!G82=3)),"indispo",IF(AND(I15&gt;=1,OR(Planning!G100=1,Planning!G100=3)),"indispo","dispo")))))</f>
        <v>dispo</v>
      </c>
    </row>
    <row r="17" spans="2:9" x14ac:dyDescent="0.25">
      <c r="B17" s="108" t="s">
        <v>41</v>
      </c>
      <c r="C17" s="109"/>
      <c r="D17" s="110" t="str">
        <f>IF(AND(D11&gt;=1,OR(Planning!B28=2,Planning!B28=3)),"indispo",IF(AND(D12&gt;=1,OR(Planning!B46=2,Planning!B46=3)),"indispo",IF(AND(D13&gt;=1,OR(Planning!B64=2,Planning!B64=3)),"indispo",IF(AND(D14&gt;=1,OR(Planning!B82=2,Planning!B82=3)),"indispo",IF(AND(D15&gt;=1,OR(Planning!B100=2,Planning!B100=3)),"indispo","dispo")))))</f>
        <v>dispo</v>
      </c>
      <c r="E17" s="110" t="str">
        <f>IF(AND(E11&gt;=1,OR(Planning!C28=2,Planning!C28=3)),"indispo",IF(AND(E12&gt;=1,OR(Planning!C46=2,Planning!C46=3)),"indispo",IF(AND(E13&gt;=1,OR(Planning!C64=2,Planning!C64=3)),"indispo",IF(AND(E14&gt;=1,OR(Planning!C82=2,Planning!C82=3)),"indispo",IF(AND(E15&gt;=1,OR(Planning!C100=2,Planning!C100=3)),"indispo","dispo")))))</f>
        <v>dispo</v>
      </c>
      <c r="F17" s="110" t="str">
        <f>IF(AND(F11&gt;=1,OR(Planning!D28=2,Planning!D28=3)),"indispo",IF(AND(F12&gt;=1,OR(Planning!D46=2,Planning!D46=3)),"indispo",IF(AND(F13&gt;=1,OR(Planning!D64=2,Planning!D64=3)),"indispo",IF(AND(F14&gt;=1,OR(Planning!D82=2,Planning!D82=3)),"indispo",IF(AND(F15&gt;=1,OR(Planning!D100=2,Planning!D100=3)),"indispo","dispo")))))</f>
        <v>dispo</v>
      </c>
      <c r="G17" s="110" t="str">
        <f>IF(AND(G11&gt;=1,OR(Planning!E28=2,Planning!E28=3)),"indispo",IF(AND(G12&gt;=1,OR(Planning!E46=2,Planning!E46=3)),"indispo",IF(AND(G13&gt;=1,OR(Planning!E64=2,Planning!E64=3)),"indispo",IF(AND(G14&gt;=1,OR(Planning!E82=2,Planning!E82=3)),"indispo",IF(AND(G15&gt;=1,OR(Planning!E100=2,Planning!E100=3)),"indispo","dispo")))))</f>
        <v>dispo</v>
      </c>
      <c r="H17" s="110" t="str">
        <f>IF(AND(H11&gt;=1,OR(Planning!F28=2,Planning!F28=3)),"indispo",IF(AND(H12&gt;=1,OR(Planning!F46=2,Planning!F46=3)),"indispo",IF(AND(H13&gt;=1,OR(Planning!F64=2,Planning!F64=3)),"indispo",IF(AND(H14&gt;=1,OR(Planning!F82=2,Planning!F82=3)),"indispo",IF(AND(H15&gt;=1,OR(Planning!F100=2,Planning!F100=3)),"indispo","dispo")))))</f>
        <v>dispo</v>
      </c>
      <c r="I17" s="110" t="str">
        <f>IF(AND(I11&gt;=1,OR(Planning!G28=2,Planning!G28=3)),"indispo",IF(AND(I12&gt;=1,OR(Planning!G46=2,Planning!G46=3)),"indispo",IF(AND(I13&gt;=1,OR(Planning!G64=2,Planning!G64=3)),"indispo",IF(AND(I14&gt;=1,OR(Planning!G82=2,Planning!G82=3)),"indispo",IF(AND(I15&gt;=1,OR(Planning!G100=2,Planning!G100=3)),"indispo","dispo")))))</f>
        <v>dispo</v>
      </c>
    </row>
    <row r="18" spans="2:9" ht="13.8" thickBot="1" x14ac:dyDescent="0.3">
      <c r="B18" s="115" t="s">
        <v>60</v>
      </c>
      <c r="C18" s="116"/>
      <c r="D18" s="114" t="str">
        <f>IF(SUM(D11+D12+D13+D14+D15)&gt;2,"erreur"&amp;" "&amp;$C$16,IF(AND(SUM(D11+D12+D13+D14+D15)&gt;=2,OR(D16="dispo",D17="dispo")),"erreur"&amp;" "&amp;$C$16,IF(AND(SUM(D11+D12+D13+D14+D15)&gt;=2,OR(Planning!B28=3,Planning!B46=3,Planning!B64=3,Planning!B82=3,Planning!B100=3,Planning!B135=3)),"erreur"&amp;" "&amp;$C$16,"OK")))</f>
        <v>OK</v>
      </c>
      <c r="E18" s="114" t="str">
        <f>IF(SUM(E11+E12+E13+E14+E15)&gt;2,"erreur"&amp;" "&amp;$C$16,IF(AND(SUM(E11+E12+E13+E14+E15)&gt;=2,OR(E16="dispo",E17="dispo")),"erreur"&amp;" "&amp;$C$16,IF(AND(SUM(E11+E12+E13+E14+E15)&gt;=2,OR(Planning!C28=3,Planning!C46=3,Planning!C64=3,Planning!C82=3,Planning!C100=3,Planning!C135=3)),"erreur"&amp;" "&amp;$C$16,"OK")))</f>
        <v>OK</v>
      </c>
      <c r="F18" s="114" t="str">
        <f>IF(SUM(F11+F12+F13+F14+F15)&gt;2,"erreur"&amp;" "&amp;$C$16,IF(AND(SUM(F11+F12+F13+F14+F15)&gt;=2,OR(F16="dispo",F17="dispo")),"erreur"&amp;" "&amp;$C$16,IF(AND(SUM(F11+F12+F13+F14+F15)&gt;=2,OR(Planning!D28=3,Planning!D46=3,Planning!D64=3,Planning!D82=3,Planning!D100=3,Planning!D135=3)),"erreur"&amp;" "&amp;$C$16,"OK")))</f>
        <v>OK</v>
      </c>
      <c r="G18" s="114" t="str">
        <f>IF(SUM(G11+G12+G13+G14+G15)&gt;2,"erreur"&amp;" "&amp;$C$16,IF(AND(SUM(G11+G12+G13+G14+G15)&gt;=2,OR(G16="dispo",G17="dispo")),"erreur"&amp;" "&amp;$C$16,IF(AND(SUM(G11+G12+G13+G14+G15)&gt;=2,OR(Planning!E28=3,Planning!E46=3,Planning!E64=3,Planning!E82=3,Planning!E100=3,Planning!E135=3)),"erreur"&amp;" "&amp;$C$16,"OK")))</f>
        <v>OK</v>
      </c>
      <c r="H18" s="114" t="str">
        <f>IF(SUM(H11+H12+H13+H14+H15)&gt;2,"erreur"&amp;" "&amp;$C$16,IF(AND(SUM(H11+H12+H13+H14+H15)&gt;=2,OR(H16="dispo",H17="dispo")),"erreur"&amp;" "&amp;$C$16,IF(AND(SUM(H11+H12+H13+H14+H15)&gt;=2,OR(Planning!F28=3,Planning!F46=3,Planning!F64=3,Planning!F82=3,Planning!F100=3,Planning!F135=3)),"erreur"&amp;" "&amp;$C$16,"OK")))</f>
        <v>OK</v>
      </c>
      <c r="I18" s="114" t="str">
        <f>IF(SUM(I11+I12+I13+I14+I15)&gt;2,"erreur"&amp;" "&amp;$C$16,IF(AND(SUM(I11+I12+I13+I14+I15)&gt;=2,OR(I16="dispo",I17="dispo")),"erreur"&amp;" "&amp;$C$16,IF(AND(SUM(I11+I12+I13+I14+I15)&gt;=2,OR(Planning!G28=3,Planning!G46=3,Planning!G64=3,Planning!G82=3,Planning!G100=3,Planning!G135=3)),"erreur"&amp;" "&amp;$C$16,"OK")))</f>
        <v>OK</v>
      </c>
    </row>
    <row r="19" spans="2:9" ht="13.8" hidden="1" thickBot="1" x14ac:dyDescent="0.3">
      <c r="B19" s="117"/>
      <c r="C19" s="101" t="s">
        <v>55</v>
      </c>
      <c r="D19" s="102">
        <f>COUNTIF(Planning!B$30:B$32,$C$24)</f>
        <v>0</v>
      </c>
      <c r="E19" s="102">
        <f>COUNTIF(Planning!C$30:C$32,$C$24)</f>
        <v>0</v>
      </c>
      <c r="F19" s="102">
        <f>COUNTIF(Planning!D$30:D$32,$C$24)</f>
        <v>0</v>
      </c>
      <c r="G19" s="102">
        <f>COUNTIF(Planning!E$30:E$32,$C$24)</f>
        <v>0</v>
      </c>
      <c r="H19" s="102">
        <f>COUNTIF(Planning!F$30:F$32,$C$24)</f>
        <v>0</v>
      </c>
      <c r="I19" s="102">
        <f>COUNTIF(Planning!G$30:G$32,$C$24)</f>
        <v>0</v>
      </c>
    </row>
    <row r="20" spans="2:9" ht="13.8" hidden="1" thickBot="1" x14ac:dyDescent="0.3">
      <c r="B20" s="117"/>
      <c r="C20" s="101" t="s">
        <v>56</v>
      </c>
      <c r="D20" s="102">
        <f>COUNTIF(Planning!B$48:B$50,$C$24)</f>
        <v>0</v>
      </c>
      <c r="E20" s="102">
        <f>COUNTIF(Planning!C$48:C$50,$C$24)</f>
        <v>0</v>
      </c>
      <c r="F20" s="102">
        <f>COUNTIF(Planning!D$48:D$50,$C$24)</f>
        <v>0</v>
      </c>
      <c r="G20" s="102">
        <f>COUNTIF(Planning!E$48:E$50,$C$24)</f>
        <v>0</v>
      </c>
      <c r="H20" s="102">
        <f>COUNTIF(Planning!F$48:F$50,$C$24)</f>
        <v>0</v>
      </c>
      <c r="I20" s="102">
        <f>COUNTIF(Planning!G$48:G$50,$C$24)</f>
        <v>0</v>
      </c>
    </row>
    <row r="21" spans="2:9" ht="13.8" hidden="1" thickBot="1" x14ac:dyDescent="0.3">
      <c r="B21" s="117"/>
      <c r="C21" s="101" t="s">
        <v>57</v>
      </c>
      <c r="D21" s="102">
        <f>COUNTIF(Planning!B$66:B$68,$C$24)</f>
        <v>0</v>
      </c>
      <c r="E21" s="102">
        <f>COUNTIF(Planning!C$66:C$68,$C$24)</f>
        <v>0</v>
      </c>
      <c r="F21" s="102">
        <f>COUNTIF(Planning!D$66:D$68,$C$24)</f>
        <v>0</v>
      </c>
      <c r="G21" s="102">
        <f>COUNTIF(Planning!E$66:E$68,$C$24)</f>
        <v>0</v>
      </c>
      <c r="H21" s="102">
        <f>COUNTIF(Planning!F$66:F$68,$C$24)</f>
        <v>0</v>
      </c>
      <c r="I21" s="102">
        <f>COUNTIF(Planning!G$66:G$68,$C$24)</f>
        <v>0</v>
      </c>
    </row>
    <row r="22" spans="2:9" ht="13.8" hidden="1" thickBot="1" x14ac:dyDescent="0.3">
      <c r="B22" s="117"/>
      <c r="C22" s="101" t="s">
        <v>58</v>
      </c>
      <c r="D22" s="102">
        <f>COUNTIF(Planning!B$84:B$86,$C$24)</f>
        <v>0</v>
      </c>
      <c r="E22" s="102">
        <f>COUNTIF(Planning!C$84:C$86,$C$24)</f>
        <v>0</v>
      </c>
      <c r="F22" s="102">
        <f>COUNTIF(Planning!D$84:D$86,$C$24)</f>
        <v>0</v>
      </c>
      <c r="G22" s="102">
        <f>COUNTIF(Planning!E$84:E$86,$C$24)</f>
        <v>0</v>
      </c>
      <c r="H22" s="102">
        <f>COUNTIF(Planning!F$84:F$86,$C$24)</f>
        <v>0</v>
      </c>
      <c r="I22" s="102">
        <f>COUNTIF(Planning!G$84:G$86,$C$24)</f>
        <v>0</v>
      </c>
    </row>
    <row r="23" spans="2:9" ht="13.8" hidden="1" thickBot="1" x14ac:dyDescent="0.3">
      <c r="C23" s="101" t="s">
        <v>59</v>
      </c>
      <c r="D23" s="102">
        <f>COUNTIF(Planning!B$102:B$104,$C$24)</f>
        <v>0</v>
      </c>
      <c r="E23" s="102">
        <f>COUNTIF(Planning!C$102:C$104,$C$24)</f>
        <v>0</v>
      </c>
      <c r="F23" s="102">
        <f>COUNTIF(Planning!D$102:D$104,$C$24)</f>
        <v>0</v>
      </c>
      <c r="G23" s="102">
        <f>COUNTIF(Planning!E$102:E$104,$C$24)</f>
        <v>0</v>
      </c>
      <c r="H23" s="102">
        <f>COUNTIF(Planning!F$102:F$104,$C$24)</f>
        <v>0</v>
      </c>
      <c r="I23" s="102">
        <f>COUNTIF(Planning!G$102:G$104,$C$24)</f>
        <v>0</v>
      </c>
    </row>
    <row r="24" spans="2:9" x14ac:dyDescent="0.25">
      <c r="B24" s="104" t="s">
        <v>42</v>
      </c>
      <c r="C24" s="118" t="str">
        <f>Données!M4</f>
        <v>Iveco</v>
      </c>
      <c r="D24" s="106" t="str">
        <f>IF(AND(D19&gt;=1,OR(Planning!B28=1,Planning!B28=3)),"indispo",IF(AND(D20&gt;=1,OR(Planning!B46=1,Planning!B46=3)),"indispo",IF(AND(D21&gt;=1,OR(Planning!B64=1,Planning!B64=3)),"indispo",IF(AND(D22&gt;=1,OR(Planning!B82=1,Planning!B82=3)),"indispo",IF(AND(D23&gt;=1,OR(Planning!B100=1,Planning!B100=3)),"indispo","dispo")))))</f>
        <v>dispo</v>
      </c>
      <c r="E24" s="106" t="str">
        <f>IF(AND(E19&gt;=1,OR(Planning!C28=1,Planning!C28=3)),"indispo",IF(AND(E20&gt;=1,OR(Planning!C46=1,Planning!C46=3)),"indispo",IF(AND(E21&gt;=1,OR(Planning!C64=1,Planning!C64=3)),"indispo",IF(AND(E22&gt;=1,OR(Planning!C82=1,Planning!C82=3)),"indispo",IF(AND(E23&gt;=1,OR(Planning!C100=1,Planning!C100=3)),"indispo","dispo")))))</f>
        <v>dispo</v>
      </c>
      <c r="F24" s="106" t="str">
        <f>IF(AND(F19&gt;=1,OR(Planning!D28=1,Planning!D28=3)),"indispo",IF(AND(F20&gt;=1,OR(Planning!D46=1,Planning!D46=3)),"indispo",IF(AND(F21&gt;=1,OR(Planning!D64=1,Planning!D64=3)),"indispo",IF(AND(F22&gt;=1,OR(Planning!D82=1,Planning!D82=3)),"indispo",IF(AND(F23&gt;=1,OR(Planning!D100=1,Planning!D100=3)),"indispo","dispo")))))</f>
        <v>dispo</v>
      </c>
      <c r="G24" s="106" t="str">
        <f>IF(AND(G19&gt;=1,OR(Planning!E28=1,Planning!E28=3)),"indispo",IF(AND(G20&gt;=1,OR(Planning!E46=1,Planning!E46=3)),"indispo",IF(AND(G21&gt;=1,OR(Planning!E64=1,Planning!E64=3)),"indispo",IF(AND(G22&gt;=1,OR(Planning!E82=1,Planning!E82=3)),"indispo",IF(AND(G23&gt;=1,OR(Planning!E100=1,Planning!E100=3)),"indispo","dispo")))))</f>
        <v>dispo</v>
      </c>
      <c r="H24" s="106" t="str">
        <f>IF(AND(H19&gt;=1,OR(Planning!F28=1,Planning!F28=3)),"indispo",IF(AND(H20&gt;=1,OR(Planning!F46=1,Planning!F46=3)),"indispo",IF(AND(H21&gt;=1,OR(Planning!F64=1,Planning!F64=3)),"indispo",IF(AND(H22&gt;=1,OR(Planning!F82=1,Planning!F82=3)),"indispo",IF(AND(H23&gt;=1,OR(Planning!F100=1,Planning!F100=3)),"indispo","dispo")))))</f>
        <v>dispo</v>
      </c>
      <c r="I24" s="106" t="str">
        <f>IF(AND(I19&gt;=1,OR(Planning!G28=1,Planning!G28=3)),"indispo",IF(AND(I20&gt;=1,OR(Planning!G46=1,Planning!G46=3)),"indispo",IF(AND(I21&gt;=1,OR(Planning!G64=1,Planning!G64=3)),"indispo",IF(AND(I22&gt;=1,OR(Planning!G82=1,Planning!G82=3)),"indispo",IF(AND(I23&gt;=1,OR(Planning!G100=1,Planning!G100=3)),"indispo","dispo")))))</f>
        <v>dispo</v>
      </c>
    </row>
    <row r="25" spans="2:9" x14ac:dyDescent="0.25">
      <c r="B25" s="108" t="s">
        <v>41</v>
      </c>
      <c r="C25" s="119"/>
      <c r="D25" s="110" t="str">
        <f>IF(AND(D19&gt;=1,OR(Planning!B28=2,Planning!B28=3)),"indispo",IF(AND(D20&gt;=1,OR(Planning!B46=2,Planning!B46=3)),"indispo",IF(AND(D21&gt;=1,OR(Planning!B64=2,Planning!B64=3)),"indispo",IF(AND(D22&gt;=1,OR(Planning!B82=2,Planning!B82=3)),"indispo",IF(AND(D23&gt;=1,OR(Planning!B100=2,Planning!B100=3)),"indispo","dispo")))))</f>
        <v>dispo</v>
      </c>
      <c r="E25" s="110" t="str">
        <f>IF(AND(E19&gt;=1,OR(Planning!C28=2,Planning!C28=3)),"indispo",IF(AND(E20&gt;=1,OR(Planning!C46=2,Planning!C46=3)),"indispo",IF(AND(E21&gt;=1,OR(Planning!C64=2,Planning!C64=3)),"indispo",IF(AND(E22&gt;=1,OR(Planning!C82=2,Planning!C82=3)),"indispo",IF(AND(E23&gt;=1,OR(Planning!C100=2,Planning!C100=3)),"indispo","dispo")))))</f>
        <v>dispo</v>
      </c>
      <c r="F25" s="110" t="str">
        <f>IF(AND(F19&gt;=1,OR(Planning!D28=2,Planning!D28=3)),"indispo",IF(AND(F20&gt;=1,OR(Planning!D46=2,Planning!D46=3)),"indispo",IF(AND(F21&gt;=1,OR(Planning!D64=2,Planning!D64=3)),"indispo",IF(AND(F22&gt;=1,OR(Planning!D82=2,Planning!D82=3)),"indispo",IF(AND(F23&gt;=1,OR(Planning!D100=2,Planning!D100=3)),"indispo","dispo")))))</f>
        <v>dispo</v>
      </c>
      <c r="G25" s="110" t="str">
        <f>IF(AND(G19&gt;=1,OR(Planning!E28=2,Planning!E28=3)),"indispo",IF(AND(G20&gt;=1,OR(Planning!E46=2,Planning!E46=3)),"indispo",IF(AND(G21&gt;=1,OR(Planning!E64=2,Planning!E64=3)),"indispo",IF(AND(G22&gt;=1,OR(Planning!E82=2,Planning!E82=3)),"indispo",IF(AND(G23&gt;=1,OR(Planning!E100=2,Planning!E100=3)),"indispo","dispo")))))</f>
        <v>dispo</v>
      </c>
      <c r="H25" s="110" t="str">
        <f>IF(AND(H19&gt;=1,OR(Planning!F28=2,Planning!F28=3)),"indispo",IF(AND(H20&gt;=1,OR(Planning!F46=2,Planning!F46=3)),"indispo",IF(AND(H21&gt;=1,OR(Planning!F64=2,Planning!F64=3)),"indispo",IF(AND(H22&gt;=1,OR(Planning!F82=2,Planning!F82=3)),"indispo",IF(AND(H23&gt;=1,OR(Planning!F100=2,Planning!F100=3)),"indispo","dispo")))))</f>
        <v>dispo</v>
      </c>
      <c r="I25" s="110" t="str">
        <f>IF(AND(I19&gt;=1,OR(Planning!G28=2,Planning!G28=3)),"indispo",IF(AND(I20&gt;=1,OR(Planning!G46=2,Planning!G46=3)),"indispo",IF(AND(I21&gt;=1,OR(Planning!G64=2,Planning!G64=3)),"indispo",IF(AND(I22&gt;=1,OR(Planning!G82=2,Planning!G82=3)),"indispo",IF(AND(I23&gt;=1,OR(Planning!G100=2,Planning!G100=3)),"indispo","dispo")))))</f>
        <v>dispo</v>
      </c>
    </row>
    <row r="26" spans="2:9" ht="13.8" thickBot="1" x14ac:dyDescent="0.3">
      <c r="B26" s="115" t="s">
        <v>60</v>
      </c>
      <c r="C26" s="116"/>
      <c r="D26" s="114" t="str">
        <f>IF(SUM(D19+D20+D21+D22+D23)&gt;2,"erreur"&amp;" "&amp;$C$24,IF(AND(SUM(D19+D20+D21+D22+D23)&gt;=2,OR(D24="dispo",D25="dispo")),"erreur"&amp;" "&amp;$C$24,IF(AND(SUM(D19+D20+D21+D22+D23)&gt;=2,OR(Planning!B28=3,Planning!B46=3,Planning!B64=3,Planning!B82=3,Planning!B100=3,Planning!B135=3)),"erreur"&amp;" "&amp;$C$24,"OK")))</f>
        <v>OK</v>
      </c>
      <c r="E26" s="114" t="str">
        <f>IF(SUM(E19+E20+E21+E22+E23)&gt;2,"erreur"&amp;" "&amp;$C$24,IF(AND(SUM(E19+E20+E21+E22+E23)&gt;=2,OR(E24="dispo",E25="dispo")),"erreur"&amp;" "&amp;$C$24,IF(AND(SUM(E19+E20+E21+E22+E23)&gt;=2,OR(Planning!C28=3,Planning!C46=3,Planning!C64=3,Planning!C82=3,Planning!C100=3,Planning!C135=3)),"erreur"&amp;" "&amp;$C$24,"OK")))</f>
        <v>OK</v>
      </c>
      <c r="F26" s="114" t="str">
        <f>IF(SUM(F19+F20+F21+F22+F23)&gt;2,"erreur"&amp;" "&amp;$C$24,IF(AND(SUM(F19+F20+F21+F22+F23)&gt;=2,OR(F24="dispo",F25="dispo")),"erreur"&amp;" "&amp;$C$24,IF(AND(SUM(F19+F20+F21+F22+F23)&gt;=2,OR(Planning!D28=3,Planning!D46=3,Planning!D64=3,Planning!D82=3,Planning!D100=3,Planning!D135=3)),"erreur"&amp;" "&amp;$C$24,"OK")))</f>
        <v>OK</v>
      </c>
      <c r="G26" s="114" t="str">
        <f>IF(SUM(G19+G20+G21+G22+G23)&gt;2,"erreur"&amp;" "&amp;$C$24,IF(AND(SUM(G19+G20+G21+G22+G23)&gt;=2,OR(G24="dispo",G25="dispo")),"erreur"&amp;" "&amp;$C$24,IF(AND(SUM(G19+G20+G21+G22+G23)&gt;=2,OR(Planning!E28=3,Planning!E46=3,Planning!E64=3,Planning!E82=3,Planning!E100=3,Planning!E135=3)),"erreur"&amp;" "&amp;$C$24,"OK")))</f>
        <v>OK</v>
      </c>
      <c r="H26" s="114" t="str">
        <f>IF(SUM(H19+H20+H21+H22+H23)&gt;2,"erreur"&amp;" "&amp;$C$24,IF(AND(SUM(H19+H20+H21+H22+H23)&gt;=2,OR(H24="dispo",H25="dispo")),"erreur"&amp;" "&amp;$C$24,IF(AND(SUM(H19+H20+H21+H22+H23)&gt;=2,OR(Planning!F28=3,Planning!F46=3,Planning!F64=3,Planning!F82=3,Planning!F100=3,Planning!F135=3)),"erreur"&amp;" "&amp;$C$24,"OK")))</f>
        <v>OK</v>
      </c>
      <c r="I26" s="114" t="str">
        <f>IF(SUM(I19+I20+I21+I22+I23)&gt;2,"erreur"&amp;" "&amp;$C$24,IF(AND(SUM(I19+I20+I21+I22+I23)&gt;=2,OR(I24="dispo",I25="dispo")),"erreur"&amp;" "&amp;$C$24,IF(AND(SUM(I19+I20+I21+I22+I23)&gt;=2,OR(Planning!G28=3,Planning!G46=3,Planning!G64=3,Planning!G82=3,Planning!G100=3,Planning!G135=3)),"erreur"&amp;" "&amp;$C$24,"OK")))</f>
        <v>OK</v>
      </c>
    </row>
    <row r="27" spans="2:9" ht="13.8" hidden="1" thickBot="1" x14ac:dyDescent="0.3">
      <c r="B27" s="117"/>
      <c r="C27" s="101" t="s">
        <v>55</v>
      </c>
      <c r="D27" s="102">
        <f>COUNTIF(Planning!B$30:B$32,$C$32)</f>
        <v>1</v>
      </c>
      <c r="E27" s="102">
        <f>COUNTIF(Planning!C$30:C$32,$C$32)</f>
        <v>0</v>
      </c>
      <c r="F27" s="102">
        <f>COUNTIF(Planning!D$30:D$32,$C$32)</f>
        <v>0</v>
      </c>
      <c r="G27" s="102">
        <f>COUNTIF(Planning!E$30:E$32,$C$32)</f>
        <v>0</v>
      </c>
      <c r="H27" s="102">
        <f>COUNTIF(Planning!F$30:F$32,$C$32)</f>
        <v>0</v>
      </c>
      <c r="I27" s="102">
        <f>COUNTIF(Planning!G$30:G$32,$C$32)</f>
        <v>0</v>
      </c>
    </row>
    <row r="28" spans="2:9" ht="13.8" hidden="1" thickBot="1" x14ac:dyDescent="0.3">
      <c r="B28" s="117"/>
      <c r="C28" s="101" t="s">
        <v>56</v>
      </c>
      <c r="D28" s="102">
        <f>COUNTIF(Planning!B$48:B$50,$C$32)</f>
        <v>1</v>
      </c>
      <c r="E28" s="102">
        <f>COUNTIF(Planning!C$48:C$50,$C$32)</f>
        <v>0</v>
      </c>
      <c r="F28" s="102">
        <f>COUNTIF(Planning!D$48:D$50,$C$32)</f>
        <v>0</v>
      </c>
      <c r="G28" s="102">
        <f>COUNTIF(Planning!E$48:E$50,$C$32)</f>
        <v>0</v>
      </c>
      <c r="H28" s="102">
        <f>COUNTIF(Planning!F$48:F$50,$C$32)</f>
        <v>0</v>
      </c>
      <c r="I28" s="102">
        <f>COUNTIF(Planning!G$48:G$50,$C$32)</f>
        <v>0</v>
      </c>
    </row>
    <row r="29" spans="2:9" ht="13.8" hidden="1" thickBot="1" x14ac:dyDescent="0.3">
      <c r="B29" s="117"/>
      <c r="C29" s="101" t="s">
        <v>57</v>
      </c>
      <c r="D29" s="102">
        <f>COUNTIF(Planning!B$66:B$68,$C$32)</f>
        <v>0</v>
      </c>
      <c r="E29" s="102">
        <f>COUNTIF(Planning!C$66:C$68,$C$32)</f>
        <v>0</v>
      </c>
      <c r="F29" s="102">
        <f>COUNTIF(Planning!D$66:D$68,$C$32)</f>
        <v>0</v>
      </c>
      <c r="G29" s="102">
        <f>COUNTIF(Planning!E$66:E$68,$C$32)</f>
        <v>0</v>
      </c>
      <c r="H29" s="102">
        <f>COUNTIF(Planning!F$66:F$68,$C$32)</f>
        <v>0</v>
      </c>
      <c r="I29" s="102">
        <f>COUNTIF(Planning!G$66:G$68,$C$32)</f>
        <v>0</v>
      </c>
    </row>
    <row r="30" spans="2:9" ht="13.8" hidden="1" thickBot="1" x14ac:dyDescent="0.3">
      <c r="B30" s="117"/>
      <c r="C30" s="101" t="s">
        <v>58</v>
      </c>
      <c r="D30" s="102">
        <f>COUNTIF(Planning!B$84:B$86,$C$32)</f>
        <v>0</v>
      </c>
      <c r="E30" s="102">
        <f>COUNTIF(Planning!C$84:C$86,$C$32)</f>
        <v>0</v>
      </c>
      <c r="F30" s="102">
        <f>COUNTIF(Planning!D$84:D$86,$C$32)</f>
        <v>0</v>
      </c>
      <c r="G30" s="102">
        <f>COUNTIF(Planning!E$84:E$86,$C$32)</f>
        <v>0</v>
      </c>
      <c r="H30" s="102">
        <f>COUNTIF(Planning!F$84:F$86,$C$32)</f>
        <v>0</v>
      </c>
      <c r="I30" s="102">
        <f>COUNTIF(Planning!G$84:G$86,$C$32)</f>
        <v>0</v>
      </c>
    </row>
    <row r="31" spans="2:9" ht="13.8" hidden="1" thickBot="1" x14ac:dyDescent="0.3">
      <c r="C31" s="101" t="s">
        <v>59</v>
      </c>
      <c r="D31" s="102">
        <f>COUNTIF(Planning!B$102:B$104,$C$32)</f>
        <v>0</v>
      </c>
      <c r="E31" s="102">
        <f>COUNTIF(Planning!C$102:C$104,$C$32)</f>
        <v>0</v>
      </c>
      <c r="F31" s="102">
        <f>COUNTIF(Planning!D$102:D$104,$C$32)</f>
        <v>0</v>
      </c>
      <c r="G31" s="102">
        <f>COUNTIF(Planning!E$102:E$104,$C$32)</f>
        <v>0</v>
      </c>
      <c r="H31" s="102">
        <f>COUNTIF(Planning!F$102:F$104,$C$32)</f>
        <v>0</v>
      </c>
      <c r="I31" s="102">
        <f>COUNTIF(Planning!G$102:G$104,$C$32)</f>
        <v>0</v>
      </c>
    </row>
    <row r="32" spans="2:9" x14ac:dyDescent="0.25">
      <c r="B32" s="104" t="s">
        <v>42</v>
      </c>
      <c r="C32" s="118" t="str">
        <f>Données!M5</f>
        <v>Berlingo</v>
      </c>
      <c r="D32" s="106" t="str">
        <f>IF(AND(D27&gt;=1,OR(Planning!B28=1,Planning!B28=3)),"indispo",IF(AND(D28&gt;=1,OR(Planning!B46=1,Planning!B46=3)),"indispo",IF(AND(D29&gt;=1,OR(Planning!B64=1,Planning!B64=3)),"indispo",IF(AND(D30&gt;=1,OR(Planning!B82=1,Planning!B82=3)),"indispo",IF(AND(D31&gt;=1,OR(Planning!B100=1,Planning!B100=3)),"indispo","dispo")))))</f>
        <v>indispo</v>
      </c>
      <c r="E32" s="106" t="str">
        <f>IF(AND(E27&gt;=1,OR(Planning!C28=1,Planning!C28=3)),"indispo",IF(AND(E28&gt;=1,OR(Planning!C46=1,Planning!C46=3)),"indispo",IF(AND(E29&gt;=1,OR(Planning!C64=1,Planning!C64=3)),"indispo",IF(AND(E30&gt;=1,OR(Planning!C82=1,Planning!C82=3)),"indispo",IF(AND(E31&gt;=1,OR(Planning!C100=1,Planning!C100=3)),"indispo","dispo")))))</f>
        <v>dispo</v>
      </c>
      <c r="F32" s="106" t="str">
        <f>IF(AND(F27&gt;=1,OR(Planning!D28=1,Planning!D28=3)),"indispo",IF(AND(F28&gt;=1,OR(Planning!D46=1,Planning!D46=3)),"indispo",IF(AND(F29&gt;=1,OR(Planning!D64=1,Planning!D64=3)),"indispo",IF(AND(F30&gt;=1,OR(Planning!D82=1,Planning!D82=3)),"indispo",IF(AND(F31&gt;=1,OR(Planning!D100=1,Planning!D100=3)),"indispo","dispo")))))</f>
        <v>dispo</v>
      </c>
      <c r="G32" s="106" t="str">
        <f>IF(AND(G27&gt;=1,OR(Planning!E28=1,Planning!E28=3)),"indispo",IF(AND(G28&gt;=1,OR(Planning!E46=1,Planning!E46=3)),"indispo",IF(AND(G29&gt;=1,OR(Planning!E64=1,Planning!E64=3)),"indispo",IF(AND(G30&gt;=1,OR(Planning!E82=1,Planning!E82=3)),"indispo",IF(AND(G31&gt;=1,OR(Planning!E100=1,Planning!E100=3)),"indispo","dispo")))))</f>
        <v>dispo</v>
      </c>
      <c r="H32" s="106" t="str">
        <f>IF(AND(H27&gt;=1,OR(Planning!F28=1,Planning!F28=3)),"indispo",IF(AND(H28&gt;=1,OR(Planning!F46=1,Planning!F46=3)),"indispo",IF(AND(H29&gt;=1,OR(Planning!F64=1,Planning!F64=3)),"indispo",IF(AND(H30&gt;=1,OR(Planning!F82=1,Planning!F82=3)),"indispo",IF(AND(H31&gt;=1,OR(Planning!F100=1,Planning!F100=3)),"indispo","dispo")))))</f>
        <v>dispo</v>
      </c>
      <c r="I32" s="106" t="str">
        <f>IF(AND(I27&gt;=1,OR(Planning!G28=1,Planning!G28=3)),"indispo",IF(AND(I28&gt;=1,OR(Planning!G46=1,Planning!G46=3)),"indispo",IF(AND(I29&gt;=1,OR(Planning!G64=1,Planning!G64=3)),"indispo",IF(AND(I30&gt;=1,OR(Planning!G82=1,Planning!G82=3)),"indispo",IF(AND(I31&gt;=1,OR(Planning!G100=1,Planning!G100=3)),"indispo","dispo")))))</f>
        <v>dispo</v>
      </c>
    </row>
    <row r="33" spans="2:9" x14ac:dyDescent="0.25">
      <c r="B33" s="108" t="s">
        <v>41</v>
      </c>
      <c r="C33" s="119"/>
      <c r="D33" s="110" t="str">
        <f>IF(AND(D27&gt;=1,OR(Planning!B28=2,Planning!B28=3)),"indispo",IF(AND(D28&gt;=1,OR(Planning!B46=2,Planning!B46=3)),"indispo",IF(AND(D29&gt;=1,OR(Planning!B64=2,Planning!B64=3)),"indispo",IF(AND(D30&gt;=1,OR(Planning!B82=2,Planning!B82=3)),"indispo",IF(AND(D31&gt;=1,OR(Planning!B100=2,Planning!B100=3)),"indispo","dispo")))))</f>
        <v>indispo</v>
      </c>
      <c r="E33" s="110" t="str">
        <f>IF(AND(E27&gt;=1,OR(Planning!C28=2,Planning!C28=3)),"indispo",IF(AND(E28&gt;=1,OR(Planning!C46=2,Planning!C46=3)),"indispo",IF(AND(E29&gt;=1,OR(Planning!C64=2,Planning!C64=3)),"indispo",IF(AND(E30&gt;=1,OR(Planning!C82=2,Planning!C82=3)),"indispo",IF(AND(E31&gt;=1,OR(Planning!C100=2,Planning!C100=3)),"indispo","dispo")))))</f>
        <v>dispo</v>
      </c>
      <c r="F33" s="110" t="str">
        <f>IF(AND(F27&gt;=1,OR(Planning!D28=2,Planning!D28=3)),"indispo",IF(AND(F28&gt;=1,OR(Planning!D46=2,Planning!D46=3)),"indispo",IF(AND(F29&gt;=1,OR(Planning!D64=2,Planning!D64=3)),"indispo",IF(AND(F30&gt;=1,OR(Planning!D82=2,Planning!D82=3)),"indispo",IF(AND(F31&gt;=1,OR(Planning!D100=2,Planning!D100=3)),"indispo","dispo")))))</f>
        <v>dispo</v>
      </c>
      <c r="G33" s="110" t="str">
        <f>IF(AND(G27&gt;=1,OR(Planning!E28=2,Planning!E28=3)),"indispo",IF(AND(G28&gt;=1,OR(Planning!E46=2,Planning!E46=3)),"indispo",IF(AND(G29&gt;=1,OR(Planning!E64=2,Planning!E64=3)),"indispo",IF(AND(G30&gt;=1,OR(Planning!E82=2,Planning!E82=3)),"indispo",IF(AND(G31&gt;=1,OR(Planning!E100=2,Planning!E100=3)),"indispo","dispo")))))</f>
        <v>dispo</v>
      </c>
      <c r="H33" s="110" t="str">
        <f>IF(AND(H27&gt;=1,OR(Planning!F28=2,Planning!F28=3)),"indispo",IF(AND(H28&gt;=1,OR(Planning!F46=2,Planning!F46=3)),"indispo",IF(AND(H29&gt;=1,OR(Planning!F64=2,Planning!F64=3)),"indispo",IF(AND(H30&gt;=1,OR(Planning!F82=2,Planning!F82=3)),"indispo",IF(AND(H31&gt;=1,OR(Planning!F100=2,Planning!F100=3)),"indispo","dispo")))))</f>
        <v>dispo</v>
      </c>
      <c r="I33" s="110" t="str">
        <f>IF(AND(I27&gt;=1,OR(Planning!G28=2,Planning!G28=3)),"indispo",IF(AND(I28&gt;=1,OR(Planning!G46=2,Planning!G46=3)),"indispo",IF(AND(I29&gt;=1,OR(Planning!G64=2,Planning!G64=3)),"indispo",IF(AND(I30&gt;=1,OR(Planning!G82=2,Planning!G82=3)),"indispo",IF(AND(I31&gt;=1,OR(Planning!G100=2,Planning!G100=3)),"indispo","dispo")))))</f>
        <v>dispo</v>
      </c>
    </row>
    <row r="34" spans="2:9" ht="13.8" thickBot="1" x14ac:dyDescent="0.3">
      <c r="B34" s="115" t="s">
        <v>60</v>
      </c>
      <c r="C34" s="116"/>
      <c r="D34" s="114" t="str">
        <f>IF(SUM(D27+D28+D29+D30+D31)&gt;2,"erreur"&amp;" "&amp;$C$32,IF(AND(SUM(D27+D28+D29+D30+D31)&gt;=2,OR(D32="dispo",D33="dispo")),"erreur"&amp;" "&amp;$C$32,IF(AND(SUM(D27+D28+D29+D30+D31)&gt;=2,OR(Planning!B28=3,Planning!B46=3,Planning!B64=3,Planning!B82=3,Planning!B100=3,Planning!B135=3)),"erreur"&amp;" "&amp;$C$32,"OK")))</f>
        <v>erreur Berlingo</v>
      </c>
      <c r="E34" s="114" t="str">
        <f>IF(SUM(E27+E28+E29+E30+E31)&gt;2,"erreur"&amp;" "&amp;$C$32,IF(AND(SUM(E27+E28+E29+E30+E31)&gt;=2,OR(E32="dispo",E33="dispo")),"erreur"&amp;" "&amp;$C$32,IF(AND(SUM(E27+E28+E29+E30+E31)&gt;=2,OR(Planning!C28=3,Planning!C46=3,Planning!C64=3,Planning!C82=3,Planning!C100=3,Planning!C135=3)),"erreur"&amp;" "&amp;$C$32,"OK")))</f>
        <v>OK</v>
      </c>
      <c r="F34" s="114" t="str">
        <f>IF(SUM(F27+F28+F29+F30+F31)&gt;2,"erreur"&amp;" "&amp;$C$32,IF(AND(SUM(F27+F28+F29+F30+F31)&gt;=2,OR(F32="dispo",F33="dispo")),"erreur"&amp;" "&amp;$C$32,IF(AND(SUM(F27+F28+F29+F30+F31)&gt;=2,OR(Planning!D28=3,Planning!D46=3,Planning!D64=3,Planning!D82=3,Planning!D100=3,Planning!D135=3)),"erreur"&amp;" "&amp;$C$32,"OK")))</f>
        <v>OK</v>
      </c>
      <c r="G34" s="114" t="str">
        <f>IF(SUM(G27+G28+G29+G30+G31)&gt;2,"erreur"&amp;" "&amp;$C$32,IF(AND(SUM(G27+G28+G29+G30+G31)&gt;=2,OR(G32="dispo",G33="dispo")),"erreur"&amp;" "&amp;$C$32,IF(AND(SUM(G27+G28+G29+G30+G31)&gt;=2,OR(Planning!E28=3,Planning!E46=3,Planning!E64=3,Planning!E82=3,Planning!E100=3,Planning!E135=3)),"erreur"&amp;" "&amp;$C$32,"OK")))</f>
        <v>OK</v>
      </c>
      <c r="H34" s="114" t="str">
        <f>IF(SUM(H27+H28+H29+H30+H31)&gt;2,"erreur"&amp;" "&amp;$C$32,IF(AND(SUM(H27+H28+H29+H30+H31)&gt;=2,OR(H32="dispo",H33="dispo")),"erreur"&amp;" "&amp;$C$32,IF(AND(SUM(H27+H28+H29+H30+H31)&gt;=2,OR(Planning!F28=3,Planning!F46=3,Planning!F64=3,Planning!F82=3,Planning!F100=3,Planning!F135=3)),"erreur"&amp;" "&amp;$C$32,"OK")))</f>
        <v>OK</v>
      </c>
      <c r="I34" s="114" t="str">
        <f>IF(SUM(I27+I28+I29+I30+I31)&gt;2,"erreur"&amp;" "&amp;$C$32,IF(AND(SUM(I27+I28+I29+I30+I31)&gt;=2,OR(I32="dispo",I33="dispo")),"erreur"&amp;" "&amp;$C$32,IF(AND(SUM(I27+I28+I29+I30+I31)&gt;=2,OR(Planning!G28=3,Planning!G46=3,Planning!G64=3,Planning!G82=3,Planning!G100=3,Planning!G135=3)),"erreur"&amp;" "&amp;$C$32,"OK")))</f>
        <v>OK</v>
      </c>
    </row>
    <row r="35" spans="2:9" ht="13.8" hidden="1" thickBot="1" x14ac:dyDescent="0.3">
      <c r="B35" s="117"/>
      <c r="C35" s="101" t="s">
        <v>55</v>
      </c>
      <c r="D35" s="102">
        <f>COUNTIF(Planning!B$30:B$32,$C$40)</f>
        <v>0</v>
      </c>
      <c r="E35" s="102">
        <f>COUNTIF(Planning!C$30:C$32,$C$40)</f>
        <v>0</v>
      </c>
      <c r="F35" s="102">
        <f>COUNTIF(Planning!D$30:D$32,$C$40)</f>
        <v>0</v>
      </c>
      <c r="G35" s="102">
        <f>COUNTIF(Planning!E$30:E$32,$C$40)</f>
        <v>0</v>
      </c>
      <c r="H35" s="102">
        <f>COUNTIF(Planning!F$30:F$32,$C$40)</f>
        <v>0</v>
      </c>
      <c r="I35" s="102">
        <f>COUNTIF(Planning!G$30:G$32,$C$40)</f>
        <v>0</v>
      </c>
    </row>
    <row r="36" spans="2:9" ht="13.8" hidden="1" thickBot="1" x14ac:dyDescent="0.3">
      <c r="B36" s="117"/>
      <c r="C36" s="101" t="s">
        <v>56</v>
      </c>
      <c r="D36" s="102">
        <f>COUNTIF(Planning!B$48:B$50,$C$40)</f>
        <v>0</v>
      </c>
      <c r="E36" s="102">
        <f>COUNTIF(Planning!C$48:C$50,$C$40)</f>
        <v>0</v>
      </c>
      <c r="F36" s="102">
        <f>COUNTIF(Planning!D$48:D$50,$C$40)</f>
        <v>0</v>
      </c>
      <c r="G36" s="102">
        <f>COUNTIF(Planning!E$48:E$50,$C$40)</f>
        <v>0</v>
      </c>
      <c r="H36" s="102">
        <f>COUNTIF(Planning!F$48:F$50,$C$40)</f>
        <v>0</v>
      </c>
      <c r="I36" s="102">
        <f>COUNTIF(Planning!G$48:G$50,$C$40)</f>
        <v>0</v>
      </c>
    </row>
    <row r="37" spans="2:9" ht="13.8" hidden="1" thickBot="1" x14ac:dyDescent="0.3">
      <c r="B37" s="117"/>
      <c r="C37" s="101" t="s">
        <v>57</v>
      </c>
      <c r="D37" s="102">
        <f>COUNTIF(Planning!B$66:B$68,$C$40)</f>
        <v>0</v>
      </c>
      <c r="E37" s="102">
        <f>COUNTIF(Planning!C$66:C$68,$C$40)</f>
        <v>0</v>
      </c>
      <c r="F37" s="102">
        <f>COUNTIF(Planning!D$66:D$68,$C$40)</f>
        <v>0</v>
      </c>
      <c r="G37" s="102">
        <f>COUNTIF(Planning!E$66:E$68,$C$40)</f>
        <v>0</v>
      </c>
      <c r="H37" s="102">
        <f>COUNTIF(Planning!F$66:F$68,$C$40)</f>
        <v>0</v>
      </c>
      <c r="I37" s="102">
        <f>COUNTIF(Planning!G$66:G$68,$C$40)</f>
        <v>0</v>
      </c>
    </row>
    <row r="38" spans="2:9" ht="13.8" hidden="1" thickBot="1" x14ac:dyDescent="0.3">
      <c r="B38" s="117"/>
      <c r="C38" s="101" t="s">
        <v>58</v>
      </c>
      <c r="D38" s="102">
        <f>COUNTIF(Planning!B$84:B$86,$C$40)</f>
        <v>0</v>
      </c>
      <c r="E38" s="102">
        <f>COUNTIF(Planning!C$84:C$86,$C$40)</f>
        <v>0</v>
      </c>
      <c r="F38" s="102">
        <f>COUNTIF(Planning!D$84:D$86,$C$40)</f>
        <v>0</v>
      </c>
      <c r="G38" s="102">
        <f>COUNTIF(Planning!E$84:E$86,$C$40)</f>
        <v>0</v>
      </c>
      <c r="H38" s="102">
        <f>COUNTIF(Planning!F$84:F$86,$C$40)</f>
        <v>0</v>
      </c>
      <c r="I38" s="102">
        <f>COUNTIF(Planning!G$84:G$86,$C$40)</f>
        <v>0</v>
      </c>
    </row>
    <row r="39" spans="2:9" ht="13.8" hidden="1" thickBot="1" x14ac:dyDescent="0.3">
      <c r="C39" s="101" t="s">
        <v>59</v>
      </c>
      <c r="D39" s="102">
        <f>COUNTIF(Planning!B$102:B$104,$C$40)</f>
        <v>0</v>
      </c>
      <c r="E39" s="102">
        <f>COUNTIF(Planning!C$102:C$104,$C$40)</f>
        <v>0</v>
      </c>
      <c r="F39" s="102">
        <f>COUNTIF(Planning!D$102:D$104,$C$40)</f>
        <v>0</v>
      </c>
      <c r="G39" s="102">
        <f>COUNTIF(Planning!E$102:E$104,$C$40)</f>
        <v>0</v>
      </c>
      <c r="H39" s="102">
        <f>COUNTIF(Planning!F$102:F$104,$C$40)</f>
        <v>0</v>
      </c>
      <c r="I39" s="102">
        <f>COUNTIF(Planning!G$102:G$104,$C$40)</f>
        <v>0</v>
      </c>
    </row>
    <row r="40" spans="2:9" x14ac:dyDescent="0.25">
      <c r="B40" s="104" t="s">
        <v>42</v>
      </c>
      <c r="C40" s="118">
        <f>Données!M6</f>
        <v>0</v>
      </c>
      <c r="D40" s="106" t="str">
        <f>IF(AND(D35&gt;=1,OR(Planning!B28=1,Planning!B28=3)),"indispo",IF(AND(D36&gt;=1,OR(Planning!B46=1,Planning!B46=3)),"indispo",IF(AND(D37&gt;=1,OR(Planning!B64=1,Planning!B64=3)),"indispo",IF(AND(D38&gt;=1,OR(Planning!B82=1,Planning!B82=3)),"indispo",IF(AND(D39&gt;=1,OR(Planning!B100=1,Planning!B100=3)),"indispo","dispo")))))</f>
        <v>dispo</v>
      </c>
      <c r="E40" s="106" t="str">
        <f>IF(AND(E35&gt;=1,OR(Planning!C28=1,Planning!C28=3)),"indispo",IF(AND(E36&gt;=1,OR(Planning!C46=1,Planning!C46=3)),"indispo",IF(AND(E37&gt;=1,OR(Planning!C64=1,Planning!C64=3)),"indispo",IF(AND(E38&gt;=1,OR(Planning!C82=1,Planning!C82=3)),"indispo",IF(AND(E39&gt;=1,OR(Planning!C100=1,Planning!C100=3)),"indispo","dispo")))))</f>
        <v>dispo</v>
      </c>
      <c r="F40" s="106" t="str">
        <f>IF(AND(F35&gt;=1,OR(Planning!D28=1,Planning!D28=3)),"indispo",IF(AND(F36&gt;=1,OR(Planning!D46=1,Planning!D46=3)),"indispo",IF(AND(F37&gt;=1,OR(Planning!D64=1,Planning!D64=3)),"indispo",IF(AND(F38&gt;=1,OR(Planning!D82=1,Planning!D82=3)),"indispo",IF(AND(F39&gt;=1,OR(Planning!D100=1,Planning!D100=3)),"indispo","dispo")))))</f>
        <v>dispo</v>
      </c>
      <c r="G40" s="106" t="str">
        <f>IF(AND(G35&gt;=1,OR(Planning!E28=1,Planning!E28=3)),"indispo",IF(AND(G36&gt;=1,OR(Planning!E46=1,Planning!E46=3)),"indispo",IF(AND(G37&gt;=1,OR(Planning!E64=1,Planning!E64=3)),"indispo",IF(AND(G38&gt;=1,OR(Planning!E82=1,Planning!E82=3)),"indispo",IF(AND(G39&gt;=1,OR(Planning!E100=1,Planning!E100=3)),"indispo","dispo")))))</f>
        <v>dispo</v>
      </c>
      <c r="H40" s="106" t="str">
        <f>IF(AND(H35&gt;=1,OR(Planning!F28=1,Planning!F28=3)),"indispo",IF(AND(H36&gt;=1,OR(Planning!F46=1,Planning!F46=3)),"indispo",IF(AND(H37&gt;=1,OR(Planning!F64=1,Planning!F64=3)),"indispo",IF(AND(H38&gt;=1,OR(Planning!F82=1,Planning!F82=3)),"indispo",IF(AND(H39&gt;=1,OR(Planning!F100=1,Planning!F100=3)),"indispo","dispo")))))</f>
        <v>dispo</v>
      </c>
      <c r="I40" s="106" t="str">
        <f>IF(AND(I35&gt;=1,OR(Planning!G28=1,Planning!G28=3)),"indispo",IF(AND(I36&gt;=1,OR(Planning!G46=1,Planning!G46=3)),"indispo",IF(AND(I37&gt;=1,OR(Planning!G64=1,Planning!G64=3)),"indispo",IF(AND(I38&gt;=1,OR(Planning!G82=1,Planning!G82=3)),"indispo",IF(AND(I39&gt;=1,OR(Planning!G100=1,Planning!G100=3)),"indispo","dispo")))))</f>
        <v>dispo</v>
      </c>
    </row>
    <row r="41" spans="2:9" x14ac:dyDescent="0.25">
      <c r="B41" s="108" t="s">
        <v>41</v>
      </c>
      <c r="C41" s="119"/>
      <c r="D41" s="110" t="str">
        <f>IF(AND(D35&gt;=1,OR(Planning!B28=2,Planning!B28=3)),"indispo",IF(AND(D36&gt;=1,OR(Planning!B46=2,Planning!B46=3)),"indispo",IF(AND(D37&gt;=1,OR(Planning!B64=2,Planning!B64=3)),"indispo",IF(AND(D38&gt;=1,OR(Planning!B82=2,Planning!B82=3)),"indispo",IF(AND(D39&gt;=1,OR(Planning!B100=2,Planning!B100=3)),"indispo","dispo")))))</f>
        <v>dispo</v>
      </c>
      <c r="E41" s="110" t="str">
        <f>IF(AND(E35&gt;=1,OR(Planning!C28=2,Planning!C28=3)),"indispo",IF(AND(E36&gt;=1,OR(Planning!C46=2,Planning!C46=3)),"indispo",IF(AND(E37&gt;=1,OR(Planning!C64=2,Planning!C64=3)),"indispo",IF(AND(E38&gt;=1,OR(Planning!C82=2,Planning!C82=3)),"indispo",IF(AND(E39&gt;=1,OR(Planning!C100=2,Planning!C100=3)),"indispo","dispo")))))</f>
        <v>dispo</v>
      </c>
      <c r="F41" s="110" t="str">
        <f>IF(AND(F35&gt;=1,OR(Planning!D28=2,Planning!D28=3)),"indispo",IF(AND(F36&gt;=1,OR(Planning!D46=2,Planning!D46=3)),"indispo",IF(AND(F37&gt;=1,OR(Planning!D64=2,Planning!D64=3)),"indispo",IF(AND(F38&gt;=1,OR(Planning!D82=2,Planning!D82=3)),"indispo",IF(AND(F39&gt;=1,OR(Planning!D100=2,Planning!D100=3)),"indispo","dispo")))))</f>
        <v>dispo</v>
      </c>
      <c r="G41" s="110" t="str">
        <f>IF(AND(G35&gt;=1,OR(Planning!E28=2,Planning!E28=3)),"indispo",IF(AND(G36&gt;=1,OR(Planning!E46=2,Planning!E46=3)),"indispo",IF(AND(G37&gt;=1,OR(Planning!E64=2,Planning!E64=3)),"indispo",IF(AND(G38&gt;=1,OR(Planning!E82=2,Planning!E82=3)),"indispo",IF(AND(G39&gt;=1,OR(Planning!E100=2,Planning!E100=3)),"indispo","dispo")))))</f>
        <v>dispo</v>
      </c>
      <c r="H41" s="110" t="str">
        <f>IF(AND(H35&gt;=1,OR(Planning!F28=2,Planning!F28=3)),"indispo",IF(AND(H36&gt;=1,OR(Planning!F46=2,Planning!F46=3)),"indispo",IF(AND(H37&gt;=1,OR(Planning!F64=2,Planning!F64=3)),"indispo",IF(AND(H38&gt;=1,OR(Planning!F82=2,Planning!F82=3)),"indispo",IF(AND(H39&gt;=1,OR(Planning!F100=2,Planning!F100=3)),"indispo","dispo")))))</f>
        <v>dispo</v>
      </c>
      <c r="I41" s="110" t="str">
        <f>IF(AND(I35&gt;=1,OR(Planning!G28=2,Planning!G28=3)),"indispo",IF(AND(I36&gt;=1,OR(Planning!G46=2,Planning!G46=3)),"indispo",IF(AND(I37&gt;=1,OR(Planning!G64=2,Planning!G64=3)),"indispo",IF(AND(I38&gt;=1,OR(Planning!G82=2,Planning!G82=3)),"indispo",IF(AND(I39&gt;=1,OR(Planning!G100=2,Planning!G100=3)),"indispo","dispo")))))</f>
        <v>dispo</v>
      </c>
    </row>
    <row r="42" spans="2:9" ht="13.8" thickBot="1" x14ac:dyDescent="0.3">
      <c r="B42" s="115" t="s">
        <v>60</v>
      </c>
      <c r="C42" s="116"/>
      <c r="D42" s="114" t="str">
        <f>IF(SUM(D35+D36+D37+D38+D39)&gt;2,"erreur"&amp;" "&amp;$C$40,IF(AND(SUM(D35+D36+D37+D38+D39)&gt;=2,OR(D40="dispo",D41="dispo")),"erreur"&amp;" "&amp;$C$40,IF(AND(SUM(D35+D36+D37+D38+D39)&gt;=2,OR(Planning!B28=3,Planning!B46=3,Planning!B64=3,Planning!B82=3,Planning!B100=3,Planning!B135=3)),"erreur"&amp;" "&amp;$C$40,"OK")))</f>
        <v>OK</v>
      </c>
      <c r="E42" s="114" t="str">
        <f>IF(SUM(E35+E36+E37+E38+E39)&gt;2,"erreur"&amp;" "&amp;$C$40,IF(AND(SUM(E35+E36+E37+E38+E39)&gt;=2,OR(E40="dispo",E41="dispo")),"erreur"&amp;" "&amp;$C$40,IF(AND(SUM(E35+E36+E37+E38+E39)&gt;=2,OR(Planning!C28=3,Planning!C46=3,Planning!C64=3,Planning!C82=3,Planning!C100=3,Planning!C135=3)),"erreur"&amp;" "&amp;$C$40,"OK")))</f>
        <v>OK</v>
      </c>
      <c r="F42" s="114" t="str">
        <f>IF(SUM(F35+F36+F37+F38+F39)&gt;2,"erreur"&amp;" "&amp;$C$40,IF(AND(SUM(F35+F36+F37+F38+F39)&gt;=2,OR(F40="dispo",F41="dispo")),"erreur"&amp;" "&amp;$C$40,IF(AND(SUM(F35+F36+F37+F38+F39)&gt;=2,OR(Planning!D28=3,Planning!D46=3,Planning!D64=3,Planning!D82=3,Planning!D100=3,Planning!D135=3)),"erreur"&amp;" "&amp;$C$40,"OK")))</f>
        <v>OK</v>
      </c>
      <c r="G42" s="114" t="str">
        <f>IF(SUM(G35+G36+G37+G38+G39)&gt;2,"erreur"&amp;" "&amp;$C$40,IF(AND(SUM(G35+G36+G37+G38+G39)&gt;=2,OR(G40="dispo",G41="dispo")),"erreur"&amp;" "&amp;$C$40,IF(AND(SUM(G35+G36+G37+G38+G39)&gt;=2,OR(Planning!E28=3,Planning!E46=3,Planning!E64=3,Planning!E82=3,Planning!E100=3,Planning!E135=3)),"erreur"&amp;" "&amp;$C$40,"OK")))</f>
        <v>OK</v>
      </c>
      <c r="H42" s="114" t="str">
        <f>IF(SUM(H35+H36+H37+H38+H39)&gt;2,"erreur"&amp;" "&amp;$C$40,IF(AND(SUM(H35+H36+H37+H38+H39)&gt;=2,OR(H40="dispo",H41="dispo")),"erreur"&amp;" "&amp;$C$40,IF(AND(SUM(H35+H36+H37+H38+H39)&gt;=2,OR(Planning!F28=3,Planning!F46=3,Planning!F64=3,Planning!F82=3,Planning!F100=3,Planning!F135=3)),"erreur"&amp;" "&amp;$C$40,"OK")))</f>
        <v>OK</v>
      </c>
      <c r="I42" s="114" t="str">
        <f>IF(SUM(I35+I36+I37+I38+I39)&gt;2,"erreur"&amp;" "&amp;$C$40,IF(AND(SUM(I35+I36+I37+I38+I39)&gt;=2,OR(I40="dispo",I41="dispo")),"erreur"&amp;" "&amp;$C$40,IF(AND(SUM(I35+I36+I37+I38+I39)&gt;=2,OR(Planning!G28=3,Planning!G46=3,Planning!G64=3,Planning!G82=3,Planning!G100=3,Planning!G135=3)),"erreur"&amp;" "&amp;$C$40,"OK")))</f>
        <v>OK</v>
      </c>
    </row>
    <row r="43" spans="2:9" ht="13.8" hidden="1" thickBot="1" x14ac:dyDescent="0.3">
      <c r="B43" s="117"/>
      <c r="C43" s="101" t="s">
        <v>55</v>
      </c>
      <c r="D43" s="102">
        <f>COUNTIF(Planning!B$30:B$32,$C$48)</f>
        <v>0</v>
      </c>
      <c r="E43" s="102">
        <f>COUNTIF(Planning!C$30:C$32,$C$48)</f>
        <v>0</v>
      </c>
      <c r="F43" s="102">
        <f>COUNTIF(Planning!D$30:D$32,$C$48)</f>
        <v>0</v>
      </c>
      <c r="G43" s="102">
        <f>COUNTIF(Planning!E$30:E$32,$C$48)</f>
        <v>0</v>
      </c>
      <c r="H43" s="102">
        <f>COUNTIF(Planning!F$30:F$32,$C$48)</f>
        <v>0</v>
      </c>
      <c r="I43" s="102">
        <f>COUNTIF(Planning!G$30:G$32,$C$48)</f>
        <v>0</v>
      </c>
    </row>
    <row r="44" spans="2:9" ht="13.8" hidden="1" thickBot="1" x14ac:dyDescent="0.3">
      <c r="B44" s="117"/>
      <c r="C44" s="101" t="s">
        <v>56</v>
      </c>
      <c r="D44" s="102">
        <f>COUNTIF(Planning!B$48:B$50,$C$48)</f>
        <v>0</v>
      </c>
      <c r="E44" s="102">
        <f>COUNTIF(Planning!C$48:C$50,$C$48)</f>
        <v>0</v>
      </c>
      <c r="F44" s="102">
        <f>COUNTIF(Planning!D$48:D$50,$C$48)</f>
        <v>0</v>
      </c>
      <c r="G44" s="102">
        <f>COUNTIF(Planning!E$48:E$50,$C$48)</f>
        <v>0</v>
      </c>
      <c r="H44" s="102">
        <f>COUNTIF(Planning!F$48:F$50,$C$48)</f>
        <v>0</v>
      </c>
      <c r="I44" s="102">
        <f>COUNTIF(Planning!G$48:G$50,$C$48)</f>
        <v>0</v>
      </c>
    </row>
    <row r="45" spans="2:9" ht="13.8" hidden="1" thickBot="1" x14ac:dyDescent="0.3">
      <c r="B45" s="117"/>
      <c r="C45" s="101" t="s">
        <v>57</v>
      </c>
      <c r="D45" s="102">
        <f>COUNTIF(Planning!B$66:B$68,$C$48)</f>
        <v>0</v>
      </c>
      <c r="E45" s="102">
        <f>COUNTIF(Planning!C$66:C$68,$C$48)</f>
        <v>0</v>
      </c>
      <c r="F45" s="102">
        <f>COUNTIF(Planning!D$66:D$68,$C$48)</f>
        <v>0</v>
      </c>
      <c r="G45" s="102">
        <f>COUNTIF(Planning!E$66:E$68,$C$48)</f>
        <v>0</v>
      </c>
      <c r="H45" s="102">
        <f>COUNTIF(Planning!F$66:F$68,$C$48)</f>
        <v>0</v>
      </c>
      <c r="I45" s="102">
        <f>COUNTIF(Planning!G$66:G$68,$C$48)</f>
        <v>0</v>
      </c>
    </row>
    <row r="46" spans="2:9" ht="13.8" hidden="1" thickBot="1" x14ac:dyDescent="0.3">
      <c r="B46" s="117"/>
      <c r="C46" s="101" t="s">
        <v>58</v>
      </c>
      <c r="D46" s="102">
        <f>COUNTIF(Planning!B$84:B$86,$C$48)</f>
        <v>0</v>
      </c>
      <c r="E46" s="102">
        <f>COUNTIF(Planning!C$84:C$86,$C$48)</f>
        <v>0</v>
      </c>
      <c r="F46" s="102">
        <f>COUNTIF(Planning!D$84:D$86,$C$48)</f>
        <v>0</v>
      </c>
      <c r="G46" s="102">
        <f>COUNTIF(Planning!E$84:E$86,$C$48)</f>
        <v>0</v>
      </c>
      <c r="H46" s="102">
        <f>COUNTIF(Planning!F$84:F$86,$C$48)</f>
        <v>0</v>
      </c>
      <c r="I46" s="102">
        <f>COUNTIF(Planning!G$84:G$86,$C$48)</f>
        <v>0</v>
      </c>
    </row>
    <row r="47" spans="2:9" ht="13.8" hidden="1" thickBot="1" x14ac:dyDescent="0.3">
      <c r="C47" s="101" t="s">
        <v>59</v>
      </c>
      <c r="D47" s="102">
        <f>COUNTIF(Planning!B$102:B$104,$C$48)</f>
        <v>0</v>
      </c>
      <c r="E47" s="102">
        <f>COUNTIF(Planning!C$102:C$104,$C$48)</f>
        <v>0</v>
      </c>
      <c r="F47" s="102">
        <f>COUNTIF(Planning!D$102:D$104,$C$48)</f>
        <v>0</v>
      </c>
      <c r="G47" s="102">
        <f>COUNTIF(Planning!E$102:E$104,$C$48)</f>
        <v>0</v>
      </c>
      <c r="H47" s="102">
        <f>COUNTIF(Planning!F$102:F$104,$C$48)</f>
        <v>0</v>
      </c>
      <c r="I47" s="102">
        <f>COUNTIF(Planning!G$102:G$104,$C$48)</f>
        <v>0</v>
      </c>
    </row>
    <row r="48" spans="2:9" ht="13.2" customHeight="1" x14ac:dyDescent="0.25">
      <c r="B48" s="104" t="s">
        <v>42</v>
      </c>
      <c r="C48" s="118">
        <f>Données!M7</f>
        <v>0</v>
      </c>
      <c r="D48" s="106" t="str">
        <f>IF(AND(D43&gt;=1,OR(Planning!B28=1,Planning!B28=3)),"indispo",IF(AND(D44&gt;=1,OR(Planning!B46=1,Planning!B46=3)),"indispo",IF(AND(D45&gt;=1,OR(Planning!B64=1,Planning!B64=3)),"indispo",IF(AND(D46&gt;=1,OR(Planning!B82=1,Planning!B82=3)),"indispo",IF(AND(D47&gt;=1,OR(Planning!B100=1,Planning!B100=3)),"indispo","dispo")))))</f>
        <v>dispo</v>
      </c>
      <c r="E48" s="106" t="str">
        <f>IF(AND(E43&gt;=1,OR(Planning!C28=1,Planning!C28=3)),"indispo",IF(AND(E44&gt;=1,OR(Planning!C46=1,Planning!C46=3)),"indispo",IF(AND(E45&gt;=1,OR(Planning!C64=1,Planning!C64=3)),"indispo",IF(AND(E46&gt;=1,OR(Planning!C82=1,Planning!C82=3)),"indispo",IF(AND(E47&gt;=1,OR(Planning!C100=1,Planning!C100=3)),"indispo","dispo")))))</f>
        <v>dispo</v>
      </c>
      <c r="F48" s="106" t="str">
        <f>IF(AND(F43&gt;=1,OR(Planning!D28=1,Planning!D28=3)),"indispo",IF(AND(F44&gt;=1,OR(Planning!D46=1,Planning!D46=3)),"indispo",IF(AND(F45&gt;=1,OR(Planning!D64=1,Planning!D64=3)),"indispo",IF(AND(F46&gt;=1,OR(Planning!D82=1,Planning!D82=3)),"indispo",IF(AND(F47&gt;=1,OR(Planning!D100=1,Planning!D100=3)),"indispo","dispo")))))</f>
        <v>dispo</v>
      </c>
      <c r="G48" s="106" t="str">
        <f>IF(AND(G43&gt;=1,OR(Planning!E28=1,Planning!E28=3)),"indispo",IF(AND(G44&gt;=1,OR(Planning!E46=1,Planning!E46=3)),"indispo",IF(AND(G45&gt;=1,OR(Planning!E64=1,Planning!E64=3)),"indispo",IF(AND(G46&gt;=1,OR(Planning!E82=1,Planning!E82=3)),"indispo",IF(AND(G47&gt;=1,OR(Planning!E100=1,Planning!E100=3)),"indispo","dispo")))))</f>
        <v>dispo</v>
      </c>
      <c r="H48" s="106" t="str">
        <f>IF(AND(H43&gt;=1,OR(Planning!F28=1,Planning!F28=3)),"indispo",IF(AND(H44&gt;=1,OR(Planning!F46=1,Planning!F46=3)),"indispo",IF(AND(H45&gt;=1,OR(Planning!F64=1,Planning!F64=3)),"indispo",IF(AND(H46&gt;=1,OR(Planning!F82=1,Planning!F82=3)),"indispo",IF(AND(H47&gt;=1,OR(Planning!F100=1,Planning!F100=3)),"indispo","dispo")))))</f>
        <v>dispo</v>
      </c>
      <c r="I48" s="106" t="str">
        <f>IF(AND(I43&gt;=1,OR(Planning!G28=1,Planning!G28=3)),"indispo",IF(AND(I44&gt;=1,OR(Planning!G46=1,Planning!G46=3)),"indispo",IF(AND(I45&gt;=1,OR(Planning!G64=1,Planning!G64=3)),"indispo",IF(AND(I46&gt;=1,OR(Planning!G82=1,Planning!G82=3)),"indispo",IF(AND(I47&gt;=1,OR(Planning!G100=1,Planning!G100=3)),"indispo","dispo")))))</f>
        <v>dispo</v>
      </c>
    </row>
    <row r="49" spans="2:9" ht="13.2" customHeight="1" x14ac:dyDescent="0.25">
      <c r="B49" s="108" t="s">
        <v>41</v>
      </c>
      <c r="C49" s="119"/>
      <c r="D49" s="110" t="str">
        <f>IF(AND(D43&gt;=1,OR(Planning!B28=2,Planning!B28=3)),"indispo",IF(AND(D44&gt;=1,OR(Planning!B46=2,Planning!B46=3)),"indispo",IF(AND(D45&gt;=1,OR(Planning!B64=2,Planning!B64=3)),"indispo",IF(AND(D46&gt;=1,OR(Planning!B82=2,Planning!B82=3)),"indispo",IF(AND(D47&gt;=1,OR(Planning!B100=2,Planning!B100=3)),"indispo","dispo")))))</f>
        <v>dispo</v>
      </c>
      <c r="E49" s="110" t="str">
        <f>IF(AND(E43&gt;=1,OR(Planning!C28=2,Planning!C28=3)),"indispo",IF(AND(E44&gt;=1,OR(Planning!C46=2,Planning!C46=3)),"indispo",IF(AND(E45&gt;=1,OR(Planning!C64=2,Planning!C64=3)),"indispo",IF(AND(E46&gt;=1,OR(Planning!C82=2,Planning!C82=3)),"indispo",IF(AND(E47&gt;=1,OR(Planning!C100=2,Planning!C100=3)),"indispo","dispo")))))</f>
        <v>dispo</v>
      </c>
      <c r="F49" s="110" t="str">
        <f>IF(AND(F43&gt;=1,OR(Planning!D28=2,Planning!D28=3)),"indispo",IF(AND(F44&gt;=1,OR(Planning!D46=2,Planning!D46=3)),"indispo",IF(AND(F45&gt;=1,OR(Planning!D64=2,Planning!D64=3)),"indispo",IF(AND(F46&gt;=1,OR(Planning!D82=2,Planning!D82=3)),"indispo",IF(AND(F47&gt;=1,OR(Planning!D100=2,Planning!D100=3)),"indispo","dispo")))))</f>
        <v>dispo</v>
      </c>
      <c r="G49" s="110" t="str">
        <f>IF(AND(G43&gt;=1,OR(Planning!E28=2,Planning!E28=3)),"indispo",IF(AND(G44&gt;=1,OR(Planning!E46=2,Planning!E46=3)),"indispo",IF(AND(G45&gt;=1,OR(Planning!E64=2,Planning!E64=3)),"indispo",IF(AND(G46&gt;=1,OR(Planning!E82=2,Planning!E82=3)),"indispo",IF(AND(G47&gt;=1,OR(Planning!E100=2,Planning!E100=3)),"indispo","dispo")))))</f>
        <v>dispo</v>
      </c>
      <c r="H49" s="110" t="str">
        <f>IF(AND(H43&gt;=1,OR(Planning!F28=2,Planning!F28=3)),"indispo",IF(AND(H44&gt;=1,OR(Planning!F46=2,Planning!F46=3)),"indispo",IF(AND(H45&gt;=1,OR(Planning!F64=2,Planning!F64=3)),"indispo",IF(AND(H46&gt;=1,OR(Planning!F82=2,Planning!F82=3)),"indispo",IF(AND(H47&gt;=1,OR(Planning!F100=2,Planning!F100=3)),"indispo","dispo")))))</f>
        <v>dispo</v>
      </c>
      <c r="I49" s="110" t="str">
        <f>IF(AND(I43&gt;=1,OR(Planning!G28=2,Planning!G28=3)),"indispo",IF(AND(I44&gt;=1,OR(Planning!G46=2,Planning!G46=3)),"indispo",IF(AND(I45&gt;=1,OR(Planning!G64=2,Planning!G64=3)),"indispo",IF(AND(I46&gt;=1,OR(Planning!G82=2,Planning!G82=3)),"indispo",IF(AND(I47&gt;=1,OR(Planning!G100=2,Planning!G100=3)),"indispo","dispo")))))</f>
        <v>dispo</v>
      </c>
    </row>
    <row r="50" spans="2:9" ht="13.8" thickBot="1" x14ac:dyDescent="0.3">
      <c r="B50" s="115" t="s">
        <v>60</v>
      </c>
      <c r="C50" s="116"/>
      <c r="D50" s="114" t="str">
        <f>IF(SUM(D43+D44+D45+D46+D47)&gt;2,"erreur"&amp;" "&amp;$C$48,IF(AND(SUM(D43+D44+D45+D46+D47)&gt;=2,OR(D48="dispo",D49="dispo")),"erreur"&amp;" "&amp;$C$48,IF(AND(SUM(D43+D44+D45+D46+D47)&gt;=2,OR(Planning!B28=3,Planning!B46=3,Planning!B64=3,Planning!B82=3,Planning!B100=3,Planning!B135=3)),"erreur"&amp;" "&amp;$C$48,"OK")))</f>
        <v>OK</v>
      </c>
      <c r="E50" s="114" t="str">
        <f>IF(SUM(E43+E44+E45+E46+E47)&gt;2,"erreur"&amp;" "&amp;$C$48,IF(AND(SUM(E43+E44+E45+E46+E47)&gt;=2,OR(E48="dispo",E49="dispo")),"erreur"&amp;" "&amp;$C$48,IF(AND(SUM(E43+E44+E45+E46+E47)&gt;=2,OR(Planning!C28=3,Planning!C46=3,Planning!C64=3,Planning!C82=3,Planning!C100=3,Planning!C135=3)),"erreur"&amp;" "&amp;$C$48,"OK")))</f>
        <v>OK</v>
      </c>
      <c r="F50" s="114" t="str">
        <f>IF(SUM(F43+F44+F45+F46+F47)&gt;2,"erreur"&amp;" "&amp;$C$48,IF(AND(SUM(F43+F44+F45+F46+F47)&gt;=2,OR(F48="dispo",F49="dispo")),"erreur"&amp;" "&amp;$C$48,IF(AND(SUM(F43+F44+F45+F46+F47)&gt;=2,OR(Planning!D28=3,Planning!D46=3,Planning!D64=3,Planning!D82=3,Planning!D100=3,Planning!D135=3)),"erreur"&amp;" "&amp;$C$48,"OK")))</f>
        <v>OK</v>
      </c>
      <c r="G50" s="114" t="str">
        <f>IF(SUM(G43+G44+G45+G46+G47)&gt;2,"erreur"&amp;" "&amp;$C$48,IF(AND(SUM(G43+G44+G45+G46+G47)&gt;=2,OR(G48="dispo",G49="dispo")),"erreur"&amp;" "&amp;$C$48,IF(AND(SUM(G43+G44+G45+G46+G47)&gt;=2,OR(Planning!E28=3,Planning!E46=3,Planning!E64=3,Planning!E82=3,Planning!E100=3,Planning!E135=3)),"erreur"&amp;" "&amp;$C$48,"OK")))</f>
        <v>OK</v>
      </c>
      <c r="H50" s="114" t="str">
        <f>IF(SUM(H43+H44+H45+H46+H47)&gt;2,"erreur"&amp;" "&amp;$C$48,IF(AND(SUM(H43+H44+H45+H46+H47)&gt;=2,OR(H48="dispo",H49="dispo")),"erreur"&amp;" "&amp;$C$48,IF(AND(SUM(H43+H44+H45+H46+H47)&gt;=2,OR(Planning!F28=3,Planning!F46=3,Planning!F64=3,Planning!F82=3,Planning!F100=3,Planning!F135=3)),"erreur"&amp;" "&amp;$C$48,"OK")))</f>
        <v>OK</v>
      </c>
      <c r="I50" s="114" t="str">
        <f>IF(SUM(I43+I44+I45+I46+I47)&gt;2,"erreur"&amp;" "&amp;$C$48,IF(AND(SUM(I43+I44+I45+I46+I47)&gt;=2,OR(I48="dispo",I49="dispo")),"erreur"&amp;" "&amp;$C$48,IF(AND(SUM(I43+I44+I45+I46+I47)&gt;=2,OR(Planning!G28=3,Planning!G46=3,Planning!G64=3,Planning!G82=3,Planning!G100=3,Planning!G135=3)),"erreur"&amp;" "&amp;$C$48,"OK")))</f>
        <v>OK</v>
      </c>
    </row>
    <row r="52" spans="2:9" ht="13.8" thickBot="1" x14ac:dyDescent="0.3"/>
    <row r="53" spans="2:9" ht="16.2" thickBot="1" x14ac:dyDescent="0.35">
      <c r="D53" s="120" t="str">
        <f>Données!P1</f>
        <v>Engins de manut</v>
      </c>
      <c r="E53" s="121"/>
      <c r="F53" s="121"/>
      <c r="G53" s="121"/>
      <c r="H53" s="121"/>
      <c r="I53" s="122"/>
    </row>
    <row r="54" spans="2:9" ht="13.8" thickBot="1" x14ac:dyDescent="0.3">
      <c r="D54" s="100" t="str">
        <f>Planning!$B$3</f>
        <v>Lundi 29/06</v>
      </c>
      <c r="E54" s="100" t="str">
        <f>Planning!$C$3</f>
        <v>Mardi 30/06</v>
      </c>
      <c r="F54" s="100" t="str">
        <f>Planning!$D$3</f>
        <v>Mercredi 01/07</v>
      </c>
      <c r="G54" s="100" t="str">
        <f>Planning!$E$3</f>
        <v>Jeudi 02/07</v>
      </c>
      <c r="H54" s="100" t="str">
        <f>Planning!$F$3</f>
        <v>Vendredi 03/07</v>
      </c>
      <c r="I54" s="100" t="str">
        <f>Planning!$G$3</f>
        <v>Samedi 04/07</v>
      </c>
    </row>
    <row r="55" spans="2:9" ht="13.8" hidden="1" thickBot="1" x14ac:dyDescent="0.3">
      <c r="C55" s="101" t="s">
        <v>55</v>
      </c>
      <c r="D55" s="102">
        <f>COUNTIF(Planning!B$33:B$35,$C$60)</f>
        <v>0</v>
      </c>
      <c r="E55" s="102">
        <f>COUNTIF(Planning!C$33:C$35,$C$60)</f>
        <v>0</v>
      </c>
      <c r="F55" s="102">
        <f>COUNTIF(Planning!D$33:D$35,$C$60)</f>
        <v>0</v>
      </c>
      <c r="G55" s="102">
        <f>COUNTIF(Planning!E$33:E$35,$C$60)</f>
        <v>0</v>
      </c>
      <c r="H55" s="102">
        <f>COUNTIF(Planning!F$33:F$35,$C$60)</f>
        <v>0</v>
      </c>
      <c r="I55" s="102">
        <f>COUNTIF(Planning!G$33:G$35,$C$60)</f>
        <v>0</v>
      </c>
    </row>
    <row r="56" spans="2:9" ht="13.8" hidden="1" thickBot="1" x14ac:dyDescent="0.3">
      <c r="C56" s="101" t="s">
        <v>56</v>
      </c>
      <c r="D56" s="102">
        <f>COUNTIF(Planning!B$51:B$53,$C$60)</f>
        <v>0</v>
      </c>
      <c r="E56" s="102">
        <f>COUNTIF(Planning!C$51:C$53,$C$60)</f>
        <v>0</v>
      </c>
      <c r="F56" s="102">
        <f>COUNTIF(Planning!D$51:D$53,$C$60)</f>
        <v>0</v>
      </c>
      <c r="G56" s="102">
        <f>COUNTIF(Planning!E$51:E$53,$C$60)</f>
        <v>0</v>
      </c>
      <c r="H56" s="102">
        <f>COUNTIF(Planning!F$51:F$53,$C$60)</f>
        <v>0</v>
      </c>
      <c r="I56" s="102">
        <f>COUNTIF(Planning!G$51:G$53,$C$60)</f>
        <v>0</v>
      </c>
    </row>
    <row r="57" spans="2:9" ht="13.8" hidden="1" thickBot="1" x14ac:dyDescent="0.3">
      <c r="C57" s="101" t="s">
        <v>57</v>
      </c>
      <c r="D57" s="102">
        <f>COUNTIF(Planning!B$69:B$71,$C$60)</f>
        <v>0</v>
      </c>
      <c r="E57" s="102">
        <f>COUNTIF(Planning!C$69:C$71,$C$60)</f>
        <v>0</v>
      </c>
      <c r="F57" s="102">
        <f>COUNTIF(Planning!D$69:D$71,$C$60)</f>
        <v>0</v>
      </c>
      <c r="G57" s="102">
        <f>COUNTIF(Planning!E$69:E$71,$C$60)</f>
        <v>0</v>
      </c>
      <c r="H57" s="102">
        <f>COUNTIF(Planning!F$69:F$71,$C$60)</f>
        <v>0</v>
      </c>
      <c r="I57" s="102">
        <f>COUNTIF(Planning!G$69:G$71,$C$60)</f>
        <v>0</v>
      </c>
    </row>
    <row r="58" spans="2:9" ht="13.8" hidden="1" thickBot="1" x14ac:dyDescent="0.3">
      <c r="C58" s="101" t="s">
        <v>58</v>
      </c>
      <c r="D58" s="102">
        <f>COUNTIF(Planning!B$87:B$89,$C$60)</f>
        <v>0</v>
      </c>
      <c r="E58" s="102">
        <f>COUNTIF(Planning!C$87:C$89,$C$60)</f>
        <v>0</v>
      </c>
      <c r="F58" s="102">
        <f>COUNTIF(Planning!D$87:D$89,$C$60)</f>
        <v>0</v>
      </c>
      <c r="G58" s="102">
        <f>COUNTIF(Planning!E$87:E$89,$C$60)</f>
        <v>0</v>
      </c>
      <c r="H58" s="102">
        <f>COUNTIF(Planning!F$87:F$89,$C$60)</f>
        <v>0</v>
      </c>
      <c r="I58" s="102">
        <f>COUNTIF(Planning!G$87:G$89,$C$60)</f>
        <v>0</v>
      </c>
    </row>
    <row r="59" spans="2:9" ht="13.8" hidden="1" thickBot="1" x14ac:dyDescent="0.3">
      <c r="C59" s="101" t="s">
        <v>59</v>
      </c>
      <c r="D59" s="102">
        <f>COUNTIF(Planning!B$105:B$107,$C$60)</f>
        <v>0</v>
      </c>
      <c r="E59" s="102">
        <f>COUNTIF(Planning!C$105:C$107,$C$60)</f>
        <v>0</v>
      </c>
      <c r="F59" s="102">
        <f>COUNTIF(Planning!D$105:D$107,$C$60)</f>
        <v>0</v>
      </c>
      <c r="G59" s="102">
        <f>COUNTIF(Planning!E$105:E$107,$C$60)</f>
        <v>0</v>
      </c>
      <c r="H59" s="102">
        <f>COUNTIF(Planning!F$105:F$107,$C$60)</f>
        <v>0</v>
      </c>
      <c r="I59" s="102">
        <f>COUNTIF(Planning!G$105:G$107,$C$60)</f>
        <v>0</v>
      </c>
    </row>
    <row r="60" spans="2:9" x14ac:dyDescent="0.25">
      <c r="B60" s="104" t="s">
        <v>42</v>
      </c>
      <c r="C60" s="105" t="str">
        <f>Données!P2</f>
        <v>4T élec</v>
      </c>
      <c r="D60" s="106" t="str">
        <f>IF(AND(D55&gt;=1,OR(Planning!B28=1,Planning!B28=3)),"indispo",IF(AND(D56&gt;=1,OR(Planning!B46=1,Planning!B46=3)),"indispo",IF(AND(D57&gt;=1,OR(Planning!B64=1,Planning!B64=3)),"indispo",IF(AND(D58&gt;=1,OR(Planning!B82=1,Planning!B82=3)),"indispo",IF(AND(D59&gt;=1,OR(Planning!B100=1,Planning!B100=3)),"indispo","dispo")))))</f>
        <v>dispo</v>
      </c>
      <c r="E60" s="106" t="str">
        <f>IF(AND(E55&gt;=1,OR(Planning!C28=1,Planning!C28=3)),"indispo",IF(AND(E56&gt;=1,OR(Planning!C46=1,Planning!C46=3)),"indispo",IF(AND(E57&gt;=1,OR(Planning!C64=1,Planning!C64=3)),"indispo",IF(AND(E58&gt;=1,OR(Planning!C82=1,Planning!C82=3)),"indispo",IF(AND(E59&gt;=1,OR(Planning!C100=1,Planning!C100=3)),"indispo","dispo")))))</f>
        <v>dispo</v>
      </c>
      <c r="F60" s="106" t="str">
        <f>IF(AND(F55&gt;=1,OR(Planning!D28=1,Planning!D28=3)),"indispo",IF(AND(F56&gt;=1,OR(Planning!D46=1,Planning!D46=3)),"indispo",IF(AND(F57&gt;=1,OR(Planning!D64=1,Planning!D64=3)),"indispo",IF(AND(F58&gt;=1,OR(Planning!D82=1,Planning!D82=3)),"indispo",IF(AND(F59&gt;=1,OR(Planning!D100=1,Planning!D100=3)),"indispo","dispo")))))</f>
        <v>dispo</v>
      </c>
      <c r="G60" s="106" t="str">
        <f>IF(AND(G55&gt;=1,OR(Planning!E28=1,Planning!E28=3)),"indispo",IF(AND(G56&gt;=1,OR(Planning!E46=1,Planning!E46=3)),"indispo",IF(AND(G57&gt;=1,OR(Planning!E64=1,Planning!E64=3)),"indispo",IF(AND(G58&gt;=1,OR(Planning!E82=1,Planning!E82=3)),"indispo",IF(AND(G59&gt;=1,OR(Planning!E100=1,Planning!E100=3)),"indispo","dispo")))))</f>
        <v>dispo</v>
      </c>
      <c r="H60" s="106" t="str">
        <f>IF(AND(H55&gt;=1,OR(Planning!F28=1,Planning!F28=3)),"indispo",IF(AND(H56&gt;=1,OR(Planning!F46=1,Planning!F46=3)),"indispo",IF(AND(H57&gt;=1,OR(Planning!F64=1,Planning!F64=3)),"indispo",IF(AND(H58&gt;=1,OR(Planning!F82=1,Planning!F82=3)),"indispo",IF(AND(H59&gt;=1,OR(Planning!F100=1,Planning!F100=3)),"indispo","dispo")))))</f>
        <v>dispo</v>
      </c>
      <c r="I60" s="106" t="str">
        <f>IF(AND(I55&gt;=1,OR(Planning!G28=1,Planning!G28=3)),"indispo",IF(AND(I56&gt;=1,OR(Planning!G46=1,Planning!G46=3)),"indispo",IF(AND(I57&gt;=1,OR(Planning!G64=1,Planning!G64=3)),"indispo",IF(AND(I58&gt;=1,OR(Planning!G82=1,Planning!G82=3)),"indispo",IF(AND(I59&gt;=1,OR(Planning!G100=1,Planning!G100=3)),"indispo","dispo")))))</f>
        <v>dispo</v>
      </c>
    </row>
    <row r="61" spans="2:9" x14ac:dyDescent="0.25">
      <c r="B61" s="108" t="s">
        <v>41</v>
      </c>
      <c r="C61" s="109"/>
      <c r="D61" s="110" t="str">
        <f>IF(AND(D55&gt;=1,OR(Planning!B28=2,Planning!B28=3)),"indispo",IF(AND(D56&gt;=1,OR(Planning!B46=2,Planning!B46=3)),"indispo",IF(AND(D57&gt;=1,OR(Planning!B64=2,Planning!B64=3)),"indispo",IF(AND(D58&gt;=1,OR(Planning!B82=2,Planning!B82=3)),"indispo",IF(AND(D59&gt;=1,OR(Planning!B100=2,Planning!B100=3)),"indispo","dispo")))))</f>
        <v>dispo</v>
      </c>
      <c r="E61" s="110" t="str">
        <f>IF(AND(E55&gt;=1,OR(Planning!C28=2,Planning!C28=3)),"indispo",IF(AND(E56&gt;=1,OR(Planning!C46=2,Planning!C46=3)),"indispo",IF(AND(E57&gt;=1,OR(Planning!C64=2,Planning!C64=3)),"indispo",IF(AND(E58&gt;=1,OR(Planning!C82=2,Planning!C82=3)),"indispo",IF(AND(E59&gt;=1,OR(Planning!C100=2,Planning!C100=3)),"indispo","dispo")))))</f>
        <v>dispo</v>
      </c>
      <c r="F61" s="110" t="str">
        <f>IF(AND(F55&gt;=1,OR(Planning!D28=2,Planning!D28=3)),"indispo",IF(AND(F56&gt;=1,OR(Planning!D46=2,Planning!D46=3)),"indispo",IF(AND(F57&gt;=1,OR(Planning!D64=2,Planning!D64=3)),"indispo",IF(AND(F58&gt;=1,OR(Planning!D82=2,Planning!D82=3)),"indispo",IF(AND(F59&gt;=1,OR(Planning!D100=2,Planning!D100=3)),"indispo","dispo")))))</f>
        <v>dispo</v>
      </c>
      <c r="G61" s="110" t="str">
        <f>IF(AND(G55&gt;=1,OR(Planning!E28=2,Planning!E28=3)),"indispo",IF(AND(G56&gt;=1,OR(Planning!E46=2,Planning!E46=3)),"indispo",IF(AND(G57&gt;=1,OR(Planning!E64=2,Planning!E64=3)),"indispo",IF(AND(G58&gt;=1,OR(Planning!E82=2,Planning!E82=3)),"indispo",IF(AND(G59&gt;=1,OR(Planning!E100=2,Planning!E100=3)),"indispo","dispo")))))</f>
        <v>dispo</v>
      </c>
      <c r="H61" s="110" t="str">
        <f>IF(AND(H55&gt;=1,OR(Planning!F28=2,Planning!F28=3)),"indispo",IF(AND(H56&gt;=1,OR(Planning!F46=2,Planning!F46=3)),"indispo",IF(AND(H57&gt;=1,OR(Planning!F64=2,Planning!F64=3)),"indispo",IF(AND(H58&gt;=1,OR(Planning!F82=2,Planning!F82=3)),"indispo",IF(AND(H59&gt;=1,OR(Planning!F100=2,Planning!F100=3)),"indispo","dispo")))))</f>
        <v>dispo</v>
      </c>
      <c r="I61" s="110" t="str">
        <f>IF(AND(I55&gt;=1,OR(Planning!G28=2,Planning!G28=3)),"indispo",IF(AND(I56&gt;=1,OR(Planning!G46=2,Planning!G46=3)),"indispo",IF(AND(I57&gt;=1,OR(Planning!G64=2,Planning!G64=3)),"indispo",IF(AND(I58&gt;=1,OR(Planning!G82=2,Planning!G82=3)),"indispo",IF(AND(I59&gt;=1,OR(Planning!G100=2,Planning!G100=3)),"indispo","dispo")))))</f>
        <v>dispo</v>
      </c>
    </row>
    <row r="62" spans="2:9" ht="13.8" thickBot="1" x14ac:dyDescent="0.3">
      <c r="B62" s="112" t="s">
        <v>60</v>
      </c>
      <c r="C62" s="113"/>
      <c r="D62" s="114" t="str">
        <f>IF(SUM(D55+D56+D57+D58+D59)&gt;2,"erreur"&amp;" "&amp;$C$60,IF(AND(SUM(D55+D56+D57+D58+D59)&gt;=2,OR(D60="dispo",D61="dispo")),"erreur"&amp;" "&amp;$C$60,IF(AND(SUM(D55+D56+D57+D58+D59)&gt;=2,OR(Planning!B28=3,Planning!B46=3,Planning!B64=3,Planning!B82=3,Planning!B100=3,Planning!B135=3)),"erreur"&amp;" "&amp;$C$60,"OK")))</f>
        <v>OK</v>
      </c>
      <c r="E62" s="114" t="str">
        <f>IF(SUM(E55+E56+E57+E58+E59)&gt;2,"erreur"&amp;" "&amp;$C$60,IF(AND(SUM(E55+E56+E57+E58+E59)&gt;=2,OR(E60="dispo",E61="dispo")),"erreur"&amp;" "&amp;$C$60,IF(AND(SUM(E55+E56+E57+E58+E59)&gt;=2,OR(Planning!C28=3,Planning!C46=3,Planning!C64=3,Planning!C82=3,Planning!C100=3,Planning!C135=3)),"erreur"&amp;" "&amp;$C$60,"OK")))</f>
        <v>OK</v>
      </c>
      <c r="F62" s="114" t="str">
        <f>IF(SUM(F55+F56+F57+F58+F59)&gt;2,"erreur"&amp;" "&amp;$C$60,IF(AND(SUM(F55+F56+F57+F58+F59)&gt;=2,OR(F60="dispo",F61="dispo")),"erreur"&amp;" "&amp;$C$60,IF(AND(SUM(F55+F56+F57+F58+F59)&gt;=2,OR(Planning!D28=3,Planning!D46=3,Planning!D64=3,Planning!D82=3,Planning!D100=3,Planning!D135=3)),"erreur"&amp;" "&amp;$C$60,"OK")))</f>
        <v>OK</v>
      </c>
      <c r="G62" s="114" t="str">
        <f>IF(SUM(G55+G56+G57+G58+G59)&gt;2,"erreur"&amp;" "&amp;$C$60,IF(AND(SUM(G55+G56+G57+G58+G59)&gt;=2,OR(G60="dispo",G61="dispo")),"erreur"&amp;" "&amp;$C$60,IF(AND(SUM(G55+G56+G57+G58+G59)&gt;=2,OR(Planning!E28=3,Planning!E46=3,Planning!E64=3,Planning!E82=3,Planning!E100=3,Planning!E135=3)),"erreur"&amp;" "&amp;$C$60,"OK")))</f>
        <v>OK</v>
      </c>
      <c r="H62" s="114" t="str">
        <f>IF(SUM(H55+H56+H57+H58+H59)&gt;2,"erreur"&amp;" "&amp;$C$60,IF(AND(SUM(H55+H56+H57+H58+H59)&gt;=2,OR(H60="dispo",H61="dispo")),"erreur"&amp;" "&amp;$C$60,IF(AND(SUM(H55+H56+H57+H58+H59)&gt;=2,OR(Planning!F28=3,Planning!F46=3,Planning!F64=3,Planning!F82=3,Planning!F100=3,Planning!F135=3)),"erreur"&amp;" "&amp;$C$60,"OK")))</f>
        <v>OK</v>
      </c>
      <c r="I62" s="114" t="str">
        <f>IF(SUM(I55+I56+I57+I58+I59)&gt;2,"erreur"&amp;" "&amp;$C$60,IF(AND(SUM(I55+I56+I57+I58+I59)&gt;=2,OR(I60="dispo",I61="dispo")),"erreur"&amp;" "&amp;$C$60,IF(AND(SUM(I55+I56+I57+I58+I59)&gt;=2,OR(Planning!G28=3,Planning!G46=3,Planning!G64=3,Planning!G82=3,Planning!G100=3,Planning!G135=3)),"erreur"&amp;" "&amp;$C$60,"OK")))</f>
        <v>OK</v>
      </c>
    </row>
    <row r="63" spans="2:9" ht="13.8" hidden="1" thickBot="1" x14ac:dyDescent="0.3">
      <c r="C63" s="101" t="s">
        <v>55</v>
      </c>
      <c r="D63" s="102">
        <f>COUNTIF(Planning!B$33:B$35,$C$68)</f>
        <v>0</v>
      </c>
      <c r="E63" s="102">
        <f>COUNTIF(Planning!C$33:C$35,$C$68)</f>
        <v>0</v>
      </c>
      <c r="F63" s="102">
        <f>COUNTIF(Planning!D$33:D$35,$C$68)</f>
        <v>0</v>
      </c>
      <c r="G63" s="102">
        <f>COUNTIF(Planning!E$33:E$35,$C$68)</f>
        <v>0</v>
      </c>
      <c r="H63" s="102">
        <f>COUNTIF(Planning!F$33:F$35,$C$68)</f>
        <v>0</v>
      </c>
      <c r="I63" s="102">
        <f>COUNTIF(Planning!G$33:G$35,$C$68)</f>
        <v>0</v>
      </c>
    </row>
    <row r="64" spans="2:9" ht="13.8" hidden="1" thickBot="1" x14ac:dyDescent="0.3">
      <c r="C64" s="101" t="s">
        <v>56</v>
      </c>
      <c r="D64" s="102">
        <f>COUNTIF(Planning!B$51:B$53,$C$68)</f>
        <v>0</v>
      </c>
      <c r="E64" s="102">
        <f>COUNTIF(Planning!C$51:C$53,$C$68)</f>
        <v>0</v>
      </c>
      <c r="F64" s="102">
        <f>COUNTIF(Planning!D$51:D$53,$C$68)</f>
        <v>0</v>
      </c>
      <c r="G64" s="102">
        <f>COUNTIF(Planning!E$51:E$53,$C$68)</f>
        <v>0</v>
      </c>
      <c r="H64" s="102">
        <f>COUNTIF(Planning!F$51:F$53,$C$68)</f>
        <v>0</v>
      </c>
      <c r="I64" s="102">
        <f>COUNTIF(Planning!G$51:G$53,$C$68)</f>
        <v>0</v>
      </c>
    </row>
    <row r="65" spans="2:10" ht="13.8" hidden="1" thickBot="1" x14ac:dyDescent="0.3">
      <c r="C65" s="101" t="s">
        <v>57</v>
      </c>
      <c r="D65" s="102">
        <f>COUNTIF(Planning!B$69:B$71,$C$68)</f>
        <v>0</v>
      </c>
      <c r="E65" s="102">
        <f>COUNTIF(Planning!C$69:C$71,$C$68)</f>
        <v>0</v>
      </c>
      <c r="F65" s="102">
        <f>COUNTIF(Planning!D$69:D$71,$C$68)</f>
        <v>0</v>
      </c>
      <c r="G65" s="102">
        <f>COUNTIF(Planning!E$69:E$71,$C$68)</f>
        <v>0</v>
      </c>
      <c r="H65" s="102">
        <f>COUNTIF(Planning!F$69:F$71,$C$68)</f>
        <v>0</v>
      </c>
      <c r="I65" s="102">
        <f>COUNTIF(Planning!G$69:G$71,$C$68)</f>
        <v>0</v>
      </c>
    </row>
    <row r="66" spans="2:10" ht="13.8" hidden="1" thickBot="1" x14ac:dyDescent="0.3">
      <c r="C66" s="101" t="s">
        <v>58</v>
      </c>
      <c r="D66" s="102">
        <f>COUNTIF(Planning!B$87:B$89,$C$68)</f>
        <v>0</v>
      </c>
      <c r="E66" s="102">
        <f>COUNTIF(Planning!C$87:C$89,$C$68)</f>
        <v>0</v>
      </c>
      <c r="F66" s="102">
        <f>COUNTIF(Planning!D$87:D$89,$C$68)</f>
        <v>0</v>
      </c>
      <c r="G66" s="102">
        <f>COUNTIF(Planning!E$87:E$89,$C$68)</f>
        <v>0</v>
      </c>
      <c r="H66" s="102">
        <f>COUNTIF(Planning!F$87:F$89,$C$68)</f>
        <v>0</v>
      </c>
      <c r="I66" s="102">
        <f>COUNTIF(Planning!G$87:G$89,$C$68)</f>
        <v>0</v>
      </c>
    </row>
    <row r="67" spans="2:10" ht="13.8" hidden="1" thickBot="1" x14ac:dyDescent="0.3">
      <c r="C67" s="101" t="s">
        <v>59</v>
      </c>
      <c r="D67" s="102">
        <f>COUNTIF(Planning!B$105:B$107,$C$68)</f>
        <v>0</v>
      </c>
      <c r="E67" s="102">
        <f>COUNTIF(Planning!C$105:C$107,$C$68)</f>
        <v>0</v>
      </c>
      <c r="F67" s="102">
        <f>COUNTIF(Planning!D$105:D$107,$C$68)</f>
        <v>0</v>
      </c>
      <c r="G67" s="102">
        <f>COUNTIF(Planning!E$105:E$107,$C$68)</f>
        <v>0</v>
      </c>
      <c r="H67" s="102">
        <f>COUNTIF(Planning!F$105:F$107,$C$68)</f>
        <v>0</v>
      </c>
      <c r="I67" s="102">
        <f>COUNTIF(Planning!G$105:G$107,$C$68)</f>
        <v>0</v>
      </c>
    </row>
    <row r="68" spans="2:10" x14ac:dyDescent="0.25">
      <c r="B68" s="104" t="s">
        <v>42</v>
      </c>
      <c r="C68" s="105" t="str">
        <f>Données!P3</f>
        <v>7T gaz</v>
      </c>
      <c r="D68" s="106" t="str">
        <f>IF(AND(D63&gt;=1,OR(Planning!B28=1,Planning!B28=3)),"indispo",IF(AND(D64&gt;=1,OR(Planning!B46=1,Planning!B46=3)),"indispo",IF(AND(D65&gt;=1,OR(Planning!B64=1,Planning!B64=3)),"indispo",IF(AND(D66&gt;=1,OR(Planning!B82=1,Planning!B82=3)),"indispo",IF(AND(D67&gt;=1,OR(Planning!B100=1,Planning!B100=3)),"indispo","dispo")))))</f>
        <v>dispo</v>
      </c>
      <c r="E68" s="106" t="str">
        <f>IF(AND(E63&gt;=1,OR(Planning!C28=1,Planning!C28=3)),"indispo",IF(AND(E64&gt;=1,OR(Planning!C46=1,Planning!C46=3)),"indispo",IF(AND(E65&gt;=1,OR(Planning!C64=1,Planning!C64=3)),"indispo",IF(AND(E66&gt;=1,OR(Planning!C82=1,Planning!C82=3)),"indispo",IF(AND(E67&gt;=1,OR(Planning!C100=1,Planning!C100=3)),"indispo","dispo")))))</f>
        <v>dispo</v>
      </c>
      <c r="F68" s="106" t="str">
        <f>IF(AND(F63&gt;=1,OR(Planning!D28=1,Planning!D28=3)),"indispo",IF(AND(F64&gt;=1,OR(Planning!D46=1,Planning!D46=3)),"indispo",IF(AND(F65&gt;=1,OR(Planning!D64=1,Planning!D64=3)),"indispo",IF(AND(F66&gt;=1,OR(Planning!D82=1,Planning!D82=3)),"indispo",IF(AND(F67&gt;=1,OR(Planning!D100=1,Planning!D100=3)),"indispo","dispo")))))</f>
        <v>dispo</v>
      </c>
      <c r="G68" s="106" t="str">
        <f>IF(AND(G63&gt;=1,OR(Planning!E28=1,Planning!E28=3)),"indispo",IF(AND(G64&gt;=1,OR(Planning!E46=1,Planning!E46=3)),"indispo",IF(AND(G65&gt;=1,OR(Planning!E64=1,Planning!E64=3)),"indispo",IF(AND(G66&gt;=1,OR(Planning!E82=1,Planning!E82=3)),"indispo",IF(AND(G67&gt;=1,OR(Planning!E100=1,Planning!E100=3)),"indispo","dispo")))))</f>
        <v>dispo</v>
      </c>
      <c r="H68" s="106" t="str">
        <f>IF(AND(H63&gt;=1,OR(Planning!F28=1,Planning!F28=3)),"indispo",IF(AND(H64&gt;=1,OR(Planning!F46=1,Planning!F46=3)),"indispo",IF(AND(H65&gt;=1,OR(Planning!F64=1,Planning!F64=3)),"indispo",IF(AND(H66&gt;=1,OR(Planning!F82=1,Planning!F82=3)),"indispo",IF(AND(H67&gt;=1,OR(Planning!F100=1,Planning!F100=3)),"indispo","dispo")))))</f>
        <v>dispo</v>
      </c>
      <c r="I68" s="106" t="str">
        <f>IF(AND(I63&gt;=1,OR(Planning!G28=1,Planning!G28=3)),"indispo",IF(AND(I64&gt;=1,OR(Planning!G46=1,Planning!G46=3)),"indispo",IF(AND(I65&gt;=1,OR(Planning!G64=1,Planning!G64=3)),"indispo",IF(AND(I66&gt;=1,OR(Planning!G82=1,Planning!G82=3)),"indispo",IF(AND(I67&gt;=1,OR(Planning!G100=1,Planning!G100=3)),"indispo","dispo")))))</f>
        <v>dispo</v>
      </c>
    </row>
    <row r="69" spans="2:10" x14ac:dyDescent="0.25">
      <c r="B69" s="108" t="s">
        <v>41</v>
      </c>
      <c r="C69" s="109"/>
      <c r="D69" s="110" t="str">
        <f>IF(AND(D63&gt;=1,OR(Planning!B28=2,Planning!B28=3)),"indispo",IF(AND(D64&gt;=1,OR(Planning!B46=2,Planning!B46=3)),"indispo",IF(AND(D65&gt;=1,OR(Planning!B64=2,Planning!B64=3)),"indispo",IF(AND(D66&gt;=1,OR(Planning!B82=2,Planning!B82=3)),"indispo",IF(AND(D67&gt;=1,OR(Planning!B100=2,Planning!B100=3)),"indispo","dispo")))))</f>
        <v>dispo</v>
      </c>
      <c r="E69" s="110" t="str">
        <f>IF(AND(E63&gt;=1,OR(Planning!C28=2,Planning!C28=3)),"indispo",IF(AND(E64&gt;=1,OR(Planning!C46=2,Planning!C46=3)),"indispo",IF(AND(E65&gt;=1,OR(Planning!C64=2,Planning!C64=3)),"indispo",IF(AND(E66&gt;=1,OR(Planning!C82=2,Planning!C82=3)),"indispo",IF(AND(E67&gt;=1,OR(Planning!C100=2,Planning!C100=3)),"indispo","dispo")))))</f>
        <v>dispo</v>
      </c>
      <c r="F69" s="110" t="str">
        <f>IF(AND(F63&gt;=1,OR(Planning!D28=2,Planning!D28=3)),"indispo",IF(AND(F64&gt;=1,OR(Planning!D46=2,Planning!D46=3)),"indispo",IF(AND(F65&gt;=1,OR(Planning!D64=2,Planning!D64=3)),"indispo",IF(AND(F66&gt;=1,OR(Planning!D82=2,Planning!D82=3)),"indispo",IF(AND(F67&gt;=1,OR(Planning!D100=2,Planning!D100=3)),"indispo","dispo")))))</f>
        <v>dispo</v>
      </c>
      <c r="G69" s="110" t="str">
        <f>IF(AND(G63&gt;=1,OR(Planning!E28=2,Planning!E28=3)),"indispo",IF(AND(G64&gt;=1,OR(Planning!E46=2,Planning!E46=3)),"indispo",IF(AND(G65&gt;=1,OR(Planning!E64=2,Planning!E64=3)),"indispo",IF(AND(G66&gt;=1,OR(Planning!E82=2,Planning!E82=3)),"indispo",IF(AND(G67&gt;=1,OR(Planning!E100=2,Planning!E100=3)),"indispo","dispo")))))</f>
        <v>dispo</v>
      </c>
      <c r="H69" s="110" t="str">
        <f>IF(AND(H63&gt;=1,OR(Planning!F28=2,Planning!F28=3)),"indispo",IF(AND(H64&gt;=1,OR(Planning!F46=2,Planning!F46=3)),"indispo",IF(AND(H65&gt;=1,OR(Planning!F64=2,Planning!F64=3)),"indispo",IF(AND(H66&gt;=1,OR(Planning!F82=2,Planning!F82=3)),"indispo",IF(AND(H67&gt;=1,OR(Planning!F100=2,Planning!F100=3)),"indispo","dispo")))))</f>
        <v>dispo</v>
      </c>
      <c r="I69" s="110" t="str">
        <f>IF(AND(I63&gt;=1,OR(Planning!G28=2,Planning!G28=3)),"indispo",IF(AND(I64&gt;=1,OR(Planning!G46=2,Planning!G46=3)),"indispo",IF(AND(I65&gt;=1,OR(Planning!G64=2,Planning!G64=3)),"indispo",IF(AND(I66&gt;=1,OR(Planning!G82=2,Planning!G82=3)),"indispo",IF(AND(I67&gt;=1,OR(Planning!G100=2,Planning!G100=3)),"indispo","dispo")))))</f>
        <v>dispo</v>
      </c>
    </row>
    <row r="70" spans="2:10" ht="13.8" thickBot="1" x14ac:dyDescent="0.3">
      <c r="B70" s="115" t="s">
        <v>60</v>
      </c>
      <c r="C70" s="116"/>
      <c r="D70" s="114" t="str">
        <f>IF(SUM(D63+D64+D65+D66+D67)&gt;2,"erreur"&amp;" "&amp;$C$68,IF(AND(SUM(D63+D64+D65+D66+D67)&gt;=2,OR(D68="dispo",D69="dispo")),"erreur"&amp;" "&amp;$C$68,IF(AND(SUM(D63+D64+D65+D66+D67)&gt;=2,OR(Planning!B28=3,Planning!B46=3,Planning!B64=3,Planning!B82=3,Planning!B100=3,Planning!B135=3)),"erreur"&amp;" "&amp;$C$68,"OK")))</f>
        <v>OK</v>
      </c>
      <c r="E70" s="114" t="str">
        <f>IF(SUM(E63+E64+E65+E66+E67)&gt;2,"erreur"&amp;" "&amp;$C$68,IF(AND(SUM(E63+E64+E65+E66+E67)&gt;=2,OR(E68="dispo",E69="dispo")),"erreur"&amp;" "&amp;$C$68,IF(AND(SUM(E63+E64+E65+E66+E67)&gt;=2,OR(Planning!C28=3,Planning!C46=3,Planning!C64=3,Planning!C82=3,Planning!C100=3,Planning!C135=3)),"erreur"&amp;" "&amp;$C$68,"OK")))</f>
        <v>OK</v>
      </c>
      <c r="F70" s="114" t="str">
        <f>IF(SUM(F63+F64+F65+F66+F67)&gt;2,"erreur"&amp;" "&amp;$C$68,IF(AND(SUM(F63+F64+F65+F66+F67)&gt;=2,OR(F68="dispo",F69="dispo")),"erreur"&amp;" "&amp;$C$68,IF(AND(SUM(F63+F64+F65+F66+F67)&gt;=2,OR(Planning!D28=3,Planning!D46=3,Planning!D64=3,Planning!D82=3,Planning!D100=3,Planning!D135=3)),"erreur"&amp;" "&amp;$C$68,"OK")))</f>
        <v>OK</v>
      </c>
      <c r="G70" s="114" t="str">
        <f>IF(SUM(G63+G64+G65+G66+G67)&gt;2,"erreur"&amp;" "&amp;$C$68,IF(AND(SUM(G63+G64+G65+G66+G67)&gt;=2,OR(G68="dispo",G69="dispo")),"erreur"&amp;" "&amp;$C$68,IF(AND(SUM(G63+G64+G65+G66+G67)&gt;=2,OR(Planning!E28=3,Planning!E46=3,Planning!E64=3,Planning!E82=3,Planning!E100=3,Planning!E135=3)),"erreur"&amp;" "&amp;$C$68,"OK")))</f>
        <v>OK</v>
      </c>
      <c r="H70" s="114" t="str">
        <f>IF(SUM(H63+H64+H65+H66+H67)&gt;2,"erreur"&amp;" "&amp;$C$68,IF(AND(SUM(H63+H64+H65+H66+H67)&gt;=2,OR(H68="dispo",H69="dispo")),"erreur"&amp;" "&amp;$C$68,IF(AND(SUM(H63+H64+H65+H66+H67)&gt;=2,OR(Planning!F28=3,Planning!F46=3,Planning!F64=3,Planning!F82=3,Planning!F100=3,Planning!F135=3)),"erreur"&amp;" "&amp;$C$68,"OK")))</f>
        <v>OK</v>
      </c>
      <c r="I70" s="114" t="str">
        <f>IF(SUM(I63+I64+I65+I66+I67)&gt;2,"erreur"&amp;" "&amp;$C$68,IF(AND(SUM(I63+I64+I65+I66+I67)&gt;=2,OR(I68="dispo",I69="dispo")),"erreur"&amp;" "&amp;$C$68,IF(AND(SUM(I63+I64+I65+I66+I67)&gt;=2,OR(Planning!G28=3,Planning!G46=3,Planning!G64=3,Planning!G82=3,Planning!G100=3,Planning!G135=3)),"erreur"&amp;" "&amp;$C$68,"OK")))</f>
        <v>OK</v>
      </c>
    </row>
    <row r="71" spans="2:10" ht="13.8" hidden="1" thickBot="1" x14ac:dyDescent="0.3">
      <c r="B71" s="117"/>
      <c r="C71" s="101" t="s">
        <v>55</v>
      </c>
      <c r="D71" s="102">
        <f>COUNTIF(Planning!B$33:B$35,$C$76)</f>
        <v>0</v>
      </c>
      <c r="E71" s="102">
        <f>COUNTIF(Planning!C$33:C$35,$C$76)</f>
        <v>0</v>
      </c>
      <c r="F71" s="102">
        <f>COUNTIF(Planning!D$33:D$35,$C$76)</f>
        <v>0</v>
      </c>
      <c r="G71" s="102">
        <f>COUNTIF(Planning!E$33:E$35,$C$76)</f>
        <v>0</v>
      </c>
      <c r="H71" s="102">
        <f>COUNTIF(Planning!F$33:F$35,$C$76)</f>
        <v>0</v>
      </c>
      <c r="I71" s="102">
        <f>COUNTIF(Planning!G$33:G$35,$C$76)</f>
        <v>0</v>
      </c>
    </row>
    <row r="72" spans="2:10" ht="13.8" hidden="1" thickBot="1" x14ac:dyDescent="0.3">
      <c r="B72" s="117"/>
      <c r="C72" s="101" t="s">
        <v>56</v>
      </c>
      <c r="D72" s="102">
        <f>COUNTIF(Planning!B$51:B$53,$C$76)</f>
        <v>0</v>
      </c>
      <c r="E72" s="102">
        <f>COUNTIF(Planning!C$51:C$53,$C$76)</f>
        <v>0</v>
      </c>
      <c r="F72" s="102">
        <f>COUNTIF(Planning!D$51:D$53,$C$76)</f>
        <v>0</v>
      </c>
      <c r="G72" s="102">
        <f>COUNTIF(Planning!E$51:E$53,$C$76)</f>
        <v>0</v>
      </c>
      <c r="H72" s="102">
        <f>COUNTIF(Planning!F$51:F$53,$C$76)</f>
        <v>0</v>
      </c>
      <c r="I72" s="102">
        <f>COUNTIF(Planning!G$51:G$53,$C$76)</f>
        <v>0</v>
      </c>
    </row>
    <row r="73" spans="2:10" ht="13.8" hidden="1" thickBot="1" x14ac:dyDescent="0.3">
      <c r="B73" s="117"/>
      <c r="C73" s="101" t="s">
        <v>57</v>
      </c>
      <c r="D73" s="102">
        <f>COUNTIF(Planning!B$69:B$71,$C$76)</f>
        <v>0</v>
      </c>
      <c r="E73" s="102">
        <f>COUNTIF(Planning!C$69:C$71,$C$76)</f>
        <v>0</v>
      </c>
      <c r="F73" s="102">
        <f>COUNTIF(Planning!D$69:D$71,$C$76)</f>
        <v>0</v>
      </c>
      <c r="G73" s="102">
        <f>COUNTIF(Planning!E$69:E$71,$C$76)</f>
        <v>0</v>
      </c>
      <c r="H73" s="102">
        <f>COUNTIF(Planning!F$69:F$71,$C$76)</f>
        <v>0</v>
      </c>
      <c r="I73" s="102">
        <f>COUNTIF(Planning!G$69:G$71,$C$76)</f>
        <v>0</v>
      </c>
    </row>
    <row r="74" spans="2:10" ht="13.8" hidden="1" thickBot="1" x14ac:dyDescent="0.3">
      <c r="B74" s="117"/>
      <c r="C74" s="101" t="s">
        <v>58</v>
      </c>
      <c r="D74" s="102">
        <f>COUNTIF(Planning!B$87:B$89,$C$76)</f>
        <v>0</v>
      </c>
      <c r="E74" s="102">
        <f>COUNTIF(Planning!C$87:C$89,$C$76)</f>
        <v>0</v>
      </c>
      <c r="F74" s="102">
        <f>COUNTIF(Planning!D$87:D$89,$C$76)</f>
        <v>0</v>
      </c>
      <c r="G74" s="102">
        <f>COUNTIF(Planning!E$87:E$89,$C$76)</f>
        <v>0</v>
      </c>
      <c r="H74" s="102">
        <f>COUNTIF(Planning!F$87:F$89,$C$76)</f>
        <v>0</v>
      </c>
      <c r="I74" s="102">
        <f>COUNTIF(Planning!G$87:G$89,$C$76)</f>
        <v>0</v>
      </c>
    </row>
    <row r="75" spans="2:10" ht="13.8" hidden="1" thickBot="1" x14ac:dyDescent="0.3">
      <c r="C75" s="101" t="s">
        <v>59</v>
      </c>
      <c r="D75" s="102">
        <f>COUNTIF(Planning!B$105:B$107,$C$76)</f>
        <v>0</v>
      </c>
      <c r="E75" s="102">
        <f>COUNTIF(Planning!C$105:C$107,$C$76)</f>
        <v>0</v>
      </c>
      <c r="F75" s="102">
        <f>COUNTIF(Planning!D$105:D$107,$C$76)</f>
        <v>0</v>
      </c>
      <c r="G75" s="102">
        <f>COUNTIF(Planning!E$105:E$107,$C$76)</f>
        <v>0</v>
      </c>
      <c r="H75" s="102">
        <f>COUNTIF(Planning!F$105:F$107,$C$76)</f>
        <v>0</v>
      </c>
      <c r="I75" s="102">
        <f>COUNTIF(Planning!G$105:G$107,$C$76)</f>
        <v>0</v>
      </c>
    </row>
    <row r="76" spans="2:10" x14ac:dyDescent="0.25">
      <c r="B76" s="104" t="s">
        <v>42</v>
      </c>
      <c r="C76" s="118" t="str">
        <f>Données!P4</f>
        <v>Nissan</v>
      </c>
      <c r="D76" s="106" t="str">
        <f>IF(AND(D71&gt;=1,OR(Planning!B28=1,Planning!B28=3)),"indispo",IF(AND(D72&gt;=1,OR(Planning!B46=1,Planning!B46=3)),"indispo",IF(AND(D73&gt;=1,OR(Planning!B64=1,Planning!B64=3)),"indispo",IF(AND(D74&gt;=1,OR(Planning!B82=1,Planning!B82=3)),"indispo",IF(AND(D75&gt;=1,OR(Planning!B100=1,Planning!B100=3)),"indispo","dispo")))))</f>
        <v>dispo</v>
      </c>
      <c r="E76" s="106" t="str">
        <f>IF(AND(E71&gt;=1,OR(Planning!C28=1,Planning!C28=3)),"indispo",IF(AND(E72&gt;=1,OR(Planning!C46=1,Planning!C46=3)),"indispo",IF(AND(E73&gt;=1,OR(Planning!C64=1,Planning!C64=3)),"indispo",IF(AND(E74&gt;=1,OR(Planning!C82=1,Planning!C82=3)),"indispo",IF(AND(E75&gt;=1,OR(Planning!C100=1,Planning!C100=3)),"indispo","dispo")))))</f>
        <v>dispo</v>
      </c>
      <c r="F76" s="106" t="str">
        <f>IF(AND(F71&gt;=1,OR(Planning!D28=1,Planning!D28=3)),"indispo",IF(AND(F72&gt;=1,OR(Planning!D46=1,Planning!D46=3)),"indispo",IF(AND(F73&gt;=1,OR(Planning!D64=1,Planning!D64=3)),"indispo",IF(AND(F74&gt;=1,OR(Planning!D82=1,Planning!D82=3)),"indispo",IF(AND(F75&gt;=1,OR(Planning!D100=1,Planning!D100=3)),"indispo","dispo")))))</f>
        <v>dispo</v>
      </c>
      <c r="G76" s="106" t="str">
        <f>IF(AND(G71&gt;=1,OR(Planning!E28=1,Planning!E28=3)),"indispo",IF(AND(G72&gt;=1,OR(Planning!E46=1,Planning!E46=3)),"indispo",IF(AND(G73&gt;=1,OR(Planning!E64=1,Planning!E64=3)),"indispo",IF(AND(G74&gt;=1,OR(Planning!E82=1,Planning!E82=3)),"indispo",IF(AND(G75&gt;=1,OR(Planning!E100=1,Planning!E100=3)),"indispo","dispo")))))</f>
        <v>dispo</v>
      </c>
      <c r="H76" s="106" t="str">
        <f>IF(AND(H71&gt;=1,OR(Planning!F28=1,Planning!F28=3)),"indispo",IF(AND(H72&gt;=1,OR(Planning!F46=1,Planning!F46=3)),"indispo",IF(AND(H73&gt;=1,OR(Planning!F64=1,Planning!F64=3)),"indispo",IF(AND(H74&gt;=1,OR(Planning!F82=1,Planning!F82=3)),"indispo",IF(AND(H75&gt;=1,OR(Planning!F100=1,Planning!F100=3)),"indispo","dispo")))))</f>
        <v>dispo</v>
      </c>
      <c r="I76" s="106" t="str">
        <f>IF(AND(I71&gt;=1,OR(Planning!G28=1,Planning!G28=3)),"indispo",IF(AND(I72&gt;=1,OR(Planning!G46=1,Planning!G46=3)),"indispo",IF(AND(I73&gt;=1,OR(Planning!G64=1,Planning!G64=3)),"indispo",IF(AND(I74&gt;=1,OR(Planning!G82=1,Planning!G82=3)),"indispo",IF(AND(I75&gt;=1,OR(Planning!G100=1,Planning!G100=3)),"indispo","dispo")))))</f>
        <v>dispo</v>
      </c>
    </row>
    <row r="77" spans="2:10" x14ac:dyDescent="0.25">
      <c r="B77" s="108" t="s">
        <v>41</v>
      </c>
      <c r="C77" s="119"/>
      <c r="D77" s="110" t="str">
        <f>IF(AND(D71&gt;=1,OR(Planning!B28=2,Planning!B28=3)),"indispo",IF(AND(D72&gt;=1,OR(Planning!B46=2,Planning!B46=3)),"indispo",IF(AND(D73&gt;=1,OR(Planning!B64=2,Planning!B64=3)),"indispo",IF(AND(D74&gt;=1,OR(Planning!B82=2,Planning!B82=3)),"indispo",IF(AND(D75&gt;=1,OR(Planning!B100=2,Planning!B100=3)),"indispo","dispo")))))</f>
        <v>dispo</v>
      </c>
      <c r="E77" s="110" t="str">
        <f>IF(AND(E71&gt;=1,OR(Planning!C28=2,Planning!C28=3)),"indispo",IF(AND(E72&gt;=1,OR(Planning!C46=2,Planning!C46=3)),"indispo",IF(AND(E73&gt;=1,OR(Planning!C64=2,Planning!C64=3)),"indispo",IF(AND(E74&gt;=1,OR(Planning!C82=2,Planning!C82=3)),"indispo",IF(AND(E75&gt;=1,OR(Planning!C100=2,Planning!C100=3)),"indispo","dispo")))))</f>
        <v>dispo</v>
      </c>
      <c r="F77" s="110" t="str">
        <f>IF(AND(F71&gt;=1,OR(Planning!D28=2,Planning!D28=3)),"indispo",IF(AND(F72&gt;=1,OR(Planning!D46=2,Planning!D46=3)),"indispo",IF(AND(F73&gt;=1,OR(Planning!D64=2,Planning!D64=3)),"indispo",IF(AND(F74&gt;=1,OR(Planning!D82=2,Planning!D82=3)),"indispo",IF(AND(F75&gt;=1,OR(Planning!D100=2,Planning!D100=3)),"indispo","dispo")))))</f>
        <v>dispo</v>
      </c>
      <c r="G77" s="110" t="str">
        <f>IF(AND(G71&gt;=1,OR(Planning!E28=2,Planning!E28=3)),"indispo",IF(AND(G72&gt;=1,OR(Planning!E46=2,Planning!E46=3)),"indispo",IF(AND(G73&gt;=1,OR(Planning!E64=2,Planning!E64=3)),"indispo",IF(AND(G74&gt;=1,OR(Planning!E82=2,Planning!E82=3)),"indispo",IF(AND(G75&gt;=1,OR(Planning!E100=2,Planning!E100=3)),"indispo","dispo")))))</f>
        <v>dispo</v>
      </c>
      <c r="H77" s="110" t="str">
        <f>IF(AND(H71&gt;=1,OR(Planning!F28=2,Planning!F28=3)),"indispo",IF(AND(H72&gt;=1,OR(Planning!F46=2,Planning!F46=3)),"indispo",IF(AND(H73&gt;=1,OR(Planning!F64=2,Planning!F64=3)),"indispo",IF(AND(H74&gt;=1,OR(Planning!F82=2,Planning!F82=3)),"indispo",IF(AND(H75&gt;=1,OR(Planning!F100=2,Planning!F100=3)),"indispo","dispo")))))</f>
        <v>dispo</v>
      </c>
      <c r="I77" s="110" t="str">
        <f>IF(AND(I71&gt;=1,OR(Planning!G28=2,Planning!G28=3)),"indispo",IF(AND(I72&gt;=1,OR(Planning!G46=2,Planning!G46=3)),"indispo",IF(AND(I73&gt;=1,OR(Planning!G64=2,Planning!G64=3)),"indispo",IF(AND(I74&gt;=1,OR(Planning!G82=2,Planning!G82=3)),"indispo",IF(AND(I75&gt;=1,OR(Planning!G100=2,Planning!G100=3)),"indispo","dispo")))))</f>
        <v>dispo</v>
      </c>
    </row>
    <row r="78" spans="2:10" ht="13.8" thickBot="1" x14ac:dyDescent="0.3">
      <c r="B78" s="115" t="s">
        <v>60</v>
      </c>
      <c r="C78" s="116"/>
      <c r="D78" s="114" t="str">
        <f>IF(SUM(D71+D72+D73+D74+D75)&gt;2,"erreur"&amp;" "&amp;$C$76,IF(AND(SUM(D71+D72+D73+D74+D75)&gt;=2,OR(D76="dispo",D77="dispo")),"erreur"&amp;" "&amp;$C$76,IF(AND(SUM(D71+D72+D73+D74+D75)&gt;=2,OR(Planning!B28=3,Planning!B46=3,Planning!B64=3,Planning!B82=3,Planning!B100=3,Planning!B135=3)),"erreur"&amp;" "&amp;$C$76,"OK")))</f>
        <v>OK</v>
      </c>
      <c r="E78" s="114" t="str">
        <f>IF(SUM(E71+E72+E73+E74+E75)&gt;2,"erreur"&amp;" "&amp;$C$76,IF(AND(SUM(E71+E72+E73+E74+E75)&gt;=2,OR(E76="dispo",E77="dispo")),"erreur"&amp;" "&amp;$C$76,IF(AND(SUM(E71+E72+E73+E74+E75)&gt;=2,OR(Planning!C28=3,Planning!C46=3,Planning!C64=3,Planning!C82=3,Planning!C100=3,Planning!C135=3)),"erreur"&amp;" "&amp;$C$76,"OK")))</f>
        <v>OK</v>
      </c>
      <c r="F78" s="114" t="str">
        <f>IF(SUM(F71+F72+F73+F74+F75)&gt;2,"erreur"&amp;" "&amp;$C$76,IF(AND(SUM(F71+F72+F73+F74+F75)&gt;=2,OR(F76="dispo",F77="dispo")),"erreur"&amp;" "&amp;$C$76,IF(AND(SUM(F71+F72+F73+F74+F75)&gt;=2,OR(Planning!D28=3,Planning!D46=3,Planning!D64=3,Planning!D82=3,Planning!D100=3,Planning!D135=3)),"erreur"&amp;" "&amp;$C$76,"OK")))</f>
        <v>OK</v>
      </c>
      <c r="G78" s="114" t="str">
        <f>IF(SUM(G71+G72+G73+G74+G75)&gt;2,"erreur"&amp;" "&amp;$C$76,IF(AND(SUM(G71+G72+G73+G74+G75)&gt;=2,OR(G76="dispo",G77="dispo")),"erreur"&amp;" "&amp;$C$76,IF(AND(SUM(G71+G72+G73+G74+G75)&gt;=2,OR(Planning!E28=3,Planning!E46=3,Planning!E64=3,Planning!E82=3,Planning!E100=3,Planning!E135=3)),"erreur"&amp;" "&amp;$C$76,"OK")))</f>
        <v>OK</v>
      </c>
      <c r="H78" s="114" t="str">
        <f>IF(SUM(H71+H72+H73+H74+H75)&gt;2,"erreur"&amp;" "&amp;$C$76,IF(AND(SUM(H71+H72+H73+H74+H75)&gt;=2,OR(H76="dispo",H77="dispo")),"erreur"&amp;" "&amp;$C$76,IF(AND(SUM(H71+H72+H73+H74+H75)&gt;=2,OR(Planning!F28=3,Planning!F46=3,Planning!F64=3,Planning!F82=3,Planning!F100=3,Planning!F135=3)),"erreur"&amp;" "&amp;$C$76,"OK")))</f>
        <v>OK</v>
      </c>
      <c r="I78" s="114" t="str">
        <f>IF(SUM(I71+I72+I73+I74+I75)&gt;2,"erreur"&amp;" "&amp;$C$76,IF(AND(SUM(I71+I72+I73+I74+I75)&gt;=2,OR(I76="dispo",I77="dispo")),"erreur"&amp;" "&amp;$C$76,IF(AND(SUM(I71+I72+I73+I74+I75)&gt;=2,OR(Planning!G28=3,Planning!G46=3,Planning!G64=3,Planning!G82=3,Planning!G100=3,Planning!G135=3)),"erreur"&amp;" "&amp;$C$76,"OK")))</f>
        <v>OK</v>
      </c>
    </row>
    <row r="79" spans="2:10" ht="13.8" hidden="1" thickBot="1" x14ac:dyDescent="0.3">
      <c r="B79" s="117"/>
      <c r="C79" s="101" t="s">
        <v>55</v>
      </c>
      <c r="D79" s="102">
        <f>COUNTIF(Planning!B$33:B$35,$C$84)</f>
        <v>0</v>
      </c>
      <c r="E79" s="102">
        <f>COUNTIF(Planning!C$33:C$35,$C$84)</f>
        <v>0</v>
      </c>
      <c r="F79" s="102">
        <f>COUNTIF(Planning!D$33:D$35,$C$84)</f>
        <v>0</v>
      </c>
      <c r="G79" s="102">
        <f>COUNTIF(Planning!E$33:E$35,$C$84)</f>
        <v>0</v>
      </c>
      <c r="H79" s="102">
        <f>COUNTIF(Planning!F$33:F$35,$C$84)</f>
        <v>0</v>
      </c>
      <c r="I79" s="102">
        <f>COUNTIF(Planning!G$33:G$35,$C$84)</f>
        <v>0</v>
      </c>
      <c r="J79" s="123"/>
    </row>
    <row r="80" spans="2:10" ht="13.8" hidden="1" thickBot="1" x14ac:dyDescent="0.3">
      <c r="B80" s="117"/>
      <c r="C80" s="101" t="s">
        <v>56</v>
      </c>
      <c r="D80" s="102">
        <f>COUNTIF(Planning!B$51:B$53,$C$84)</f>
        <v>0</v>
      </c>
      <c r="E80" s="102">
        <f>COUNTIF(Planning!C$51:C$53,$C$84)</f>
        <v>0</v>
      </c>
      <c r="F80" s="102">
        <f>COUNTIF(Planning!D$51:D$53,$C$84)</f>
        <v>0</v>
      </c>
      <c r="G80" s="102">
        <f>COUNTIF(Planning!E$51:E$53,$C$84)</f>
        <v>0</v>
      </c>
      <c r="H80" s="102">
        <f>COUNTIF(Planning!F$51:F$53,$C$84)</f>
        <v>0</v>
      </c>
      <c r="I80" s="102">
        <f>COUNTIF(Planning!G$51:G$53,$C$84)</f>
        <v>0</v>
      </c>
    </row>
    <row r="81" spans="2:9" ht="13.8" hidden="1" thickBot="1" x14ac:dyDescent="0.3">
      <c r="B81" s="117"/>
      <c r="C81" s="101" t="s">
        <v>57</v>
      </c>
      <c r="D81" s="102">
        <f>COUNTIF(Planning!B$69:B$71,$C$84)</f>
        <v>0</v>
      </c>
      <c r="E81" s="102">
        <f>COUNTIF(Planning!C$69:C$71,$C$84)</f>
        <v>0</v>
      </c>
      <c r="F81" s="102">
        <f>COUNTIF(Planning!D$69:D$71,$C$84)</f>
        <v>0</v>
      </c>
      <c r="G81" s="102">
        <f>COUNTIF(Planning!E$69:E$71,$C$84)</f>
        <v>0</v>
      </c>
      <c r="H81" s="102">
        <f>COUNTIF(Planning!F$69:F$71,$C$84)</f>
        <v>0</v>
      </c>
      <c r="I81" s="102">
        <f>COUNTIF(Planning!G$69:G$71,$C$84)</f>
        <v>0</v>
      </c>
    </row>
    <row r="82" spans="2:9" ht="13.8" hidden="1" thickBot="1" x14ac:dyDescent="0.3">
      <c r="B82" s="117"/>
      <c r="C82" s="101" t="s">
        <v>58</v>
      </c>
      <c r="D82" s="102">
        <f>COUNTIF(Planning!B$87:B$89,$C$84)</f>
        <v>0</v>
      </c>
      <c r="E82" s="102">
        <f>COUNTIF(Planning!C$87:C$89,$C$84)</f>
        <v>0</v>
      </c>
      <c r="F82" s="102">
        <f>COUNTIF(Planning!D$87:D$89,$C$84)</f>
        <v>0</v>
      </c>
      <c r="G82" s="102">
        <f>COUNTIF(Planning!E$87:E$89,$C$84)</f>
        <v>0</v>
      </c>
      <c r="H82" s="102">
        <f>COUNTIF(Planning!F$87:F$89,$C$84)</f>
        <v>0</v>
      </c>
      <c r="I82" s="102">
        <f>COUNTIF(Planning!G$87:G$89,$C$84)</f>
        <v>0</v>
      </c>
    </row>
    <row r="83" spans="2:9" ht="13.8" hidden="1" thickBot="1" x14ac:dyDescent="0.3">
      <c r="C83" s="101" t="s">
        <v>59</v>
      </c>
      <c r="D83" s="102">
        <f>COUNTIF(Planning!B$105:B$107,$C$84)</f>
        <v>0</v>
      </c>
      <c r="E83" s="102">
        <f>COUNTIF(Planning!C$105:C$107,$C$84)</f>
        <v>0</v>
      </c>
      <c r="F83" s="102">
        <f>COUNTIF(Planning!D$105:D$107,$C$84)</f>
        <v>0</v>
      </c>
      <c r="G83" s="102">
        <f>COUNTIF(Planning!E$105:E$107,$C$84)</f>
        <v>0</v>
      </c>
      <c r="H83" s="102">
        <f>COUNTIF(Planning!F$105:F$107,$C$84)</f>
        <v>0</v>
      </c>
      <c r="I83" s="102">
        <f>COUNTIF(Planning!G$105:G$107,$C$84)</f>
        <v>0</v>
      </c>
    </row>
    <row r="84" spans="2:9" x14ac:dyDescent="0.25">
      <c r="B84" s="104" t="s">
        <v>42</v>
      </c>
      <c r="C84" s="118" t="str">
        <f>Données!P5</f>
        <v>Oman</v>
      </c>
      <c r="D84" s="106" t="str">
        <f>IF(AND(D79&gt;=1,OR(Planning!B28=1,Planning!B28=3)),"indispo",IF(AND(D80&gt;=1,OR(Planning!B46=1,Planning!B46=3)),"indispo",IF(AND(D81&gt;=1,OR(Planning!B64=1,Planning!B64=3)),"indispo",IF(AND(D82&gt;=1,OR(Planning!B82=1,Planning!B82=3)),"indispo",IF(AND(D83&gt;=1,OR(Planning!B100=1,Planning!B100=3)),"indispo","dispo")))))</f>
        <v>dispo</v>
      </c>
      <c r="E84" s="106" t="str">
        <f>IF(AND(E79&gt;=1,OR(Planning!C28=1,Planning!C28=3)),"indispo",IF(AND(E80&gt;=1,OR(Planning!C46=1,Planning!C46=3)),"indispo",IF(AND(E81&gt;=1,OR(Planning!C64=1,Planning!C64=3)),"indispo",IF(AND(E82&gt;=1,OR(Planning!C82=1,Planning!C82=3)),"indispo",IF(AND(E83&gt;=1,OR(Planning!C100=1,Planning!C100=3)),"indispo","dispo")))))</f>
        <v>dispo</v>
      </c>
      <c r="F84" s="106" t="str">
        <f>IF(AND(F79&gt;=1,OR(Planning!D28=1,Planning!D28=3)),"indispo",IF(AND(F80&gt;=1,OR(Planning!D46=1,Planning!D46=3)),"indispo",IF(AND(F81&gt;=1,OR(Planning!D64=1,Planning!D64=3)),"indispo",IF(AND(F82&gt;=1,OR(Planning!D82=1,Planning!D82=3)),"indispo",IF(AND(F83&gt;=1,OR(Planning!D100=1,Planning!D100=3)),"indispo","dispo")))))</f>
        <v>dispo</v>
      </c>
      <c r="G84" s="106" t="str">
        <f>IF(AND(G79&gt;=1,OR(Planning!E28=1,Planning!E28=3)),"indispo",IF(AND(G80&gt;=1,OR(Planning!E46=1,Planning!E46=3)),"indispo",IF(AND(G81&gt;=1,OR(Planning!E64=1,Planning!E64=3)),"indispo",IF(AND(G82&gt;=1,OR(Planning!E82=1,Planning!E82=3)),"indispo",IF(AND(G83&gt;=1,OR(Planning!E100=1,Planning!E100=3)),"indispo","dispo")))))</f>
        <v>dispo</v>
      </c>
      <c r="H84" s="106" t="str">
        <f>IF(AND(H79&gt;=1,OR(Planning!F28=1,Planning!F28=3)),"indispo",IF(AND(H80&gt;=1,OR(Planning!F46=1,Planning!F46=3)),"indispo",IF(AND(H81&gt;=1,OR(Planning!F64=1,Planning!F64=3)),"indispo",IF(AND(H82&gt;=1,OR(Planning!F82=1,Planning!F82=3)),"indispo",IF(AND(H83&gt;=1,OR(Planning!F100=1,Planning!F100=3)),"indispo","dispo")))))</f>
        <v>dispo</v>
      </c>
      <c r="I84" s="106" t="str">
        <f>IF(AND(I79&gt;=1,OR(Planning!G28=1,Planning!G28=3)),"indispo",IF(AND(I80&gt;=1,OR(Planning!G46=1,Planning!G46=3)),"indispo",IF(AND(I81&gt;=1,OR(Planning!G64=1,Planning!G64=3)),"indispo",IF(AND(I82&gt;=1,OR(Planning!G82=1,Planning!G82=3)),"indispo",IF(AND(I83&gt;=1,OR(Planning!G100=1,Planning!G100=3)),"indispo","dispo")))))</f>
        <v>dispo</v>
      </c>
    </row>
    <row r="85" spans="2:9" x14ac:dyDescent="0.25">
      <c r="B85" s="108" t="s">
        <v>41</v>
      </c>
      <c r="C85" s="119"/>
      <c r="D85" s="110" t="str">
        <f>IF(AND(D79&gt;=1,OR(Planning!B28=2,Planning!B28=3)),"indispo",IF(AND(D80&gt;=1,OR(Planning!B46=2,Planning!B46=3)),"indispo",IF(AND(D81&gt;=1,OR(Planning!B64=2,Planning!B64=3)),"indispo",IF(AND(D82&gt;=1,OR(Planning!B82=2,Planning!B82=3)),"indispo",IF(AND(D83&gt;=1,OR(Planning!B100=2,Planning!B100=3)),"indispo","dispo")))))</f>
        <v>dispo</v>
      </c>
      <c r="E85" s="110" t="str">
        <f>IF(AND(E79&gt;=1,OR(Planning!C28=2,Planning!C28=3)),"indispo",IF(AND(E80&gt;=1,OR(Planning!C46=2,Planning!C46=3)),"indispo",IF(AND(E81&gt;=1,OR(Planning!C64=2,Planning!C64=3)),"indispo",IF(AND(E82&gt;=1,OR(Planning!C82=2,Planning!C82=3)),"indispo",IF(AND(E83&gt;=1,OR(Planning!C100=2,Planning!C100=3)),"indispo","dispo")))))</f>
        <v>dispo</v>
      </c>
      <c r="F85" s="110" t="str">
        <f>IF(AND(F79&gt;=1,OR(Planning!D28=2,Planning!D28=3)),"indispo",IF(AND(F80&gt;=1,OR(Planning!D46=2,Planning!D46=3)),"indispo",IF(AND(F81&gt;=1,OR(Planning!D64=2,Planning!D64=3)),"indispo",IF(AND(F82&gt;=1,OR(Planning!D82=2,Planning!D82=3)),"indispo",IF(AND(F83&gt;=1,OR(Planning!D100=2,Planning!D100=3)),"indispo","dispo")))))</f>
        <v>dispo</v>
      </c>
      <c r="G85" s="110" t="str">
        <f>IF(AND(G79&gt;=1,OR(Planning!E28=2,Planning!E28=3)),"indispo",IF(AND(G80&gt;=1,OR(Planning!E46=2,Planning!E46=3)),"indispo",IF(AND(G81&gt;=1,OR(Planning!E64=2,Planning!E64=3)),"indispo",IF(AND(G82&gt;=1,OR(Planning!E82=2,Planning!E82=3)),"indispo",IF(AND(G83&gt;=1,OR(Planning!E100=2,Planning!E100=3)),"indispo","dispo")))))</f>
        <v>dispo</v>
      </c>
      <c r="H85" s="110" t="str">
        <f>IF(AND(H79&gt;=1,OR(Planning!F28=2,Planning!F28=3)),"indispo",IF(AND(H80&gt;=1,OR(Planning!F46=2,Planning!F46=3)),"indispo",IF(AND(H81&gt;=1,OR(Planning!F64=2,Planning!F64=3)),"indispo",IF(AND(H82&gt;=1,OR(Planning!F82=2,Planning!F82=3)),"indispo",IF(AND(H83&gt;=1,OR(Planning!F100=2,Planning!F100=3)),"indispo","dispo")))))</f>
        <v>dispo</v>
      </c>
      <c r="I85" s="110" t="str">
        <f>IF(AND(I79&gt;=1,OR(Planning!G28=2,Planning!G28=3)),"indispo",IF(AND(I80&gt;=1,OR(Planning!G46=2,Planning!G46=3)),"indispo",IF(AND(I81&gt;=1,OR(Planning!G64=2,Planning!G64=3)),"indispo",IF(AND(I82&gt;=1,OR(Planning!G82=2,Planning!G82=3)),"indispo",IF(AND(I83&gt;=1,OR(Planning!G100=2,Planning!G100=3)),"indispo","dispo")))))</f>
        <v>dispo</v>
      </c>
    </row>
    <row r="86" spans="2:9" ht="13.8" thickBot="1" x14ac:dyDescent="0.3">
      <c r="B86" s="115" t="s">
        <v>60</v>
      </c>
      <c r="C86" s="116"/>
      <c r="D86" s="114" t="str">
        <f>IF(SUM(D79+D80+D81+D82+D83)&gt;2,"erreur"&amp;" "&amp;$C$84,IF(AND(SUM(D79+D80+D81+D82+D83)&gt;=2,OR(D84="dispo",D85="dispo")),"erreur"&amp;" "&amp;$C$84,IF(AND(SUM(D79+D80+D81+D82+D83)&gt;=2,OR(Planning!B28=3,Planning!B46=3,Planning!B64=3,Planning!B82=3,Planning!B100=3,Planning!B135=3)),"erreur"&amp;" "&amp;$C$84,"OK")))</f>
        <v>OK</v>
      </c>
      <c r="E86" s="114" t="str">
        <f>IF(SUM(E79+E80+E81+E82+E83)&gt;2,"erreur"&amp;" "&amp;$C$84,IF(AND(SUM(E79+E80+E81+E82+E83)&gt;=2,OR(E84="dispo",E85="dispo")),"erreur"&amp;" "&amp;$C$84,IF(AND(SUM(E79+E80+E81+E82+E83)&gt;=2,OR(Planning!C28=3,Planning!C46=3,Planning!C64=3,Planning!C82=3,Planning!C100=3,Planning!C135=3)),"erreur"&amp;" "&amp;$C$84,"OK")))</f>
        <v>OK</v>
      </c>
      <c r="F86" s="114" t="str">
        <f>IF(SUM(F79+F80+F81+F82+F83)&gt;2,"erreur"&amp;" "&amp;$C$84,IF(AND(SUM(F79+F80+F81+F82+F83)&gt;=2,OR(F84="dispo",F85="dispo")),"erreur"&amp;" "&amp;$C$84,IF(AND(SUM(F79+F80+F81+F82+F83)&gt;=2,OR(Planning!D28=3,Planning!D46=3,Planning!D64=3,Planning!D82=3,Planning!D100=3,Planning!D135=3)),"erreur"&amp;" "&amp;$C$84,"OK")))</f>
        <v>OK</v>
      </c>
      <c r="G86" s="114" t="str">
        <f>IF(SUM(G79+G80+G81+G82+G83)&gt;2,"erreur"&amp;" "&amp;$C$84,IF(AND(SUM(G79+G80+G81+G82+G83)&gt;=2,OR(G84="dispo",G85="dispo")),"erreur"&amp;" "&amp;$C$84,IF(AND(SUM(G79+G80+G81+G82+G83)&gt;=2,OR(Planning!E28=3,Planning!E46=3,Planning!E64=3,Planning!E82=3,Planning!E100=3,Planning!E135=3)),"erreur"&amp;" "&amp;$C$84,"OK")))</f>
        <v>OK</v>
      </c>
      <c r="H86" s="114" t="str">
        <f>IF(SUM(H79+H80+H81+H82+H83)&gt;2,"erreur"&amp;" "&amp;$C$84,IF(AND(SUM(H79+H80+H81+H82+H83)&gt;=2,OR(H84="dispo",H85="dispo")),"erreur"&amp;" "&amp;$C$84,IF(AND(SUM(H79+H80+H81+H82+H83)&gt;=2,OR(Planning!F28=3,Planning!F46=3,Planning!F64=3,Planning!F82=3,Planning!F100=3,Planning!F135=3)),"erreur"&amp;" "&amp;$C$84,"OK")))</f>
        <v>OK</v>
      </c>
      <c r="I86" s="114" t="str">
        <f>IF(SUM(I79+I80+I81+I82+I83)&gt;2,"erreur"&amp;" "&amp;$C$84,IF(AND(SUM(I79+I80+I81+I82+I83)&gt;=2,OR(I84="dispo",I85="dispo")),"erreur"&amp;" "&amp;$C$84,IF(AND(SUM(I79+I80+I81+I82+I83)&gt;=2,OR(Planning!G28=3,Planning!G46=3,Planning!G64=3,Planning!G82=3,Planning!G100=3,Planning!G135=3)),"erreur"&amp;" "&amp;$C$84,"OK")))</f>
        <v>OK</v>
      </c>
    </row>
    <row r="87" spans="2:9" ht="13.8" hidden="1" thickBot="1" x14ac:dyDescent="0.3">
      <c r="B87" s="117"/>
      <c r="C87" s="101" t="s">
        <v>55</v>
      </c>
      <c r="D87" s="102">
        <f>COUNTIF(Planning!B$33:B$35,$C$92)</f>
        <v>0</v>
      </c>
      <c r="E87" s="102">
        <f>COUNTIF(Planning!C$33:C$35,$C$92)</f>
        <v>0</v>
      </c>
      <c r="F87" s="102">
        <f>COUNTIF(Planning!D$33:D$35,$C$92)</f>
        <v>0</v>
      </c>
      <c r="G87" s="102">
        <f>COUNTIF(Planning!E$33:E$35,$C$92)</f>
        <v>0</v>
      </c>
      <c r="H87" s="102">
        <f>COUNTIF(Planning!F$33:F$35,$C$92)</f>
        <v>0</v>
      </c>
      <c r="I87" s="102">
        <f>COUNTIF(Planning!G$33:G$35,$C$92)</f>
        <v>0</v>
      </c>
    </row>
    <row r="88" spans="2:9" ht="13.8" hidden="1" thickBot="1" x14ac:dyDescent="0.3">
      <c r="B88" s="117"/>
      <c r="C88" s="101" t="s">
        <v>56</v>
      </c>
      <c r="D88" s="102">
        <f>COUNTIF(Planning!B$51:B$53,$C$92)</f>
        <v>0</v>
      </c>
      <c r="E88" s="102">
        <f>COUNTIF(Planning!C$51:C$53,$C$92)</f>
        <v>0</v>
      </c>
      <c r="F88" s="102">
        <f>COUNTIF(Planning!D$51:D$53,$C$92)</f>
        <v>0</v>
      </c>
      <c r="G88" s="102">
        <f>COUNTIF(Planning!E$51:E$53,$C$92)</f>
        <v>0</v>
      </c>
      <c r="H88" s="102">
        <f>COUNTIF(Planning!F$51:F$53,$C$92)</f>
        <v>0</v>
      </c>
      <c r="I88" s="102">
        <f>COUNTIF(Planning!G$51:G$53,$C$92)</f>
        <v>0</v>
      </c>
    </row>
    <row r="89" spans="2:9" ht="13.8" hidden="1" thickBot="1" x14ac:dyDescent="0.3">
      <c r="B89" s="117"/>
      <c r="C89" s="101" t="s">
        <v>57</v>
      </c>
      <c r="D89" s="102">
        <f>COUNTIF(Planning!B$69:B$71,$C$92)</f>
        <v>0</v>
      </c>
      <c r="E89" s="102">
        <f>COUNTIF(Planning!C$69:C$71,$C$92)</f>
        <v>0</v>
      </c>
      <c r="F89" s="102">
        <f>COUNTIF(Planning!D$69:D$71,$C$92)</f>
        <v>0</v>
      </c>
      <c r="G89" s="102">
        <f>COUNTIF(Planning!E$69:E$71,$C$92)</f>
        <v>0</v>
      </c>
      <c r="H89" s="102">
        <f>COUNTIF(Planning!F$69:F$71,$C$92)</f>
        <v>0</v>
      </c>
      <c r="I89" s="102">
        <f>COUNTIF(Planning!G$69:G$71,$C$92)</f>
        <v>0</v>
      </c>
    </row>
    <row r="90" spans="2:9" ht="13.8" hidden="1" thickBot="1" x14ac:dyDescent="0.3">
      <c r="B90" s="117"/>
      <c r="C90" s="101" t="s">
        <v>58</v>
      </c>
      <c r="D90" s="102">
        <f>COUNTIF(Planning!B$87:B$89,$C$92)</f>
        <v>0</v>
      </c>
      <c r="E90" s="102">
        <f>COUNTIF(Planning!C$87:C$89,$C$92)</f>
        <v>0</v>
      </c>
      <c r="F90" s="102">
        <f>COUNTIF(Planning!D$87:D$89,$C$92)</f>
        <v>0</v>
      </c>
      <c r="G90" s="102">
        <f>COUNTIF(Planning!E$87:E$89,$C$92)</f>
        <v>0</v>
      </c>
      <c r="H90" s="102">
        <f>COUNTIF(Planning!F$87:F$89,$C$92)</f>
        <v>0</v>
      </c>
      <c r="I90" s="102">
        <f>COUNTIF(Planning!G$87:G$89,$C$92)</f>
        <v>0</v>
      </c>
    </row>
    <row r="91" spans="2:9" ht="13.8" hidden="1" thickBot="1" x14ac:dyDescent="0.3">
      <c r="C91" s="101" t="s">
        <v>59</v>
      </c>
      <c r="D91" s="102">
        <f>COUNTIF(Planning!B$105:B$107,$C$92)</f>
        <v>0</v>
      </c>
      <c r="E91" s="102">
        <f>COUNTIF(Planning!C$105:C$107,$C$92)</f>
        <v>0</v>
      </c>
      <c r="F91" s="102">
        <f>COUNTIF(Planning!D$105:D$107,$C$92)</f>
        <v>0</v>
      </c>
      <c r="G91" s="102">
        <f>COUNTIF(Planning!E$105:E$107,$C$92)</f>
        <v>0</v>
      </c>
      <c r="H91" s="102">
        <f>COUNTIF(Planning!F$105:F$107,$C$92)</f>
        <v>0</v>
      </c>
      <c r="I91" s="102">
        <f>COUNTIF(Planning!G$105:G$107,$C$92)</f>
        <v>0</v>
      </c>
    </row>
    <row r="92" spans="2:9" x14ac:dyDescent="0.25">
      <c r="B92" s="104" t="s">
        <v>42</v>
      </c>
      <c r="C92" s="124" t="str">
        <f>Données!P6</f>
        <v>Transpal élec</v>
      </c>
      <c r="D92" s="106" t="str">
        <f>IF(AND(D87&gt;=1,OR(Planning!B28=1,Planning!B28=3)),"indispo",IF(AND(D88&gt;=1,OR(Planning!B46=1,Planning!B46=3)),"indispo",IF(AND(D89&gt;=1,OR(Planning!B64=1,Planning!B64=3)),"indispo",IF(AND(D90&gt;=1,OR(Planning!B82=1,Planning!B82=3)),"indispo",IF(AND(D91&gt;=1,OR(Planning!B100=1,Planning!B100=3)),"indispo","dispo")))))</f>
        <v>dispo</v>
      </c>
      <c r="E92" s="106" t="str">
        <f>IF(AND(E87&gt;=1,OR(Planning!C28=1,Planning!C28=3)),"indispo",IF(AND(E88&gt;=1,OR(Planning!C46=1,Planning!C46=3)),"indispo",IF(AND(E89&gt;=1,OR(Planning!C64=1,Planning!C64=3)),"indispo",IF(AND(E90&gt;=1,OR(Planning!C82=1,Planning!C82=3)),"indispo",IF(AND(E91&gt;=1,OR(Planning!C100=1,Planning!C100=3)),"indispo","dispo")))))</f>
        <v>dispo</v>
      </c>
      <c r="F92" s="106" t="str">
        <f>IF(AND(F87&gt;=1,OR(Planning!D28=1,Planning!D28=3)),"indispo",IF(AND(F88&gt;=1,OR(Planning!D46=1,Planning!D46=3)),"indispo",IF(AND(F89&gt;=1,OR(Planning!D64=1,Planning!D64=3)),"indispo",IF(AND(F90&gt;=1,OR(Planning!D82=1,Planning!D82=3)),"indispo",IF(AND(F91&gt;=1,OR(Planning!D100=1,Planning!D100=3)),"indispo","dispo")))))</f>
        <v>dispo</v>
      </c>
      <c r="G92" s="106" t="str">
        <f>IF(AND(G87&gt;=1,OR(Planning!E28=1,Planning!E28=3)),"indispo",IF(AND(G88&gt;=1,OR(Planning!E46=1,Planning!E46=3)),"indispo",IF(AND(G89&gt;=1,OR(Planning!E64=1,Planning!E64=3)),"indispo",IF(AND(G90&gt;=1,OR(Planning!E82=1,Planning!E82=3)),"indispo",IF(AND(G91&gt;=1,OR(Planning!E100=1,Planning!E100=3)),"indispo","dispo")))))</f>
        <v>dispo</v>
      </c>
      <c r="H92" s="106" t="str">
        <f>IF(AND(H87&gt;=1,OR(Planning!F28=1,Planning!F28=3)),"indispo",IF(AND(H88&gt;=1,OR(Planning!F46=1,Planning!F46=3)),"indispo",IF(AND(H89&gt;=1,OR(Planning!F64=1,Planning!F64=3)),"indispo",IF(AND(H90&gt;=1,OR(Planning!F82=1,Planning!F82=3)),"indispo",IF(AND(H91&gt;=1,OR(Planning!F100=1,Planning!F100=3)),"indispo","dispo")))))</f>
        <v>dispo</v>
      </c>
      <c r="I92" s="106" t="str">
        <f>IF(AND(I87&gt;=1,OR(Planning!G28=1,Planning!G28=3)),"indispo",IF(AND(I88&gt;=1,OR(Planning!G46=1,Planning!G46=3)),"indispo",IF(AND(I89&gt;=1,OR(Planning!G64=1,Planning!G64=3)),"indispo",IF(AND(I90&gt;=1,OR(Planning!G82=1,Planning!G82=3)),"indispo",IF(AND(I91&gt;=1,OR(Planning!G100=1,Planning!G100=3)),"indispo","dispo")))))</f>
        <v>dispo</v>
      </c>
    </row>
    <row r="93" spans="2:9" x14ac:dyDescent="0.25">
      <c r="B93" s="108" t="s">
        <v>41</v>
      </c>
      <c r="C93" s="125"/>
      <c r="D93" s="110" t="str">
        <f>IF(AND(D87&gt;=1,OR(Planning!B28=2,Planning!B28=3)),"indispo",IF(AND(D88&gt;=1,OR(Planning!B46=2,Planning!B46=3)),"indispo",IF(AND(D89&gt;=1,OR(Planning!B64=2,Planning!B64=3)),"indispo",IF(AND(D90&gt;=1,OR(Planning!B82=2,Planning!B82=3)),"indispo",IF(AND(D91&gt;=1,OR(Planning!B100=2,Planning!B100=3)),"indispo","dispo")))))</f>
        <v>dispo</v>
      </c>
      <c r="E93" s="110" t="str">
        <f>IF(AND(E87&gt;=1,OR(Planning!C28=2,Planning!C28=3)),"indispo",IF(AND(E88&gt;=1,OR(Planning!C46=2,Planning!C46=3)),"indispo",IF(AND(E89&gt;=1,OR(Planning!C64=2,Planning!C64=3)),"indispo",IF(AND(E90&gt;=1,OR(Planning!C82=2,Planning!C82=3)),"indispo",IF(AND(E91&gt;=1,OR(Planning!C100=2,Planning!C100=3)),"indispo","dispo")))))</f>
        <v>dispo</v>
      </c>
      <c r="F93" s="110" t="str">
        <f>IF(AND(F87&gt;=1,OR(Planning!D28=2,Planning!D28=3)),"indispo",IF(AND(F88&gt;=1,OR(Planning!D46=2,Planning!D46=3)),"indispo",IF(AND(F89&gt;=1,OR(Planning!D64=2,Planning!D64=3)),"indispo",IF(AND(F90&gt;=1,OR(Planning!D82=2,Planning!D82=3)),"indispo",IF(AND(F91&gt;=1,OR(Planning!D100=2,Planning!D100=3)),"indispo","dispo")))))</f>
        <v>dispo</v>
      </c>
      <c r="G93" s="110" t="str">
        <f>IF(AND(G87&gt;=1,OR(Planning!E28=2,Planning!E28=3)),"indispo",IF(AND(G88&gt;=1,OR(Planning!E46=2,Planning!E46=3)),"indispo",IF(AND(G89&gt;=1,OR(Planning!E64=2,Planning!E64=3)),"indispo",IF(AND(G90&gt;=1,OR(Planning!E82=2,Planning!E82=3)),"indispo",IF(AND(G91&gt;=1,OR(Planning!E100=2,Planning!E100=3)),"indispo","dispo")))))</f>
        <v>dispo</v>
      </c>
      <c r="H93" s="110" t="str">
        <f>IF(AND(H87&gt;=1,OR(Planning!F28=2,Planning!F28=3)),"indispo",IF(AND(H88&gt;=1,OR(Planning!F46=2,Planning!F46=3)),"indispo",IF(AND(H89&gt;=1,OR(Planning!F64=2,Planning!F64=3)),"indispo",IF(AND(H90&gt;=1,OR(Planning!F82=2,Planning!F82=3)),"indispo",IF(AND(H91&gt;=1,OR(Planning!F100=2,Planning!F100=3)),"indispo","dispo")))))</f>
        <v>dispo</v>
      </c>
      <c r="I93" s="110" t="str">
        <f>IF(AND(I87&gt;=1,OR(Planning!G28=2,Planning!G28=3)),"indispo",IF(AND(I88&gt;=1,OR(Planning!G46=2,Planning!G46=3)),"indispo",IF(AND(I89&gt;=1,OR(Planning!G64=2,Planning!G64=3)),"indispo",IF(AND(I90&gt;=1,OR(Planning!G82=2,Planning!G82=3)),"indispo",IF(AND(I91&gt;=1,OR(Planning!G100=2,Planning!G100=3)),"indispo","dispo")))))</f>
        <v>dispo</v>
      </c>
    </row>
    <row r="94" spans="2:9" ht="13.8" thickBot="1" x14ac:dyDescent="0.3">
      <c r="B94" s="115" t="s">
        <v>60</v>
      </c>
      <c r="C94" s="116"/>
      <c r="D94" s="114" t="str">
        <f>IF(SUM(D87+D88+D89+D90+D91)&gt;2,"erreur"&amp;" "&amp;$C$92,IF(AND(SUM(D87+D88+D89+D90+D91)&gt;=2,OR(D92="dispo",D93="dispo")),"erreur"&amp;" "&amp;$C$92,IF(AND(SUM(D87+D88+D89+D90+D91)&gt;=2,OR(Planning!B28=3,Planning!B46=3,Planning!B64=3,Planning!B82=3,Planning!B100=3,Planning!B135=3)),"erreur"&amp;" "&amp;$C$92,"OK")))</f>
        <v>OK</v>
      </c>
      <c r="E94" s="114" t="str">
        <f>IF(SUM(E87+E88+E89+E90+E91)&gt;2,"erreur"&amp;" "&amp;$C$92,IF(AND(SUM(E87+E88+E89+E90+E91)&gt;=2,OR(E92="dispo",E93="dispo")),"erreur"&amp;" "&amp;$C$92,IF(AND(SUM(E87+E88+E89+E90+E91)&gt;=2,OR(Planning!C28=3,Planning!C46=3,Planning!C64=3,Planning!C82=3,Planning!C100=3,Planning!C135=3)),"erreur"&amp;" "&amp;$C$92,"OK")))</f>
        <v>OK</v>
      </c>
      <c r="F94" s="114" t="str">
        <f>IF(SUM(F87+F88+F89+F90+F91)&gt;2,"erreur"&amp;" "&amp;$C$92,IF(AND(SUM(F87+F88+F89+F90+F91)&gt;=2,OR(F92="dispo",F93="dispo")),"erreur"&amp;" "&amp;$C$92,IF(AND(SUM(F87+F88+F89+F90+F91)&gt;=2,OR(Planning!D28=3,Planning!D46=3,Planning!D64=3,Planning!D82=3,Planning!D100=3,Planning!D135=3)),"erreur"&amp;" "&amp;$C$92,"OK")))</f>
        <v>OK</v>
      </c>
      <c r="G94" s="114" t="str">
        <f>IF(SUM(G87+G88+G89+G90+G91)&gt;2,"erreur"&amp;" "&amp;$C$92,IF(AND(SUM(G87+G88+G89+G90+G91)&gt;=2,OR(G92="dispo",G93="dispo")),"erreur"&amp;" "&amp;$C$92,IF(AND(SUM(G87+G88+G89+G90+G91)&gt;=2,OR(Planning!E28=3,Planning!E46=3,Planning!E64=3,Planning!E82=3,Planning!E100=3,Planning!E135=3)),"erreur"&amp;" "&amp;$C$92,"OK")))</f>
        <v>OK</v>
      </c>
      <c r="H94" s="114" t="str">
        <f>IF(SUM(H87+H88+H89+H90+H91)&gt;2,"erreur"&amp;" "&amp;$C$92,IF(AND(SUM(H87+H88+H89+H90+H91)&gt;=2,OR(H92="dispo",H93="dispo")),"erreur"&amp;" "&amp;$C$92,IF(AND(SUM(H87+H88+H89+H90+H91)&gt;=2,OR(Planning!F28=3,Planning!F46=3,Planning!F64=3,Planning!F82=3,Planning!F100=3,Planning!F135=3)),"erreur"&amp;" "&amp;$C$92,"OK")))</f>
        <v>OK</v>
      </c>
      <c r="I94" s="114" t="str">
        <f>IF(SUM(I87+I88+I89+I90+I91)&gt;2,"erreur"&amp;" "&amp;$C$92,IF(AND(SUM(I87+I88+I89+I90+I91)&gt;=2,OR(I92="dispo",I93="dispo")),"erreur"&amp;" "&amp;$C$92,IF(AND(SUM(I87+I88+I89+I90+I91)&gt;=2,OR(Planning!G28=3,Planning!G46=3,Planning!G64=3,Planning!G82=3,Planning!G100=3,Planning!G135=3)),"erreur"&amp;" "&amp;$C$92,"OK")))</f>
        <v>OK</v>
      </c>
    </row>
    <row r="95" spans="2:9" ht="13.8" hidden="1" thickBot="1" x14ac:dyDescent="0.3">
      <c r="B95" s="117"/>
      <c r="C95" s="101" t="s">
        <v>55</v>
      </c>
      <c r="D95" s="102">
        <f>COUNTIF(Planning!B$33:B$35,$C$100)</f>
        <v>0</v>
      </c>
      <c r="E95" s="102">
        <f>COUNTIF(Planning!C$33:C$35,$C$100)</f>
        <v>0</v>
      </c>
      <c r="F95" s="102">
        <f>COUNTIF(Planning!D$33:D$35,$C$100)</f>
        <v>0</v>
      </c>
      <c r="G95" s="102">
        <f>COUNTIF(Planning!E$33:E$35,$C$100)</f>
        <v>0</v>
      </c>
      <c r="H95" s="102">
        <f>COUNTIF(Planning!F$33:F$35,$C$100)</f>
        <v>0</v>
      </c>
      <c r="I95" s="102">
        <f>COUNTIF(Planning!G$33:G$35,$C$100)</f>
        <v>0</v>
      </c>
    </row>
    <row r="96" spans="2:9" ht="13.8" hidden="1" thickBot="1" x14ac:dyDescent="0.3">
      <c r="B96" s="117"/>
      <c r="C96" s="101" t="s">
        <v>56</v>
      </c>
      <c r="D96" s="102">
        <f>COUNTIF(Planning!B$51:B$53,$C$100)</f>
        <v>0</v>
      </c>
      <c r="E96" s="102">
        <f>COUNTIF(Planning!C$51:C$53,$C$100)</f>
        <v>0</v>
      </c>
      <c r="F96" s="102">
        <f>COUNTIF(Planning!D$51:D$53,$C$100)</f>
        <v>0</v>
      </c>
      <c r="G96" s="102">
        <f>COUNTIF(Planning!E$51:E$53,$C$100)</f>
        <v>0</v>
      </c>
      <c r="H96" s="102">
        <f>COUNTIF(Planning!F$51:F$53,$C$100)</f>
        <v>0</v>
      </c>
      <c r="I96" s="102">
        <f>COUNTIF(Planning!G$51:G$53,$C$100)</f>
        <v>0</v>
      </c>
    </row>
    <row r="97" spans="2:9" ht="13.8" hidden="1" thickBot="1" x14ac:dyDescent="0.3">
      <c r="B97" s="117"/>
      <c r="C97" s="101" t="s">
        <v>57</v>
      </c>
      <c r="D97" s="102">
        <f>COUNTIF(Planning!B$69:B$71,$C$100)</f>
        <v>0</v>
      </c>
      <c r="E97" s="102">
        <f>COUNTIF(Planning!C$69:C$71,$C$100)</f>
        <v>0</v>
      </c>
      <c r="F97" s="102">
        <f>COUNTIF(Planning!D$69:D$71,$C$100)</f>
        <v>0</v>
      </c>
      <c r="G97" s="102">
        <f>COUNTIF(Planning!E$69:E$71,$C$100)</f>
        <v>0</v>
      </c>
      <c r="H97" s="102">
        <f>COUNTIF(Planning!F$69:F$71,$C$100)</f>
        <v>0</v>
      </c>
      <c r="I97" s="102">
        <f>COUNTIF(Planning!G$69:G$71,$C$100)</f>
        <v>0</v>
      </c>
    </row>
    <row r="98" spans="2:9" ht="13.8" hidden="1" thickBot="1" x14ac:dyDescent="0.3">
      <c r="B98" s="117"/>
      <c r="C98" s="101" t="s">
        <v>58</v>
      </c>
      <c r="D98" s="102">
        <f>COUNTIF(Planning!B$87:B$89,$C$100)</f>
        <v>0</v>
      </c>
      <c r="E98" s="102">
        <f>COUNTIF(Planning!C$87:C$89,$C$100)</f>
        <v>0</v>
      </c>
      <c r="F98" s="102">
        <f>COUNTIF(Planning!D$87:D$89,$C$100)</f>
        <v>0</v>
      </c>
      <c r="G98" s="102">
        <f>COUNTIF(Planning!E$87:E$89,$C$100)</f>
        <v>0</v>
      </c>
      <c r="H98" s="102">
        <f>COUNTIF(Planning!F$87:F$89,$C$100)</f>
        <v>0</v>
      </c>
      <c r="I98" s="102">
        <f>COUNTIF(Planning!G$87:G$89,$C$100)</f>
        <v>0</v>
      </c>
    </row>
    <row r="99" spans="2:9" ht="13.8" hidden="1" thickBot="1" x14ac:dyDescent="0.3">
      <c r="C99" s="101" t="s">
        <v>59</v>
      </c>
      <c r="D99" s="102">
        <f>COUNTIF(Planning!B$105:B$107,$C$100)</f>
        <v>0</v>
      </c>
      <c r="E99" s="102">
        <f>COUNTIF(Planning!C$105:C$107,$C$100)</f>
        <v>0</v>
      </c>
      <c r="F99" s="102">
        <f>COUNTIF(Planning!D$105:D$107,$C$100)</f>
        <v>0</v>
      </c>
      <c r="G99" s="102">
        <f>COUNTIF(Planning!E$105:E$107,$C$100)</f>
        <v>0</v>
      </c>
      <c r="H99" s="102">
        <f>COUNTIF(Planning!F$105:F$107,$C$100)</f>
        <v>0</v>
      </c>
      <c r="I99" s="102">
        <f>COUNTIF(Planning!G$105:G$107,$C$100)</f>
        <v>0</v>
      </c>
    </row>
    <row r="100" spans="2:9" x14ac:dyDescent="0.25">
      <c r="B100" s="104" t="s">
        <v>42</v>
      </c>
      <c r="C100" s="118">
        <f>Données!P7</f>
        <v>0</v>
      </c>
      <c r="D100" s="106" t="str">
        <f>IF(AND(D95&gt;=1,OR(Planning!B28=1,Planning!B28=3)),"indispo",IF(AND(D96&gt;=1,OR(Planning!B46=1,Planning!B46=3)),"indispo",IF(AND(D97&gt;=1,OR(Planning!B64=1,Planning!B64=3)),"indispo",IF(AND(D98&gt;=1,OR(Planning!B82=1,Planning!B82=3)),"indispo",IF(AND(D99&gt;=1,OR(Planning!B100=1,Planning!B100=3)),"indispo","dispo")))))</f>
        <v>dispo</v>
      </c>
      <c r="E100" s="106" t="str">
        <f>IF(AND(E95&gt;=1,OR(Planning!C28=1,Planning!C28=3)),"indispo",IF(AND(E96&gt;=1,OR(Planning!C46=1,Planning!C46=3)),"indispo",IF(AND(E97&gt;=1,OR(Planning!C64=1,Planning!C64=3)),"indispo",IF(AND(E98&gt;=1,OR(Planning!C82=1,Planning!C82=3)),"indispo",IF(AND(E99&gt;=1,OR(Planning!C100=1,Planning!C100=3)),"indispo","dispo")))))</f>
        <v>dispo</v>
      </c>
      <c r="F100" s="106" t="str">
        <f>IF(AND(F95&gt;=1,OR(Planning!D28=1,Planning!D28=3)),"indispo",IF(AND(F96&gt;=1,OR(Planning!D46=1,Planning!D46=3)),"indispo",IF(AND(F97&gt;=1,OR(Planning!D64=1,Planning!D64=3)),"indispo",IF(AND(F98&gt;=1,OR(Planning!D82=1,Planning!D82=3)),"indispo",IF(AND(F99&gt;=1,OR(Planning!D100=1,Planning!D100=3)),"indispo","dispo")))))</f>
        <v>dispo</v>
      </c>
      <c r="G100" s="106" t="str">
        <f>IF(AND(G95&gt;=1,OR(Planning!E28=1,Planning!E28=3)),"indispo",IF(AND(G96&gt;=1,OR(Planning!E46=1,Planning!E46=3)),"indispo",IF(AND(G97&gt;=1,OR(Planning!E64=1,Planning!E64=3)),"indispo",IF(AND(G98&gt;=1,OR(Planning!E82=1,Planning!E82=3)),"indispo",IF(AND(G99&gt;=1,OR(Planning!E100=1,Planning!E100=3)),"indispo","dispo")))))</f>
        <v>dispo</v>
      </c>
      <c r="H100" s="106" t="str">
        <f>IF(AND(H95&gt;=1,OR(Planning!F28=1,Planning!F28=3)),"indispo",IF(AND(H96&gt;=1,OR(Planning!F46=1,Planning!F46=3)),"indispo",IF(AND(H97&gt;=1,OR(Planning!F64=1,Planning!F64=3)),"indispo",IF(AND(H98&gt;=1,OR(Planning!F82=1,Planning!F82=3)),"indispo",IF(AND(H99&gt;=1,OR(Planning!F100=1,Planning!F100=3)),"indispo","dispo")))))</f>
        <v>dispo</v>
      </c>
      <c r="I100" s="106" t="str">
        <f>IF(AND(I95&gt;=1,OR(Planning!G28=1,Planning!G28=3)),"indispo",IF(AND(I96&gt;=1,OR(Planning!G46=1,Planning!G46=3)),"indispo",IF(AND(I97&gt;=1,OR(Planning!G64=1,Planning!G64=3)),"indispo",IF(AND(I98&gt;=1,OR(Planning!G82=1,Planning!G82=3)),"indispo",IF(AND(I99&gt;=1,OR(Planning!G100=1,Planning!G100=3)),"indispo","dispo")))))</f>
        <v>dispo</v>
      </c>
    </row>
    <row r="101" spans="2:9" x14ac:dyDescent="0.25">
      <c r="B101" s="108" t="s">
        <v>41</v>
      </c>
      <c r="C101" s="119"/>
      <c r="D101" s="110" t="str">
        <f>IF(AND(D95&gt;=1,OR(Planning!B28=2,Planning!B28=3)),"indispo",IF(AND(D96&gt;=1,OR(Planning!B46=2,Planning!B46=3)),"indispo",IF(AND(D97&gt;=1,OR(Planning!B64=2,Planning!B64=3)),"indispo",IF(AND(D98&gt;=1,OR(Planning!B82=2,Planning!B82=3)),"indispo",IF(AND(D99&gt;=1,OR(Planning!B100=2,Planning!B100=3)),"indispo","dispo")))))</f>
        <v>dispo</v>
      </c>
      <c r="E101" s="110" t="str">
        <f>IF(AND(E95&gt;=1,OR(Planning!C28=2,Planning!C28=3)),"indispo",IF(AND(E96&gt;=1,OR(Planning!C46=2,Planning!C46=3)),"indispo",IF(AND(E97&gt;=1,OR(Planning!C64=2,Planning!C64=3)),"indispo",IF(AND(E98&gt;=1,OR(Planning!C82=2,Planning!C82=3)),"indispo",IF(AND(E99&gt;=1,OR(Planning!C100=2,Planning!C100=3)),"indispo","dispo")))))</f>
        <v>dispo</v>
      </c>
      <c r="F101" s="110" t="str">
        <f>IF(AND(F95&gt;=1,OR(Planning!D28=2,Planning!D28=3)),"indispo",IF(AND(F96&gt;=1,OR(Planning!D46=2,Planning!D46=3)),"indispo",IF(AND(F97&gt;=1,OR(Planning!D64=2,Planning!D64=3)),"indispo",IF(AND(F98&gt;=1,OR(Planning!D82=2,Planning!D82=3)),"indispo",IF(AND(F99&gt;=1,OR(Planning!D100=2,Planning!D100=3)),"indispo","dispo")))))</f>
        <v>dispo</v>
      </c>
      <c r="G101" s="110" t="str">
        <f>IF(AND(G95&gt;=1,OR(Planning!E28=2,Planning!E28=3)),"indispo",IF(AND(G96&gt;=1,OR(Planning!E46=2,Planning!E46=3)),"indispo",IF(AND(G97&gt;=1,OR(Planning!E64=2,Planning!E64=3)),"indispo",IF(AND(G98&gt;=1,OR(Planning!E82=2,Planning!E82=3)),"indispo",IF(AND(G99&gt;=1,OR(Planning!E100=2,Planning!E100=3)),"indispo","dispo")))))</f>
        <v>dispo</v>
      </c>
      <c r="H101" s="110" t="str">
        <f>IF(AND(H95&gt;=1,OR(Planning!F28=2,Planning!F28=3)),"indispo",IF(AND(H96&gt;=1,OR(Planning!F46=2,Planning!F46=3)),"indispo",IF(AND(H97&gt;=1,OR(Planning!F64=2,Planning!F64=3)),"indispo",IF(AND(H98&gt;=1,OR(Planning!F82=2,Planning!F82=3)),"indispo",IF(AND(H99&gt;=1,OR(Planning!F100=2,Planning!F100=3)),"indispo","dispo")))))</f>
        <v>dispo</v>
      </c>
      <c r="I101" s="110" t="str">
        <f>IF(AND(I95&gt;=1,OR(Planning!G28=2,Planning!G28=3)),"indispo",IF(AND(I96&gt;=1,OR(Planning!G46=2,Planning!G46=3)),"indispo",IF(AND(I97&gt;=1,OR(Planning!G64=2,Planning!G64=3)),"indispo",IF(AND(I98&gt;=1,OR(Planning!G82=2,Planning!G82=3)),"indispo",IF(AND(I99&gt;=1,OR(Planning!G100=2,Planning!G100=3)),"indispo","dispo")))))</f>
        <v>dispo</v>
      </c>
    </row>
    <row r="102" spans="2:9" ht="13.8" thickBot="1" x14ac:dyDescent="0.3">
      <c r="B102" s="115" t="s">
        <v>60</v>
      </c>
      <c r="C102" s="116"/>
      <c r="D102" s="114" t="str">
        <f>IF(SUM(D95+D96+D97+D98+D99)&gt;2,"erreur"&amp;" "&amp;$C$100,IF(AND(SUM(D95+D96+D97+D98+D99)&gt;=2,OR(D100="dispo",D101="dispo")),"erreur"&amp;" "&amp;$C$100,IF(AND(SUM(D95+D96+D97+D98+D99)&gt;=2,OR(Planning!B28=3,Planning!B46=3,Planning!B64=3,Planning!B82=3,Planning!B100=3,Planning!B135=3)),"erreur"&amp;" "&amp;$C$100,"OK")))</f>
        <v>OK</v>
      </c>
      <c r="E102" s="114" t="str">
        <f>IF(SUM(E95+E96+E97+E98+E99)&gt;2,"erreur"&amp;" "&amp;$C$100,IF(AND(SUM(E95+E96+E97+E98+E99)&gt;=2,OR(E100="dispo",E101="dispo")),"erreur"&amp;" "&amp;$C$100,IF(AND(SUM(E95+E96+E97+E98+E99)&gt;=2,OR(Planning!C28=3,Planning!C46=3,Planning!C64=3,Planning!C82=3,Planning!C100=3,Planning!C135=3)),"erreur"&amp;" "&amp;$C$100,"OK")))</f>
        <v>OK</v>
      </c>
      <c r="F102" s="114" t="str">
        <f>IF(SUM(F95+F96+F97+F98+F99)&gt;2,"erreur"&amp;" "&amp;$C$100,IF(AND(SUM(F95+F96+F97+F98+F99)&gt;=2,OR(F100="dispo",F101="dispo")),"erreur"&amp;" "&amp;$C$100,IF(AND(SUM(F95+F96+F97+F98+F99)&gt;=2,OR(Planning!D28=3,Planning!D46=3,Planning!D64=3,Planning!D82=3,Planning!D100=3,Planning!D135=3)),"erreur"&amp;" "&amp;$C$100,"OK")))</f>
        <v>OK</v>
      </c>
      <c r="G102" s="114" t="str">
        <f>IF(SUM(G95+G96+G97+G98+G99)&gt;2,"erreur"&amp;" "&amp;$C$100,IF(AND(SUM(G95+G96+G97+G98+G99)&gt;=2,OR(G100="dispo",G101="dispo")),"erreur"&amp;" "&amp;$C$100,IF(AND(SUM(G95+G96+G97+G98+G99)&gt;=2,OR(Planning!E28=3,Planning!E46=3,Planning!E64=3,Planning!E82=3,Planning!E100=3,Planning!E135=3)),"erreur"&amp;" "&amp;$C$100,"OK")))</f>
        <v>OK</v>
      </c>
      <c r="H102" s="114" t="str">
        <f>IF(SUM(H95+H96+H97+H98+H99)&gt;2,"erreur"&amp;" "&amp;$C$100,IF(AND(SUM(H95+H96+H97+H98+H99)&gt;=2,OR(H100="dispo",H101="dispo")),"erreur"&amp;" "&amp;$C$100,IF(AND(SUM(H95+H96+H97+H98+H99)&gt;=2,OR(Planning!F28=3,Planning!F46=3,Planning!F64=3,Planning!F82=3,Planning!F100=3,Planning!F135=3)),"erreur"&amp;" "&amp;$C$100,"OK")))</f>
        <v>OK</v>
      </c>
      <c r="I102" s="114" t="str">
        <f>IF(SUM(I95+I96+I97+I98+I99)&gt;2,"erreur"&amp;" "&amp;$C$100,IF(AND(SUM(I95+I96+I97+I98+I99)&gt;=2,OR(I100="dispo",I101="dispo")),"erreur"&amp;" "&amp;$C$100,IF(AND(SUM(I95+I96+I97+I98+I99)&gt;=2,OR(Planning!G28=3,Planning!G46=3,Planning!G64=3,Planning!G82=3,Planning!G100=3,Planning!G135=3)),"erreur"&amp;" "&amp;$C$100,"OK")))</f>
        <v>OK</v>
      </c>
    </row>
    <row r="104" spans="2:9" ht="13.8" thickBot="1" x14ac:dyDescent="0.3"/>
    <row r="105" spans="2:9" ht="16.2" thickBot="1" x14ac:dyDescent="0.35">
      <c r="D105" s="126" t="s">
        <v>61</v>
      </c>
      <c r="E105" s="127"/>
      <c r="F105" s="127"/>
      <c r="G105" s="127"/>
      <c r="H105" s="127"/>
      <c r="I105" s="128"/>
    </row>
    <row r="106" spans="2:9" ht="13.8" thickBot="1" x14ac:dyDescent="0.3">
      <c r="D106" s="100" t="str">
        <f>Planning!$B$3</f>
        <v>Lundi 29/06</v>
      </c>
      <c r="E106" s="100" t="str">
        <f>Planning!$C$3</f>
        <v>Mardi 30/06</v>
      </c>
      <c r="F106" s="100" t="str">
        <f>Planning!$D$3</f>
        <v>Mercredi 01/07</v>
      </c>
      <c r="G106" s="100" t="str">
        <f>Planning!$E$3</f>
        <v>Jeudi 02/07</v>
      </c>
      <c r="H106" s="100" t="str">
        <f>Planning!$F$3</f>
        <v>Vendredi 03/07</v>
      </c>
      <c r="I106" s="100" t="str">
        <f>Planning!$G$3</f>
        <v>Samedi 04/07</v>
      </c>
    </row>
    <row r="107" spans="2:9" ht="13.8" hidden="1" thickBot="1" x14ac:dyDescent="0.3">
      <c r="C107" s="101" t="s">
        <v>62</v>
      </c>
      <c r="D107" s="102">
        <f>COUNTIF(Planning!B$6:B$12,$C$113)</f>
        <v>0</v>
      </c>
      <c r="E107" s="102">
        <f>COUNTIF(Planning!C$6:C$12,$C$113)</f>
        <v>0</v>
      </c>
      <c r="F107" s="102">
        <f>COUNTIF(Planning!D$6:D$12,$C$113)</f>
        <v>0</v>
      </c>
      <c r="G107" s="102">
        <f>COUNTIF(Planning!E$6:E$12,$C$113)</f>
        <v>0</v>
      </c>
      <c r="H107" s="102">
        <f>COUNTIF(Planning!F$6:F$12,$C$113)</f>
        <v>0</v>
      </c>
      <c r="I107" s="102">
        <f>COUNTIF(Planning!G$6:G$12,$C$113)</f>
        <v>0</v>
      </c>
    </row>
    <row r="108" spans="2:9" ht="13.8" hidden="1" thickBot="1" x14ac:dyDescent="0.3">
      <c r="C108" s="101" t="s">
        <v>55</v>
      </c>
      <c r="D108" s="102">
        <f>COUNTIF(Planning!B$36:B$42,$C$113)</f>
        <v>0</v>
      </c>
      <c r="E108" s="102">
        <f>COUNTIF(Planning!C$36:C$42,$C$113)</f>
        <v>0</v>
      </c>
      <c r="F108" s="102">
        <f>COUNTIF(Planning!D$36:D$42,$C$113)</f>
        <v>0</v>
      </c>
      <c r="G108" s="102">
        <f>COUNTIF(Planning!E$36:E$42,$C$113)</f>
        <v>0</v>
      </c>
      <c r="H108" s="102">
        <f>COUNTIF(Planning!F$36:F$42,$C$113)</f>
        <v>0</v>
      </c>
      <c r="I108" s="102">
        <f>COUNTIF(Planning!G$36:G$42,$C$113)</f>
        <v>0</v>
      </c>
    </row>
    <row r="109" spans="2:9" ht="13.8" hidden="1" thickBot="1" x14ac:dyDescent="0.3">
      <c r="C109" s="101" t="s">
        <v>56</v>
      </c>
      <c r="D109" s="102">
        <f>COUNTIF(Planning!B$54:B$60,$C$113)</f>
        <v>0</v>
      </c>
      <c r="E109" s="102">
        <f>COUNTIF(Planning!C$54:C$60,$C$113)</f>
        <v>0</v>
      </c>
      <c r="F109" s="102">
        <f>COUNTIF(Planning!D$54:D$60,$C$113)</f>
        <v>0</v>
      </c>
      <c r="G109" s="102">
        <f>COUNTIF(Planning!E$54:E$60,$C$113)</f>
        <v>0</v>
      </c>
      <c r="H109" s="102">
        <f>COUNTIF(Planning!F$54:F$60,$C$113)</f>
        <v>0</v>
      </c>
      <c r="I109" s="102">
        <f>COUNTIF(Planning!G$54:G$60,$C$113)</f>
        <v>0</v>
      </c>
    </row>
    <row r="110" spans="2:9" ht="13.8" hidden="1" thickBot="1" x14ac:dyDescent="0.3">
      <c r="C110" s="101" t="s">
        <v>57</v>
      </c>
      <c r="D110" s="102">
        <f>COUNTIF(Planning!B$72:B$78,$C$113)</f>
        <v>0</v>
      </c>
      <c r="E110" s="102">
        <f>COUNTIF(Planning!C$72:C$78,$C$113)</f>
        <v>0</v>
      </c>
      <c r="F110" s="102">
        <f>COUNTIF(Planning!D$72:D$78,$C$113)</f>
        <v>0</v>
      </c>
      <c r="G110" s="102">
        <f>COUNTIF(Planning!E$72:E$78,$C$113)</f>
        <v>0</v>
      </c>
      <c r="H110" s="102">
        <f>COUNTIF(Planning!F$72:F$78,$C$113)</f>
        <v>0</v>
      </c>
      <c r="I110" s="102">
        <f>COUNTIF(Planning!G$72:G$78,$C$113)</f>
        <v>0</v>
      </c>
    </row>
    <row r="111" spans="2:9" ht="13.8" hidden="1" thickBot="1" x14ac:dyDescent="0.3">
      <c r="C111" s="101" t="s">
        <v>58</v>
      </c>
      <c r="D111" s="102">
        <f>COUNTIF(Planning!B$90:B$96,$C$113)</f>
        <v>0</v>
      </c>
      <c r="E111" s="102">
        <f>COUNTIF(Planning!C$90:C$96,$C$113)</f>
        <v>0</v>
      </c>
      <c r="F111" s="102">
        <f>COUNTIF(Planning!D$90:D$96,$C$113)</f>
        <v>0</v>
      </c>
      <c r="G111" s="102">
        <f>COUNTIF(Planning!E$90:E$96,$C$113)</f>
        <v>0</v>
      </c>
      <c r="H111" s="102">
        <f>COUNTIF(Planning!F$90:F$96,$C$113)</f>
        <v>0</v>
      </c>
      <c r="I111" s="102">
        <f>COUNTIF(Planning!G$90:G$96,$C$113)</f>
        <v>0</v>
      </c>
    </row>
    <row r="112" spans="2:9" ht="13.8" hidden="1" thickBot="1" x14ac:dyDescent="0.3">
      <c r="C112" s="101" t="s">
        <v>59</v>
      </c>
      <c r="D112" s="102">
        <f>COUNTIF(Planning!B$108:B$114,$C$113)</f>
        <v>0</v>
      </c>
      <c r="E112" s="102">
        <f>COUNTIF(Planning!C$108:C$114,$C$113)</f>
        <v>0</v>
      </c>
      <c r="F112" s="102">
        <f>COUNTIF(Planning!D$108:D$114,$C$113)</f>
        <v>0</v>
      </c>
      <c r="G112" s="102">
        <f>COUNTIF(Planning!E$108:E$114,$C$113)</f>
        <v>0</v>
      </c>
      <c r="H112" s="102">
        <f>COUNTIF(Planning!F$108:F$114,$C$113)</f>
        <v>0</v>
      </c>
      <c r="I112" s="102">
        <f>COUNTIF(Planning!G$108:G$114,$C$113)</f>
        <v>0</v>
      </c>
    </row>
    <row r="113" spans="2:13" x14ac:dyDescent="0.25">
      <c r="B113" s="104" t="s">
        <v>42</v>
      </c>
      <c r="C113" s="105" t="str">
        <f>Données!A2</f>
        <v>Nom1</v>
      </c>
      <c r="D113" s="106" t="str">
        <f>IF(AND(D108&gt;=1,OR(Planning!B$28=1,Planning!B$28=3)),"indispo",IF(AND(D109&gt;=1,OR(Planning!B$46=1,Planning!B$46=3)),"indispo",IF(AND(D110&gt;=1,OR(Planning!B$64=1,Planning!B$64=3)),"indispo",IF(AND(D111&gt;=1,OR(Planning!B$82=1,Planning!B$82=3)),"indispo",IF(AND(D112&gt;=1,OR(Planning!B$100=1,Planning!B$100=3)),"indispo",IF(D107=1,"indispo","dispo"))))))</f>
        <v>dispo</v>
      </c>
      <c r="E113" s="106" t="str">
        <f>IF(AND(E108&gt;=1,OR(Planning!C$28=1,Planning!C$28=3)),"indispo",IF(AND(E109&gt;=1,OR(Planning!C$46=1,Planning!C$46=3)),"indispo",IF(AND(E110&gt;=1,OR(Planning!C$64=1,Planning!C$64=3)),"indispo",IF(AND(E111&gt;=1,OR(Planning!C$82=1,Planning!C$82=3)),"indispo",IF(AND(E112&gt;=1,OR(Planning!C$100=1,Planning!C$100=3)),"indispo",IF(E107=1,"indispo","dispo"))))))</f>
        <v>dispo</v>
      </c>
      <c r="F113" s="106" t="str">
        <f>IF(AND(F108&gt;=1,OR(Planning!D$28=1,Planning!D$28=3)),"indispo",IF(AND(F109&gt;=1,OR(Planning!D$46=1,Planning!D$46=3)),"indispo",IF(AND(F110&gt;=1,OR(Planning!D$64=1,Planning!D$64=3)),"indispo",IF(AND(F111&gt;=1,OR(Planning!D$82=1,Planning!D$82=3)),"indispo",IF(AND(F112&gt;=1,OR(Planning!D$100=1,Planning!D$100=3)),"indispo",IF(F107=1,"indispo","dispo"))))))</f>
        <v>dispo</v>
      </c>
      <c r="G113" s="106" t="str">
        <f>IF(AND(G108&gt;=1,OR(Planning!E$28=1,Planning!E$28=3)),"indispo",IF(AND(G109&gt;=1,OR(Planning!E$46=1,Planning!E$46=3)),"indispo",IF(AND(G110&gt;=1,OR(Planning!E$64=1,Planning!E$64=3)),"indispo",IF(AND(G111&gt;=1,OR(Planning!E$82=1,Planning!E$82=3)),"indispo",IF(AND(G112&gt;=1,OR(Planning!E$100=1,Planning!E$100=3)),"indispo",IF(G107=1,"indispo","dispo"))))))</f>
        <v>dispo</v>
      </c>
      <c r="H113" s="106" t="str">
        <f>IF(AND(H108&gt;=1,OR(Planning!F$28=1,Planning!F$28=3)),"indispo",IF(AND(H109&gt;=1,OR(Planning!F$46=1,Planning!F$46=3)),"indispo",IF(AND(H110&gt;=1,OR(Planning!F$64=1,Planning!F$64=3)),"indispo",IF(AND(H111&gt;=1,OR(Planning!F$82=1,Planning!F$82=3)),"indispo",IF(AND(H112&gt;=1,OR(Planning!F$100=1,Planning!F$100=3)),"indispo",IF(H107=1,"indispo","dispo"))))))</f>
        <v>dispo</v>
      </c>
      <c r="I113" s="106" t="str">
        <f>IF(AND(I108&gt;=1,OR(Planning!G$28=1,Planning!G$28=3)),"indispo",IF(AND(I109&gt;=1,OR(Planning!G$46=1,Planning!G$46=3)),"indispo",IF(AND(I110&gt;=1,OR(Planning!G$64=1,Planning!G$64=3)),"indispo",IF(AND(I111&gt;=1,OR(Planning!G$82=1,Planning!G$82=3)),"indispo",IF(AND(I112&gt;=1,OR(Planning!G$100=1,Planning!G$100=3)),"indispo",IF(I107=1,"indispo","dispo"))))))</f>
        <v>dispo</v>
      </c>
      <c r="J113" s="123"/>
    </row>
    <row r="114" spans="2:13" x14ac:dyDescent="0.25">
      <c r="B114" s="108" t="s">
        <v>41</v>
      </c>
      <c r="C114" s="109"/>
      <c r="D114" s="110" t="str">
        <f>IF(AND(D108&gt;=1,OR(Planning!B$28=2,Planning!B$28=3)),"indispo",IF(AND(D109&gt;=1,OR(Planning!B$46=2,Planning!B$46=3)),"indispo",IF(AND(D110&gt;=1,OR(Planning!B$64=2,Planning!B$64=3)),"indispo",IF(AND(D111&gt;=1,OR(Planning!B$82=2,Planning!B$82=3)),"indispo",IF(AND(D112&gt;=1,OR(Planning!B$100=2,Planning!B$100=3)),"indispo",IF(D107=1,"indispo","dispo"))))))</f>
        <v>dispo</v>
      </c>
      <c r="E114" s="110" t="str">
        <f>IF(AND(E108&gt;=1,OR(Planning!C$28=2,Planning!C$28=3)),"indispo",IF(AND(E109&gt;=1,OR(Planning!C$46=2,Planning!C$46=3)),"indispo",IF(AND(E110&gt;=1,OR(Planning!C$64=2,Planning!C$64=3)),"indispo",IF(AND(E111&gt;=1,OR(Planning!C$82=2,Planning!C$82=3)),"indispo",IF(AND(E112&gt;=1,OR(Planning!C$100=2,Planning!C$100=3)),"indispo",IF(E107=1,"indispo","dispo"))))))</f>
        <v>dispo</v>
      </c>
      <c r="F114" s="110" t="str">
        <f>IF(AND(F108&gt;=1,OR(Planning!D$28=2,Planning!D$28=3)),"indispo",IF(AND(F109&gt;=1,OR(Planning!D$46=2,Planning!D$46=3)),"indispo",IF(AND(F110&gt;=1,OR(Planning!D$64=2,Planning!D$64=3)),"indispo",IF(AND(F111&gt;=1,OR(Planning!D$82=2,Planning!D$82=3)),"indispo",IF(AND(F112&gt;=1,OR(Planning!D$100=2,Planning!D$100=3)),"indispo",IF(F107=1,"indispo","dispo"))))))</f>
        <v>dispo</v>
      </c>
      <c r="G114" s="110" t="str">
        <f>IF(AND(G108&gt;=1,OR(Planning!E$28=2,Planning!E$28=3)),"indispo",IF(AND(G109&gt;=1,OR(Planning!E$46=2,Planning!E$46=3)),"indispo",IF(AND(G110&gt;=1,OR(Planning!E$64=2,Planning!E$64=3)),"indispo",IF(AND(G111&gt;=1,OR(Planning!E$82=2,Planning!E$82=3)),"indispo",IF(AND(G112&gt;=1,OR(Planning!E$100=2,Planning!E$100=3)),"indispo",IF(G107=1,"indispo","dispo"))))))</f>
        <v>dispo</v>
      </c>
      <c r="H114" s="110" t="str">
        <f>IF(AND(H108&gt;=1,OR(Planning!F$28=2,Planning!F$28=3)),"indispo",IF(AND(H109&gt;=1,OR(Planning!F$46=2,Planning!F$46=3)),"indispo",IF(AND(H110&gt;=1,OR(Planning!F$64=2,Planning!F$64=3)),"indispo",IF(AND(H111&gt;=1,OR(Planning!F$82=2,Planning!F$82=3)),"indispo",IF(AND(H112&gt;=1,OR(Planning!F$100=2,Planning!F$100=3)),"indispo",IF(H107=1,"indispo","dispo"))))))</f>
        <v>dispo</v>
      </c>
      <c r="I114" s="110" t="str">
        <f>IF(AND(I108&gt;=1,OR(Planning!G$28=2,Planning!G$28=3)),"indispo",IF(AND(I109&gt;=1,OR(Planning!G$46=2,Planning!G$46=3)),"indispo",IF(AND(I110&gt;=1,OR(Planning!G$64=2,Planning!G$64=3)),"indispo",IF(AND(I111&gt;=1,OR(Planning!G$82=2,Planning!G$82=3)),"indispo",IF(AND(I112&gt;=1,OR(Planning!G$100=2,Planning!G$100=3)),"indispo",IF(I107=1,"indispo","dispo"))))))</f>
        <v>dispo</v>
      </c>
    </row>
    <row r="115" spans="2:13" ht="13.8" thickBot="1" x14ac:dyDescent="0.3">
      <c r="B115" s="112" t="s">
        <v>60</v>
      </c>
      <c r="C115" s="113"/>
      <c r="D115" s="114" t="str">
        <f>IF(SUM(D108+D109+D110+D111+D112)&gt;2,"erreur"&amp;" "&amp;$C$113,IF(AND(SUM(D108+D109+D110+D111+D112)&gt;=2,OR(D113="dispo",D114="dispo")),"erreur"&amp;" "&amp;$C$113,IF(AND(SUM(D108+D109+D110+D111+D112)&gt;=2,OR(Planning!B$28=3,Planning!B$46=3,Planning!B$64=3,Planning!B$82=3,Planning!B$100=3)),"erreur"&amp;" "&amp;$C$113,IF(AND(SUM(D108+D109+D110+D111+D112)&gt;=1,D107=1),"erreur"&amp;" "&amp;$C$113,"OK"))))</f>
        <v>OK</v>
      </c>
      <c r="E115" s="114" t="str">
        <f>IF(SUM(E108+E109+E110+E111+E112)&gt;2,"erreur"&amp;" "&amp;$C$113,IF(AND(SUM(E108+E109+E110+E111+E112)&gt;=2,OR(E113="dispo",E114="dispo")),"erreur"&amp;" "&amp;$C$113,IF(AND(SUM(E108+E109+E110+E111+E112)&gt;=2,OR(Planning!C$28=3,Planning!C$46=3,Planning!C$64=3,Planning!C$82=3,Planning!C$100=3)),"erreur"&amp;" "&amp;$C$113,IF(AND(SUM(E108+E109+E110+E111+E112)&gt;=1,E107=1),"erreur"&amp;" "&amp;$C$113,"OK"))))</f>
        <v>OK</v>
      </c>
      <c r="F115" s="114" t="str">
        <f>IF(SUM(F108+F109+F110+F111+F112)&gt;2,"erreur"&amp;" "&amp;$C$113,IF(AND(SUM(F108+F109+F110+F111+F112)&gt;=2,OR(F113="dispo",F114="dispo")),"erreur"&amp;" "&amp;$C$113,IF(AND(SUM(F108+F109+F110+F111+F112)&gt;=2,OR(Planning!D$28=3,Planning!D$46=3,Planning!D$64=3,Planning!D$82=3,Planning!D$100=3)),"erreur"&amp;" "&amp;$C$113,IF(AND(SUM(F108+F109+F110+F111+F112)&gt;=1,F107=1),"erreur"&amp;" "&amp;$C$113,"OK"))))</f>
        <v>OK</v>
      </c>
      <c r="G115" s="114" t="str">
        <f>IF(SUM(G108+G109+G110+G111+G112)&gt;2,"erreur"&amp;" "&amp;$C$113,IF(AND(SUM(G108+G109+G110+G111+G112)&gt;=2,OR(G113="dispo",G114="dispo")),"erreur"&amp;" "&amp;$C$113,IF(AND(SUM(G108+G109+G110+G111+G112)&gt;=2,OR(Planning!E$28=3,Planning!E$46=3,Planning!E$64=3,Planning!E$82=3,Planning!E$100=3)),"erreur"&amp;" "&amp;$C$113,IF(AND(SUM(G108+G109+G110+G111+G112)&gt;=1,G107=1),"erreur"&amp;" "&amp;$C$113,"OK"))))</f>
        <v>OK</v>
      </c>
      <c r="H115" s="114" t="str">
        <f>IF(SUM(H108+H109+H110+H111+H112)&gt;2,"erreur"&amp;" "&amp;$C$113,IF(AND(SUM(H108+H109+H110+H111+H112)&gt;=2,OR(H113="dispo",H114="dispo")),"erreur"&amp;" "&amp;$C$113,IF(AND(SUM(H108+H109+H110+H111+H112)&gt;=2,OR(Planning!F$28=3,Planning!F$46=3,Planning!F$64=3,Planning!F$82=3,Planning!F$100=3)),"erreur"&amp;" "&amp;$C$113,IF(AND(SUM(H108+H109+H110+H111+H112)&gt;=1,H107=1),"erreur"&amp;" "&amp;$C$113,"OK"))))</f>
        <v>OK</v>
      </c>
      <c r="I115" s="114" t="str">
        <f>IF(SUM(I108+I109+I110+I111+I112)&gt;2,"erreur"&amp;" "&amp;$C$113,IF(AND(SUM(I108+I109+I110+I111+I112)&gt;=2,OR(I113="dispo",I114="dispo")),"erreur"&amp;" "&amp;$C$113,IF(AND(SUM(I108+I109+I110+I111+I112)&gt;=2,OR(Planning!G$28=3,Planning!G$46=3,Planning!G$64=3,Planning!G$82=3,Planning!G$100=3)),"erreur"&amp;" "&amp;$C$113,IF(AND(SUM(I108+I109+I110+I111+I112)&gt;=1,I107=1),"erreur"&amp;" "&amp;$C$113,"OK"))))</f>
        <v>OK</v>
      </c>
    </row>
    <row r="116" spans="2:13" ht="13.8" hidden="1" thickBot="1" x14ac:dyDescent="0.3">
      <c r="B116" s="129"/>
      <c r="C116" s="101" t="s">
        <v>62</v>
      </c>
      <c r="D116" s="102">
        <f>COUNTIF(Planning!B$6:B$12,$C$122)</f>
        <v>0</v>
      </c>
      <c r="E116" s="102">
        <f>COUNTIF(Planning!C$6:C$12,$C$122)</f>
        <v>0</v>
      </c>
      <c r="F116" s="102">
        <f>COUNTIF(Planning!D$6:D$12,$C$122)</f>
        <v>0</v>
      </c>
      <c r="G116" s="102">
        <f>COUNTIF(Planning!E$6:E$12,$C$122)</f>
        <v>0</v>
      </c>
      <c r="H116" s="102">
        <f>COUNTIF(Planning!F$6:F$12,$C$122)</f>
        <v>0</v>
      </c>
      <c r="I116" s="102">
        <f>COUNTIF(Planning!G$6:G$12,$C$122)</f>
        <v>0</v>
      </c>
    </row>
    <row r="117" spans="2:13" ht="13.8" hidden="1" thickBot="1" x14ac:dyDescent="0.3">
      <c r="C117" s="101" t="s">
        <v>55</v>
      </c>
      <c r="D117" s="102">
        <f>COUNTIF(Planning!B$36:B$42,$C$122)</f>
        <v>0</v>
      </c>
      <c r="E117" s="102">
        <f>COUNTIF(Planning!C$36:C$42,$C$122)</f>
        <v>0</v>
      </c>
      <c r="F117" s="102">
        <f>COUNTIF(Planning!D$36:D$42,$C$122)</f>
        <v>0</v>
      </c>
      <c r="G117" s="102">
        <f>COUNTIF(Planning!E$36:E$42,$C$122)</f>
        <v>0</v>
      </c>
      <c r="H117" s="102">
        <f>COUNTIF(Planning!F$36:F$42,$C$122)</f>
        <v>0</v>
      </c>
      <c r="I117" s="102">
        <f>COUNTIF(Planning!G$36:G$42,$C$122)</f>
        <v>0</v>
      </c>
    </row>
    <row r="118" spans="2:13" ht="13.8" hidden="1" thickBot="1" x14ac:dyDescent="0.3">
      <c r="C118" s="101" t="s">
        <v>56</v>
      </c>
      <c r="D118" s="102">
        <f>COUNTIF(Planning!B$54:B$60,$C$122)</f>
        <v>0</v>
      </c>
      <c r="E118" s="102">
        <f>COUNTIF(Planning!C$54:C$60,$C$122)</f>
        <v>0</v>
      </c>
      <c r="F118" s="102">
        <f>COUNTIF(Planning!D$54:D$60,$C$122)</f>
        <v>0</v>
      </c>
      <c r="G118" s="102">
        <f>COUNTIF(Planning!E$54:E$60,$C$122)</f>
        <v>0</v>
      </c>
      <c r="H118" s="102">
        <f>COUNTIF(Planning!F$54:F$60,$C$122)</f>
        <v>0</v>
      </c>
      <c r="I118" s="102">
        <f>COUNTIF(Planning!G$54:G$60,$C$122)</f>
        <v>0</v>
      </c>
    </row>
    <row r="119" spans="2:13" ht="13.8" hidden="1" thickBot="1" x14ac:dyDescent="0.3">
      <c r="C119" s="101" t="s">
        <v>57</v>
      </c>
      <c r="D119" s="102">
        <f>COUNTIF(Planning!B$72:B$78,$C$122)</f>
        <v>0</v>
      </c>
      <c r="E119" s="102">
        <f>COUNTIF(Planning!C$72:C$78,$C$122)</f>
        <v>0</v>
      </c>
      <c r="F119" s="102">
        <f>COUNTIF(Planning!D$72:D$78,$C$122)</f>
        <v>0</v>
      </c>
      <c r="G119" s="102">
        <f>COUNTIF(Planning!E$72:E$78,$C$122)</f>
        <v>0</v>
      </c>
      <c r="H119" s="102">
        <f>COUNTIF(Planning!F$72:F$78,$C$122)</f>
        <v>0</v>
      </c>
      <c r="I119" s="102">
        <f>COUNTIF(Planning!G$72:G$78,$C$122)</f>
        <v>0</v>
      </c>
    </row>
    <row r="120" spans="2:13" ht="13.8" hidden="1" thickBot="1" x14ac:dyDescent="0.3">
      <c r="C120" s="101" t="s">
        <v>58</v>
      </c>
      <c r="D120" s="102">
        <f>COUNTIF(Planning!B$90:B$96,$C$122)</f>
        <v>0</v>
      </c>
      <c r="E120" s="102">
        <f>COUNTIF(Planning!C$90:C$96,$C$122)</f>
        <v>0</v>
      </c>
      <c r="F120" s="102">
        <f>COUNTIF(Planning!D$90:D$96,$C$122)</f>
        <v>0</v>
      </c>
      <c r="G120" s="102">
        <f>COUNTIF(Planning!E$90:E$96,$C$122)</f>
        <v>0</v>
      </c>
      <c r="H120" s="102">
        <f>COUNTIF(Planning!F$90:F$96,$C$122)</f>
        <v>0</v>
      </c>
      <c r="I120" s="102">
        <f>COUNTIF(Planning!G$90:G$96,$C$122)</f>
        <v>0</v>
      </c>
    </row>
    <row r="121" spans="2:13" ht="13.8" hidden="1" thickBot="1" x14ac:dyDescent="0.3">
      <c r="C121" s="101" t="s">
        <v>59</v>
      </c>
      <c r="D121" s="102">
        <f>COUNTIF(Planning!B$108:B$114,$C$122)</f>
        <v>0</v>
      </c>
      <c r="E121" s="102">
        <f>COUNTIF(Planning!C$108:C$114,$C$122)</f>
        <v>0</v>
      </c>
      <c r="F121" s="102">
        <f>COUNTIF(Planning!D$108:D$114,$C$122)</f>
        <v>0</v>
      </c>
      <c r="G121" s="102">
        <f>COUNTIF(Planning!E$108:E$114,$C$122)</f>
        <v>0</v>
      </c>
      <c r="H121" s="102">
        <f>COUNTIF(Planning!F$108:F$114,$C$122)</f>
        <v>0</v>
      </c>
      <c r="I121" s="102">
        <f>COUNTIF(Planning!G$108:G$114,$C$122)</f>
        <v>0</v>
      </c>
    </row>
    <row r="122" spans="2:13" ht="13.2" customHeight="1" x14ac:dyDescent="0.25">
      <c r="B122" s="104" t="s">
        <v>42</v>
      </c>
      <c r="C122" s="105" t="str">
        <f>Données!A3</f>
        <v>Nom2</v>
      </c>
      <c r="D122" s="106" t="str">
        <f>IF(AND(D117&gt;=1,OR(Planning!B$28=1,Planning!B$28=3)),"indispo",IF(AND(D118&gt;=1,OR(Planning!B$46=1,Planning!B$46=3)),"indispo",IF(AND(D119&gt;=1,OR(Planning!B$64=1,Planning!B$64=3)),"indispo",IF(AND(D120&gt;=1,OR(Planning!B$82=1,Planning!B$82=3)),"indispo",IF(AND(D121&gt;=1,OR(Planning!B$100=1,Planning!B$100=3)),"indispo",IF(D116=1,"indispo","dispo"))))))</f>
        <v>dispo</v>
      </c>
      <c r="E122" s="106" t="str">
        <f>IF(AND(E117&gt;=1,OR(Planning!C$28=1,Planning!C$28=3)),"indispo",IF(AND(E118&gt;=1,OR(Planning!C$46=1,Planning!C$46=3)),"indispo",IF(AND(E119&gt;=1,OR(Planning!C$64=1,Planning!C$64=3)),"indispo",IF(AND(E120&gt;=1,OR(Planning!C$82=1,Planning!C$82=3)),"indispo",IF(AND(E121&gt;=1,OR(Planning!C$100=1,Planning!C$100=3)),"indispo",IF(E116=1,"indispo","dispo"))))))</f>
        <v>dispo</v>
      </c>
      <c r="F122" s="106" t="str">
        <f>IF(AND(F117&gt;=1,OR(Planning!D$28=1,Planning!D$28=3)),"indispo",IF(AND(F118&gt;=1,OR(Planning!D$46=1,Planning!D$46=3)),"indispo",IF(AND(F119&gt;=1,OR(Planning!D$64=1,Planning!D$64=3)),"indispo",IF(AND(F120&gt;=1,OR(Planning!D$82=1,Planning!D$82=3)),"indispo",IF(AND(F121&gt;=1,OR(Planning!D$100=1,Planning!D$100=3)),"indispo",IF(F116=1,"indispo","dispo"))))))</f>
        <v>dispo</v>
      </c>
      <c r="G122" s="106" t="str">
        <f>IF(AND(G117&gt;=1,OR(Planning!E$28=1,Planning!E$28=3)),"indispo",IF(AND(G118&gt;=1,OR(Planning!E$46=1,Planning!E$46=3)),"indispo",IF(AND(G119&gt;=1,OR(Planning!E$64=1,Planning!E$64=3)),"indispo",IF(AND(G120&gt;=1,OR(Planning!E$82=1,Planning!E$82=3)),"indispo",IF(AND(G121&gt;=1,OR(Planning!E$100=1,Planning!E$100=3)),"indispo",IF(G116=1,"indispo","dispo"))))))</f>
        <v>dispo</v>
      </c>
      <c r="H122" s="106" t="str">
        <f>IF(AND(H117&gt;=1,OR(Planning!F$28=1,Planning!F$28=3)),"indispo",IF(AND(H118&gt;=1,OR(Planning!F$46=1,Planning!F$46=3)),"indispo",IF(AND(H119&gt;=1,OR(Planning!F$64=1,Planning!F$64=3)),"indispo",IF(AND(H120&gt;=1,OR(Planning!F$82=1,Planning!F$82=3)),"indispo",IF(AND(H121&gt;=1,OR(Planning!F$100=1,Planning!F$100=3)),"indispo",IF(H116=1,"indispo","dispo"))))))</f>
        <v>dispo</v>
      </c>
      <c r="I122" s="106" t="str">
        <f>IF(AND(I117&gt;=1,OR(Planning!G$28=1,Planning!G$28=3)),"indispo",IF(AND(I118&gt;=1,OR(Planning!G$46=1,Planning!G$46=3)),"indispo",IF(AND(I119&gt;=1,OR(Planning!G$64=1,Planning!G$64=3)),"indispo",IF(AND(I120&gt;=1,OR(Planning!G$82=1,Planning!G$82=3)),"indispo",IF(AND(I121&gt;=1,OR(Planning!G$100=1,Planning!G$100=3)),"indispo",IF(I116=1,"indispo","dispo"))))))</f>
        <v>dispo</v>
      </c>
      <c r="J122" s="130" t="s">
        <v>63</v>
      </c>
      <c r="K122" s="131"/>
      <c r="L122" s="131"/>
      <c r="M122" s="131"/>
    </row>
    <row r="123" spans="2:13" ht="13.2" customHeight="1" x14ac:dyDescent="0.25">
      <c r="B123" s="108" t="s">
        <v>41</v>
      </c>
      <c r="C123" s="109"/>
      <c r="D123" s="110" t="str">
        <f>IF(AND(D117&gt;=1,OR(Planning!B$28=2,Planning!B$28=3)),"indispo",IF(AND(D118&gt;=1,OR(Planning!B$46=2,Planning!B$46=3)),"indispo",IF(AND(D119&gt;=1,OR(Planning!B$64=2,Planning!B$64=3)),"indispo",IF(AND(D120&gt;=1,OR(Planning!B$82=2,Planning!B$82=3)),"indispo",IF(AND(D121&gt;=1,OR(Planning!B$100=2,Planning!B$100=3)),"indispo",IF(D116=1,"indispo","dispo"))))))</f>
        <v>dispo</v>
      </c>
      <c r="E123" s="110" t="str">
        <f>IF(AND(E117&gt;=1,OR(Planning!C$28=2,Planning!C$28=3)),"indispo",IF(AND(E118&gt;=1,OR(Planning!C$46=2,Planning!C$46=3)),"indispo",IF(AND(E119&gt;=1,OR(Planning!C$64=2,Planning!C$64=3)),"indispo",IF(AND(E120&gt;=1,OR(Planning!C$82=2,Planning!C$82=3)),"indispo",IF(AND(E121&gt;=1,OR(Planning!C$100=2,Planning!C$100=3)),"indispo",IF(E116=1,"indispo","dispo"))))))</f>
        <v>dispo</v>
      </c>
      <c r="F123" s="110" t="str">
        <f>IF(AND(F117&gt;=1,OR(Planning!D$28=2,Planning!D$28=3)),"indispo",IF(AND(F118&gt;=1,OR(Planning!D$46=2,Planning!D$46=3)),"indispo",IF(AND(F119&gt;=1,OR(Planning!D$64=2,Planning!D$64=3)),"indispo",IF(AND(F120&gt;=1,OR(Planning!D$82=2,Planning!D$82=3)),"indispo",IF(AND(F121&gt;=1,OR(Planning!D$100=2,Planning!D$100=3)),"indispo",IF(F116=1,"indispo","dispo"))))))</f>
        <v>dispo</v>
      </c>
      <c r="G123" s="110" t="str">
        <f>IF(AND(G117&gt;=1,OR(Planning!E$28=2,Planning!E$28=3)),"indispo",IF(AND(G118&gt;=1,OR(Planning!E$46=2,Planning!E$46=3)),"indispo",IF(AND(G119&gt;=1,OR(Planning!E$64=2,Planning!E$64=3)),"indispo",IF(AND(G120&gt;=1,OR(Planning!E$82=2,Planning!E$82=3)),"indispo",IF(AND(G121&gt;=1,OR(Planning!E$100=2,Planning!E$100=3)),"indispo",IF(G116=1,"indispo","dispo"))))))</f>
        <v>dispo</v>
      </c>
      <c r="H123" s="110" t="str">
        <f>IF(AND(H117&gt;=1,OR(Planning!F$28=2,Planning!F$28=3)),"indispo",IF(AND(H118&gt;=1,OR(Planning!F$46=2,Planning!F$46=3)),"indispo",IF(AND(H119&gt;=1,OR(Planning!F$64=2,Planning!F$64=3)),"indispo",IF(AND(H120&gt;=1,OR(Planning!F$82=2,Planning!F$82=3)),"indispo",IF(AND(H121&gt;=1,OR(Planning!F$100=2,Planning!F$100=3)),"indispo",IF(H116=1,"indispo","dispo"))))))</f>
        <v>dispo</v>
      </c>
      <c r="I123" s="110" t="str">
        <f>IF(AND(I117&gt;=1,OR(Planning!G$28=2,Planning!G$28=3)),"indispo",IF(AND(I118&gt;=1,OR(Planning!G$46=2,Planning!G$46=3)),"indispo",IF(AND(I119&gt;=1,OR(Planning!G$64=2,Planning!G$64=3)),"indispo",IF(AND(I120&gt;=1,OR(Planning!G$82=2,Planning!G$82=3)),"indispo",IF(AND(I121&gt;=1,OR(Planning!G$100=2,Planning!G$100=3)),"indispo",IF(I116=1,"indispo","dispo"))))))</f>
        <v>dispo</v>
      </c>
      <c r="J123" s="130"/>
      <c r="K123" s="131"/>
      <c r="L123" s="131"/>
      <c r="M123" s="131"/>
    </row>
    <row r="124" spans="2:13" ht="13.8" thickBot="1" x14ac:dyDescent="0.3">
      <c r="B124" s="115" t="s">
        <v>60</v>
      </c>
      <c r="C124" s="116"/>
      <c r="D124" s="114" t="str">
        <f>IF(SUM(D117+D118+D119+D120+D121)&gt;2,"erreur"&amp;" "&amp;$C$122,IF(AND(SUM(D117+D118+D119+D120+D121)&gt;=2,OR(D122="dispo",D123="dispo")),"erreur"&amp;" "&amp;$C$122,IF(AND(SUM(D117+D118+D119+D120+D121)&gt;=2,OR(Planning!B$28=3,Planning!B$46=3,Planning!B$64=3,Planning!B$82=3,Planning!B$100=3)),"erreur"&amp;" "&amp;$C$122,IF(AND(SUM(D117+D118+D119+D120+D121)&gt;=1,D116=1),"erreur"&amp;" "&amp;$C$122,IF(AND(OR(D122="indispo",D123="indispo"),SUM(D211+D212+D213+D21)&gt;=1),"erreur"&amp;" "&amp;$C$122,"OK")))))</f>
        <v>OK</v>
      </c>
      <c r="E124" s="114" t="str">
        <f>IF(SUM(E117+E118+E119+E120+E121)&gt;2,"erreur"&amp;" "&amp;$C$122,IF(AND(SUM(E117+E118+E119+E120+E121)&gt;=2,OR(E122="dispo",E123="dispo")),"erreur"&amp;" "&amp;$C$122,IF(AND(SUM(E117+E118+E119+E120+E121)&gt;=2,OR(Planning!C$28=3,Planning!C$46=3,Planning!C$64=3,Planning!C$82=3,Planning!C$100=3)),"erreur"&amp;" "&amp;$C$122,IF(AND(SUM(E117+E118+E119+E120+E121)&gt;=1,E116=1),"erreur"&amp;" "&amp;$C$122,IF(AND(OR(E122="indispo",E123="indispo"),SUM(E211+E212+E213+E21)&gt;=1),"erreur"&amp;" "&amp;$C$122,"OK")))))</f>
        <v>OK</v>
      </c>
      <c r="F124" s="114" t="str">
        <f>IF(SUM(F117+F118+F119+F120+F121)&gt;2,"erreur"&amp;" "&amp;$C$122,IF(AND(SUM(F117+F118+F119+F120+F121)&gt;=2,OR(F122="dispo",F123="dispo")),"erreur"&amp;" "&amp;$C$122,IF(AND(SUM(F117+F118+F119+F120+F121)&gt;=2,OR(Planning!D$28=3,Planning!D$46=3,Planning!D$64=3,Planning!D$82=3,Planning!D$100=3)),"erreur"&amp;" "&amp;$C$122,IF(AND(SUM(F117+F118+F119+F120+F121)&gt;=1,F116=1),"erreur"&amp;" "&amp;$C$122,IF(AND(OR(F122="indispo",F123="indispo"),SUM(F211+F212+F213+F21)&gt;=1),"erreur"&amp;" "&amp;$C$122,"OK")))))</f>
        <v>OK</v>
      </c>
      <c r="G124" s="114" t="str">
        <f>IF(SUM(G117+G118+G119+G120+G121)&gt;2,"erreur"&amp;" "&amp;$C$122,IF(AND(SUM(G117+G118+G119+G120+G121)&gt;=2,OR(G122="dispo",G123="dispo")),"erreur"&amp;" "&amp;$C$122,IF(AND(SUM(G117+G118+G119+G120+G121)&gt;=2,OR(Planning!E$28=3,Planning!E$46=3,Planning!E$64=3,Planning!E$82=3,Planning!E$100=3)),"erreur"&amp;" "&amp;$C$122,IF(AND(SUM(G117+G118+G119+G120+G121)&gt;=1,G116=1),"erreur"&amp;" "&amp;$C$122,IF(AND(OR(G122="indispo",G123="indispo"),SUM(G211+G212+G213+G21)&gt;=1),"erreur"&amp;" "&amp;$C$122,"OK")))))</f>
        <v>OK</v>
      </c>
      <c r="H124" s="114" t="str">
        <f>IF(SUM(H117+H118+H119+H120+H121)&gt;2,"erreur"&amp;" "&amp;$C$122,IF(AND(SUM(H117+H118+H119+H120+H121)&gt;=2,OR(H122="dispo",H123="dispo")),"erreur"&amp;" "&amp;$C$122,IF(AND(SUM(H117+H118+H119+H120+H121)&gt;=2,OR(Planning!F$28=3,Planning!F$46=3,Planning!F$64=3,Planning!F$82=3,Planning!F$100=3)),"erreur"&amp;" "&amp;$C$122,IF(AND(SUM(H117+H118+H119+H120+H121)&gt;=1,H116=1),"erreur"&amp;" "&amp;$C$122,IF(AND(OR(H122="indispo",H123="indispo"),SUM(H211+H212+H213+H21)&gt;=1),"erreur"&amp;" "&amp;$C$122,"OK")))))</f>
        <v>OK</v>
      </c>
      <c r="I124" s="114" t="str">
        <f>IF(SUM(I117+I118+I119+I120+I121)&gt;2,"erreur"&amp;" "&amp;$C$122,IF(AND(SUM(I117+I118+I119+I120+I121)&gt;=2,OR(I122="dispo",I123="dispo")),"erreur"&amp;" "&amp;$C$122,IF(AND(SUM(I117+I118+I119+I120+I121)&gt;=2,OR(Planning!G$28=3,Planning!G$46=3,Planning!G$64=3,Planning!G$82=3,Planning!G$100=3)),"erreur"&amp;" "&amp;$C$122,IF(AND(SUM(I117+I118+I119+I120+I121)&gt;=1,I116=1),"erreur"&amp;" "&amp;$C$122,IF(AND(OR(I122="indispo",I123="indispo"),SUM(I211+I212+I213+I21)&gt;=1),"erreur"&amp;" "&amp;$C$122,"OK")))))</f>
        <v>OK</v>
      </c>
      <c r="J124" s="130"/>
      <c r="K124" s="131"/>
      <c r="L124" s="131"/>
      <c r="M124" s="131"/>
    </row>
    <row r="125" spans="2:13" ht="13.8" hidden="1" thickBot="1" x14ac:dyDescent="0.3">
      <c r="B125" s="129"/>
      <c r="C125" s="101" t="s">
        <v>62</v>
      </c>
      <c r="D125" s="102">
        <f>COUNTIF(Planning!B$6:B$12,$C$131)</f>
        <v>0</v>
      </c>
      <c r="E125" s="102">
        <f>COUNTIF(Planning!C$6:C$12,$C$131)</f>
        <v>0</v>
      </c>
      <c r="F125" s="102">
        <f>COUNTIF(Planning!D$6:D$12,$C$131)</f>
        <v>0</v>
      </c>
      <c r="G125" s="102">
        <f>COUNTIF(Planning!E$6:E$12,$C$131)</f>
        <v>0</v>
      </c>
      <c r="H125" s="102">
        <f>COUNTIF(Planning!F$6:F$12,$C$131)</f>
        <v>0</v>
      </c>
      <c r="I125" s="102">
        <f>COUNTIF(Planning!G$6:G$12,$C$131)</f>
        <v>0</v>
      </c>
    </row>
    <row r="126" spans="2:13" ht="13.8" hidden="1" thickBot="1" x14ac:dyDescent="0.3">
      <c r="B126" s="117"/>
      <c r="C126" s="101" t="s">
        <v>55</v>
      </c>
      <c r="D126" s="102">
        <f>COUNTIF(Planning!B$36:B$42,$C$131)</f>
        <v>0</v>
      </c>
      <c r="E126" s="102">
        <f>COUNTIF(Planning!C$36:C$42,$C$131)</f>
        <v>0</v>
      </c>
      <c r="F126" s="102">
        <f>COUNTIF(Planning!D$36:D$42,$C$131)</f>
        <v>0</v>
      </c>
      <c r="G126" s="102">
        <f>COUNTIF(Planning!E$36:E$42,$C$131)</f>
        <v>0</v>
      </c>
      <c r="H126" s="102">
        <f>COUNTIF(Planning!F$36:F$42,$C$131)</f>
        <v>0</v>
      </c>
      <c r="I126" s="102">
        <f>COUNTIF(Planning!G$36:G$42,$C$131)</f>
        <v>0</v>
      </c>
    </row>
    <row r="127" spans="2:13" ht="13.8" hidden="1" thickBot="1" x14ac:dyDescent="0.3">
      <c r="B127" s="117"/>
      <c r="C127" s="101" t="s">
        <v>56</v>
      </c>
      <c r="D127" s="102">
        <f>COUNTIF(Planning!B$54:B$60,$C$131)</f>
        <v>0</v>
      </c>
      <c r="E127" s="102">
        <f>COUNTIF(Planning!C$54:C$60,$C$131)</f>
        <v>0</v>
      </c>
      <c r="F127" s="102">
        <f>COUNTIF(Planning!D$54:D$60,$C$131)</f>
        <v>0</v>
      </c>
      <c r="G127" s="102">
        <f>COUNTIF(Planning!E$54:E$60,$C$131)</f>
        <v>0</v>
      </c>
      <c r="H127" s="102">
        <f>COUNTIF(Planning!F$54:F$60,$C$131)</f>
        <v>0</v>
      </c>
      <c r="I127" s="102">
        <f>COUNTIF(Planning!G$54:G$60,$C$131)</f>
        <v>0</v>
      </c>
    </row>
    <row r="128" spans="2:13" ht="13.8" hidden="1" thickBot="1" x14ac:dyDescent="0.3">
      <c r="B128" s="117"/>
      <c r="C128" s="101" t="s">
        <v>57</v>
      </c>
      <c r="D128" s="102">
        <f>COUNTIF(Planning!B$72:B$78,$C$131)</f>
        <v>0</v>
      </c>
      <c r="E128" s="102">
        <f>COUNTIF(Planning!C$72:C$78,$C$131)</f>
        <v>0</v>
      </c>
      <c r="F128" s="102">
        <f>COUNTIF(Planning!D$72:D$78,$C$131)</f>
        <v>0</v>
      </c>
      <c r="G128" s="102">
        <f>COUNTIF(Planning!E$72:E$78,$C$131)</f>
        <v>0</v>
      </c>
      <c r="H128" s="102">
        <f>COUNTIF(Planning!F$72:F$78,$C$131)</f>
        <v>0</v>
      </c>
      <c r="I128" s="102">
        <f>COUNTIF(Planning!G$72:G$78,$C$131)</f>
        <v>0</v>
      </c>
    </row>
    <row r="129" spans="2:10" ht="13.8" hidden="1" thickBot="1" x14ac:dyDescent="0.3">
      <c r="B129" s="117"/>
      <c r="C129" s="101" t="s">
        <v>58</v>
      </c>
      <c r="D129" s="102">
        <f>COUNTIF(Planning!B$90:B$96,$C$131)</f>
        <v>0</v>
      </c>
      <c r="E129" s="102">
        <f>COUNTIF(Planning!C$90:C$96,$C$131)</f>
        <v>0</v>
      </c>
      <c r="F129" s="102">
        <f>COUNTIF(Planning!D$90:D$96,$C$131)</f>
        <v>0</v>
      </c>
      <c r="G129" s="102">
        <f>COUNTIF(Planning!E$90:E$96,$C$131)</f>
        <v>0</v>
      </c>
      <c r="H129" s="102">
        <f>COUNTIF(Planning!F$90:F$96,$C$131)</f>
        <v>0</v>
      </c>
      <c r="I129" s="102">
        <f>COUNTIF(Planning!G$90:G$96,$C$131)</f>
        <v>0</v>
      </c>
    </row>
    <row r="130" spans="2:10" ht="13.8" hidden="1" thickBot="1" x14ac:dyDescent="0.3">
      <c r="C130" s="101" t="s">
        <v>59</v>
      </c>
      <c r="D130" s="102">
        <f>COUNTIF(Planning!B$108:B$114,$C$131)</f>
        <v>0</v>
      </c>
      <c r="E130" s="102">
        <f>COUNTIF(Planning!C$108:C$114,$C$131)</f>
        <v>0</v>
      </c>
      <c r="F130" s="102">
        <f>COUNTIF(Planning!D$108:D$114,$C$131)</f>
        <v>0</v>
      </c>
      <c r="G130" s="102">
        <f>COUNTIF(Planning!E$108:E$114,$C$131)</f>
        <v>0</v>
      </c>
      <c r="H130" s="102">
        <f>COUNTIF(Planning!F$108:F$114,$C$131)</f>
        <v>0</v>
      </c>
      <c r="I130" s="102">
        <f>COUNTIF(Planning!G$108:G$114,$C$131)</f>
        <v>0</v>
      </c>
    </row>
    <row r="131" spans="2:10" ht="13.2" customHeight="1" x14ac:dyDescent="0.25">
      <c r="B131" s="104" t="s">
        <v>42</v>
      </c>
      <c r="C131" s="105" t="str">
        <f>Données!A4</f>
        <v>Nom3</v>
      </c>
      <c r="D131" s="106" t="str">
        <f>IF(AND(D126&gt;=1,OR(Planning!B$28=1,Planning!B$28=3)),"indispo",IF(AND(D127&gt;=1,OR(Planning!B$46=1,Planning!B$46=3)),"indispo",IF(AND(D128&gt;=1,OR(Planning!B$64=1,Planning!B$64=3)),"indispo",IF(AND(D129&gt;=1,OR(Planning!B$82=1,Planning!B$82=3)),"indispo",IF(AND(D130&gt;=1,OR(Planning!B$100=1,Planning!B$100=3)),"indispo",IF(D125=1,"indispo","dispo"))))))</f>
        <v>dispo</v>
      </c>
      <c r="E131" s="106" t="str">
        <f>IF(AND(E126&gt;=1,OR(Planning!C$28=1,Planning!C$28=3)),"indispo",IF(AND(E127&gt;=1,OR(Planning!C$46=1,Planning!C$46=3)),"indispo",IF(AND(E128&gt;=1,OR(Planning!C$64=1,Planning!C$64=3)),"indispo",IF(AND(E129&gt;=1,OR(Planning!C$82=1,Planning!C$82=3)),"indispo",IF(AND(E130&gt;=1,OR(Planning!C$100=1,Planning!C$100=3)),"indispo",IF(E125=1,"indispo","dispo"))))))</f>
        <v>dispo</v>
      </c>
      <c r="F131" s="106" t="str">
        <f>IF(AND(F126&gt;=1,OR(Planning!D$28=1,Planning!D$28=3)),"indispo",IF(AND(F127&gt;=1,OR(Planning!D$46=1,Planning!D$46=3)),"indispo",IF(AND(F128&gt;=1,OR(Planning!D$64=1,Planning!D$64=3)),"indispo",IF(AND(F129&gt;=1,OR(Planning!D$82=1,Planning!D$82=3)),"indispo",IF(AND(F130&gt;=1,OR(Planning!D$100=1,Planning!D$100=3)),"indispo",IF(F125=1,"indispo","dispo"))))))</f>
        <v>dispo</v>
      </c>
      <c r="G131" s="106" t="str">
        <f>IF(AND(G126&gt;=1,OR(Planning!E$28=1,Planning!E$28=3)),"indispo",IF(AND(G127&gt;=1,OR(Planning!E$46=1,Planning!E$46=3)),"indispo",IF(AND(G128&gt;=1,OR(Planning!E$64=1,Planning!E$64=3)),"indispo",IF(AND(G129&gt;=1,OR(Planning!E$82=1,Planning!E$82=3)),"indispo",IF(AND(G130&gt;=1,OR(Planning!E$100=1,Planning!E$100=3)),"indispo",IF(G125=1,"indispo","dispo"))))))</f>
        <v>dispo</v>
      </c>
      <c r="H131" s="106" t="str">
        <f>IF(AND(H126&gt;=1,OR(Planning!F$28=1,Planning!F$28=3)),"indispo",IF(AND(H127&gt;=1,OR(Planning!F$46=1,Planning!F$46=3)),"indispo",IF(AND(H128&gt;=1,OR(Planning!F$64=1,Planning!F$64=3)),"indispo",IF(AND(H129&gt;=1,OR(Planning!F$82=1,Planning!F$82=3)),"indispo",IF(AND(H130&gt;=1,OR(Planning!F$100=1,Planning!F$100=3)),"indispo",IF(H125=1,"indispo","dispo"))))))</f>
        <v>dispo</v>
      </c>
      <c r="I131" s="106" t="str">
        <f>IF(AND(I126&gt;=1,OR(Planning!G$28=1,Planning!G$28=3)),"indispo",IF(AND(I127&gt;=1,OR(Planning!G$46=1,Planning!G$46=3)),"indispo",IF(AND(I128&gt;=1,OR(Planning!G$64=1,Planning!G$64=3)),"indispo",IF(AND(I129&gt;=1,OR(Planning!G$82=1,Planning!G$82=3)),"indispo",IF(AND(I130&gt;=1,OR(Planning!G$100=1,Planning!G$100=3)),"indispo",IF(I125=1,"indispo","dispo"))))))</f>
        <v>dispo</v>
      </c>
    </row>
    <row r="132" spans="2:10" ht="13.2" customHeight="1" x14ac:dyDescent="0.25">
      <c r="B132" s="108" t="s">
        <v>41</v>
      </c>
      <c r="C132" s="109"/>
      <c r="D132" s="110" t="str">
        <f>IF(AND(D126&gt;=1,OR(Planning!B$28=2,Planning!B$28=3)),"indispo",IF(AND(D127&gt;=1,OR(Planning!B$46=2,Planning!B$46=3)),"indispo",IF(AND(D128&gt;=1,OR(Planning!B$64=2,Planning!B$64=3)),"indispo",IF(AND(D129&gt;=1,OR(Planning!B$82=2,Planning!B$82=3)),"indispo",IF(AND(D130&gt;=1,OR(Planning!B$100=2,Planning!B$100=3)),"indispo",IF(D125=1,"indispo","dispo"))))))</f>
        <v>dispo</v>
      </c>
      <c r="E132" s="110" t="str">
        <f>IF(AND(E126&gt;=1,OR(Planning!C$28=2,Planning!C$28=3)),"indispo",IF(AND(E127&gt;=1,OR(Planning!C$46=2,Planning!C$46=3)),"indispo",IF(AND(E128&gt;=1,OR(Planning!C$64=2,Planning!C$64=3)),"indispo",IF(AND(E129&gt;=1,OR(Planning!C$82=2,Planning!C$82=3)),"indispo",IF(AND(E130&gt;=1,OR(Planning!C$100=2,Planning!C$100=3)),"indispo",IF(E125=1,"indispo","dispo"))))))</f>
        <v>dispo</v>
      </c>
      <c r="F132" s="110" t="str">
        <f>IF(AND(F126&gt;=1,OR(Planning!D$28=2,Planning!D$28=3)),"indispo",IF(AND(F127&gt;=1,OR(Planning!D$46=2,Planning!D$46=3)),"indispo",IF(AND(F128&gt;=1,OR(Planning!D$64=2,Planning!D$64=3)),"indispo",IF(AND(F129&gt;=1,OR(Planning!D$82=2,Planning!D$82=3)),"indispo",IF(AND(F130&gt;=1,OR(Planning!D$100=2,Planning!D$100=3)),"indispo",IF(F125=1,"indispo","dispo"))))))</f>
        <v>dispo</v>
      </c>
      <c r="G132" s="110" t="str">
        <f>IF(AND(G126&gt;=1,OR(Planning!E$28=2,Planning!E$28=3)),"indispo",IF(AND(G127&gt;=1,OR(Planning!E$46=2,Planning!E$46=3)),"indispo",IF(AND(G128&gt;=1,OR(Planning!E$64=2,Planning!E$64=3)),"indispo",IF(AND(G129&gt;=1,OR(Planning!E$82=2,Planning!E$82=3)),"indispo",IF(AND(G130&gt;=1,OR(Planning!E$100=2,Planning!E$100=3)),"indispo",IF(G125=1,"indispo","dispo"))))))</f>
        <v>dispo</v>
      </c>
      <c r="H132" s="110" t="str">
        <f>IF(AND(H126&gt;=1,OR(Planning!F$28=2,Planning!F$28=3)),"indispo",IF(AND(H127&gt;=1,OR(Planning!F$46=2,Planning!F$46=3)),"indispo",IF(AND(H128&gt;=1,OR(Planning!F$64=2,Planning!F$64=3)),"indispo",IF(AND(H129&gt;=1,OR(Planning!F$82=2,Planning!F$82=3)),"indispo",IF(AND(H130&gt;=1,OR(Planning!F$100=2,Planning!F$100=3)),"indispo",IF(H125=1,"indispo","dispo"))))))</f>
        <v>dispo</v>
      </c>
      <c r="I132" s="110" t="str">
        <f>IF(AND(I126&gt;=1,OR(Planning!G$28=2,Planning!G$28=3)),"indispo",IF(AND(I127&gt;=1,OR(Planning!G$46=2,Planning!G$46=3)),"indispo",IF(AND(I128&gt;=1,OR(Planning!G$64=2,Planning!G$64=3)),"indispo",IF(AND(I129&gt;=1,OR(Planning!G$82=2,Planning!G$82=3)),"indispo",IF(AND(I130&gt;=1,OR(Planning!G$100=2,Planning!G$100=3)),"indispo",IF(I125=1,"indispo","dispo"))))))</f>
        <v>dispo</v>
      </c>
    </row>
    <row r="133" spans="2:10" ht="13.8" thickBot="1" x14ac:dyDescent="0.3">
      <c r="B133" s="115" t="s">
        <v>60</v>
      </c>
      <c r="C133" s="116"/>
      <c r="D133" s="114" t="str">
        <f>IF(SUM(D126+D127+D128+D129+D130)&gt;2,"erreur"&amp;" "&amp;$C$131,IF(AND(SUM(D126+D127+D128+D129+D130)&gt;=2,OR(D131="dispo",D132="dispo")),"erreur"&amp;" "&amp;$C$131,IF(AND(SUM(D126+D127+D128+D129+D130)&gt;=2,OR(Planning!B$28=3,Planning!B$46=3,Planning!B$64=3,Planning!B$82=3,Planning!B$100=3)),"erreur"&amp;" "&amp;$C$131,IF(AND(SUM(D126+D127+D128+D129+D130)&gt;=1,D125=1),"erreur"&amp;" "&amp;$C$131,"OK"))))</f>
        <v>OK</v>
      </c>
      <c r="E133" s="114" t="str">
        <f>IF(SUM(E126+E127+E128+E129+E130)&gt;2,"erreur"&amp;" "&amp;$C$131,IF(AND(SUM(E126+E127+E128+E129+E130)&gt;=2,OR(E131="dispo",E132="dispo")),"erreur"&amp;" "&amp;$C$131,IF(AND(SUM(E126+E127+E128+E129+E130)&gt;=2,OR(Planning!C$28=3,Planning!C$46=3,Planning!C$64=3,Planning!C$82=3,Planning!C$100=3)),"erreur"&amp;" "&amp;$C$131,IF(AND(SUM(E126+E127+E128+E129+E130)&gt;=1,E125=1),"erreur"&amp;" "&amp;$C$131,"OK"))))</f>
        <v>OK</v>
      </c>
      <c r="F133" s="114" t="str">
        <f>IF(SUM(F126+F127+F128+F129+F130)&gt;2,"erreur"&amp;" "&amp;$C$131,IF(AND(SUM(F126+F127+F128+F129+F130)&gt;=2,OR(F131="dispo",F132="dispo")),"erreur"&amp;" "&amp;$C$131,IF(AND(SUM(F126+F127+F128+F129+F130)&gt;=2,OR(Planning!D$28=3,Planning!D$46=3,Planning!D$64=3,Planning!D$82=3,Planning!D$100=3)),"erreur"&amp;" "&amp;$C$131,IF(AND(SUM(F126+F127+F128+F129+F130)&gt;=1,F125=1),"erreur"&amp;" "&amp;$C$131,"OK"))))</f>
        <v>OK</v>
      </c>
      <c r="G133" s="114" t="str">
        <f>IF(SUM(G126+G127+G128+G129+G130)&gt;2,"erreur"&amp;" "&amp;$C$131,IF(AND(SUM(G126+G127+G128+G129+G130)&gt;=2,OR(G131="dispo",G132="dispo")),"erreur"&amp;" "&amp;$C$131,IF(AND(SUM(G126+G127+G128+G129+G130)&gt;=2,OR(Planning!E$28=3,Planning!E$46=3,Planning!E$64=3,Planning!E$82=3,Planning!E$100=3)),"erreur"&amp;" "&amp;$C$131,IF(AND(SUM(G126+G127+G128+G129+G130)&gt;=1,G125=1),"erreur"&amp;" "&amp;$C$131,"OK"))))</f>
        <v>OK</v>
      </c>
      <c r="H133" s="114" t="str">
        <f>IF(SUM(H126+H127+H128+H129+H130)&gt;2,"erreur"&amp;" "&amp;$C$131,IF(AND(SUM(H126+H127+H128+H129+H130)&gt;=2,OR(H131="dispo",H132="dispo")),"erreur"&amp;" "&amp;$C$131,IF(AND(SUM(H126+H127+H128+H129+H130)&gt;=2,OR(Planning!F$28=3,Planning!F$46=3,Planning!F$64=3,Planning!F$82=3,Planning!F$100=3)),"erreur"&amp;" "&amp;$C$131,IF(AND(SUM(H126+H127+H128+H129+H130)&gt;=1,H125=1),"erreur"&amp;" "&amp;$C$131,"OK"))))</f>
        <v>OK</v>
      </c>
      <c r="I133" s="114" t="str">
        <f>IF(SUM(I126+I127+I128+I129+I130)&gt;2,"erreur"&amp;" "&amp;$C$131,IF(AND(SUM(I126+I127+I128+I129+I130)&gt;=2,OR(I131="dispo",I132="dispo")),"erreur"&amp;" "&amp;$C$131,IF(AND(SUM(I126+I127+I128+I129+I130)&gt;=2,OR(Planning!G$28=3,Planning!G$46=3,Planning!G$64=3,Planning!G$82=3,Planning!G$100=3)),"erreur"&amp;" "&amp;$C$131,IF(AND(SUM(I126+I127+I128+I129+I130)&gt;=1,I125=1),"erreur"&amp;" "&amp;$C$131,"OK"))))</f>
        <v>OK</v>
      </c>
    </row>
    <row r="134" spans="2:10" ht="13.8" hidden="1" thickBot="1" x14ac:dyDescent="0.3">
      <c r="B134" s="129"/>
      <c r="C134" s="101" t="s">
        <v>62</v>
      </c>
      <c r="D134" s="102">
        <f>COUNTIF(Planning!B$6:B$12,$C$140)</f>
        <v>0</v>
      </c>
      <c r="E134" s="102">
        <f>COUNTIF(Planning!C$6:C$12,$C$140)</f>
        <v>0</v>
      </c>
      <c r="F134" s="102">
        <f>COUNTIF(Planning!D$6:D$12,$C$140)</f>
        <v>0</v>
      </c>
      <c r="G134" s="102">
        <f>COUNTIF(Planning!E$6:E$12,$C$140)</f>
        <v>0</v>
      </c>
      <c r="H134" s="102">
        <f>COUNTIF(Planning!F$6:F$12,$C$140)</f>
        <v>0</v>
      </c>
      <c r="I134" s="102">
        <f>COUNTIF(Planning!G$6:G$12,$C$140)</f>
        <v>0</v>
      </c>
    </row>
    <row r="135" spans="2:10" ht="13.8" hidden="1" thickBot="1" x14ac:dyDescent="0.3">
      <c r="B135" s="117"/>
      <c r="C135" s="101" t="s">
        <v>55</v>
      </c>
      <c r="D135" s="102">
        <f>COUNTIF(Planning!B$36:B$42,$C$140)</f>
        <v>0</v>
      </c>
      <c r="E135" s="102">
        <f>COUNTIF(Planning!C$36:C$42,$C$140)</f>
        <v>0</v>
      </c>
      <c r="F135" s="102">
        <f>COUNTIF(Planning!D$36:D$42,$C$140)</f>
        <v>0</v>
      </c>
      <c r="G135" s="102">
        <f>COUNTIF(Planning!E$36:E$42,$C$140)</f>
        <v>0</v>
      </c>
      <c r="H135" s="102">
        <f>COUNTIF(Planning!F$36:F$42,$C$140)</f>
        <v>0</v>
      </c>
      <c r="I135" s="102">
        <f>COUNTIF(Planning!G$36:G$42,$C$140)</f>
        <v>0</v>
      </c>
    </row>
    <row r="136" spans="2:10" ht="13.8" hidden="1" thickBot="1" x14ac:dyDescent="0.3">
      <c r="B136" s="117"/>
      <c r="C136" s="101" t="s">
        <v>56</v>
      </c>
      <c r="D136" s="102">
        <f>COUNTIF(Planning!B$54:B$60,$C$140)</f>
        <v>0</v>
      </c>
      <c r="E136" s="102">
        <f>COUNTIF(Planning!C$54:C$60,$C$140)</f>
        <v>0</v>
      </c>
      <c r="F136" s="102">
        <f>COUNTIF(Planning!D$54:D$60,$C$140)</f>
        <v>0</v>
      </c>
      <c r="G136" s="102">
        <f>COUNTIF(Planning!E$54:E$60,$C$140)</f>
        <v>0</v>
      </c>
      <c r="H136" s="102">
        <f>COUNTIF(Planning!F$54:F$60,$C$140)</f>
        <v>0</v>
      </c>
      <c r="I136" s="102">
        <f>COUNTIF(Planning!G$54:G$60,$C$140)</f>
        <v>0</v>
      </c>
    </row>
    <row r="137" spans="2:10" ht="13.8" hidden="1" thickBot="1" x14ac:dyDescent="0.3">
      <c r="B137" s="117"/>
      <c r="C137" s="101" t="s">
        <v>57</v>
      </c>
      <c r="D137" s="102">
        <f>COUNTIF(Planning!B$72:B$78,$C$140)</f>
        <v>0</v>
      </c>
      <c r="E137" s="102">
        <f>COUNTIF(Planning!C$72:C$78,$C$140)</f>
        <v>0</v>
      </c>
      <c r="F137" s="102">
        <f>COUNTIF(Planning!D$72:D$78,$C$140)</f>
        <v>0</v>
      </c>
      <c r="G137" s="102">
        <f>COUNTIF(Planning!E$72:E$78,$C$140)</f>
        <v>0</v>
      </c>
      <c r="H137" s="102">
        <f>COUNTIF(Planning!F$72:F$78,$C$140)</f>
        <v>0</v>
      </c>
      <c r="I137" s="102">
        <f>COUNTIF(Planning!G$72:G$78,$C$140)</f>
        <v>0</v>
      </c>
    </row>
    <row r="138" spans="2:10" ht="13.8" hidden="1" thickBot="1" x14ac:dyDescent="0.3">
      <c r="B138" s="117"/>
      <c r="C138" s="101" t="s">
        <v>58</v>
      </c>
      <c r="D138" s="102">
        <f>COUNTIF(Planning!B$90:B$96,$C$140)</f>
        <v>0</v>
      </c>
      <c r="E138" s="102">
        <f>COUNTIF(Planning!C$90:C$96,$C$140)</f>
        <v>0</v>
      </c>
      <c r="F138" s="102">
        <f>COUNTIF(Planning!D$90:D$96,$C$140)</f>
        <v>0</v>
      </c>
      <c r="G138" s="102">
        <f>COUNTIF(Planning!E$90:E$96,$C$140)</f>
        <v>0</v>
      </c>
      <c r="H138" s="102">
        <f>COUNTIF(Planning!F$90:F$96,$C$140)</f>
        <v>0</v>
      </c>
      <c r="I138" s="102">
        <f>COUNTIF(Planning!G$90:G$96,$C$140)</f>
        <v>0</v>
      </c>
    </row>
    <row r="139" spans="2:10" ht="13.8" hidden="1" thickBot="1" x14ac:dyDescent="0.3">
      <c r="C139" s="101" t="s">
        <v>59</v>
      </c>
      <c r="D139" s="102">
        <f>COUNTIF(Planning!B$108:B$114,$C$140)</f>
        <v>0</v>
      </c>
      <c r="E139" s="102">
        <f>COUNTIF(Planning!C$108:C$114,$C$140)</f>
        <v>0</v>
      </c>
      <c r="F139" s="102">
        <f>COUNTIF(Planning!D$108:D$114,$C$140)</f>
        <v>0</v>
      </c>
      <c r="G139" s="102">
        <f>COUNTIF(Planning!E$108:E$114,$C$140)</f>
        <v>0</v>
      </c>
      <c r="H139" s="102">
        <f>COUNTIF(Planning!F$108:F$114,$C$140)</f>
        <v>0</v>
      </c>
      <c r="I139" s="102">
        <f>COUNTIF(Planning!G$108:G$114,$C$140)</f>
        <v>0</v>
      </c>
    </row>
    <row r="140" spans="2:10" ht="13.2" customHeight="1" x14ac:dyDescent="0.25">
      <c r="B140" s="104" t="s">
        <v>42</v>
      </c>
      <c r="C140" s="105" t="str">
        <f>Données!A5</f>
        <v>Nom4</v>
      </c>
      <c r="D140" s="106" t="str">
        <f>IF(AND(D135&gt;=1,OR(Planning!B$28=1,Planning!B$28=3)),"indispo",IF(AND(D136&gt;=1,OR(Planning!B$46=1,Planning!B$46=3)),"indispo",IF(AND(D137&gt;=1,OR(Planning!B$64=1,Planning!B$64=3)),"indispo",IF(AND(D138&gt;=1,OR(Planning!B$82=1,Planning!B$82=3)),"indispo",IF(AND(D139&gt;=1,OR(Planning!B$100=1,Planning!B$100=3)),"indispo",IF(D134=1,"indispo","dispo"))))))</f>
        <v>dispo</v>
      </c>
      <c r="E140" s="106" t="str">
        <f>IF(AND(E135&gt;=1,OR(Planning!C$28=1,Planning!C$28=3)),"indispo",IF(AND(E136&gt;=1,OR(Planning!C$46=1,Planning!C$46=3)),"indispo",IF(AND(E137&gt;=1,OR(Planning!C$64=1,Planning!C$64=3)),"indispo",IF(AND(E138&gt;=1,OR(Planning!C$82=1,Planning!C$82=3)),"indispo",IF(AND(E139&gt;=1,OR(Planning!C$100=1,Planning!C$100=3)),"indispo",IF(E134=1,"indispo","dispo"))))))</f>
        <v>dispo</v>
      </c>
      <c r="F140" s="106" t="str">
        <f>IF(AND(F135&gt;=1,OR(Planning!D$28=1,Planning!D$28=3)),"indispo",IF(AND(F136&gt;=1,OR(Planning!D$46=1,Planning!D$46=3)),"indispo",IF(AND(F137&gt;=1,OR(Planning!D$64=1,Planning!D$64=3)),"indispo",IF(AND(F138&gt;=1,OR(Planning!D$82=1,Planning!D$82=3)),"indispo",IF(AND(F139&gt;=1,OR(Planning!D$100=1,Planning!D$100=3)),"indispo",IF(F134=1,"indispo","dispo"))))))</f>
        <v>dispo</v>
      </c>
      <c r="G140" s="106" t="str">
        <f>IF(AND(G135&gt;=1,OR(Planning!E$28=1,Planning!E$28=3)),"indispo",IF(AND(G136&gt;=1,OR(Planning!E$46=1,Planning!E$46=3)),"indispo",IF(AND(G137&gt;=1,OR(Planning!E$64=1,Planning!E$64=3)),"indispo",IF(AND(G138&gt;=1,OR(Planning!E$82=1,Planning!E$82=3)),"indispo",IF(AND(G139&gt;=1,OR(Planning!E$100=1,Planning!E$100=3)),"indispo",IF(G134=1,"indispo","dispo"))))))</f>
        <v>dispo</v>
      </c>
      <c r="H140" s="106" t="str">
        <f>IF(AND(H135&gt;=1,OR(Planning!F$28=1,Planning!F$28=3)),"indispo",IF(AND(H136&gt;=1,OR(Planning!F$46=1,Planning!F$46=3)),"indispo",IF(AND(H137&gt;=1,OR(Planning!F$64=1,Planning!F$64=3)),"indispo",IF(AND(H138&gt;=1,OR(Planning!F$82=1,Planning!F$82=3)),"indispo",IF(AND(H139&gt;=1,OR(Planning!F$100=1,Planning!F$100=3)),"indispo",IF(H134=1,"indispo","dispo"))))))</f>
        <v>dispo</v>
      </c>
      <c r="I140" s="106" t="str">
        <f>IF(AND(I135&gt;=1,OR(Planning!G$28=1,Planning!G$28=3)),"indispo",IF(AND(I136&gt;=1,OR(Planning!G$46=1,Planning!G$46=3)),"indispo",IF(AND(I137&gt;=1,OR(Planning!G$64=1,Planning!G$64=3)),"indispo",IF(AND(I138&gt;=1,OR(Planning!G$82=1,Planning!G$82=3)),"indispo",IF(AND(I139&gt;=1,OR(Planning!G$100=1,Planning!G$100=3)),"indispo",IF(I134=1,"indispo","dispo"))))))</f>
        <v>dispo</v>
      </c>
      <c r="J140" s="123"/>
    </row>
    <row r="141" spans="2:10" ht="13.2" customHeight="1" x14ac:dyDescent="0.25">
      <c r="B141" s="108" t="s">
        <v>41</v>
      </c>
      <c r="C141" s="109"/>
      <c r="D141" s="110" t="str">
        <f>IF(AND(D135&gt;=1,OR(Planning!B$28=2,Planning!B$28=3)),"indispo",IF(AND(D136&gt;=1,OR(Planning!B$46=2,Planning!B$46=3)),"indispo",IF(AND(D137&gt;=1,OR(Planning!B$64=2,Planning!B$64=3)),"indispo",IF(AND(D138&gt;=1,OR(Planning!B$82=2,Planning!B$82=3)),"indispo",IF(AND(D139&gt;=1,OR(Planning!B$100=2,Planning!B$100=3)),"indispo",IF(D134=1,"indispo","dispo"))))))</f>
        <v>dispo</v>
      </c>
      <c r="E141" s="110" t="str">
        <f>IF(AND(E135&gt;=1,OR(Planning!C$28=2,Planning!C$28=3)),"indispo",IF(AND(E136&gt;=1,OR(Planning!C$46=2,Planning!C$46=3)),"indispo",IF(AND(E137&gt;=1,OR(Planning!C$64=2,Planning!C$64=3)),"indispo",IF(AND(E138&gt;=1,OR(Planning!C$82=2,Planning!C$82=3)),"indispo",IF(AND(E139&gt;=1,OR(Planning!C$100=2,Planning!C$100=3)),"indispo",IF(E134=1,"indispo","dispo"))))))</f>
        <v>dispo</v>
      </c>
      <c r="F141" s="110" t="str">
        <f>IF(AND(F135&gt;=1,OR(Planning!D$28=2,Planning!D$28=3)),"indispo",IF(AND(F136&gt;=1,OR(Planning!D$46=2,Planning!D$46=3)),"indispo",IF(AND(F137&gt;=1,OR(Planning!D$64=2,Planning!D$64=3)),"indispo",IF(AND(F138&gt;=1,OR(Planning!D$82=2,Planning!D$82=3)),"indispo",IF(AND(F139&gt;=1,OR(Planning!D$100=2,Planning!D$100=3)),"indispo",IF(F134=1,"indispo","dispo"))))))</f>
        <v>dispo</v>
      </c>
      <c r="G141" s="110" t="str">
        <f>IF(AND(G135&gt;=1,OR(Planning!E$28=2,Planning!E$28=3)),"indispo",IF(AND(G136&gt;=1,OR(Planning!E$46=2,Planning!E$46=3)),"indispo",IF(AND(G137&gt;=1,OR(Planning!E$64=2,Planning!E$64=3)),"indispo",IF(AND(G138&gt;=1,OR(Planning!E$82=2,Planning!E$82=3)),"indispo",IF(AND(G139&gt;=1,OR(Planning!E$100=2,Planning!E$100=3)),"indispo",IF(G134=1,"indispo","dispo"))))))</f>
        <v>dispo</v>
      </c>
      <c r="H141" s="110" t="str">
        <f>IF(AND(H135&gt;=1,OR(Planning!F$28=2,Planning!F$28=3)),"indispo",IF(AND(H136&gt;=1,OR(Planning!F$46=2,Planning!F$46=3)),"indispo",IF(AND(H137&gt;=1,OR(Planning!F$64=2,Planning!F$64=3)),"indispo",IF(AND(H138&gt;=1,OR(Planning!F$82=2,Planning!F$82=3)),"indispo",IF(AND(H139&gt;=1,OR(Planning!F$100=2,Planning!F$100=3)),"indispo",IF(H134=1,"indispo","dispo"))))))</f>
        <v>dispo</v>
      </c>
      <c r="I141" s="110" t="str">
        <f>IF(AND(I135&gt;=1,OR(Planning!G$28=2,Planning!G$28=3)),"indispo",IF(AND(I136&gt;=1,OR(Planning!G$46=2,Planning!G$46=3)),"indispo",IF(AND(I137&gt;=1,OR(Planning!G$64=2,Planning!G$64=3)),"indispo",IF(AND(I138&gt;=1,OR(Planning!G$82=2,Planning!G$82=3)),"indispo",IF(AND(I139&gt;=1,OR(Planning!G$100=2,Planning!G$100=3)),"indispo",IF(I134=1,"indispo","dispo"))))))</f>
        <v>dispo</v>
      </c>
    </row>
    <row r="142" spans="2:10" ht="13.8" thickBot="1" x14ac:dyDescent="0.3">
      <c r="B142" s="115" t="s">
        <v>60</v>
      </c>
      <c r="C142" s="116"/>
      <c r="D142" s="114" t="str">
        <f>IF(SUM(D135+D136+D137+D138+D139)&gt;2,"erreur"&amp;" "&amp;$C$140,IF(AND(SUM(D135+D136+D137+D138+D139)&gt;=2,OR(D140="dispo",D141="dispo")),"erreur"&amp;" "&amp;$C$140,IF(AND(SUM(D135+D136+D137+D138+D139)&gt;=2,OR(Planning!B$28=3,Planning!B$46=3,Planning!B$64=3,Planning!B$82=3,Planning!B$100=3)),"erreur"&amp;" "&amp;$C$140,IF(AND(SUM(D135+D136+D137+D138+D139)&gt;=1,D134=1),"erreur"&amp;" "&amp;$C$140,"OK"))))</f>
        <v>OK</v>
      </c>
      <c r="E142" s="114" t="str">
        <f>IF(SUM(E135+E136+E137+E138+E139)&gt;2,"erreur"&amp;" "&amp;$C$140,IF(AND(SUM(E135+E136+E137+E138+E139)&gt;=2,OR(E140="dispo",E141="dispo")),"erreur"&amp;" "&amp;$C$140,IF(AND(SUM(E135+E136+E137+E138+E139)&gt;=2,OR(Planning!C$28=3,Planning!C$46=3,Planning!C$64=3,Planning!C$82=3,Planning!C$100=3)),"erreur"&amp;" "&amp;$C$140,IF(AND(SUM(E135+E136+E137+E138+E139)&gt;=1,E134=1),"erreur"&amp;" "&amp;$C$140,"OK"))))</f>
        <v>OK</v>
      </c>
      <c r="F142" s="114" t="str">
        <f>IF(SUM(F135+F136+F137+F138+F139)&gt;2,"erreur"&amp;" "&amp;$C$140,IF(AND(SUM(F135+F136+F137+F138+F139)&gt;=2,OR(F140="dispo",F141="dispo")),"erreur"&amp;" "&amp;$C$140,IF(AND(SUM(F135+F136+F137+F138+F139)&gt;=2,OR(Planning!D$28=3,Planning!D$46=3,Planning!D$64=3,Planning!D$82=3,Planning!D$100=3)),"erreur"&amp;" "&amp;$C$140,IF(AND(SUM(F135+F136+F137+F138+F139)&gt;=1,F134=1),"erreur"&amp;" "&amp;$C$140,"OK"))))</f>
        <v>OK</v>
      </c>
      <c r="G142" s="114" t="str">
        <f>IF(SUM(G135+G136+G137+G138+G139)&gt;2,"erreur"&amp;" "&amp;$C$140,IF(AND(SUM(G135+G136+G137+G138+G139)&gt;=2,OR(G140="dispo",G141="dispo")),"erreur"&amp;" "&amp;$C$140,IF(AND(SUM(G135+G136+G137+G138+G139)&gt;=2,OR(Planning!E$28=3,Planning!E$46=3,Planning!E$64=3,Planning!E$82=3,Planning!E$100=3)),"erreur"&amp;" "&amp;$C$140,IF(AND(SUM(G135+G136+G137+G138+G139)&gt;=1,G134=1),"erreur"&amp;" "&amp;$C$140,"OK"))))</f>
        <v>OK</v>
      </c>
      <c r="H142" s="114" t="str">
        <f>IF(SUM(H135+H136+H137+H138+H139)&gt;2,"erreur"&amp;" "&amp;$C$140,IF(AND(SUM(H135+H136+H137+H138+H139)&gt;=2,OR(H140="dispo",H141="dispo")),"erreur"&amp;" "&amp;$C$140,IF(AND(SUM(H135+H136+H137+H138+H139)&gt;=2,OR(Planning!F$28=3,Planning!F$46=3,Planning!F$64=3,Planning!F$82=3,Planning!F$100=3)),"erreur"&amp;" "&amp;$C$140,IF(AND(SUM(H135+H136+H137+H138+H139)&gt;=1,H134=1),"erreur"&amp;" "&amp;$C$140,"OK"))))</f>
        <v>OK</v>
      </c>
      <c r="I142" s="114" t="str">
        <f>IF(SUM(I135+I136+I137+I138+I139)&gt;2,"erreur"&amp;" "&amp;$C$140,IF(AND(SUM(I135+I136+I137+I138+I139)&gt;=2,OR(I140="dispo",I141="dispo")),"erreur"&amp;" "&amp;$C$140,IF(AND(SUM(I135+I136+I137+I138+I139)&gt;=2,OR(Planning!G$28=3,Planning!G$46=3,Planning!G$64=3,Planning!G$82=3,Planning!G$100=3)),"erreur"&amp;" "&amp;$C$140,IF(AND(SUM(I135+I136+I137+I138+I139)&gt;=1,I134=1),"erreur"&amp;" "&amp;$C$140,"OK"))))</f>
        <v>OK</v>
      </c>
    </row>
    <row r="143" spans="2:10" ht="13.8" hidden="1" thickBot="1" x14ac:dyDescent="0.3">
      <c r="B143" s="129"/>
      <c r="C143" s="101" t="s">
        <v>62</v>
      </c>
      <c r="D143" s="102">
        <f>COUNTIF(Planning!B$6:B$12,$C$149)</f>
        <v>0</v>
      </c>
      <c r="E143" s="102">
        <f>COUNTIF(Planning!C$6:C$12,$C$149)</f>
        <v>0</v>
      </c>
      <c r="F143" s="102">
        <f>COUNTIF(Planning!D$6:D$12,$C$149)</f>
        <v>0</v>
      </c>
      <c r="G143" s="102">
        <f>COUNTIF(Planning!E$6:E$12,$C$149)</f>
        <v>0</v>
      </c>
      <c r="H143" s="102">
        <f>COUNTIF(Planning!F$6:F$12,$C$149)</f>
        <v>0</v>
      </c>
      <c r="I143" s="102">
        <f>COUNTIF(Planning!G$6:G$12,$C$149)</f>
        <v>0</v>
      </c>
    </row>
    <row r="144" spans="2:10" ht="13.8" hidden="1" thickBot="1" x14ac:dyDescent="0.3">
      <c r="B144" s="117"/>
      <c r="C144" s="101" t="s">
        <v>55</v>
      </c>
      <c r="D144" s="102">
        <f>COUNTIF(Planning!B$36:B$42,$C$149)</f>
        <v>0</v>
      </c>
      <c r="E144" s="102">
        <f>COUNTIF(Planning!C$36:C$42,$C$149)</f>
        <v>0</v>
      </c>
      <c r="F144" s="102">
        <f>COUNTIF(Planning!D$36:D$42,$C$149)</f>
        <v>0</v>
      </c>
      <c r="G144" s="102">
        <f>COUNTIF(Planning!E$36:E$42,$C$149)</f>
        <v>0</v>
      </c>
      <c r="H144" s="102">
        <f>COUNTIF(Planning!F$36:F$42,$C$149)</f>
        <v>0</v>
      </c>
      <c r="I144" s="102">
        <f>COUNTIF(Planning!G$36:G$42,$C$149)</f>
        <v>0</v>
      </c>
    </row>
    <row r="145" spans="2:9" ht="13.8" hidden="1" thickBot="1" x14ac:dyDescent="0.3">
      <c r="B145" s="117"/>
      <c r="C145" s="101" t="s">
        <v>56</v>
      </c>
      <c r="D145" s="102">
        <f>COUNTIF(Planning!B$54:B$60,$C$149)</f>
        <v>0</v>
      </c>
      <c r="E145" s="102">
        <f>COUNTIF(Planning!C$54:C$60,$C$149)</f>
        <v>0</v>
      </c>
      <c r="F145" s="102">
        <f>COUNTIF(Planning!D$54:D$60,$C$149)</f>
        <v>0</v>
      </c>
      <c r="G145" s="102">
        <f>COUNTIF(Planning!E$54:E$60,$C$149)</f>
        <v>0</v>
      </c>
      <c r="H145" s="102">
        <f>COUNTIF(Planning!F$54:F$60,$C$149)</f>
        <v>0</v>
      </c>
      <c r="I145" s="102">
        <f>COUNTIF(Planning!G$54:G$60,$C$149)</f>
        <v>0</v>
      </c>
    </row>
    <row r="146" spans="2:9" ht="13.8" hidden="1" thickBot="1" x14ac:dyDescent="0.3">
      <c r="B146" s="117"/>
      <c r="C146" s="101" t="s">
        <v>57</v>
      </c>
      <c r="D146" s="102">
        <f>COUNTIF(Planning!B$72:B$78,$C$149)</f>
        <v>0</v>
      </c>
      <c r="E146" s="102">
        <f>COUNTIF(Planning!C$72:C$78,$C$149)</f>
        <v>0</v>
      </c>
      <c r="F146" s="102">
        <f>COUNTIF(Planning!D$72:D$78,$C$149)</f>
        <v>0</v>
      </c>
      <c r="G146" s="102">
        <f>COUNTIF(Planning!E$72:E$78,$C$149)</f>
        <v>0</v>
      </c>
      <c r="H146" s="102">
        <f>COUNTIF(Planning!F$72:F$78,$C$149)</f>
        <v>0</v>
      </c>
      <c r="I146" s="102">
        <f>COUNTIF(Planning!G$72:G$78,$C$149)</f>
        <v>0</v>
      </c>
    </row>
    <row r="147" spans="2:9" ht="13.8" hidden="1" thickBot="1" x14ac:dyDescent="0.3">
      <c r="B147" s="117"/>
      <c r="C147" s="101" t="s">
        <v>58</v>
      </c>
      <c r="D147" s="102">
        <f>COUNTIF(Planning!B$90:B$96,$C$149)</f>
        <v>0</v>
      </c>
      <c r="E147" s="102">
        <f>COUNTIF(Planning!C$90:C$96,$C$149)</f>
        <v>0</v>
      </c>
      <c r="F147" s="102">
        <f>COUNTIF(Planning!D$90:D$96,$C$149)</f>
        <v>0</v>
      </c>
      <c r="G147" s="102">
        <f>COUNTIF(Planning!E$90:E$96,$C$149)</f>
        <v>0</v>
      </c>
      <c r="H147" s="102">
        <f>COUNTIF(Planning!F$90:F$96,$C$149)</f>
        <v>0</v>
      </c>
      <c r="I147" s="102">
        <f>COUNTIF(Planning!G$90:G$96,$C$149)</f>
        <v>0</v>
      </c>
    </row>
    <row r="148" spans="2:9" ht="13.8" hidden="1" thickBot="1" x14ac:dyDescent="0.3">
      <c r="C148" s="101" t="s">
        <v>59</v>
      </c>
      <c r="D148" s="102">
        <f>COUNTIF(Planning!B$108:B$114,$C$149)</f>
        <v>0</v>
      </c>
      <c r="E148" s="102">
        <f>COUNTIF(Planning!C$108:C$114,$C$149)</f>
        <v>0</v>
      </c>
      <c r="F148" s="102">
        <f>COUNTIF(Planning!D$108:D$114,$C$149)</f>
        <v>0</v>
      </c>
      <c r="G148" s="102">
        <f>COUNTIF(Planning!E$108:E$114,$C$149)</f>
        <v>0</v>
      </c>
      <c r="H148" s="102">
        <f>COUNTIF(Planning!F$108:F$114,$C$149)</f>
        <v>0</v>
      </c>
      <c r="I148" s="102">
        <f>COUNTIF(Planning!G$108:G$114,$C$149)</f>
        <v>0</v>
      </c>
    </row>
    <row r="149" spans="2:9" ht="13.2" customHeight="1" x14ac:dyDescent="0.25">
      <c r="B149" s="104" t="s">
        <v>42</v>
      </c>
      <c r="C149" s="105" t="str">
        <f>Données!A6</f>
        <v>Nom5</v>
      </c>
      <c r="D149" s="106" t="str">
        <f>IF(AND(D144&gt;=1,OR(Planning!B$28=1,Planning!B$28=3)),"indispo",IF(AND(D145&gt;=1,OR(Planning!B$46=1,Planning!B$46=3)),"indispo",IF(AND(D146&gt;=1,OR(Planning!B$64=1,Planning!B$64=3)),"indispo",IF(AND(D147&gt;=1,OR(Planning!B$82=1,Planning!B$82=3)),"indispo",IF(AND(D148&gt;=1,OR(Planning!B$100=1,Planning!B$100=3)),"indispo",IF(D143=1,"indispo","dispo"))))))</f>
        <v>dispo</v>
      </c>
      <c r="E149" s="106" t="str">
        <f>IF(AND(E144&gt;=1,OR(Planning!C$28=1,Planning!C$28=3)),"indispo",IF(AND(E145&gt;=1,OR(Planning!C$46=1,Planning!C$46=3)),"indispo",IF(AND(E146&gt;=1,OR(Planning!C$64=1,Planning!C$64=3)),"indispo",IF(AND(E147&gt;=1,OR(Planning!C$82=1,Planning!C$82=3)),"indispo",IF(AND(E148&gt;=1,OR(Planning!C$100=1,Planning!C$100=3)),"indispo",IF(E143=1,"indispo","dispo"))))))</f>
        <v>dispo</v>
      </c>
      <c r="F149" s="106" t="str">
        <f>IF(AND(F144&gt;=1,OR(Planning!D$28=1,Planning!D$28=3)),"indispo",IF(AND(F145&gt;=1,OR(Planning!D$46=1,Planning!D$46=3)),"indispo",IF(AND(F146&gt;=1,OR(Planning!D$64=1,Planning!D$64=3)),"indispo",IF(AND(F147&gt;=1,OR(Planning!D$82=1,Planning!D$82=3)),"indispo",IF(AND(F148&gt;=1,OR(Planning!D$100=1,Planning!D$100=3)),"indispo",IF(F143=1,"indispo","dispo"))))))</f>
        <v>dispo</v>
      </c>
      <c r="G149" s="106" t="str">
        <f>IF(AND(G144&gt;=1,OR(Planning!E$28=1,Planning!E$28=3)),"indispo",IF(AND(G145&gt;=1,OR(Planning!E$46=1,Planning!E$46=3)),"indispo",IF(AND(G146&gt;=1,OR(Planning!E$64=1,Planning!E$64=3)),"indispo",IF(AND(G147&gt;=1,OR(Planning!E$82=1,Planning!E$82=3)),"indispo",IF(AND(G148&gt;=1,OR(Planning!E$100=1,Planning!E$100=3)),"indispo",IF(G143=1,"indispo","dispo"))))))</f>
        <v>dispo</v>
      </c>
      <c r="H149" s="106" t="str">
        <f>IF(AND(H144&gt;=1,OR(Planning!F$28=1,Planning!F$28=3)),"indispo",IF(AND(H145&gt;=1,OR(Planning!F$46=1,Planning!F$46=3)),"indispo",IF(AND(H146&gt;=1,OR(Planning!F$64=1,Planning!F$64=3)),"indispo",IF(AND(H147&gt;=1,OR(Planning!F$82=1,Planning!F$82=3)),"indispo",IF(AND(H148&gt;=1,OR(Planning!F$100=1,Planning!F$100=3)),"indispo",IF(H143=1,"indispo","dispo"))))))</f>
        <v>dispo</v>
      </c>
      <c r="I149" s="106" t="str">
        <f>IF(AND(I144&gt;=1,OR(Planning!G$28=1,Planning!G$28=3)),"indispo",IF(AND(I145&gt;=1,OR(Planning!G$46=1,Planning!G$46=3)),"indispo",IF(AND(I146&gt;=1,OR(Planning!G$64=1,Planning!G$64=3)),"indispo",IF(AND(I147&gt;=1,OR(Planning!G$82=1,Planning!G$82=3)),"indispo",IF(AND(I148&gt;=1,OR(Planning!G$100=1,Planning!G$100=3)),"indispo",IF(I143=1,"indispo","dispo"))))))</f>
        <v>dispo</v>
      </c>
    </row>
    <row r="150" spans="2:9" ht="13.2" customHeight="1" x14ac:dyDescent="0.25">
      <c r="B150" s="108" t="s">
        <v>41</v>
      </c>
      <c r="C150" s="109"/>
      <c r="D150" s="110" t="str">
        <f>IF(AND(D144&gt;=1,OR(Planning!B$28=2,Planning!B$28=3)),"indispo",IF(AND(D145&gt;=1,OR(Planning!B$46=2,Planning!B$46=3)),"indispo",IF(AND(D146&gt;=1,OR(Planning!B$64=2,Planning!B$64=3)),"indispo",IF(AND(D147&gt;=1,OR(Planning!B$82=2,Planning!B$82=3)),"indispo",IF(AND(D148&gt;=1,OR(Planning!B$100=2,Planning!B$100=3)),"indispo",IF(D143=1,"indispo","dispo"))))))</f>
        <v>dispo</v>
      </c>
      <c r="E150" s="110" t="str">
        <f>IF(AND(E144&gt;=1,OR(Planning!C$28=2,Planning!C$28=3)),"indispo",IF(AND(E145&gt;=1,OR(Planning!C$46=2,Planning!C$46=3)),"indispo",IF(AND(E146&gt;=1,OR(Planning!C$64=2,Planning!C$64=3)),"indispo",IF(AND(E147&gt;=1,OR(Planning!C$82=2,Planning!C$82=3)),"indispo",IF(AND(E148&gt;=1,OR(Planning!C$100=2,Planning!C$100=3)),"indispo",IF(E143=1,"indispo","dispo"))))))</f>
        <v>dispo</v>
      </c>
      <c r="F150" s="110" t="str">
        <f>IF(AND(F144&gt;=1,OR(Planning!D$28=2,Planning!D$28=3)),"indispo",IF(AND(F145&gt;=1,OR(Planning!D$46=2,Planning!D$46=3)),"indispo",IF(AND(F146&gt;=1,OR(Planning!D$64=2,Planning!D$64=3)),"indispo",IF(AND(F147&gt;=1,OR(Planning!D$82=2,Planning!D$82=3)),"indispo",IF(AND(F148&gt;=1,OR(Planning!D$100=2,Planning!D$100=3)),"indispo",IF(F143=1,"indispo","dispo"))))))</f>
        <v>dispo</v>
      </c>
      <c r="G150" s="110" t="str">
        <f>IF(AND(G144&gt;=1,OR(Planning!E$28=2,Planning!E$28=3)),"indispo",IF(AND(G145&gt;=1,OR(Planning!E$46=2,Planning!E$46=3)),"indispo",IF(AND(G146&gt;=1,OR(Planning!E$64=2,Planning!E$64=3)),"indispo",IF(AND(G147&gt;=1,OR(Planning!E$82=2,Planning!E$82=3)),"indispo",IF(AND(G148&gt;=1,OR(Planning!E$100=2,Planning!E$100=3)),"indispo",IF(G143=1,"indispo","dispo"))))))</f>
        <v>dispo</v>
      </c>
      <c r="H150" s="110" t="str">
        <f>IF(AND(H144&gt;=1,OR(Planning!F$28=2,Planning!F$28=3)),"indispo",IF(AND(H145&gt;=1,OR(Planning!F$46=2,Planning!F$46=3)),"indispo",IF(AND(H146&gt;=1,OR(Planning!F$64=2,Planning!F$64=3)),"indispo",IF(AND(H147&gt;=1,OR(Planning!F$82=2,Planning!F$82=3)),"indispo",IF(AND(H148&gt;=1,OR(Planning!F$100=2,Planning!F$100=3)),"indispo",IF(H143=1,"indispo","dispo"))))))</f>
        <v>dispo</v>
      </c>
      <c r="I150" s="110" t="str">
        <f>IF(AND(I144&gt;=1,OR(Planning!G$28=2,Planning!G$28=3)),"indispo",IF(AND(I145&gt;=1,OR(Planning!G$46=2,Planning!G$46=3)),"indispo",IF(AND(I146&gt;=1,OR(Planning!G$64=2,Planning!G$64=3)),"indispo",IF(AND(I147&gt;=1,OR(Planning!G$82=2,Planning!G$82=3)),"indispo",IF(AND(I148&gt;=1,OR(Planning!G$100=2,Planning!G$100=3)),"indispo",IF(I143=1,"indispo","dispo"))))))</f>
        <v>dispo</v>
      </c>
    </row>
    <row r="151" spans="2:9" ht="13.8" thickBot="1" x14ac:dyDescent="0.3">
      <c r="B151" s="115" t="s">
        <v>60</v>
      </c>
      <c r="C151" s="116"/>
      <c r="D151" s="114" t="str">
        <f>IF(SUM(D144+D145+D146+D147+D148)&gt;2,"erreur"&amp;" "&amp;$C$149,IF(AND(SUM(D144+D145+D146+D147+D148)&gt;=2,OR(D149="dispo",D150="dispo")),"erreur"&amp;" "&amp;$C$149,IF(AND(SUM(D144+D145+D146+D147+D148)&gt;=2,OR(Planning!B$28=3,Planning!B$46=3,Planning!B$64=3,Planning!B$82=3,Planning!B$100=3)),"erreur"&amp;" "&amp;$C$149,IF(AND(SUM(D144+D145+D146+D147+D148)&gt;=1,D143=1),"erreur"&amp;" "&amp;$C$149,"OK"))))</f>
        <v>OK</v>
      </c>
      <c r="E151" s="114" t="str">
        <f>IF(SUM(E144+E145+E146+E147+E148)&gt;2,"erreur"&amp;" "&amp;$C$149,IF(AND(SUM(E144+E145+E146+E147+E148)&gt;=2,OR(E149="dispo",E150="dispo")),"erreur"&amp;" "&amp;$C$149,IF(AND(SUM(E144+E145+E146+E147+E148)&gt;=2,OR(Planning!C$28=3,Planning!C$46=3,Planning!C$64=3,Planning!C$82=3,Planning!C$100=3)),"erreur"&amp;" "&amp;$C$149,IF(AND(SUM(E144+E145+E146+E147+E148)&gt;=1,E143=1),"erreur"&amp;" "&amp;$C$149,"OK"))))</f>
        <v>OK</v>
      </c>
      <c r="F151" s="114" t="str">
        <f>IF(SUM(F144+F145+F146+F147+F148)&gt;2,"erreur"&amp;" "&amp;$C$149,IF(AND(SUM(F144+F145+F146+F147+F148)&gt;=2,OR(F149="dispo",F150="dispo")),"erreur"&amp;" "&amp;$C$149,IF(AND(SUM(F144+F145+F146+F147+F148)&gt;=2,OR(Planning!D$28=3,Planning!D$46=3,Planning!D$64=3,Planning!D$82=3,Planning!D$100=3)),"erreur"&amp;" "&amp;$C$149,IF(AND(SUM(F144+F145+F146+F147+F148)&gt;=1,F143=1),"erreur"&amp;" "&amp;$C$149,"OK"))))</f>
        <v>OK</v>
      </c>
      <c r="G151" s="114" t="str">
        <f>IF(SUM(G144+G145+G146+G147+G148)&gt;2,"erreur"&amp;" "&amp;$C$149,IF(AND(SUM(G144+G145+G146+G147+G148)&gt;=2,OR(G149="dispo",G150="dispo")),"erreur"&amp;" "&amp;$C$149,IF(AND(SUM(G144+G145+G146+G147+G148)&gt;=2,OR(Planning!E$28=3,Planning!E$46=3,Planning!E$64=3,Planning!E$82=3,Planning!E$100=3)),"erreur"&amp;" "&amp;$C$149,IF(AND(SUM(G144+G145+G146+G147+G148)&gt;=1,G143=1),"erreur"&amp;" "&amp;$C$149,"OK"))))</f>
        <v>OK</v>
      </c>
      <c r="H151" s="114" t="str">
        <f>IF(SUM(H144+H145+H146+H147+H148)&gt;2,"erreur"&amp;" "&amp;$C$149,IF(AND(SUM(H144+H145+H146+H147+H148)&gt;=2,OR(H149="dispo",H150="dispo")),"erreur"&amp;" "&amp;$C$149,IF(AND(SUM(H144+H145+H146+H147+H148)&gt;=2,OR(Planning!F$28=3,Planning!F$46=3,Planning!F$64=3,Planning!F$82=3,Planning!F$100=3)),"erreur"&amp;" "&amp;$C$149,IF(AND(SUM(H144+H145+H146+H147+H148)&gt;=1,H143=1),"erreur"&amp;" "&amp;$C$149,"OK"))))</f>
        <v>OK</v>
      </c>
      <c r="I151" s="114" t="str">
        <f>IF(SUM(I144+I145+I146+I147+I148)&gt;2,"erreur"&amp;" "&amp;$C$149,IF(AND(SUM(I144+I145+I146+I147+I148)&gt;=2,OR(I149="dispo",I150="dispo")),"erreur"&amp;" "&amp;$C$149,IF(AND(SUM(I144+I145+I146+I147+I148)&gt;=2,OR(Planning!G$28=3,Planning!G$46=3,Planning!G$64=3,Planning!G$82=3,Planning!G$100=3)),"erreur"&amp;" "&amp;$C$149,IF(AND(SUM(I144+I145+I146+I147+I148)&gt;=1,I143=1),"erreur"&amp;" "&amp;$C$149,"OK"))))</f>
        <v>OK</v>
      </c>
    </row>
    <row r="152" spans="2:9" ht="13.8" hidden="1" thickBot="1" x14ac:dyDescent="0.3">
      <c r="B152" s="129"/>
      <c r="C152" s="101" t="s">
        <v>62</v>
      </c>
      <c r="D152" s="102">
        <f>COUNTIF(Planning!B$6:B$12,$C$158)</f>
        <v>0</v>
      </c>
      <c r="E152" s="102">
        <f>COUNTIF(Planning!C$6:C$12,$C$158)</f>
        <v>0</v>
      </c>
      <c r="F152" s="102">
        <f>COUNTIF(Planning!D$6:D$12,$C$158)</f>
        <v>0</v>
      </c>
      <c r="G152" s="102">
        <f>COUNTIF(Planning!E$6:E$12,$C$158)</f>
        <v>0</v>
      </c>
      <c r="H152" s="102">
        <f>COUNTIF(Planning!F$6:F$12,$C$158)</f>
        <v>0</v>
      </c>
      <c r="I152" s="102">
        <f>COUNTIF(Planning!G$6:G$12,$C$158)</f>
        <v>0</v>
      </c>
    </row>
    <row r="153" spans="2:9" ht="13.8" hidden="1" thickBot="1" x14ac:dyDescent="0.3">
      <c r="B153" s="117"/>
      <c r="C153" s="101" t="s">
        <v>55</v>
      </c>
      <c r="D153" s="102">
        <f>COUNTIF(Planning!B$36:B$42,$C$158)</f>
        <v>0</v>
      </c>
      <c r="E153" s="102">
        <f>COUNTIF(Planning!C$36:C$42,$C$158)</f>
        <v>0</v>
      </c>
      <c r="F153" s="102">
        <f>COUNTIF(Planning!D$36:D$42,$C$158)</f>
        <v>0</v>
      </c>
      <c r="G153" s="102">
        <f>COUNTIF(Planning!E$36:E$42,$C$158)</f>
        <v>0</v>
      </c>
      <c r="H153" s="102">
        <f>COUNTIF(Planning!F$36:F$42,$C$158)</f>
        <v>0</v>
      </c>
      <c r="I153" s="102">
        <f>COUNTIF(Planning!G$36:G$42,$C$158)</f>
        <v>0</v>
      </c>
    </row>
    <row r="154" spans="2:9" ht="13.8" hidden="1" thickBot="1" x14ac:dyDescent="0.3">
      <c r="B154" s="117"/>
      <c r="C154" s="101" t="s">
        <v>56</v>
      </c>
      <c r="D154" s="102">
        <f>COUNTIF(Planning!B$54:B$60,$C$158)</f>
        <v>0</v>
      </c>
      <c r="E154" s="102">
        <f>COUNTIF(Planning!C$54:C$60,$C$158)</f>
        <v>0</v>
      </c>
      <c r="F154" s="102">
        <f>COUNTIF(Planning!D$54:D$60,$C$158)</f>
        <v>0</v>
      </c>
      <c r="G154" s="102">
        <f>COUNTIF(Planning!E$54:E$60,$C$158)</f>
        <v>0</v>
      </c>
      <c r="H154" s="102">
        <f>COUNTIF(Planning!F$54:F$60,$C$158)</f>
        <v>0</v>
      </c>
      <c r="I154" s="102">
        <f>COUNTIF(Planning!G$54:G$60,$C$158)</f>
        <v>0</v>
      </c>
    </row>
    <row r="155" spans="2:9" ht="13.8" hidden="1" thickBot="1" x14ac:dyDescent="0.3">
      <c r="B155" s="117"/>
      <c r="C155" s="101" t="s">
        <v>57</v>
      </c>
      <c r="D155" s="102">
        <f>COUNTIF(Planning!B$72:B$78,$C$158)</f>
        <v>0</v>
      </c>
      <c r="E155" s="102">
        <f>COUNTIF(Planning!C$72:C$78,$C$158)</f>
        <v>0</v>
      </c>
      <c r="F155" s="102">
        <f>COUNTIF(Planning!D$72:D$78,$C$158)</f>
        <v>0</v>
      </c>
      <c r="G155" s="102">
        <f>COUNTIF(Planning!E$72:E$78,$C$158)</f>
        <v>0</v>
      </c>
      <c r="H155" s="102">
        <f>COUNTIF(Planning!F$72:F$78,$C$158)</f>
        <v>0</v>
      </c>
      <c r="I155" s="102">
        <f>COUNTIF(Planning!G$72:G$78,$C$158)</f>
        <v>0</v>
      </c>
    </row>
    <row r="156" spans="2:9" ht="13.8" hidden="1" thickBot="1" x14ac:dyDescent="0.3">
      <c r="B156" s="117"/>
      <c r="C156" s="101" t="s">
        <v>58</v>
      </c>
      <c r="D156" s="102">
        <f>COUNTIF(Planning!B$90:B$96,$C$158)</f>
        <v>0</v>
      </c>
      <c r="E156" s="102">
        <f>COUNTIF(Planning!C$90:C$96,$C$158)</f>
        <v>0</v>
      </c>
      <c r="F156" s="102">
        <f>COUNTIF(Planning!D$90:D$96,$C$158)</f>
        <v>0</v>
      </c>
      <c r="G156" s="102">
        <f>COUNTIF(Planning!E$90:E$96,$C$158)</f>
        <v>0</v>
      </c>
      <c r="H156" s="102">
        <f>COUNTIF(Planning!F$90:F$96,$C$158)</f>
        <v>0</v>
      </c>
      <c r="I156" s="102">
        <f>COUNTIF(Planning!G$90:G$96,$C$158)</f>
        <v>0</v>
      </c>
    </row>
    <row r="157" spans="2:9" ht="13.8" hidden="1" thickBot="1" x14ac:dyDescent="0.3">
      <c r="C157" s="101" t="s">
        <v>59</v>
      </c>
      <c r="D157" s="102">
        <f>COUNTIF(Planning!B$108:B$114,$C$158)</f>
        <v>0</v>
      </c>
      <c r="E157" s="102">
        <f>COUNTIF(Planning!C$108:C$114,$C$158)</f>
        <v>0</v>
      </c>
      <c r="F157" s="102">
        <f>COUNTIF(Planning!D$108:D$114,$C$158)</f>
        <v>0</v>
      </c>
      <c r="G157" s="102">
        <f>COUNTIF(Planning!E$108:E$114,$C$158)</f>
        <v>0</v>
      </c>
      <c r="H157" s="102">
        <f>COUNTIF(Planning!F$108:F$114,$C$158)</f>
        <v>0</v>
      </c>
      <c r="I157" s="102">
        <f>COUNTIF(Planning!G$108:G$114,$C$158)</f>
        <v>0</v>
      </c>
    </row>
    <row r="158" spans="2:9" ht="13.2" customHeight="1" x14ac:dyDescent="0.25">
      <c r="B158" s="104" t="s">
        <v>42</v>
      </c>
      <c r="C158" s="105" t="str">
        <f>Données!A7</f>
        <v>Nom6</v>
      </c>
      <c r="D158" s="106" t="str">
        <f>IF(AND(D153&gt;=1,OR(Planning!B$28=1,Planning!B$28=3)),"indispo",IF(AND(D154&gt;=1,OR(Planning!B$46=1,Planning!B$46=3)),"indispo",IF(AND(D155&gt;=1,OR(Planning!B$64=1,Planning!B$64=3)),"indispo",IF(AND(D156&gt;=1,OR(Planning!B$82=1,Planning!B$82=3)),"indispo",IF(AND(D157&gt;=1,OR(Planning!B$100=1,Planning!B$100=3)),"indispo",IF(D152=1,"indispo","dispo"))))))</f>
        <v>dispo</v>
      </c>
      <c r="E158" s="106" t="str">
        <f>IF(AND(E153&gt;=1,OR(Planning!C$28=1,Planning!C$28=3)),"indispo",IF(AND(E154&gt;=1,OR(Planning!C$46=1,Planning!C$46=3)),"indispo",IF(AND(E155&gt;=1,OR(Planning!C$64=1,Planning!C$64=3)),"indispo",IF(AND(E156&gt;=1,OR(Planning!C$82=1,Planning!C$82=3)),"indispo",IF(AND(E157&gt;=1,OR(Planning!C$100=1,Planning!C$100=3)),"indispo",IF(E152=1,"indispo","dispo"))))))</f>
        <v>dispo</v>
      </c>
      <c r="F158" s="106" t="str">
        <f>IF(AND(F153&gt;=1,OR(Planning!D$28=1,Planning!D$28=3)),"indispo",IF(AND(F154&gt;=1,OR(Planning!D$46=1,Planning!D$46=3)),"indispo",IF(AND(F155&gt;=1,OR(Planning!D$64=1,Planning!D$64=3)),"indispo",IF(AND(F156&gt;=1,OR(Planning!D$82=1,Planning!D$82=3)),"indispo",IF(AND(F157&gt;=1,OR(Planning!D$100=1,Planning!D$100=3)),"indispo",IF(F152=1,"indispo","dispo"))))))</f>
        <v>dispo</v>
      </c>
      <c r="G158" s="106" t="str">
        <f>IF(AND(G153&gt;=1,OR(Planning!E$28=1,Planning!E$28=3)),"indispo",IF(AND(G154&gt;=1,OR(Planning!E$46=1,Planning!E$46=3)),"indispo",IF(AND(G155&gt;=1,OR(Planning!E$64=1,Planning!E$64=3)),"indispo",IF(AND(G156&gt;=1,OR(Planning!E$82=1,Planning!E$82=3)),"indispo",IF(AND(G157&gt;=1,OR(Planning!E$100=1,Planning!E$100=3)),"indispo",IF(G152=1,"indispo","dispo"))))))</f>
        <v>dispo</v>
      </c>
      <c r="H158" s="106" t="str">
        <f>IF(AND(H153&gt;=1,OR(Planning!F$28=1,Planning!F$28=3)),"indispo",IF(AND(H154&gt;=1,OR(Planning!F$46=1,Planning!F$46=3)),"indispo",IF(AND(H155&gt;=1,OR(Planning!F$64=1,Planning!F$64=3)),"indispo",IF(AND(H156&gt;=1,OR(Planning!F$82=1,Planning!F$82=3)),"indispo",IF(AND(H157&gt;=1,OR(Planning!F$100=1,Planning!F$100=3)),"indispo",IF(H152=1,"indispo","dispo"))))))</f>
        <v>dispo</v>
      </c>
      <c r="I158" s="106" t="str">
        <f>IF(AND(I153&gt;=1,OR(Planning!G$28=1,Planning!G$28=3)),"indispo",IF(AND(I154&gt;=1,OR(Planning!G$46=1,Planning!G$46=3)),"indispo",IF(AND(I155&gt;=1,OR(Planning!G$64=1,Planning!G$64=3)),"indispo",IF(AND(I156&gt;=1,OR(Planning!G$82=1,Planning!G$82=3)),"indispo",IF(AND(I157&gt;=1,OR(Planning!G$100=1,Planning!G$100=3)),"indispo",IF(I152=1,"indispo","dispo"))))))</f>
        <v>dispo</v>
      </c>
    </row>
    <row r="159" spans="2:9" ht="13.2" customHeight="1" x14ac:dyDescent="0.25">
      <c r="B159" s="108" t="s">
        <v>41</v>
      </c>
      <c r="C159" s="109"/>
      <c r="D159" s="110" t="str">
        <f>IF(AND(D153&gt;=1,OR(Planning!B$28=2,Planning!B$28=3)),"indispo",IF(AND(D154&gt;=1,OR(Planning!B$46=2,Planning!B$46=3)),"indispo",IF(AND(D155&gt;=1,OR(Planning!B$64=2,Planning!B$64=3)),"indispo",IF(AND(D156&gt;=1,OR(Planning!B$82=2,Planning!B$82=3)),"indispo",IF(AND(D157&gt;=1,OR(Planning!B$100=2,Planning!B$100=3)),"indispo",IF(D152=1,"indispo","dispo"))))))</f>
        <v>dispo</v>
      </c>
      <c r="E159" s="110" t="str">
        <f>IF(AND(E153&gt;=1,OR(Planning!C$28=2,Planning!C$28=3)),"indispo",IF(AND(E154&gt;=1,OR(Planning!C$46=2,Planning!C$46=3)),"indispo",IF(AND(E155&gt;=1,OR(Planning!C$64=2,Planning!C$64=3)),"indispo",IF(AND(E156&gt;=1,OR(Planning!C$82=2,Planning!C$82=3)),"indispo",IF(AND(E157&gt;=1,OR(Planning!C$100=2,Planning!C$100=3)),"indispo",IF(E152=1,"indispo","dispo"))))))</f>
        <v>dispo</v>
      </c>
      <c r="F159" s="110" t="str">
        <f>IF(AND(F153&gt;=1,OR(Planning!D$28=2,Planning!D$28=3)),"indispo",IF(AND(F154&gt;=1,OR(Planning!D$46=2,Planning!D$46=3)),"indispo",IF(AND(F155&gt;=1,OR(Planning!D$64=2,Planning!D$64=3)),"indispo",IF(AND(F156&gt;=1,OR(Planning!D$82=2,Planning!D$82=3)),"indispo",IF(AND(F157&gt;=1,OR(Planning!D$100=2,Planning!D$100=3)),"indispo",IF(F152=1,"indispo","dispo"))))))</f>
        <v>dispo</v>
      </c>
      <c r="G159" s="110" t="str">
        <f>IF(AND(G153&gt;=1,OR(Planning!E$28=2,Planning!E$28=3)),"indispo",IF(AND(G154&gt;=1,OR(Planning!E$46=2,Planning!E$46=3)),"indispo",IF(AND(G155&gt;=1,OR(Planning!E$64=2,Planning!E$64=3)),"indispo",IF(AND(G156&gt;=1,OR(Planning!E$82=2,Planning!E$82=3)),"indispo",IF(AND(G157&gt;=1,OR(Planning!E$100=2,Planning!E$100=3)),"indispo",IF(G152=1,"indispo","dispo"))))))</f>
        <v>dispo</v>
      </c>
      <c r="H159" s="110" t="str">
        <f>IF(AND(H153&gt;=1,OR(Planning!F$28=2,Planning!F$28=3)),"indispo",IF(AND(H154&gt;=1,OR(Planning!F$46=2,Planning!F$46=3)),"indispo",IF(AND(H155&gt;=1,OR(Planning!F$64=2,Planning!F$64=3)),"indispo",IF(AND(H156&gt;=1,OR(Planning!F$82=2,Planning!F$82=3)),"indispo",IF(AND(H157&gt;=1,OR(Planning!F$100=2,Planning!F$100=3)),"indispo",IF(H152=1,"indispo","dispo"))))))</f>
        <v>dispo</v>
      </c>
      <c r="I159" s="110" t="str">
        <f>IF(AND(I153&gt;=1,OR(Planning!G$28=2,Planning!G$28=3)),"indispo",IF(AND(I154&gt;=1,OR(Planning!G$46=2,Planning!G$46=3)),"indispo",IF(AND(I155&gt;=1,OR(Planning!G$64=2,Planning!G$64=3)),"indispo",IF(AND(I156&gt;=1,OR(Planning!G$82=2,Planning!G$82=3)),"indispo",IF(AND(I157&gt;=1,OR(Planning!G$100=2,Planning!G$100=3)),"indispo",IF(I152=1,"indispo","dispo"))))))</f>
        <v>dispo</v>
      </c>
    </row>
    <row r="160" spans="2:9" ht="13.8" thickBot="1" x14ac:dyDescent="0.3">
      <c r="B160" s="115" t="s">
        <v>60</v>
      </c>
      <c r="C160" s="116"/>
      <c r="D160" s="114" t="str">
        <f>IF(SUM(D153+D154+D155+D156+D157)&gt;2,"erreur"&amp;" "&amp;$C$158,IF(AND(SUM(D153+D154+D155+D156+D157)&gt;=2,OR(D158="dispo",D159="dispo")),"erreur"&amp;" "&amp;$C$158,IF(AND(SUM(D153+D154+D155+D156+D157)&gt;=2,OR(Planning!B$28=3,Planning!B$46=3,Planning!B$64=3,Planning!B$82=3,Planning!B$100=3)),"erreur"&amp;" "&amp;$C$158,IF(AND(SUM(D153+D154+D155+D156+D157)&gt;=1,D152=1),"erreur"&amp;" "&amp;$C$158,"OK"))))</f>
        <v>OK</v>
      </c>
      <c r="E160" s="114" t="str">
        <f>IF(SUM(E153+E154+E155+E156+E157)&gt;2,"erreur"&amp;" "&amp;$C$158,IF(AND(SUM(E153+E154+E155+E156+E157)&gt;=2,OR(E158="dispo",E159="dispo")),"erreur"&amp;" "&amp;$C$158,IF(AND(SUM(E153+E154+E155+E156+E157)&gt;=2,OR(Planning!C$28=3,Planning!C$46=3,Planning!C$64=3,Planning!C$82=3,Planning!C$100=3)),"erreur"&amp;" "&amp;$C$158,IF(AND(SUM(E153+E154+E155+E156+E157)&gt;=1,E152=1),"erreur"&amp;" "&amp;$C$158,"OK"))))</f>
        <v>OK</v>
      </c>
      <c r="F160" s="114" t="str">
        <f>IF(SUM(F153+F154+F155+F156+F157)&gt;2,"erreur"&amp;" "&amp;$C$158,IF(AND(SUM(F153+F154+F155+F156+F157)&gt;=2,OR(F158="dispo",F159="dispo")),"erreur"&amp;" "&amp;$C$158,IF(AND(SUM(F153+F154+F155+F156+F157)&gt;=2,OR(Planning!D$28=3,Planning!D$46=3,Planning!D$64=3,Planning!D$82=3,Planning!D$100=3)),"erreur"&amp;" "&amp;$C$158,IF(AND(SUM(F153+F154+F155+F156+F157)&gt;=1,F152=1),"erreur"&amp;" "&amp;$C$158,"OK"))))</f>
        <v>OK</v>
      </c>
      <c r="G160" s="114" t="str">
        <f>IF(SUM(G153+G154+G155+G156+G157)&gt;2,"erreur"&amp;" "&amp;$C$158,IF(AND(SUM(G153+G154+G155+G156+G157)&gt;=2,OR(G158="dispo",G159="dispo")),"erreur"&amp;" "&amp;$C$158,IF(AND(SUM(G153+G154+G155+G156+G157)&gt;=2,OR(Planning!E$28=3,Planning!E$46=3,Planning!E$64=3,Planning!E$82=3,Planning!E$100=3)),"erreur"&amp;" "&amp;$C$158,IF(AND(SUM(G153+G154+G155+G156+G157)&gt;=1,G152=1),"erreur"&amp;" "&amp;$C$158,"OK"))))</f>
        <v>OK</v>
      </c>
      <c r="H160" s="114" t="str">
        <f>IF(SUM(H153+H154+H155+H156+H157)&gt;2,"erreur"&amp;" "&amp;$C$158,IF(AND(SUM(H153+H154+H155+H156+H157)&gt;=2,OR(H158="dispo",H159="dispo")),"erreur"&amp;" "&amp;$C$158,IF(AND(SUM(H153+H154+H155+H156+H157)&gt;=2,OR(Planning!F$28=3,Planning!F$46=3,Planning!F$64=3,Planning!F$82=3,Planning!F$100=3)),"erreur"&amp;" "&amp;$C$158,IF(AND(SUM(H153+H154+H155+H156+H157)&gt;=1,H152=1),"erreur"&amp;" "&amp;$C$158,"OK"))))</f>
        <v>OK</v>
      </c>
      <c r="I160" s="114" t="str">
        <f>IF(SUM(I153+I154+I155+I156+I157)&gt;2,"erreur"&amp;" "&amp;$C$158,IF(AND(SUM(I153+I154+I155+I156+I157)&gt;=2,OR(I158="dispo",I159="dispo")),"erreur"&amp;" "&amp;$C$158,IF(AND(SUM(I153+I154+I155+I156+I157)&gt;=2,OR(Planning!G$28=3,Planning!G$46=3,Planning!G$64=3,Planning!G$82=3,Planning!G$100=3)),"erreur"&amp;" "&amp;$C$158,IF(AND(SUM(I153+I154+I155+I156+I157)&gt;=1,I152=1),"erreur"&amp;" "&amp;$C$158,"OK"))))</f>
        <v>OK</v>
      </c>
    </row>
    <row r="161" spans="2:9" ht="13.8" hidden="1" thickBot="1" x14ac:dyDescent="0.3">
      <c r="B161" s="129"/>
      <c r="C161" s="101" t="s">
        <v>62</v>
      </c>
      <c r="D161" s="102">
        <f>COUNTIF(Planning!B$6:B$12,$C$167)</f>
        <v>0</v>
      </c>
      <c r="E161" s="102">
        <f>COUNTIF(Planning!C$6:C$12,$C$167)</f>
        <v>0</v>
      </c>
      <c r="F161" s="102">
        <f>COUNTIF(Planning!D$6:D$12,$C$167)</f>
        <v>0</v>
      </c>
      <c r="G161" s="102">
        <f>COUNTIF(Planning!E$6:E$12,$C$167)</f>
        <v>0</v>
      </c>
      <c r="H161" s="102">
        <f>COUNTIF(Planning!F$6:F$12,$C$167)</f>
        <v>0</v>
      </c>
      <c r="I161" s="102">
        <f>COUNTIF(Planning!G$6:G$12,$C$167)</f>
        <v>0</v>
      </c>
    </row>
    <row r="162" spans="2:9" ht="13.8" hidden="1" thickBot="1" x14ac:dyDescent="0.3">
      <c r="B162" s="117"/>
      <c r="C162" s="101" t="s">
        <v>55</v>
      </c>
      <c r="D162" s="102">
        <f>COUNTIF(Planning!B$36:B$42,$C$167)</f>
        <v>0</v>
      </c>
      <c r="E162" s="102">
        <f>COUNTIF(Planning!C$36:C$42,$C$167)</f>
        <v>0</v>
      </c>
      <c r="F162" s="102">
        <f>COUNTIF(Planning!D$36:D$42,$C$167)</f>
        <v>0</v>
      </c>
      <c r="G162" s="102">
        <f>COUNTIF(Planning!E$36:E$42,$C$167)</f>
        <v>0</v>
      </c>
      <c r="H162" s="102">
        <f>COUNTIF(Planning!F$36:F$42,$C$167)</f>
        <v>0</v>
      </c>
      <c r="I162" s="102">
        <f>COUNTIF(Planning!G$36:G$42,$C$167)</f>
        <v>0</v>
      </c>
    </row>
    <row r="163" spans="2:9" ht="13.8" hidden="1" thickBot="1" x14ac:dyDescent="0.3">
      <c r="B163" s="117"/>
      <c r="C163" s="101" t="s">
        <v>56</v>
      </c>
      <c r="D163" s="102">
        <f>COUNTIF(Planning!B$54:B$60,$C$167)</f>
        <v>0</v>
      </c>
      <c r="E163" s="102">
        <f>COUNTIF(Planning!C$54:C$60,$C$167)</f>
        <v>0</v>
      </c>
      <c r="F163" s="102">
        <f>COUNTIF(Planning!D$54:D$60,$C$167)</f>
        <v>0</v>
      </c>
      <c r="G163" s="102">
        <f>COUNTIF(Planning!E$54:E$60,$C$167)</f>
        <v>0</v>
      </c>
      <c r="H163" s="102">
        <f>COUNTIF(Planning!F$54:F$60,$C$167)</f>
        <v>0</v>
      </c>
      <c r="I163" s="102">
        <f>COUNTIF(Planning!G$54:G$60,$C$167)</f>
        <v>0</v>
      </c>
    </row>
    <row r="164" spans="2:9" ht="13.8" hidden="1" thickBot="1" x14ac:dyDescent="0.3">
      <c r="B164" s="117"/>
      <c r="C164" s="101" t="s">
        <v>57</v>
      </c>
      <c r="D164" s="102">
        <f>COUNTIF(Planning!B$72:B$78,$C$167)</f>
        <v>0</v>
      </c>
      <c r="E164" s="102">
        <f>COUNTIF(Planning!C$72:C$78,$C$167)</f>
        <v>0</v>
      </c>
      <c r="F164" s="102">
        <f>COUNTIF(Planning!D$72:D$78,$C$167)</f>
        <v>0</v>
      </c>
      <c r="G164" s="102">
        <f>COUNTIF(Planning!E$72:E$78,$C$167)</f>
        <v>0</v>
      </c>
      <c r="H164" s="102">
        <f>COUNTIF(Planning!F$72:F$78,$C$167)</f>
        <v>0</v>
      </c>
      <c r="I164" s="102">
        <f>COUNTIF(Planning!G$72:G$78,$C$167)</f>
        <v>0</v>
      </c>
    </row>
    <row r="165" spans="2:9" ht="13.8" hidden="1" thickBot="1" x14ac:dyDescent="0.3">
      <c r="B165" s="117"/>
      <c r="C165" s="101" t="s">
        <v>58</v>
      </c>
      <c r="D165" s="102">
        <f>COUNTIF(Planning!B$90:B$96,$C$167)</f>
        <v>0</v>
      </c>
      <c r="E165" s="102">
        <f>COUNTIF(Planning!C$90:C$96,$C$167)</f>
        <v>0</v>
      </c>
      <c r="F165" s="102">
        <f>COUNTIF(Planning!D$90:D$96,$C$167)</f>
        <v>0</v>
      </c>
      <c r="G165" s="102">
        <f>COUNTIF(Planning!E$90:E$96,$C$167)</f>
        <v>0</v>
      </c>
      <c r="H165" s="102">
        <f>COUNTIF(Planning!F$90:F$96,$C$167)</f>
        <v>0</v>
      </c>
      <c r="I165" s="102">
        <f>COUNTIF(Planning!G$90:G$96,$C$167)</f>
        <v>0</v>
      </c>
    </row>
    <row r="166" spans="2:9" ht="13.8" hidden="1" thickBot="1" x14ac:dyDescent="0.3">
      <c r="C166" s="101" t="s">
        <v>59</v>
      </c>
      <c r="D166" s="102">
        <f>COUNTIF(Planning!B$108:B$114,$C$167)</f>
        <v>0</v>
      </c>
      <c r="E166" s="102">
        <f>COUNTIF(Planning!C$108:C$114,$C$167)</f>
        <v>0</v>
      </c>
      <c r="F166" s="102">
        <f>COUNTIF(Planning!D$108:D$114,$C$167)</f>
        <v>0</v>
      </c>
      <c r="G166" s="102">
        <f>COUNTIF(Planning!E$108:E$114,$C$167)</f>
        <v>0</v>
      </c>
      <c r="H166" s="102">
        <f>COUNTIF(Planning!F$108:F$114,$C$167)</f>
        <v>0</v>
      </c>
      <c r="I166" s="102">
        <f>COUNTIF(Planning!G$108:G$114,$C$167)</f>
        <v>0</v>
      </c>
    </row>
    <row r="167" spans="2:9" x14ac:dyDescent="0.25">
      <c r="B167" s="104" t="s">
        <v>42</v>
      </c>
      <c r="C167" s="105" t="str">
        <f>Données!A8</f>
        <v>Nom7</v>
      </c>
      <c r="D167" s="106" t="str">
        <f>IF(AND(D162&gt;=1,OR(Planning!B$28=1,Planning!B$28=3)),"indispo",IF(AND(D163&gt;=1,OR(Planning!B$46=1,Planning!B$46=3)),"indispo",IF(AND(D164&gt;=1,OR(Planning!B$64=1,Planning!B$64=3)),"indispo",IF(AND(D165&gt;=1,OR(Planning!B$82=1,Planning!B$82=3)),"indispo",IF(AND(D166&gt;=1,OR(Planning!B$100=1,Planning!B$100=3)),"indispo",IF(D161=1,"indispo","dispo"))))))</f>
        <v>dispo</v>
      </c>
      <c r="E167" s="106" t="str">
        <f>IF(AND(E162&gt;=1,OR(Planning!C$28=1,Planning!C$28=3)),"indispo",IF(AND(E163&gt;=1,OR(Planning!C$46=1,Planning!C$46=3)),"indispo",IF(AND(E164&gt;=1,OR(Planning!C$64=1,Planning!C$64=3)),"indispo",IF(AND(E165&gt;=1,OR(Planning!C$82=1,Planning!C$82=3)),"indispo",IF(AND(E166&gt;=1,OR(Planning!C$100=1,Planning!C$100=3)),"indispo",IF(E161=1,"indispo","dispo"))))))</f>
        <v>dispo</v>
      </c>
      <c r="F167" s="106" t="str">
        <f>IF(AND(F162&gt;=1,OR(Planning!D$28=1,Planning!D$28=3)),"indispo",IF(AND(F163&gt;=1,OR(Planning!D$46=1,Planning!D$46=3)),"indispo",IF(AND(F164&gt;=1,OR(Planning!D$64=1,Planning!D$64=3)),"indispo",IF(AND(F165&gt;=1,OR(Planning!D$82=1,Planning!D$82=3)),"indispo",IF(AND(F166&gt;=1,OR(Planning!D$100=1,Planning!D$100=3)),"indispo",IF(F161=1,"indispo","dispo"))))))</f>
        <v>dispo</v>
      </c>
      <c r="G167" s="106" t="str">
        <f>IF(AND(G162&gt;=1,OR(Planning!E$28=1,Planning!E$28=3)),"indispo",IF(AND(G163&gt;=1,OR(Planning!E$46=1,Planning!E$46=3)),"indispo",IF(AND(G164&gt;=1,OR(Planning!E$64=1,Planning!E$64=3)),"indispo",IF(AND(G165&gt;=1,OR(Planning!E$82=1,Planning!E$82=3)),"indispo",IF(AND(G166&gt;=1,OR(Planning!E$100=1,Planning!E$100=3)),"indispo",IF(G161=1,"indispo","dispo"))))))</f>
        <v>dispo</v>
      </c>
      <c r="H167" s="106" t="str">
        <f>IF(AND(H162&gt;=1,OR(Planning!F$28=1,Planning!F$28=3)),"indispo",IF(AND(H163&gt;=1,OR(Planning!F$46=1,Planning!F$46=3)),"indispo",IF(AND(H164&gt;=1,OR(Planning!F$64=1,Planning!F$64=3)),"indispo",IF(AND(H165&gt;=1,OR(Planning!F$82=1,Planning!F$82=3)),"indispo",IF(AND(H166&gt;=1,OR(Planning!F$100=1,Planning!F$100=3)),"indispo",IF(H161=1,"indispo","dispo"))))))</f>
        <v>dispo</v>
      </c>
      <c r="I167" s="106" t="str">
        <f>IF(AND(I162&gt;=1,OR(Planning!G$28=1,Planning!G$28=3)),"indispo",IF(AND(I163&gt;=1,OR(Planning!G$46=1,Planning!G$46=3)),"indispo",IF(AND(I164&gt;=1,OR(Planning!G$64=1,Planning!G$64=3)),"indispo",IF(AND(I165&gt;=1,OR(Planning!G$82=1,Planning!G$82=3)),"indispo",IF(AND(I166&gt;=1,OR(Planning!G$100=1,Planning!G$100=3)),"indispo",IF(I161=1,"indispo","dispo"))))))</f>
        <v>dispo</v>
      </c>
    </row>
    <row r="168" spans="2:9" x14ac:dyDescent="0.25">
      <c r="B168" s="108" t="s">
        <v>41</v>
      </c>
      <c r="C168" s="109"/>
      <c r="D168" s="110" t="str">
        <f>IF(AND(D162&gt;=1,OR(Planning!B$28=2,Planning!B$28=3)),"indispo",IF(AND(D163&gt;=1,OR(Planning!B$46=2,Planning!B$46=3)),"indispo",IF(AND(D164&gt;=1,OR(Planning!B$64=2,Planning!B$64=3)),"indispo",IF(AND(D165&gt;=1,OR(Planning!B$82=2,Planning!B$82=3)),"indispo",IF(AND(D166&gt;=1,OR(Planning!B$100=2,Planning!B$100=3)),"indispo",IF(D161=1,"indispo","dispo"))))))</f>
        <v>dispo</v>
      </c>
      <c r="E168" s="110" t="str">
        <f>IF(AND(E162&gt;=1,OR(Planning!C$28=2,Planning!C$28=3)),"indispo",IF(AND(E163&gt;=1,OR(Planning!C$46=2,Planning!C$46=3)),"indispo",IF(AND(E164&gt;=1,OR(Planning!C$64=2,Planning!C$64=3)),"indispo",IF(AND(E165&gt;=1,OR(Planning!C$82=2,Planning!C$82=3)),"indispo",IF(AND(E166&gt;=1,OR(Planning!C$100=2,Planning!C$100=3)),"indispo",IF(E161=1,"indispo","dispo"))))))</f>
        <v>dispo</v>
      </c>
      <c r="F168" s="110" t="str">
        <f>IF(AND(F162&gt;=1,OR(Planning!D$28=2,Planning!D$28=3)),"indispo",IF(AND(F163&gt;=1,OR(Planning!D$46=2,Planning!D$46=3)),"indispo",IF(AND(F164&gt;=1,OR(Planning!D$64=2,Planning!D$64=3)),"indispo",IF(AND(F165&gt;=1,OR(Planning!D$82=2,Planning!D$82=3)),"indispo",IF(AND(F166&gt;=1,OR(Planning!D$100=2,Planning!D$100=3)),"indispo",IF(F161=1,"indispo","dispo"))))))</f>
        <v>dispo</v>
      </c>
      <c r="G168" s="110" t="str">
        <f>IF(AND(G162&gt;=1,OR(Planning!E$28=2,Planning!E$28=3)),"indispo",IF(AND(G163&gt;=1,OR(Planning!E$46=2,Planning!E$46=3)),"indispo",IF(AND(G164&gt;=1,OR(Planning!E$64=2,Planning!E$64=3)),"indispo",IF(AND(G165&gt;=1,OR(Planning!E$82=2,Planning!E$82=3)),"indispo",IF(AND(G166&gt;=1,OR(Planning!E$100=2,Planning!E$100=3)),"indispo",IF(G161=1,"indispo","dispo"))))))</f>
        <v>dispo</v>
      </c>
      <c r="H168" s="110" t="str">
        <f>IF(AND(H162&gt;=1,OR(Planning!F$28=2,Planning!F$28=3)),"indispo",IF(AND(H163&gt;=1,OR(Planning!F$46=2,Planning!F$46=3)),"indispo",IF(AND(H164&gt;=1,OR(Planning!F$64=2,Planning!F$64=3)),"indispo",IF(AND(H165&gt;=1,OR(Planning!F$82=2,Planning!F$82=3)),"indispo",IF(AND(H166&gt;=1,OR(Planning!F$100=2,Planning!F$100=3)),"indispo",IF(H161=1,"indispo","dispo"))))))</f>
        <v>dispo</v>
      </c>
      <c r="I168" s="110" t="str">
        <f>IF(AND(I162&gt;=1,OR(Planning!G$28=2,Planning!G$28=3)),"indispo",IF(AND(I163&gt;=1,OR(Planning!G$46=2,Planning!G$46=3)),"indispo",IF(AND(I164&gt;=1,OR(Planning!G$64=2,Planning!G$64=3)),"indispo",IF(AND(I165&gt;=1,OR(Planning!G$82=2,Planning!G$82=3)),"indispo",IF(AND(I166&gt;=1,OR(Planning!G$100=2,Planning!G$100=3)),"indispo",IF(I161=1,"indispo","dispo"))))))</f>
        <v>dispo</v>
      </c>
    </row>
    <row r="169" spans="2:9" ht="13.8" thickBot="1" x14ac:dyDescent="0.3">
      <c r="B169" s="115" t="s">
        <v>60</v>
      </c>
      <c r="C169" s="116"/>
      <c r="D169" s="114" t="str">
        <f>IF(SUM(D162+D163+D164+D165+D166)&gt;2,"erreur"&amp;" "&amp;$C$167,IF(AND(SUM(D162+D163+D164+D165+D166)&gt;=2,OR(D167="dispo",D168="dispo")),"erreur"&amp;" "&amp;$C$167,IF(AND(SUM(D162+D163+D164+D165+D166)&gt;=2,OR(Planning!B$28=3,Planning!B$46=3,Planning!B$64=3,Planning!B$82=3,Planning!B$100=3)),"erreur"&amp;" "&amp;$C$167,IF(AND(SUM(D162+D163+D164+D165+D166)&gt;=1,D161=1),"erreur"&amp;" "&amp;$C$167,"OK"))))</f>
        <v>OK</v>
      </c>
      <c r="E169" s="114" t="str">
        <f>IF(SUM(E162+E163+E164+E165+E166)&gt;2,"erreur"&amp;" "&amp;$C$167,IF(AND(SUM(E162+E163+E164+E165+E166)&gt;=2,OR(E167="dispo",E168="dispo")),"erreur"&amp;" "&amp;$C$167,IF(AND(SUM(E162+E163+E164+E165+E166)&gt;=2,OR(Planning!C$28=3,Planning!C$46=3,Planning!C$64=3,Planning!C$82=3,Planning!C$100=3)),"erreur"&amp;" "&amp;$C$167,IF(AND(SUM(E162+E163+E164+E165+E166)&gt;=1,E161=1),"erreur"&amp;" "&amp;$C$167,"OK"))))</f>
        <v>OK</v>
      </c>
      <c r="F169" s="114" t="str">
        <f>IF(SUM(F162+F163+F164+F165+F166)&gt;2,"erreur"&amp;" "&amp;$C$167,IF(AND(SUM(F162+F163+F164+F165+F166)&gt;=2,OR(F167="dispo",F168="dispo")),"erreur"&amp;" "&amp;$C$167,IF(AND(SUM(F162+F163+F164+F165+F166)&gt;=2,OR(Planning!D$28=3,Planning!D$46=3,Planning!D$64=3,Planning!D$82=3,Planning!D$100=3)),"erreur"&amp;" "&amp;$C$167,IF(AND(SUM(F162+F163+F164+F165+F166)&gt;=1,F161=1),"erreur"&amp;" "&amp;$C$167,"OK"))))</f>
        <v>OK</v>
      </c>
      <c r="G169" s="114" t="str">
        <f>IF(SUM(G162+G163+G164+G165+G166)&gt;2,"erreur"&amp;" "&amp;$C$167,IF(AND(SUM(G162+G163+G164+G165+G166)&gt;=2,OR(G167="dispo",G168="dispo")),"erreur"&amp;" "&amp;$C$167,IF(AND(SUM(G162+G163+G164+G165+G166)&gt;=2,OR(Planning!E$28=3,Planning!E$46=3,Planning!E$64=3,Planning!E$82=3,Planning!E$100=3)),"erreur"&amp;" "&amp;$C$167,IF(AND(SUM(G162+G163+G164+G165+G166)&gt;=1,G161=1),"erreur"&amp;" "&amp;$C$167,"OK"))))</f>
        <v>OK</v>
      </c>
      <c r="H169" s="114" t="str">
        <f>IF(SUM(H162+H163+H164+H165+H166)&gt;2,"erreur"&amp;" "&amp;$C$167,IF(AND(SUM(H162+H163+H164+H165+H166)&gt;=2,OR(H167="dispo",H168="dispo")),"erreur"&amp;" "&amp;$C$167,IF(AND(SUM(H162+H163+H164+H165+H166)&gt;=2,OR(Planning!F$28=3,Planning!F$46=3,Planning!F$64=3,Planning!F$82=3,Planning!F$100=3)),"erreur"&amp;" "&amp;$C$167,IF(AND(SUM(H162+H163+H164+H165+H166)&gt;=1,H161=1),"erreur"&amp;" "&amp;$C$167,"OK"))))</f>
        <v>OK</v>
      </c>
      <c r="I169" s="114" t="str">
        <f>IF(SUM(I162+I163+I164+I165+I166)&gt;2,"erreur"&amp;" "&amp;$C$167,IF(AND(SUM(I162+I163+I164+I165+I166)&gt;=2,OR(I167="dispo",I168="dispo")),"erreur"&amp;" "&amp;$C$167,IF(AND(SUM(I162+I163+I164+I165+I166)&gt;=2,OR(Planning!G$28=3,Planning!G$46=3,Planning!G$64=3,Planning!G$82=3,Planning!G$100=3)),"erreur"&amp;" "&amp;$C$167,IF(AND(SUM(I162+I163+I164+I165+I166)&gt;=1,I161=1),"erreur"&amp;" "&amp;$C$167,"OK"))))</f>
        <v>OK</v>
      </c>
    </row>
    <row r="170" spans="2:9" ht="13.8" hidden="1" thickBot="1" x14ac:dyDescent="0.3">
      <c r="B170" s="129"/>
      <c r="C170" s="101" t="s">
        <v>62</v>
      </c>
      <c r="D170" s="102">
        <f>COUNTIF(Planning!B$6:B$12,$C$176)</f>
        <v>0</v>
      </c>
      <c r="E170" s="102">
        <f>COUNTIF(Planning!C$6:C$12,$C$176)</f>
        <v>0</v>
      </c>
      <c r="F170" s="102">
        <f>COUNTIF(Planning!D$6:D$12,$C$176)</f>
        <v>0</v>
      </c>
      <c r="G170" s="102">
        <f>COUNTIF(Planning!E$6:E$12,$C$176)</f>
        <v>0</v>
      </c>
      <c r="H170" s="102">
        <f>COUNTIF(Planning!F$6:F$12,$C$176)</f>
        <v>0</v>
      </c>
      <c r="I170" s="102">
        <f>COUNTIF(Planning!G$6:G$12,$C$176)</f>
        <v>0</v>
      </c>
    </row>
    <row r="171" spans="2:9" ht="13.8" hidden="1" thickBot="1" x14ac:dyDescent="0.3">
      <c r="B171" s="117"/>
      <c r="C171" s="101" t="s">
        <v>55</v>
      </c>
      <c r="D171" s="102">
        <f>COUNTIF(Planning!B$36:B$42,$C$176)</f>
        <v>0</v>
      </c>
      <c r="E171" s="102">
        <f>COUNTIF(Planning!C$36:C$42,$C$176)</f>
        <v>0</v>
      </c>
      <c r="F171" s="102">
        <f>COUNTIF(Planning!D$36:D$42,$C$176)</f>
        <v>0</v>
      </c>
      <c r="G171" s="102">
        <f>COUNTIF(Planning!E$36:E$42,$C$176)</f>
        <v>0</v>
      </c>
      <c r="H171" s="102">
        <f>COUNTIF(Planning!F$36:F$42,$C$176)</f>
        <v>0</v>
      </c>
      <c r="I171" s="102">
        <f>COUNTIF(Planning!G$36:G$42,$C$176)</f>
        <v>0</v>
      </c>
    </row>
    <row r="172" spans="2:9" ht="13.8" hidden="1" thickBot="1" x14ac:dyDescent="0.3">
      <c r="B172" s="117"/>
      <c r="C172" s="101" t="s">
        <v>56</v>
      </c>
      <c r="D172" s="102">
        <f>COUNTIF(Planning!B$54:B$60,$C$176)</f>
        <v>0</v>
      </c>
      <c r="E172" s="102">
        <f>COUNTIF(Planning!C$54:C$60,$C$176)</f>
        <v>0</v>
      </c>
      <c r="F172" s="102">
        <f>COUNTIF(Planning!D$54:D$60,$C$176)</f>
        <v>0</v>
      </c>
      <c r="G172" s="102">
        <f>COUNTIF(Planning!E$54:E$60,$C$176)</f>
        <v>0</v>
      </c>
      <c r="H172" s="102">
        <f>COUNTIF(Planning!F$54:F$60,$C$176)</f>
        <v>0</v>
      </c>
      <c r="I172" s="102">
        <f>COUNTIF(Planning!G$54:G$60,$C$176)</f>
        <v>0</v>
      </c>
    </row>
    <row r="173" spans="2:9" ht="13.8" hidden="1" thickBot="1" x14ac:dyDescent="0.3">
      <c r="B173" s="117"/>
      <c r="C173" s="101" t="s">
        <v>57</v>
      </c>
      <c r="D173" s="102">
        <f>COUNTIF(Planning!B$72:B$78,$C$176)</f>
        <v>0</v>
      </c>
      <c r="E173" s="102">
        <f>COUNTIF(Planning!C$72:C$78,$C$176)</f>
        <v>0</v>
      </c>
      <c r="F173" s="102">
        <f>COUNTIF(Planning!D$72:D$78,$C$176)</f>
        <v>0</v>
      </c>
      <c r="G173" s="102">
        <f>COUNTIF(Planning!E$72:E$78,$C$176)</f>
        <v>0</v>
      </c>
      <c r="H173" s="102">
        <f>COUNTIF(Planning!F$72:F$78,$C$176)</f>
        <v>0</v>
      </c>
      <c r="I173" s="102">
        <f>COUNTIF(Planning!G$72:G$78,$C$176)</f>
        <v>0</v>
      </c>
    </row>
    <row r="174" spans="2:9" ht="13.8" hidden="1" thickBot="1" x14ac:dyDescent="0.3">
      <c r="B174" s="117"/>
      <c r="C174" s="101" t="s">
        <v>58</v>
      </c>
      <c r="D174" s="102">
        <f>COUNTIF(Planning!B$90:B$96,$C$176)</f>
        <v>0</v>
      </c>
      <c r="E174" s="102">
        <f>COUNTIF(Planning!C$90:C$96,$C$176)</f>
        <v>0</v>
      </c>
      <c r="F174" s="102">
        <f>COUNTIF(Planning!D$90:D$96,$C$176)</f>
        <v>0</v>
      </c>
      <c r="G174" s="102">
        <f>COUNTIF(Planning!E$90:E$96,$C$176)</f>
        <v>0</v>
      </c>
      <c r="H174" s="102">
        <f>COUNTIF(Planning!F$90:F$96,$C$176)</f>
        <v>0</v>
      </c>
      <c r="I174" s="102">
        <f>COUNTIF(Planning!G$90:G$96,$C$176)</f>
        <v>0</v>
      </c>
    </row>
    <row r="175" spans="2:9" ht="13.8" hidden="1" thickBot="1" x14ac:dyDescent="0.3">
      <c r="C175" s="101" t="s">
        <v>59</v>
      </c>
      <c r="D175" s="102">
        <f>COUNTIF(Planning!B$108:B$114,$C$176)</f>
        <v>0</v>
      </c>
      <c r="E175" s="102">
        <f>COUNTIF(Planning!C$108:C$114,$C$176)</f>
        <v>0</v>
      </c>
      <c r="F175" s="102">
        <f>COUNTIF(Planning!D$108:D$114,$C$176)</f>
        <v>0</v>
      </c>
      <c r="G175" s="102">
        <f>COUNTIF(Planning!E$108:E$114,$C$176)</f>
        <v>0</v>
      </c>
      <c r="H175" s="102">
        <f>COUNTIF(Planning!F$108:F$114,$C$176)</f>
        <v>0</v>
      </c>
      <c r="I175" s="102">
        <f>COUNTIF(Planning!G$108:G$114,$C$176)</f>
        <v>0</v>
      </c>
    </row>
    <row r="176" spans="2:9" x14ac:dyDescent="0.25">
      <c r="B176" s="104" t="s">
        <v>42</v>
      </c>
      <c r="C176" s="105" t="str">
        <f>Données!A9</f>
        <v>*nom_interim 43M</v>
      </c>
      <c r="D176" s="106" t="str">
        <f>IF(AND(D171&gt;=1,OR(Planning!B$28=1,Planning!B$28=3)),"indispo",IF(AND(D172&gt;=1,OR(Planning!B$46=1,Planning!B$46=3)),"indispo",IF(AND(D173&gt;=1,OR(Planning!B$64=1,Planning!B$64=3)),"indispo",IF(AND(D174&gt;=1,OR(Planning!B$82=1,Planning!B$82=3)),"indispo",IF(AND(D175&gt;=1,OR(Planning!B$100=1,Planning!B$100=3)),"indispo",IF(D170=1,"indispo","dispo"))))))</f>
        <v>dispo</v>
      </c>
      <c r="E176" s="106" t="str">
        <f>IF(AND(E171&gt;=1,OR(Planning!C$28=1,Planning!C$28=3)),"indispo",IF(AND(E172&gt;=1,OR(Planning!C$46=1,Planning!C$46=3)),"indispo",IF(AND(E173&gt;=1,OR(Planning!C$64=1,Planning!C$64=3)),"indispo",IF(AND(E174&gt;=1,OR(Planning!C$82=1,Planning!C$82=3)),"indispo",IF(AND(E175&gt;=1,OR(Planning!C$100=1,Planning!C$100=3)),"indispo",IF(E170=1,"indispo","dispo"))))))</f>
        <v>dispo</v>
      </c>
      <c r="F176" s="106" t="str">
        <f>IF(AND(F171&gt;=1,OR(Planning!D$28=1,Planning!D$28=3)),"indispo",IF(AND(F172&gt;=1,OR(Planning!D$46=1,Planning!D$46=3)),"indispo",IF(AND(F173&gt;=1,OR(Planning!D$64=1,Planning!D$64=3)),"indispo",IF(AND(F174&gt;=1,OR(Planning!D$82=1,Planning!D$82=3)),"indispo",IF(AND(F175&gt;=1,OR(Planning!D$100=1,Planning!D$100=3)),"indispo",IF(F170=1,"indispo","dispo"))))))</f>
        <v>dispo</v>
      </c>
      <c r="G176" s="106" t="str">
        <f>IF(AND(G171&gt;=1,OR(Planning!E$28=1,Planning!E$28=3)),"indispo",IF(AND(G172&gt;=1,OR(Planning!E$46=1,Planning!E$46=3)),"indispo",IF(AND(G173&gt;=1,OR(Planning!E$64=1,Planning!E$64=3)),"indispo",IF(AND(G174&gt;=1,OR(Planning!E$82=1,Planning!E$82=3)),"indispo",IF(AND(G175&gt;=1,OR(Planning!E$100=1,Planning!E$100=3)),"indispo",IF(G170=1,"indispo","dispo"))))))</f>
        <v>dispo</v>
      </c>
      <c r="H176" s="106" t="str">
        <f>IF(AND(H171&gt;=1,OR(Planning!F$28=1,Planning!F$28=3)),"indispo",IF(AND(H172&gt;=1,OR(Planning!F$46=1,Planning!F$46=3)),"indispo",IF(AND(H173&gt;=1,OR(Planning!F$64=1,Planning!F$64=3)),"indispo",IF(AND(H174&gt;=1,OR(Planning!F$82=1,Planning!F$82=3)),"indispo",IF(AND(H175&gt;=1,OR(Planning!F$100=1,Planning!F$100=3)),"indispo",IF(H170=1,"indispo","dispo"))))))</f>
        <v>dispo</v>
      </c>
      <c r="I176" s="106" t="str">
        <f>IF(AND(I171&gt;=1,OR(Planning!G$28=1,Planning!G$28=3)),"indispo",IF(AND(I172&gt;=1,OR(Planning!G$46=1,Planning!G$46=3)),"indispo",IF(AND(I173&gt;=1,OR(Planning!G$64=1,Planning!G$64=3)),"indispo",IF(AND(I174&gt;=1,OR(Planning!G$82=1,Planning!G$82=3)),"indispo",IF(AND(I175&gt;=1,OR(Planning!G$100=1,Planning!G$100=3)),"indispo",IF(I170=1,"indispo","dispo"))))))</f>
        <v>dispo</v>
      </c>
    </row>
    <row r="177" spans="2:9" x14ac:dyDescent="0.25">
      <c r="B177" s="108" t="s">
        <v>41</v>
      </c>
      <c r="C177" s="109"/>
      <c r="D177" s="110" t="str">
        <f>IF(AND(D171&gt;=1,OR(Planning!B$28=2,Planning!B$28=3)),"indispo",IF(AND(D172&gt;=1,OR(Planning!B$46=2,Planning!B$46=3)),"indispo",IF(AND(D173&gt;=1,OR(Planning!B$64=2,Planning!B$64=3)),"indispo",IF(AND(D174&gt;=1,OR(Planning!B$82=2,Planning!B$82=3)),"indispo",IF(AND(D175&gt;=1,OR(Planning!B$100=2,Planning!B$100=3)),"indispo",IF(D170=1,"indispo","dispo"))))))</f>
        <v>dispo</v>
      </c>
      <c r="E177" s="110" t="str">
        <f>IF(AND(E171&gt;=1,OR(Planning!C$28=2,Planning!C$28=3)),"indispo",IF(AND(E172&gt;=1,OR(Planning!C$46=2,Planning!C$46=3)),"indispo",IF(AND(E173&gt;=1,OR(Planning!C$64=2,Planning!C$64=3)),"indispo",IF(AND(E174&gt;=1,OR(Planning!C$82=2,Planning!C$82=3)),"indispo",IF(AND(E175&gt;=1,OR(Planning!C$100=2,Planning!C$100=3)),"indispo",IF(E170=1,"indispo","dispo"))))))</f>
        <v>dispo</v>
      </c>
      <c r="F177" s="110" t="str">
        <f>IF(AND(F171&gt;=1,OR(Planning!D$28=2,Planning!D$28=3)),"indispo",IF(AND(F172&gt;=1,OR(Planning!D$46=2,Planning!D$46=3)),"indispo",IF(AND(F173&gt;=1,OR(Planning!D$64=2,Planning!D$64=3)),"indispo",IF(AND(F174&gt;=1,OR(Planning!D$82=2,Planning!D$82=3)),"indispo",IF(AND(F175&gt;=1,OR(Planning!D$100=2,Planning!D$100=3)),"indispo",IF(F170=1,"indispo","dispo"))))))</f>
        <v>dispo</v>
      </c>
      <c r="G177" s="110" t="str">
        <f>IF(AND(G171&gt;=1,OR(Planning!E$28=2,Planning!E$28=3)),"indispo",IF(AND(G172&gt;=1,OR(Planning!E$46=2,Planning!E$46=3)),"indispo",IF(AND(G173&gt;=1,OR(Planning!E$64=2,Planning!E$64=3)),"indispo",IF(AND(G174&gt;=1,OR(Planning!E$82=2,Planning!E$82=3)),"indispo",IF(AND(G175&gt;=1,OR(Planning!E$100=2,Planning!E$100=3)),"indispo",IF(G170=1,"indispo","dispo"))))))</f>
        <v>dispo</v>
      </c>
      <c r="H177" s="110" t="str">
        <f>IF(AND(H171&gt;=1,OR(Planning!F$28=2,Planning!F$28=3)),"indispo",IF(AND(H172&gt;=1,OR(Planning!F$46=2,Planning!F$46=3)),"indispo",IF(AND(H173&gt;=1,OR(Planning!F$64=2,Planning!F$64=3)),"indispo",IF(AND(H174&gt;=1,OR(Planning!F$82=2,Planning!F$82=3)),"indispo",IF(AND(H175&gt;=1,OR(Planning!F$100=2,Planning!F$100=3)),"indispo",IF(H170=1,"indispo","dispo"))))))</f>
        <v>dispo</v>
      </c>
      <c r="I177" s="110" t="str">
        <f>IF(AND(I171&gt;=1,OR(Planning!G$28=2,Planning!G$28=3)),"indispo",IF(AND(I172&gt;=1,OR(Planning!G$46=2,Planning!G$46=3)),"indispo",IF(AND(I173&gt;=1,OR(Planning!G$64=2,Planning!G$64=3)),"indispo",IF(AND(I174&gt;=1,OR(Planning!G$82=2,Planning!G$82=3)),"indispo",IF(AND(I175&gt;=1,OR(Planning!G$100=2,Planning!G$100=3)),"indispo",IF(I170=1,"indispo","dispo"))))))</f>
        <v>dispo</v>
      </c>
    </row>
    <row r="178" spans="2:9" ht="13.8" thickBot="1" x14ac:dyDescent="0.3">
      <c r="B178" s="115" t="s">
        <v>60</v>
      </c>
      <c r="C178" s="116"/>
      <c r="D178" s="114" t="str">
        <f>IF(SUM(D171+D172+D173+D174+D175)&gt;2,"erreur"&amp;" "&amp;$C$176,IF(AND(SUM(D171+D172+D173+D174+D175)&gt;=2,OR(D176="dispo",D177="dispo")),"erreur"&amp;" "&amp;$C$176,IF(AND(SUM(D171+D172+D173+D174+D175)&gt;=2,OR(Planning!B$28=3,Planning!B$46=3,Planning!B$64=3,Planning!B$82=3,Planning!B$100=3)),"erreur"&amp;" "&amp;$C$176,IF(AND(SUM(D171+D172+D173+D174+D175)&gt;=1,D170=1),"erreur"&amp;" "&amp;$C$176,"OK"))))</f>
        <v>OK</v>
      </c>
      <c r="E178" s="114" t="str">
        <f>IF(SUM(E171+E172+E173+E174+E175)&gt;2,"erreur"&amp;" "&amp;$C$176,IF(AND(SUM(E171+E172+E173+E174+E175)&gt;=2,OR(E176="dispo",E177="dispo")),"erreur"&amp;" "&amp;$C$176,IF(AND(SUM(E171+E172+E173+E174+E175)&gt;=2,OR(Planning!C$28=3,Planning!C$46=3,Planning!C$64=3,Planning!C$82=3,Planning!C$100=3)),"erreur"&amp;" "&amp;$C$176,IF(AND(SUM(E171+E172+E173+E174+E175)&gt;=1,E170=1),"erreur"&amp;" "&amp;$C$176,"OK"))))</f>
        <v>OK</v>
      </c>
      <c r="F178" s="114" t="str">
        <f>IF(SUM(F171+F172+F173+F174+F175)&gt;2,"erreur"&amp;" "&amp;$C$176,IF(AND(SUM(F171+F172+F173+F174+F175)&gt;=2,OR(F176="dispo",F177="dispo")),"erreur"&amp;" "&amp;$C$176,IF(AND(SUM(F171+F172+F173+F174+F175)&gt;=2,OR(Planning!D$28=3,Planning!D$46=3,Planning!D$64=3,Planning!D$82=3,Planning!D$100=3)),"erreur"&amp;" "&amp;$C$176,IF(AND(SUM(F171+F172+F173+F174+F175)&gt;=1,F170=1),"erreur"&amp;" "&amp;$C$176,"OK"))))</f>
        <v>OK</v>
      </c>
      <c r="G178" s="114" t="str">
        <f>IF(SUM(G171+G172+G173+G174+G175)&gt;2,"erreur"&amp;" "&amp;$C$176,IF(AND(SUM(G171+G172+G173+G174+G175)&gt;=2,OR(G176="dispo",G177="dispo")),"erreur"&amp;" "&amp;$C$176,IF(AND(SUM(G171+G172+G173+G174+G175)&gt;=2,OR(Planning!E$28=3,Planning!E$46=3,Planning!E$64=3,Planning!E$82=3,Planning!E$100=3)),"erreur"&amp;" "&amp;$C$176,IF(AND(SUM(G171+G172+G173+G174+G175)&gt;=1,G170=1),"erreur"&amp;" "&amp;$C$176,"OK"))))</f>
        <v>OK</v>
      </c>
      <c r="H178" s="114" t="str">
        <f>IF(SUM(H171+H172+H173+H174+H175)&gt;2,"erreur"&amp;" "&amp;$C$176,IF(AND(SUM(H171+H172+H173+H174+H175)&gt;=2,OR(H176="dispo",H177="dispo")),"erreur"&amp;" "&amp;$C$176,IF(AND(SUM(H171+H172+H173+H174+H175)&gt;=2,OR(Planning!F$28=3,Planning!F$46=3,Planning!F$64=3,Planning!F$82=3,Planning!F$100=3)),"erreur"&amp;" "&amp;$C$176,IF(AND(SUM(H171+H172+H173+H174+H175)&gt;=1,H170=1),"erreur"&amp;" "&amp;$C$176,"OK"))))</f>
        <v>OK</v>
      </c>
      <c r="I178" s="114" t="str">
        <f>IF(SUM(I171+I172+I173+I174+I175)&gt;2,"erreur"&amp;" "&amp;$C$176,IF(AND(SUM(I171+I172+I173+I174+I175)&gt;=2,OR(I176="dispo",I177="dispo")),"erreur"&amp;" "&amp;$C$176,IF(AND(SUM(I171+I172+I173+I174+I175)&gt;=2,OR(Planning!G$28=3,Planning!G$46=3,Planning!G$64=3,Planning!G$82=3,Planning!G$100=3)),"erreur"&amp;" "&amp;$C$176,IF(AND(SUM(I171+I172+I173+I174+I175)&gt;=1,I170=1),"erreur"&amp;" "&amp;$C$176,"OK"))))</f>
        <v>OK</v>
      </c>
    </row>
    <row r="179" spans="2:9" x14ac:dyDescent="0.25">
      <c r="B179" s="129"/>
      <c r="C179" s="129"/>
      <c r="D179" s="132"/>
      <c r="E179" s="132"/>
      <c r="F179" s="132"/>
      <c r="G179" s="132"/>
      <c r="H179" s="132"/>
      <c r="I179" s="132"/>
    </row>
    <row r="180" spans="2:9" ht="13.8" thickBot="1" x14ac:dyDescent="0.3">
      <c r="B180" s="129"/>
      <c r="C180" s="129"/>
      <c r="D180" s="132"/>
      <c r="E180" s="132"/>
      <c r="F180" s="132"/>
      <c r="G180" s="132"/>
      <c r="H180" s="132"/>
      <c r="I180" s="132"/>
    </row>
    <row r="181" spans="2:9" ht="16.2" thickBot="1" x14ac:dyDescent="0.35">
      <c r="D181" s="133" t="s">
        <v>64</v>
      </c>
      <c r="E181" s="134"/>
      <c r="F181" s="134"/>
      <c r="G181" s="134"/>
      <c r="H181" s="134"/>
      <c r="I181" s="135"/>
    </row>
    <row r="182" spans="2:9" ht="13.8" hidden="1" thickBot="1" x14ac:dyDescent="0.3">
      <c r="B182" s="129"/>
      <c r="C182" s="101" t="s">
        <v>62</v>
      </c>
      <c r="D182" s="102">
        <f>COUNTIF(Planning!B$6:B$12,$C$187)</f>
        <v>0</v>
      </c>
      <c r="E182" s="102">
        <f>COUNTIF(Planning!C$6:C$12,$C$187)</f>
        <v>0</v>
      </c>
      <c r="F182" s="102">
        <f>COUNTIF(Planning!D$6:D$12,$C$187)</f>
        <v>0</v>
      </c>
      <c r="G182" s="102">
        <f>COUNTIF(Planning!E$6:E$12,$C$187)</f>
        <v>0</v>
      </c>
      <c r="H182" s="102">
        <f>COUNTIF(Planning!F$6:F$12,$C$187)</f>
        <v>0</v>
      </c>
      <c r="I182" s="102">
        <f>COUNTIF(Planning!G$6:G$12,$C$187)</f>
        <v>0</v>
      </c>
    </row>
    <row r="183" spans="2:9" ht="13.8" hidden="1" thickBot="1" x14ac:dyDescent="0.3">
      <c r="B183" s="117"/>
      <c r="C183" s="101" t="s">
        <v>47</v>
      </c>
      <c r="D183" s="102">
        <f>COUNTIF(Planning!B$118:B$121,$C$187)</f>
        <v>0</v>
      </c>
      <c r="E183" s="102">
        <f>COUNTIF(Planning!C$118:C$121,$C$187)</f>
        <v>0</v>
      </c>
      <c r="F183" s="102">
        <f>COUNTIF(Planning!D$118:D$121,$C$187)</f>
        <v>0</v>
      </c>
      <c r="G183" s="102">
        <f>COUNTIF(Planning!E$118:E$121,$C$187)</f>
        <v>0</v>
      </c>
      <c r="H183" s="102">
        <f>COUNTIF(Planning!F$118:F$121,$C$187)</f>
        <v>0</v>
      </c>
      <c r="I183" s="102">
        <f>COUNTIF(Planning!G$118:G$121,$C$187)</f>
        <v>0</v>
      </c>
    </row>
    <row r="184" spans="2:9" ht="13.8" hidden="1" thickBot="1" x14ac:dyDescent="0.3">
      <c r="B184" s="117"/>
      <c r="C184" s="101" t="s">
        <v>48</v>
      </c>
      <c r="D184" s="102">
        <f>COUNTIF(Planning!B$124:B$127,$C$187)</f>
        <v>0</v>
      </c>
      <c r="E184" s="102">
        <f>COUNTIF(Planning!C$124:C$127,$C$187)</f>
        <v>0</v>
      </c>
      <c r="F184" s="102">
        <f>COUNTIF(Planning!D$124:D$127,$C$187)</f>
        <v>0</v>
      </c>
      <c r="G184" s="102">
        <f>COUNTIF(Planning!E$124:E$127,$C$187)</f>
        <v>0</v>
      </c>
      <c r="H184" s="102">
        <f>COUNTIF(Planning!F$124:F$127,$C$187)</f>
        <v>0</v>
      </c>
      <c r="I184" s="102">
        <f>COUNTIF(Planning!G$124:G$127,$C$187)</f>
        <v>0</v>
      </c>
    </row>
    <row r="185" spans="2:9" ht="13.8" hidden="1" thickBot="1" x14ac:dyDescent="0.3">
      <c r="B185" s="117"/>
      <c r="C185" s="101" t="s">
        <v>49</v>
      </c>
      <c r="D185" s="102">
        <f>COUNTIF(Planning!B$130:B$130,$C$187)</f>
        <v>0</v>
      </c>
      <c r="E185" s="102">
        <f>COUNTIF(Planning!C$130:C$130,$C$187)</f>
        <v>0</v>
      </c>
      <c r="F185" s="102">
        <f>COUNTIF(Planning!D$130:D$130,$C$187)</f>
        <v>0</v>
      </c>
      <c r="G185" s="102">
        <f>COUNTIF(Planning!E$130:E$130,$C$187)</f>
        <v>0</v>
      </c>
      <c r="H185" s="102">
        <f>COUNTIF(Planning!F$130:F$130,$C$187)</f>
        <v>0</v>
      </c>
      <c r="I185" s="102">
        <f>COUNTIF(Planning!G$130:G$130,$C$187)</f>
        <v>0</v>
      </c>
    </row>
    <row r="186" spans="2:9" ht="13.8" hidden="1" thickBot="1" x14ac:dyDescent="0.3">
      <c r="B186" s="117"/>
      <c r="C186" s="101" t="s">
        <v>50</v>
      </c>
      <c r="D186" s="102">
        <f>COUNTIF(Planning!B$133:B$134,$C$187)</f>
        <v>0</v>
      </c>
      <c r="E186" s="102">
        <f>COUNTIF(Planning!C$133:C$134,$C$187)</f>
        <v>0</v>
      </c>
      <c r="F186" s="102">
        <f>COUNTIF(Planning!D$133:D$134,$C$187)</f>
        <v>0</v>
      </c>
      <c r="G186" s="102">
        <f>COUNTIF(Planning!E$133:E$134,$C$187)</f>
        <v>0</v>
      </c>
      <c r="H186" s="102">
        <f>COUNTIF(Planning!F$133:F$134,$C$187)</f>
        <v>0</v>
      </c>
      <c r="I186" s="102">
        <f>COUNTIF(Planning!G$133:G$134,$C$187)</f>
        <v>0</v>
      </c>
    </row>
    <row r="187" spans="2:9" ht="13.8" x14ac:dyDescent="0.25">
      <c r="B187" s="104"/>
      <c r="C187" s="136" t="str">
        <f>Données!G2</f>
        <v>Nom12</v>
      </c>
      <c r="D187" s="106" t="str">
        <f t="shared" ref="D187:I187" si="0">IF(D183&gt;=1,"indispo",IF(D184&gt;=1,"indispo",IF(D185&gt;=1,"indispo",IF(D186&gt;=1,"indispo",IF(D182=1,"indispo","dispo")))))</f>
        <v>dispo</v>
      </c>
      <c r="E187" s="106" t="str">
        <f t="shared" si="0"/>
        <v>dispo</v>
      </c>
      <c r="F187" s="106" t="str">
        <f t="shared" si="0"/>
        <v>dispo</v>
      </c>
      <c r="G187" s="106" t="str">
        <f t="shared" si="0"/>
        <v>dispo</v>
      </c>
      <c r="H187" s="106" t="str">
        <f t="shared" si="0"/>
        <v>dispo</v>
      </c>
      <c r="I187" s="106" t="str">
        <f t="shared" si="0"/>
        <v>dispo</v>
      </c>
    </row>
    <row r="188" spans="2:9" ht="13.8" thickBot="1" x14ac:dyDescent="0.3">
      <c r="B188" s="112" t="s">
        <v>65</v>
      </c>
      <c r="C188" s="113"/>
      <c r="D188" s="114" t="str">
        <f t="shared" ref="D188:I188" si="1">IF(SUM(D183+D184+D185+D186)&gt;=2,"erreur"&amp;" "&amp;$C$187,IF(AND(SUM(D183+D184+D185+D186)&gt;=1,D182=1),"erreur"&amp;" "&amp;$C$187,"OK"))</f>
        <v>OK</v>
      </c>
      <c r="E188" s="114" t="str">
        <f t="shared" si="1"/>
        <v>OK</v>
      </c>
      <c r="F188" s="114" t="str">
        <f t="shared" si="1"/>
        <v>OK</v>
      </c>
      <c r="G188" s="114" t="str">
        <f t="shared" si="1"/>
        <v>OK</v>
      </c>
      <c r="H188" s="114" t="str">
        <f t="shared" si="1"/>
        <v>OK</v>
      </c>
      <c r="I188" s="114" t="str">
        <f t="shared" si="1"/>
        <v>OK</v>
      </c>
    </row>
    <row r="189" spans="2:9" ht="13.8" hidden="1" thickBot="1" x14ac:dyDescent="0.3">
      <c r="B189" s="117"/>
      <c r="C189" s="101" t="s">
        <v>62</v>
      </c>
      <c r="D189" s="102">
        <f>COUNTIF(Planning!B$6:B$12,$C$194)</f>
        <v>0</v>
      </c>
      <c r="E189" s="102">
        <f>COUNTIF(Planning!C$6:C$12,$C$194)</f>
        <v>0</v>
      </c>
      <c r="F189" s="102">
        <f>COUNTIF(Planning!D$6:D$12,$C$194)</f>
        <v>0</v>
      </c>
      <c r="G189" s="102">
        <f>COUNTIF(Planning!E$6:E$12,$C$194)</f>
        <v>0</v>
      </c>
      <c r="H189" s="102">
        <f>COUNTIF(Planning!F$6:F$12,$C$194)</f>
        <v>0</v>
      </c>
      <c r="I189" s="102">
        <f>COUNTIF(Planning!G$6:G$12,$C$194)</f>
        <v>0</v>
      </c>
    </row>
    <row r="190" spans="2:9" ht="13.8" hidden="1" thickBot="1" x14ac:dyDescent="0.3">
      <c r="B190" s="117"/>
      <c r="C190" s="101" t="s">
        <v>47</v>
      </c>
      <c r="D190" s="102">
        <f>COUNTIF(Planning!B$118:B$121,$C$194)</f>
        <v>0</v>
      </c>
      <c r="E190" s="102">
        <f>COUNTIF(Planning!C$118:C$121,$C$194)</f>
        <v>0</v>
      </c>
      <c r="F190" s="102">
        <f>COUNTIF(Planning!D$118:D$121,$C$194)</f>
        <v>0</v>
      </c>
      <c r="G190" s="102">
        <f>COUNTIF(Planning!E$118:E$121,$C$194)</f>
        <v>0</v>
      </c>
      <c r="H190" s="102">
        <f>COUNTIF(Planning!F$118:F$121,$C$194)</f>
        <v>0</v>
      </c>
      <c r="I190" s="102">
        <f>COUNTIF(Planning!G$118:G$121,$C$194)</f>
        <v>0</v>
      </c>
    </row>
    <row r="191" spans="2:9" ht="13.8" hidden="1" thickBot="1" x14ac:dyDescent="0.3">
      <c r="B191" s="117"/>
      <c r="C191" s="101" t="s">
        <v>48</v>
      </c>
      <c r="D191" s="102">
        <f>COUNTIF(Planning!B$124:B$127,$C$194)</f>
        <v>0</v>
      </c>
      <c r="E191" s="102">
        <f>COUNTIF(Planning!C$124:C$127,$C$194)</f>
        <v>0</v>
      </c>
      <c r="F191" s="102">
        <f>COUNTIF(Planning!D$124:D$127,$C$194)</f>
        <v>0</v>
      </c>
      <c r="G191" s="102">
        <f>COUNTIF(Planning!E$124:E$127,$C$194)</f>
        <v>0</v>
      </c>
      <c r="H191" s="102">
        <f>COUNTIF(Planning!F$124:F$127,$C$194)</f>
        <v>0</v>
      </c>
      <c r="I191" s="102">
        <f>COUNTIF(Planning!G$124:G$127,$C$194)</f>
        <v>0</v>
      </c>
    </row>
    <row r="192" spans="2:9" ht="13.8" hidden="1" thickBot="1" x14ac:dyDescent="0.3">
      <c r="B192" s="117"/>
      <c r="C192" s="101" t="s">
        <v>49</v>
      </c>
      <c r="D192" s="102">
        <f>COUNTIF(Planning!B$130:B$130,$C$194)</f>
        <v>0</v>
      </c>
      <c r="E192" s="102">
        <f>COUNTIF(Planning!C$130:C$130,$C$194)</f>
        <v>0</v>
      </c>
      <c r="F192" s="102">
        <f>COUNTIF(Planning!D$130:D$130,$C$194)</f>
        <v>0</v>
      </c>
      <c r="G192" s="102">
        <f>COUNTIF(Planning!E$130:E$130,$C$194)</f>
        <v>0</v>
      </c>
      <c r="H192" s="102">
        <f>COUNTIF(Planning!F$130:F$130,$C$194)</f>
        <v>0</v>
      </c>
      <c r="I192" s="102">
        <f>COUNTIF(Planning!G$130:G$130,$C$194)</f>
        <v>0</v>
      </c>
    </row>
    <row r="193" spans="2:9" ht="13.8" hidden="1" thickBot="1" x14ac:dyDescent="0.3">
      <c r="C193" s="101" t="s">
        <v>50</v>
      </c>
      <c r="D193" s="102">
        <f>COUNTIF(Planning!B$133:B$134,$C$194)</f>
        <v>0</v>
      </c>
      <c r="E193" s="102">
        <f>COUNTIF(Planning!C$133:C$134,$C$194)</f>
        <v>0</v>
      </c>
      <c r="F193" s="102">
        <f>COUNTIF(Planning!D$133:D$134,$C$194)</f>
        <v>0</v>
      </c>
      <c r="G193" s="102">
        <f>COUNTIF(Planning!E$133:E$134,$C$194)</f>
        <v>0</v>
      </c>
      <c r="H193" s="102">
        <f>COUNTIF(Planning!F$133:F$134,$C$194)</f>
        <v>0</v>
      </c>
      <c r="I193" s="102">
        <f>COUNTIF(Planning!G$133:G$134,$C$194)</f>
        <v>0</v>
      </c>
    </row>
    <row r="194" spans="2:9" ht="13.8" x14ac:dyDescent="0.25">
      <c r="B194" s="104"/>
      <c r="C194" s="136" t="str">
        <f>Données!G3</f>
        <v>Nom13</v>
      </c>
      <c r="D194" s="106" t="str">
        <f t="shared" ref="D194:I194" si="2">IF(D190&gt;=1,"indispo",IF(D191&gt;=1,"indispo",IF(D192&gt;=1,"indispo",IF(D193&gt;=1,"indispo",IF(D189=1,"indispo","dispo")))))</f>
        <v>dispo</v>
      </c>
      <c r="E194" s="106" t="str">
        <f t="shared" si="2"/>
        <v>dispo</v>
      </c>
      <c r="F194" s="106" t="str">
        <f t="shared" si="2"/>
        <v>dispo</v>
      </c>
      <c r="G194" s="106" t="str">
        <f t="shared" si="2"/>
        <v>dispo</v>
      </c>
      <c r="H194" s="106" t="str">
        <f t="shared" si="2"/>
        <v>dispo</v>
      </c>
      <c r="I194" s="106" t="str">
        <f t="shared" si="2"/>
        <v>dispo</v>
      </c>
    </row>
    <row r="195" spans="2:9" ht="13.8" thickBot="1" x14ac:dyDescent="0.3">
      <c r="B195" s="112" t="s">
        <v>65</v>
      </c>
      <c r="C195" s="113"/>
      <c r="D195" s="114" t="str">
        <f t="shared" ref="D195:I195" si="3">IF(SUM(D190+D191+D192+D193)&gt;=2,"erreur"&amp;" "&amp;$C$194,IF(AND(SUM(D190+D191+D192+D193)&gt;=1,D189=1),"erreur"&amp;" "&amp;$C$194,"OK"))</f>
        <v>OK</v>
      </c>
      <c r="E195" s="114" t="str">
        <f t="shared" si="3"/>
        <v>OK</v>
      </c>
      <c r="F195" s="114" t="str">
        <f t="shared" si="3"/>
        <v>OK</v>
      </c>
      <c r="G195" s="114" t="str">
        <f t="shared" si="3"/>
        <v>OK</v>
      </c>
      <c r="H195" s="114" t="str">
        <f t="shared" si="3"/>
        <v>OK</v>
      </c>
      <c r="I195" s="114" t="str">
        <f t="shared" si="3"/>
        <v>OK</v>
      </c>
    </row>
    <row r="196" spans="2:9" ht="13.8" hidden="1" thickBot="1" x14ac:dyDescent="0.3">
      <c r="B196" s="117"/>
      <c r="C196" s="101" t="s">
        <v>62</v>
      </c>
      <c r="D196" s="102">
        <f>COUNTIF(Planning!B$6:B$12,$C$201)</f>
        <v>0</v>
      </c>
      <c r="E196" s="102">
        <f>COUNTIF(Planning!C$6:C$12,$C$201)</f>
        <v>0</v>
      </c>
      <c r="F196" s="102">
        <f>COUNTIF(Planning!D$6:D$12,$C$201)</f>
        <v>0</v>
      </c>
      <c r="G196" s="102">
        <f>COUNTIF(Planning!E$6:E$12,$C$201)</f>
        <v>0</v>
      </c>
      <c r="H196" s="102">
        <f>COUNTIF(Planning!F$6:F$12,$C$201)</f>
        <v>0</v>
      </c>
      <c r="I196" s="102">
        <f>COUNTIF(Planning!G$6:G$12,$C$201)</f>
        <v>0</v>
      </c>
    </row>
    <row r="197" spans="2:9" ht="13.8" hidden="1" thickBot="1" x14ac:dyDescent="0.3">
      <c r="B197" s="117"/>
      <c r="C197" s="101" t="s">
        <v>47</v>
      </c>
      <c r="D197" s="102">
        <f>COUNTIF(Planning!B$118:B$121,$C$201)</f>
        <v>0</v>
      </c>
      <c r="E197" s="102">
        <f>COUNTIF(Planning!C$118:C$121,$C$201)</f>
        <v>0</v>
      </c>
      <c r="F197" s="102">
        <f>COUNTIF(Planning!D$118:D$121,$C$201)</f>
        <v>0</v>
      </c>
      <c r="G197" s="102">
        <f>COUNTIF(Planning!E$118:E$121,$C$201)</f>
        <v>0</v>
      </c>
      <c r="H197" s="102">
        <f>COUNTIF(Planning!F$118:F$121,$C$201)</f>
        <v>0</v>
      </c>
      <c r="I197" s="102">
        <f>COUNTIF(Planning!G$118:G$121,$C$201)</f>
        <v>0</v>
      </c>
    </row>
    <row r="198" spans="2:9" ht="13.8" hidden="1" thickBot="1" x14ac:dyDescent="0.3">
      <c r="B198" s="117"/>
      <c r="C198" s="101" t="s">
        <v>48</v>
      </c>
      <c r="D198" s="102">
        <f>COUNTIF(Planning!B$124:B$127,$C$201)</f>
        <v>0</v>
      </c>
      <c r="E198" s="102">
        <f>COUNTIF(Planning!C$124:C$127,$C$201)</f>
        <v>0</v>
      </c>
      <c r="F198" s="102">
        <f>COUNTIF(Planning!D$124:D$127,$C$201)</f>
        <v>0</v>
      </c>
      <c r="G198" s="102">
        <f>COUNTIF(Planning!E$124:E$127,$C$201)</f>
        <v>0</v>
      </c>
      <c r="H198" s="102">
        <f>COUNTIF(Planning!F$124:F$127,$C$201)</f>
        <v>0</v>
      </c>
      <c r="I198" s="102">
        <f>COUNTIF(Planning!G$124:G$127,$C$201)</f>
        <v>0</v>
      </c>
    </row>
    <row r="199" spans="2:9" ht="13.8" hidden="1" thickBot="1" x14ac:dyDescent="0.3">
      <c r="B199" s="117"/>
      <c r="C199" s="101" t="s">
        <v>49</v>
      </c>
      <c r="D199" s="102">
        <f>COUNTIF(Planning!B$130:B$130,$C$201)</f>
        <v>0</v>
      </c>
      <c r="E199" s="102">
        <f>COUNTIF(Planning!C$130:C$130,$C$201)</f>
        <v>0</v>
      </c>
      <c r="F199" s="102">
        <f>COUNTIF(Planning!D$130:D$130,$C$201)</f>
        <v>0</v>
      </c>
      <c r="G199" s="102">
        <f>COUNTIF(Planning!E$130:E$130,$C$201)</f>
        <v>0</v>
      </c>
      <c r="H199" s="102">
        <f>COUNTIF(Planning!F$130:F$130,$C$201)</f>
        <v>0</v>
      </c>
      <c r="I199" s="102">
        <f>COUNTIF(Planning!G$130:G$130,$C$201)</f>
        <v>0</v>
      </c>
    </row>
    <row r="200" spans="2:9" ht="13.8" hidden="1" thickBot="1" x14ac:dyDescent="0.3">
      <c r="C200" s="101" t="s">
        <v>50</v>
      </c>
      <c r="D200" s="102">
        <f>COUNTIF(Planning!B$133:B$134,$C$201)</f>
        <v>0</v>
      </c>
      <c r="E200" s="102">
        <f>COUNTIF(Planning!C$133:C$134,$C$201)</f>
        <v>0</v>
      </c>
      <c r="F200" s="102">
        <f>COUNTIF(Planning!D$133:D$134,$C$201)</f>
        <v>0</v>
      </c>
      <c r="G200" s="102">
        <f>COUNTIF(Planning!E$133:E$134,$C$201)</f>
        <v>0</v>
      </c>
      <c r="H200" s="102">
        <f>COUNTIF(Planning!F$133:F$134,$C$201)</f>
        <v>0</v>
      </c>
      <c r="I200" s="102">
        <f>COUNTIF(Planning!G$133:G$134,$C$201)</f>
        <v>0</v>
      </c>
    </row>
    <row r="201" spans="2:9" ht="13.8" x14ac:dyDescent="0.25">
      <c r="B201" s="104"/>
      <c r="C201" s="136" t="str">
        <f>Données!G4</f>
        <v>Nom14</v>
      </c>
      <c r="D201" s="106" t="str">
        <f t="shared" ref="D201:I201" si="4">IF(D197&gt;=1,"indispo",IF(D198&gt;=1,"indispo",IF(D199&gt;=1,"indispo",IF(D200&gt;=1,"indispo",IF(D196=1,"indispo","dispo")))))</f>
        <v>dispo</v>
      </c>
      <c r="E201" s="106" t="str">
        <f t="shared" si="4"/>
        <v>dispo</v>
      </c>
      <c r="F201" s="106" t="str">
        <f t="shared" si="4"/>
        <v>dispo</v>
      </c>
      <c r="G201" s="106" t="str">
        <f t="shared" si="4"/>
        <v>dispo</v>
      </c>
      <c r="H201" s="106" t="str">
        <f t="shared" si="4"/>
        <v>dispo</v>
      </c>
      <c r="I201" s="106" t="str">
        <f t="shared" si="4"/>
        <v>dispo</v>
      </c>
    </row>
    <row r="202" spans="2:9" ht="13.8" thickBot="1" x14ac:dyDescent="0.3">
      <c r="B202" s="112" t="s">
        <v>65</v>
      </c>
      <c r="C202" s="113"/>
      <c r="D202" s="114" t="str">
        <f t="shared" ref="D202:I202" si="5">IF(SUM(D197+D198+D199+D200)&gt;=2,"erreur"&amp;" "&amp;$C$201,IF(AND(SUM(D197+D198+D199+D200)&gt;=1,D196=1),"erreur"&amp;" "&amp;$C$201,"OK"))</f>
        <v>OK</v>
      </c>
      <c r="E202" s="114" t="str">
        <f t="shared" si="5"/>
        <v>OK</v>
      </c>
      <c r="F202" s="114" t="str">
        <f t="shared" si="5"/>
        <v>OK</v>
      </c>
      <c r="G202" s="114" t="str">
        <f t="shared" si="5"/>
        <v>OK</v>
      </c>
      <c r="H202" s="114" t="str">
        <f t="shared" si="5"/>
        <v>OK</v>
      </c>
      <c r="I202" s="114" t="str">
        <f t="shared" si="5"/>
        <v>OK</v>
      </c>
    </row>
    <row r="203" spans="2:9" ht="13.8" hidden="1" thickBot="1" x14ac:dyDescent="0.3">
      <c r="B203" s="117"/>
      <c r="C203" s="101" t="s">
        <v>62</v>
      </c>
      <c r="D203" s="102">
        <f>COUNTIF(Planning!B$6:B$12,$C$208)</f>
        <v>0</v>
      </c>
      <c r="E203" s="102">
        <f>COUNTIF(Planning!C$6:C$12,$C$208)</f>
        <v>0</v>
      </c>
      <c r="F203" s="102">
        <f>COUNTIF(Planning!D$6:D$12,$C$208)</f>
        <v>0</v>
      </c>
      <c r="G203" s="102">
        <f>COUNTIF(Planning!E$6:E$12,$C$208)</f>
        <v>0</v>
      </c>
      <c r="H203" s="102">
        <f>COUNTIF(Planning!F$6:F$12,$C$208)</f>
        <v>0</v>
      </c>
      <c r="I203" s="102">
        <f>COUNTIF(Planning!G$6:G$12,$C$208)</f>
        <v>0</v>
      </c>
    </row>
    <row r="204" spans="2:9" ht="13.8" hidden="1" thickBot="1" x14ac:dyDescent="0.3">
      <c r="B204" s="117"/>
      <c r="C204" s="101" t="s">
        <v>47</v>
      </c>
      <c r="D204" s="102">
        <f>COUNTIF(Planning!B$118:B$121,$C$208)</f>
        <v>0</v>
      </c>
      <c r="E204" s="102">
        <f>COUNTIF(Planning!C$118:C$121,$C$208)</f>
        <v>0</v>
      </c>
      <c r="F204" s="102">
        <f>COUNTIF(Planning!D$118:D$121,$C$208)</f>
        <v>0</v>
      </c>
      <c r="G204" s="102">
        <f>COUNTIF(Planning!E$118:E$121,$C$208)</f>
        <v>0</v>
      </c>
      <c r="H204" s="102">
        <f>COUNTIF(Planning!F$118:F$121,$C$208)</f>
        <v>0</v>
      </c>
      <c r="I204" s="102">
        <f>COUNTIF(Planning!G$118:G$121,$C$208)</f>
        <v>0</v>
      </c>
    </row>
    <row r="205" spans="2:9" ht="13.8" hidden="1" thickBot="1" x14ac:dyDescent="0.3">
      <c r="B205" s="117"/>
      <c r="C205" s="101" t="s">
        <v>48</v>
      </c>
      <c r="D205" s="102">
        <f>COUNTIF(Planning!B$124:B$127,$C$208)</f>
        <v>0</v>
      </c>
      <c r="E205" s="102">
        <f>COUNTIF(Planning!C$124:C$127,$C$208)</f>
        <v>0</v>
      </c>
      <c r="F205" s="102">
        <f>COUNTIF(Planning!D$124:D$127,$C$208)</f>
        <v>0</v>
      </c>
      <c r="G205" s="102">
        <f>COUNTIF(Planning!E$124:E$127,$C$208)</f>
        <v>0</v>
      </c>
      <c r="H205" s="102">
        <f>COUNTIF(Planning!F$124:F$127,$C$208)</f>
        <v>0</v>
      </c>
      <c r="I205" s="102">
        <f>COUNTIF(Planning!G$124:G$127,$C$208)</f>
        <v>0</v>
      </c>
    </row>
    <row r="206" spans="2:9" ht="13.8" hidden="1" thickBot="1" x14ac:dyDescent="0.3">
      <c r="B206" s="117"/>
      <c r="C206" s="101" t="s">
        <v>49</v>
      </c>
      <c r="D206" s="102">
        <f>COUNTIF(Planning!B$130:B$130,$C$208)</f>
        <v>0</v>
      </c>
      <c r="E206" s="102">
        <f>COUNTIF(Planning!C$130:C$130,$C$208)</f>
        <v>0</v>
      </c>
      <c r="F206" s="102">
        <f>COUNTIF(Planning!D$130:D$130,$C$208)</f>
        <v>0</v>
      </c>
      <c r="G206" s="102">
        <f>COUNTIF(Planning!E$130:E$130,$C$208)</f>
        <v>0</v>
      </c>
      <c r="H206" s="102">
        <f>COUNTIF(Planning!F$130:F$130,$C$208)</f>
        <v>0</v>
      </c>
      <c r="I206" s="102">
        <f>COUNTIF(Planning!G$130:G$130,$C$208)</f>
        <v>0</v>
      </c>
    </row>
    <row r="207" spans="2:9" ht="13.8" hidden="1" thickBot="1" x14ac:dyDescent="0.3">
      <c r="C207" s="101" t="s">
        <v>50</v>
      </c>
      <c r="D207" s="102">
        <f>COUNTIF(Planning!B$133:B$134,$C$208)</f>
        <v>0</v>
      </c>
      <c r="E207" s="102">
        <f>COUNTIF(Planning!C$133:C$134,$C$208)</f>
        <v>0</v>
      </c>
      <c r="F207" s="102">
        <f>COUNTIF(Planning!D$133:D$134,$C$208)</f>
        <v>0</v>
      </c>
      <c r="G207" s="102">
        <f>COUNTIF(Planning!E$133:E$134,$C$208)</f>
        <v>0</v>
      </c>
      <c r="H207" s="102">
        <f>COUNTIF(Planning!F$133:F$134,$C$208)</f>
        <v>0</v>
      </c>
      <c r="I207" s="102">
        <f>COUNTIF(Planning!G$133:G$134,$C$208)</f>
        <v>0</v>
      </c>
    </row>
    <row r="208" spans="2:9" ht="13.8" x14ac:dyDescent="0.25">
      <c r="B208" s="104"/>
      <c r="C208" s="136" t="str">
        <f>Données!G5</f>
        <v>Nom15</v>
      </c>
      <c r="D208" s="106" t="str">
        <f t="shared" ref="D208:I208" si="6">IF(D204&gt;=1,"indispo",IF(D205&gt;=1,"indispo",IF(D206&gt;=1,"indispo",IF(D207&gt;=1,"indispo",IF(D203=1,"indispo","dispo")))))</f>
        <v>dispo</v>
      </c>
      <c r="E208" s="106" t="str">
        <f t="shared" si="6"/>
        <v>dispo</v>
      </c>
      <c r="F208" s="106" t="str">
        <f t="shared" si="6"/>
        <v>dispo</v>
      </c>
      <c r="G208" s="106" t="str">
        <f t="shared" si="6"/>
        <v>dispo</v>
      </c>
      <c r="H208" s="106" t="str">
        <f t="shared" si="6"/>
        <v>dispo</v>
      </c>
      <c r="I208" s="106" t="str">
        <f t="shared" si="6"/>
        <v>dispo</v>
      </c>
    </row>
    <row r="209" spans="2:9" ht="13.8" thickBot="1" x14ac:dyDescent="0.3">
      <c r="B209" s="112" t="s">
        <v>65</v>
      </c>
      <c r="C209" s="113"/>
      <c r="D209" s="114" t="str">
        <f t="shared" ref="D209:I209" si="7">IF(SUM(D204+D205+D206+D207)&gt;=2,"erreur"&amp;" "&amp;$C$208,IF(AND(SUM(D204+D205+D206+D207)&gt;=1,D203=1),"erreur"&amp;" "&amp;$C$208,"OK"))</f>
        <v>OK</v>
      </c>
      <c r="E209" s="114" t="str">
        <f t="shared" si="7"/>
        <v>OK</v>
      </c>
      <c r="F209" s="114" t="str">
        <f t="shared" si="7"/>
        <v>OK</v>
      </c>
      <c r="G209" s="114" t="str">
        <f t="shared" si="7"/>
        <v>OK</v>
      </c>
      <c r="H209" s="114" t="str">
        <f t="shared" si="7"/>
        <v>OK</v>
      </c>
      <c r="I209" s="114" t="str">
        <f t="shared" si="7"/>
        <v>OK</v>
      </c>
    </row>
    <row r="210" spans="2:9" ht="13.8" hidden="1" thickBot="1" x14ac:dyDescent="0.3">
      <c r="B210" s="117"/>
      <c r="C210" s="101" t="s">
        <v>62</v>
      </c>
      <c r="D210" s="102">
        <f>COUNTIF(Planning!B$6:B$12,$C$215)</f>
        <v>0</v>
      </c>
      <c r="E210" s="102">
        <f>COUNTIF(Planning!C$6:C$12,$C$215)</f>
        <v>0</v>
      </c>
      <c r="F210" s="102">
        <f>COUNTIF(Planning!D$6:D$12,$C$215)</f>
        <v>0</v>
      </c>
      <c r="G210" s="102">
        <f>COUNTIF(Planning!E$6:E$12,$C$215)</f>
        <v>0</v>
      </c>
      <c r="H210" s="102">
        <f>COUNTIF(Planning!F$6:F$12,$C$215)</f>
        <v>0</v>
      </c>
      <c r="I210" s="102">
        <f>COUNTIF(Planning!G$6:G$12,$C$215)</f>
        <v>0</v>
      </c>
    </row>
    <row r="211" spans="2:9" ht="13.8" hidden="1" thickBot="1" x14ac:dyDescent="0.3">
      <c r="B211" s="117"/>
      <c r="C211" s="101" t="s">
        <v>47</v>
      </c>
      <c r="D211" s="102">
        <f>COUNTIF(Planning!B$118:B$121,$C$215)</f>
        <v>0</v>
      </c>
      <c r="E211" s="102">
        <f>COUNTIF(Planning!C$118:C$121,$C$215)</f>
        <v>0</v>
      </c>
      <c r="F211" s="102">
        <f>COUNTIF(Planning!D$118:D$121,$C$215)</f>
        <v>0</v>
      </c>
      <c r="G211" s="102">
        <f>COUNTIF(Planning!E$118:E$121,$C$215)</f>
        <v>0</v>
      </c>
      <c r="H211" s="102">
        <f>COUNTIF(Planning!F$118:F$121,$C$215)</f>
        <v>0</v>
      </c>
      <c r="I211" s="102">
        <f>COUNTIF(Planning!G$118:G$121,$C$215)</f>
        <v>0</v>
      </c>
    </row>
    <row r="212" spans="2:9" ht="13.8" hidden="1" thickBot="1" x14ac:dyDescent="0.3">
      <c r="B212" s="117"/>
      <c r="C212" s="101" t="s">
        <v>48</v>
      </c>
      <c r="D212" s="102">
        <f>COUNTIF(Planning!B$124:B$127,$C$215)</f>
        <v>0</v>
      </c>
      <c r="E212" s="102">
        <f>COUNTIF(Planning!C$124:C$127,$C$215)</f>
        <v>0</v>
      </c>
      <c r="F212" s="102">
        <f>COUNTIF(Planning!D$124:D$127,$C$215)</f>
        <v>0</v>
      </c>
      <c r="G212" s="102">
        <f>COUNTIF(Planning!E$124:E$127,$C$215)</f>
        <v>0</v>
      </c>
      <c r="H212" s="102">
        <f>COUNTIF(Planning!F$124:F$127,$C$215)</f>
        <v>0</v>
      </c>
      <c r="I212" s="102">
        <f>COUNTIF(Planning!G$124:G$127,$C$215)</f>
        <v>0</v>
      </c>
    </row>
    <row r="213" spans="2:9" ht="13.8" hidden="1" thickBot="1" x14ac:dyDescent="0.3">
      <c r="B213" s="117"/>
      <c r="C213" s="101" t="s">
        <v>49</v>
      </c>
      <c r="D213" s="102">
        <f>COUNTIF(Planning!B$130:B$130,$C$215)</f>
        <v>0</v>
      </c>
      <c r="E213" s="102">
        <f>COUNTIF(Planning!C$130:C$130,$C$215)</f>
        <v>0</v>
      </c>
      <c r="F213" s="102">
        <f>COUNTIF(Planning!D$130:D$130,$C$215)</f>
        <v>0</v>
      </c>
      <c r="G213" s="102">
        <f>COUNTIF(Planning!E$130:E$130,$C$215)</f>
        <v>0</v>
      </c>
      <c r="H213" s="102">
        <f>COUNTIF(Planning!F$130:F$130,$C$215)</f>
        <v>0</v>
      </c>
      <c r="I213" s="102">
        <f>COUNTIF(Planning!G$130:G$130,$C$215)</f>
        <v>0</v>
      </c>
    </row>
    <row r="214" spans="2:9" ht="13.8" hidden="1" thickBot="1" x14ac:dyDescent="0.3">
      <c r="C214" s="101" t="s">
        <v>50</v>
      </c>
      <c r="D214" s="102">
        <f>COUNTIF(Planning!B$133:B$134,$C$215)</f>
        <v>0</v>
      </c>
      <c r="E214" s="102">
        <f>COUNTIF(Planning!C$133:C$134,$C$215)</f>
        <v>0</v>
      </c>
      <c r="F214" s="102">
        <f>COUNTIF(Planning!D$133:D$134,$C$215)</f>
        <v>0</v>
      </c>
      <c r="G214" s="102">
        <f>COUNTIF(Planning!E$133:E$134,$C$215)</f>
        <v>0</v>
      </c>
      <c r="H214" s="102">
        <f>COUNTIF(Planning!F$133:F$134,$C$215)</f>
        <v>0</v>
      </c>
      <c r="I214" s="102">
        <f>COUNTIF(Planning!G$133:G$134,$C$215)</f>
        <v>0</v>
      </c>
    </row>
    <row r="215" spans="2:9" ht="13.95" customHeight="1" x14ac:dyDescent="0.25">
      <c r="B215" s="104"/>
      <c r="C215" s="136" t="str">
        <f>Données!G6</f>
        <v>Nom16</v>
      </c>
      <c r="D215" s="106" t="str">
        <f>IF(D211&gt;=1,"indispo",IF(D212&gt;=1,"indispo",IF(D213&gt;=1,"indispo",IF(D214&gt;=1,"indispo",IF(D210=1,"indispo",IF(D117+D118+D119+D120+D121&gt;=1,"indispo","dispo"))))))</f>
        <v>dispo</v>
      </c>
      <c r="E215" s="106" t="str">
        <f t="shared" ref="E215:I215" si="8">IF(E211&gt;=1,"indispo",IF(E212&gt;=1,"indispo",IF(E213&gt;=1,"indispo",IF(E214&gt;=1,"indispo",IF(E210=1,"indispo",IF(E117+E118+E119+E120+E121&gt;=1,"indispo","dispo"))))))</f>
        <v>dispo</v>
      </c>
      <c r="F215" s="106" t="str">
        <f t="shared" si="8"/>
        <v>dispo</v>
      </c>
      <c r="G215" s="106" t="str">
        <f t="shared" si="8"/>
        <v>dispo</v>
      </c>
      <c r="H215" s="106" t="str">
        <f t="shared" si="8"/>
        <v>dispo</v>
      </c>
      <c r="I215" s="106" t="str">
        <f t="shared" si="8"/>
        <v>dispo</v>
      </c>
    </row>
    <row r="216" spans="2:9" ht="13.8" thickBot="1" x14ac:dyDescent="0.3">
      <c r="B216" s="112" t="s">
        <v>65</v>
      </c>
      <c r="C216" s="113"/>
      <c r="D216" s="114" t="str">
        <f>IF(SUM(D211+D212+D213+D214)&gt;=2,"erreur"&amp;" "&amp;$C$122,IF(AND(SUM(D211+D212+D213+D21)&gt;=2,D215="dispo"),"erreur"&amp;" "&amp;$C$122,IF(AND(SUM(D211+D212+D213+D21)&gt;=1,D210=1),"erreur"&amp;" "&amp;$C$122,IF(AND(SUM(D211+D212+D213+D21)&gt;=1,OR(D122="indispo",D123="indispo")),"erreur"&amp;" "&amp;$C$122,"OK"))))</f>
        <v>OK</v>
      </c>
      <c r="E216" s="114" t="str">
        <f t="shared" ref="E216:I216" si="9">IF(SUM(E211+E212+E213+E214)&gt;=2,"erreur"&amp;" "&amp;$C$122,IF(AND(SUM(E211+E212+E213+E21)&gt;=2,E215="dispo"),"erreur"&amp;" "&amp;$C$122,IF(AND(SUM(E211+E212+E213+E21)&gt;=1,E210=1),"erreur"&amp;" "&amp;$C$122,IF(AND(SUM(E211+E212+E213+E21)&gt;=1,OR(E122="indispo",E123="indispo")),"erreur"&amp;" "&amp;$C$122,"OK"))))</f>
        <v>OK</v>
      </c>
      <c r="F216" s="114" t="str">
        <f t="shared" si="9"/>
        <v>OK</v>
      </c>
      <c r="G216" s="114" t="str">
        <f t="shared" si="9"/>
        <v>OK</v>
      </c>
      <c r="H216" s="114" t="str">
        <f t="shared" si="9"/>
        <v>OK</v>
      </c>
      <c r="I216" s="114" t="str">
        <f t="shared" si="9"/>
        <v>OK</v>
      </c>
    </row>
    <row r="217" spans="2:9" ht="13.2" hidden="1" customHeight="1" x14ac:dyDescent="0.3">
      <c r="B217" s="117"/>
      <c r="C217" s="101" t="s">
        <v>62</v>
      </c>
      <c r="D217" s="102">
        <f>COUNTIF(Planning!B$6:B$12,$C$222)</f>
        <v>0</v>
      </c>
      <c r="E217" s="102">
        <f>COUNTIF(Planning!C$6:C$12,$C$222)</f>
        <v>0</v>
      </c>
      <c r="F217" s="102">
        <f>COUNTIF(Planning!D$6:D$12,$C$222)</f>
        <v>0</v>
      </c>
      <c r="G217" s="102">
        <f>COUNTIF(Planning!E$6:E$12,$C$222)</f>
        <v>0</v>
      </c>
      <c r="H217" s="102">
        <f>COUNTIF(Planning!F$6:F$12,$C$222)</f>
        <v>0</v>
      </c>
      <c r="I217" s="102">
        <f>COUNTIF(Planning!G$6:G$12,$C$222)</f>
        <v>0</v>
      </c>
    </row>
    <row r="218" spans="2:9" ht="13.2" hidden="1" customHeight="1" x14ac:dyDescent="0.3">
      <c r="B218" s="117"/>
      <c r="C218" s="101" t="s">
        <v>47</v>
      </c>
      <c r="D218" s="102">
        <f>COUNTIF(Planning!B$118:B$121,$C$222)</f>
        <v>0</v>
      </c>
      <c r="E218" s="102">
        <f>COUNTIF(Planning!C$118:C$121,$C$222)</f>
        <v>0</v>
      </c>
      <c r="F218" s="102">
        <f>COUNTIF(Planning!D$118:D$121,$C$222)</f>
        <v>0</v>
      </c>
      <c r="G218" s="102">
        <f>COUNTIF(Planning!E$118:E$121,$C$222)</f>
        <v>0</v>
      </c>
      <c r="H218" s="102">
        <f>COUNTIF(Planning!F$118:F$121,$C$222)</f>
        <v>0</v>
      </c>
      <c r="I218" s="102">
        <f>COUNTIF(Planning!G$118:G$121,$C$222)</f>
        <v>0</v>
      </c>
    </row>
    <row r="219" spans="2:9" ht="13.2" hidden="1" customHeight="1" x14ac:dyDescent="0.3">
      <c r="B219" s="117"/>
      <c r="C219" s="101" t="s">
        <v>48</v>
      </c>
      <c r="D219" s="102">
        <f>COUNTIF(Planning!B$124:B$127,$C$222)</f>
        <v>0</v>
      </c>
      <c r="E219" s="102">
        <f>COUNTIF(Planning!C$124:C$127,$C$222)</f>
        <v>0</v>
      </c>
      <c r="F219" s="102">
        <f>COUNTIF(Planning!D$124:D$127,$C$222)</f>
        <v>0</v>
      </c>
      <c r="G219" s="102">
        <f>COUNTIF(Planning!E$124:E$127,$C$222)</f>
        <v>0</v>
      </c>
      <c r="H219" s="102">
        <f>COUNTIF(Planning!F$124:F$127,$C$222)</f>
        <v>0</v>
      </c>
      <c r="I219" s="102">
        <f>COUNTIF(Planning!G$124:G$127,$C$222)</f>
        <v>0</v>
      </c>
    </row>
    <row r="220" spans="2:9" ht="13.2" hidden="1" customHeight="1" x14ac:dyDescent="0.3">
      <c r="B220" s="117"/>
      <c r="C220" s="101" t="s">
        <v>49</v>
      </c>
      <c r="D220" s="102">
        <f>COUNTIF(Planning!B$130:B$130,$C$222)</f>
        <v>0</v>
      </c>
      <c r="E220" s="102">
        <f>COUNTIF(Planning!C$130:C$130,$C$222)</f>
        <v>0</v>
      </c>
      <c r="F220" s="102">
        <f>COUNTIF(Planning!D$130:D$130,$C$222)</f>
        <v>0</v>
      </c>
      <c r="G220" s="102">
        <f>COUNTIF(Planning!E$130:E$130,$C$222)</f>
        <v>0</v>
      </c>
      <c r="H220" s="102">
        <f>COUNTIF(Planning!F$130:F$130,$C$222)</f>
        <v>0</v>
      </c>
      <c r="I220" s="102">
        <f>COUNTIF(Planning!G$130:G$130,$C$222)</f>
        <v>0</v>
      </c>
    </row>
    <row r="221" spans="2:9" ht="13.95" hidden="1" customHeight="1" x14ac:dyDescent="0.3">
      <c r="C221" s="101" t="s">
        <v>50</v>
      </c>
      <c r="D221" s="102">
        <f>COUNTIF(Planning!B$133:B$134,$C$222)</f>
        <v>0</v>
      </c>
      <c r="E221" s="102">
        <f>COUNTIF(Planning!C$133:C$134,$C$222)</f>
        <v>0</v>
      </c>
      <c r="F221" s="102">
        <f>COUNTIF(Planning!D$133:D$134,$C$222)</f>
        <v>0</v>
      </c>
      <c r="G221" s="102">
        <f>COUNTIF(Planning!E$133:E$134,$C$222)</f>
        <v>0</v>
      </c>
      <c r="H221" s="102">
        <f>COUNTIF(Planning!F$133:F$134,$C$222)</f>
        <v>0</v>
      </c>
      <c r="I221" s="102">
        <f>COUNTIF(Planning!G$133:G$134,$C$222)</f>
        <v>0</v>
      </c>
    </row>
    <row r="222" spans="2:9" ht="13.8" x14ac:dyDescent="0.25">
      <c r="B222" s="104"/>
      <c r="C222" s="136" t="str">
        <f>Données!G7</f>
        <v>Nom17</v>
      </c>
      <c r="D222" s="106" t="str">
        <f t="shared" ref="D222:I222" si="10">IF(D218&gt;=1,"indispo",IF(D219&gt;=1,"indispo",IF(D220&gt;=1,"indispo",IF(D221&gt;=1,"indispo",IF(D217=1,"indispo","dispo")))))</f>
        <v>dispo</v>
      </c>
      <c r="E222" s="106" t="str">
        <f t="shared" si="10"/>
        <v>dispo</v>
      </c>
      <c r="F222" s="106" t="str">
        <f t="shared" si="10"/>
        <v>dispo</v>
      </c>
      <c r="G222" s="106" t="str">
        <f t="shared" si="10"/>
        <v>dispo</v>
      </c>
      <c r="H222" s="106" t="str">
        <f t="shared" si="10"/>
        <v>dispo</v>
      </c>
      <c r="I222" s="106" t="str">
        <f t="shared" si="10"/>
        <v>dispo</v>
      </c>
    </row>
    <row r="223" spans="2:9" ht="13.8" thickBot="1" x14ac:dyDescent="0.3">
      <c r="B223" s="112" t="s">
        <v>65</v>
      </c>
      <c r="C223" s="113"/>
      <c r="D223" s="114" t="str">
        <f t="shared" ref="D223:I223" si="11">IF(SUM(D218+D219+D220+D221)&gt;=2,"erreur"&amp;" "&amp;$C$222,IF(AND(SUM(D218+D219+D220+D221)&gt;=1,D217=1),"erreur"&amp;" "&amp;$C$222,"OK"))</f>
        <v>OK</v>
      </c>
      <c r="E223" s="114" t="str">
        <f t="shared" si="11"/>
        <v>OK</v>
      </c>
      <c r="F223" s="114" t="str">
        <f t="shared" si="11"/>
        <v>OK</v>
      </c>
      <c r="G223" s="114" t="str">
        <f t="shared" si="11"/>
        <v>OK</v>
      </c>
      <c r="H223" s="114" t="str">
        <f t="shared" si="11"/>
        <v>OK</v>
      </c>
      <c r="I223" s="114" t="str">
        <f t="shared" si="11"/>
        <v>OK</v>
      </c>
    </row>
    <row r="224" spans="2:9" ht="13.2" hidden="1" customHeight="1" x14ac:dyDescent="0.3">
      <c r="B224" s="117"/>
      <c r="C224" s="101" t="s">
        <v>62</v>
      </c>
      <c r="D224" s="102">
        <f>COUNTIF(Planning!B$6:B$12,$C$229)</f>
        <v>0</v>
      </c>
      <c r="E224" s="102">
        <f>COUNTIF(Planning!C$6:C$12,$C$229)</f>
        <v>0</v>
      </c>
      <c r="F224" s="102">
        <f>COUNTIF(Planning!D$6:D$12,$C$229)</f>
        <v>0</v>
      </c>
      <c r="G224" s="102">
        <f>COUNTIF(Planning!E$6:E$12,$C$229)</f>
        <v>0</v>
      </c>
      <c r="H224" s="102">
        <f>COUNTIF(Planning!F$6:F$12,$C$229)</f>
        <v>0</v>
      </c>
      <c r="I224" s="102">
        <f>COUNTIF(Planning!G$6:G$12,$C$229)</f>
        <v>0</v>
      </c>
    </row>
    <row r="225" spans="2:9" ht="13.2" hidden="1" customHeight="1" x14ac:dyDescent="0.3">
      <c r="B225" s="117"/>
      <c r="C225" s="101" t="s">
        <v>47</v>
      </c>
      <c r="D225" s="102">
        <f>COUNTIF(Planning!B$118:B$121,$C$229)</f>
        <v>0</v>
      </c>
      <c r="E225" s="102">
        <f>COUNTIF(Planning!C$118:C$121,$C$229)</f>
        <v>0</v>
      </c>
      <c r="F225" s="102">
        <f>COUNTIF(Planning!D$118:D$121,$C$229)</f>
        <v>0</v>
      </c>
      <c r="G225" s="102">
        <f>COUNTIF(Planning!E$118:E$121,$C$229)</f>
        <v>0</v>
      </c>
      <c r="H225" s="102">
        <f>COUNTIF(Planning!F$118:F$121,$C$229)</f>
        <v>0</v>
      </c>
      <c r="I225" s="102">
        <f>COUNTIF(Planning!G$118:G$121,$C$229)</f>
        <v>0</v>
      </c>
    </row>
    <row r="226" spans="2:9" ht="13.2" hidden="1" customHeight="1" x14ac:dyDescent="0.3">
      <c r="B226" s="117"/>
      <c r="C226" s="101" t="s">
        <v>48</v>
      </c>
      <c r="D226" s="102">
        <f>COUNTIF(Planning!B$124:B$127,$C$229)</f>
        <v>0</v>
      </c>
      <c r="E226" s="102">
        <f>COUNTIF(Planning!C$124:C$127,$C$229)</f>
        <v>0</v>
      </c>
      <c r="F226" s="102">
        <f>COUNTIF(Planning!D$124:D$127,$C$229)</f>
        <v>0</v>
      </c>
      <c r="G226" s="102">
        <f>COUNTIF(Planning!E$124:E$127,$C$229)</f>
        <v>0</v>
      </c>
      <c r="H226" s="102">
        <f>COUNTIF(Planning!F$124:F$127,$C$229)</f>
        <v>0</v>
      </c>
      <c r="I226" s="102">
        <f>COUNTIF(Planning!G$124:G$127,$C$229)</f>
        <v>0</v>
      </c>
    </row>
    <row r="227" spans="2:9" ht="13.2" hidden="1" customHeight="1" x14ac:dyDescent="0.3">
      <c r="B227" s="117"/>
      <c r="C227" s="101" t="s">
        <v>49</v>
      </c>
      <c r="D227" s="102">
        <f>COUNTIF(Planning!B$130:B$130,$C$229)</f>
        <v>0</v>
      </c>
      <c r="E227" s="102">
        <f>COUNTIF(Planning!C$130:C$130,$C$229)</f>
        <v>0</v>
      </c>
      <c r="F227" s="102">
        <f>COUNTIF(Planning!D$130:D$130,$C$229)</f>
        <v>0</v>
      </c>
      <c r="G227" s="102">
        <f>COUNTIF(Planning!E$130:E$130,$C$229)</f>
        <v>0</v>
      </c>
      <c r="H227" s="102">
        <f>COUNTIF(Planning!F$130:F$130,$C$229)</f>
        <v>0</v>
      </c>
      <c r="I227" s="102">
        <f>COUNTIF(Planning!G$130:G$130,$C$229)</f>
        <v>0</v>
      </c>
    </row>
    <row r="228" spans="2:9" ht="13.95" hidden="1" customHeight="1" x14ac:dyDescent="0.3">
      <c r="C228" s="101" t="s">
        <v>50</v>
      </c>
      <c r="D228" s="102">
        <f>COUNTIF(Planning!B$133:B$134,$C$229)</f>
        <v>0</v>
      </c>
      <c r="E228" s="102">
        <f>COUNTIF(Planning!C$133:C$134,$C$229)</f>
        <v>0</v>
      </c>
      <c r="F228" s="102">
        <f>COUNTIF(Planning!D$133:D$134,$C$229)</f>
        <v>0</v>
      </c>
      <c r="G228" s="102">
        <f>COUNTIF(Planning!E$133:E$134,$C$229)</f>
        <v>0</v>
      </c>
      <c r="H228" s="102">
        <f>COUNTIF(Planning!F$133:F$134,$C$229)</f>
        <v>0</v>
      </c>
      <c r="I228" s="102">
        <f>COUNTIF(Planning!G$133:G$134,$C$229)</f>
        <v>0</v>
      </c>
    </row>
    <row r="229" spans="2:9" ht="13.8" x14ac:dyDescent="0.25">
      <c r="B229" s="104"/>
      <c r="C229" s="137" t="str">
        <f>Données!G8</f>
        <v>*nom_interim 41G</v>
      </c>
      <c r="D229" s="106" t="str">
        <f t="shared" ref="D229:I229" si="12">IF(D225&gt;=1,"indispo",IF(D226&gt;=1,"indispo",IF(D227&gt;=1,"indispo",IF(D228&gt;=1,"indispo",IF(D224=1,"indispo","dispo")))))</f>
        <v>dispo</v>
      </c>
      <c r="E229" s="106" t="str">
        <f t="shared" si="12"/>
        <v>dispo</v>
      </c>
      <c r="F229" s="106" t="str">
        <f t="shared" si="12"/>
        <v>dispo</v>
      </c>
      <c r="G229" s="106" t="str">
        <f t="shared" si="12"/>
        <v>dispo</v>
      </c>
      <c r="H229" s="106" t="str">
        <f t="shared" si="12"/>
        <v>dispo</v>
      </c>
      <c r="I229" s="106" t="str">
        <f t="shared" si="12"/>
        <v>dispo</v>
      </c>
    </row>
    <row r="230" spans="2:9" ht="13.8" thickBot="1" x14ac:dyDescent="0.3">
      <c r="B230" s="112" t="s">
        <v>65</v>
      </c>
      <c r="C230" s="113"/>
      <c r="D230" s="114" t="str">
        <f t="shared" ref="D230:I230" si="13">IF(SUM(D225+D226+D227+D228)&gt;=2,"erreur"&amp;" "&amp;$C$229,IF(AND(SUM(D225+D226+D227+D228)&gt;=1,D224=1),"erreur"&amp;" "&amp;$C$229,"OK"))</f>
        <v>OK</v>
      </c>
      <c r="E230" s="114" t="str">
        <f t="shared" si="13"/>
        <v>OK</v>
      </c>
      <c r="F230" s="114" t="str">
        <f t="shared" si="13"/>
        <v>OK</v>
      </c>
      <c r="G230" s="114" t="str">
        <f t="shared" si="13"/>
        <v>OK</v>
      </c>
      <c r="H230" s="114" t="str">
        <f t="shared" si="13"/>
        <v>OK</v>
      </c>
      <c r="I230" s="114" t="str">
        <f t="shared" si="13"/>
        <v>OK</v>
      </c>
    </row>
  </sheetData>
  <mergeCells count="52">
    <mergeCell ref="B188:C188"/>
    <mergeCell ref="D181:I181"/>
    <mergeCell ref="B209:C209"/>
    <mergeCell ref="B216:C216"/>
    <mergeCell ref="B223:C223"/>
    <mergeCell ref="B230:C230"/>
    <mergeCell ref="B202:C202"/>
    <mergeCell ref="B195:C195"/>
    <mergeCell ref="C176:C177"/>
    <mergeCell ref="B178:C178"/>
    <mergeCell ref="C149:C150"/>
    <mergeCell ref="B151:C151"/>
    <mergeCell ref="C158:C159"/>
    <mergeCell ref="B160:C160"/>
    <mergeCell ref="C167:C168"/>
    <mergeCell ref="B169:C169"/>
    <mergeCell ref="J122:M124"/>
    <mergeCell ref="B124:C124"/>
    <mergeCell ref="C131:C132"/>
    <mergeCell ref="B133:C133"/>
    <mergeCell ref="C140:C141"/>
    <mergeCell ref="B142:C142"/>
    <mergeCell ref="C100:C101"/>
    <mergeCell ref="B102:C102"/>
    <mergeCell ref="D105:I105"/>
    <mergeCell ref="C113:C114"/>
    <mergeCell ref="B115:C115"/>
    <mergeCell ref="C122:C123"/>
    <mergeCell ref="C76:C77"/>
    <mergeCell ref="B78:C78"/>
    <mergeCell ref="C84:C85"/>
    <mergeCell ref="B86:C86"/>
    <mergeCell ref="C92:C93"/>
    <mergeCell ref="B94:C94"/>
    <mergeCell ref="B50:C50"/>
    <mergeCell ref="D53:I53"/>
    <mergeCell ref="C60:C61"/>
    <mergeCell ref="B62:C62"/>
    <mergeCell ref="C68:C69"/>
    <mergeCell ref="B70:C70"/>
    <mergeCell ref="B26:C26"/>
    <mergeCell ref="C32:C33"/>
    <mergeCell ref="B34:C34"/>
    <mergeCell ref="C40:C41"/>
    <mergeCell ref="B42:C42"/>
    <mergeCell ref="C48:C49"/>
    <mergeCell ref="D1:I1"/>
    <mergeCell ref="C8:C9"/>
    <mergeCell ref="B10:C10"/>
    <mergeCell ref="C16:C17"/>
    <mergeCell ref="B18:C18"/>
    <mergeCell ref="C24:C25"/>
  </mergeCells>
  <conditionalFormatting sqref="B117:I124 B183:I230 B1:I102">
    <cfRule type="beginsWith" dxfId="75" priority="74" operator="beginsWith" text="erreur">
      <formula>LEFT(B1,LEN("erreur"))="erreur"</formula>
    </cfRule>
    <cfRule type="containsText" dxfId="74" priority="75" operator="containsText" text="indispo">
      <formula>NOT(ISERROR(SEARCH("indispo",B1)))</formula>
    </cfRule>
    <cfRule type="containsText" dxfId="73" priority="76" operator="containsText" text="dispo">
      <formula>NOT(ISERROR(SEARCH("dispo",B1)))</formula>
    </cfRule>
  </conditionalFormatting>
  <conditionalFormatting sqref="B105:I105 B106:C106 B107 B116 B108:I115 B125 B126:I133 B134 B143 B135:I142 B144:I151 B152 B153:I160 B161">
    <cfRule type="beginsWith" dxfId="72" priority="71" operator="beginsWith" text="erreur">
      <formula>LEFT(B105,LEN("erreur"))="erreur"</formula>
    </cfRule>
    <cfRule type="containsText" dxfId="71" priority="72" operator="containsText" text="indispo">
      <formula>NOT(ISERROR(SEARCH("indispo",B105)))</formula>
    </cfRule>
    <cfRule type="containsText" dxfId="70" priority="73" operator="containsText" text="dispo">
      <formula>NOT(ISERROR(SEARCH("dispo",B105)))</formula>
    </cfRule>
  </conditionalFormatting>
  <conditionalFormatting sqref="B162:I169 B170">
    <cfRule type="beginsWith" dxfId="69" priority="68" operator="beginsWith" text="erreur">
      <formula>LEFT(B162,LEN("erreur"))="erreur"</formula>
    </cfRule>
    <cfRule type="containsText" dxfId="68" priority="69" operator="containsText" text="indispo">
      <formula>NOT(ISERROR(SEARCH("indispo",B162)))</formula>
    </cfRule>
    <cfRule type="containsText" dxfId="67" priority="70" operator="containsText" text="dispo">
      <formula>NOT(ISERROR(SEARCH("dispo",B162)))</formula>
    </cfRule>
  </conditionalFormatting>
  <conditionalFormatting sqref="B171:I180 B182">
    <cfRule type="beginsWith" dxfId="66" priority="65" operator="beginsWith" text="erreur">
      <formula>LEFT(B171,LEN("erreur"))="erreur"</formula>
    </cfRule>
    <cfRule type="containsText" dxfId="65" priority="66" operator="containsText" text="indispo">
      <formula>NOT(ISERROR(SEARCH("indispo",B171)))</formula>
    </cfRule>
    <cfRule type="containsText" dxfId="64" priority="67" operator="containsText" text="dispo">
      <formula>NOT(ISERROR(SEARCH("dispo",B171)))</formula>
    </cfRule>
  </conditionalFormatting>
  <conditionalFormatting sqref="C107">
    <cfRule type="beginsWith" dxfId="63" priority="62" operator="beginsWith" text="erreur">
      <formula>LEFT(C107,LEN("erreur"))="erreur"</formula>
    </cfRule>
    <cfRule type="containsText" dxfId="62" priority="63" operator="containsText" text="indispo">
      <formula>NOT(ISERROR(SEARCH("indispo",C107)))</formula>
    </cfRule>
    <cfRule type="containsText" dxfId="61" priority="64" operator="containsText" text="dispo">
      <formula>NOT(ISERROR(SEARCH("dispo",C107)))</formula>
    </cfRule>
  </conditionalFormatting>
  <conditionalFormatting sqref="D107:I107">
    <cfRule type="beginsWith" dxfId="60" priority="59" operator="beginsWith" text="erreur">
      <formula>LEFT(D107,LEN("erreur"))="erreur"</formula>
    </cfRule>
    <cfRule type="containsText" dxfId="59" priority="60" operator="containsText" text="indispo">
      <formula>NOT(ISERROR(SEARCH("indispo",D107)))</formula>
    </cfRule>
    <cfRule type="containsText" dxfId="58" priority="61" operator="containsText" text="dispo">
      <formula>NOT(ISERROR(SEARCH("dispo",D107)))</formula>
    </cfRule>
  </conditionalFormatting>
  <conditionalFormatting sqref="C116">
    <cfRule type="beginsWith" dxfId="57" priority="56" operator="beginsWith" text="erreur">
      <formula>LEFT(C116,LEN("erreur"))="erreur"</formula>
    </cfRule>
    <cfRule type="containsText" dxfId="56" priority="57" operator="containsText" text="indispo">
      <formula>NOT(ISERROR(SEARCH("indispo",C116)))</formula>
    </cfRule>
    <cfRule type="containsText" dxfId="55" priority="58" operator="containsText" text="dispo">
      <formula>NOT(ISERROR(SEARCH("dispo",C116)))</formula>
    </cfRule>
  </conditionalFormatting>
  <conditionalFormatting sqref="D116:I116">
    <cfRule type="beginsWith" dxfId="54" priority="53" operator="beginsWith" text="erreur">
      <formula>LEFT(D116,LEN("erreur"))="erreur"</formula>
    </cfRule>
    <cfRule type="containsText" dxfId="53" priority="54" operator="containsText" text="indispo">
      <formula>NOT(ISERROR(SEARCH("indispo",D116)))</formula>
    </cfRule>
    <cfRule type="containsText" dxfId="52" priority="55" operator="containsText" text="dispo">
      <formula>NOT(ISERROR(SEARCH("dispo",D116)))</formula>
    </cfRule>
  </conditionalFormatting>
  <conditionalFormatting sqref="C125">
    <cfRule type="beginsWith" dxfId="51" priority="50" operator="beginsWith" text="erreur">
      <formula>LEFT(C125,LEN("erreur"))="erreur"</formula>
    </cfRule>
    <cfRule type="containsText" dxfId="50" priority="51" operator="containsText" text="indispo">
      <formula>NOT(ISERROR(SEARCH("indispo",C125)))</formula>
    </cfRule>
    <cfRule type="containsText" dxfId="49" priority="52" operator="containsText" text="dispo">
      <formula>NOT(ISERROR(SEARCH("dispo",C125)))</formula>
    </cfRule>
  </conditionalFormatting>
  <conditionalFormatting sqref="D125:I125">
    <cfRule type="beginsWith" dxfId="48" priority="47" operator="beginsWith" text="erreur">
      <formula>LEFT(D125,LEN("erreur"))="erreur"</formula>
    </cfRule>
    <cfRule type="containsText" dxfId="47" priority="48" operator="containsText" text="indispo">
      <formula>NOT(ISERROR(SEARCH("indispo",D125)))</formula>
    </cfRule>
    <cfRule type="containsText" dxfId="46" priority="49" operator="containsText" text="dispo">
      <formula>NOT(ISERROR(SEARCH("dispo",D125)))</formula>
    </cfRule>
  </conditionalFormatting>
  <conditionalFormatting sqref="C134">
    <cfRule type="beginsWith" dxfId="45" priority="44" operator="beginsWith" text="erreur">
      <formula>LEFT(C134,LEN("erreur"))="erreur"</formula>
    </cfRule>
    <cfRule type="containsText" dxfId="44" priority="45" operator="containsText" text="indispo">
      <formula>NOT(ISERROR(SEARCH("indispo",C134)))</formula>
    </cfRule>
    <cfRule type="containsText" dxfId="43" priority="46" operator="containsText" text="dispo">
      <formula>NOT(ISERROR(SEARCH("dispo",C134)))</formula>
    </cfRule>
  </conditionalFormatting>
  <conditionalFormatting sqref="D134:I134">
    <cfRule type="beginsWith" dxfId="42" priority="41" operator="beginsWith" text="erreur">
      <formula>LEFT(D134,LEN("erreur"))="erreur"</formula>
    </cfRule>
    <cfRule type="containsText" dxfId="41" priority="42" operator="containsText" text="indispo">
      <formula>NOT(ISERROR(SEARCH("indispo",D134)))</formula>
    </cfRule>
    <cfRule type="containsText" dxfId="40" priority="43" operator="containsText" text="dispo">
      <formula>NOT(ISERROR(SEARCH("dispo",D134)))</formula>
    </cfRule>
  </conditionalFormatting>
  <conditionalFormatting sqref="C143">
    <cfRule type="beginsWith" dxfId="39" priority="38" operator="beginsWith" text="erreur">
      <formula>LEFT(C143,LEN("erreur"))="erreur"</formula>
    </cfRule>
    <cfRule type="containsText" dxfId="38" priority="39" operator="containsText" text="indispo">
      <formula>NOT(ISERROR(SEARCH("indispo",C143)))</formula>
    </cfRule>
    <cfRule type="containsText" dxfId="37" priority="40" operator="containsText" text="dispo">
      <formula>NOT(ISERROR(SEARCH("dispo",C143)))</formula>
    </cfRule>
  </conditionalFormatting>
  <conditionalFormatting sqref="D143:I143">
    <cfRule type="beginsWith" dxfId="36" priority="35" operator="beginsWith" text="erreur">
      <formula>LEFT(D143,LEN("erreur"))="erreur"</formula>
    </cfRule>
    <cfRule type="containsText" dxfId="35" priority="36" operator="containsText" text="indispo">
      <formula>NOT(ISERROR(SEARCH("indispo",D143)))</formula>
    </cfRule>
    <cfRule type="containsText" dxfId="34" priority="37" operator="containsText" text="dispo">
      <formula>NOT(ISERROR(SEARCH("dispo",D143)))</formula>
    </cfRule>
  </conditionalFormatting>
  <conditionalFormatting sqref="C152">
    <cfRule type="beginsWith" dxfId="33" priority="32" operator="beginsWith" text="erreur">
      <formula>LEFT(C152,LEN("erreur"))="erreur"</formula>
    </cfRule>
    <cfRule type="containsText" dxfId="32" priority="33" operator="containsText" text="indispo">
      <formula>NOT(ISERROR(SEARCH("indispo",C152)))</formula>
    </cfRule>
    <cfRule type="containsText" dxfId="31" priority="34" operator="containsText" text="dispo">
      <formula>NOT(ISERROR(SEARCH("dispo",C152)))</formula>
    </cfRule>
  </conditionalFormatting>
  <conditionalFormatting sqref="D152:I152">
    <cfRule type="beginsWith" dxfId="30" priority="29" operator="beginsWith" text="erreur">
      <formula>LEFT(D152,LEN("erreur"))="erreur"</formula>
    </cfRule>
    <cfRule type="containsText" dxfId="29" priority="30" operator="containsText" text="indispo">
      <formula>NOT(ISERROR(SEARCH("indispo",D152)))</formula>
    </cfRule>
    <cfRule type="containsText" dxfId="28" priority="31" operator="containsText" text="dispo">
      <formula>NOT(ISERROR(SEARCH("dispo",D152)))</formula>
    </cfRule>
  </conditionalFormatting>
  <conditionalFormatting sqref="C161">
    <cfRule type="beginsWith" dxfId="27" priority="26" operator="beginsWith" text="erreur">
      <formula>LEFT(C161,LEN("erreur"))="erreur"</formula>
    </cfRule>
    <cfRule type="containsText" dxfId="26" priority="27" operator="containsText" text="indispo">
      <formula>NOT(ISERROR(SEARCH("indispo",C161)))</formula>
    </cfRule>
    <cfRule type="containsText" dxfId="25" priority="28" operator="containsText" text="dispo">
      <formula>NOT(ISERROR(SEARCH("dispo",C161)))</formula>
    </cfRule>
  </conditionalFormatting>
  <conditionalFormatting sqref="D161:I161">
    <cfRule type="beginsWith" dxfId="24" priority="23" operator="beginsWith" text="erreur">
      <formula>LEFT(D161,LEN("erreur"))="erreur"</formula>
    </cfRule>
    <cfRule type="containsText" dxfId="23" priority="24" operator="containsText" text="indispo">
      <formula>NOT(ISERROR(SEARCH("indispo",D161)))</formula>
    </cfRule>
    <cfRule type="containsText" dxfId="22" priority="25" operator="containsText" text="dispo">
      <formula>NOT(ISERROR(SEARCH("dispo",D161)))</formula>
    </cfRule>
  </conditionalFormatting>
  <conditionalFormatting sqref="C170">
    <cfRule type="beginsWith" dxfId="21" priority="20" operator="beginsWith" text="erreur">
      <formula>LEFT(C170,LEN("erreur"))="erreur"</formula>
    </cfRule>
    <cfRule type="containsText" dxfId="20" priority="21" operator="containsText" text="indispo">
      <formula>NOT(ISERROR(SEARCH("indispo",C170)))</formula>
    </cfRule>
    <cfRule type="containsText" dxfId="19" priority="22" operator="containsText" text="dispo">
      <formula>NOT(ISERROR(SEARCH("dispo",C170)))</formula>
    </cfRule>
  </conditionalFormatting>
  <conditionalFormatting sqref="D170:I170">
    <cfRule type="beginsWith" dxfId="18" priority="17" operator="beginsWith" text="erreur">
      <formula>LEFT(D170,LEN("erreur"))="erreur"</formula>
    </cfRule>
    <cfRule type="containsText" dxfId="17" priority="18" operator="containsText" text="indispo">
      <formula>NOT(ISERROR(SEARCH("indispo",D170)))</formula>
    </cfRule>
    <cfRule type="containsText" dxfId="16" priority="19" operator="containsText" text="dispo">
      <formula>NOT(ISERROR(SEARCH("dispo",D170)))</formula>
    </cfRule>
  </conditionalFormatting>
  <conditionalFormatting sqref="B181:C181">
    <cfRule type="beginsWith" dxfId="15" priority="14" operator="beginsWith" text="erreur">
      <formula>LEFT(B181,LEN("erreur"))="erreur"</formula>
    </cfRule>
    <cfRule type="containsText" dxfId="14" priority="15" operator="containsText" text="indispo">
      <formula>NOT(ISERROR(SEARCH("indispo",B181)))</formula>
    </cfRule>
    <cfRule type="containsText" dxfId="13" priority="16" operator="containsText" text="dispo">
      <formula>NOT(ISERROR(SEARCH("dispo",B181)))</formula>
    </cfRule>
  </conditionalFormatting>
  <conditionalFormatting sqref="D181:I181">
    <cfRule type="beginsWith" dxfId="12" priority="11" operator="beginsWith" text="erreur">
      <formula>LEFT(D181,LEN("erreur"))="erreur"</formula>
    </cfRule>
    <cfRule type="containsText" dxfId="11" priority="12" operator="containsText" text="indispo">
      <formula>NOT(ISERROR(SEARCH("indispo",D181)))</formula>
    </cfRule>
    <cfRule type="containsText" dxfId="10" priority="13" operator="containsText" text="dispo">
      <formula>NOT(ISERROR(SEARCH("dispo",D181)))</formula>
    </cfRule>
  </conditionalFormatting>
  <conditionalFormatting sqref="C182">
    <cfRule type="beginsWith" dxfId="9" priority="8" operator="beginsWith" text="erreur">
      <formula>LEFT(C182,LEN("erreur"))="erreur"</formula>
    </cfRule>
    <cfRule type="containsText" dxfId="8" priority="9" operator="containsText" text="indispo">
      <formula>NOT(ISERROR(SEARCH("indispo",C182)))</formula>
    </cfRule>
    <cfRule type="containsText" dxfId="7" priority="10" operator="containsText" text="dispo">
      <formula>NOT(ISERROR(SEARCH("dispo",C182)))</formula>
    </cfRule>
  </conditionalFormatting>
  <conditionalFormatting sqref="D182:I182">
    <cfRule type="beginsWith" dxfId="6" priority="5" operator="beginsWith" text="erreur">
      <formula>LEFT(D182,LEN("erreur"))="erreur"</formula>
    </cfRule>
    <cfRule type="containsText" dxfId="5" priority="6" operator="containsText" text="indispo">
      <formula>NOT(ISERROR(SEARCH("indispo",D182)))</formula>
    </cfRule>
    <cfRule type="containsText" dxfId="4" priority="7" operator="containsText" text="dispo">
      <formula>NOT(ISERROR(SEARCH("dispo",D182)))</formula>
    </cfRule>
  </conditionalFormatting>
  <conditionalFormatting sqref="B1:C1048576">
    <cfRule type="cellIs" dxfId="3" priority="4" operator="equal">
      <formula>0</formula>
    </cfRule>
  </conditionalFormatting>
  <conditionalFormatting sqref="D106:I106">
    <cfRule type="beginsWith" dxfId="2" priority="1" operator="beginsWith" text="erreur">
      <formula>LEFT(D106,LEN("erreur"))="erreur"</formula>
    </cfRule>
    <cfRule type="containsText" dxfId="1" priority="2" operator="containsText" text="indispo">
      <formula>NOT(ISERROR(SEARCH("indispo",D106)))</formula>
    </cfRule>
    <cfRule type="containsText" dxfId="0" priority="3" operator="containsText" text="dispo">
      <formula>NOT(ISERROR(SEARCH("dispo",D106)))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D44"/>
  <sheetViews>
    <sheetView workbookViewId="0">
      <selection activeCell="F16" sqref="F16"/>
    </sheetView>
  </sheetViews>
  <sheetFormatPr baseColWidth="10" defaultRowHeight="13.2" x14ac:dyDescent="0.25"/>
  <cols>
    <col min="1" max="1" width="16.109375" customWidth="1"/>
    <col min="2" max="2" width="5.5546875" customWidth="1"/>
    <col min="3" max="3" width="14.33203125" customWidth="1"/>
    <col min="4" max="4" width="16.109375" customWidth="1"/>
    <col min="5" max="5" width="2.109375" customWidth="1"/>
    <col min="6" max="6" width="15.44140625" customWidth="1"/>
    <col min="7" max="7" width="16.109375" customWidth="1"/>
    <col min="8" max="8" width="3.33203125" customWidth="1"/>
    <col min="9" max="9" width="15.44140625" customWidth="1"/>
    <col min="10" max="10" width="22.109375" bestFit="1" customWidth="1"/>
    <col min="11" max="11" width="2.109375" customWidth="1"/>
    <col min="12" max="12" width="12.109375" customWidth="1"/>
    <col min="13" max="13" width="16.109375" customWidth="1"/>
    <col min="14" max="14" width="2.109375" customWidth="1"/>
    <col min="15" max="15" width="9.88671875" customWidth="1"/>
    <col min="16" max="16" width="21.6640625" customWidth="1"/>
    <col min="17" max="18" width="9.88671875" customWidth="1"/>
    <col min="19" max="19" width="22.109375" bestFit="1" customWidth="1"/>
    <col min="20" max="20" width="2.109375" customWidth="1"/>
    <col min="21" max="21" width="26.88671875" customWidth="1"/>
    <col min="22" max="22" width="4.33203125" customWidth="1"/>
    <col min="25" max="28" width="23.109375" customWidth="1"/>
    <col min="29" max="30" width="11.5546875" customWidth="1"/>
  </cols>
  <sheetData>
    <row r="1" spans="1:30" ht="13.8" thickBot="1" x14ac:dyDescent="0.3">
      <c r="A1" s="80" t="s">
        <v>66</v>
      </c>
      <c r="B1" s="80"/>
      <c r="C1" s="80"/>
      <c r="D1" s="8" t="s">
        <v>1</v>
      </c>
      <c r="E1" s="13"/>
      <c r="F1" s="13"/>
      <c r="G1" s="13" t="s">
        <v>67</v>
      </c>
      <c r="H1" s="13"/>
      <c r="I1" s="13"/>
      <c r="J1" s="88" t="s">
        <v>68</v>
      </c>
      <c r="K1" s="14"/>
      <c r="L1" s="14"/>
      <c r="M1" s="14" t="s">
        <v>33</v>
      </c>
      <c r="N1" s="14"/>
      <c r="O1" s="14"/>
      <c r="P1" s="8" t="s">
        <v>34</v>
      </c>
      <c r="Q1" s="8"/>
      <c r="R1" s="8"/>
      <c r="S1" s="8" t="s">
        <v>69</v>
      </c>
      <c r="W1" s="21" t="s">
        <v>42</v>
      </c>
      <c r="Y1" s="138" t="s">
        <v>45</v>
      </c>
      <c r="Z1" s="3"/>
      <c r="AA1" s="3"/>
      <c r="AB1" s="139" t="s">
        <v>70</v>
      </c>
      <c r="AC1" s="14"/>
      <c r="AD1" s="8"/>
    </row>
    <row r="2" spans="1:30" ht="13.8" x14ac:dyDescent="0.25">
      <c r="A2" s="20" t="s">
        <v>74</v>
      </c>
      <c r="B2" s="140">
        <f>IF(A2="","",SUMPRODUCT((A$2:A$15&lt;=A2)-(ISBLANK(A$2:A$15))))</f>
        <v>2</v>
      </c>
      <c r="C2" s="140" t="str">
        <f>IF(ISNA(MATCH(MIN(B$2:B$15)+ROW()-ROW(C$2),B$2:B$15,0)),"",INDEX(A$2:A$15,MATCH(MIN(B$2:B$15)+ROW()-ROW(C$2),B$2:B$15,0)))</f>
        <v>*nom_interim 43M</v>
      </c>
      <c r="D2" s="5" t="s">
        <v>81</v>
      </c>
      <c r="E2" s="140">
        <f>IF(D2="","",SUMPRODUCT((D$2:D$8&lt;=D2)-(ISBLANK(D$2:D$8))))</f>
        <v>3</v>
      </c>
      <c r="F2" s="140" t="str">
        <f>IF(ISNA(MATCH(MIN(E$2:E$8)+ROW()-ROW(F$2),E$2:E$8,0)),"",INDEX(D$2:D$8,MATCH(MIN(E$2:E$8)+ROW()-ROW(F$2),E$2:E$8,0)))</f>
        <v>Nom10</v>
      </c>
      <c r="G2" s="5" t="s">
        <v>85</v>
      </c>
      <c r="H2" s="140">
        <f>IF(G2="","",SUMPRODUCT((G$2:G$11&lt;=G2)-(ISBLANK(G$2:G$11))))</f>
        <v>2</v>
      </c>
      <c r="I2" s="140" t="str">
        <f>IF(ISNA(MATCH(MIN(H$2:H$11)+ROW()-ROW(I$2),H$2:H$11,0)),"",INDEX(G$2:G$11,MATCH(MIN(H$2:H$11)+ROW()-ROW(I$2),H$2:H$11,0)))</f>
        <v>*nom_interim 41G</v>
      </c>
      <c r="J2" s="21" t="s">
        <v>91</v>
      </c>
      <c r="K2" s="140">
        <f>IF(J2="","",SUMPRODUCT((J$2:J$15&lt;=J2)-(ISBLANK(J$2:J$15))))</f>
        <v>1</v>
      </c>
      <c r="L2" s="140" t="str">
        <f>IF(ISNA(MATCH(MIN(K$2:K$15)+ROW()-ROW(L$2),K$2:K$15,0)),"",INDEX(J$2:J$15,MATCH(MIN(K$2:K$15)+ROW()-ROW(L$2),K$2:K$15,0)))</f>
        <v>Client1</v>
      </c>
      <c r="M2" s="21" t="s">
        <v>0</v>
      </c>
      <c r="N2" s="140">
        <f>IF(M2="","",SUMPRODUCT((M$2:M$11&lt;=M2)-(ISBLANK(M$2:M$11))))</f>
        <v>2</v>
      </c>
      <c r="O2" s="140" t="str">
        <f>IF(ISNA(MATCH(MIN(N$2:N$11)+ROW()-ROW(O$2),N$2:N$11,0)),"",INDEX(M$2:M$11,MATCH(MIN(N$2:N$11)+ROW()-ROW(O$2),N$2:N$11,0)))</f>
        <v>Berlingo</v>
      </c>
      <c r="P2" s="21" t="s">
        <v>35</v>
      </c>
      <c r="Q2" s="140">
        <f t="shared" ref="Q2:Q14" si="0">IF(P2="","",SUMPRODUCT((P$2:P$14&lt;=P2)-(ISBLANK(P$2:P$14))))</f>
        <v>1</v>
      </c>
      <c r="R2" s="140" t="str">
        <f t="shared" ref="R2:R14" si="1">IF(ISNA(MATCH(MIN(Q$2:Q$14)+ROW()-ROW(R$2),Q$2:Q$14,0)),"",INDEX(P$2:P$14,MATCH(MIN(Q$2:Q$14)+ROW()-ROW(R$2),Q$2:Q$14,0)))</f>
        <v>4T élec</v>
      </c>
      <c r="S2" s="21" t="s">
        <v>16</v>
      </c>
      <c r="T2" s="140">
        <f>IF(S2="","",SUMPRODUCT((S$2:S$17&lt;=S2)-(ISBLANK(S$2:S$17))))</f>
        <v>3</v>
      </c>
      <c r="U2" s="140" t="str">
        <f>IF(ISNA(MATCH(MIN(T$2:T$17)+ROW()-ROW(U$2),T$2:T$17,0)),"",INDEX(S$2:S$17,MATCH(MIN(T$2:T$17)+ROW()-ROW(U$2),T$2:T$17,0)))</f>
        <v>Contrôle chariots</v>
      </c>
      <c r="V2" s="140"/>
      <c r="W2" s="22" t="s">
        <v>41</v>
      </c>
      <c r="Y2" s="141" t="str">
        <f>P2</f>
        <v>4T élec</v>
      </c>
      <c r="Z2" s="140">
        <f t="shared" ref="Z2:Z24" si="2">IF(Y2="","",SUMPRODUCT((Y$2:Y$24&lt;=Y2)-(ISBLANK(Y$2:Y$24))))</f>
        <v>15</v>
      </c>
      <c r="AA2" s="140" t="str">
        <f t="shared" ref="AA2:AA24" si="3">IF(ISNA(MATCH(MIN(Z$2:Z$24)+ROW()-ROW(AA$2),Z$2:Z$24,0)),"",INDEX(Y$2:Y$24,MATCH(MIN(Z$2:Z$24)+ROW()-ROW(AA$2),Z$2:Z$24,0)))</f>
        <v>4T élec</v>
      </c>
      <c r="AB2" s="142" t="str">
        <f t="shared" ref="AB2:AB9" si="4">A2</f>
        <v>Nom1</v>
      </c>
      <c r="AC2" s="140">
        <f t="shared" ref="AC2:AC25" si="5">IF(AB2="","",SUMPRODUCT((AB$2:AB$25&lt;=AB2)-(ISBLANK(AB$2:AB$25))))</f>
        <v>12</v>
      </c>
      <c r="AD2" s="140" t="str">
        <f t="shared" ref="AD2:AD25" si="6">IF(ISNA(MATCH(MIN(AC$2:AC$25)+ROW()-ROW(AD$2),AC$2:AC$25,0)),"",INDEX(AB$2:AB$25,MATCH(MIN(AC$2:AC$25)+ROW()-ROW(AD$2),AC$2:AC$25,0)))</f>
        <v>*nom_interim 41G</v>
      </c>
    </row>
    <row r="3" spans="1:30" ht="13.8" x14ac:dyDescent="0.25">
      <c r="A3" s="83" t="s">
        <v>75</v>
      </c>
      <c r="B3" s="140">
        <f>IF(A3="","",SUMPRODUCT((A$2:A$15&lt;=A3)-(ISBLANK(A$2:A$15))))</f>
        <v>3</v>
      </c>
      <c r="C3" s="140" t="str">
        <f>IF(ISNA(MATCH(MIN(B$2:B$15)+ROW()-ROW(C$2),B$2:B$15,0)),"",INDEX(A$2:A$15,MATCH(MIN(B$2:B$15)+ROW()-ROW(C$2),B$2:B$15,0)))</f>
        <v>Nom1</v>
      </c>
      <c r="D3" s="5" t="s">
        <v>82</v>
      </c>
      <c r="E3" s="140">
        <f t="shared" ref="E3:E8" si="7">IF(D3="","",SUMPRODUCT((D$2:D$8&lt;=D3)-(ISBLANK(D$2:D$8))))</f>
        <v>4</v>
      </c>
      <c r="F3" s="140" t="str">
        <f t="shared" ref="F3:F8" si="8">IF(ISNA(MATCH(MIN(E$2:E$8)+ROW()-ROW(F$2),E$2:E$8,0)),"",INDEX(D$2:D$8,MATCH(MIN(E$2:E$8)+ROW()-ROW(F$2),E$2:E$8,0)))</f>
        <v>Nom11</v>
      </c>
      <c r="G3" s="5" t="s">
        <v>86</v>
      </c>
      <c r="H3" s="140">
        <f t="shared" ref="H3:H11" si="9">IF(G3="","",SUMPRODUCT((G$2:G$11&lt;=G3)-(ISBLANK(G$2:G$11))))</f>
        <v>3</v>
      </c>
      <c r="I3" s="140" t="str">
        <f t="shared" ref="I3:I11" si="10">IF(ISNA(MATCH(MIN(H$2:H$11)+ROW()-ROW(I$2),H$2:H$11,0)),"",INDEX(G$2:G$11,MATCH(MIN(H$2:H$11)+ROW()-ROW(I$2),H$2:H$11,0)))</f>
        <v>Nom12</v>
      </c>
      <c r="J3" s="22" t="s">
        <v>92</v>
      </c>
      <c r="K3" s="140">
        <f t="shared" ref="K3:K15" si="11">IF(J3="","",SUMPRODUCT((J$2:J$15&lt;=J3)-(ISBLANK(J$2:J$15))))</f>
        <v>2</v>
      </c>
      <c r="L3" s="140" t="str">
        <f t="shared" ref="L3:L14" si="12">IF(ISNA(MATCH(MIN(K$2:K$15)+ROW()-ROW(L$2),K$2:K$15,0)),"",INDEX(J$2:J$15,MATCH(MIN(K$2:K$15)+ROW()-ROW(L$2),K$2:K$15,0)))</f>
        <v>Client2</v>
      </c>
      <c r="M3" s="22" t="s">
        <v>2</v>
      </c>
      <c r="N3" s="140">
        <f t="shared" ref="N3:N11" si="13">IF(M3="","",SUMPRODUCT((M$2:M$11&lt;=M3)-(ISBLANK(M$2:M$11))))</f>
        <v>4</v>
      </c>
      <c r="O3" s="140" t="str">
        <f>IF(ISNA(MATCH(MIN(N$2:N$11)+ROW()-ROW(O$2),N$2:N$11,0)),"",INDEX(M$2:M$11,MATCH(MIN(N$2:N$11)+ROW()-ROW(O$2),N$2:N$11,0)))</f>
        <v>DAF</v>
      </c>
      <c r="P3" s="22" t="s">
        <v>36</v>
      </c>
      <c r="Q3" s="140">
        <f t="shared" si="0"/>
        <v>2</v>
      </c>
      <c r="R3" s="140" t="str">
        <f t="shared" si="1"/>
        <v>7T gaz</v>
      </c>
      <c r="S3" s="22" t="s">
        <v>17</v>
      </c>
      <c r="T3" s="140">
        <f t="shared" ref="T3:T17" si="14">IF(S3="","",SUMPRODUCT((S$2:S$17&lt;=S3)-(ISBLANK(S$2:S$17))))</f>
        <v>4</v>
      </c>
      <c r="U3" s="140" t="str">
        <f t="shared" ref="U3:U17" si="15">IF(ISNA(MATCH(MIN(T$2:T$17)+ROW()-ROW(U$2),T$2:T$17,0)),"",INDEX(S$2:S$17,MATCH(MIN(T$2:T$17)+ROW()-ROW(U$2),T$2:T$17,0)))</f>
        <v>Inventaire consommables</v>
      </c>
      <c r="V3" s="140"/>
      <c r="W3" s="22" t="s">
        <v>43</v>
      </c>
      <c r="Y3" s="143" t="str">
        <f>P3</f>
        <v>7T gaz</v>
      </c>
      <c r="Z3" s="140">
        <f t="shared" si="2"/>
        <v>16</v>
      </c>
      <c r="AA3" s="140" t="str">
        <f t="shared" si="3"/>
        <v>7T gaz</v>
      </c>
      <c r="AB3" s="142" t="str">
        <f t="shared" si="4"/>
        <v>Nom2</v>
      </c>
      <c r="AC3" s="140">
        <f t="shared" si="5"/>
        <v>19</v>
      </c>
      <c r="AD3" s="140" t="str">
        <f t="shared" si="6"/>
        <v>*nom_interim 43M</v>
      </c>
    </row>
    <row r="4" spans="1:30" ht="14.4" thickBot="1" x14ac:dyDescent="0.3">
      <c r="A4" s="20" t="s">
        <v>76</v>
      </c>
      <c r="B4" s="140">
        <f t="shared" ref="B4:B15" si="16">IF(A4="","",SUMPRODUCT((A$2:A$15&lt;=A4)-(ISBLANK(A$2:A$15))))</f>
        <v>4</v>
      </c>
      <c r="C4" s="140" t="str">
        <f t="shared" ref="C4:C15" si="17">IF(ISNA(MATCH(MIN(B$2:B$15)+ROW()-ROW(C$2),B$2:B$15,0)),"",INDEX(A$2:A$15,MATCH(MIN(B$2:B$15)+ROW()-ROW(C$2),B$2:B$15,0)))</f>
        <v>Nom2</v>
      </c>
      <c r="D4" s="5" t="s">
        <v>83</v>
      </c>
      <c r="E4" s="140">
        <f t="shared" si="7"/>
        <v>1</v>
      </c>
      <c r="F4" s="140" t="str">
        <f t="shared" si="8"/>
        <v>Nom8</v>
      </c>
      <c r="G4" s="5" t="s">
        <v>87</v>
      </c>
      <c r="H4" s="140">
        <f t="shared" si="9"/>
        <v>4</v>
      </c>
      <c r="I4" s="140" t="str">
        <f t="shared" si="10"/>
        <v>Nom13</v>
      </c>
      <c r="J4" s="22" t="s">
        <v>93</v>
      </c>
      <c r="K4" s="140">
        <f t="shared" si="11"/>
        <v>3</v>
      </c>
      <c r="L4" s="140" t="str">
        <f t="shared" si="12"/>
        <v>Client3</v>
      </c>
      <c r="M4" s="22" t="s">
        <v>3</v>
      </c>
      <c r="N4" s="140">
        <f t="shared" si="13"/>
        <v>3</v>
      </c>
      <c r="O4" s="140" t="str">
        <f>IF(ISNA(MATCH(MIN(N$2:N$11)+ROW()-ROW(O$2),N$2:N$11,0)),"",INDEX(M$2:M$11,MATCH(MIN(N$2:N$11)+ROW()-ROW(O$2),N$2:N$11,0)))</f>
        <v>Iveco</v>
      </c>
      <c r="P4" s="22" t="s">
        <v>37</v>
      </c>
      <c r="Q4" s="140">
        <f t="shared" si="0"/>
        <v>3</v>
      </c>
      <c r="R4" s="140" t="str">
        <f t="shared" si="1"/>
        <v>Nissan</v>
      </c>
      <c r="S4" s="22" t="s">
        <v>18</v>
      </c>
      <c r="T4" s="140">
        <f t="shared" si="14"/>
        <v>5</v>
      </c>
      <c r="U4" s="140" t="str">
        <f t="shared" si="15"/>
        <v>Inventaires</v>
      </c>
      <c r="V4" s="140"/>
      <c r="W4" s="144"/>
      <c r="Y4" s="143" t="str">
        <f>P4</f>
        <v>Nissan</v>
      </c>
      <c r="Z4" s="140">
        <f t="shared" si="2"/>
        <v>21</v>
      </c>
      <c r="AA4" s="140" t="str">
        <f t="shared" si="3"/>
        <v>Berlingo</v>
      </c>
      <c r="AB4" s="142" t="str">
        <f t="shared" si="4"/>
        <v>Nom3</v>
      </c>
      <c r="AC4" s="140">
        <f t="shared" si="5"/>
        <v>20</v>
      </c>
      <c r="AD4" s="140" t="str">
        <f t="shared" si="6"/>
        <v>Nom1</v>
      </c>
    </row>
    <row r="5" spans="1:30" ht="13.8" x14ac:dyDescent="0.25">
      <c r="A5" s="83" t="s">
        <v>77</v>
      </c>
      <c r="B5" s="140">
        <f t="shared" si="16"/>
        <v>5</v>
      </c>
      <c r="C5" s="140" t="str">
        <f>IF(ISNA(MATCH(MIN(B$2:B$15)+ROW()-ROW(C$2),B$2:B$15,0)),"",INDEX(A$2:A$15,MATCH(MIN(B$2:B$15)+ROW()-ROW(C$2),B$2:B$15,0)))</f>
        <v>Nom3</v>
      </c>
      <c r="D5" s="5" t="s">
        <v>84</v>
      </c>
      <c r="E5" s="140">
        <f t="shared" si="7"/>
        <v>2</v>
      </c>
      <c r="F5" s="140" t="str">
        <f t="shared" si="8"/>
        <v>Nom9</v>
      </c>
      <c r="G5" s="5" t="s">
        <v>88</v>
      </c>
      <c r="H5" s="140">
        <f t="shared" si="9"/>
        <v>5</v>
      </c>
      <c r="I5" s="140" t="str">
        <f t="shared" si="10"/>
        <v>Nom14</v>
      </c>
      <c r="J5" s="22" t="s">
        <v>94</v>
      </c>
      <c r="K5" s="140">
        <f t="shared" si="11"/>
        <v>4</v>
      </c>
      <c r="L5" s="140" t="str">
        <f t="shared" si="12"/>
        <v>Client4</v>
      </c>
      <c r="M5" s="22" t="s">
        <v>4</v>
      </c>
      <c r="N5" s="140">
        <f t="shared" si="13"/>
        <v>1</v>
      </c>
      <c r="O5" s="140" t="str">
        <f>IF(ISNA(MATCH(MIN(N$2:N$11)+ROW()-ROW(O$2),N$2:N$11,0)),"",INDEX(M$2:M$11,MATCH(MIN(N$2:N$11)+ROW()-ROW(O$2),N$2:N$11,0)))</f>
        <v>Jumpy</v>
      </c>
      <c r="P5" s="22" t="s">
        <v>38</v>
      </c>
      <c r="Q5" s="140">
        <f t="shared" si="0"/>
        <v>4</v>
      </c>
      <c r="R5" s="140" t="str">
        <f t="shared" si="1"/>
        <v>Oman</v>
      </c>
      <c r="S5" s="22" t="s">
        <v>19</v>
      </c>
      <c r="T5" s="140">
        <f t="shared" si="14"/>
        <v>6</v>
      </c>
      <c r="U5" s="140" t="str">
        <f t="shared" si="15"/>
        <v>Prépa cmdes</v>
      </c>
      <c r="V5" s="140"/>
      <c r="Y5" s="143" t="str">
        <f>P5</f>
        <v>Oman</v>
      </c>
      <c r="Z5" s="140">
        <f t="shared" si="2"/>
        <v>22</v>
      </c>
      <c r="AA5" s="140" t="str">
        <f t="shared" si="3"/>
        <v>DAF</v>
      </c>
      <c r="AB5" s="142" t="str">
        <f t="shared" si="4"/>
        <v>Nom4</v>
      </c>
      <c r="AC5" s="140">
        <f t="shared" si="5"/>
        <v>21</v>
      </c>
      <c r="AD5" s="140" t="str">
        <f t="shared" si="6"/>
        <v>Nom12</v>
      </c>
    </row>
    <row r="6" spans="1:30" ht="13.8" x14ac:dyDescent="0.25">
      <c r="A6" s="20" t="s">
        <v>78</v>
      </c>
      <c r="B6" s="140">
        <f t="shared" si="16"/>
        <v>6</v>
      </c>
      <c r="C6" s="140" t="str">
        <f>IF(ISNA(MATCH(MIN(B$2:B$15)+ROW()-ROW(C$2),B$2:B$15,0)),"",INDEX(A$2:A$15,MATCH(MIN(B$2:B$15)+ROW()-ROW(C$2),B$2:B$15,0)))</f>
        <v>Nom4</v>
      </c>
      <c r="D6" s="5"/>
      <c r="E6" s="140" t="str">
        <f t="shared" si="7"/>
        <v/>
      </c>
      <c r="F6" s="140" t="str">
        <f t="shared" si="8"/>
        <v/>
      </c>
      <c r="G6" s="5" t="s">
        <v>89</v>
      </c>
      <c r="H6" s="140">
        <f t="shared" si="9"/>
        <v>6</v>
      </c>
      <c r="I6" s="140" t="str">
        <f t="shared" si="10"/>
        <v>Nom15</v>
      </c>
      <c r="J6" s="22" t="s">
        <v>95</v>
      </c>
      <c r="K6" s="140">
        <f t="shared" si="11"/>
        <v>5</v>
      </c>
      <c r="L6" s="140" t="str">
        <f t="shared" si="12"/>
        <v>Client5</v>
      </c>
      <c r="M6" s="22"/>
      <c r="N6" s="140" t="str">
        <f t="shared" si="13"/>
        <v/>
      </c>
      <c r="O6" s="140" t="str">
        <f t="shared" ref="O6:O11" si="18">IF(ISNA(MATCH(MIN(N$2:N$11)+ROW()-ROW(O$2),N$2:N$11,0)),"",INDEX(M$2:M$11,MATCH(MIN(N$2:N$11)+ROW()-ROW(O$2),N$2:N$11,0)))</f>
        <v/>
      </c>
      <c r="P6" s="22" t="s">
        <v>39</v>
      </c>
      <c r="Q6" s="140">
        <f t="shared" si="0"/>
        <v>5</v>
      </c>
      <c r="R6" s="140" t="str">
        <f t="shared" si="1"/>
        <v>Transpal élec</v>
      </c>
      <c r="S6" s="22" t="s">
        <v>15</v>
      </c>
      <c r="T6" s="140">
        <f t="shared" si="14"/>
        <v>1</v>
      </c>
      <c r="U6" s="140" t="str">
        <f t="shared" si="15"/>
        <v>Rangement</v>
      </c>
      <c r="V6" s="140"/>
      <c r="Y6" s="143" t="str">
        <f>P6</f>
        <v>Transpal élec</v>
      </c>
      <c r="Z6" s="140">
        <f t="shared" si="2"/>
        <v>23</v>
      </c>
      <c r="AA6" s="140" t="str">
        <f t="shared" si="3"/>
        <v>Iveco</v>
      </c>
      <c r="AB6" s="142" t="str">
        <f t="shared" si="4"/>
        <v>Nom5</v>
      </c>
      <c r="AC6" s="140">
        <f t="shared" si="5"/>
        <v>22</v>
      </c>
      <c r="AD6" s="140" t="str">
        <f t="shared" si="6"/>
        <v>Nom13</v>
      </c>
    </row>
    <row r="7" spans="1:30" ht="13.8" x14ac:dyDescent="0.25">
      <c r="A7" s="83" t="s">
        <v>79</v>
      </c>
      <c r="B7" s="140">
        <f t="shared" si="16"/>
        <v>7</v>
      </c>
      <c r="C7" s="140" t="str">
        <f t="shared" si="17"/>
        <v>Nom5</v>
      </c>
      <c r="D7" s="5"/>
      <c r="E7" s="140" t="str">
        <f t="shared" si="7"/>
        <v/>
      </c>
      <c r="F7" s="140" t="str">
        <f t="shared" si="8"/>
        <v/>
      </c>
      <c r="G7" s="5" t="s">
        <v>90</v>
      </c>
      <c r="H7" s="140">
        <f t="shared" si="9"/>
        <v>7</v>
      </c>
      <c r="I7" s="140" t="str">
        <f t="shared" si="10"/>
        <v>Nom16</v>
      </c>
      <c r="J7" s="22" t="s">
        <v>96</v>
      </c>
      <c r="K7" s="140">
        <f t="shared" si="11"/>
        <v>6</v>
      </c>
      <c r="L7" s="140" t="str">
        <f t="shared" si="12"/>
        <v>Client6</v>
      </c>
      <c r="M7" s="22"/>
      <c r="N7" s="140" t="str">
        <f t="shared" si="13"/>
        <v/>
      </c>
      <c r="O7" s="140" t="str">
        <f t="shared" si="18"/>
        <v/>
      </c>
      <c r="P7" s="5"/>
      <c r="Q7" s="140" t="str">
        <f t="shared" si="0"/>
        <v/>
      </c>
      <c r="R7" s="140" t="str">
        <f t="shared" si="1"/>
        <v/>
      </c>
      <c r="S7" s="22" t="s">
        <v>30</v>
      </c>
      <c r="T7" s="140">
        <f t="shared" si="14"/>
        <v>2</v>
      </c>
      <c r="U7" s="140" t="str">
        <f t="shared" si="15"/>
        <v>Réception</v>
      </c>
      <c r="V7" s="140"/>
      <c r="Y7" s="143" t="str">
        <f t="shared" ref="Y7:Y14" si="19">IF(P7="","",P7)</f>
        <v/>
      </c>
      <c r="Z7" s="140" t="str">
        <f t="shared" si="2"/>
        <v/>
      </c>
      <c r="AA7" s="140" t="str">
        <f t="shared" si="3"/>
        <v>Jumpy</v>
      </c>
      <c r="AB7" s="142" t="str">
        <f t="shared" si="4"/>
        <v>Nom6</v>
      </c>
      <c r="AC7" s="140">
        <f t="shared" si="5"/>
        <v>23</v>
      </c>
      <c r="AD7" s="140" t="str">
        <f t="shared" si="6"/>
        <v>Nom14</v>
      </c>
    </row>
    <row r="8" spans="1:30" ht="14.4" thickBot="1" x14ac:dyDescent="0.3">
      <c r="A8" s="20" t="s">
        <v>80</v>
      </c>
      <c r="B8" s="140">
        <f t="shared" si="16"/>
        <v>8</v>
      </c>
      <c r="C8" s="140" t="str">
        <f>IF(ISNA(MATCH(MIN(B$2:B$15)+ROW()-ROW(C$2),B$2:B$15,0)),"",INDEX(A$2:A$15,MATCH(MIN(B$2:B$15)+ROW()-ROW(C$2),B$2:B$15,0)))</f>
        <v>Nom6</v>
      </c>
      <c r="D8" s="6"/>
      <c r="E8" s="140" t="str">
        <f t="shared" si="7"/>
        <v/>
      </c>
      <c r="F8" s="140" t="str">
        <f t="shared" si="8"/>
        <v/>
      </c>
      <c r="G8" s="22" t="s">
        <v>71</v>
      </c>
      <c r="H8" s="140">
        <f t="shared" si="9"/>
        <v>1</v>
      </c>
      <c r="I8" s="140" t="str">
        <f t="shared" si="10"/>
        <v>Nom17</v>
      </c>
      <c r="J8" s="22" t="s">
        <v>97</v>
      </c>
      <c r="K8" s="140">
        <f t="shared" si="11"/>
        <v>7</v>
      </c>
      <c r="L8" s="140" t="str">
        <f t="shared" si="12"/>
        <v>Client7</v>
      </c>
      <c r="M8" s="5"/>
      <c r="N8" s="140" t="str">
        <f t="shared" si="13"/>
        <v/>
      </c>
      <c r="O8" s="140" t="str">
        <f t="shared" si="18"/>
        <v/>
      </c>
      <c r="P8" s="5"/>
      <c r="Q8" s="140" t="str">
        <f t="shared" si="0"/>
        <v/>
      </c>
      <c r="R8" s="140" t="str">
        <f t="shared" si="1"/>
        <v/>
      </c>
      <c r="S8" s="5"/>
      <c r="T8" s="140" t="str">
        <f t="shared" si="14"/>
        <v/>
      </c>
      <c r="U8" s="140" t="str">
        <f t="shared" si="15"/>
        <v/>
      </c>
      <c r="V8" s="140"/>
      <c r="Y8" s="143" t="str">
        <f t="shared" si="19"/>
        <v/>
      </c>
      <c r="Z8" s="140" t="str">
        <f t="shared" si="2"/>
        <v/>
      </c>
      <c r="AA8" s="140" t="str">
        <f t="shared" si="3"/>
        <v>Nissan</v>
      </c>
      <c r="AB8" s="142" t="str">
        <f t="shared" si="4"/>
        <v>Nom7</v>
      </c>
      <c r="AC8" s="140">
        <f t="shared" si="5"/>
        <v>24</v>
      </c>
      <c r="AD8" s="140" t="str">
        <f t="shared" si="6"/>
        <v>Nom15</v>
      </c>
    </row>
    <row r="9" spans="1:30" ht="13.8" x14ac:dyDescent="0.25">
      <c r="A9" s="22" t="s">
        <v>72</v>
      </c>
      <c r="B9" s="140">
        <f t="shared" si="16"/>
        <v>1</v>
      </c>
      <c r="C9" s="140" t="str">
        <f t="shared" si="17"/>
        <v>Nom7</v>
      </c>
      <c r="G9" s="5"/>
      <c r="H9" s="140" t="str">
        <f t="shared" si="9"/>
        <v/>
      </c>
      <c r="I9" s="140" t="str">
        <f t="shared" si="10"/>
        <v/>
      </c>
      <c r="J9" s="22" t="s">
        <v>98</v>
      </c>
      <c r="K9" s="140">
        <f t="shared" si="11"/>
        <v>8</v>
      </c>
      <c r="L9" s="140" t="str">
        <f t="shared" si="12"/>
        <v>Client8</v>
      </c>
      <c r="M9" s="5"/>
      <c r="N9" s="140" t="str">
        <f t="shared" si="13"/>
        <v/>
      </c>
      <c r="O9" s="140" t="str">
        <f t="shared" si="18"/>
        <v/>
      </c>
      <c r="P9" s="5"/>
      <c r="Q9" s="140" t="str">
        <f t="shared" si="0"/>
        <v/>
      </c>
      <c r="R9" s="140" t="str">
        <f t="shared" si="1"/>
        <v/>
      </c>
      <c r="S9" s="5"/>
      <c r="T9" s="140" t="str">
        <f t="shared" si="14"/>
        <v/>
      </c>
      <c r="U9" s="140" t="str">
        <f t="shared" si="15"/>
        <v/>
      </c>
      <c r="V9" s="140"/>
      <c r="Y9" s="143" t="str">
        <f t="shared" si="19"/>
        <v/>
      </c>
      <c r="Z9" s="140" t="str">
        <f t="shared" si="2"/>
        <v/>
      </c>
      <c r="AA9" s="140" t="str">
        <f t="shared" si="3"/>
        <v>Oman</v>
      </c>
      <c r="AB9" s="142" t="str">
        <f t="shared" si="4"/>
        <v>*nom_interim 43M</v>
      </c>
      <c r="AC9" s="140">
        <f t="shared" si="5"/>
        <v>11</v>
      </c>
      <c r="AD9" s="140" t="str">
        <f t="shared" si="6"/>
        <v>Nom16</v>
      </c>
    </row>
    <row r="10" spans="1:30" ht="13.8" x14ac:dyDescent="0.25">
      <c r="A10" s="22"/>
      <c r="B10" s="140" t="str">
        <f t="shared" si="16"/>
        <v/>
      </c>
      <c r="C10" s="140" t="str">
        <f t="shared" si="17"/>
        <v/>
      </c>
      <c r="G10" s="5"/>
      <c r="H10" s="140" t="str">
        <f t="shared" si="9"/>
        <v/>
      </c>
      <c r="I10" s="140" t="str">
        <f t="shared" si="10"/>
        <v/>
      </c>
      <c r="J10" s="22" t="s">
        <v>73</v>
      </c>
      <c r="K10" s="140">
        <f t="shared" si="11"/>
        <v>9</v>
      </c>
      <c r="L10" s="140" t="str">
        <f t="shared" si="12"/>
        <v>Divers</v>
      </c>
      <c r="M10" s="5"/>
      <c r="N10" s="140" t="str">
        <f t="shared" si="13"/>
        <v/>
      </c>
      <c r="O10" s="140" t="str">
        <f t="shared" si="18"/>
        <v/>
      </c>
      <c r="P10" s="5"/>
      <c r="Q10" s="140" t="str">
        <f t="shared" si="0"/>
        <v/>
      </c>
      <c r="R10" s="140" t="str">
        <f t="shared" si="1"/>
        <v/>
      </c>
      <c r="S10" s="5"/>
      <c r="T10" s="140" t="str">
        <f t="shared" si="14"/>
        <v/>
      </c>
      <c r="U10" s="140" t="str">
        <f t="shared" si="15"/>
        <v/>
      </c>
      <c r="V10" s="140"/>
      <c r="Y10" s="143" t="str">
        <f t="shared" si="19"/>
        <v/>
      </c>
      <c r="Z10" s="140" t="str">
        <f t="shared" si="2"/>
        <v/>
      </c>
      <c r="AA10" s="140" t="str">
        <f t="shared" si="3"/>
        <v>Transpal élec</v>
      </c>
      <c r="AB10" s="142" t="str">
        <f t="shared" ref="AB10:AB15" si="20">IF(A10="","",A10)</f>
        <v/>
      </c>
      <c r="AC10" s="140" t="str">
        <f t="shared" si="5"/>
        <v/>
      </c>
      <c r="AD10" s="140" t="str">
        <f t="shared" si="6"/>
        <v>Nom17</v>
      </c>
    </row>
    <row r="11" spans="1:30" ht="14.4" thickBot="1" x14ac:dyDescent="0.3">
      <c r="A11" s="22"/>
      <c r="B11" s="140" t="str">
        <f t="shared" si="16"/>
        <v/>
      </c>
      <c r="C11" s="140" t="str">
        <f t="shared" si="17"/>
        <v/>
      </c>
      <c r="G11" s="6"/>
      <c r="H11" s="140" t="str">
        <f t="shared" si="9"/>
        <v/>
      </c>
      <c r="I11" s="140" t="str">
        <f t="shared" si="10"/>
        <v/>
      </c>
      <c r="J11" s="22"/>
      <c r="K11" s="140" t="str">
        <f t="shared" si="11"/>
        <v/>
      </c>
      <c r="L11" s="140" t="str">
        <f t="shared" si="12"/>
        <v/>
      </c>
      <c r="M11" s="6"/>
      <c r="N11" s="140" t="str">
        <f t="shared" si="13"/>
        <v/>
      </c>
      <c r="O11" s="140" t="str">
        <f t="shared" si="18"/>
        <v/>
      </c>
      <c r="P11" s="5"/>
      <c r="Q11" s="140" t="str">
        <f t="shared" si="0"/>
        <v/>
      </c>
      <c r="R11" s="140" t="str">
        <f t="shared" si="1"/>
        <v/>
      </c>
      <c r="S11" s="5"/>
      <c r="T11" s="140" t="str">
        <f t="shared" si="14"/>
        <v/>
      </c>
      <c r="U11" s="140" t="str">
        <f t="shared" si="15"/>
        <v/>
      </c>
      <c r="V11" s="140"/>
      <c r="Y11" s="143" t="str">
        <f t="shared" si="19"/>
        <v/>
      </c>
      <c r="Z11" s="140" t="str">
        <f t="shared" si="2"/>
        <v/>
      </c>
      <c r="AA11" s="140" t="str">
        <f t="shared" si="3"/>
        <v/>
      </c>
      <c r="AB11" s="142" t="str">
        <f t="shared" si="20"/>
        <v/>
      </c>
      <c r="AC11" s="140" t="str">
        <f t="shared" si="5"/>
        <v/>
      </c>
      <c r="AD11" s="140" t="str">
        <f t="shared" si="6"/>
        <v>Nom2</v>
      </c>
    </row>
    <row r="12" spans="1:30" ht="13.8" x14ac:dyDescent="0.25">
      <c r="A12" s="22"/>
      <c r="B12" s="140" t="str">
        <f t="shared" si="16"/>
        <v/>
      </c>
      <c r="C12" s="140" t="str">
        <f t="shared" si="17"/>
        <v/>
      </c>
      <c r="J12" s="5"/>
      <c r="K12" s="140" t="str">
        <f t="shared" si="11"/>
        <v/>
      </c>
      <c r="L12" s="140" t="str">
        <f t="shared" si="12"/>
        <v/>
      </c>
      <c r="P12" s="5"/>
      <c r="Q12" s="140" t="str">
        <f t="shared" si="0"/>
        <v/>
      </c>
      <c r="R12" s="140" t="str">
        <f t="shared" si="1"/>
        <v/>
      </c>
      <c r="S12" s="5"/>
      <c r="T12" s="140" t="str">
        <f t="shared" si="14"/>
        <v/>
      </c>
      <c r="U12" s="140" t="str">
        <f t="shared" si="15"/>
        <v/>
      </c>
      <c r="V12" s="140"/>
      <c r="Y12" s="143" t="str">
        <f t="shared" si="19"/>
        <v/>
      </c>
      <c r="Z12" s="140" t="str">
        <f t="shared" si="2"/>
        <v/>
      </c>
      <c r="AA12" s="140" t="str">
        <f t="shared" si="3"/>
        <v/>
      </c>
      <c r="AB12" s="142" t="str">
        <f t="shared" si="20"/>
        <v/>
      </c>
      <c r="AC12" s="140" t="str">
        <f t="shared" si="5"/>
        <v/>
      </c>
      <c r="AD12" s="140" t="str">
        <f t="shared" si="6"/>
        <v>Nom3</v>
      </c>
    </row>
    <row r="13" spans="1:30" ht="13.8" x14ac:dyDescent="0.25">
      <c r="A13" s="22"/>
      <c r="B13" s="140" t="str">
        <f t="shared" si="16"/>
        <v/>
      </c>
      <c r="C13" s="140" t="str">
        <f t="shared" si="17"/>
        <v/>
      </c>
      <c r="J13" s="5"/>
      <c r="K13" s="140" t="str">
        <f t="shared" si="11"/>
        <v/>
      </c>
      <c r="L13" s="140" t="str">
        <f t="shared" si="12"/>
        <v/>
      </c>
      <c r="P13" s="5"/>
      <c r="Q13" s="140" t="str">
        <f t="shared" si="0"/>
        <v/>
      </c>
      <c r="R13" s="140" t="str">
        <f t="shared" si="1"/>
        <v/>
      </c>
      <c r="S13" s="5"/>
      <c r="T13" s="140" t="str">
        <f t="shared" si="14"/>
        <v/>
      </c>
      <c r="U13" s="140" t="str">
        <f t="shared" si="15"/>
        <v/>
      </c>
      <c r="V13" s="140"/>
      <c r="Y13" s="143" t="str">
        <f t="shared" si="19"/>
        <v/>
      </c>
      <c r="Z13" s="140" t="str">
        <f t="shared" si="2"/>
        <v/>
      </c>
      <c r="AA13" s="140" t="str">
        <f t="shared" si="3"/>
        <v/>
      </c>
      <c r="AB13" s="142" t="str">
        <f t="shared" si="20"/>
        <v/>
      </c>
      <c r="AC13" s="140" t="str">
        <f t="shared" si="5"/>
        <v/>
      </c>
      <c r="AD13" s="140" t="str">
        <f t="shared" si="6"/>
        <v>Nom4</v>
      </c>
    </row>
    <row r="14" spans="1:30" ht="14.4" thickBot="1" x14ac:dyDescent="0.3">
      <c r="A14" s="22"/>
      <c r="B14" s="140" t="str">
        <f t="shared" si="16"/>
        <v/>
      </c>
      <c r="C14" s="140" t="str">
        <f t="shared" si="17"/>
        <v/>
      </c>
      <c r="J14" s="5"/>
      <c r="K14" s="140" t="str">
        <f t="shared" si="11"/>
        <v/>
      </c>
      <c r="L14" s="140" t="str">
        <f t="shared" si="12"/>
        <v/>
      </c>
      <c r="P14" s="6"/>
      <c r="Q14" s="140" t="str">
        <f t="shared" si="0"/>
        <v/>
      </c>
      <c r="R14" s="140" t="str">
        <f t="shared" si="1"/>
        <v/>
      </c>
      <c r="S14" s="5"/>
      <c r="T14" s="140" t="str">
        <f t="shared" si="14"/>
        <v/>
      </c>
      <c r="U14" s="140" t="str">
        <f t="shared" si="15"/>
        <v/>
      </c>
      <c r="V14" s="140"/>
      <c r="Y14" s="143" t="str">
        <f t="shared" si="19"/>
        <v/>
      </c>
      <c r="Z14" s="140" t="str">
        <f t="shared" si="2"/>
        <v/>
      </c>
      <c r="AA14" s="140" t="str">
        <f t="shared" si="3"/>
        <v/>
      </c>
      <c r="AB14" s="142" t="str">
        <f t="shared" si="20"/>
        <v/>
      </c>
      <c r="AC14" s="140" t="str">
        <f t="shared" si="5"/>
        <v/>
      </c>
      <c r="AD14" s="140" t="str">
        <f t="shared" si="6"/>
        <v>Nom5</v>
      </c>
    </row>
    <row r="15" spans="1:30" ht="14.4" thickBot="1" x14ac:dyDescent="0.3">
      <c r="A15" s="144"/>
      <c r="B15" s="140" t="str">
        <f t="shared" si="16"/>
        <v/>
      </c>
      <c r="C15" s="140" t="str">
        <f t="shared" si="17"/>
        <v/>
      </c>
      <c r="J15" s="6"/>
      <c r="K15" s="140" t="str">
        <f t="shared" si="11"/>
        <v/>
      </c>
      <c r="L15" s="140" t="str">
        <f>IF(ISNA(MATCH(MIN(K$2:K$15)+ROW()-ROW(L$2),K$2:K$15,0)),"",INDEX(J$2:J$15,MATCH(MIN(K$2:K$15)+ROW()-ROW(L$2),K$2:K$15,0)))</f>
        <v/>
      </c>
      <c r="S15" s="5"/>
      <c r="T15" s="140" t="str">
        <f t="shared" si="14"/>
        <v/>
      </c>
      <c r="U15" s="140" t="str">
        <f t="shared" si="15"/>
        <v/>
      </c>
      <c r="V15" s="140"/>
      <c r="Y15" s="143" t="str">
        <f>M2</f>
        <v>DAF</v>
      </c>
      <c r="Z15" s="140">
        <f t="shared" si="2"/>
        <v>18</v>
      </c>
      <c r="AA15" s="140" t="str">
        <f t="shared" si="3"/>
        <v/>
      </c>
      <c r="AB15" s="142" t="str">
        <f t="shared" si="20"/>
        <v/>
      </c>
      <c r="AC15" s="140" t="str">
        <f t="shared" si="5"/>
        <v/>
      </c>
      <c r="AD15" s="140" t="str">
        <f t="shared" si="6"/>
        <v>Nom6</v>
      </c>
    </row>
    <row r="16" spans="1:30" ht="13.8" x14ac:dyDescent="0.25">
      <c r="S16" s="5"/>
      <c r="T16" s="140" t="str">
        <f t="shared" si="14"/>
        <v/>
      </c>
      <c r="U16" s="140" t="str">
        <f t="shared" si="15"/>
        <v/>
      </c>
      <c r="V16" s="140"/>
      <c r="Y16" s="143" t="str">
        <f>M3</f>
        <v>Jumpy</v>
      </c>
      <c r="Z16" s="140">
        <f t="shared" si="2"/>
        <v>20</v>
      </c>
      <c r="AA16" s="140" t="str">
        <f t="shared" si="3"/>
        <v/>
      </c>
      <c r="AB16" s="142" t="str">
        <f t="shared" ref="AB16:AB22" si="21">G2</f>
        <v>Nom12</v>
      </c>
      <c r="AC16" s="140">
        <f t="shared" si="5"/>
        <v>13</v>
      </c>
      <c r="AD16" s="140" t="str">
        <f t="shared" si="6"/>
        <v>Nom7</v>
      </c>
    </row>
    <row r="17" spans="19:30" ht="14.4" thickBot="1" x14ac:dyDescent="0.3">
      <c r="S17" s="6"/>
      <c r="T17" s="140" t="str">
        <f t="shared" si="14"/>
        <v/>
      </c>
      <c r="U17" s="140" t="str">
        <f t="shared" si="15"/>
        <v/>
      </c>
      <c r="V17" s="140"/>
      <c r="Y17" s="143" t="str">
        <f>M4</f>
        <v>Iveco</v>
      </c>
      <c r="Z17" s="140">
        <f t="shared" si="2"/>
        <v>19</v>
      </c>
      <c r="AA17" s="140" t="str">
        <f t="shared" si="3"/>
        <v/>
      </c>
      <c r="AB17" s="142" t="str">
        <f t="shared" si="21"/>
        <v>Nom13</v>
      </c>
      <c r="AC17" s="140">
        <f t="shared" si="5"/>
        <v>14</v>
      </c>
      <c r="AD17" s="140" t="str">
        <f t="shared" si="6"/>
        <v/>
      </c>
    </row>
    <row r="18" spans="19:30" ht="13.8" x14ac:dyDescent="0.25">
      <c r="Y18" s="143" t="str">
        <f>M5</f>
        <v>Berlingo</v>
      </c>
      <c r="Z18" s="140">
        <f t="shared" si="2"/>
        <v>17</v>
      </c>
      <c r="AA18" s="140" t="str">
        <f t="shared" si="3"/>
        <v/>
      </c>
      <c r="AB18" s="142" t="str">
        <f t="shared" si="21"/>
        <v>Nom14</v>
      </c>
      <c r="AC18" s="140">
        <f t="shared" si="5"/>
        <v>15</v>
      </c>
      <c r="AD18" s="140" t="str">
        <f t="shared" si="6"/>
        <v/>
      </c>
    </row>
    <row r="19" spans="19:30" ht="13.8" x14ac:dyDescent="0.25">
      <c r="Y19" s="143" t="str">
        <f t="shared" ref="Y19:Y24" si="22">IF(M6="","",M6)</f>
        <v/>
      </c>
      <c r="Z19" s="140" t="str">
        <f t="shared" si="2"/>
        <v/>
      </c>
      <c r="AA19" s="140" t="str">
        <f t="shared" si="3"/>
        <v/>
      </c>
      <c r="AB19" s="142" t="str">
        <f t="shared" si="21"/>
        <v>Nom15</v>
      </c>
      <c r="AC19" s="140">
        <f t="shared" si="5"/>
        <v>16</v>
      </c>
      <c r="AD19" s="140" t="str">
        <f t="shared" si="6"/>
        <v/>
      </c>
    </row>
    <row r="20" spans="19:30" ht="13.8" x14ac:dyDescent="0.25">
      <c r="Y20" s="143" t="str">
        <f t="shared" si="22"/>
        <v/>
      </c>
      <c r="Z20" s="140" t="str">
        <f t="shared" si="2"/>
        <v/>
      </c>
      <c r="AA20" s="140" t="str">
        <f t="shared" si="3"/>
        <v/>
      </c>
      <c r="AB20" s="142" t="str">
        <f t="shared" si="21"/>
        <v>Nom16</v>
      </c>
      <c r="AC20" s="140">
        <f t="shared" si="5"/>
        <v>17</v>
      </c>
      <c r="AD20" s="140" t="str">
        <f t="shared" si="6"/>
        <v/>
      </c>
    </row>
    <row r="21" spans="19:30" ht="13.8" x14ac:dyDescent="0.25">
      <c r="Y21" s="143" t="str">
        <f t="shared" si="22"/>
        <v/>
      </c>
      <c r="Z21" s="140" t="str">
        <f t="shared" si="2"/>
        <v/>
      </c>
      <c r="AA21" s="140" t="str">
        <f t="shared" si="3"/>
        <v/>
      </c>
      <c r="AB21" s="142" t="str">
        <f t="shared" si="21"/>
        <v>Nom17</v>
      </c>
      <c r="AC21" s="140">
        <f t="shared" si="5"/>
        <v>18</v>
      </c>
      <c r="AD21" s="140" t="str">
        <f t="shared" si="6"/>
        <v/>
      </c>
    </row>
    <row r="22" spans="19:30" ht="13.8" x14ac:dyDescent="0.25">
      <c r="Y22" s="143" t="str">
        <f t="shared" si="22"/>
        <v/>
      </c>
      <c r="Z22" s="140" t="str">
        <f t="shared" si="2"/>
        <v/>
      </c>
      <c r="AA22" s="140" t="str">
        <f t="shared" si="3"/>
        <v/>
      </c>
      <c r="AB22" s="142" t="str">
        <f t="shared" si="21"/>
        <v>*nom_interim 41G</v>
      </c>
      <c r="AC22" s="140">
        <f t="shared" si="5"/>
        <v>10</v>
      </c>
      <c r="AD22" s="140" t="str">
        <f t="shared" si="6"/>
        <v/>
      </c>
    </row>
    <row r="23" spans="19:30" ht="13.8" x14ac:dyDescent="0.25">
      <c r="Y23" s="143" t="str">
        <f t="shared" si="22"/>
        <v/>
      </c>
      <c r="Z23" s="140" t="str">
        <f t="shared" si="2"/>
        <v/>
      </c>
      <c r="AA23" s="140" t="str">
        <f t="shared" si="3"/>
        <v/>
      </c>
      <c r="AB23" s="142" t="str">
        <f>IF(G9="","",G9)</f>
        <v/>
      </c>
      <c r="AC23" s="140" t="str">
        <f t="shared" si="5"/>
        <v/>
      </c>
      <c r="AD23" s="140" t="str">
        <f t="shared" si="6"/>
        <v/>
      </c>
    </row>
    <row r="24" spans="19:30" ht="14.4" thickBot="1" x14ac:dyDescent="0.3">
      <c r="Y24" s="145" t="str">
        <f t="shared" si="22"/>
        <v/>
      </c>
      <c r="Z24" s="140" t="str">
        <f t="shared" si="2"/>
        <v/>
      </c>
      <c r="AA24" s="140" t="str">
        <f t="shared" si="3"/>
        <v/>
      </c>
      <c r="AB24" s="142" t="str">
        <f>IF(G10="","",G10)</f>
        <v/>
      </c>
      <c r="AC24" s="140" t="str">
        <f t="shared" si="5"/>
        <v/>
      </c>
      <c r="AD24" s="140" t="str">
        <f t="shared" si="6"/>
        <v/>
      </c>
    </row>
    <row r="25" spans="19:30" ht="14.4" thickBot="1" x14ac:dyDescent="0.3">
      <c r="AB25" s="146" t="str">
        <f>IF(G11="","",G11)</f>
        <v/>
      </c>
      <c r="AC25" s="140" t="str">
        <f t="shared" si="5"/>
        <v/>
      </c>
      <c r="AD25" s="140" t="str">
        <f t="shared" si="6"/>
        <v/>
      </c>
    </row>
    <row r="42" spans="1:3" ht="13.8" x14ac:dyDescent="0.25">
      <c r="A42" s="103"/>
      <c r="B42" s="140"/>
      <c r="C42" s="140" t="str">
        <f>IF(ISNA(MATCH(MIN(B$18:B$44)+ROW()-ROW(AD$2),B$18:B$44,0)),"",INDEX(A$18:A$44,MATCH(MIN(B$18:B$44)+ROW()-ROW(AD$2),B$18:B$44,0)))</f>
        <v/>
      </c>
    </row>
    <row r="43" spans="1:3" ht="13.8" x14ac:dyDescent="0.25">
      <c r="A43" s="103"/>
      <c r="B43" s="140"/>
      <c r="C43" s="140" t="str">
        <f>IF(ISNA(MATCH(MIN(B$18:B$44)+ROW()-ROW(AD$2),B$18:B$44,0)),"",INDEX(A$18:A$44,MATCH(MIN(B$18:B$44)+ROW()-ROW(AD$2),B$18:B$44,0)))</f>
        <v/>
      </c>
    </row>
    <row r="44" spans="1:3" ht="13.8" x14ac:dyDescent="0.25">
      <c r="A44" s="103"/>
      <c r="B44" s="140" t="str">
        <f t="shared" ref="B44" si="23">IF(A44="","",SUMPRODUCT((A$18:A$44&lt;=A44)-(ISBLANK(A$18:A$44))))</f>
        <v/>
      </c>
      <c r="C44" s="140" t="str">
        <f>IF(ISNA(MATCH(MIN(B$18:B$44)+ROW()-ROW(AD$2),B$18:B$44,0)),"",INDEX(A$18:A$44,MATCH(MIN(B$18:B$44)+ROW()-ROW(AD$2),B$18:B$44,0)))</f>
        <v/>
      </c>
    </row>
  </sheetData>
  <sortState xmlns:xlrd2="http://schemas.microsoft.com/office/spreadsheetml/2017/richdata2" ref="A19:A30">
    <sortCondition ref="A19"/>
  </sortState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Dispo</vt:lpstr>
      <vt:lpstr>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ALT</dc:creator>
  <cp:keywords/>
  <dc:description/>
  <cp:lastModifiedBy>Florence QUILLEVERE</cp:lastModifiedBy>
  <cp:revision/>
  <cp:lastPrinted>2020-07-10T14:38:48Z</cp:lastPrinted>
  <dcterms:created xsi:type="dcterms:W3CDTF">2000-10-17T08:34:57Z</dcterms:created>
  <dcterms:modified xsi:type="dcterms:W3CDTF">2021-03-18T13:22:24Z</dcterms:modified>
  <cp:category/>
  <cp:contentStatus/>
</cp:coreProperties>
</file>