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imelineCaches/timelineCache1.xml" ContentType="application/vnd.ms-excel.timelineCache+xml"/>
  <Override PartName="/xl/timelineCaches/timelineCache2.xml" ContentType="application/vnd.ms-excel.timelineCache+xml"/>
  <Override PartName="/xl/timelineCaches/timelineCache3.xml" ContentType="application/vnd.ms-excel.timelineCache+xml"/>
  <Override PartName="/xl/timelineCaches/timelineCache4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imelines/timeline2.xml" ContentType="application/vnd.ms-excel.timelin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timelines/timeline3.xml" ContentType="application/vnd.ms-excel.timelin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timelines/timeline4.xml" ContentType="application/vnd.ms-excel.timelin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polymos.sharepoint.com/sites/S_JRC/Documents partages/General/Planification/"/>
    </mc:Choice>
  </mc:AlternateContent>
  <xr:revisionPtr revIDLastSave="7" documentId="8_{4433ED43-B103-4D9B-83BE-09F2A9D30253}" xr6:coauthVersionLast="47" xr6:coauthVersionMax="47" xr10:uidLastSave="{C4007D32-9AC9-40EF-8248-0B8268CC3A09}"/>
  <bookViews>
    <workbookView xWindow="28680" yWindow="-120" windowWidth="29040" windowHeight="15720" tabRatio="945" activeTab="4" xr2:uid="{019278C8-2C94-4DCF-96BE-65838CEEA50D}"/>
  </bookViews>
  <sheets>
    <sheet name="DATA_2" sheetId="85" r:id="rId1"/>
    <sheet name="WK-50" sheetId="3" state="hidden" r:id="rId2"/>
    <sheet name="WK-05" sheetId="53" state="hidden" r:id="rId3"/>
    <sheet name="WK-06" sheetId="78" state="hidden" r:id="rId4"/>
    <sheet name="Feuil3" sheetId="91" r:id="rId5"/>
  </sheets>
  <definedNames>
    <definedName name="ChronologieNative_Date_Début">#N/A</definedName>
    <definedName name="ChronologieNative_Date_Début2">#N/A</definedName>
    <definedName name="ChronologieNative_Date_Début211111">#N/A</definedName>
    <definedName name="ChronologieNative_Date_Début2111111">#N/A</definedName>
    <definedName name="Segment_BT">#N/A</definedName>
    <definedName name="Segment_Client">#N/A</definedName>
    <definedName name="Segment_Description">#N/A</definedName>
  </definedNames>
  <calcPr calcId="191029"/>
  <pivotCaches>
    <pivotCache cacheId="307" r:id="rId6"/>
    <pivotCache cacheId="577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1"/>
        <x15:timelineCacheRef r:id="rId12"/>
        <x15:timelineCacheRef r:id="rId13"/>
        <x15:timelineCacheRef r:id="rId14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" i="85" l="1"/>
  <c r="W3" i="85"/>
  <c r="W4" i="85"/>
  <c r="W5" i="85"/>
  <c r="W6" i="85"/>
  <c r="W7" i="85"/>
  <c r="W8" i="85"/>
  <c r="W9" i="85"/>
  <c r="W10" i="85"/>
  <c r="W11" i="85"/>
  <c r="W12" i="85"/>
  <c r="W13" i="85"/>
  <c r="W14" i="85"/>
  <c r="W15" i="85"/>
  <c r="W16" i="85"/>
  <c r="W17" i="85"/>
  <c r="W18" i="85"/>
  <c r="W19" i="85"/>
  <c r="W20" i="85"/>
  <c r="W21" i="85"/>
  <c r="W22" i="85"/>
  <c r="W23" i="85"/>
  <c r="W24" i="85"/>
  <c r="W25" i="85"/>
  <c r="W26" i="85"/>
  <c r="W27" i="85"/>
  <c r="W28" i="85"/>
  <c r="W29" i="85"/>
  <c r="W30" i="85"/>
  <c r="W31" i="85"/>
  <c r="W32" i="85"/>
  <c r="W33" i="85"/>
  <c r="W34" i="85"/>
  <c r="W35" i="85"/>
  <c r="W36" i="85"/>
  <c r="W37" i="85"/>
  <c r="W38" i="85"/>
  <c r="W39" i="85"/>
  <c r="W40" i="85"/>
  <c r="W41" i="85"/>
  <c r="W42" i="85"/>
  <c r="W43" i="85"/>
  <c r="W44" i="85"/>
  <c r="W45" i="85"/>
  <c r="W46" i="85"/>
  <c r="W47" i="85"/>
  <c r="W48" i="85"/>
  <c r="W49" i="85"/>
  <c r="W50" i="85"/>
  <c r="W51" i="85"/>
  <c r="W52" i="85"/>
  <c r="W53" i="85"/>
  <c r="W54" i="85"/>
  <c r="W55" i="85"/>
  <c r="W56" i="85"/>
  <c r="W57" i="85"/>
  <c r="W58" i="85"/>
  <c r="W59" i="85"/>
  <c r="W60" i="85"/>
  <c r="W61" i="85"/>
  <c r="W62" i="85"/>
  <c r="W63" i="85"/>
  <c r="W64" i="85"/>
  <c r="W65" i="85"/>
  <c r="W66" i="85"/>
  <c r="W67" i="85"/>
  <c r="W68" i="85"/>
  <c r="W69" i="85"/>
  <c r="W70" i="85"/>
  <c r="W71" i="85"/>
  <c r="W72" i="85"/>
  <c r="W73" i="85"/>
  <c r="W74" i="85"/>
  <c r="W75" i="85"/>
  <c r="W76" i="85"/>
  <c r="W77" i="85"/>
  <c r="W78" i="85"/>
  <c r="W79" i="85"/>
  <c r="W80" i="85"/>
  <c r="W81" i="85"/>
  <c r="W82" i="85"/>
  <c r="W83" i="85"/>
  <c r="W84" i="85"/>
  <c r="W85" i="85"/>
  <c r="W86" i="85"/>
  <c r="W87" i="85"/>
  <c r="W88" i="85"/>
  <c r="W89" i="85"/>
  <c r="W90" i="85"/>
  <c r="W91" i="85"/>
  <c r="W92" i="85"/>
  <c r="W93" i="85"/>
  <c r="W94" i="85"/>
  <c r="W95" i="85"/>
  <c r="W96" i="85"/>
  <c r="W97" i="85"/>
  <c r="W98" i="85"/>
  <c r="W99" i="85"/>
  <c r="W100" i="85"/>
  <c r="W101" i="85"/>
  <c r="W102" i="85"/>
  <c r="W103" i="85"/>
  <c r="W104" i="85"/>
  <c r="W105" i="85"/>
  <c r="W106" i="85"/>
  <c r="W107" i="85"/>
  <c r="W108" i="85"/>
  <c r="W109" i="85"/>
  <c r="W110" i="85"/>
  <c r="W111" i="85"/>
  <c r="W112" i="85"/>
  <c r="W113" i="85"/>
  <c r="W114" i="85"/>
  <c r="W115" i="85"/>
  <c r="W116" i="85"/>
  <c r="W117" i="85"/>
  <c r="W118" i="85"/>
  <c r="W119" i="85"/>
  <c r="W120" i="85"/>
  <c r="W121" i="85"/>
  <c r="W122" i="85"/>
  <c r="W123" i="85"/>
  <c r="W124" i="85"/>
  <c r="W125" i="85"/>
  <c r="W126" i="85"/>
  <c r="W127" i="85"/>
  <c r="W128" i="85"/>
  <c r="W129" i="85"/>
  <c r="W130" i="85"/>
  <c r="W131" i="85"/>
  <c r="W132" i="85"/>
  <c r="W133" i="85"/>
  <c r="W134" i="85"/>
  <c r="W135" i="85"/>
  <c r="W136" i="85"/>
  <c r="W137" i="85"/>
  <c r="W138" i="85"/>
  <c r="W139" i="85"/>
  <c r="W140" i="85"/>
  <c r="W141" i="85"/>
  <c r="W142" i="85"/>
  <c r="W143" i="85"/>
  <c r="W144" i="85"/>
  <c r="W145" i="85"/>
  <c r="W146" i="85"/>
  <c r="W147" i="85"/>
  <c r="W148" i="85"/>
  <c r="W149" i="85"/>
  <c r="W150" i="85"/>
  <c r="W151" i="85"/>
  <c r="W152" i="85"/>
  <c r="W153" i="85"/>
  <c r="W154" i="85"/>
  <c r="W155" i="85"/>
  <c r="W156" i="85"/>
  <c r="W157" i="85"/>
  <c r="W158" i="85"/>
  <c r="W159" i="85"/>
  <c r="W160" i="85"/>
  <c r="W161" i="85"/>
  <c r="W162" i="85"/>
  <c r="W163" i="85"/>
  <c r="V2" i="85"/>
  <c r="V3" i="85"/>
  <c r="V4" i="85"/>
  <c r="V5" i="85"/>
  <c r="V6" i="85"/>
  <c r="V7" i="85"/>
  <c r="V8" i="85"/>
  <c r="V9" i="85"/>
  <c r="V10" i="85"/>
  <c r="V11" i="85"/>
  <c r="V12" i="85"/>
  <c r="V13" i="85"/>
  <c r="V14" i="85"/>
  <c r="V15" i="85"/>
  <c r="V16" i="85"/>
  <c r="V17" i="85"/>
  <c r="V18" i="85"/>
  <c r="V19" i="85"/>
  <c r="V20" i="85"/>
  <c r="V21" i="85"/>
  <c r="V22" i="85"/>
  <c r="V23" i="85"/>
  <c r="V24" i="85"/>
  <c r="V25" i="85"/>
  <c r="V26" i="85"/>
  <c r="V27" i="85"/>
  <c r="V28" i="85"/>
  <c r="V29" i="85"/>
  <c r="V30" i="85"/>
  <c r="V31" i="85"/>
  <c r="V32" i="85"/>
  <c r="V33" i="85"/>
  <c r="V34" i="85"/>
  <c r="V35" i="85"/>
  <c r="V36" i="85"/>
  <c r="V37" i="85"/>
  <c r="V38" i="85"/>
  <c r="V39" i="85"/>
  <c r="V40" i="85"/>
  <c r="V41" i="85"/>
  <c r="V42" i="85"/>
  <c r="V43" i="85"/>
  <c r="V44" i="85"/>
  <c r="V45" i="85"/>
  <c r="V46" i="85"/>
  <c r="V47" i="85"/>
  <c r="V48" i="85"/>
  <c r="V49" i="85"/>
  <c r="V50" i="85"/>
  <c r="V51" i="85"/>
  <c r="V52" i="85"/>
  <c r="V53" i="85"/>
  <c r="V54" i="85"/>
  <c r="V55" i="85"/>
  <c r="V56" i="85"/>
  <c r="V57" i="85"/>
  <c r="V58" i="85"/>
  <c r="V59" i="85"/>
  <c r="V60" i="85"/>
  <c r="V61" i="85"/>
  <c r="V62" i="85"/>
  <c r="V63" i="85"/>
  <c r="V64" i="85"/>
  <c r="V65" i="85"/>
  <c r="V66" i="85"/>
  <c r="V67" i="85"/>
  <c r="V68" i="85"/>
  <c r="V69" i="85"/>
  <c r="V70" i="85"/>
  <c r="V71" i="85"/>
  <c r="V72" i="85"/>
  <c r="V73" i="85"/>
  <c r="V74" i="85"/>
  <c r="V75" i="85"/>
  <c r="V76" i="85"/>
  <c r="V77" i="85"/>
  <c r="V78" i="85"/>
  <c r="V79" i="85"/>
  <c r="V80" i="85"/>
  <c r="V81" i="85"/>
  <c r="V82" i="85"/>
  <c r="V83" i="85"/>
  <c r="V84" i="85"/>
  <c r="V85" i="85"/>
  <c r="V86" i="85"/>
  <c r="V87" i="85"/>
  <c r="V88" i="85"/>
  <c r="V89" i="85"/>
  <c r="V90" i="85"/>
  <c r="V91" i="85"/>
  <c r="V92" i="85"/>
  <c r="V93" i="85"/>
  <c r="V94" i="85"/>
  <c r="V95" i="85"/>
  <c r="V96" i="85"/>
  <c r="V97" i="85"/>
  <c r="V98" i="85"/>
  <c r="V99" i="85"/>
  <c r="V100" i="85"/>
  <c r="V101" i="85"/>
  <c r="V102" i="85"/>
  <c r="V103" i="85"/>
  <c r="V104" i="85"/>
  <c r="V105" i="85"/>
  <c r="V106" i="85"/>
  <c r="V107" i="85"/>
  <c r="V108" i="85"/>
  <c r="V109" i="85"/>
  <c r="V110" i="85"/>
  <c r="V111" i="85"/>
  <c r="V112" i="85"/>
  <c r="V113" i="85"/>
  <c r="V114" i="85"/>
  <c r="V115" i="85"/>
  <c r="V116" i="85"/>
  <c r="V117" i="85"/>
  <c r="V118" i="85"/>
  <c r="V119" i="85"/>
  <c r="V120" i="85"/>
  <c r="V121" i="85"/>
  <c r="V122" i="85"/>
  <c r="V123" i="85"/>
  <c r="V124" i="85"/>
  <c r="V125" i="85"/>
  <c r="V126" i="85"/>
  <c r="V127" i="85"/>
  <c r="V128" i="85"/>
  <c r="V129" i="85"/>
  <c r="V130" i="85"/>
  <c r="V131" i="85"/>
  <c r="V132" i="85"/>
  <c r="V133" i="85"/>
  <c r="V134" i="85"/>
  <c r="V135" i="85"/>
  <c r="V136" i="85"/>
  <c r="V137" i="85"/>
  <c r="V138" i="85"/>
  <c r="V139" i="85"/>
  <c r="V140" i="85"/>
  <c r="V141" i="85"/>
  <c r="V142" i="85"/>
  <c r="V143" i="85"/>
  <c r="V144" i="85"/>
  <c r="V145" i="85"/>
  <c r="V146" i="85"/>
  <c r="V147" i="85"/>
  <c r="V148" i="85"/>
  <c r="V149" i="85"/>
  <c r="V150" i="85"/>
  <c r="V151" i="85"/>
  <c r="V152" i="85"/>
  <c r="V153" i="85"/>
  <c r="V154" i="85"/>
  <c r="V155" i="85"/>
  <c r="V156" i="85"/>
  <c r="V157" i="85"/>
  <c r="V158" i="85"/>
  <c r="V159" i="85"/>
  <c r="V160" i="85"/>
  <c r="V161" i="85"/>
  <c r="V162" i="85"/>
  <c r="V163" i="85"/>
  <c r="S131" i="85"/>
  <c r="S132" i="85"/>
  <c r="S133" i="85"/>
  <c r="S134" i="85"/>
  <c r="S135" i="85"/>
  <c r="S136" i="85"/>
  <c r="S137" i="85"/>
  <c r="S138" i="85"/>
  <c r="S139" i="85"/>
  <c r="S140" i="85"/>
  <c r="S141" i="85"/>
  <c r="S142" i="85"/>
  <c r="S143" i="85"/>
  <c r="S144" i="85"/>
  <c r="S145" i="85"/>
  <c r="S146" i="85"/>
  <c r="S147" i="85"/>
  <c r="S148" i="85"/>
  <c r="S149" i="85"/>
  <c r="S150" i="85"/>
  <c r="S151" i="85"/>
  <c r="S152" i="85"/>
  <c r="S153" i="85"/>
  <c r="S154" i="85"/>
  <c r="S155" i="85"/>
  <c r="S156" i="85"/>
  <c r="S157" i="85"/>
  <c r="S158" i="85"/>
  <c r="S159" i="85"/>
  <c r="S160" i="85"/>
  <c r="S161" i="85"/>
  <c r="S162" i="85"/>
  <c r="S163" i="85"/>
  <c r="T131" i="85"/>
  <c r="T132" i="85"/>
  <c r="T133" i="85"/>
  <c r="T134" i="85"/>
  <c r="T135" i="85"/>
  <c r="T136" i="85"/>
  <c r="T137" i="85"/>
  <c r="T138" i="85"/>
  <c r="T139" i="85"/>
  <c r="T140" i="85"/>
  <c r="T141" i="85"/>
  <c r="T142" i="85"/>
  <c r="T143" i="85"/>
  <c r="T144" i="85"/>
  <c r="T145" i="85"/>
  <c r="T146" i="85"/>
  <c r="T147" i="85"/>
  <c r="T148" i="85"/>
  <c r="T149" i="85"/>
  <c r="T150" i="85"/>
  <c r="T151" i="85"/>
  <c r="T152" i="85"/>
  <c r="T153" i="85"/>
  <c r="T154" i="85"/>
  <c r="T155" i="85"/>
  <c r="T156" i="85"/>
  <c r="T157" i="85"/>
  <c r="T158" i="85"/>
  <c r="T159" i="85"/>
  <c r="T160" i="85"/>
  <c r="T161" i="85"/>
  <c r="T162" i="85"/>
  <c r="T163" i="85"/>
  <c r="U131" i="85"/>
  <c r="U132" i="85"/>
  <c r="U133" i="85"/>
  <c r="U134" i="85"/>
  <c r="U135" i="85"/>
  <c r="U136" i="85"/>
  <c r="U137" i="85"/>
  <c r="U138" i="85"/>
  <c r="U139" i="85"/>
  <c r="U140" i="85"/>
  <c r="U141" i="85"/>
  <c r="U142" i="85"/>
  <c r="U143" i="85"/>
  <c r="U144" i="85"/>
  <c r="U145" i="85"/>
  <c r="U146" i="85"/>
  <c r="U147" i="85"/>
  <c r="U148" i="85"/>
  <c r="U149" i="85"/>
  <c r="U150" i="85"/>
  <c r="U151" i="85"/>
  <c r="U152" i="85"/>
  <c r="U153" i="85"/>
  <c r="U154" i="85"/>
  <c r="U155" i="85"/>
  <c r="U156" i="85"/>
  <c r="U157" i="85"/>
  <c r="U158" i="85"/>
  <c r="U159" i="85"/>
  <c r="U160" i="85"/>
  <c r="U161" i="85"/>
  <c r="U162" i="85"/>
  <c r="U163" i="85"/>
  <c r="X131" i="85"/>
  <c r="X132" i="85"/>
  <c r="X133" i="85"/>
  <c r="X134" i="85"/>
  <c r="X135" i="85"/>
  <c r="X136" i="85"/>
  <c r="X137" i="85"/>
  <c r="X138" i="85"/>
  <c r="X139" i="85"/>
  <c r="X140" i="85"/>
  <c r="X141" i="85"/>
  <c r="X142" i="85"/>
  <c r="X143" i="85"/>
  <c r="X144" i="85"/>
  <c r="X145" i="85"/>
  <c r="X146" i="85"/>
  <c r="X147" i="85"/>
  <c r="X148" i="85"/>
  <c r="X149" i="85"/>
  <c r="X150" i="85"/>
  <c r="X151" i="85"/>
  <c r="X152" i="85"/>
  <c r="X153" i="85"/>
  <c r="X154" i="85"/>
  <c r="X155" i="85"/>
  <c r="X156" i="85"/>
  <c r="X157" i="85"/>
  <c r="X158" i="85"/>
  <c r="X159" i="85"/>
  <c r="X160" i="85"/>
  <c r="X161" i="85"/>
  <c r="X162" i="85"/>
  <c r="X163" i="85"/>
  <c r="Z131" i="85"/>
  <c r="Z132" i="85"/>
  <c r="Z133" i="85"/>
  <c r="Z134" i="85"/>
  <c r="Z135" i="85"/>
  <c r="Z136" i="85"/>
  <c r="Z137" i="85"/>
  <c r="Z138" i="85"/>
  <c r="Z139" i="85"/>
  <c r="Z140" i="85"/>
  <c r="Z141" i="85"/>
  <c r="Z142" i="85"/>
  <c r="Z143" i="85"/>
  <c r="Z144" i="85"/>
  <c r="Z145" i="85"/>
  <c r="Z146" i="85"/>
  <c r="Z147" i="85"/>
  <c r="Z148" i="85"/>
  <c r="Z149" i="85"/>
  <c r="Z150" i="85"/>
  <c r="Z151" i="85"/>
  <c r="Z152" i="85"/>
  <c r="Z153" i="85"/>
  <c r="Z154" i="85"/>
  <c r="Z155" i="85"/>
  <c r="Z156" i="85"/>
  <c r="Z157" i="85"/>
  <c r="Z158" i="85"/>
  <c r="Z159" i="85"/>
  <c r="Z160" i="85"/>
  <c r="Z161" i="85"/>
  <c r="Z162" i="85"/>
  <c r="Z163" i="85"/>
  <c r="AB131" i="85"/>
  <c r="AB132" i="85"/>
  <c r="AB133" i="85"/>
  <c r="AB134" i="85"/>
  <c r="AB135" i="85"/>
  <c r="AB136" i="85"/>
  <c r="AB137" i="85"/>
  <c r="AB138" i="85"/>
  <c r="AB139" i="85"/>
  <c r="AB140" i="85"/>
  <c r="AB141" i="85"/>
  <c r="AB142" i="85"/>
  <c r="AB143" i="85"/>
  <c r="AB144" i="85"/>
  <c r="AB145" i="85"/>
  <c r="AB146" i="85"/>
  <c r="AB147" i="85"/>
  <c r="AB148" i="85"/>
  <c r="AB149" i="85"/>
  <c r="AB150" i="85"/>
  <c r="AB151" i="85"/>
  <c r="AB152" i="85"/>
  <c r="AB153" i="85"/>
  <c r="AB154" i="85"/>
  <c r="AB155" i="85"/>
  <c r="AB156" i="85"/>
  <c r="AB157" i="85"/>
  <c r="AB158" i="85"/>
  <c r="AB159" i="85"/>
  <c r="AB160" i="85"/>
  <c r="AB161" i="85"/>
  <c r="AB162" i="85"/>
  <c r="AB163" i="85"/>
  <c r="AC131" i="85"/>
  <c r="AC132" i="85"/>
  <c r="AC133" i="85"/>
  <c r="AC134" i="85"/>
  <c r="AC135" i="85"/>
  <c r="AC136" i="85"/>
  <c r="AC137" i="85"/>
  <c r="AC138" i="85"/>
  <c r="AC139" i="85"/>
  <c r="AC140" i="85"/>
  <c r="AC141" i="85"/>
  <c r="AC142" i="85"/>
  <c r="AC143" i="85"/>
  <c r="AC144" i="85"/>
  <c r="AC145" i="85"/>
  <c r="AC146" i="85"/>
  <c r="AC147" i="85"/>
  <c r="AC148" i="85"/>
  <c r="AC149" i="85"/>
  <c r="AC150" i="85"/>
  <c r="AC151" i="85"/>
  <c r="AC152" i="85"/>
  <c r="AC153" i="85"/>
  <c r="AC154" i="85"/>
  <c r="AC155" i="85"/>
  <c r="AC156" i="85"/>
  <c r="AC157" i="85"/>
  <c r="AC158" i="85"/>
  <c r="AC159" i="85"/>
  <c r="AC160" i="85"/>
  <c r="AC161" i="85"/>
  <c r="AC162" i="85"/>
  <c r="AC163" i="85"/>
  <c r="AC130" i="85"/>
  <c r="AC129" i="85"/>
  <c r="AC128" i="85"/>
  <c r="AC127" i="85"/>
  <c r="AC126" i="85"/>
  <c r="AC125" i="85"/>
  <c r="AC124" i="85"/>
  <c r="AC123" i="85"/>
  <c r="AC122" i="85"/>
  <c r="AC121" i="85"/>
  <c r="AC120" i="85"/>
  <c r="AC119" i="85"/>
  <c r="AC118" i="85"/>
  <c r="AC117" i="85"/>
  <c r="AC116" i="85"/>
  <c r="AC115" i="85"/>
  <c r="AC114" i="85"/>
  <c r="AC113" i="85"/>
  <c r="AC112" i="85"/>
  <c r="AC111" i="85"/>
  <c r="AC110" i="85"/>
  <c r="AC109" i="85"/>
  <c r="AC108" i="85"/>
  <c r="AC107" i="85"/>
  <c r="AC106" i="85"/>
  <c r="AC105" i="85"/>
  <c r="AC104" i="85"/>
  <c r="AC103" i="85"/>
  <c r="AC102" i="85"/>
  <c r="AC101" i="85"/>
  <c r="AC100" i="85"/>
  <c r="AC99" i="85"/>
  <c r="AC98" i="85"/>
  <c r="AC97" i="85"/>
  <c r="AC96" i="85"/>
  <c r="AC95" i="85"/>
  <c r="AC94" i="85"/>
  <c r="AC93" i="85"/>
  <c r="AC92" i="85"/>
  <c r="AC91" i="85"/>
  <c r="AC90" i="85"/>
  <c r="AC89" i="85"/>
  <c r="AC88" i="85"/>
  <c r="AC87" i="85"/>
  <c r="AC86" i="85"/>
  <c r="AC85" i="85"/>
  <c r="AC84" i="85"/>
  <c r="AC83" i="85"/>
  <c r="AC82" i="85"/>
  <c r="AC81" i="85"/>
  <c r="AC80" i="85"/>
  <c r="AC79" i="85"/>
  <c r="AC78" i="85"/>
  <c r="AC77" i="85"/>
  <c r="AC76" i="85"/>
  <c r="AC75" i="85"/>
  <c r="AC74" i="85"/>
  <c r="AC73" i="85"/>
  <c r="AC72" i="85"/>
  <c r="AC71" i="85"/>
  <c r="AC70" i="85"/>
  <c r="AC69" i="85"/>
  <c r="AC68" i="85"/>
  <c r="AC67" i="85"/>
  <c r="AC66" i="85"/>
  <c r="AC65" i="85"/>
  <c r="AC64" i="85"/>
  <c r="AC63" i="85"/>
  <c r="AC62" i="85"/>
  <c r="AC61" i="85"/>
  <c r="AC60" i="85"/>
  <c r="AC59" i="85"/>
  <c r="AC58" i="85"/>
  <c r="AC57" i="85"/>
  <c r="AC56" i="85"/>
  <c r="AC55" i="85"/>
  <c r="AC54" i="85"/>
  <c r="AC53" i="85"/>
  <c r="AC52" i="85"/>
  <c r="AC51" i="85"/>
  <c r="AC50" i="85"/>
  <c r="AC49" i="85"/>
  <c r="AC48" i="85"/>
  <c r="AC47" i="85"/>
  <c r="AC46" i="85"/>
  <c r="AC45" i="85"/>
  <c r="AC44" i="85"/>
  <c r="AC43" i="85"/>
  <c r="AC42" i="85"/>
  <c r="AC41" i="85"/>
  <c r="AC40" i="85"/>
  <c r="AC39" i="85"/>
  <c r="AC38" i="85"/>
  <c r="AC37" i="85"/>
  <c r="AC36" i="85"/>
  <c r="AC35" i="85"/>
  <c r="AC34" i="85"/>
  <c r="AC33" i="85"/>
  <c r="AC32" i="85"/>
  <c r="AC31" i="85"/>
  <c r="AC30" i="85"/>
  <c r="AC29" i="85"/>
  <c r="AC28" i="85"/>
  <c r="AC27" i="85"/>
  <c r="AC26" i="85"/>
  <c r="AC25" i="85"/>
  <c r="AC24" i="85"/>
  <c r="AC23" i="85"/>
  <c r="AC22" i="85"/>
  <c r="AC21" i="85"/>
  <c r="AC20" i="85"/>
  <c r="AC19" i="85"/>
  <c r="AC18" i="85"/>
  <c r="AC17" i="85"/>
  <c r="AC16" i="85"/>
  <c r="AC15" i="85"/>
  <c r="AC14" i="85"/>
  <c r="AC13" i="85"/>
  <c r="AC12" i="85"/>
  <c r="AC11" i="85"/>
  <c r="AC10" i="85"/>
  <c r="AC9" i="85"/>
  <c r="AC8" i="85"/>
  <c r="AC7" i="85"/>
  <c r="AC6" i="85"/>
  <c r="AC5" i="85"/>
  <c r="AC4" i="85"/>
  <c r="AC3" i="85"/>
  <c r="AC2" i="85"/>
  <c r="AB2" i="85"/>
  <c r="AB3" i="85"/>
  <c r="AB4" i="85"/>
  <c r="AB5" i="85"/>
  <c r="AB6" i="85"/>
  <c r="AB7" i="85"/>
  <c r="AB8" i="85"/>
  <c r="AB9" i="85"/>
  <c r="AB10" i="85"/>
  <c r="AB11" i="85"/>
  <c r="AB12" i="85"/>
  <c r="AB13" i="85"/>
  <c r="AB14" i="85"/>
  <c r="AB15" i="85"/>
  <c r="AB16" i="85"/>
  <c r="AB17" i="85"/>
  <c r="AB18" i="85"/>
  <c r="AB19" i="85"/>
  <c r="AB20" i="85"/>
  <c r="AB21" i="85"/>
  <c r="AB22" i="85"/>
  <c r="AB23" i="85"/>
  <c r="AB24" i="85"/>
  <c r="AB25" i="85"/>
  <c r="AB26" i="85"/>
  <c r="AB27" i="85"/>
  <c r="AB28" i="85"/>
  <c r="AB29" i="85"/>
  <c r="AB30" i="85"/>
  <c r="AB31" i="85"/>
  <c r="AB32" i="85"/>
  <c r="AB33" i="85"/>
  <c r="AB34" i="85"/>
  <c r="AB35" i="85"/>
  <c r="AB36" i="85"/>
  <c r="AB37" i="85"/>
  <c r="AB38" i="85"/>
  <c r="AB39" i="85"/>
  <c r="AB40" i="85"/>
  <c r="AB41" i="85"/>
  <c r="AB42" i="85"/>
  <c r="AB43" i="85"/>
  <c r="AB44" i="85"/>
  <c r="AB45" i="85"/>
  <c r="AB46" i="85"/>
  <c r="AB47" i="85"/>
  <c r="AB48" i="85"/>
  <c r="AB49" i="85"/>
  <c r="AB50" i="85"/>
  <c r="AB51" i="85"/>
  <c r="AB52" i="85"/>
  <c r="AB53" i="85"/>
  <c r="AB54" i="85"/>
  <c r="AB55" i="85"/>
  <c r="AB56" i="85"/>
  <c r="AB57" i="85"/>
  <c r="AB58" i="85"/>
  <c r="AB59" i="85"/>
  <c r="AB60" i="85"/>
  <c r="AB61" i="85"/>
  <c r="AB62" i="85"/>
  <c r="AB63" i="85"/>
  <c r="AB64" i="85"/>
  <c r="AB65" i="85"/>
  <c r="AB66" i="85"/>
  <c r="AB67" i="85"/>
  <c r="AB68" i="85"/>
  <c r="AB69" i="85"/>
  <c r="AB70" i="85"/>
  <c r="AB71" i="85"/>
  <c r="AB72" i="85"/>
  <c r="AB73" i="85"/>
  <c r="AB74" i="85"/>
  <c r="AB75" i="85"/>
  <c r="AB76" i="85"/>
  <c r="AB77" i="85"/>
  <c r="AB78" i="85"/>
  <c r="AB79" i="85"/>
  <c r="AB80" i="85"/>
  <c r="AB81" i="85"/>
  <c r="AB82" i="85"/>
  <c r="AB83" i="85"/>
  <c r="AB84" i="85"/>
  <c r="AB85" i="85"/>
  <c r="AB86" i="85"/>
  <c r="AB87" i="85"/>
  <c r="AB88" i="85"/>
  <c r="AB89" i="85"/>
  <c r="AB90" i="85"/>
  <c r="AB91" i="85"/>
  <c r="AB92" i="85"/>
  <c r="AB93" i="85"/>
  <c r="AB94" i="85"/>
  <c r="AB95" i="85"/>
  <c r="AB96" i="85"/>
  <c r="AB97" i="85"/>
  <c r="AB98" i="85"/>
  <c r="AB99" i="85"/>
  <c r="AB100" i="85"/>
  <c r="AB101" i="85"/>
  <c r="AB102" i="85"/>
  <c r="AB103" i="85"/>
  <c r="AB104" i="85"/>
  <c r="AB105" i="85"/>
  <c r="AB106" i="85"/>
  <c r="AB107" i="85"/>
  <c r="AB108" i="85"/>
  <c r="AB109" i="85"/>
  <c r="AB110" i="85"/>
  <c r="AB111" i="85"/>
  <c r="AB112" i="85"/>
  <c r="AB113" i="85"/>
  <c r="AB114" i="85"/>
  <c r="AB115" i="85"/>
  <c r="AB116" i="85"/>
  <c r="AB117" i="85"/>
  <c r="AB118" i="85"/>
  <c r="AB119" i="85"/>
  <c r="AB120" i="85"/>
  <c r="AB121" i="85"/>
  <c r="AB122" i="85"/>
  <c r="AB123" i="85"/>
  <c r="AB124" i="85"/>
  <c r="AB125" i="85"/>
  <c r="AB126" i="85"/>
  <c r="AB127" i="85"/>
  <c r="AB128" i="85"/>
  <c r="AB129" i="85"/>
  <c r="AB130" i="85"/>
  <c r="Z2" i="85"/>
  <c r="Z3" i="85"/>
  <c r="Z4" i="85"/>
  <c r="Z5" i="85"/>
  <c r="Z6" i="85"/>
  <c r="Z7" i="85"/>
  <c r="Z8" i="85"/>
  <c r="Z9" i="85"/>
  <c r="Z10" i="85"/>
  <c r="Z11" i="85"/>
  <c r="Z12" i="85"/>
  <c r="Z13" i="85"/>
  <c r="Z14" i="85"/>
  <c r="Z15" i="85"/>
  <c r="Z16" i="85"/>
  <c r="Z17" i="85"/>
  <c r="Z18" i="85"/>
  <c r="Z19" i="85"/>
  <c r="Z20" i="85"/>
  <c r="Z21" i="85"/>
  <c r="Z22" i="85"/>
  <c r="Z23" i="85"/>
  <c r="Z24" i="85"/>
  <c r="Z25" i="85"/>
  <c r="Z26" i="85"/>
  <c r="Z27" i="85"/>
  <c r="Z28" i="85"/>
  <c r="Z29" i="85"/>
  <c r="Z30" i="85"/>
  <c r="Z31" i="85"/>
  <c r="Z32" i="85"/>
  <c r="Z33" i="85"/>
  <c r="Z34" i="85"/>
  <c r="Z35" i="85"/>
  <c r="Z36" i="85"/>
  <c r="Z37" i="85"/>
  <c r="Z38" i="85"/>
  <c r="Z39" i="85"/>
  <c r="Z40" i="85"/>
  <c r="Z41" i="85"/>
  <c r="Z42" i="85"/>
  <c r="Z43" i="85"/>
  <c r="Z44" i="85"/>
  <c r="Z45" i="85"/>
  <c r="Z46" i="85"/>
  <c r="Z47" i="85"/>
  <c r="Z48" i="85"/>
  <c r="Z49" i="85"/>
  <c r="Z50" i="85"/>
  <c r="Z51" i="85"/>
  <c r="Z52" i="85"/>
  <c r="Z53" i="85"/>
  <c r="Z54" i="85"/>
  <c r="Z55" i="85"/>
  <c r="Z56" i="85"/>
  <c r="Z57" i="85"/>
  <c r="Z58" i="85"/>
  <c r="Z59" i="85"/>
  <c r="Z60" i="85"/>
  <c r="Z61" i="85"/>
  <c r="Z62" i="85"/>
  <c r="Z63" i="85"/>
  <c r="Z64" i="85"/>
  <c r="Z65" i="85"/>
  <c r="Z66" i="85"/>
  <c r="Z67" i="85"/>
  <c r="Z68" i="85"/>
  <c r="Z69" i="85"/>
  <c r="Z70" i="85"/>
  <c r="Z71" i="85"/>
  <c r="Z72" i="85"/>
  <c r="Z73" i="85"/>
  <c r="Z74" i="85"/>
  <c r="Z75" i="85"/>
  <c r="Z76" i="85"/>
  <c r="Z77" i="85"/>
  <c r="Z78" i="85"/>
  <c r="Z79" i="85"/>
  <c r="Z80" i="85"/>
  <c r="Z81" i="85"/>
  <c r="Z82" i="85"/>
  <c r="Z83" i="85"/>
  <c r="Z84" i="85"/>
  <c r="Z85" i="85"/>
  <c r="Z86" i="85"/>
  <c r="Z87" i="85"/>
  <c r="Z88" i="85"/>
  <c r="Z89" i="85"/>
  <c r="Z90" i="85"/>
  <c r="Z91" i="85"/>
  <c r="Z92" i="85"/>
  <c r="Z93" i="85"/>
  <c r="Z94" i="85"/>
  <c r="Z95" i="85"/>
  <c r="Z96" i="85"/>
  <c r="Z97" i="85"/>
  <c r="Z98" i="85"/>
  <c r="Z99" i="85"/>
  <c r="Z100" i="85"/>
  <c r="Z101" i="85"/>
  <c r="Z102" i="85"/>
  <c r="Z103" i="85"/>
  <c r="Z104" i="85"/>
  <c r="Z105" i="85"/>
  <c r="Z106" i="85"/>
  <c r="Z107" i="85"/>
  <c r="Z108" i="85"/>
  <c r="Z109" i="85"/>
  <c r="Z110" i="85"/>
  <c r="Z111" i="85"/>
  <c r="Z112" i="85"/>
  <c r="Z113" i="85"/>
  <c r="Z114" i="85"/>
  <c r="Z115" i="85"/>
  <c r="Z116" i="85"/>
  <c r="Z117" i="85"/>
  <c r="Z118" i="85"/>
  <c r="Z119" i="85"/>
  <c r="Z120" i="85"/>
  <c r="Z121" i="85"/>
  <c r="Z122" i="85"/>
  <c r="Z123" i="85"/>
  <c r="Z124" i="85"/>
  <c r="Z125" i="85"/>
  <c r="Z126" i="85"/>
  <c r="Z127" i="85"/>
  <c r="Z128" i="85"/>
  <c r="Z129" i="85"/>
  <c r="Z130" i="85"/>
  <c r="X2" i="85"/>
  <c r="X3" i="85"/>
  <c r="X4" i="85"/>
  <c r="X5" i="85"/>
  <c r="X6" i="85"/>
  <c r="X7" i="85"/>
  <c r="X8" i="85"/>
  <c r="X9" i="85"/>
  <c r="X10" i="85"/>
  <c r="X11" i="85"/>
  <c r="X12" i="85"/>
  <c r="X13" i="85"/>
  <c r="X14" i="85"/>
  <c r="X15" i="85"/>
  <c r="X16" i="85"/>
  <c r="X17" i="85"/>
  <c r="X18" i="85"/>
  <c r="X19" i="85"/>
  <c r="X20" i="85"/>
  <c r="X21" i="85"/>
  <c r="X22" i="85"/>
  <c r="X23" i="85"/>
  <c r="X24" i="85"/>
  <c r="X25" i="85"/>
  <c r="X26" i="85"/>
  <c r="X27" i="85"/>
  <c r="X28" i="85"/>
  <c r="X29" i="85"/>
  <c r="X30" i="85"/>
  <c r="X31" i="85"/>
  <c r="X32" i="85"/>
  <c r="X33" i="85"/>
  <c r="X34" i="85"/>
  <c r="X35" i="85"/>
  <c r="X36" i="85"/>
  <c r="X37" i="85"/>
  <c r="X38" i="85"/>
  <c r="X39" i="85"/>
  <c r="X40" i="85"/>
  <c r="X41" i="85"/>
  <c r="X42" i="85"/>
  <c r="X43" i="85"/>
  <c r="X44" i="85"/>
  <c r="X45" i="85"/>
  <c r="X46" i="85"/>
  <c r="X47" i="85"/>
  <c r="X48" i="85"/>
  <c r="X49" i="85"/>
  <c r="X50" i="85"/>
  <c r="X51" i="85"/>
  <c r="X52" i="85"/>
  <c r="X53" i="85"/>
  <c r="X54" i="85"/>
  <c r="X55" i="85"/>
  <c r="X56" i="85"/>
  <c r="X57" i="85"/>
  <c r="X58" i="85"/>
  <c r="X59" i="85"/>
  <c r="X60" i="85"/>
  <c r="X61" i="85"/>
  <c r="X62" i="85"/>
  <c r="X63" i="85"/>
  <c r="X64" i="85"/>
  <c r="X65" i="85"/>
  <c r="X66" i="85"/>
  <c r="X67" i="85"/>
  <c r="X68" i="85"/>
  <c r="X69" i="85"/>
  <c r="X70" i="85"/>
  <c r="X71" i="85"/>
  <c r="X72" i="85"/>
  <c r="X73" i="85"/>
  <c r="X74" i="85"/>
  <c r="X75" i="85"/>
  <c r="X76" i="85"/>
  <c r="X77" i="85"/>
  <c r="X78" i="85"/>
  <c r="X79" i="85"/>
  <c r="X80" i="85"/>
  <c r="X81" i="85"/>
  <c r="X82" i="85"/>
  <c r="X83" i="85"/>
  <c r="X84" i="85"/>
  <c r="X85" i="85"/>
  <c r="X86" i="85"/>
  <c r="X87" i="85"/>
  <c r="X88" i="85"/>
  <c r="X89" i="85"/>
  <c r="X90" i="85"/>
  <c r="X91" i="85"/>
  <c r="X92" i="85"/>
  <c r="X93" i="85"/>
  <c r="X94" i="85"/>
  <c r="X95" i="85"/>
  <c r="X96" i="85"/>
  <c r="X97" i="85"/>
  <c r="X98" i="85"/>
  <c r="X99" i="85"/>
  <c r="X100" i="85"/>
  <c r="X101" i="85"/>
  <c r="X102" i="85"/>
  <c r="X103" i="85"/>
  <c r="X104" i="85"/>
  <c r="X105" i="85"/>
  <c r="X106" i="85"/>
  <c r="X107" i="85"/>
  <c r="X108" i="85"/>
  <c r="X109" i="85"/>
  <c r="X110" i="85"/>
  <c r="X111" i="85"/>
  <c r="X112" i="85"/>
  <c r="X113" i="85"/>
  <c r="X114" i="85"/>
  <c r="X115" i="85"/>
  <c r="X116" i="85"/>
  <c r="X117" i="85"/>
  <c r="X118" i="85"/>
  <c r="X119" i="85"/>
  <c r="X120" i="85"/>
  <c r="X121" i="85"/>
  <c r="X122" i="85"/>
  <c r="X123" i="85"/>
  <c r="X124" i="85"/>
  <c r="X125" i="85"/>
  <c r="X126" i="85"/>
  <c r="X127" i="85"/>
  <c r="X128" i="85"/>
  <c r="X129" i="85"/>
  <c r="X130" i="85"/>
  <c r="U2" i="85"/>
  <c r="U3" i="85"/>
  <c r="U4" i="85"/>
  <c r="U5" i="85"/>
  <c r="U6" i="85"/>
  <c r="U7" i="85"/>
  <c r="U8" i="85"/>
  <c r="U9" i="85"/>
  <c r="U10" i="85"/>
  <c r="U11" i="85"/>
  <c r="U12" i="85"/>
  <c r="U13" i="85"/>
  <c r="U14" i="85"/>
  <c r="U15" i="85"/>
  <c r="U16" i="85"/>
  <c r="U17" i="85"/>
  <c r="U18" i="85"/>
  <c r="U19" i="85"/>
  <c r="U20" i="85"/>
  <c r="U21" i="85"/>
  <c r="U22" i="85"/>
  <c r="U23" i="85"/>
  <c r="U24" i="85"/>
  <c r="U25" i="85"/>
  <c r="U26" i="85"/>
  <c r="U27" i="85"/>
  <c r="U28" i="85"/>
  <c r="U29" i="85"/>
  <c r="U30" i="85"/>
  <c r="U31" i="85"/>
  <c r="U32" i="85"/>
  <c r="U33" i="85"/>
  <c r="U34" i="85"/>
  <c r="U35" i="85"/>
  <c r="U36" i="85"/>
  <c r="U37" i="85"/>
  <c r="U38" i="85"/>
  <c r="U39" i="85"/>
  <c r="U40" i="85"/>
  <c r="U41" i="85"/>
  <c r="U42" i="85"/>
  <c r="U43" i="85"/>
  <c r="U44" i="85"/>
  <c r="U45" i="85"/>
  <c r="U46" i="85"/>
  <c r="U47" i="85"/>
  <c r="U48" i="85"/>
  <c r="U49" i="85"/>
  <c r="U50" i="85"/>
  <c r="U51" i="85"/>
  <c r="U52" i="85"/>
  <c r="U53" i="85"/>
  <c r="U54" i="85"/>
  <c r="U55" i="85"/>
  <c r="U56" i="85"/>
  <c r="U57" i="85"/>
  <c r="U58" i="85"/>
  <c r="U59" i="85"/>
  <c r="U60" i="85"/>
  <c r="U61" i="85"/>
  <c r="U62" i="85"/>
  <c r="U63" i="85"/>
  <c r="U64" i="85"/>
  <c r="U65" i="85"/>
  <c r="U66" i="85"/>
  <c r="U67" i="85"/>
  <c r="U68" i="85"/>
  <c r="U69" i="85"/>
  <c r="U70" i="85"/>
  <c r="U71" i="85"/>
  <c r="U72" i="85"/>
  <c r="U73" i="85"/>
  <c r="U74" i="85"/>
  <c r="U75" i="85"/>
  <c r="U76" i="85"/>
  <c r="U77" i="85"/>
  <c r="U78" i="85"/>
  <c r="U79" i="85"/>
  <c r="U80" i="85"/>
  <c r="U81" i="85"/>
  <c r="U82" i="85"/>
  <c r="U83" i="85"/>
  <c r="U84" i="85"/>
  <c r="U85" i="85"/>
  <c r="U86" i="85"/>
  <c r="U87" i="85"/>
  <c r="U88" i="85"/>
  <c r="U89" i="85"/>
  <c r="U90" i="85"/>
  <c r="U91" i="85"/>
  <c r="U92" i="85"/>
  <c r="U93" i="85"/>
  <c r="U94" i="85"/>
  <c r="U95" i="85"/>
  <c r="U96" i="85"/>
  <c r="U97" i="85"/>
  <c r="U98" i="85"/>
  <c r="U99" i="85"/>
  <c r="U100" i="85"/>
  <c r="U101" i="85"/>
  <c r="U102" i="85"/>
  <c r="U103" i="85"/>
  <c r="U104" i="85"/>
  <c r="U105" i="85"/>
  <c r="U106" i="85"/>
  <c r="U107" i="85"/>
  <c r="U108" i="85"/>
  <c r="U109" i="85"/>
  <c r="U110" i="85"/>
  <c r="U111" i="85"/>
  <c r="U112" i="85"/>
  <c r="U113" i="85"/>
  <c r="U114" i="85"/>
  <c r="U115" i="85"/>
  <c r="U116" i="85"/>
  <c r="U117" i="85"/>
  <c r="U118" i="85"/>
  <c r="U119" i="85"/>
  <c r="U120" i="85"/>
  <c r="U121" i="85"/>
  <c r="U122" i="85"/>
  <c r="U123" i="85"/>
  <c r="U124" i="85"/>
  <c r="U125" i="85"/>
  <c r="U126" i="85"/>
  <c r="U127" i="85"/>
  <c r="U128" i="85"/>
  <c r="U129" i="85"/>
  <c r="U130" i="85"/>
  <c r="T2" i="85"/>
  <c r="T3" i="85"/>
  <c r="T4" i="85"/>
  <c r="T5" i="85"/>
  <c r="T6" i="85"/>
  <c r="T7" i="85"/>
  <c r="T8" i="85"/>
  <c r="T9" i="85"/>
  <c r="T10" i="85"/>
  <c r="T11" i="85"/>
  <c r="T12" i="85"/>
  <c r="T13" i="85"/>
  <c r="T14" i="85"/>
  <c r="T15" i="85"/>
  <c r="T16" i="85"/>
  <c r="T17" i="85"/>
  <c r="T18" i="85"/>
  <c r="T19" i="85"/>
  <c r="T20" i="85"/>
  <c r="T21" i="85"/>
  <c r="T22" i="85"/>
  <c r="T23" i="85"/>
  <c r="T24" i="85"/>
  <c r="T25" i="85"/>
  <c r="T26" i="85"/>
  <c r="T27" i="85"/>
  <c r="T28" i="85"/>
  <c r="T29" i="85"/>
  <c r="T30" i="85"/>
  <c r="T31" i="85"/>
  <c r="T32" i="85"/>
  <c r="T33" i="85"/>
  <c r="T34" i="85"/>
  <c r="T35" i="85"/>
  <c r="T36" i="85"/>
  <c r="T37" i="85"/>
  <c r="T38" i="85"/>
  <c r="T39" i="85"/>
  <c r="T40" i="85"/>
  <c r="T41" i="85"/>
  <c r="T42" i="85"/>
  <c r="T43" i="85"/>
  <c r="T44" i="85"/>
  <c r="T45" i="85"/>
  <c r="T46" i="85"/>
  <c r="T47" i="85"/>
  <c r="T48" i="85"/>
  <c r="T49" i="85"/>
  <c r="T50" i="85"/>
  <c r="T51" i="85"/>
  <c r="T52" i="85"/>
  <c r="T53" i="85"/>
  <c r="T54" i="85"/>
  <c r="T55" i="85"/>
  <c r="T56" i="85"/>
  <c r="T57" i="85"/>
  <c r="T58" i="85"/>
  <c r="T59" i="85"/>
  <c r="T60" i="85"/>
  <c r="T61" i="85"/>
  <c r="T62" i="85"/>
  <c r="T63" i="85"/>
  <c r="T64" i="85"/>
  <c r="T65" i="85"/>
  <c r="T66" i="85"/>
  <c r="T67" i="85"/>
  <c r="T68" i="85"/>
  <c r="T69" i="85"/>
  <c r="T70" i="85"/>
  <c r="T71" i="85"/>
  <c r="T72" i="85"/>
  <c r="T73" i="85"/>
  <c r="T74" i="85"/>
  <c r="T75" i="85"/>
  <c r="T76" i="85"/>
  <c r="T77" i="85"/>
  <c r="T78" i="85"/>
  <c r="T79" i="85"/>
  <c r="T80" i="85"/>
  <c r="T81" i="85"/>
  <c r="T82" i="85"/>
  <c r="T83" i="85"/>
  <c r="T84" i="85"/>
  <c r="T85" i="85"/>
  <c r="T86" i="85"/>
  <c r="T87" i="85"/>
  <c r="T88" i="85"/>
  <c r="T89" i="85"/>
  <c r="T90" i="85"/>
  <c r="T91" i="85"/>
  <c r="T92" i="85"/>
  <c r="T93" i="85"/>
  <c r="T94" i="85"/>
  <c r="T95" i="85"/>
  <c r="T96" i="85"/>
  <c r="T97" i="85"/>
  <c r="T98" i="85"/>
  <c r="T99" i="85"/>
  <c r="T100" i="85"/>
  <c r="T101" i="85"/>
  <c r="T102" i="85"/>
  <c r="T103" i="85"/>
  <c r="T104" i="85"/>
  <c r="T105" i="85"/>
  <c r="T106" i="85"/>
  <c r="T107" i="85"/>
  <c r="T108" i="85"/>
  <c r="T109" i="85"/>
  <c r="T110" i="85"/>
  <c r="T111" i="85"/>
  <c r="T112" i="85"/>
  <c r="T113" i="85"/>
  <c r="T114" i="85"/>
  <c r="T115" i="85"/>
  <c r="T116" i="85"/>
  <c r="T117" i="85"/>
  <c r="T118" i="85"/>
  <c r="T119" i="85"/>
  <c r="T120" i="85"/>
  <c r="T121" i="85"/>
  <c r="T122" i="85"/>
  <c r="T123" i="85"/>
  <c r="T124" i="85"/>
  <c r="T125" i="85"/>
  <c r="T126" i="85"/>
  <c r="T127" i="85"/>
  <c r="T128" i="85"/>
  <c r="T129" i="85"/>
  <c r="T130" i="85"/>
  <c r="S2" i="85"/>
  <c r="S3" i="85"/>
  <c r="S4" i="85"/>
  <c r="S5" i="85"/>
  <c r="S6" i="85"/>
  <c r="S7" i="85"/>
  <c r="S8" i="85"/>
  <c r="S9" i="85"/>
  <c r="S10" i="85"/>
  <c r="S11" i="85"/>
  <c r="S12" i="85"/>
  <c r="S13" i="85"/>
  <c r="S14" i="85"/>
  <c r="S15" i="85"/>
  <c r="S16" i="85"/>
  <c r="S17" i="85"/>
  <c r="S18" i="85"/>
  <c r="S19" i="85"/>
  <c r="S20" i="85"/>
  <c r="S21" i="85"/>
  <c r="S22" i="85"/>
  <c r="S23" i="85"/>
  <c r="S24" i="85"/>
  <c r="S25" i="85"/>
  <c r="S26" i="85"/>
  <c r="S27" i="85"/>
  <c r="S28" i="85"/>
  <c r="S29" i="85"/>
  <c r="S30" i="85"/>
  <c r="S31" i="85"/>
  <c r="S32" i="85"/>
  <c r="S33" i="85"/>
  <c r="S34" i="85"/>
  <c r="S35" i="85"/>
  <c r="S36" i="85"/>
  <c r="S37" i="85"/>
  <c r="S38" i="85"/>
  <c r="S39" i="85"/>
  <c r="S40" i="85"/>
  <c r="S41" i="85"/>
  <c r="S42" i="85"/>
  <c r="S43" i="85"/>
  <c r="S44" i="85"/>
  <c r="S45" i="85"/>
  <c r="S46" i="85"/>
  <c r="S47" i="85"/>
  <c r="S48" i="85"/>
  <c r="S49" i="85"/>
  <c r="S50" i="85"/>
  <c r="S51" i="85"/>
  <c r="S52" i="85"/>
  <c r="S53" i="85"/>
  <c r="S54" i="85"/>
  <c r="S55" i="85"/>
  <c r="S56" i="85"/>
  <c r="S57" i="85"/>
  <c r="S58" i="85"/>
  <c r="S59" i="85"/>
  <c r="S60" i="85"/>
  <c r="S61" i="85"/>
  <c r="S62" i="85"/>
  <c r="S63" i="85"/>
  <c r="S64" i="85"/>
  <c r="S65" i="85"/>
  <c r="S66" i="85"/>
  <c r="S67" i="85"/>
  <c r="S68" i="85"/>
  <c r="S69" i="85"/>
  <c r="S70" i="85"/>
  <c r="S71" i="85"/>
  <c r="S72" i="85"/>
  <c r="S73" i="85"/>
  <c r="S74" i="85"/>
  <c r="S75" i="85"/>
  <c r="S76" i="85"/>
  <c r="S77" i="85"/>
  <c r="S78" i="85"/>
  <c r="S79" i="85"/>
  <c r="S80" i="85"/>
  <c r="S81" i="85"/>
  <c r="S82" i="85"/>
  <c r="S83" i="85"/>
  <c r="S84" i="85"/>
  <c r="S85" i="85"/>
  <c r="S86" i="85"/>
  <c r="S87" i="85"/>
  <c r="S88" i="85"/>
  <c r="S89" i="85"/>
  <c r="S90" i="85"/>
  <c r="S91" i="85"/>
  <c r="S92" i="85"/>
  <c r="S93" i="85"/>
  <c r="S94" i="85"/>
  <c r="S95" i="85"/>
  <c r="S96" i="85"/>
  <c r="S97" i="85"/>
  <c r="S98" i="85"/>
  <c r="S99" i="85"/>
  <c r="S100" i="85"/>
  <c r="S101" i="85"/>
  <c r="S102" i="85"/>
  <c r="S103" i="85"/>
  <c r="S104" i="85"/>
  <c r="S105" i="85"/>
  <c r="S106" i="85"/>
  <c r="S107" i="85"/>
  <c r="S108" i="85"/>
  <c r="S109" i="85"/>
  <c r="S110" i="85"/>
  <c r="S111" i="85"/>
  <c r="S112" i="85"/>
  <c r="S113" i="85"/>
  <c r="S114" i="85"/>
  <c r="S115" i="85"/>
  <c r="S116" i="85"/>
  <c r="S117" i="85"/>
  <c r="S118" i="85"/>
  <c r="S119" i="85"/>
  <c r="S120" i="85"/>
  <c r="S121" i="85"/>
  <c r="S122" i="85"/>
  <c r="S123" i="85"/>
  <c r="S124" i="85"/>
  <c r="S125" i="85"/>
  <c r="S126" i="85"/>
  <c r="S127" i="85"/>
  <c r="S128" i="85"/>
  <c r="S129" i="85"/>
  <c r="S130" i="85"/>
  <c r="Y14" i="85" l="1"/>
  <c r="Y101" i="85"/>
  <c r="Y10" i="85"/>
  <c r="Y37" i="85"/>
  <c r="Y2" i="85"/>
  <c r="Y13" i="85"/>
  <c r="Y155" i="85"/>
  <c r="Y139" i="85"/>
  <c r="Y123" i="85"/>
  <c r="Y107" i="85"/>
  <c r="Y91" i="85"/>
  <c r="Y75" i="85"/>
  <c r="Y59" i="85"/>
  <c r="Y43" i="85"/>
  <c r="Y27" i="85"/>
  <c r="Y11" i="85"/>
  <c r="Y161" i="85"/>
  <c r="Y145" i="85"/>
  <c r="Y129" i="85"/>
  <c r="Y113" i="85"/>
  <c r="Y97" i="85"/>
  <c r="Y81" i="85"/>
  <c r="Y65" i="85"/>
  <c r="Y49" i="85"/>
  <c r="Y33" i="85"/>
  <c r="Y17" i="85"/>
  <c r="Y160" i="85"/>
  <c r="Y144" i="85"/>
  <c r="Y128" i="85"/>
  <c r="Y112" i="85"/>
  <c r="Y96" i="85"/>
  <c r="Y80" i="85"/>
  <c r="Y64" i="85"/>
  <c r="Y48" i="85"/>
  <c r="Y32" i="85"/>
  <c r="Y16" i="85"/>
  <c r="Y159" i="85"/>
  <c r="Y143" i="85"/>
  <c r="Y127" i="85"/>
  <c r="Y111" i="85"/>
  <c r="Y95" i="85"/>
  <c r="Y79" i="85"/>
  <c r="Y63" i="85"/>
  <c r="Y47" i="85"/>
  <c r="Y31" i="85"/>
  <c r="Y15" i="85"/>
  <c r="Y157" i="85"/>
  <c r="Y141" i="85"/>
  <c r="Y125" i="85"/>
  <c r="Y109" i="85"/>
  <c r="Y93" i="85"/>
  <c r="Y77" i="85"/>
  <c r="Y61" i="85"/>
  <c r="Y45" i="85"/>
  <c r="Y29" i="85"/>
  <c r="Y156" i="85"/>
  <c r="Y140" i="85"/>
  <c r="Y124" i="85"/>
  <c r="Y108" i="85"/>
  <c r="Y92" i="85"/>
  <c r="Y76" i="85"/>
  <c r="Y60" i="85"/>
  <c r="Y44" i="85"/>
  <c r="Y28" i="85"/>
  <c r="Y12" i="85"/>
  <c r="Y153" i="85"/>
  <c r="Y137" i="85"/>
  <c r="Y121" i="85"/>
  <c r="Y105" i="85"/>
  <c r="Y89" i="85"/>
  <c r="Y73" i="85"/>
  <c r="Y57" i="85"/>
  <c r="Y41" i="85"/>
  <c r="Y25" i="85"/>
  <c r="Y9" i="85"/>
  <c r="Y152" i="85"/>
  <c r="Y136" i="85"/>
  <c r="Y120" i="85"/>
  <c r="Y104" i="85"/>
  <c r="Y88" i="85"/>
  <c r="Y72" i="85"/>
  <c r="Y56" i="85"/>
  <c r="Y40" i="85"/>
  <c r="Y24" i="85"/>
  <c r="Y8" i="85"/>
  <c r="Y154" i="85"/>
  <c r="Y138" i="85"/>
  <c r="Y122" i="85"/>
  <c r="Y106" i="85"/>
  <c r="Y90" i="85"/>
  <c r="Y74" i="85"/>
  <c r="Y58" i="85"/>
  <c r="Y42" i="85"/>
  <c r="Y26" i="85"/>
  <c r="Y151" i="85"/>
  <c r="Y135" i="85"/>
  <c r="Y119" i="85"/>
  <c r="Y103" i="85"/>
  <c r="Y87" i="85"/>
  <c r="Y71" i="85"/>
  <c r="Y55" i="85"/>
  <c r="Y39" i="85"/>
  <c r="Y23" i="85"/>
  <c r="Y7" i="85"/>
  <c r="Y150" i="85"/>
  <c r="Y134" i="85"/>
  <c r="Y118" i="85"/>
  <c r="Y102" i="85"/>
  <c r="Y86" i="85"/>
  <c r="Y70" i="85"/>
  <c r="Y54" i="85"/>
  <c r="Y38" i="85"/>
  <c r="Y22" i="85"/>
  <c r="Y6" i="85"/>
  <c r="Y149" i="85"/>
  <c r="Y133" i="85"/>
  <c r="Y117" i="85"/>
  <c r="Y85" i="85"/>
  <c r="Y69" i="85"/>
  <c r="Y53" i="85"/>
  <c r="Y21" i="85"/>
  <c r="Y5" i="85"/>
  <c r="Y158" i="85"/>
  <c r="Y142" i="85"/>
  <c r="Y126" i="85"/>
  <c r="Y110" i="85"/>
  <c r="Y94" i="85"/>
  <c r="Y78" i="85"/>
  <c r="Y62" i="85"/>
  <c r="Y46" i="85"/>
  <c r="Y30" i="85"/>
  <c r="Y148" i="85"/>
  <c r="Y132" i="85"/>
  <c r="Y116" i="85"/>
  <c r="Y100" i="85"/>
  <c r="Y84" i="85"/>
  <c r="Y68" i="85"/>
  <c r="Y52" i="85"/>
  <c r="Y36" i="85"/>
  <c r="Y20" i="85"/>
  <c r="Y4" i="85"/>
  <c r="Y163" i="85"/>
  <c r="Y147" i="85"/>
  <c r="Y131" i="85"/>
  <c r="Y115" i="85"/>
  <c r="Y99" i="85"/>
  <c r="Y83" i="85"/>
  <c r="Y67" i="85"/>
  <c r="Y51" i="85"/>
  <c r="Y35" i="85"/>
  <c r="Y19" i="85"/>
  <c r="Y3" i="85"/>
  <c r="Y162" i="85"/>
  <c r="Y146" i="85"/>
  <c r="Y130" i="85"/>
  <c r="Y114" i="85"/>
  <c r="Y98" i="85"/>
  <c r="Y82" i="85"/>
  <c r="Y66" i="85"/>
  <c r="Y50" i="85"/>
  <c r="Y34" i="85"/>
  <c r="Y18" i="85"/>
</calcChain>
</file>

<file path=xl/sharedStrings.xml><?xml version="1.0" encoding="utf-8"?>
<sst xmlns="http://schemas.openxmlformats.org/spreadsheetml/2006/main" count="2429" uniqueCount="435">
  <si>
    <t>BT</t>
  </si>
  <si>
    <t>Pièce</t>
  </si>
  <si>
    <t>Client</t>
  </si>
  <si>
    <t>Ancient Code</t>
  </si>
  <si>
    <t>Description</t>
  </si>
  <si>
    <t>ID groupe ressource</t>
  </si>
  <si>
    <t>Ressource ID</t>
  </si>
  <si>
    <t>Qté Prod.</t>
  </si>
  <si>
    <t>Qté Complétée</t>
  </si>
  <si>
    <t>Date Début</t>
  </si>
  <si>
    <t>Heure de Début</t>
  </si>
  <si>
    <t>Heure fin</t>
  </si>
  <si>
    <t>Temps est Prod</t>
  </si>
  <si>
    <t>SEQ - OP</t>
  </si>
  <si>
    <t>TAIL-S</t>
  </si>
  <si>
    <t>Scie #5 216 CJ</t>
  </si>
  <si>
    <t>SCIECJ</t>
  </si>
  <si>
    <t>SCIE216CJ</t>
  </si>
  <si>
    <t>IMPRIM</t>
  </si>
  <si>
    <t>Ligne imprim/lamin 219 CJ</t>
  </si>
  <si>
    <t>LAMINECJ</t>
  </si>
  <si>
    <t>LIIMP219CJ</t>
  </si>
  <si>
    <t>TAIL-C</t>
  </si>
  <si>
    <t>Profileuse #5 V CJ</t>
  </si>
  <si>
    <t>PROFILCJ</t>
  </si>
  <si>
    <t>CONT5-V-CJ</t>
  </si>
  <si>
    <t>Profileuse #4 H-V CJ</t>
  </si>
  <si>
    <t>CONT4-HV-CJ</t>
  </si>
  <si>
    <t>Scie #1 213 CJ</t>
  </si>
  <si>
    <t>SCIE213CJ</t>
  </si>
  <si>
    <t>SCIE #4 217 CJ</t>
  </si>
  <si>
    <t>SCIE217CJ</t>
  </si>
  <si>
    <t>PO-12-729</t>
  </si>
  <si>
    <t>Profileuse #2 H-V CJ</t>
  </si>
  <si>
    <t>CONT2-HV-CJ</t>
  </si>
  <si>
    <t>68-1020</t>
  </si>
  <si>
    <t>71-1130</t>
  </si>
  <si>
    <t>62-3300</t>
  </si>
  <si>
    <t>62-3260</t>
  </si>
  <si>
    <t>62-3290</t>
  </si>
  <si>
    <t>Req. par</t>
  </si>
  <si>
    <t>CONT3-HV-CJ</t>
  </si>
  <si>
    <t>SEM.</t>
  </si>
  <si>
    <t>SCIES2CJ</t>
  </si>
  <si>
    <t>Séq Op</t>
  </si>
  <si>
    <t>OP AVANT</t>
  </si>
  <si>
    <t>69-7561</t>
  </si>
  <si>
    <t>67-1230</t>
  </si>
  <si>
    <t>LAMINAGE</t>
  </si>
  <si>
    <t>Profileuse #3 H-V CJ</t>
  </si>
  <si>
    <t>Scie #2 S2 CJ</t>
  </si>
  <si>
    <t>RESTRICTION PCS</t>
  </si>
  <si>
    <t>Somme prod</t>
  </si>
  <si>
    <t>CONTOUR-2</t>
  </si>
  <si>
    <t>CONTOUR-4</t>
  </si>
  <si>
    <t>CONTOUR-5</t>
  </si>
  <si>
    <t>SCIE-1</t>
  </si>
  <si>
    <t>SCIE-4</t>
  </si>
  <si>
    <t>SCIE-5</t>
  </si>
  <si>
    <t>WORK CENTER</t>
  </si>
  <si>
    <t>Somme CONTOUR-2</t>
  </si>
  <si>
    <t>Somme CONTOUR-4</t>
  </si>
  <si>
    <t>Somme SCIE-4</t>
  </si>
  <si>
    <t>Somme SCIE-5</t>
  </si>
  <si>
    <t>SCIE-2</t>
  </si>
  <si>
    <t>CONTOUR-3</t>
  </si>
  <si>
    <t>STATUT BT</t>
  </si>
  <si>
    <t>ASSEMB</t>
  </si>
  <si>
    <t>67-1380</t>
  </si>
  <si>
    <t>71-1620</t>
  </si>
  <si>
    <t>66-1140</t>
  </si>
  <si>
    <t>67-1390</t>
  </si>
  <si>
    <t>COMMENTAIRE</t>
  </si>
  <si>
    <t>CJ25-00227</t>
  </si>
  <si>
    <t>55-3070</t>
  </si>
  <si>
    <t>67-1370</t>
  </si>
  <si>
    <t>67-1410</t>
  </si>
  <si>
    <t>67-1400</t>
  </si>
  <si>
    <t>67-1420</t>
  </si>
  <si>
    <t>ASSEMBLAGE</t>
  </si>
  <si>
    <t>--</t>
  </si>
  <si>
    <t>Somme CONTOUR-5</t>
  </si>
  <si>
    <t>73-1430</t>
  </si>
  <si>
    <t>CJ25-00745</t>
  </si>
  <si>
    <t>PO-12-525</t>
  </si>
  <si>
    <t>PO-12-727</t>
  </si>
  <si>
    <t>CJ25-00757</t>
  </si>
  <si>
    <t>56-3070</t>
  </si>
  <si>
    <t>CJ25-00851</t>
  </si>
  <si>
    <t>74-1670</t>
  </si>
  <si>
    <t>19-0360</t>
  </si>
  <si>
    <t>45-2530</t>
  </si>
  <si>
    <t>47-0120</t>
  </si>
  <si>
    <t>48-0310</t>
  </si>
  <si>
    <t>49-0920</t>
  </si>
  <si>
    <t>50-2330</t>
  </si>
  <si>
    <t>50-2360</t>
  </si>
  <si>
    <t>50-2370</t>
  </si>
  <si>
    <t>50-2380</t>
  </si>
  <si>
    <t>50-2390</t>
  </si>
  <si>
    <t>51-2080</t>
  </si>
  <si>
    <t>51-2090</t>
  </si>
  <si>
    <t>51-2110</t>
  </si>
  <si>
    <t>53-3020</t>
  </si>
  <si>
    <t>54-2000</t>
  </si>
  <si>
    <t>57-7080</t>
  </si>
  <si>
    <t>58-3160</t>
  </si>
  <si>
    <t>59-3630</t>
  </si>
  <si>
    <t>59-7330</t>
  </si>
  <si>
    <t>59-7331</t>
  </si>
  <si>
    <t>61-3370</t>
  </si>
  <si>
    <t>61-3371</t>
  </si>
  <si>
    <t>61-3372</t>
  </si>
  <si>
    <t>61-3373</t>
  </si>
  <si>
    <t>61-3374</t>
  </si>
  <si>
    <t>62-3270</t>
  </si>
  <si>
    <t>62-3280</t>
  </si>
  <si>
    <t>62-3420</t>
  </si>
  <si>
    <t>63-2300</t>
  </si>
  <si>
    <t>63-2420</t>
  </si>
  <si>
    <t>63-2430</t>
  </si>
  <si>
    <t>63-2450</t>
  </si>
  <si>
    <t>64-1460</t>
  </si>
  <si>
    <t>64-1470</t>
  </si>
  <si>
    <t>65-3060</t>
  </si>
  <si>
    <t>65-3360</t>
  </si>
  <si>
    <t>65-3450</t>
  </si>
  <si>
    <t>66-1130</t>
  </si>
  <si>
    <t>67-1000</t>
  </si>
  <si>
    <t>67-1080</t>
  </si>
  <si>
    <t>67-1250</t>
  </si>
  <si>
    <t>67-1290</t>
  </si>
  <si>
    <t>67-1300</t>
  </si>
  <si>
    <t>67-1310</t>
  </si>
  <si>
    <t>67-1430</t>
  </si>
  <si>
    <t>67-1510</t>
  </si>
  <si>
    <t>67-1520</t>
  </si>
  <si>
    <t>68-1520</t>
  </si>
  <si>
    <t>69-1100</t>
  </si>
  <si>
    <t>69-1290</t>
  </si>
  <si>
    <t>69-1350</t>
  </si>
  <si>
    <t>69-1360</t>
  </si>
  <si>
    <t>69-1530</t>
  </si>
  <si>
    <t>69-7560</t>
  </si>
  <si>
    <t>70-2070</t>
  </si>
  <si>
    <t>70-2310</t>
  </si>
  <si>
    <t>70-2521</t>
  </si>
  <si>
    <t>70-2551</t>
  </si>
  <si>
    <t>70-2552</t>
  </si>
  <si>
    <t>71-1120</t>
  </si>
  <si>
    <t>72-1160</t>
  </si>
  <si>
    <t>73-2090</t>
  </si>
  <si>
    <t>74-1040</t>
  </si>
  <si>
    <t>74-1270</t>
  </si>
  <si>
    <t>74-1590</t>
  </si>
  <si>
    <t>74-1810</t>
  </si>
  <si>
    <t>74-7900</t>
  </si>
  <si>
    <t>74-7910</t>
  </si>
  <si>
    <t>74-7920</t>
  </si>
  <si>
    <t>PO-09-511</t>
  </si>
  <si>
    <t>PO-10-804</t>
  </si>
  <si>
    <t>PO-12-612</t>
  </si>
  <si>
    <t>NB OP</t>
  </si>
  <si>
    <t>H-ASSCJ</t>
  </si>
  <si>
    <t>RACOURCIE MDO</t>
  </si>
  <si>
    <t>Opérations</t>
  </si>
  <si>
    <t>NB AIDE OP</t>
  </si>
  <si>
    <t>CJ25-00910</t>
  </si>
  <si>
    <t>CJ25-00915</t>
  </si>
  <si>
    <t>DÉBUTÉ</t>
  </si>
  <si>
    <t>POLYMOS</t>
  </si>
  <si>
    <t>CRANE</t>
  </si>
  <si>
    <t>MAAX</t>
  </si>
  <si>
    <t>AD90755</t>
  </si>
  <si>
    <t>NORBEC</t>
  </si>
  <si>
    <t>NO23725</t>
  </si>
  <si>
    <t>CJ25-01344</t>
  </si>
  <si>
    <t>MA05550</t>
  </si>
  <si>
    <t>PO12525</t>
  </si>
  <si>
    <t>PO12727</t>
  </si>
  <si>
    <t>PO12729</t>
  </si>
  <si>
    <t>COFFRAICF</t>
  </si>
  <si>
    <t>CR15030</t>
  </si>
  <si>
    <t>PO09511</t>
  </si>
  <si>
    <t>PO12612</t>
  </si>
  <si>
    <t>CJ25-01782</t>
  </si>
  <si>
    <t>CJ25-01898</t>
  </si>
  <si>
    <t>CJ25-01784</t>
  </si>
  <si>
    <t>CJ25-01785</t>
  </si>
  <si>
    <t>CJ25-01786</t>
  </si>
  <si>
    <t>CJ25-01788</t>
  </si>
  <si>
    <t>CJ25-01789</t>
  </si>
  <si>
    <t>CJ25-01806</t>
  </si>
  <si>
    <t>CJ25-01810</t>
  </si>
  <si>
    <t>CJ25-01811</t>
  </si>
  <si>
    <t>CJ25-01812</t>
  </si>
  <si>
    <t>CJ25-01988</t>
  </si>
  <si>
    <t>CJ25-01989</t>
  </si>
  <si>
    <t>CJ25-01990</t>
  </si>
  <si>
    <t>CJ25-01991</t>
  </si>
  <si>
    <t>CJ25-02015</t>
  </si>
  <si>
    <t>CJ25-02016</t>
  </si>
  <si>
    <t/>
  </si>
  <si>
    <t>PROMOUNDS</t>
  </si>
  <si>
    <t>PR85510</t>
  </si>
  <si>
    <t>PR85550</t>
  </si>
  <si>
    <t>PR85540</t>
  </si>
  <si>
    <t>MA05555</t>
  </si>
  <si>
    <t>CANIMEX</t>
  </si>
  <si>
    <t>CA75548</t>
  </si>
  <si>
    <t>ALDES</t>
  </si>
  <si>
    <t>NEXXFIELD</t>
  </si>
  <si>
    <t>SOPREMACA</t>
  </si>
  <si>
    <t>SO55510</t>
  </si>
  <si>
    <t>ECOPAK</t>
  </si>
  <si>
    <t>EC60500</t>
  </si>
  <si>
    <t>FOLIOT</t>
  </si>
  <si>
    <t>FO40780</t>
  </si>
  <si>
    <t>PREMIERTEC</t>
  </si>
  <si>
    <t>PR23590</t>
  </si>
  <si>
    <t>BELLEY</t>
  </si>
  <si>
    <t>STANDARDPA</t>
  </si>
  <si>
    <t>CO65950</t>
  </si>
  <si>
    <t>AI05830</t>
  </si>
  <si>
    <t>AI05840</t>
  </si>
  <si>
    <t>AI05860</t>
  </si>
  <si>
    <t>USINEX</t>
  </si>
  <si>
    <t>MA25500</t>
  </si>
  <si>
    <t>MA25510</t>
  </si>
  <si>
    <t>SECCO</t>
  </si>
  <si>
    <t>SE10705</t>
  </si>
  <si>
    <t>BE50802</t>
  </si>
  <si>
    <t>BE50822</t>
  </si>
  <si>
    <t>BE50812</t>
  </si>
  <si>
    <t>SE10640</t>
  </si>
  <si>
    <t>PR85530</t>
  </si>
  <si>
    <t>PR85580</t>
  </si>
  <si>
    <t>PR85520</t>
  </si>
  <si>
    <t>CJ25-02131</t>
  </si>
  <si>
    <t>SMITH</t>
  </si>
  <si>
    <t>Somme ASSEMBLAGE</t>
  </si>
  <si>
    <t>Colleuse urathane #1 209 CJ</t>
  </si>
  <si>
    <t>IMPRIMANTE</t>
  </si>
  <si>
    <t>Somme IMPRIMANTE</t>
  </si>
  <si>
    <t>A7</t>
  </si>
  <si>
    <t>AI-12-500</t>
  </si>
  <si>
    <t>CJ25-00752</t>
  </si>
  <si>
    <t>CELLUR1209CJ</t>
  </si>
  <si>
    <t>CJ25-00756</t>
  </si>
  <si>
    <t>CJ25-00758</t>
  </si>
  <si>
    <t>CA75541</t>
  </si>
  <si>
    <t>CJ25-00917</t>
  </si>
  <si>
    <t>CJ25-01726</t>
  </si>
  <si>
    <t>SE10700</t>
  </si>
  <si>
    <t>CJ25-02248</t>
  </si>
  <si>
    <t>PO10804</t>
  </si>
  <si>
    <t>CJ25-02440</t>
  </si>
  <si>
    <t>PRINOTH</t>
  </si>
  <si>
    <t>BO15520</t>
  </si>
  <si>
    <t>Somme LAMINAGE</t>
  </si>
  <si>
    <t>CJ25-02522</t>
  </si>
  <si>
    <t>MEI</t>
  </si>
  <si>
    <t>ME22600</t>
  </si>
  <si>
    <t>CJ25-02638</t>
  </si>
  <si>
    <t>SM10945</t>
  </si>
  <si>
    <t>CJ25-02639</t>
  </si>
  <si>
    <t>SM10965</t>
  </si>
  <si>
    <t>CJ25-02640</t>
  </si>
  <si>
    <t>SM10975</t>
  </si>
  <si>
    <t>CJ25-02642</t>
  </si>
  <si>
    <t>SM10950</t>
  </si>
  <si>
    <t>CJ25-02643</t>
  </si>
  <si>
    <t>SM10955</t>
  </si>
  <si>
    <t>CJ25-02644</t>
  </si>
  <si>
    <t>SM10960</t>
  </si>
  <si>
    <t>CJ25-02645</t>
  </si>
  <si>
    <t>SM10970</t>
  </si>
  <si>
    <t>CJ25-02689</t>
  </si>
  <si>
    <t>CJ25-02747</t>
  </si>
  <si>
    <t>SM10910</t>
  </si>
  <si>
    <t>CJ25-02748</t>
  </si>
  <si>
    <t>CJ25-02749</t>
  </si>
  <si>
    <t>PR24-18719</t>
  </si>
  <si>
    <t>ECHANTILLON</t>
  </si>
  <si>
    <t>MDO OP</t>
  </si>
  <si>
    <t>1,00</t>
  </si>
  <si>
    <t>0,00</t>
  </si>
  <si>
    <t>0,10</t>
  </si>
  <si>
    <t>3,00</t>
  </si>
  <si>
    <t>2,00</t>
  </si>
  <si>
    <t>CJ25-02838</t>
  </si>
  <si>
    <t>GSTJ</t>
  </si>
  <si>
    <t>MU80635</t>
  </si>
  <si>
    <t>CJ25-02839</t>
  </si>
  <si>
    <t>MCLURE</t>
  </si>
  <si>
    <t>MC10770</t>
  </si>
  <si>
    <t>SOPREMAUS</t>
  </si>
  <si>
    <t>0,20</t>
  </si>
  <si>
    <t>CJ25-02862</t>
  </si>
  <si>
    <t>BO15510</t>
  </si>
  <si>
    <t>CJ25-02865</t>
  </si>
  <si>
    <t>BO15525</t>
  </si>
  <si>
    <t>CJ25-02881</t>
  </si>
  <si>
    <t>CJ25-02883</t>
  </si>
  <si>
    <t>CJ25-02975</t>
  </si>
  <si>
    <t>JBPOITRAS</t>
  </si>
  <si>
    <t>PO20560</t>
  </si>
  <si>
    <t>CJ25-02979</t>
  </si>
  <si>
    <t>PO20660</t>
  </si>
  <si>
    <t>CJ25-02980</t>
  </si>
  <si>
    <t>PO20650</t>
  </si>
  <si>
    <t>CJ25-02983</t>
  </si>
  <si>
    <t>MU80655</t>
  </si>
  <si>
    <t>CJ25-02984</t>
  </si>
  <si>
    <t>PO20640</t>
  </si>
  <si>
    <t>CJ25-02985</t>
  </si>
  <si>
    <t>PO20630</t>
  </si>
  <si>
    <t>CJ25-02986</t>
  </si>
  <si>
    <t>MA22550</t>
  </si>
  <si>
    <t>JELDWEN</t>
  </si>
  <si>
    <t>JE15601</t>
  </si>
  <si>
    <t>JE15611</t>
  </si>
  <si>
    <t>CJ25-03106</t>
  </si>
  <si>
    <t>CJ25-03107</t>
  </si>
  <si>
    <t>UNICEL</t>
  </si>
  <si>
    <t>UN90530</t>
  </si>
  <si>
    <t>CJ25-03108</t>
  </si>
  <si>
    <t>CJ25-03109</t>
  </si>
  <si>
    <t>CR15550</t>
  </si>
  <si>
    <t>Somme SCIE-2</t>
  </si>
  <si>
    <t>CJ25-03217</t>
  </si>
  <si>
    <t>DUNFAB</t>
  </si>
  <si>
    <t>DU50610</t>
  </si>
  <si>
    <t>CJ25-03219</t>
  </si>
  <si>
    <t>CR15640</t>
  </si>
  <si>
    <t>Somme SCIE-1</t>
  </si>
  <si>
    <t>CJ25-01787</t>
  </si>
  <si>
    <t>CJ25-01804</t>
  </si>
  <si>
    <t>CJ25-01805</t>
  </si>
  <si>
    <t>CJ25-01809</t>
  </si>
  <si>
    <t>CJ25-02263</t>
  </si>
  <si>
    <t>CJ25-02264</t>
  </si>
  <si>
    <t>CJ25-02265</t>
  </si>
  <si>
    <t>CJ25-03215</t>
  </si>
  <si>
    <t>CJ25-03258</t>
  </si>
  <si>
    <t>PORTESCAN</t>
  </si>
  <si>
    <t>EC10530</t>
  </si>
  <si>
    <t>CJ25-03260</t>
  </si>
  <si>
    <t>DU50510</t>
  </si>
  <si>
    <t>CJ25-03261</t>
  </si>
  <si>
    <t>DU50520</t>
  </si>
  <si>
    <t>CJ25-03262</t>
  </si>
  <si>
    <t>CJ25-03264</t>
  </si>
  <si>
    <t>THERMAFIX2</t>
  </si>
  <si>
    <t>TH80500</t>
  </si>
  <si>
    <t>CJ25-03268</t>
  </si>
  <si>
    <t>CJ25-03286</t>
  </si>
  <si>
    <t>CJ25-03312</t>
  </si>
  <si>
    <t>CJ25-03313</t>
  </si>
  <si>
    <t>LPAMEDIC</t>
  </si>
  <si>
    <t>LP10510</t>
  </si>
  <si>
    <t>CJ25-03314</t>
  </si>
  <si>
    <t>NADO</t>
  </si>
  <si>
    <t>NA15500</t>
  </si>
  <si>
    <t>CJ25-03315</t>
  </si>
  <si>
    <t>LACASSE</t>
  </si>
  <si>
    <t>LA20535</t>
  </si>
  <si>
    <t>CJ25-03316</t>
  </si>
  <si>
    <t>DECONAT</t>
  </si>
  <si>
    <t>PI37510</t>
  </si>
  <si>
    <t>CJ25-03320</t>
  </si>
  <si>
    <t>DYNAMICS</t>
  </si>
  <si>
    <t>CJ25-03321</t>
  </si>
  <si>
    <t>75-0100</t>
  </si>
  <si>
    <t>CJ25-03322</t>
  </si>
  <si>
    <t>GE</t>
  </si>
  <si>
    <t>GE40550</t>
  </si>
  <si>
    <t>CJ25-03323</t>
  </si>
  <si>
    <t>GE40552</t>
  </si>
  <si>
    <t>CJ25-03324</t>
  </si>
  <si>
    <t>GE40558</t>
  </si>
  <si>
    <t>CJ25-03325</t>
  </si>
  <si>
    <t>SN10500</t>
  </si>
  <si>
    <t>CJ25-03327</t>
  </si>
  <si>
    <t>LP10505</t>
  </si>
  <si>
    <t>CJ25-03331</t>
  </si>
  <si>
    <t>CJ25-03333</t>
  </si>
  <si>
    <t>GE40554</t>
  </si>
  <si>
    <t>CJ25-03334</t>
  </si>
  <si>
    <t>GE40556</t>
  </si>
  <si>
    <t>CJ25-03358</t>
  </si>
  <si>
    <t>CJ25-03429</t>
  </si>
  <si>
    <t>CJ25-03430</t>
  </si>
  <si>
    <t>ZOOMCO</t>
  </si>
  <si>
    <t>BI40505</t>
  </si>
  <si>
    <t>CJ25-03448</t>
  </si>
  <si>
    <t>CJ25-03451</t>
  </si>
  <si>
    <t>75-0110</t>
  </si>
  <si>
    <t>FO-40-510</t>
  </si>
  <si>
    <t>CJ25-03453</t>
  </si>
  <si>
    <t>BO15630</t>
  </si>
  <si>
    <t>CJ25-03481</t>
  </si>
  <si>
    <t>OSBLOCK</t>
  </si>
  <si>
    <t>OS20620</t>
  </si>
  <si>
    <t>SOUCY</t>
  </si>
  <si>
    <t>TREMCOCAN</t>
  </si>
  <si>
    <t>DSI</t>
  </si>
  <si>
    <t>CJ25-03540</t>
  </si>
  <si>
    <t>NU01530</t>
  </si>
  <si>
    <t>CJ25-03541</t>
  </si>
  <si>
    <t>NO23630</t>
  </si>
  <si>
    <t>CJ25-03542</t>
  </si>
  <si>
    <t>SO78550</t>
  </si>
  <si>
    <t>CJ25-03543</t>
  </si>
  <si>
    <t>CJ25-03548</t>
  </si>
  <si>
    <t>CJ25-03549</t>
  </si>
  <si>
    <t>CJ25-03550</t>
  </si>
  <si>
    <t>DS12500</t>
  </si>
  <si>
    <t>CJ25-03551</t>
  </si>
  <si>
    <t>AI05870</t>
  </si>
  <si>
    <t>CJ25-03552</t>
  </si>
  <si>
    <t>AI05880</t>
  </si>
  <si>
    <t>CJ25-03553</t>
  </si>
  <si>
    <t>SO78560</t>
  </si>
  <si>
    <t>CJ25-03554</t>
  </si>
  <si>
    <t>SO78570</t>
  </si>
  <si>
    <t>CJ25-03555</t>
  </si>
  <si>
    <t>CJ25-03556</t>
  </si>
  <si>
    <t>CJ25-03557</t>
  </si>
  <si>
    <t>Op. générique Assemblage CJ</t>
  </si>
  <si>
    <t>OPASSGENCJ</t>
  </si>
  <si>
    <t>Somme CONTOUR-3</t>
  </si>
  <si>
    <t>MDO AIDE</t>
  </si>
  <si>
    <t>MDO EMBALT</t>
  </si>
  <si>
    <t>COMPLÉTÉ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</si>
</sst>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&quot; h &quot;mm;@"/>
    <numFmt numFmtId="165" formatCode="[$-F400]h:mm:ss\ AM/PM"/>
    <numFmt numFmtId="167" formatCode="0.0"/>
    <numFmt numFmtId="168" formatCode="h:mm;@"/>
    <numFmt numFmtId="170" formatCode="_ * #,##0_)\ _$_ ;_ * \(#,##0\)\ _$_ ;_ * &quot;-&quot;_)\ _$_ ;_ @_ 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 tint="-0.249977111117893"/>
      <name val="Aptos Narrow"/>
      <family val="2"/>
      <scheme val="minor"/>
    </font>
    <font>
      <sz val="11"/>
      <color theme="0" tint="-0.34998626667073579"/>
      <name val="Aptos Narrow"/>
      <family val="2"/>
      <scheme val="minor"/>
    </font>
    <font>
      <b/>
      <sz val="11"/>
      <color theme="0" tint="-0.34998626667073579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wrapText="1"/>
    </xf>
    <xf numFmtId="2" fontId="0" fillId="0" borderId="0" xfId="0" applyNumberFormat="1" applyAlignment="1">
      <alignment horizontal="center" vertical="center" wrapText="1"/>
    </xf>
    <xf numFmtId="168" fontId="0" fillId="0" borderId="0" xfId="0" pivotButton="1" applyNumberFormat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0" fillId="0" borderId="0" xfId="0" applyNumberFormat="1"/>
    <xf numFmtId="168" fontId="0" fillId="0" borderId="0" xfId="0" applyNumberFormat="1"/>
    <xf numFmtId="3" fontId="0" fillId="0" borderId="0" xfId="0" applyNumberForma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16" fontId="3" fillId="2" borderId="0" xfId="0" applyNumberFormat="1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167" fontId="3" fillId="2" borderId="0" xfId="0" applyNumberFormat="1" applyFont="1" applyFill="1" applyAlignment="1">
      <alignment horizontal="center"/>
    </xf>
    <xf numFmtId="0" fontId="3" fillId="2" borderId="0" xfId="0" applyNumberFormat="1" applyFont="1" applyFill="1" applyAlignment="1">
      <alignment horizontal="center" vertical="center"/>
    </xf>
    <xf numFmtId="164" fontId="3" fillId="2" borderId="0" xfId="0" applyNumberFormat="1" applyFont="1" applyFill="1"/>
  </cellXfs>
  <cellStyles count="1">
    <cellStyle name="Normal" xfId="0" builtinId="0"/>
  </cellStyles>
  <dxfs count="1196"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0" formatCode="General"/>
      <fill>
        <patternFill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0" formatCode="General"/>
      <fill>
        <patternFill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0" formatCode="General"/>
      <fill>
        <patternFill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0" formatCode="General"/>
      <fill>
        <patternFill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0" formatCode="General"/>
      <fill>
        <patternFill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0" formatCode="General"/>
      <fill>
        <patternFill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0" formatCode="General"/>
      <fill>
        <patternFill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0" formatCode="General"/>
      <fill>
        <patternFill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0" formatCode="General"/>
      <fill>
        <patternFill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0" formatCode="General"/>
      <fill>
        <patternFill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0" formatCode="General"/>
      <fill>
        <patternFill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21" formatCode="dd/mmm"/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167" formatCode="0.0"/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164" formatCode="h&quot; h &quot;mm;@"/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164" formatCode="h&quot; h &quot;mm;@"/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numFmt numFmtId="21" formatCode="dd/mmm"/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Aptos Narrow"/>
        <family val="2"/>
        <scheme val="minor"/>
      </font>
      <fill>
        <patternFill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alignment horizontal="center" vertical="center"/>
    </dxf>
    <dxf>
      <alignment horizontal="center" vertical="center"/>
    </dxf>
    <dxf>
      <alignment vertical="center"/>
    </dxf>
    <dxf>
      <alignment horizontal="center"/>
    </dxf>
    <dxf>
      <alignment horizontal="center" vertical="center"/>
    </dxf>
    <dxf>
      <fill>
        <patternFill patternType="solid">
          <bgColor theme="0" tint="-0.34998626667073579"/>
        </patternFill>
      </fill>
    </dxf>
    <dxf>
      <font>
        <color theme="0" tint="-0.34998626667073579"/>
      </font>
    </dxf>
    <dxf>
      <alignment horizontal="center"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horizontal="center"/>
    </dxf>
    <dxf>
      <font>
        <b/>
      </font>
    </dxf>
    <dxf>
      <font>
        <b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b/>
      </font>
    </dxf>
    <dxf>
      <alignment vertical="center"/>
    </dxf>
    <dxf>
      <alignment horizontal="center"/>
    </dxf>
    <dxf>
      <font>
        <b/>
      </font>
    </dxf>
    <dxf>
      <alignment vertical="center"/>
    </dxf>
    <dxf>
      <alignment horizontal="center"/>
    </dxf>
    <dxf>
      <font>
        <b/>
      </font>
    </dxf>
    <dxf>
      <font>
        <b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fill>
        <patternFill patternType="solid">
          <bgColor theme="0" tint="-0.34998626667073579"/>
        </patternFill>
      </fill>
    </dxf>
    <dxf>
      <font>
        <color theme="0" tint="-0.34998626667073579"/>
      </font>
    </dxf>
    <dxf>
      <fill>
        <patternFill patternType="solid">
          <bgColor theme="0" tint="-0.34998626667073579"/>
        </patternFill>
      </fill>
    </dxf>
    <dxf>
      <font>
        <color theme="0" tint="-0.34998626667073579"/>
      </font>
    </dxf>
    <dxf>
      <fill>
        <patternFill patternType="solid">
          <bgColor theme="0" tint="-0.34998626667073579"/>
        </patternFill>
      </fill>
    </dxf>
    <dxf>
      <font>
        <color theme="0" tint="-0.34998626667073579"/>
      </font>
    </dxf>
    <dxf>
      <fill>
        <patternFill patternType="solid">
          <bgColor theme="0" tint="-0.34998626667073579"/>
        </patternFill>
      </fill>
    </dxf>
    <dxf>
      <font>
        <color theme="0" tint="-0.34998626667073579"/>
      </font>
    </dxf>
    <dxf>
      <fill>
        <patternFill patternType="solid">
          <bgColor theme="0" tint="-0.34998626667073579"/>
        </patternFill>
      </fill>
    </dxf>
    <dxf>
      <font>
        <color theme="0" tint="-0.34998626667073579"/>
      </font>
    </dxf>
    <dxf>
      <fill>
        <patternFill patternType="solid">
          <bgColor theme="0" tint="-0.34998626667073579"/>
        </patternFill>
      </fill>
    </dxf>
    <dxf>
      <font>
        <color theme="0" tint="-0.34998626667073579"/>
      </font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horizontal="center"/>
    </dxf>
    <dxf>
      <fill>
        <patternFill patternType="solid">
          <bgColor theme="0" tint="-0.34998626667073579"/>
        </patternFill>
      </fill>
    </dxf>
    <dxf>
      <font>
        <color theme="0" tint="-0.34998626667073579"/>
      </font>
    </dxf>
    <dxf>
      <fill>
        <patternFill patternType="solid">
          <bgColor theme="0" tint="-0.34998626667073579"/>
        </patternFill>
      </fill>
    </dxf>
    <dxf>
      <font>
        <color theme="0" tint="-0.34998626667073579"/>
      </font>
    </dxf>
    <dxf>
      <fill>
        <patternFill patternType="solid"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border>
        <bottom style="medium">
          <color auto="1"/>
        </bottom>
      </border>
    </dxf>
    <dxf>
      <font>
        <color theme="0" tint="-0.249977111117893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alignment wrapText="1"/>
    </dxf>
    <dxf>
      <numFmt numFmtId="168" formatCode="h:mm;@"/>
    </dxf>
    <dxf>
      <alignment wrapText="1"/>
    </dxf>
    <dxf>
      <alignment wrapText="1"/>
    </dxf>
    <dxf>
      <alignment wrapText="1"/>
    </dxf>
    <dxf>
      <numFmt numFmtId="2" formatCode="0.00"/>
    </dxf>
    <dxf>
      <numFmt numFmtId="2" formatCode="0.0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0"/>
    </dxf>
    <dxf>
      <alignment wrapText="0"/>
    </dxf>
    <dxf>
      <alignment wrapText="1"/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font>
        <color theme="0" tint="-0.249977111117893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168" formatCode="h:mm;@"/>
    </dxf>
    <dxf>
      <alignment wrapText="1"/>
    </dxf>
    <dxf>
      <alignment wrapText="1"/>
    </dxf>
    <dxf>
      <alignment wrapText="1"/>
    </dxf>
    <dxf>
      <numFmt numFmtId="2" formatCode="0.00"/>
    </dxf>
    <dxf>
      <numFmt numFmtId="2" formatCode="0.0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0"/>
    </dxf>
    <dxf>
      <alignment wrapText="0"/>
    </dxf>
    <dxf>
      <alignment wrapText="1"/>
    </dxf>
    <dxf>
      <numFmt numFmtId="168" formatCode="h:mm;@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2" formatCode="0.00"/>
    </dxf>
    <dxf>
      <numFmt numFmtId="2" formatCode="0.0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0"/>
    </dxf>
    <dxf>
      <alignment wrapText="0"/>
    </dxf>
    <dxf>
      <alignment wrapText="1"/>
    </dxf>
  </dxfs>
  <tableStyles count="0" defaultTableStyle="TableStyleMedium2" defaultPivotStyle="PivotStyleLight16"/>
  <colors>
    <mruColors>
      <color rgb="FFFFD1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microsoft.com/office/2011/relationships/timelineCache" Target="timelineCaches/timelineCache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pivotCacheDefinition" Target="pivotCache/pivotCacheDefinition2.xml"/><Relationship Id="rId12" Type="http://schemas.microsoft.com/office/2011/relationships/timelineCache" Target="timelineCaches/timelineCache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11/relationships/timelineCache" Target="timelineCaches/timelineCache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microsoft.com/office/2007/relationships/slicerCache" Target="slicerCaches/slicerCache3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11/relationships/timelineCache" Target="timelineCaches/timelineCache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21</xdr:col>
      <xdr:colOff>115106</xdr:colOff>
      <xdr:row>7</xdr:row>
      <xdr:rowOff>38100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 Début">
              <a:extLst>
                <a:ext uri="{FF2B5EF4-FFF2-40B4-BE49-F238E27FC236}">
                  <a16:creationId xmlns:a16="http://schemas.microsoft.com/office/drawing/2014/main" id="{E7F28057-E7A0-465F-B29E-4D639A907E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Déb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610167" y="0"/>
              <a:ext cx="5449106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30435</xdr:colOff>
      <xdr:row>7</xdr:row>
      <xdr:rowOff>42336</xdr:rowOff>
    </xdr:from>
    <xdr:to>
      <xdr:col>16</xdr:col>
      <xdr:colOff>341849</xdr:colOff>
      <xdr:row>23</xdr:row>
      <xdr:rowOff>42337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Description">
              <a:extLst>
                <a:ext uri="{FF2B5EF4-FFF2-40B4-BE49-F238E27FC236}">
                  <a16:creationId xmlns:a16="http://schemas.microsoft.com/office/drawing/2014/main" id="{CADD06A5-951D-472B-835C-74895F5202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crip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640602" y="1566336"/>
              <a:ext cx="1835414" cy="30480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328102</xdr:colOff>
      <xdr:row>7</xdr:row>
      <xdr:rowOff>42336</xdr:rowOff>
    </xdr:from>
    <xdr:to>
      <xdr:col>18</xdr:col>
      <xdr:colOff>632902</xdr:colOff>
      <xdr:row>39</xdr:row>
      <xdr:rowOff>173305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BT">
              <a:extLst>
                <a:ext uri="{FF2B5EF4-FFF2-40B4-BE49-F238E27FC236}">
                  <a16:creationId xmlns:a16="http://schemas.microsoft.com/office/drawing/2014/main" id="{E242BF56-D08F-4B4A-ADB0-23E7A5BBC25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462269" y="1566336"/>
              <a:ext cx="1828800" cy="62269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613848</xdr:colOff>
      <xdr:row>7</xdr:row>
      <xdr:rowOff>42336</xdr:rowOff>
    </xdr:from>
    <xdr:to>
      <xdr:col>21</xdr:col>
      <xdr:colOff>156648</xdr:colOff>
      <xdr:row>39</xdr:row>
      <xdr:rowOff>173305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Client">
              <a:extLst>
                <a:ext uri="{FF2B5EF4-FFF2-40B4-BE49-F238E27FC236}">
                  <a16:creationId xmlns:a16="http://schemas.microsoft.com/office/drawing/2014/main" id="{D9F84FF3-9669-4440-AA2E-20E1052B8A3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272015" y="1566336"/>
              <a:ext cx="1828800" cy="62269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1</xdr:row>
      <xdr:rowOff>0</xdr:rowOff>
    </xdr:from>
    <xdr:to>
      <xdr:col>24</xdr:col>
      <xdr:colOff>115106</xdr:colOff>
      <xdr:row>8</xdr:row>
      <xdr:rowOff>38100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 Début 20">
              <a:extLst>
                <a:ext uri="{FF2B5EF4-FFF2-40B4-BE49-F238E27FC236}">
                  <a16:creationId xmlns:a16="http://schemas.microsoft.com/office/drawing/2014/main" id="{8B231DE4-89C1-4015-87C9-C1DE5864CC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Début 2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68618" y="381000"/>
              <a:ext cx="5449106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</xdr:row>
      <xdr:rowOff>0</xdr:rowOff>
    </xdr:from>
    <xdr:to>
      <xdr:col>23</xdr:col>
      <xdr:colOff>127573</xdr:colOff>
      <xdr:row>8</xdr:row>
      <xdr:rowOff>38100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 Début 22">
              <a:extLst>
                <a:ext uri="{FF2B5EF4-FFF2-40B4-BE49-F238E27FC236}">
                  <a16:creationId xmlns:a16="http://schemas.microsoft.com/office/drawing/2014/main" id="{92ADFEEE-3B93-4E03-8913-5176D88D282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Début 2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15600" y="381000"/>
              <a:ext cx="5461573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19024</xdr:colOff>
      <xdr:row>0</xdr:row>
      <xdr:rowOff>104775</xdr:rowOff>
    </xdr:from>
    <xdr:to>
      <xdr:col>11</xdr:col>
      <xdr:colOff>416692</xdr:colOff>
      <xdr:row>0</xdr:row>
      <xdr:rowOff>1476375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 Début 9">
              <a:extLst>
                <a:ext uri="{FF2B5EF4-FFF2-40B4-BE49-F238E27FC236}">
                  <a16:creationId xmlns:a16="http://schemas.microsoft.com/office/drawing/2014/main" id="{480ADFD8-2A3F-6F0E-3E7E-A8B2F680B45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Début 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5399" y="104775"/>
              <a:ext cx="8672512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lauzon" refreshedDate="45715.615792476849" createdVersion="8" refreshedVersion="8" minRefreshableVersion="3" recordCount="162" xr:uid="{9EE974EA-D846-4C3F-A9DE-F883082E7A88}">
  <cacheSource type="worksheet">
    <worksheetSource name="Tableau1"/>
  </cacheSource>
  <cacheFields count="36">
    <cacheField name="SEQ - OP" numFmtId="0">
      <sharedItems/>
    </cacheField>
    <cacheField name="RACOURCIE MDO" numFmtId="16">
      <sharedItems/>
    </cacheField>
    <cacheField name="SEM." numFmtId="1">
      <sharedItems containsSemiMixedTypes="0" containsString="0" containsNumber="1" containsInteger="1" minValue="2" maxValue="13" count="12">
        <n v="3"/>
        <n v="9"/>
        <n v="10"/>
        <n v="12"/>
        <n v="13"/>
        <n v="11"/>
        <n v="7"/>
        <n v="8"/>
        <n v="6"/>
        <n v="5" u="1"/>
        <n v="4" u="1"/>
        <n v="2" u="1"/>
      </sharedItems>
    </cacheField>
    <cacheField name="OP AVANT" numFmtId="0">
      <sharedItems count="10">
        <s v=""/>
        <s v="Profileuse #5 V CJ"/>
        <s v="Profileuse #4 H-V CJ"/>
        <s v="Profileuse #2 H-V CJ"/>
        <s v="Scie #5 216 CJ"/>
        <s v="Profileuse #3 H-V CJ"/>
        <s v="SCIE #4 217 CJ" u="1"/>
        <s v="Scie #1 213 CJ" u="1"/>
        <s v="TAIL-C" u="1"/>
        <s v="TAIL-S" u="1"/>
      </sharedItems>
    </cacheField>
    <cacheField name="RESTRICTION PCS" numFmtId="0">
      <sharedItems count="16">
        <s v=""/>
        <s v="SCIE213CJ"/>
        <s v="CONT2-HV-CJ"/>
        <s v="CONT4-HV-CJ"/>
        <s v="Possible SCIE-1" u="1"/>
        <s v="Bonhomme -S2" u="1"/>
        <s v="Bonhomme - ASS" u="1"/>
        <s v="Avec 62-3541 et 62-3582" u="1"/>
        <s v="Avec 62-3581 et 62-3541" u="1"/>
        <s v="Forcé CONT-2" u="1"/>
        <s v="JAMAIS SUR C-2" u="1"/>
        <s v="Avec 62-3581 et 62-3582" u="1"/>
        <s v="Forcé SCIE-1" u="1"/>
        <s v="Forcé CONT-3" u="1"/>
        <s v="Forcé sur Scie 1" u="1"/>
        <s v="Forcé sur Contour 2" u="1"/>
      </sharedItems>
    </cacheField>
    <cacheField name="COMMENTAIRE" numFmtId="0">
      <sharedItems containsBlank="1" count="6">
        <s v=""/>
        <s v="COMPLÉTÉ" u="1"/>
        <m u="1"/>
        <s v="CONTOUR FAIT" u="1"/>
        <s v="Commencé S4" u="1"/>
        <s v="Start 27 janv" u="1"/>
      </sharedItems>
    </cacheField>
    <cacheField name="WORK CENTER" numFmtId="0">
      <sharedItems count="15">
        <s v="CONTOUR-4"/>
        <s v="CONTOUR-5"/>
        <s v="IMPRIMANTE"/>
        <s v="LAMINAGE"/>
        <s v="SCIE-1"/>
        <s v="SCIE-4"/>
        <s v="SCIE-5"/>
        <s v="CONTOUR-2"/>
        <s v="SCIE-2"/>
        <s v="ASSEMBLAGE"/>
        <s v="CONTOUR-3"/>
        <e v="#N/A" u="1"/>
        <s v="LAM / IMP" u="1"/>
        <s v="Z - LAM / IMP" u="1"/>
        <s v="Z-IMPRIMANTE" u="1"/>
      </sharedItems>
    </cacheField>
    <cacheField name="STATUT BT" numFmtId="14">
      <sharedItems containsDate="1" containsMixedTypes="1" minDate="1899-12-30T00:00:00" maxDate="2025-11-29T00:00:00" count="21">
        <s v="DÉBUTÉ"/>
        <s v="--"/>
        <s v="COMPLÉTÉ"/>
        <s v="" u="1"/>
        <s v="S-4" u="1"/>
        <s v="B-S-5" u="1"/>
        <s v="En cours" u="1"/>
        <s v="scanné" u="1"/>
        <s v="C-4" u="1"/>
        <s v="close" u="1"/>
        <d v="1899-12-30T00:00:00" u="1"/>
        <d v="2025-01-10T00:00:00" u="1"/>
        <d v="2024-12-11T00:00:00" u="1"/>
        <d v="2024-12-19T00:00:00" u="1"/>
        <d v="2025-01-08T00:00:00" u="1"/>
        <d v="2025-01-09T00:00:00" u="1"/>
        <d v="2025-01-07T00:00:00" u="1"/>
        <d v="2025-01-06T00:00:00" u="1"/>
        <d v="2025-11-28T00:00:00" u="1"/>
        <d v="2024-12-17T00:00:00" u="1"/>
        <d v="2024-12-10T00:00:00" u="1"/>
      </sharedItems>
    </cacheField>
    <cacheField name="BT" numFmtId="0">
      <sharedItems count="776">
        <s v="CJ25-00227"/>
        <s v="CJ25-00745"/>
        <s v="CJ25-00752"/>
        <s v="CJ25-00756"/>
        <s v="CJ25-00757"/>
        <s v="CJ25-00758"/>
        <s v="CJ25-00851"/>
        <s v="CJ25-00910"/>
        <s v="CJ25-00915"/>
        <s v="CJ25-00917"/>
        <s v="CJ25-01344"/>
        <s v="CJ25-01726"/>
        <s v="CJ25-01782"/>
        <s v="CJ25-01784"/>
        <s v="CJ25-01785"/>
        <s v="CJ25-01786"/>
        <s v="CJ25-01787"/>
        <s v="CJ25-01788"/>
        <s v="CJ25-01789"/>
        <s v="CJ25-01804"/>
        <s v="CJ25-01805"/>
        <s v="CJ25-01806"/>
        <s v="CJ25-01809"/>
        <s v="CJ25-01810"/>
        <s v="CJ25-01811"/>
        <s v="CJ25-01812"/>
        <s v="CJ25-01898"/>
        <s v="CJ25-01988"/>
        <s v="CJ25-01989"/>
        <s v="CJ25-01990"/>
        <s v="CJ25-01991"/>
        <s v="CJ25-02015"/>
        <s v="CJ25-02016"/>
        <s v="CJ25-02131"/>
        <s v="CJ25-02248"/>
        <s v="CJ25-02263"/>
        <s v="CJ25-02264"/>
        <s v="CJ25-02265"/>
        <s v="CJ25-02440"/>
        <s v="CJ25-02522"/>
        <s v="CJ25-02638"/>
        <s v="CJ25-02639"/>
        <s v="CJ25-02640"/>
        <s v="CJ25-02642"/>
        <s v="CJ25-02643"/>
        <s v="CJ25-02644"/>
        <s v="CJ25-02645"/>
        <s v="CJ25-02689"/>
        <s v="CJ25-02747"/>
        <s v="CJ25-02748"/>
        <s v="CJ25-02749"/>
        <s v="CJ25-02838"/>
        <s v="CJ25-02839"/>
        <s v="CJ25-02862"/>
        <s v="CJ25-02865"/>
        <s v="CJ25-02881"/>
        <s v="CJ25-02883"/>
        <s v="CJ25-02975"/>
        <s v="CJ25-02979"/>
        <s v="CJ25-02980"/>
        <s v="CJ25-02983"/>
        <s v="CJ25-02984"/>
        <s v="CJ25-02985"/>
        <s v="CJ25-02986"/>
        <s v="CJ25-03106"/>
        <s v="CJ25-03107"/>
        <s v="CJ25-03108"/>
        <s v="CJ25-03109"/>
        <s v="CJ25-03215"/>
        <s v="CJ25-03217"/>
        <s v="CJ25-03219"/>
        <s v="CJ25-03258"/>
        <s v="CJ25-03260"/>
        <s v="CJ25-03261"/>
        <s v="CJ25-03262"/>
        <s v="CJ25-03264"/>
        <s v="CJ25-03268"/>
        <s v="CJ25-03286"/>
        <s v="CJ25-03312"/>
        <s v="CJ25-03313"/>
        <s v="CJ25-03314"/>
        <s v="CJ25-03315"/>
        <s v="CJ25-03316"/>
        <s v="CJ25-03320"/>
        <s v="CJ25-03321"/>
        <s v="CJ25-03322"/>
        <s v="CJ25-03323"/>
        <s v="CJ25-03324"/>
        <s v="CJ25-03325"/>
        <s v="CJ25-03327"/>
        <s v="CJ25-03331"/>
        <s v="CJ25-03333"/>
        <s v="CJ25-03334"/>
        <s v="CJ25-03358"/>
        <s v="CJ25-03429"/>
        <s v="CJ25-03430"/>
        <s v="CJ25-03448"/>
        <s v="CJ25-03451"/>
        <s v="CJ25-03453"/>
        <s v="CJ25-03481"/>
        <s v="CJ25-03540"/>
        <s v="CJ25-03541"/>
        <s v="CJ25-03542"/>
        <s v="CJ25-03543"/>
        <s v="CJ25-03548"/>
        <s v="CJ25-03549"/>
        <s v="CJ25-03550"/>
        <s v="CJ25-03551"/>
        <s v="CJ25-03552"/>
        <s v="CJ25-03553"/>
        <s v="CJ25-03554"/>
        <s v="CJ25-03555"/>
        <s v="CJ25-03556"/>
        <s v="CJ25-03557"/>
        <s v="PR24-18719"/>
        <s v="CJ25-02988" u="1"/>
        <s v="CJ25-03311" u="1"/>
        <s v="CJ25-02987" u="1"/>
        <s v="CJ25-01727" u="1"/>
        <s v="CJ25-02014" u="1"/>
        <s v="CJ25-02863" u="1"/>
        <s v="CJ25-03104" u="1"/>
        <s v="CJ25-03105" u="1"/>
        <s v="CJ25-01277" u="1"/>
        <s v="CJ25-01278" u="1"/>
        <s v="CJ25-01343" u="1"/>
        <s v="CJ25-01346" u="1"/>
        <s v="CJ25-01783" u="1"/>
        <s v="CJ25-01900" u="1"/>
        <s v="CJ25-02133" u="1"/>
        <s v="CJ25-02157" u="1"/>
        <s v="CJ25-02271" u="1"/>
        <s v="CJ25-02327" u="1"/>
        <s v="CJ25-02441" u="1"/>
        <s v="CJ25-02443" u="1"/>
        <s v="CJ25-02446" u="1"/>
        <s v="CJ25-02471" u="1"/>
        <s v="CJ25-02521" u="1"/>
        <s v="CJ25-02641" u="1"/>
        <s v="CJ25-02750" u="1"/>
        <s v="CJ25-02758" u="1"/>
        <s v="CJ25-02759" u="1"/>
        <s v="CJ25-02760" u="1"/>
        <s v="CJ25-02762" u="1"/>
        <s v="CJ25-02775" u="1"/>
        <s v="CJ25-02777" u="1"/>
        <s v="CJ25-02840" u="1"/>
        <s v="CJ25-02879" u="1"/>
        <s v="CJ25-02880" u="1"/>
        <s v="CJ25-03216" u="1"/>
        <s v="CJ25-01735" u="1"/>
        <s v="CJ25-02251" u="1"/>
        <s v="CJ25-02326" u="1"/>
        <s v="CJ25-02328" u="1"/>
        <s v="CJ25-02445" u="1"/>
        <s v="CJ25-02637" u="1"/>
        <s v="CJ25-00451" u="1"/>
        <s v="CJ25-00747" u="1"/>
        <s v="CJ25-01581" u="1"/>
        <s v="CJ25-01585" u="1"/>
        <s v="CJ25-01650" u="1"/>
        <s v="CJ25-01651" u="1"/>
        <s v="CJ25-01802" u="1"/>
        <s v="CJ25-02017" u="1"/>
        <s v="CJ25-02135" u="1"/>
        <s v="CJ25-02178" u="1"/>
        <s v="CJ25-02252" u="1"/>
        <s v="CJ25-02253" u="1"/>
        <s v="CJ25-02444" u="1"/>
        <s v="CJ25-02439" u="1"/>
        <s v="CJ24-18022" u="1"/>
        <s v="CJ25-01341" u="1"/>
        <s v="CJ25-01584" u="1"/>
        <s v="CJ25-01732" u="1"/>
        <s v="CJ25-01737" u="1"/>
        <s v="CJ25-01899" u="1"/>
        <s v="CJ25-01992" u="1"/>
        <s v="CJ25-02013" u="1"/>
        <s v="CJ25-02018" u="1"/>
        <s v="CJ25-02134" u="1"/>
        <s v="CJ25-02235" u="1"/>
        <s v="CJ25-02442" u="1"/>
        <s v="CJ25-02746" u="1"/>
        <s v="CJ25-02751" u="1"/>
        <s v="CJ25-00850" u="1"/>
        <s v="CJ25-01100" u="1"/>
        <s v="CJ25-01101" u="1"/>
        <s v="CJ25-01420" u="1"/>
        <s v="CJ25-02028" u="1"/>
        <s v="CJ25-02132" u="1"/>
        <s v="CJ25-02141" u="1"/>
        <s v="CJ25-02372" u="1"/>
        <s v="CJ25-00462" u="1"/>
        <s v="CJ25-00463" u="1"/>
        <s v="CJ25-00664" u="1"/>
        <s v="CJ25-00676" u="1"/>
        <s v="CJ25-00848" u="1"/>
        <s v="CJ25-01418" u="1"/>
        <s v="CJ25-01421" u="1"/>
        <s v="CJ25-01580" u="1"/>
        <s v="CJ25-01730" u="1"/>
        <s v="CJ25-01731" u="1"/>
        <s v="CJ25-01733" u="1"/>
        <s v="CJ25-01738" u="1"/>
        <s v="CJ25-01790" u="1"/>
        <s v="CJ25-02237" u="1"/>
        <s v="CJ25-02274" u="1"/>
        <s v="CJ25-01694" u="1"/>
        <s v="CJ25-00751" u="1"/>
        <s v="CJ25-00749" u="1"/>
        <s v="CJ25-01417" u="1"/>
        <s v="CJ25-01583" u="1"/>
        <s v="CJ25-01740" u="1"/>
        <s v="CJ25-02273" u="1"/>
        <s v="CJ25-02277" u="1"/>
        <s v="CJ25-00842" u="1"/>
        <s v="CJ25-00843" u="1"/>
        <s v="CJ25-01791" u="1"/>
        <s v="CJ25-01803" u="1"/>
        <s v="CJ24-19117" u="1"/>
        <s v="CJ25-01170" u="1"/>
        <s v="CJ25-01275" u="1"/>
        <s v="CJ25-01342" u="1"/>
        <s v="CJ25-01376" u="1"/>
        <s v="CJ25-01410" u="1"/>
        <s v="CJ25-01413" u="1"/>
        <s v="CJ25-01414" u="1"/>
        <s v="CJ25-01553" u="1"/>
        <s v="CJ25-01555" u="1"/>
        <s v="CJ25-01579" u="1"/>
        <s v="CJ25-01736" u="1"/>
        <s v="CJ25-00036" u="1"/>
        <s v="CJ25-00477" u="1"/>
        <s v="CJ25-00854" u="1"/>
        <s v="CJ25-00911" u="1"/>
        <s v="CJ25-01095" u="1"/>
        <s v="CJ25-01415" u="1"/>
        <s v="CJ25-01419" u="1"/>
        <s v="CJ25-01729" u="1"/>
        <s v="CJ25-01734" u="1"/>
        <s v="CJ25-01739" u="1"/>
        <s v="CJ25-00296" u="1"/>
        <s v="CJ25-00394" u="1"/>
        <s v="CJ25-00395" u="1"/>
        <s v="CJ25-00404" u="1"/>
        <s v="CJ25-01099" u="1"/>
        <s v="CJ25-01158" u="1"/>
        <s v="CJ25-01648" u="1"/>
        <s v="CJ25-01695" u="1"/>
        <s v="CJ25-01697" u="1"/>
        <s v="CJ25-01701" u="1"/>
        <s v="CJ25-01959" u="1"/>
        <s v="CJ24-13818" u="1"/>
        <s v="CJ24-17429" u="1"/>
        <s v="CJ24-17431" u="1"/>
        <s v="CJ25-01279" u="1"/>
        <s v="CJ25-01340" u="1"/>
        <s v="CJ25-01409" u="1"/>
        <s v="CJ25-01412" u="1"/>
        <s v="CJ25-01578" u="1"/>
        <s v="CJ25-01582" u="1"/>
        <s v="CJ25-01700" u="1"/>
        <s v="CJ25-01962" u="1"/>
        <s v="CJ24-18881" u="1"/>
        <s v="CJ25-01171" u="1"/>
        <s v="CJ25-01172" u="1"/>
        <s v="CJ25-01282" u="1"/>
        <s v="CJ25-01345" u="1"/>
        <s v="CJ25-01407" u="1"/>
        <s v="CJ25-01408" u="1"/>
        <s v="CJ25-01416" u="1"/>
        <s v="CJ25-01699" u="1"/>
        <s v="CJ25-00741" u="1"/>
        <s v="CJ25-01160" u="1"/>
        <s v="CJ25-01167" u="1"/>
        <s v="CJ25-01683" u="1"/>
        <s v="CJ25-00396" u="1"/>
        <s v="CJ25-01165" u="1"/>
        <s v="CJ25-01192" u="1"/>
        <s v="CJ25-01235" u="1"/>
        <s v="CJ25-00398" u="1"/>
        <s v="CJ25-01174" u="1"/>
        <s v="CJ25-01234" u="1"/>
        <s v="CJ25-01348" u="1"/>
        <s v="CJ25-01411" u="1"/>
        <s v="CJ25-01698" u="1"/>
        <s v="CJ25-00397" u="1"/>
        <s v="CJ25-00456" u="1"/>
        <s v="CJ25-00457" u="1"/>
        <s v="CJ25-00459" u="1"/>
        <s v="CJ25-00460" u="1"/>
        <s v="CJ25-00461" u="1"/>
        <s v="CJ25-00481" u="1"/>
        <s v="CJ25-00681" u="1"/>
        <s v="CJ25-00974" u="1"/>
        <s v="CJ25-01161" u="1"/>
        <s v="CJ25-01163" u="1"/>
        <s v="CJ25-01166" u="1"/>
        <s v="CJ25-01168" u="1"/>
        <s v="CJ25-01169" u="1"/>
        <s v="CJ25-01173" u="1"/>
        <s v="CJ25-01406" u="1"/>
        <s v="CJ25-01808" u="1"/>
        <s v="CJ25-00292" u="1"/>
        <s v="CJ25-00403" u="1"/>
        <s v="CJ25-00458" u="1"/>
        <s v="CJ25-00931" u="1"/>
        <s v="CJ25-01164" u="1"/>
        <s v="CJ25-01554" u="1"/>
        <s v="CJ25-00298" u="1"/>
        <s v="CJ25-00479" u="1"/>
        <s v="CJ25-00953" u="1"/>
        <s v="CJ25-01337" u="1"/>
        <s v="CJ25-01576" u="1"/>
        <s v="CJ25-00040" u="1"/>
        <s v="CJ25-00046" u="1"/>
        <s v="CJ25-00047" u="1"/>
        <s v="CJ25-00289" u="1"/>
        <s v="CJ25-00290" u="1"/>
        <s v="CJ25-00297" u="1"/>
        <s v="CJ25-00400" u="1"/>
        <s v="CJ25-00871" u="1"/>
        <s v="CJ25-00976" u="1"/>
        <s v="CJ25-00977" u="1"/>
        <s v="CJ25-01159" u="1"/>
        <s v="CJ25-01274" u="1"/>
        <s v="CJ25-01281" u="1"/>
        <s v="CJ25-01431" u="1"/>
        <s v="CJ25-00299" u="1"/>
        <s v="CJ25-00841" u="1"/>
        <s v="CJ25-00909" u="1"/>
        <s v="CJ25-00037" u="1"/>
        <s v="CJ25-00039" u="1"/>
        <s v="CJ25-00233" u="1"/>
        <s v="CJ25-00291" u="1"/>
        <s v="CJ25-00401" u="1"/>
        <s v="CJ25-00402" u="1"/>
        <s v="CJ25-00678" u="1"/>
        <s v="CJ25-00916" u="1"/>
        <s v="CJ25-00975" u="1"/>
        <s v="CJ25-00978" u="1"/>
        <s v="CJ25-01096" u="1"/>
        <s v="CJ25-01097" u="1"/>
        <s v="CJ25-01098" u="1"/>
        <s v="CJ25-01280" u="1"/>
        <s v="CJ25-01338" u="1"/>
        <s v="CJ25-01339" u="1"/>
        <s v="CJ25-01347" u="1"/>
        <s v="CJ25-00682" u="1"/>
        <s v="CJ25-00844" u="1"/>
        <s v="CJ25-00944" u="1"/>
        <s v="CJ25-01273" u="1"/>
        <s v="CJ24-18217" u="1"/>
        <s v="CJ24-18731" u="1"/>
        <s v="CJ25-00293" u="1"/>
        <s v="CJ25-00473" u="1"/>
        <s v="CJ25-00662" u="1"/>
        <s v="CJ25-00665" u="1"/>
        <s v="CJ25-00667" u="1"/>
        <s v="CJ25-00668" u="1"/>
        <s v="CJ25-00670" u="1"/>
        <s v="CJ25-00672" u="1"/>
        <s v="CJ25-00675" u="1"/>
        <s v="CJ25-00680" u="1"/>
        <s v="CJ25-00743" u="1"/>
        <s v="CJ25-00746" u="1"/>
        <s v="CJ25-00941" u="1"/>
        <s v="CJ25-00943" u="1"/>
        <s v="CJ24-17587" u="1"/>
        <s v="CJ24-18737" u="1"/>
        <s v="CJ24-18865" u="1"/>
        <s v="CJ24-18876" u="1"/>
        <s v="CJ24-19140" u="1"/>
        <s v="CJ24-19233" u="1"/>
        <s v="CJ25-00126" u="1"/>
        <s v="CJ25-00406" u="1"/>
        <s v="CJ25-00453" u="1"/>
        <s v="CJ25-00464" u="1"/>
        <s v="CJ25-00472" u="1"/>
        <s v="CJ25-00485" u="1"/>
        <s v="CJ25-00663" u="1"/>
        <s v="CJ25-00666" u="1"/>
        <s v="CJ25-00671" u="1"/>
        <s v="CJ25-00673" u="1"/>
        <s v="CJ25-00679" u="1"/>
        <s v="CJ25-00685" u="1"/>
        <s v="CJ25-00753" u="1"/>
        <s v="CJ25-00847" u="1"/>
        <s v="CJ25-00849" u="1"/>
        <s v="CJ25-00700" u="1"/>
        <s v="CJ25-00856" u="1"/>
        <s v="CJ24-18568" u="1"/>
        <s v="CJ25-00677" u="1"/>
        <s v="CJ24-13826" u="1"/>
        <s v="CJ24-18358" u="1"/>
        <s v="CJ24-18643" u="1"/>
        <s v="CJ24-18649" u="1"/>
        <s v="CJ24-18860" u="1"/>
        <s v="CJ24-19223" u="1"/>
        <s v="CJ24-19225" u="1"/>
        <s v="CJ24-19235" u="1"/>
        <s v="CJ24-19312" u="1"/>
        <s v="CJ25-00121" u="1"/>
        <s v="CJ25-00122" u="1"/>
        <s v="CJ25-00125" u="1"/>
        <s v="CJ25-00230" u="1"/>
        <s v="CJ25-00288" u="1"/>
        <s v="CJ25-00405" u="1"/>
        <s v="CJ25-00474" u="1"/>
        <s v="CJ25-00483" u="1"/>
        <s v="CJ25-00484" u="1"/>
        <s v="CJ25-00486" u="1"/>
        <s v="CJ25-00674" u="1"/>
        <s v="CJ25-00744" u="1"/>
        <s v="CJ25-00748" u="1"/>
        <s v="CJ25-00845" u="1"/>
        <s v="CJ25-00846" u="1"/>
        <s v="CJ25-00852" u="1"/>
        <s v="CJ25-00853" u="1"/>
        <s v="CJ25-00855" u="1"/>
        <s v="CJ24-18353" u="1"/>
        <s v="CJ24-18449" u="1"/>
        <s v="CJ25-00043" u="1"/>
        <s v="CJ25-00124" u="1"/>
        <s v="CJ25-00129" u="1"/>
        <s v="CJ25-00475" u="1"/>
        <s v="CJ25-00476" u="1"/>
        <s v="CJ25-00482" u="1"/>
        <s v="CJ24-19224" u="1"/>
        <s v="CJ25-00041" u="1"/>
        <s v="CJ25-00123" u="1"/>
        <s v="CJ25-00225" u="1"/>
        <s v="CJ25-00295" u="1"/>
        <s v="CJ25-00300" u="1"/>
        <s v="CJ25-00399" u="1"/>
        <s v="CJ24-19220" u="1"/>
        <s v="CJ24-19226" u="1"/>
        <s v="CJ24-19229" u="1"/>
        <s v="CJ24-19234" u="1"/>
        <s v="CJ24-19313" u="1"/>
        <s v="CJ25-00234" u="1"/>
        <s v="CJ25-00487" u="1"/>
        <s v="CJ24-19115" u="1"/>
        <s v="CJ24-18351" u="1"/>
        <s v="CJ24-18453" u="1"/>
        <s v="CJ24-18952" u="1"/>
        <s v="CJ24-19219" u="1"/>
        <s v="CJ24-19222" u="1"/>
        <s v="CJ24-19227" u="1"/>
        <s v="CJ25-00229" u="1"/>
        <s v="CJ25-00409" u="1"/>
        <s v="CJ25-00548" u="1"/>
        <s v="CJ24-18953" u="1"/>
        <s v="CJ24-18563" u="1"/>
        <s v="CJ24-18566" u="1"/>
        <s v="CJ25-00044" u="1"/>
        <s v="CJ25-00065" u="1"/>
        <s v="CJ25-00066" u="1"/>
        <s v="CJ25-00303" u="1"/>
        <s v="CJ25-00407" u="1"/>
        <s v="CJ25-00408" u="1"/>
        <s v="CJ25-00454" u="1"/>
        <s v="CJ25-00455" u="1"/>
        <s v="CJ25-00478" u="1"/>
        <s v="CJ24-18223" u="1"/>
        <s v="CJ24-18875" u="1"/>
        <s v="CJ24-18954" u="1"/>
        <s v="CJ24-19114" u="1"/>
        <s v="CJ24-19116" u="1"/>
        <s v="CJ24-19118" u="1"/>
        <s v="CJ24-19232" u="1"/>
        <s v="CJ25-00246" u="1"/>
        <s v="CJ25-00287" u="1"/>
        <s v="CJ24-18456" u="1"/>
        <s v="CJ24-18877" u="1"/>
        <s v="CJ24-18882" u="1"/>
        <s v="CJ24-18885" u="1"/>
        <s v="CJ24-19119" u="1"/>
        <s v="CJ24-19236" u="1"/>
        <s v="CJ24-19315" u="1"/>
        <s v="CJ25-00128" u="1"/>
        <s v="CJ24-18220" u="1"/>
        <s v="CJ24-18450" u="1"/>
        <s v="CJ24-18870" u="1"/>
        <s v="CJ24-18956" u="1"/>
        <s v="CJ24-19113" u="1"/>
        <s v="CJ24-19157" u="1"/>
        <s v="CJ25-00196" u="1"/>
        <s v="CJ24-16540" u="1"/>
        <s v="CJ24-16587" u="1"/>
        <s v="CJ24-17425" u="1"/>
        <s v="CJ24-17426" u="1"/>
        <s v="CJ24-18548" u="1"/>
        <s v="CJ24-18647" u="1"/>
        <s v="CJ24-18871" u="1"/>
        <s v="CJ24-18874" u="1"/>
        <s v="CJ24-18879" u="1"/>
        <s v="CJ24-18955" u="1"/>
        <s v="CJ25-00038" u="1"/>
        <s v="CJ25-00223" u="1"/>
        <s v="CJ25-00224" u="1"/>
        <s v="PR24-19000" u="1"/>
        <s v="PR24-19002" u="1"/>
        <s v="CJ24-13825" u="1"/>
        <s v="CJ24-16497" u="1"/>
        <s v="CJ24-16592" u="1"/>
        <s v="CJ24-16991" u="1"/>
        <s v="CJ24-16993" u="1"/>
        <s v="CJ24-18219" u="1"/>
        <s v="CJ24-18222" u="1"/>
        <s v="CJ24-18550" u="1"/>
        <s v="CJ24-18869" u="1"/>
        <s v="CJ24-18872" u="1"/>
        <s v="CJ24-18878" u="1"/>
        <s v="CJ25-00049" u="1"/>
        <s v="CJ25-00050" u="1"/>
        <s v="RSV24-15628" u="1"/>
        <s v="CJ24-17424" u="1"/>
        <s v="CJ24-17427" u="1"/>
        <s v="CJ24-18646" u="1"/>
        <s v="CJ24-18862" u="1"/>
        <s v="CJ24-18864" u="1"/>
        <s v="CJ24-18873" u="1"/>
        <s v="CJ24-18886" u="1"/>
        <s v="CJ24-19221" u="1"/>
        <s v="CJ24-13827" u="1"/>
        <s v="CJ24-18567" u="1"/>
        <s v="CJ24-18656" u="1"/>
        <s v="CJ24-18861" u="1"/>
        <s v="CJ24-18887" u="1"/>
        <s v="CJ24-17000" u="1"/>
        <s v="CJ24-17970" u="1"/>
        <s v="CJ24-17971" u="1"/>
        <s v="CJ24-18156" u="1"/>
        <s v="CJ24-18350" u="1"/>
        <s v="CJ24-18437" u="1"/>
        <s v="CJ24-18438" u="1"/>
        <s v="CJ24-18461" u="1"/>
        <s v="CJ24-18569" u="1"/>
        <s v="CJ24-18641" u="1"/>
        <s v="CJ24-18645" u="1"/>
        <s v="CJ24-18658" u="1"/>
        <s v="CJ24-18732" u="1"/>
        <s v="CJ24-18738" u="1"/>
        <s v="CJ24-18867" u="1"/>
        <s v="CJ24-18880" u="1"/>
        <s v="CJ24-18883" u="1"/>
        <s v="CJ24-16112" u="1"/>
        <s v="CJ24-16489" u="1"/>
        <s v="CJ24-17959" u="1"/>
        <s v="CJ24-18356" u="1"/>
        <s v="CJ24-18442" u="1"/>
        <s v="CJ24-18451" u="1"/>
        <s v="CJ24-18452" u="1"/>
        <s v="CJ24-18657" u="1"/>
        <s v="CJ24-18668" u="1"/>
        <s v="CJ24-18734" u="1"/>
        <s v="CJ24-18868" u="1"/>
        <s v="CJ24-17212" u="1"/>
        <s v="CJ24-16183" u="1"/>
        <s v="CJ24-17437" u="1"/>
        <s v="CJ24-17778" u="1"/>
        <s v="CJ24-18160" u="1"/>
        <s v="CJ24-18224" u="1"/>
        <s v="CJ24-18436" u="1"/>
        <s v="CJ24-18439" u="1"/>
        <s v="CJ24-18570" u="1"/>
        <s v="CJ24-18714" u="1"/>
        <s v="CJ24-18715" u="1"/>
        <s v="CJ24-16280" u="1"/>
        <s v="CJ24-17215" u="1"/>
        <s v="CJ24-17958" u="1"/>
        <s v="CJ24-18024" u="1"/>
        <s v="CJ24-18051" u="1"/>
        <s v="CJ24-18158" u="1"/>
        <s v="CJ24-18352" u="1"/>
        <s v="CJ24-18355" u="1"/>
        <s v="CJ24-18357" u="1"/>
        <s v="CJ24-18446" u="1"/>
        <s v="CJ24-18551" u="1"/>
        <s v="CJ24-18638" u="1"/>
        <s v="CJ24-18644" u="1"/>
        <s v="CJ24-18659" u="1"/>
        <s v="CJ24-16823" u="1"/>
        <s v="CJ24-16922" u="1"/>
        <s v="CJ24-18157" u="1"/>
        <s v="CJ24-18218" u="1"/>
        <s v="CJ24-18455" u="1"/>
        <s v="CJ24-16920" u="1"/>
        <s v="CJ24-16921" u="1"/>
        <s v="CJ24-17220" u="1"/>
        <s v="CJ24-18159" u="1"/>
        <s v="CJ24-18460" u="1"/>
        <s v="CJ24-18639" u="1"/>
        <s v="CJ24-16918" u="1"/>
        <s v="CJ24-17328" u="1"/>
        <s v="CJ24-17862" u="1"/>
        <s v="CJ24-17863" u="1"/>
        <s v="CJ24-17957" u="1"/>
        <s v="CJ24-17975" u="1"/>
        <s v="CJ24-18021" u="1"/>
        <s v="CJ24-18026" u="1"/>
        <s v="CJ24-18027" u="1"/>
        <s v="CJ24-18028" u="1"/>
        <s v="CJ24-18435" u="1"/>
        <s v="CJ24-18440" u="1"/>
        <s v="CJ24-18441" u="1"/>
        <s v="CJ24-18443" u="1"/>
        <s v="CJ24-18444" u="1"/>
        <s v="CJ24-18445" u="1"/>
        <s v="CJ24-18448" u="1"/>
        <s v="CJ24-17508" u="1"/>
        <s v="CJ24-17594" u="1"/>
        <s v="CJ24-17961" u="1"/>
        <s v="CJ24-17969" u="1"/>
        <s v="CJ24-17972" u="1"/>
        <s v="CJ24-17973" u="1"/>
        <s v="CJ24-17974" u="1"/>
        <s v="CJ24-18023" u="1"/>
        <s v="CJ24-11953" u="1"/>
        <s v="CJ24-13503" u="1"/>
        <s v="CJ24-14769" u="1"/>
        <s v="CJ24-16495" u="1"/>
        <s v="CJ24-16670" u="1"/>
        <s v="CJ24-17217" u="1"/>
        <s v="CJ24-17500" u="1"/>
        <s v="CJ24-17507" u="1"/>
        <s v="CJ24-17511" u="1"/>
        <s v="CJ24-17592" u="1"/>
        <s v="CJ24-17695" u="1"/>
        <s v="CJ24-17779" u="1"/>
        <s v="CJ24-17780" u="1"/>
        <s v="CJ24-17781" u="1"/>
        <s v="CJ24-17783" u="1"/>
        <s v="CJ24-17787" u="1"/>
        <s v="CJ24-17789" u="1"/>
        <s v="CJ24-17790" u="1"/>
        <s v="CJ24-17865" u="1"/>
        <s v="CJ24-17962" u="1"/>
        <s v="CJ24-17966" u="1"/>
        <s v="CJ24-17968" u="1"/>
        <s v="CJ24-18020" u="1"/>
        <s v="CJ24-18025" u="1"/>
        <s v="CJ24-16988" u="1"/>
        <s v="CJ24-17214" u="1"/>
        <s v="CJ24-17501" u="1"/>
        <s v="CJ24-17504" u="1"/>
        <s v="CJ24-17506" u="1"/>
        <s v="CJ24-17515" u="1"/>
        <s v="CJ24-17593" u="1"/>
        <s v="CJ24-17597" u="1"/>
        <s v="CJ24-17692" u="1"/>
        <s v="CJ24-17693" u="1"/>
        <s v="CJ24-17694" u="1"/>
        <s v="CJ24-17696" u="1"/>
        <s v="CJ24-17785" u="1"/>
        <s v="CJ24-17791" u="1"/>
        <s v="CJ24-18029" u="1"/>
        <s v="CJ24-18225" u="1"/>
        <s v="CJ24-14441" u="1"/>
        <s v="CJ24-14760" u="1"/>
        <s v="CJ24-15185" u="1"/>
        <s v="CJ24-15186" u="1"/>
        <s v="CJ24-15681" u="1"/>
        <s v="CJ24-15682" u="1"/>
        <s v="CJ24-15806" u="1"/>
        <s v="CJ24-15852" u="1"/>
        <s v="CJ24-16022" u="1"/>
        <s v="CJ24-16111" u="1"/>
        <s v="CJ24-16315" u="1"/>
        <s v="CJ24-16490" u="1"/>
        <s v="CJ24-16556" u="1"/>
        <s v="CJ24-16590" u="1"/>
        <s v="CJ24-16765" u="1"/>
        <s v="CJ24-16766" u="1"/>
        <s v="CJ24-16820" u="1"/>
        <s v="CJ24-16822" u="1"/>
        <s v="CJ24-16824" u="1"/>
        <s v="CJ24-16929" u="1"/>
        <s v="CJ24-16999" u="1"/>
        <s v="CJ24-17001" u="1"/>
        <s v="CJ24-17130" u="1"/>
        <s v="CJ24-17131" u="1"/>
        <s v="CJ24-17132" u="1"/>
        <s v="CJ24-17133" u="1"/>
        <s v="CJ24-17134" u="1"/>
        <s v="CJ24-17135" u="1"/>
        <s v="CJ24-17136" u="1"/>
        <s v="CJ24-17137" u="1"/>
        <s v="CJ24-17138" u="1"/>
        <s v="CJ24-17139" u="1"/>
        <s v="CJ24-17140" u="1"/>
        <s v="CJ24-17219" u="1"/>
        <s v="CJ24-17311" u="1"/>
        <s v="CJ24-17312" u="1"/>
        <s v="CJ24-17329" u="1"/>
        <s v="CJ24-17330" u="1"/>
        <s v="CJ24-17331" u="1"/>
        <s v="CJ24-17433" u="1"/>
        <s v="CJ24-17434" u="1"/>
        <s v="CJ24-17435" u="1"/>
        <s v="CJ24-17436" u="1"/>
        <s v="CJ24-17476" u="1"/>
        <s v="CJ24-17502" u="1"/>
        <s v="CJ24-17503" u="1"/>
        <s v="CJ24-17509" u="1"/>
        <s v="CJ24-17588" u="1"/>
        <s v="CJ24-17589" u="1"/>
        <s v="CJ24-17590" u="1"/>
        <s v="CJ24-17591" u="1"/>
        <s v="CJ24-17595" u="1"/>
        <s v="CJ24-17596" u="1"/>
        <s v="CJ24-17669" u="1"/>
        <s v="CJ24-17782" u="1"/>
        <s v="CJ24-17784" u="1"/>
        <s v="CJ24-17786" u="1"/>
        <s v="CJ24-17788" u="1"/>
        <s v="CJ24-17792" u="1"/>
        <s v="CJ24-13824" u="1"/>
        <s v="CJ24-15556" u="1"/>
        <s v="CJ24-16814" u="1"/>
        <s v="CJ24-17505" u="1"/>
        <s v="CJ24-16927" u="1"/>
        <s v="CJ24-17213" u="1"/>
        <s v="CJ24-14463" u="1"/>
        <s v="CJ24-14464" u="1"/>
        <s v="CJ24-14740" u="1"/>
        <s v="CJ24-16023" u="1"/>
        <s v="CJ24-16676" u="1"/>
        <s v="CJ24-16767" u="1"/>
        <s v="CJ24-16992" u="1"/>
        <s v="CJ24-16996" u="1"/>
        <s v="CJ24-16997" u="1"/>
        <s v="CJ24-17056" u="1"/>
        <s v="CJ24-17057" u="1"/>
        <s v="CJ24-17510" u="1"/>
        <s v="CJ24-13808" u="1"/>
        <s v="CJ24-15537" u="1"/>
        <s v="CJ24-15671" u="1"/>
        <s v="CJ24-15678" u="1"/>
        <s v="CJ24-15999" u="1"/>
        <s v="CJ24-16000" u="1"/>
        <s v="CJ24-16175" u="1"/>
        <s v="CJ24-16182" u="1"/>
        <s v="CJ24-16279" u="1"/>
        <s v="CJ24-16314" u="1"/>
        <s v="CJ24-16317" u="1"/>
        <s v="CJ24-16468" u="1"/>
        <s v="CJ24-16508" u="1"/>
        <s v="CJ24-16671" u="1"/>
        <s v="CJ24-16673" u="1"/>
        <s v="CJ24-16675" u="1"/>
        <s v="CJ24-16764" u="1"/>
        <s v="CJ24-16769" u="1"/>
        <s v="CJ24-16815" u="1"/>
        <s v="CJ24-16816" u="1"/>
        <s v="CJ24-16817" u="1"/>
        <s v="CJ24-16819" u="1"/>
        <s v="CJ24-16828" u="1"/>
        <s v="CJ24-16833" u="1"/>
        <s v="CJ24-16888" u="1"/>
        <s v="CJ24-16919" u="1"/>
        <s v="CJ24-16923" u="1"/>
        <s v="CJ24-16924" u="1"/>
        <s v="CJ24-16925" u="1"/>
        <s v="CJ24-16926" u="1"/>
        <s v="CJ24-16994" u="1"/>
        <s v="CJ24-17151" u="1"/>
        <s v="CJ24-17216" u="1"/>
        <s v="CJ24-15802" u="1"/>
        <s v="CJ24-16506" u="1"/>
        <s v="CJ24-16770" u="1"/>
        <s v="CJ24-16832" u="1"/>
        <s v="CJ24-16928" u="1"/>
        <s v="CJ24-17161" u="1"/>
        <s v="CJ24-17162" u="1"/>
      </sharedItems>
    </cacheField>
    <cacheField name="Pièce" numFmtId="0">
      <sharedItems count="407">
        <s v="55-3070"/>
        <s v="PO-12-525"/>
        <s v="74-7910"/>
        <s v="74-7920"/>
        <s v="69-7561"/>
        <s v="69-7560"/>
        <s v="68-1020"/>
        <s v="67-1230"/>
        <s v="73-1430"/>
        <s v="62-3420"/>
        <s v="59-7330"/>
        <s v="54-2000"/>
        <s v="63-2420"/>
        <s v="63-2430"/>
        <s v="63-2450"/>
        <s v="67-1510"/>
        <s v="67-1520"/>
        <s v="59-7331"/>
        <s v="70-2521"/>
        <s v="70-2551"/>
        <s v="70-2552"/>
        <s v="57-7080"/>
        <s v="62-3260"/>
        <s v="62-3280"/>
        <s v="62-3300"/>
        <s v="63-2300"/>
        <s v="62-3270"/>
        <s v="62-3290"/>
        <s v="66-1140"/>
        <s v="PO-10-804"/>
        <s v="51-2080"/>
        <s v="72-1160"/>
        <s v="67-1370"/>
        <s v="67-1410"/>
        <s v="67-1430"/>
        <s v="67-1380"/>
        <s v="67-1390"/>
        <s v="67-1400"/>
        <s v="67-1420"/>
        <s v="74-1810"/>
        <s v="67-1000"/>
        <s v="67-1080"/>
        <s v="65-3450"/>
        <s v="74-1040"/>
        <s v="53-3020"/>
        <s v="51-2090"/>
        <s v="PO-12-612"/>
        <s v="PO-12-729"/>
        <s v="50-2330"/>
        <s v="50-2370"/>
        <s v="50-2390"/>
        <s v="67-1250"/>
        <s v="50-2360"/>
        <s v="50-2380"/>
        <s v="74-1270"/>
        <s v="71-1120"/>
        <s v="69-1530"/>
        <s v="71-1130"/>
        <s v="69-1290"/>
        <s v="69-1360"/>
        <s v="70-2310"/>
        <s v="58-3160"/>
        <s v="66-1130"/>
        <s v="69-1350"/>
        <s v="74-7900"/>
        <s v="68-1520"/>
        <s v="PO-12-727"/>
        <s v="19-0360"/>
        <s v="45-2530"/>
        <s v="49-0920"/>
        <s v="56-3070"/>
        <s v="65-3360"/>
        <s v="74-1590"/>
        <s v="75-0100"/>
        <s v="61-3370"/>
        <s v="61-3371"/>
        <s v="61-3374"/>
        <s v="47-0120"/>
        <s v="48-0310"/>
        <s v="74-1670"/>
        <s v="61-3372"/>
        <s v="61-3373"/>
        <s v="71-1620"/>
        <s v="69-1100"/>
        <s v="75-0110"/>
        <s v="51-2110"/>
        <s v="73-2090"/>
        <s v="59-3630"/>
        <s v="65-3060"/>
        <s v="67-1290"/>
        <s v="70-2070"/>
        <s v="64-1460"/>
        <s v="64-1470"/>
        <s v="67-1300"/>
        <s v="67-1310"/>
        <s v="PO-09-511"/>
        <s v="ECHANTILLON"/>
        <s v="23-0360" u="1"/>
        <s v="75-0080" u="1"/>
        <s v="65-7180" u="1"/>
        <s v="62-3250" u="1"/>
        <s v="68-1110" u="1"/>
        <s v="73-2140" u="1"/>
        <s v="51-2050" u="1"/>
        <s v="51-2060" u="1"/>
        <s v="63-2400" u="1"/>
        <s v="62-3660" u="1"/>
        <s v="62-3620" u="1"/>
        <s v="70-2020" u="1"/>
        <s v="PO-03-740" u="1"/>
        <s v="70-2450" u="1"/>
        <s v="62-3220" u="1"/>
        <s v="52-2800" u="1"/>
        <s v="74-1910" u="1"/>
        <s v="74-2100" u="1"/>
        <s v="PO-10-930" u="1"/>
        <s v="72-1310" u="1"/>
        <s v="PO-10-920" u="1"/>
        <s v="43-0950" u="1"/>
        <s v="55-3080" u="1"/>
        <s v="55-3100" u="1"/>
        <s v="67-1130" u="1"/>
        <s v="64-2200" u="1"/>
        <s v="PO-12-610" u="1"/>
        <s v="65-3240" u="1"/>
        <s v="69-1270" u="1"/>
        <s v="74-1811" u="1"/>
        <s v="70-2250" u="1"/>
        <s v="75-0070" u="1"/>
        <s v="73-1050" u="1"/>
        <s v="62-3530" u="1"/>
        <s v="57-3090" u="1"/>
        <s v="56-3030" u="1"/>
        <s v="49-0910" u="1"/>
        <s v="74-1170" u="1"/>
        <s v="74-1171" u="1"/>
        <s v="73-1280" u="1"/>
        <s v="69-1520" u="1"/>
        <s v="74-1860" u="1"/>
        <s v="74-1812" u="1"/>
        <s v="74-1813" u="1"/>
        <s v="64-1520" u="1"/>
        <s v="48-0300" u="1"/>
        <s v="74-1110" u="1"/>
        <s v="59-3490" u="1"/>
        <s v="71-1810" u="1"/>
        <s v="70-2090" u="1"/>
        <s v="54-2010" u="1"/>
        <s v="67-1530" u="1"/>
        <s v="69-1280" u="1"/>
        <s v="69-1370" u="1"/>
        <s v="PO-03-840" u="1"/>
        <s v="72-2120" u="1"/>
        <s v="64-1510" u="1"/>
        <s v="55-3090" u="1"/>
        <s v="65-3380" u="1"/>
        <s v="67-1160" u="1"/>
        <s v="PO-09-870" u="1"/>
        <s v="65-7181" u="1"/>
        <s v="69-1010" u="1"/>
        <s v="69-1080" u="1"/>
        <s v="62-3330" u="1"/>
        <s v="62-3310" u="1"/>
        <s v="63-2020" u="1"/>
        <s v="70-2460" u="1"/>
        <s v="64-2390" u="1"/>
        <s v="70-2100" u="1"/>
        <s v="70-2400" u="1"/>
        <s v="72-2540" u="1"/>
        <s v="70-2340" u="1"/>
        <s v="PO-09-850" u="1"/>
        <s v="64-1310" u="1"/>
        <s v="73-2060" u="1"/>
        <s v="56-3032" u="1"/>
        <s v="72-2542" u="1"/>
        <s v="64-2220" u="1"/>
        <s v="75-0060" u="1"/>
        <s v="59-3640" u="1"/>
        <s v="63-2010" u="1"/>
        <s v="21-0350" u="1"/>
        <s v="PO-10-657" u="1"/>
        <s v="60-1980" u="1"/>
        <s v="71-1310" u="1"/>
        <s v="62-3580" u="1"/>
        <s v="75-0040" u="1"/>
        <s v="59-3360" u="1"/>
        <s v="69-1011" u="1"/>
        <s v="67-1450" u="1"/>
        <s v="72-2541" u="1"/>
        <s v="68-1050" u="1"/>
        <s v="71-1060" u="1"/>
        <s v="68-1400" u="1"/>
        <s v="68-1410" u="1"/>
        <s v="72-1190" u="1"/>
        <s v="65-3050" u="1"/>
        <s v="62-3630" u="1"/>
        <s v="67-1360" u="1"/>
        <s v="62-3581" u="1"/>
        <s v="62-3582" u="1"/>
        <s v="56-3031" u="1"/>
        <s v="68-1450" u="1"/>
        <s v="PO-10-666" u="1"/>
        <s v="60-1831" u="1"/>
        <s v="73-1711" u="1"/>
        <s v="63-2390" u="1"/>
        <s v="75-0030" u="1"/>
        <s v="PO-09-860" u="1"/>
        <s v="73-1950" u="1"/>
        <s v="75-0020" u="1"/>
        <s v="60-1830" u="1"/>
        <s v="63-2310" u="1"/>
        <s v="PO-10-664" u="1"/>
        <s v="58-3050" u="1"/>
        <s v="69-1310" u="1"/>
        <s v="PO-10-671" u="1"/>
        <s v="65-3410" u="1"/>
        <s v="64-2210" u="1"/>
        <s v="62-3541" u="1"/>
        <s v="68-1380" u="1"/>
        <s v="68-1030" u="1"/>
        <s v="65-3140" u="1"/>
        <s v="67-1020" u="1"/>
        <s v="67-1030" u="1"/>
        <s v="67-1110" u="1"/>
        <s v="69-1082" u="1"/>
        <s v="PO-09-864" u="1"/>
        <s v="PO-12-527" u="1"/>
        <s v="PO-10-677" u="1"/>
        <s v="PO-09-884" u="1"/>
        <s v="75-0022" u="1"/>
        <s v="61-3440" u="1"/>
        <s v="65-3430" u="1"/>
        <s v="74-2031" u="1"/>
        <s v="69-1012" u="1"/>
        <s v="64-1530" u="1"/>
        <s v="69-1140" u="1"/>
        <s v="PO-03-780" u="1"/>
        <s v="64-2110" u="1"/>
        <s v="71-1790" u="1"/>
        <s v="73-1020" u="1"/>
        <s v="72-1060" u="1"/>
        <s v="73-1960" u="1"/>
        <s v="65-3350" u="1"/>
        <s v="64-1450" u="1"/>
        <s v="64-2080" u="1"/>
        <s v="64-2100" u="1"/>
        <s v="74-1020" u="1"/>
        <s v="72-1061" u="1"/>
        <s v="57-3050" u="1"/>
        <s v="67-1090" u="1"/>
        <s v="68-1510" u="1"/>
        <s v="67-1180" u="1"/>
        <s v="69-1540" u="1"/>
        <s v="69-1550" u="1"/>
        <s v="PO-03-670" u="1"/>
        <s v="57-3031" u="1"/>
        <s v="64-1410" u="1"/>
        <s v="61-7350" u="1"/>
        <s v="73-2150" u="1"/>
        <s v="57-3030" u="1"/>
        <s v="70-2410" u="1"/>
        <s v="72-2560" u="1"/>
        <s v="59-3430" u="1"/>
        <s v="59-3432" u="1"/>
        <s v="57-3040" u="1"/>
        <s v="73-1260" u="1"/>
        <s v="75-0010" u="1"/>
        <s v="PO-03-810" u="1"/>
        <s v="60-1900" u="1"/>
        <s v="69-1190" u="1"/>
        <s v="71-1340" u="1"/>
        <s v="71-1341" u="1"/>
        <s v="62-3240" u="1"/>
        <s v="70-2150" u="1"/>
        <s v="59-3431" u="1"/>
        <s v="72-2561" u="1"/>
        <s v="72-2562" u="1"/>
        <s v="60-1800" u="1"/>
        <s v="69-1160" u="1"/>
        <s v="73-2151" u="1"/>
        <s v="64-2050" u="1"/>
        <s v="64-1440" u="1"/>
        <s v="64-2350" u="1"/>
        <s v="64-2355" u="1"/>
        <s v="64-2351" u="1"/>
        <s v="69-1192" u="1"/>
        <s v="69-1193" u="1"/>
        <s v="71-1342" u="1"/>
        <s v="PO-09-830" u="1"/>
        <s v="74-1390" u="1"/>
        <s v="64-2352" u="1"/>
        <s v="64-2353" u="1"/>
        <s v="69-1191" u="1"/>
        <s v="70-2430" u="1"/>
        <s v="61-3420" u="1"/>
        <s v="73-1220" u="1"/>
        <s v="PO-13-520" u="1"/>
        <s v="74-2030" u="1"/>
        <s v="69-1570" u="1"/>
        <s v="69-1440" u="1"/>
        <s v="69-1150" u="1"/>
        <s v="63-2030" u="1"/>
        <s v="71-1770" u="1"/>
        <s v="72-1260" u="1"/>
        <s v="74-2080" u="1"/>
        <s v="74-2090" u="1"/>
        <s v="74-2032" u="1"/>
        <s v="59-3450" u="1"/>
        <s v="69-1320" u="1"/>
        <s v="72-1000" u="1"/>
        <s v="61-7351" u="1"/>
        <s v="71-1771" u="1"/>
        <s v="73-1620" u="1"/>
        <s v="68-1470" u="1"/>
        <s v="59-3390" u="1"/>
        <s v="59-3400" u="1"/>
        <s v="74-2070" u="1"/>
        <s v="67-1150" u="1"/>
        <s v="64-2090" u="1"/>
        <s v="PROTO FOLIOT 6189" u="1"/>
        <s v="73-2130" u="1"/>
        <s v="74-1890" u="1"/>
        <s v="74-1090" u="1"/>
        <s v="TAILLAGE-GR" u="1"/>
        <s v="59-3380" u="1"/>
        <s v="69-1030" u="1"/>
        <s v="60-1810" u="1"/>
        <s v="60-1820" u="1"/>
        <s v="60-2022" u="1"/>
        <s v="64-1500" u="1"/>
        <s v="74-1780" u="1"/>
        <s v="62-3410" u="1"/>
        <s v="69-1070" u="1"/>
        <s v="15-0530" u="1"/>
        <s v="43-0900" u="1"/>
        <s v="60-2021" u="1"/>
        <s v="60-2023" u="1"/>
        <s v="67-1170" u="1"/>
        <s v="67-1270" u="1"/>
        <s v="62-3370" u="1"/>
        <s v="74-2050" u="1"/>
        <s v="66-1080" u="1"/>
        <s v="56-3090" u="1"/>
        <s v="65-3400" u="1"/>
        <s v="71-1650" u="1"/>
        <s v="74-2060" u="1"/>
        <s v="63-2330" u="1"/>
        <s v="71-1750" u="1"/>
        <s v="64-2310" u="1"/>
        <s v="64-1420" u="1"/>
        <s v="69-1590" u="1"/>
        <s v="69-1600" u="1"/>
        <s v="71-1040" u="1"/>
        <s v="PO-09-840" u="1"/>
        <s v="PO-12-715" u="1"/>
        <s v="70-2630" u="1"/>
        <s v="64-1320" u="1"/>
        <s v="69-1055" u="1"/>
        <s v="59-3352" u="1"/>
        <s v="74-2040" u="1"/>
        <s v="59-3351" u="1"/>
        <s v="PO-03-610" u="1"/>
        <s v="57-3070" u="1"/>
        <s v="64-2402" u="1"/>
        <s v="70-2620" u="1"/>
        <s v="64-2401" u="1"/>
        <s v="43-0930" u="1"/>
        <s v="74-1920" u="1"/>
        <s v="69-1051" u="1"/>
        <s v="69-1053" u="1"/>
        <s v="69-1052" u="1"/>
        <s v="69-1054" u="1"/>
        <s v="64-2320" u="1"/>
        <s v="74-1970" u="1"/>
        <s v="74-1990" u="1"/>
        <s v="74-2010" u="1"/>
        <s v="74-1960" u="1"/>
        <s v="74-1980" u="1"/>
        <s v="74-2000" u="1"/>
        <s v="74-2020" u="1"/>
        <s v="PO-07-887" u="1"/>
        <s v="74-1430" u="1"/>
        <s v="PO-07-841" u="1"/>
        <s v="71-1751" u="1"/>
        <s v="64-2400" u="1"/>
        <s v="64-2403" u="1"/>
        <s v="19-0400" u="1"/>
        <s v="66-1190" u="1"/>
        <s v="69-1260" u="1"/>
        <s v="59-3350" u="1"/>
        <s v="64-2440" u="1"/>
        <s v="65-3330" u="1"/>
        <s v="70-2640" u="1"/>
        <s v="68-1160" u="1"/>
        <s v="59-3381" u="1"/>
        <s v="70-2320" u="1"/>
        <s v="69-1300" u="1"/>
        <s v="66-1150" u="1"/>
        <s v="69-1420" u="1"/>
        <s v="64-2120" u="1"/>
        <s v="67-1070" u="1"/>
        <s v="70-2080" u="1"/>
        <s v="64-1300" u="1"/>
        <s v="74-1940" u="1"/>
        <s v="74-1280" u="1"/>
        <s v="74-1930" u="1"/>
        <s v="74-1950" u="1"/>
      </sharedItems>
    </cacheField>
    <cacheField name="Client" numFmtId="0">
      <sharedItems containsBlank="1" count="131">
        <s v="MAAX"/>
        <s v="POLYMOS"/>
        <s v="CANIMEX"/>
        <s v="NEXXFIELD"/>
        <s v="SOPREMACA"/>
        <s v="ECOPAK"/>
        <s v="PREMIERTEC"/>
        <s v="SECCO"/>
        <s v="STANDARDPA"/>
        <s v="ALDES"/>
        <s v="USINEX"/>
        <s v="BELLEY"/>
        <s v="PROMOUNDS"/>
        <s v="PRINOTH"/>
        <s v="MEI"/>
        <s v="SMITH"/>
        <s v="A7"/>
        <s v="FOLIOT"/>
        <s v="GSTJ"/>
        <s v="MCLURE"/>
        <s v="JBPOITRAS"/>
        <s v="COFFRAICF"/>
        <s v="JELDWEN"/>
        <s v="UNICEL"/>
        <s v="CRANE"/>
        <s v="DUNFAB"/>
        <s v="PORTESCAN"/>
        <s v="THERMAFIX2"/>
        <s v="LPAMEDIC"/>
        <s v="NADO"/>
        <s v="LACASSE"/>
        <s v="DECONAT"/>
        <s v="DYNAMICS"/>
        <s v="GE"/>
        <s v="SOPREMAUS"/>
        <s v="NORBEC"/>
        <s v="ZOOMCO"/>
        <s v="OSBLOCK"/>
        <s v="TREMCOCAN"/>
        <s v="SOUCY"/>
        <s v="DSI"/>
        <s v=""/>
        <s v="GALVIONBAL" u="1"/>
        <s v="BRP" u="1"/>
        <s v="SAFARI" u="1"/>
        <s v="RIOUX" u="1"/>
        <s v="DB" u="1"/>
        <s v="FERICAR" u="1"/>
        <s v="FONTAINE" u="1"/>
        <s v="PROMEUBLES" u="1"/>
        <s v="ALTEX" u="1"/>
        <s v="CANADEL" u="1"/>
        <s v="CABICO" u="1"/>
        <s v="IDEALSHERB" u="1"/>
        <s v="VICWEST" u="1"/>
        <s v="ISOROC" u="1"/>
        <s v="APX" u="1"/>
        <s v="TECHOBLOC" u="1"/>
        <s v="SYSTEMAIR" u="1"/>
        <s v="STELPRO" u="1"/>
        <s v="MAGICSCREE" u="1"/>
        <s v="FIELDTURF" u="1"/>
        <s v="SOUNDSEAL" u="1"/>
        <s v="HEXCORE" u="1"/>
        <s v="AXIS" u="1"/>
        <s v="KAYTEC" u="1"/>
        <s v="JVIENSFILS" u="1"/>
        <s v="REFLEC" u="1"/>
        <s v="SGA" u="1"/>
        <s v="BAIN" u="1"/>
        <s v="FONTAINEDT" u="1"/>
        <s v="SMITHIND" u="1"/>
        <s v="LOXCREEN" u="1"/>
        <s v="OLDCASTLE" u="1"/>
        <s v="INTERFONCT" u="1"/>
        <s v="SKL" u="1"/>
        <m u="1"/>
        <s v="GIBO" u="1"/>
        <s v="GUERTECH" u="1"/>
        <s v="BDO" u="1"/>
        <s v="IGLOO" u="1"/>
        <s v="AMISCO" u="1"/>
        <s v="MULTISEG" u="1"/>
        <s v="MCONPROD" u="1"/>
        <s v="NATART" u="1"/>
        <s v="BHS2" u="1"/>
        <s v="JEANCARTIE" u="1"/>
        <s v="GSI" u="1"/>
        <s v="BMR1" u="1"/>
        <s v="MILLENIUMI" u="1"/>
        <s v="ACS" u="1"/>
        <s v="LCI" u="1"/>
        <s v="COMPROD" u="1"/>
        <s v="VULCAN" u="1"/>
        <s v="APA" u="1"/>
        <s v="FM" u="1"/>
        <s v="METALEC" u="1"/>
        <s v="PDM" u="1"/>
        <s v="ALEXANDRIA" u="1"/>
        <s v="MDBUILDING" u="1"/>
        <s v="DECORCABIN" u="1"/>
        <s v="CANAM" u="1"/>
        <s v="GAREX" u="1"/>
        <s v="VETERINOV" u="1"/>
        <s v="PHVITRES" u="1"/>
        <s v="SPECTRA" u="1"/>
        <s v="DELASTEKUS" u="1"/>
        <s v="FENPLAST" u="1"/>
        <s v="SCHLUTERCA" u="1"/>
        <s v="EUROFINS" u="1"/>
        <s v="BROWNSBURG" u="1"/>
        <s v="MEDIAGRAPH" u="1"/>
        <s v="MIRALIS" u="1"/>
        <s v="FREEMAN" u="1"/>
        <s v="MIRCO" u="1"/>
        <s v="BOCCAM" u="1"/>
        <s v="LEIKO" u="1"/>
        <s v="GUYCHICOIN" u="1"/>
        <s v="DORR" u="1"/>
        <s v="BOXPACK" u="1"/>
        <s v="NOVATECH" u="1"/>
        <s v="PREMOULE" u="1"/>
        <s v="BOXITEBOAT" u="1"/>
        <s v="PINET" u="1"/>
        <s v="SPRONKEN" u="1"/>
        <s v="CPSTHUBERT" u="1"/>
        <s v="VSONS" u="1"/>
        <s v="SPECTRALAV" u="1"/>
        <s v="AGRO" u="1"/>
        <s v="BEAUDOIN" u="1"/>
        <s v="SURMALOUIN" u="1"/>
      </sharedItems>
    </cacheField>
    <cacheField name="Ancient Code" numFmtId="0">
      <sharedItems containsMixedTypes="1" containsNumber="1" containsInteger="1" minValue="730190" maxValue="730190" count="92">
        <s v="MA05550"/>
        <s v="PO12525"/>
        <s v=""/>
        <s v="CA75548"/>
        <s v="CA75541"/>
        <s v="AD90755"/>
        <s v="SO55510"/>
        <s v="EC60500"/>
        <s v="PR23590"/>
        <s v="SE10700"/>
        <s v="CO65950"/>
        <s v="AI05830"/>
        <s v="AI05840"/>
        <s v="AI05860"/>
        <s v="MA25500"/>
        <s v="MA25510"/>
        <s v="SE10705"/>
        <s v="BE50802"/>
        <s v="BE50822"/>
        <s v="BE50812"/>
        <s v="SE10640"/>
        <s v="PR85510"/>
        <s v="PR85530"/>
        <s v="PR85550"/>
        <s v="PR85580"/>
        <s v="PR85520"/>
        <s v="PR85540"/>
        <s v="MA05555"/>
        <s v="PO10804"/>
        <s v="BO15520"/>
        <s v="ME22600"/>
        <s v="SM10945"/>
        <s v="SM10965"/>
        <s v="SM10975"/>
        <s v="SM10950"/>
        <s v="SM10955"/>
        <s v="SM10960"/>
        <s v="SM10970"/>
        <s v="AI-12-500"/>
        <s v="SM10910"/>
        <s v="FO40780"/>
        <s v="MU80635"/>
        <s v="MC10770"/>
        <s v="BO15510"/>
        <s v="BO15525"/>
        <s v="PO12612"/>
        <s v="PO12729"/>
        <s v="PO20560"/>
        <s v="PO20660"/>
        <s v="PO20650"/>
        <s v="MU80655"/>
        <s v="PO20640"/>
        <s v="PO20630"/>
        <s v="MA22550"/>
        <s v="JE15601"/>
        <s v="UN90530"/>
        <s v="JE15611"/>
        <s v="CR15550"/>
        <s v="DU50610"/>
        <s v="CR15640"/>
        <s v="EC10530"/>
        <s v="DU50510"/>
        <s v="DU50520"/>
        <s v="TH80500"/>
        <s v="PO12727"/>
        <s v="CR15030"/>
        <s v="LP10510"/>
        <s v="NA15500"/>
        <s v="LA20535"/>
        <s v="PI37510"/>
        <s v="GE40550"/>
        <s v="GE40552"/>
        <s v="GE40558"/>
        <s v="SN10500"/>
        <s v="LP10505"/>
        <s v="GE40554"/>
        <s v="GE40556"/>
        <s v="NO23725"/>
        <s v="BI40505"/>
        <s v="FO-40-510"/>
        <s v="BO15630"/>
        <s v="OS20620"/>
        <s v="NU01530"/>
        <s v="NO23630"/>
        <s v="SO78550"/>
        <s v="DS12500"/>
        <s v="AI05870"/>
        <s v="AI05880"/>
        <s v="SO78560"/>
        <s v="SO78570"/>
        <s v="PO09511"/>
        <n v="730190" u="1"/>
      </sharedItems>
    </cacheField>
    <cacheField name="Séq Op" numFmtId="0">
      <sharedItems containsSemiMixedTypes="0" containsString="0" containsNumber="1" containsInteger="1" minValue="2" maxValue="65" count="9">
        <n v="30"/>
        <n v="20"/>
        <n v="40"/>
        <n v="10"/>
        <n v="50"/>
        <n v="25"/>
        <n v="2"/>
        <n v="60" u="1"/>
        <n v="65" u="1"/>
      </sharedItems>
    </cacheField>
    <cacheField name="Opérations" numFmtId="0">
      <sharedItems/>
    </cacheField>
    <cacheField name="Description" numFmtId="0">
      <sharedItems count="16">
        <s v="Profileuse #4 H-V CJ"/>
        <s v="Profileuse #5 V CJ"/>
        <s v="Ligne imprim/lamin 219 CJ"/>
        <s v="Colleuse urathane #1 209 CJ"/>
        <s v="Scie #1 213 CJ"/>
        <s v="SCIE #4 217 CJ"/>
        <s v="Scie #5 216 CJ"/>
        <s v="Profileuse #2 H-V CJ"/>
        <s v="Scie #2 S2 CJ"/>
        <s v="Op. générique Assemblage CJ"/>
        <s v="Profileuse #3 H-V CJ"/>
        <s v="Colleuse a rouleau 204 CJ" u="1"/>
        <s v="Assemblage md'o seul, pas FGF" u="1"/>
        <s v="Colleuse a fusil 203 CJ" u="1"/>
        <s v="Ligne laminage #1 207 CJ" u="1"/>
        <s v="Colleuse a rouleau 265 CJ" u="1"/>
      </sharedItems>
    </cacheField>
    <cacheField name="ID groupe ressource" numFmtId="0">
      <sharedItems/>
    </cacheField>
    <cacheField name="Ressource ID" numFmtId="0">
      <sharedItems/>
    </cacheField>
    <cacheField name="Qté Prod." numFmtId="0">
      <sharedItems containsSemiMixedTypes="0" containsString="0" containsNumber="1" containsInteger="1" minValue="1" maxValue="41664" count="365">
        <n v="6804"/>
        <n v="420"/>
        <n v="32"/>
        <n v="128"/>
        <n v="288"/>
        <n v="1292"/>
        <n v="13728"/>
        <n v="4920"/>
        <n v="396"/>
        <n v="120"/>
        <n v="5880"/>
        <n v="732"/>
        <n v="768"/>
        <n v="426"/>
        <n v="36"/>
        <n v="1050"/>
        <n v="960"/>
        <n v="1200"/>
        <n v="192"/>
        <n v="40"/>
        <n v="72"/>
        <n v="19"/>
        <n v="70"/>
        <n v="9900"/>
        <n v="240"/>
        <n v="87"/>
        <n v="714"/>
        <n v="181"/>
        <n v="193"/>
        <n v="276"/>
        <n v="177"/>
        <n v="176"/>
        <n v="264"/>
        <n v="180"/>
        <n v="184"/>
        <n v="408"/>
        <n v="510"/>
        <n v="14761"/>
        <n v="100"/>
        <n v="456"/>
        <n v="1040"/>
        <n v="520"/>
        <n v="578"/>
        <n v="720"/>
        <n v="867"/>
        <n v="390"/>
        <n v="24"/>
        <n v="9681"/>
        <n v="1664"/>
        <n v="11700"/>
        <n v="75"/>
        <n v="864"/>
        <n v="132"/>
        <n v="155"/>
        <n v="30"/>
        <n v="320"/>
        <n v="1008"/>
        <n v="280"/>
        <n v="1300"/>
        <n v="644"/>
        <n v="224"/>
        <n v="2304"/>
        <n v="4680"/>
        <n v="2538"/>
        <n v="5280"/>
        <n v="792"/>
        <n v="7920"/>
        <n v="1188"/>
        <n v="468"/>
        <n v="3640"/>
        <n v="21000"/>
        <n v="3198"/>
        <n v="210"/>
        <n v="648"/>
        <n v="5700"/>
        <n v="150"/>
        <n v="11070"/>
        <n v="630"/>
        <n v="1148"/>
        <n v="250"/>
        <n v="500"/>
        <n v="380"/>
        <n v="400"/>
        <n v="360" u="1"/>
        <n v="5400" u="1"/>
        <n v="4800" u="1"/>
        <n v="14976" u="1"/>
        <n v="2" u="1"/>
        <n v="6489" u="1"/>
        <n v="248" u="1"/>
        <n v="68" u="1"/>
        <n v="216" u="1"/>
        <n v="62" u="1"/>
        <n v="414" u="1"/>
        <n v="16215" u="1"/>
        <n v="1332" u="1"/>
        <n v="1260" u="1"/>
        <n v="2625" u="1"/>
        <n v="1794" u="1"/>
        <n v="967" u="1"/>
        <n v="441" u="1"/>
        <n v="8960" u="1"/>
        <n v="3600" u="1"/>
        <n v="1280" u="1"/>
        <n v="2100" u="1"/>
        <n v="2352" u="1"/>
        <n v="8832" u="1"/>
        <n v="7560" u="1"/>
        <n v="188" u="1"/>
        <n v="2016" u="1"/>
        <n v="700" u="1"/>
        <n v="14060" u="1"/>
        <n v="3888" u="1"/>
        <n v="4320" u="1"/>
        <n v="2520" u="1"/>
        <n v="1800" u="1"/>
        <n v="11640" u="1"/>
        <n v="270" u="1"/>
        <n v="11856" u="1"/>
        <n v="16430" u="1"/>
        <n v="7936" u="1"/>
        <n v="552" u="1"/>
        <n v="1152" u="1"/>
        <n v="2392" u="1"/>
        <n v="1920" u="1"/>
        <n v="6080" u="1"/>
        <n v="1904" u="1"/>
        <n v="378" u="1"/>
        <n v="16" u="1"/>
        <n v="416" u="1"/>
        <n v="12160" u="1"/>
        <n v="2280" u="1"/>
        <n v="232" u="1"/>
        <n v="314" u="1"/>
        <n v="346" u="1"/>
        <n v="2400" u="1"/>
        <n v="3528" u="1"/>
        <n v="1212" u="1"/>
        <n v="1680" u="1"/>
        <n v="3744" u="1"/>
        <n v="1824" u="1"/>
        <n v="48" u="1"/>
        <n v="304" u="1"/>
        <n v="1620" u="1"/>
        <n v="528" u="1"/>
        <n v="1488" u="1"/>
        <n v="600" u="1"/>
        <n v="924" u="1"/>
        <n v="84" u="1"/>
        <n v="840" u="1"/>
        <n v="1700" u="1"/>
        <n v="612" u="1"/>
        <n v="1600" u="1"/>
        <n v="348" u="1"/>
        <n v="624" u="1"/>
        <n v="124" u="1"/>
        <n v="5000" u="1"/>
        <n v="15000" u="1"/>
        <n v="2048" u="1"/>
        <n v="2880" u="1"/>
        <n v="228" u="1"/>
        <n v="1456" u="1"/>
        <n v="3072" u="1"/>
        <n v="14260" u="1"/>
        <n v="756" u="1"/>
        <n v="2431" u="1"/>
        <n v="540" u="1"/>
        <n v="3968" u="1"/>
        <n v="616" u="1"/>
        <n v="5040" u="1"/>
        <n v="4200" u="1"/>
        <n v="80" u="1"/>
        <n v="7380" u="1"/>
        <n v="144" u="1"/>
        <n v="10920" u="1"/>
        <n v="2340" u="1"/>
        <n v="7030" u="1"/>
        <n v="117" u="1"/>
        <n v="39" u="1"/>
        <n v="92" u="1"/>
        <n v="35" u="1"/>
        <n v="140" u="1"/>
        <n v="15" u="1"/>
        <n v="10" u="1"/>
        <n v="480" u="1"/>
        <n v="12180" u="1"/>
        <n v="16016" u="1"/>
        <n v="1440" u="1"/>
        <n v="19800" u="1"/>
        <n v="160" u="1"/>
        <n v="432" u="1"/>
        <n v="800" u="1"/>
        <n v="2640" u="1"/>
        <n v="1728" u="1"/>
        <n v="544" u="1"/>
        <n v="1520" u="1"/>
        <n v="1944" u="1"/>
        <n v="3520" u="1"/>
        <n v="2160" u="1"/>
        <n v="4176" u="1"/>
        <n v="4788" u="1"/>
        <n v="187" u="1"/>
        <n v="330" u="1"/>
        <n v="4500" u="1"/>
        <n v="2242" u="1"/>
        <n v="920" u="1"/>
        <n v="300" u="1"/>
        <n v="765" u="1"/>
        <n v="4840" u="1"/>
        <n v="2460" u="1"/>
        <n v="52" u="1"/>
        <n v="13" u="1"/>
        <n v="1504" u="1"/>
        <n v="6272" u="1"/>
        <n v="11400" u="1"/>
        <n v="204" u="1"/>
        <n v="186" u="1"/>
        <n v="252" u="1"/>
        <n v="278" u="1"/>
        <n v="9400" u="1"/>
        <n v="7280" u="1"/>
        <n v="1326" u="1"/>
        <n v="1144" u="1"/>
        <n v="640" u="1"/>
        <n v="13120" u="1"/>
        <n v="164" u="1"/>
        <n v="41664" u="1"/>
        <n v="1088" u="1"/>
        <n v="156" u="1"/>
        <n v="2548" u="1"/>
        <n v="2356" u="1"/>
        <n v="506" u="1"/>
        <n v="4136" u="1"/>
        <n v="368" u="1"/>
        <n v="1568" u="1"/>
        <n v="3360" u="1"/>
        <n v="2068" u="1"/>
        <n v="56" u="1"/>
        <n v="308" u="1"/>
        <n v="2394" u="1"/>
        <n v="34" u="1"/>
        <n v="1428" u="1"/>
        <n v="208" u="1"/>
        <n v="112" u="1"/>
        <n v="64" u="1"/>
        <n v="2040" u="1"/>
        <n v="10000" u="1"/>
        <n v="2390" u="1"/>
        <n v="3456" u="1"/>
        <n v="1344" u="1"/>
        <n v="1020" u="1"/>
        <n v="217" u="1"/>
        <n v="1560" u="1"/>
        <n v="1248" u="1"/>
        <n v="816" u="1"/>
        <n v="16640" u="1"/>
        <n v="450" u="1"/>
        <n v="1512" u="1"/>
        <n v="352" u="1"/>
        <n v="504" u="1"/>
        <n v="134" u="1"/>
        <n v="26" u="1"/>
        <n v="20460" u="1"/>
        <n v="14640" u="1"/>
        <n v="2560" u="1"/>
        <n v="2496" u="1"/>
        <n v="1856" u="1"/>
        <n v="3243" u="1"/>
        <n v="11" u="1"/>
        <n v="4721" u="1"/>
        <n v="8288" u="1"/>
        <n v="425" u="1"/>
        <n v="86" u="1"/>
        <n v="4352" u="1"/>
        <n v="594" u="1"/>
        <n v="492" u="1"/>
        <n v="4032" u="1"/>
        <n v="154" u="1"/>
        <n v="20" u="1"/>
        <n v="336" u="1"/>
        <n v="726" u="1"/>
        <n v="8" u="1"/>
        <n v="340" u="1"/>
        <n v="391" u="1"/>
        <n v="1" u="1"/>
        <n v="6700" u="1"/>
        <n v="88" u="1"/>
        <n v="3250" u="1"/>
        <n v="14" u="1"/>
        <n v="13552" u="1"/>
        <n v="1596" u="1"/>
        <n v="5760" u="1"/>
        <n v="42" u="1"/>
        <n v="440" u="1"/>
        <n v="5184" u="1"/>
        <n v="3000" u="1"/>
        <n v="3872" u="1"/>
        <n v="5334" u="1"/>
        <n v="5940" u="1"/>
        <n v="230" u="1"/>
        <n v="9660" u="1"/>
        <n v="1410" u="1"/>
        <n v="3024" u="1"/>
        <n v="1890" u="1"/>
        <n v="12" u="1"/>
        <n v="38" u="1"/>
        <n v="384" u="1"/>
        <n v="1377" u="1"/>
        <n v="2592" u="1"/>
        <n v="4473" u="1"/>
        <n v="1386" u="1"/>
        <n v="2500" u="1"/>
        <n v="2700" u="1"/>
        <n v="3864" u="1"/>
        <n v="448" u="1"/>
        <n v="312" u="1"/>
        <n v="850" u="1"/>
        <n v="3248" u="1"/>
        <n v="2307" u="1"/>
        <n v="572" u="1"/>
        <n v="4768" u="1"/>
        <n v="220" u="1"/>
        <n v="608" u="1"/>
        <n v="7895" u="1"/>
        <n v="272" u="1"/>
        <n v="15808" u="1"/>
        <n v="4604" u="1"/>
        <n v="318" u="1"/>
        <n v="2660" u="1"/>
        <n v="2961" u="1"/>
        <n v="1056" u="1"/>
        <n v="7794" u="1"/>
        <n v="152" u="1"/>
        <n v="350" u="1"/>
        <n v="28" u="1"/>
        <n v="28800" u="1"/>
        <n v="3780" u="1"/>
        <n v="12432" u="1"/>
        <n v="1288" u="1"/>
        <n v="828" u="1"/>
        <n v="513" u="1"/>
        <n v="4" u="1"/>
        <n v="7" u="1"/>
        <n v="6" u="1"/>
        <n v="6560" u="1"/>
        <n v="33" u="1"/>
        <n v="256" u="1"/>
        <n v="323" u="1"/>
        <n v="442" u="1"/>
        <n v="810" u="1"/>
        <n v="617" u="1"/>
        <n v="3591" u="1"/>
        <n v="13376" u="1"/>
        <n v="3657" u="1"/>
        <n v="2130" u="1"/>
        <n v="532" u="1"/>
        <n v="3549" u="1"/>
        <n v="1722" u="1"/>
        <n v="200" u="1"/>
        <n v="12600" u="1"/>
        <n v="19680" u="1"/>
        <n v="9000" u="1"/>
        <n v="60" u="1"/>
        <n v="748" u="1"/>
        <n v="7960" u="1"/>
      </sharedItems>
    </cacheField>
    <cacheField name="Qté Complétée" numFmtId="0">
      <sharedItems containsSemiMixedTypes="0" containsString="0" containsNumber="1" containsInteger="1" minValue="0" maxValue="23100" count="216">
        <n v="6783"/>
        <n v="360"/>
        <n v="0"/>
        <n v="1428"/>
        <n v="13200"/>
        <n v="414"/>
        <n v="192"/>
        <n v="69"/>
        <n v="714"/>
        <n v="195"/>
        <n v="184"/>
        <n v="486"/>
        <n v="14760"/>
        <n v="420"/>
        <n v="720"/>
        <n v="1156" u="1"/>
        <n v="36" u="1"/>
        <n v="5400" u="1"/>
        <n v="5460" u="1"/>
        <n v="884" u="1"/>
        <n v="11968" u="1"/>
        <n v="3600" u="1"/>
        <n v="680" u="1"/>
        <n v="5104" u="1"/>
        <n v="248" u="1"/>
        <n v="68" u="1"/>
        <n v="62" u="1"/>
        <n v="324" u="1"/>
        <n v="24" u="1"/>
        <n v="16215" u="1"/>
        <n v="810" u="1"/>
        <n v="2465" u="1"/>
        <n v="124" u="1"/>
        <n v="1800" u="1"/>
        <n v="2100" u="1"/>
        <n v="7938" u="1"/>
        <n v="3640" u="1"/>
        <n v="552" u="1"/>
        <n v="768" u="1"/>
        <n v="960" u="1"/>
        <n v="1152" u="1"/>
        <n v="1968" u="1"/>
        <n v="4536" u="1"/>
        <n v="2268" u="1"/>
        <n v="1300" u="1"/>
        <n v="378" u="1"/>
        <n v="694" u="1"/>
        <n v="16" u="1"/>
        <n v="400" u="1"/>
        <n v="18480" u="1"/>
        <n v="480" u="1"/>
        <n v="1728" u="1"/>
        <n v="1105" u="1"/>
        <n v="304" u="1"/>
        <n v="13440" u="1"/>
        <n v="336" u="1"/>
        <n v="3312" u="1"/>
        <n v="576" u="1"/>
        <n v="1512" u="1"/>
        <n v="715" u="1"/>
        <n v="1675" u="1"/>
        <n v="216" u="1"/>
        <n v="3744" u="1"/>
        <n v="1824" u="1"/>
        <n v="128" u="1"/>
        <n v="48" u="1"/>
        <n v="528" u="1"/>
        <n v="1920" u="1"/>
        <n v="970" u="1"/>
        <n v="481" u="1"/>
        <n v="816" u="1"/>
        <n v="612" u="1"/>
        <n v="64" u="1"/>
        <n v="180" u="1"/>
        <n v="636" u="1"/>
        <n v="5133" u="1"/>
        <n v="4861" u="1"/>
        <n v="5150" u="1"/>
        <n v="889" u="1"/>
        <n v="340" u="1"/>
        <n v="1280" u="1"/>
        <n v="12" u="1"/>
        <n v="2041" u="1"/>
        <n v="2880" u="1"/>
        <n v="228" u="1"/>
        <n v="1456" u="1"/>
        <n v="3072" u="1"/>
        <n v="32" u="1"/>
        <n v="256" u="1"/>
        <n v="2912" u="1"/>
        <n v="624" u="1"/>
        <n v="5000" u="1"/>
        <n v="3456" u="1"/>
        <n v="9" u="1"/>
        <n v="96" u="1"/>
        <n v="564" u="1"/>
        <n v="13500" u="1"/>
        <n v="1120" u="1"/>
        <n v="756" u="1"/>
        <n v="728" u="1"/>
        <n v="1536" u="1"/>
        <n v="2431" u="1"/>
        <n v="1260" u="1"/>
        <n v="30" u="1"/>
        <n v="468" u="1"/>
        <n v="477" u="1"/>
        <n v="546" u="1"/>
        <n v="351" u="1"/>
        <n v="172" u="1"/>
        <n v="5040" u="1"/>
        <n v="4200" u="1"/>
        <n v="2376" u="1"/>
        <n v="84" u="1"/>
        <n v="7455" u="1"/>
        <n v="10220" u="1"/>
        <n v="270" u="1"/>
        <n v="136" u="1"/>
        <n v="15" u="1"/>
        <n v="10" u="1"/>
        <n v="12180" u="1"/>
        <n v="4900" u="1"/>
        <n v="13728" u="1"/>
        <n v="864" u="1"/>
        <n v="630" u="1"/>
        <n v="1584" u="1"/>
        <n v="23100" u="1"/>
        <n v="160" u="1"/>
        <n v="320" u="1"/>
        <n v="240" u="1"/>
        <n v="4060" u="1"/>
        <n v="11440" u="1"/>
        <n v="100" u="1"/>
        <n v="80" u="1"/>
        <n v="3500" u="1"/>
        <n v="432" u="1"/>
        <n v="1440" u="1"/>
        <n v="5456" u="1"/>
        <n v="72" u="1"/>
        <n v="442" u="1"/>
        <n v="507" u="1"/>
        <n v="1540" u="1"/>
        <n v="2006" u="1"/>
        <n v="4160" u="1"/>
        <n v="1024" u="1"/>
        <n v="918" u="1"/>
        <n v="4788" u="1"/>
        <n v="187" u="1"/>
        <n v="330" u="1"/>
        <n v="748" u="1"/>
        <n v="168" u="1"/>
        <n v="2592" u="1"/>
        <n v="3394" u="1"/>
        <n v="1360" u="1"/>
        <n v="551" u="1"/>
        <n v="765" u="1"/>
        <n v="4566" u="1"/>
        <n v="2460" u="1"/>
        <n v="52" u="1"/>
        <n v="3" u="1"/>
        <n v="90" u="1"/>
        <n v="1509" u="1"/>
        <n v="6300" u="1"/>
        <n v="5760" u="1"/>
        <n v="5048" u="1"/>
        <n v="40" u="1"/>
        <n v="648" u="1"/>
        <n v="190" u="1"/>
        <n v="952" u="1"/>
        <n v="1910" u="1"/>
        <n v="1960" u="1"/>
        <n v="144" u="1"/>
        <n v="188" u="1"/>
        <n v="1760" u="1"/>
        <n v="3003" u="1"/>
        <n v="1420" u="1"/>
        <n v="170" u="1"/>
        <n v="2247" u="1"/>
        <n v="1596" u="1"/>
        <n v="1030" u="1"/>
        <n v="350" u="1"/>
        <n v="1876" u="1"/>
        <n v="372" u="1"/>
        <n v="56" u="1"/>
        <n v="264" u="1"/>
        <n v="516" u="1"/>
        <n v="710" u="1"/>
        <n v="1600" u="1"/>
        <n v="300" u="1"/>
        <n v="444" u="1"/>
        <n v="1364" u="1"/>
        <n v="207" u="1"/>
        <n v="454" u="1"/>
        <n v="218" u="1"/>
        <n v="112" u="1"/>
        <n v="1092" u="1"/>
        <n v="2108" u="1"/>
        <n v="2057" u="1"/>
        <n v="700" u="1"/>
        <n v="588" u="1"/>
        <n v="1921" u="1"/>
        <n v="840" u="1"/>
        <n v="1632" u="1"/>
        <n v="647" u="1"/>
        <n v="1392" u="1"/>
        <n v="408" u="1"/>
        <n v="17047" u="1"/>
        <n v="204" u="1"/>
        <n v="7488" u="1"/>
        <n v="7744" u="1"/>
        <n v="356" u="1"/>
        <n v="3220" u="1"/>
        <n v="288" u="1"/>
        <n v="134" u="1"/>
        <n v="26" u="1"/>
        <n v="2016" u="1"/>
        <n v="5632" u="1"/>
      </sharedItems>
    </cacheField>
    <cacheField name="Date Début" numFmtId="16">
      <sharedItems containsSemiMixedTypes="0" containsNonDate="0" containsDate="1" containsString="0" minDate="2024-11-04T00:00:00" maxDate="2025-03-29T00:00:00" count="85">
        <d v="2025-01-15T00:00:00"/>
        <d v="2025-02-26T00:00:00"/>
        <d v="2025-03-05T00:00:00"/>
        <d v="2025-02-24T00:00:00"/>
        <d v="2025-02-25T00:00:00"/>
        <d v="2025-03-19T00:00:00"/>
        <d v="2025-03-04T00:00:00"/>
        <d v="2025-03-17T00:00:00"/>
        <d v="2025-03-24T00:00:00"/>
        <d v="2025-03-12T00:00:00"/>
        <d v="2025-03-26T00:00:00"/>
        <d v="2025-03-25T00:00:00"/>
        <d v="2025-02-27T00:00:00"/>
        <d v="2025-03-03T00:00:00"/>
        <d v="2025-02-13T00:00:00"/>
        <d v="2025-03-10T00:00:00"/>
        <d v="2025-03-28T00:00:00"/>
        <d v="2025-03-27T00:00:00"/>
        <d v="2025-03-18T00:00:00"/>
        <d v="2025-02-18T00:00:00"/>
        <d v="2025-03-11T00:00:00"/>
        <d v="2025-03-13T00:00:00"/>
        <d v="2025-03-20T00:00:00"/>
        <d v="2025-02-05T00:00:00"/>
        <d v="2025-02-19T00:00:00" u="1"/>
        <d v="2025-02-12T00:00:00" u="1"/>
        <d v="2025-02-17T00:00:00" u="1"/>
        <d v="2025-03-06T00:00:00" u="1"/>
        <d v="2025-02-06T00:00:00" u="1"/>
        <d v="2025-02-20T00:00:00" u="1"/>
        <d v="2025-02-21T00:00:00" u="1"/>
        <d v="2025-02-11T00:00:00" u="1"/>
        <d v="2025-02-10T00:00:00" u="1"/>
        <d v="2025-02-04T00:00:00" u="1"/>
        <d v="2025-01-30T00:00:00" u="1"/>
        <d v="2025-01-27T00:00:00" u="1"/>
        <d v="2025-02-07T00:00:00" u="1"/>
        <d v="2025-02-03T00:00:00" u="1"/>
        <d v="2025-01-28T00:00:00" u="1"/>
        <d v="2025-01-29T00:00:00" u="1"/>
        <d v="2025-01-20T00:00:00" u="1"/>
        <d v="2025-01-22T00:00:00" u="1"/>
        <d v="2025-01-23T00:00:00" u="1"/>
        <d v="2025-01-21T00:00:00" u="1"/>
        <d v="2025-01-13T00:00:00" u="1"/>
        <d v="2025-01-14T00:00:00" u="1"/>
        <d v="2025-01-16T00:00:00" u="1"/>
        <d v="2025-01-09T00:00:00" u="1"/>
        <d v="2025-01-08T00:00:00" u="1"/>
        <d v="2025-01-07T00:00:00" u="1"/>
        <d v="2025-01-06T00:00:00" u="1"/>
        <d v="2024-12-17T00:00:00" u="1"/>
        <d v="2025-01-10T00:00:00" u="1"/>
        <d v="2024-12-10T00:00:00" u="1"/>
        <d v="2024-12-16T00:00:00" u="1"/>
        <d v="2024-12-19T00:00:00" u="1"/>
        <d v="2024-12-04T00:00:00" u="1"/>
        <d v="2024-12-18T00:00:00" u="1"/>
        <d v="2024-12-09T00:00:00" u="1"/>
        <d v="2024-12-13T00:00:00" u="1"/>
        <d v="2024-12-12T00:00:00" u="1"/>
        <d v="2024-12-11T00:00:00" u="1"/>
        <d v="2024-12-02T00:00:00" u="1"/>
        <d v="2024-12-06T00:00:00" u="1"/>
        <d v="2024-12-05T00:00:00" u="1"/>
        <d v="2024-12-03T00:00:00" u="1"/>
        <d v="2024-11-28T00:00:00" u="1"/>
        <d v="2024-11-29T00:00:00" u="1"/>
        <d v="2024-11-04T00:00:00" u="1"/>
        <d v="2024-11-13T00:00:00" u="1"/>
        <d v="2024-11-19T00:00:00" u="1"/>
        <d v="2024-11-26T00:00:00" u="1"/>
        <d v="2024-11-18T00:00:00" u="1"/>
        <d v="2024-11-27T00:00:00" u="1"/>
        <d v="2024-11-20T00:00:00" u="1"/>
        <d v="2024-11-21T00:00:00" u="1"/>
        <d v="2024-11-22T00:00:00" u="1"/>
        <d v="2025-01-02T00:00:00" u="1"/>
        <d v="2024-11-05T00:00:00" u="1"/>
        <d v="2024-11-06T00:00:00" u="1"/>
        <d v="2024-11-25T00:00:00" u="1"/>
        <d v="2024-11-11T00:00:00" u="1"/>
        <d v="2024-11-14T00:00:00" u="1"/>
        <d v="2024-11-15T00:00:00" u="1"/>
        <d v="2024-11-12T00:00:00" u="1"/>
      </sharedItems>
      <fieldGroup par="30"/>
    </cacheField>
    <cacheField name="Heure de Début" numFmtId="164">
      <sharedItems containsSemiMixedTypes="0" containsNonDate="0" containsDate="1" containsString="0" minDate="2024-11-04T07:33:00" maxDate="2025-03-28T14:04:48" count="2820">
        <d v="2025-01-15T14:41:24"/>
        <d v="2025-02-26T13:49:48"/>
        <d v="2025-02-26T14:31:12"/>
        <d v="2025-03-05T07:00:36"/>
        <d v="2025-03-05T07:31:48"/>
        <d v="2025-02-26T07:00:00"/>
        <d v="2025-03-05T09:18:00"/>
        <d v="2025-02-24T09:14:24"/>
        <d v="2025-02-25T08:02:24"/>
        <d v="2025-02-26T11:52:48"/>
        <d v="2025-03-19T07:00:36"/>
        <d v="2025-02-25T09:49:48"/>
        <d v="2025-02-25T10:05:24"/>
        <d v="2025-03-04T07:00:00"/>
        <d v="2025-03-04T10:46:48"/>
        <d v="2025-03-17T07:07:12"/>
        <d v="2025-03-17T07:21:36"/>
        <d v="2025-03-17T07:50:24"/>
        <d v="2025-03-17T07:00:00"/>
        <d v="2025-03-17T12:00:36"/>
        <d v="2025-03-24T14:24:00"/>
        <d v="2025-03-12T07:01:12"/>
        <d v="2025-03-12T07:59:24"/>
        <d v="2025-03-26T09:30:00"/>
        <d v="2025-03-25T14:22:48"/>
        <d v="2025-02-27T07:21:00"/>
        <d v="2025-03-25T11:36:36"/>
        <d v="2025-03-03T07:00:36"/>
        <d v="2025-03-03T10:36:36"/>
        <d v="2025-02-13T09:31:12"/>
        <d v="2025-02-24T13:28:48"/>
        <d v="2025-02-25T07:01:12"/>
        <d v="2025-02-25T13:26:24"/>
        <d v="2025-02-25T14:07:48"/>
        <d v="2025-02-26T09:39:00"/>
        <d v="2025-02-26T10:28:12"/>
        <d v="2025-02-24T14:49:48"/>
        <d v="2025-02-25T08:22:48"/>
        <d v="2025-02-26T07:04:48"/>
        <d v="2025-03-10T07:01:12"/>
        <d v="2025-03-10T12:00:36"/>
        <d v="2025-03-19T07:00:00"/>
        <d v="2025-03-28T14:04:48"/>
        <d v="2025-03-27T08:11:24"/>
        <d v="2025-03-25T10:18:00"/>
        <d v="2025-03-18T07:00:36"/>
        <d v="2025-03-18T07:39:00"/>
        <d v="2025-03-18T08:24:36"/>
        <d v="2025-02-18T13:45:00"/>
        <d v="2025-02-18T14:43:12"/>
        <d v="2025-02-25T14:04:48"/>
        <d v="2025-02-25T10:27:00"/>
        <d v="2025-02-25T10:38:24"/>
        <d v="2025-02-26T07:41:24"/>
        <d v="2025-02-26T09:38:24"/>
        <d v="2025-02-26T07:55:48"/>
        <d v="2025-02-26T10:49:48"/>
        <d v="2025-02-25T11:36:36"/>
        <d v="2025-02-25T11:48:36"/>
        <d v="2025-02-24T07:00:00"/>
        <d v="2025-02-26T11:30:36"/>
        <d v="2025-03-11T07:00:00"/>
        <d v="2025-02-26T10:29:24"/>
        <d v="2025-02-26T09:59:24"/>
        <d v="2025-02-26T08:23:24"/>
        <d v="2025-02-26T09:11:24"/>
        <d v="2025-03-13T07:00:00"/>
        <d v="2025-03-13T08:43:12"/>
        <d v="2025-03-13T10:31:12"/>
        <d v="2025-03-18T07:44:24"/>
        <d v="2025-03-18T08:36:36"/>
        <d v="2025-02-24T09:28:48"/>
        <d v="2025-02-24T09:39:00"/>
        <d v="2025-02-25T07:55:48"/>
        <d v="2025-02-25T11:24:00"/>
        <d v="2025-02-25T11:31:12"/>
        <d v="2025-02-26T11:13:12"/>
        <d v="2025-02-25T14:01:12"/>
        <d v="2025-02-25T14:52:12"/>
        <d v="2025-02-26T10:13:12"/>
        <d v="2025-02-26T07:16:48"/>
        <d v="2025-02-26T07:52:48"/>
        <d v="2025-03-03T07:00:00"/>
        <d v="2025-02-26T08:21:36"/>
        <d v="2025-02-26T14:57:36"/>
        <d v="2025-02-27T07:27:36"/>
        <d v="2025-02-26T10:06:36"/>
        <d v="2025-03-28T11:00:36"/>
        <d v="2025-03-28T13:59:24"/>
        <d v="2025-03-03T09:28:12"/>
        <d v="2025-03-03T10:33:00"/>
        <d v="2025-03-20T11:54:00"/>
        <d v="2025-03-04T07:06:00"/>
        <d v="2025-03-03T13:33:00"/>
        <d v="2025-03-04T07:46:48"/>
        <d v="2025-03-03T08:06:36"/>
        <d v="2025-03-03T08:37:12"/>
        <d v="2025-03-24T09:07:12"/>
        <d v="2025-03-24T07:10:12"/>
        <d v="2025-03-04T13:01:12"/>
        <d v="2025-03-27T10:04:48"/>
        <d v="2025-03-27T08:21:36"/>
        <d v="2025-03-05T10:15:36"/>
        <d v="2025-03-05T10:24:36"/>
        <d v="2025-03-05T11:04:48"/>
        <d v="2025-03-05T13:06:00"/>
        <d v="2025-03-05T07:28:48"/>
        <d v="2025-03-11T07:00:36"/>
        <d v="2025-03-04T07:02:24"/>
        <d v="2025-03-20T07:01:12"/>
        <d v="2025-03-03T07:36:36"/>
        <d v="2025-03-04T09:52:12"/>
        <d v="2025-03-10T07:00:36"/>
        <d v="2025-03-04T09:40:12"/>
        <d v="2025-03-03T13:30:36"/>
        <d v="2025-03-05T09:22:48"/>
        <d v="2025-03-03T11:51:00"/>
        <d v="2025-03-05T07:01:12"/>
        <d v="2025-03-17T07:00:36"/>
        <d v="2025-03-10T08:43:12"/>
        <d v="2025-03-10T09:44:24"/>
        <d v="2025-03-04T13:33:36"/>
        <d v="2025-03-04T13:13:48"/>
        <d v="2025-03-04T07:58:12"/>
        <d v="2025-03-05T07:51:00"/>
        <d v="2025-03-05T08:09:36"/>
        <d v="2025-03-05T08:45:36"/>
        <d v="2025-03-05T10:12:36"/>
        <d v="2025-03-13T07:00:36"/>
        <d v="2025-03-13T08:24:36"/>
        <d v="2025-03-13T09:40:12"/>
        <d v="2025-03-10T07:10:12"/>
        <d v="2025-03-10T11:25:48"/>
        <d v="2025-03-05T07:46:12"/>
        <d v="2025-03-10T10:54:36"/>
        <d v="2025-03-19T13:02:24"/>
        <d v="2025-03-19T11:53:24"/>
        <d v="2025-03-19T13:15:36"/>
        <d v="2025-03-19T13:28:12"/>
        <d v="2025-03-11T07:58:12"/>
        <d v="2025-03-11T11:19:48"/>
        <d v="2025-03-20T14:04:12"/>
        <d v="2025-03-20T14:38:24"/>
        <d v="2025-03-20T14:16:12"/>
        <d v="2025-03-20T14:34:48"/>
        <d v="2025-03-10T10:21:36"/>
        <d v="2025-03-10T11:01:48"/>
        <d v="2025-03-19T13:35:24"/>
        <d v="2025-03-19T13:46:48"/>
        <d v="2025-03-25T14:30:36"/>
        <d v="2025-02-05T07:07:48"/>
        <d v="2025-03-03T07:01:48" u="1"/>
        <d v="2025-02-19T11:00:00" u="1"/>
        <d v="2025-03-03T11:52:48" u="1"/>
        <d v="2025-03-04T07:06:36" u="1"/>
        <d v="2025-03-12T10:00:00" u="1"/>
        <d v="2025-03-04T10:22:12" u="1"/>
        <d v="2025-03-05T08:33:00" u="1"/>
        <d v="2025-03-05T08:51:36" u="1"/>
        <d v="2025-02-26T10:26:24" u="1"/>
        <d v="2025-02-12T11:30:00" u="1"/>
        <d v="2025-02-24T07:01:12" u="1"/>
        <d v="2025-02-24T13:00:36" u="1"/>
        <d v="2025-02-24T11:58:48" u="1"/>
        <d v="2025-02-24T08:46:48" u="1"/>
        <d v="2025-02-24T10:31:48" u="1"/>
        <d v="2025-03-03T09:14:24" u="1"/>
        <d v="2025-03-05T07:00:00" u="1"/>
        <d v="2025-03-05T07:31:12" u="1"/>
        <d v="2025-03-05T09:17:24" u="1"/>
        <d v="2025-02-17T07:00:36" u="1"/>
        <d v="2025-02-18T07:36:36" u="1"/>
        <d v="2025-02-18T09:01:12" u="1"/>
        <d v="2025-02-18T09:31:12" u="1"/>
        <d v="2025-02-05T10:15:00" u="1"/>
        <d v="2025-03-05T11:03:36" u="1"/>
        <d v="2025-03-03T07:28:48" u="1"/>
        <d v="2025-02-24T08:39:36" u="1"/>
        <d v="2025-03-12T09:27:00" u="1"/>
        <d v="2025-03-11T07:22:12" u="1"/>
        <d v="2025-03-11T07:51:00" u="1"/>
        <d v="2025-03-12T08:18:36" u="1"/>
        <d v="2025-03-11T10:20:24" u="1"/>
        <d v="2025-03-11T11:18:36" u="1"/>
        <d v="2025-03-11T11:52:48" u="1"/>
        <d v="2025-02-24T09:04:48" u="1"/>
        <d v="2025-03-06T07:00:00" u="1"/>
        <d v="2025-03-06T14:31:12" u="1"/>
        <d v="2025-03-06T07:00:36" u="1"/>
        <d v="2025-02-06T07:00:00" u="1"/>
        <d v="2025-03-19T06:00:00" u="1"/>
        <d v="2025-03-03T07:07:48" u="1"/>
        <d v="2025-02-17T14:07:12" u="1"/>
        <d v="2025-02-18T14:32:24" u="1"/>
        <d v="2025-03-13T07:07:12" u="1"/>
        <d v="2025-03-13T07:45:36" u="1"/>
        <d v="2025-03-13T08:31:12" u="1"/>
        <d v="2025-02-17T13:04:48" u="1"/>
        <d v="2025-02-18T07:12:00" u="1"/>
        <d v="2025-02-18T11:53:24" u="1"/>
        <d v="2025-02-18T10:22:48" u="1"/>
        <d v="2025-02-17T08:10:12" u="1"/>
        <d v="2025-02-17T09:32:24" u="1"/>
        <d v="2025-02-19T07:44:24" u="1"/>
        <d v="2025-02-24T07:00:36" u="1"/>
        <d v="2025-03-13T14:34:12" u="1"/>
        <d v="2025-02-20T07:00:36" u="1"/>
        <d v="2025-02-20T07:22:12" u="1"/>
        <d v="2025-02-20T08:15:00" u="1"/>
        <d v="2025-02-20T11:04:12" u="1"/>
        <d v="2025-02-20T09:09:00" u="1"/>
        <d v="2025-02-21T08:34:12" u="1"/>
        <d v="2025-02-24T09:32:24" u="1"/>
        <d v="2025-03-13T09:39:00" u="1"/>
        <d v="2025-03-13T11:07:12" u="1"/>
        <d v="2025-03-13T13:39:00" u="1"/>
        <d v="2025-03-17T11:33:36" u="1"/>
        <d v="2025-03-17T13:12:00" u="1"/>
        <d v="2025-03-17T13:57:36" u="1"/>
        <d v="2025-02-20T07:01:12" u="1"/>
        <d v="2025-02-24T07:06:00" u="1"/>
        <d v="2025-03-13T14:19:12" u="1"/>
        <d v="2025-02-21T09:42:36" u="1"/>
        <d v="2025-03-03T10:30:00" u="1"/>
        <d v="2025-03-03T11:34:48" u="1"/>
        <d v="2025-03-20T14:23:24" u="1"/>
        <d v="2025-02-18T08:09:36" u="1"/>
        <d v="2025-02-19T07:07:48" u="1"/>
        <d v="2025-02-17T11:53:24" u="1"/>
        <d v="2025-02-17T13:42:00" u="1"/>
        <d v="2025-02-18T13:51:36" u="1"/>
        <d v="2025-02-17T07:00:00" u="1"/>
        <d v="2025-02-18T08:54:36" u="1"/>
        <d v="2025-02-18T09:36:00" u="1"/>
        <d v="2025-02-24T09:37:12" u="1"/>
        <d v="2025-02-26T13:15:36" u="1"/>
        <d v="2025-02-25T14:27:36" u="1"/>
        <d v="2025-02-26T08:04:12" u="1"/>
        <d v="2025-02-26T10:01:12" u="1"/>
        <d v="2025-02-26T08:18:36" u="1"/>
        <d v="2025-02-26T11:12:36" u="1"/>
        <d v="2025-02-26T11:53:24" u="1"/>
        <d v="2025-02-26T11:36:00" u="1"/>
        <d v="2025-02-19T08:21:00" u="1"/>
        <d v="2025-02-19T08:57:36" u="1"/>
        <d v="2025-02-11T07:00:00" u="1"/>
        <d v="2025-02-11T10:15:00" u="1"/>
        <d v="2025-02-11T10:19:48" u="1"/>
        <d v="2025-02-25T08:37:48" u="1"/>
        <d v="2025-02-26T13:37:12" u="1"/>
        <d v="2025-02-24T14:37:48" u="1"/>
        <d v="2025-02-24T14:53:24" u="1"/>
        <d v="2025-02-13T10:15:00" u="1"/>
        <d v="2025-02-12T10:24:36" u="1"/>
        <d v="2025-02-13T10:01:12" u="1"/>
        <d v="2025-02-18T07:00:00" u="1"/>
        <d v="2025-02-12T08:17:24" u="1"/>
        <d v="2025-02-12T10:50:24" u="1"/>
        <d v="2025-02-10T13:30:00" u="1"/>
        <d v="2025-02-17T09:23:24" u="1"/>
        <d v="2025-02-17T13:06:00" u="1"/>
        <d v="2025-02-17T13:15:00" u="1"/>
        <d v="2025-02-18T13:33:00" u="1"/>
        <d v="2025-02-17T13:58:48" u="1"/>
        <d v="2025-02-17T13:17:24" u="1"/>
        <d v="2025-02-17T07:31:48" u="1"/>
        <d v="2025-02-17T13:33:00" u="1"/>
        <d v="2025-02-17T08:27:36" u="1"/>
        <d v="2025-02-17T14:54:36" u="1"/>
        <d v="2025-02-25T14:49:12" u="1"/>
        <d v="2025-02-25T07:15:00" u="1"/>
        <d v="2025-02-25T07:26:24" u="1"/>
        <d v="2025-02-26T08:25:48" u="1"/>
        <d v="2025-02-26T10:22:48" u="1"/>
        <d v="2025-02-26T08:40:12" u="1"/>
        <d v="2025-02-26T11:34:12" u="1"/>
        <d v="2025-02-25T08:24:36" u="1"/>
        <d v="2025-02-25T08:36:36" u="1"/>
        <d v="2025-02-26T13:15:00" u="1"/>
        <d v="2025-02-26T11:04:48" u="1"/>
        <d v="2025-02-26T10:34:48" u="1"/>
        <d v="2025-02-26T08:58:48" u="1"/>
        <d v="2025-02-26T09:46:48" u="1"/>
        <d v="2025-02-24T10:07:48" u="1"/>
        <d v="2025-02-26T11:57:36" u="1"/>
        <d v="2025-02-25T09:49:12" u="1"/>
        <d v="2025-02-25T10:40:12" u="1"/>
        <d v="2025-02-26T10:48:36" u="1"/>
        <d v="2025-02-25T11:04:48" u="1"/>
        <d v="2025-02-25T11:40:48" u="1"/>
        <d v="2025-02-26T11:01:48" u="1"/>
        <d v="2025-02-25T07:58:48" u="1"/>
        <d v="2025-02-25T08:14:24" u="1"/>
        <d v="2025-02-24T07:42:36" u="1"/>
        <d v="2025-02-25T08:36:00" u="1"/>
        <d v="2025-02-25T09:25:12" u="1"/>
        <d v="2025-02-25T07:07:12" u="1"/>
        <d v="2025-02-25T08:40:12" u="1"/>
        <d v="2025-02-25T13:43:48" u="1"/>
        <d v="2025-02-18T13:16:48" u="1"/>
        <d v="2025-02-25T10:13:48" u="1"/>
        <d v="2025-02-25T10:25:12" u="1"/>
        <d v="2025-02-25T11:23:24" u="1"/>
        <d v="2025-02-25T11:35:24" u="1"/>
        <d v="2025-02-25T14:16:48" u="1"/>
        <d v="2025-02-26T07:07:48" u="1"/>
        <d v="2025-02-26T08:18:00" u="1"/>
        <d v="2025-02-25T13:48:00" u="1"/>
        <d v="2025-02-11T07:10:48" u="1"/>
        <d v="2025-02-13T07:00:00" u="1"/>
        <d v="2025-02-12T07:00:36" u="1"/>
        <d v="2025-02-26T08:09:00" u="1"/>
        <d v="2025-02-27T09:59:24" u="1"/>
        <d v="2025-02-11T10:12:36" u="1"/>
        <d v="2025-02-26T14:36:36" u="1"/>
        <d v="2025-02-26T14:52:12" u="1"/>
        <d v="2025-02-12T10:16:12" u="1"/>
        <d v="2025-02-17T13:47:24" u="1"/>
        <d v="2025-02-17T09:10:12" u="1"/>
        <d v="2025-02-12T09:04:48" u="1"/>
        <d v="2025-02-13T08:23:24" u="1"/>
        <d v="2025-02-27T08:30:00" u="1"/>
        <d v="2025-02-27T13:21:36" u="1"/>
        <d v="2025-02-27T14:03:00" u="1"/>
        <d v="2025-02-27T07:13:48" u="1"/>
        <d v="2025-02-27T08:03:00" u="1"/>
        <d v="2025-02-12T09:22:12" u="1"/>
        <d v="2025-02-13T08:34:12" u="1"/>
        <d v="2025-02-18T14:46:12" u="1"/>
        <d v="2025-02-26T08:17:24" u="1"/>
        <d v="2025-02-26T14:45:00" u="1"/>
        <d v="2025-02-27T08:18:00" u="1"/>
        <d v="2025-02-27T08:51:36" u="1"/>
        <d v="2025-02-17T10:04:12" u="1"/>
        <d v="2025-03-25T07:33:00" u="1"/>
        <d v="2025-02-17T11:24:00" u="1"/>
        <d v="2025-02-18T13:51:00" u="1"/>
        <d v="2025-02-27T09:29:24" u="1"/>
        <d v="2025-02-27T11:25:48" u="1"/>
        <d v="2025-02-27T11:37:12" u="1"/>
        <d v="2025-02-27T13:48:36" u="1"/>
        <d v="2025-02-27T11:06:00" u="1"/>
        <d v="2025-02-27T09:06:00" u="1"/>
        <d v="2025-02-27T13:35:24" u="1"/>
        <d v="2025-02-27T13:47:24" u="1"/>
        <d v="2025-02-19T08:46:48" u="1"/>
        <d v="2025-02-27T13:27:36" u="1"/>
        <d v="2025-02-20T11:03:36" u="1"/>
        <d v="2025-02-27T14:31:12" u="1"/>
        <d v="2025-02-26T07:00:36" u="1"/>
        <d v="2025-02-27T13:49:48" u="1"/>
        <d v="2025-02-27T07:00:36" u="1"/>
        <d v="2025-02-27T08:29:24" u="1"/>
        <d v="2025-02-27T07:18:36" u="1"/>
        <d v="2025-03-17T07:38:24" u="1"/>
        <d v="2025-03-17T08:24:00" u="1"/>
        <d v="2025-02-27T11:57:00" u="1"/>
        <d v="2025-02-26T13:56:24" u="1"/>
        <d v="2025-02-27T09:24:36" u="1"/>
        <d v="2025-02-20T07:00:00" u="1"/>
        <d v="2025-02-20T13:38:24" u="1"/>
        <d v="2025-03-04T09:30:00" u="1"/>
        <d v="2025-03-03T14:22:48" u="1"/>
        <d v="2025-03-03T11:36:36" u="1"/>
        <d v="2025-02-04T07:38:24" u="1"/>
        <d v="2025-02-17T07:07:12" u="1"/>
        <d v="2025-02-11T08:45:36" u="1"/>
        <d v="2025-03-06T11:06:00" u="1"/>
        <d v="2025-03-04T07:00:36" u="1"/>
        <d v="2025-02-11T09:28:48" u="1"/>
        <d v="2025-03-04T08:52:12" u="1"/>
        <d v="2025-03-05T08:04:48" u="1"/>
        <d v="2025-02-17T08:00:36" u="1"/>
        <d v="2025-03-10T07:00:00" u="1"/>
        <d v="2025-02-11T13:30:36" u="1"/>
        <d v="2025-02-12T11:18:36" u="1"/>
        <d v="2025-02-13T14:06:36" u="1"/>
        <d v="2025-02-27T14:22:48" u="1"/>
        <d v="2025-02-27T09:34:48" u="1"/>
        <d v="2025-02-25T10:48:00" u="1"/>
        <d v="2025-03-04T07:29:24" u="1"/>
        <d v="2025-03-04T08:06:00" u="1"/>
        <d v="2025-02-05T14:55:12" u="1"/>
        <d v="2025-01-30T07:08:24" u="1"/>
        <d v="2025-02-11T07:22:12" u="1"/>
        <d v="2025-02-11T07:28:12" u="1"/>
        <d v="2025-02-11T07:55:12" u="1"/>
        <d v="2025-02-10T11:34:12" u="1"/>
        <d v="2025-02-10T13:24:00" u="1"/>
        <d v="2025-02-10T09:17:24" u="1"/>
        <d v="2025-02-10T11:27:00" u="1"/>
        <d v="2025-02-24T07:22:12" u="1"/>
        <d v="2025-02-26T07:29:24" u="1"/>
        <d v="2025-02-26T07:45:00" u="1"/>
        <d v="2025-02-10T07:00:36" u="1"/>
        <d v="2025-02-10T08:40:12" u="1"/>
        <d v="2025-02-11T07:00:36" u="1"/>
        <d v="2025-02-10T08:58:48" u="1"/>
        <d v="2025-02-10T10:40:12" u="1"/>
        <d v="2025-02-11T08:45:00" u="1"/>
        <d v="2025-02-12T09:37:12" u="1"/>
        <d v="2025-02-11T09:03:00" u="1"/>
        <d v="2025-02-12T09:58:12" u="1"/>
        <d v="2025-02-13T13:21:00" u="1"/>
        <d v="2025-02-10T11:15:00" u="1"/>
        <d v="2025-02-10T13:45:36" u="1"/>
        <d v="2025-02-25T09:47:24" u="1"/>
        <d v="2025-02-26T09:00:36" u="1"/>
        <d v="2025-02-27T14:16:48" u="1"/>
        <d v="2025-02-25T10:13:12" u="1"/>
        <d v="2025-02-26T08:06:36" u="1"/>
        <d v="2025-02-27T07:00:00" u="1"/>
        <d v="2025-02-26T14:18:36" u="1"/>
        <d v="2025-02-27T07:49:12" u="1"/>
        <d v="2025-02-25T07:00:36" u="1"/>
        <d v="2025-02-26T08:33:36" u="1"/>
        <d v="2025-02-27T08:38:24" u="1"/>
        <d v="2025-02-24T07:11:24" u="1"/>
        <d v="2025-02-10T07:06:36" u="1"/>
        <d v="2025-02-10T08:27:00" u="1"/>
        <d v="2025-02-17T07:55:48" u="1"/>
        <d v="2025-02-10T10:09:00" u="1"/>
        <d v="2025-02-19T09:30:00" u="1"/>
        <d v="2025-02-18T14:22:48" u="1"/>
        <d v="2025-02-18T11:36:36" u="1"/>
        <d v="2025-03-19T08:51:36" u="1"/>
        <d v="2025-02-11T07:10:00" u="1"/>
        <d v="2025-01-15T14:41:00" u="1"/>
        <d v="2025-03-04T07:29:00" u="1"/>
        <d v="2025-02-05T14:55:00" u="1"/>
        <d v="2025-01-30T07:08:00" u="1"/>
        <d v="2025-02-11T07:22:00" u="1"/>
        <d v="2025-02-11T07:28:00" u="1"/>
        <d v="2025-02-11T07:55:00" u="1"/>
        <d v="2025-02-10T11:34:00" u="1"/>
        <d v="2025-02-24T07:01:00" u="1"/>
        <d v="2025-02-24T07:42:00" u="1"/>
        <d v="2025-02-11T10:19:00" u="1"/>
        <d v="2025-02-10T07:00:00" u="1"/>
        <d v="2025-02-10T13:38:00" u="1"/>
        <d v="2025-02-18T14:22:00" u="1"/>
        <d v="2025-02-12T07:00:00" u="1"/>
        <d v="2025-02-18T11:36:00" u="1"/>
        <d v="2025-02-10T09:17:00" u="1"/>
        <d v="2025-02-04T07:38:00" u="1"/>
        <d v="2025-02-24T07:22:00" u="1"/>
        <d v="2025-03-19T08:51:00" u="1"/>
        <d v="2025-02-17T07:07:00" u="1"/>
        <d v="2025-02-18T07:36:00" u="1"/>
        <d v="2025-02-18T09:04:00" u="1"/>
        <d v="2025-02-11T10:12:00" u="1"/>
        <d v="2025-02-18T09:31:00" u="1"/>
        <d v="2025-02-26T07:29:00" u="1"/>
        <d v="2025-02-10T08:06:00" u="1"/>
        <d v="2025-02-10T10:31:00" u="1"/>
        <d v="2025-02-10T08:40:00" u="1"/>
        <d v="2025-02-10T08:58:00" u="1"/>
        <d v="2025-02-10T10:40:00" u="1"/>
        <d v="2025-02-10T07:46:00" u="1"/>
        <d v="2025-02-10T08:01:00" u="1"/>
        <d v="2025-02-12T10:16:00" u="1"/>
        <d v="2025-02-12T10:24:00" u="1"/>
        <d v="2025-02-13T10:01:00" u="1"/>
        <d v="2025-02-12T08:17:00" u="1"/>
        <d v="2025-02-12T10:50:00" u="1"/>
        <d v="2025-02-18T08:09:00" u="1"/>
        <d v="2025-02-19T08:46:00" u="1"/>
        <d v="2025-02-12T09:37:00" u="1"/>
        <d v="2025-02-12T09:58:00" u="1"/>
        <d v="2025-02-17T13:47:00" u="1"/>
        <d v="2025-02-25T07:43:00" u="1"/>
        <d v="2025-02-17T09:10:00" u="1"/>
        <d v="2025-02-10T13:45:00" u="1"/>
        <d v="2025-02-10T11:03:00" u="1"/>
        <d v="2025-02-10T14:11:00" u="1"/>
        <d v="2025-02-25T09:47:00" u="1"/>
        <d v="2025-03-11T07:22:00" u="1"/>
        <d v="2025-03-12T08:18:00" u="1"/>
        <d v="2025-03-11T10:20:00" u="1"/>
        <d v="2025-03-11T11:18:00" u="1"/>
        <d v="2025-02-26T09:00:00" u="1"/>
        <d v="2025-02-27T14:16:00" u="1"/>
        <d v="2025-03-11T11:52:00" u="1"/>
        <d v="2025-02-13T09:31:00" u="1"/>
        <d v="2025-02-12T09:04:00" u="1"/>
        <d v="2025-02-13T08:23:00" u="1"/>
        <d v="2025-02-25T10:13:00" u="1"/>
        <d v="2025-02-26T08:06:00" u="1"/>
        <d v="2025-02-26T13:37:00" u="1"/>
        <d v="2025-02-26T14:18:00" u="1"/>
        <d v="2025-02-27T07:49:00" u="1"/>
        <d v="2025-02-12T09:22:00" u="1"/>
        <d v="2025-02-13T08:34:00" u="1"/>
        <d v="2025-02-25T07:00:00" u="1"/>
        <d v="2025-02-26T08:33:00" u="1"/>
        <d v="2025-02-27T08:38:00" u="1"/>
        <d v="2025-02-17T09:23:00" u="1"/>
        <d v="2025-02-17T10:04:00" u="1"/>
        <d v="2025-02-11T09:28:00" u="1"/>
        <d v="2025-03-04T08:52:00" u="1"/>
        <d v="2025-03-05T08:04:00" u="1"/>
        <d v="2025-02-17T08:00:00" u="1"/>
        <d v="2025-02-11T13:30:00" u="1"/>
        <d v="2025-02-12T11:18:00" u="1"/>
        <d v="2025-02-17T13:58:00" u="1"/>
        <d v="2025-02-24T07:11:00" u="1"/>
        <d v="2025-02-17T11:53:00" u="1"/>
        <d v="2025-02-17T13:17:00" u="1"/>
        <d v="2025-02-17T07:31:00" u="1"/>
        <d v="2025-02-17T08:27:00" u="1"/>
        <d v="2025-02-10T07:07:00" u="1"/>
        <d v="2025-02-10T07:06:00" u="1"/>
        <d v="2025-02-17T14:07:00" u="1"/>
        <d v="2025-02-18T14:32:00" u="1"/>
        <d v="2025-02-13T14:06:00" u="1"/>
        <d v="2025-02-18T13:16:00" u="1"/>
        <d v="2025-03-17T07:38:00" u="1"/>
        <d v="2025-02-17T13:04:00" u="1"/>
        <d v="2025-02-18T11:53:00" u="1"/>
        <d v="2025-02-17T14:54:00" u="1"/>
        <d v="2025-02-18T08:54:00" u="1"/>
        <d v="2025-02-18T10:22:00" u="1"/>
        <d v="2025-02-17T08:10:00" u="1"/>
        <d v="2025-02-17T09:32:00" u="1"/>
        <d v="2025-02-10T13:38:24" u="1"/>
        <d v="2025-02-10T10:12:00" u="1"/>
        <d v="2025-02-10T11:45:45" u="1"/>
        <d v="2025-02-10T10:39:00" u="1"/>
        <d v="2025-02-10T13:13:48" u="1"/>
        <d v="2025-02-24T10:13:48" u="1"/>
        <d v="2025-02-17T13:36:36" u="1"/>
        <d v="2025-02-10T08:06:36" u="1"/>
        <d v="2025-02-10T10:31:12" u="1"/>
        <d v="2025-02-10T07:46:48" u="1"/>
        <d v="2025-02-10T08:01:12" u="1"/>
        <d v="2025-02-19T09:15:00" u="1"/>
        <d v="2025-02-26T07:56:24" u="1"/>
        <d v="2025-02-10T14:11:24" u="1"/>
        <d v="2025-02-25T10:34:48" u="1"/>
        <d v="2025-02-25T11:21:36" u="1"/>
        <d v="2025-02-25T11:00:00" u="1"/>
        <d v="2025-02-18T08:49:48" u="1"/>
        <d v="2025-02-18T08:58:48" u="1"/>
        <d v="2025-02-19T07:00:00" u="1"/>
        <d v="2025-02-10T07:07:48" u="1"/>
        <d v="2025-02-18T09:25:48" u="1"/>
        <d v="2025-02-19T07:18:36" u="1"/>
        <d v="2025-02-18T09:51:00" u="1"/>
        <d v="2025-02-19T07:00:36" u="1"/>
        <d v="2025-02-17T10:17:24" u="1"/>
        <d v="2025-02-18T07:58:48" u="1"/>
        <d v="2025-02-18T09:00:00" u="1"/>
        <d v="2025-02-18T09:41:24" u="1"/>
        <d v="2025-02-19T07:59:24" u="1"/>
        <d v="2025-02-18T08:43:48" u="1"/>
        <d v="2025-02-18T10:06:00" u="1"/>
        <d v="2025-02-12T14:01:12" u="1"/>
        <d v="2025-01-27T07:00:00" u="1"/>
        <d v="2025-03-04T13:22:12" u="1"/>
        <d v="2025-03-04T13:58:48" u="1"/>
        <d v="2025-02-17T10:15:00" u="1"/>
        <d v="2025-02-17T10:19:48" u="1"/>
        <d v="2025-02-06T14:37:48" u="1"/>
        <d v="2025-02-07T07:20:24" u="1"/>
        <d v="2025-02-10T10:46:12" u="1"/>
        <d v="2025-02-18T07:15:36" u="1"/>
        <d v="2025-02-10T14:25:12" u="1"/>
        <d v="2025-02-20T07:55:48" u="1"/>
        <d v="2025-02-26T14:07:48" u="1"/>
        <d v="2025-02-26T14:23:24" u="1"/>
        <d v="2025-02-03T07:00:00" u="1"/>
        <d v="2025-02-06T07:24:00" u="1"/>
        <d v="2025-02-05T09:07:48" u="1"/>
        <d v="2025-02-03T14:35:24" u="1"/>
        <d v="2025-02-06T09:35:24" u="1"/>
        <d v="2025-02-20T13:20:24" u="1"/>
        <d v="2025-03-13T14:15:36" u="1"/>
        <d v="2025-03-13T13:51:36" u="1"/>
        <d v="2025-03-13T14:20:24" u="1"/>
        <d v="2025-03-13T13:15:00" u="1"/>
        <d v="2025-03-13T13:36:36" u="1"/>
        <d v="2025-03-11T13:08:24" u="1"/>
        <d v="2025-03-11T14:27:00" u="1"/>
        <d v="2025-02-27T09:21:36" u="1"/>
        <d v="2025-03-04T11:31:12" u="1"/>
        <d v="2025-03-04T13:00:36" u="1"/>
        <d v="2025-03-12T14:16:48" u="1"/>
        <d v="2025-03-11T10:00:36" u="1"/>
        <d v="2025-03-11T08:28:48" u="1"/>
        <d v="2025-03-12T09:59:24" u="1"/>
        <d v="2025-02-26T07:46:48" u="1"/>
        <d v="2025-02-27T11:42:36" u="1"/>
        <d v="2025-02-27T14:03:36" u="1"/>
        <d v="2025-02-27T13:57:36" u="1"/>
        <d v="2025-02-27T07:58:48" u="1"/>
        <d v="2025-02-27T13:37:12" u="1"/>
        <d v="2025-02-26T07:25:12" u="1"/>
        <d v="2025-02-24T14:38:24" u="1"/>
        <d v="2025-02-27T11:31:12" u="1"/>
        <d v="2025-02-27T09:42:36" u="1"/>
        <d v="2025-02-19T08:34:48" u="1"/>
        <d v="2025-02-19T07:15:00" u="1"/>
        <d v="2025-03-06T12:00:36" u="1"/>
        <d v="2025-03-06T13:59:24" u="1"/>
        <d v="2025-03-05T14:37:13" u="1"/>
        <d v="2025-03-11T11:04:49" u="1"/>
        <d v="2025-02-24T07:09:36" u="1"/>
        <d v="2025-02-24T07:36:36" u="1"/>
        <d v="2025-02-12T10:46:48" u="1"/>
        <d v="2025-02-20T07:12:00" u="1"/>
        <d v="2025-02-19T09:15:36" u="1"/>
        <d v="2025-02-17T08:30:36" u="1"/>
        <d v="2025-02-17T07:39:00" u="1"/>
        <d v="2025-02-17T08:15:00" u="1"/>
        <d v="2025-02-18T07:27:00" u="1"/>
        <d v="2025-02-20T13:07:12" u="1"/>
        <d v="2025-02-20T13:32:24" u="1"/>
        <d v="2025-02-20T09:28:12" u="1"/>
        <d v="2025-02-20T11:30:36" u="1"/>
        <d v="2025-02-13T10:30:36" u="1"/>
        <d v="2025-02-06T08:39:00" u="1"/>
        <d v="2025-02-10T12:00:36" u="1"/>
        <d v="2025-02-05T13:48:00" u="1"/>
        <d v="2025-02-06T11:15:36" u="1"/>
        <d v="2025-01-27T11:57:00" u="1"/>
        <d v="2025-02-25T13:51:36" u="1"/>
        <d v="2025-02-25T14:33:00" u="1"/>
        <d v="2025-02-24T10:21:00" u="1"/>
        <d v="2025-02-24T10:25:48" u="1"/>
        <d v="2025-02-10T10:11:24" u="1"/>
        <d v="2025-02-10T11:45:00" u="1"/>
        <d v="2025-02-25T02:44:24" u="1"/>
        <d v="2025-01-28T07:20:24" u="1"/>
        <d v="2025-01-29T11:09:00" u="1"/>
        <d v="2025-02-25T14:24:00" u="1"/>
        <d v="2025-02-12T07:19:48" u="1"/>
        <d v="2025-02-12T13:43:12" u="1"/>
        <d v="2025-02-27T10:16:48" u="1"/>
        <d v="2025-01-28T14:42:36" u="1"/>
        <d v="2025-01-29T10:53:24" u="1"/>
        <d v="2025-02-03T14:01:48" u="1"/>
        <d v="2025-02-11T11:21:36" u="1"/>
        <d v="2025-02-10T07:34:48" u="1"/>
        <d v="2025-02-10T08:15:36" u="1"/>
        <d v="2025-02-25T12:31:12" u="1"/>
        <d v="2025-02-25T13:00:36" u="1"/>
        <d v="2025-02-10T07:01:12" u="1"/>
        <d v="2025-03-03T13:10:12" u="1"/>
        <d v="2025-02-25T14:19:48" u="1"/>
        <d v="2025-02-25T14:35:24" u="1"/>
        <d v="2025-03-05T11:42:36" u="1"/>
        <d v="2025-03-05T14:03:36" u="1"/>
        <d v="2025-03-05T13:27:36" u="1"/>
        <d v="2025-03-05T13:57:36" u="1"/>
        <d v="2025-03-05T10:49:48" u="1"/>
        <d v="2025-03-05T11:39:00" u="1"/>
        <d v="2025-02-25T14:27:00" u="1"/>
        <d v="2025-03-03T10:59:24" u="1"/>
        <d v="2025-03-05T09:42:36" u="1"/>
        <d v="2025-03-05T10:31:12" u="1"/>
        <d v="2025-03-04T14:51:36" u="1"/>
        <d v="2025-02-17T14:18:00" u="1"/>
        <d v="2025-02-21T08:24:00" u="1"/>
        <d v="2025-02-27T08:01:48" u="1"/>
        <d v="2025-02-20T13:50:24" u="1"/>
        <d v="2025-02-20T13:59:24" u="1"/>
        <d v="2025-02-20T14:26:24" u="1"/>
        <d v="2025-02-20T11:51:36" u="1"/>
        <d v="2025-02-04T09:21:36" u="1"/>
        <d v="2025-02-04T08:38:24" u="1"/>
        <d v="2025-02-04T07:28:48" u="1"/>
        <d v="2025-02-04T07:52:48" u="1"/>
        <d v="2025-02-04T09:00:00" u="1"/>
        <d v="2025-02-03T14:48:36" u="1"/>
        <d v="2025-02-19T07:04:12" u="1"/>
        <d v="2025-02-20T10:30:00" u="1"/>
        <d v="2025-02-20T10:01:12" u="1"/>
        <d v="2025-02-20T10:37:48" u="1"/>
        <d v="2025-02-04T14:00:36" u="1"/>
        <d v="2025-02-18T11:42:00" u="1"/>
        <d v="2025-02-18T13:37:12" u="1"/>
        <d v="2025-02-05T11:35:24" u="1"/>
        <d v="2025-02-05T13:35:24" u="1"/>
        <d v="2025-02-06T14:51:00" u="1"/>
        <d v="2025-02-20T10:18:36" u="1"/>
        <d v="2025-02-05T07:27:00" u="1"/>
        <d v="2025-02-18T14:04:12" u="1"/>
        <d v="2025-02-18T11:44:24" u="1"/>
        <d v="2025-02-04T13:21:00" u="1"/>
        <d v="2025-01-27T10:45:00" u="1"/>
        <d v="2025-02-12T08:03:36" u="1"/>
        <d v="2025-02-12T14:55:12" u="1"/>
        <d v="2025-02-10T07:12:00" u="1"/>
        <d v="2025-02-13T08:04:12" u="1"/>
        <d v="2025-02-13T10:42:36" u="1"/>
        <d v="2025-02-12T10:06:00" u="1"/>
        <d v="2025-02-13T09:15:00" u="1"/>
        <d v="2025-02-12T09:48:36" u="1"/>
        <d v="2025-02-13T07:01:48" u="1"/>
        <d v="2025-02-13T09:45:36" u="1"/>
        <d v="2025-02-04T13:48:36" u="1"/>
        <d v="2025-02-03T11:52:48" u="1"/>
        <d v="2025-02-03T10:29:24" u="1"/>
        <d v="2025-02-03T14:06:00" u="1"/>
        <d v="2025-02-03T10:49:12" u="1"/>
        <d v="2025-02-04T07:29:24" u="1"/>
        <d v="2025-02-03T09:08:24" u="1"/>
        <d v="2025-02-04T11:40:48" u="1"/>
        <d v="2025-02-04T11:54:36" u="1"/>
        <d v="2025-02-06T13:33:36" u="1"/>
        <d v="2025-02-05T08:31:48" u="1"/>
        <d v="2025-02-12T08:58:48" u="1"/>
        <d v="2025-02-12T07:39:00" u="1"/>
        <d v="2025-02-12T07:21:00" u="1"/>
        <d v="2025-02-12T11:25:48" u="1"/>
        <d v="2025-02-04T09:54:00" u="1"/>
        <d v="2025-02-06T09:12:06" u="1"/>
        <d v="2025-02-05T07:06:00" u="1"/>
        <d v="2025-02-05T07:24:00" u="1"/>
        <d v="2025-02-03T07:00:36" u="1"/>
        <d v="2025-02-03T11:06:00" u="1"/>
        <d v="2025-02-10T08:26:24" u="1"/>
        <d v="2025-02-03T07:42:36" u="1"/>
        <d v="2025-02-03T14:22:12" u="1"/>
        <d v="2025-02-04T08:06:00" u="1"/>
        <d v="2025-02-03T08:51:36" u="1"/>
        <d v="2025-02-10T10:43:12" u="1"/>
        <d v="2025-02-10T08:52:12" u="1"/>
        <d v="2025-02-10T07:57:36" u="1"/>
        <d v="2025-02-10T08:12:00" u="1"/>
        <d v="2025-02-13T10:52:48" u="1"/>
        <d v="2025-02-06T11:40:48" u="1"/>
        <d v="2025-02-10T07:45:36" u="1"/>
        <d v="2025-02-10T08:39:00" u="1"/>
        <d v="2025-02-10T13:57:36" u="1"/>
        <d v="2025-02-13T09:45:00" u="1"/>
        <d v="2025-02-13T09:55:48" u="1"/>
        <d v="2025-02-11T07:45:36" u="1"/>
        <d v="2025-02-11T13:07:12" u="1"/>
        <d v="2025-02-12T10:57:00" u="1"/>
        <d v="2025-02-04T07:00:00" u="1"/>
        <d v="2025-02-04T07:00:36" u="1"/>
        <d v="2025-02-19T14:49:12" u="1"/>
        <d v="2025-02-20T08:16:12" u="1"/>
        <d v="2025-02-17T07:01:12" u="1"/>
        <d v="2025-02-17T07:27:00" u="1"/>
        <d v="2025-02-11T13:19:12" u="1"/>
        <d v="2025-02-12T07:01:12" u="1"/>
        <d v="2025-02-03T11:49:48" u="1"/>
        <d v="2025-02-10T14:49:12" u="1"/>
        <d v="2025-02-13T10:00:36" u="1"/>
        <d v="2025-02-12T13:42:36" u="1"/>
        <d v="2025-02-03T09:58:12" u="1"/>
        <d v="2025-02-11T11:00:36" u="1"/>
        <d v="2025-02-11T11:06:36" u="1"/>
        <d v="2025-02-11T11:33:36" u="1"/>
        <d v="2025-02-11T08:12:36" u="1"/>
        <d v="2025-02-11T09:02:24" u="1"/>
        <d v="2025-02-11T08:20:24" u="1"/>
        <d v="2025-02-12T08:01:48" u="1"/>
        <d v="2025-02-12T11:19:48" u="1"/>
        <d v="2025-02-03T07:34:48" u="1"/>
        <d v="2025-01-29T10:30:36" u="1"/>
        <d v="2025-02-11T14:07:12" u="1"/>
        <d v="2025-02-13T07:00:36" u="1"/>
        <d v="2025-02-12T09:46:48" u="1"/>
        <d v="2025-02-11T13:23:24" u="1"/>
        <d v="2025-02-12T10:40:48" u="1"/>
        <d v="2025-02-11T13:41:24" u="1"/>
        <d v="2025-02-12T11:01:48" u="1"/>
        <d v="2025-02-10T14:37:12" u="1"/>
        <d v="2025-02-12T14:42:36" u="1"/>
        <d v="2025-01-29T07:20:24" u="1"/>
        <d v="2025-01-29T15:00:00" u="1"/>
        <d v="2025-02-11T09:48:36" u="1"/>
        <d v="2025-02-11T09:54:36" u="1"/>
        <d v="2025-02-11T10:21:36" u="1"/>
        <d v="2025-02-11T07:50:24" u="1"/>
        <d v="2025-02-11T07:01:12" u="1"/>
        <d v="2025-02-11T11:11:24" u="1"/>
        <d v="2025-02-12T09:43:49" u="1"/>
        <d v="2025-02-03T07:16:48" u="1"/>
        <d v="2025-02-03T08:24:36" u="1"/>
        <d v="2025-02-03T09:43:12" u="1"/>
        <d v="2025-02-03T07:17:24" u="1"/>
        <d v="2025-01-29T09:41:24" u="1"/>
        <d v="2025-02-10T13:18:00" u="1"/>
        <d v="2025-02-03T09:21:36" u="1"/>
        <d v="2025-02-11T11:22:48" u="1"/>
        <d v="2025-02-03T08:41:24" u="1"/>
        <d v="2025-02-11T13:42:36" u="1"/>
        <d v="2025-02-10T11:52:12" u="1"/>
        <d v="2025-02-11T14:03:36" u="1"/>
        <d v="2025-02-12T10:56:24" u="1"/>
        <d v="2025-01-28T10:48:36" u="1"/>
        <d v="2025-01-29T08:35:24" u="1"/>
        <d v="2025-01-29T07:01:12" u="1"/>
        <d v="2025-01-29T08:58:12" u="1"/>
        <d v="2025-01-29T07:47:24" u="1"/>
        <d v="2025-01-29T09:13:48" u="1"/>
        <d v="2025-01-27T13:41:24" u="1"/>
        <d v="2025-01-27T13:49:12" u="1"/>
        <d v="2025-01-27T14:52:12" u="1"/>
        <d v="2025-02-11T11:34:12" u="1"/>
        <d v="2025-02-11T11:40:12" u="1"/>
        <d v="2025-02-11T08:46:12" u="1"/>
        <d v="2025-02-11T09:36:00" u="1"/>
        <d v="2025-01-29T09:37:12" u="1"/>
        <d v="2025-02-10T13:07:48" u="1"/>
        <d v="2025-02-11T09:00:00" u="1"/>
        <d v="2025-02-10T10:50:24" u="1"/>
        <d v="2025-02-10T11:18:00" u="1"/>
        <d v="2025-02-10T09:56:24" u="1"/>
        <d v="2025-02-26T07:24:00" u="1"/>
        <d v="2025-02-12T09:06:36" u="1"/>
        <d v="2025-01-29T13:59:24" u="1"/>
        <d v="2025-01-30T08:06:36" u="1"/>
        <d v="2025-02-06T08:36:00" u="1"/>
        <d v="2025-02-06T08:52:48" u="1"/>
        <d v="2025-02-06T08:54:42" u="1"/>
        <d v="2025-02-07T07:00:00" u="1"/>
        <d v="2025-02-07T07:06:36" u="1"/>
        <d v="2025-02-07T07:22:12" u="1"/>
        <d v="2025-01-30T10:25:48" u="1"/>
        <d v="2025-02-06T07:00:36" u="1"/>
        <d v="2025-02-06T07:52:12" u="1"/>
        <d v="2025-02-06T07:54:02" u="1"/>
        <d v="2025-01-27T09:37:12" u="1"/>
        <d v="2025-01-28T08:37:12" u="1"/>
        <d v="2025-02-11T08:19:48" u="1"/>
        <d v="2025-02-10T09:37:48" u="1"/>
        <d v="2025-02-10T13:31:12" u="1"/>
        <d v="2025-02-10T13:43:12" u="1"/>
        <d v="2025-02-11T14:21:36" u="1"/>
        <d v="2025-02-12T08:45:00" u="1"/>
        <d v="2025-02-10T13:13:12" u="1"/>
        <d v="2025-02-11T08:39:00" u="1"/>
        <d v="2025-02-11T07:54:00" u="1"/>
        <d v="2025-02-12T08:48:36" u="1"/>
        <d v="2025-02-10T11:54:00" u="1"/>
        <d v="2025-02-10T11:42:00" u="1"/>
        <d v="2025-02-11T08:01:12" u="1"/>
        <d v="2025-02-11T13:34:48" u="1"/>
        <d v="2025-02-20T07:46:12" u="1"/>
        <d v="2025-02-10T07:29:24" u="1"/>
        <d v="2025-01-27T08:25:12" u="1"/>
        <d v="2025-01-28T10:11:24" u="1"/>
        <d v="2025-01-29T09:34:12" u="1"/>
        <d v="2025-01-29T08:48:00" u="1"/>
        <d v="2025-02-12T09:48:00" u="1"/>
        <d v="2025-02-12T09:54:00" u="1"/>
        <d v="2025-02-12T10:21:00" u="1"/>
        <d v="2025-02-12T07:49:48" u="1"/>
        <d v="2025-02-10T13:15:00" u="1"/>
        <d v="2025-02-10T13:59:24" u="1"/>
        <d v="2025-02-11T09:37:48" u="1"/>
        <d v="2025-02-12T08:51:36" u="1"/>
        <d v="2025-02-10T13:48:00" u="1"/>
        <d v="2025-02-10T13:35:24" u="1"/>
        <d v="2025-02-10T14:17:24" u="1"/>
        <d v="2025-02-10T10:28:48" u="1"/>
        <d v="2025-02-10T11:57:00" u="1"/>
        <d v="2025-02-10T08:45:00" u="1"/>
        <d v="2025-02-05T13:45:00" u="1"/>
        <d v="2025-02-10T11:22:48" u="1"/>
        <d v="2025-02-17T10:14:24" u="1"/>
        <d v="2025-02-17T10:21:00" u="1"/>
        <d v="2025-01-29T07:00:00" u="1"/>
        <d v="2025-02-10T07:16:12" u="1"/>
        <d v="2025-01-27T14:56:24" u="1"/>
        <d v="2025-01-28T10:49:48" u="1"/>
        <d v="2025-02-11T14:46:12" u="1"/>
        <d v="2025-02-10T14:08:24" u="1"/>
        <d v="2025-02-10T09:03:00" u="1"/>
        <d v="2025-02-10T11:17:24" u="1"/>
        <d v="2025-02-17T11:14:24" u="1"/>
        <d v="2025-02-19T10:33:00" u="1"/>
        <d v="2025-02-19T13:00:00" u="1"/>
        <d v="2025-01-29T07:39:00" u="1"/>
        <d v="2025-01-29T09:24:00" u="1"/>
        <d v="2025-02-10T10:10:12" u="1"/>
        <d v="2025-02-10T11:09:00" u="1"/>
        <d v="2025-02-11T07:12:36" u="1"/>
        <d v="2025-02-10T10:54:36" u="1"/>
        <d v="2025-02-12T09:34:12" u="1"/>
        <d v="2025-02-13T13:49:48" u="1"/>
        <d v="2025-02-13T14:15:36" u="1"/>
        <d v="2025-02-17T11:04:48" u="1"/>
        <d v="2025-02-11T11:13:48" u="1"/>
        <d v="2025-02-11T09:46:49" u="1"/>
        <d v="2025-02-06T14:35:24" u="1"/>
        <d v="2025-02-10T13:29:24" u="1"/>
        <d v="2025-02-10T08:51:00" u="1"/>
        <d v="2025-02-11T13:55:12" u="1"/>
        <d v="2025-02-11T14:13:12" u="1"/>
        <d v="2025-02-11T13:46:12" u="1"/>
        <d v="2025-02-11T14:12:00" u="1"/>
        <d v="2025-02-11T14:33:36" u="1"/>
        <d v="2025-02-10T08:00:00" u="1"/>
        <d v="2025-02-10T14:21:00" u="1"/>
        <d v="2025-02-18T14:21:00" u="1"/>
        <d v="2025-02-10T14:42:00" u="1"/>
        <d v="2025-02-10T08:11:24" u="1"/>
        <d v="2025-02-11T07:04:12" u="1"/>
        <d v="2025-02-11T07:16:12" u="1"/>
        <d v="2025-01-29T08:13:12" u="1"/>
        <d v="2025-01-29T09:03:36" u="1"/>
        <d v="2025-01-29T10:31:48" u="1"/>
        <d v="2025-01-30T11:50:24" u="1"/>
        <d v="2025-01-30T11:59:24" u="1"/>
        <d v="2025-01-30T11:36:00" u="1"/>
        <d v="2025-02-04T11:04:48" u="1"/>
        <d v="2025-02-06T09:50:24" u="1"/>
        <d v="2025-01-27T10:13:48" u="1"/>
        <d v="2025-01-27T10:43:48" u="1"/>
        <d v="2025-01-27T11:06:00" u="1"/>
        <d v="2025-01-27T11:48:36" u="1"/>
        <d v="2025-01-29T07:54:36" u="1"/>
        <d v="2025-01-30T08:53:24" u="1"/>
        <d v="2025-01-30T10:19:12" u="1"/>
        <d v="2025-01-28T07:00:36" u="1"/>
        <d v="2025-01-20T07:06:00" u="1"/>
        <d v="2025-01-20T14:25:48" u="1"/>
        <d v="2025-01-22T08:39:37" u="1"/>
        <d v="2025-01-28T08:21:00" u="1"/>
        <d v="2025-01-28T13:14:24" u="1"/>
        <d v="2025-01-28T14:48:00" u="1"/>
        <d v="2025-01-29T08:50:24" u="1"/>
        <d v="2025-01-29T13:42:36" u="1"/>
        <d v="2025-01-30T10:45:00" u="1"/>
        <d v="2025-02-06T08:45:36" u="1"/>
        <d v="2025-02-06T09:02:24" u="1"/>
        <d v="2025-02-06T09:03:00" u="1"/>
        <d v="2025-02-06T07:01:12" u="1"/>
        <d v="2025-02-06T07:52:48" u="1"/>
        <d v="2025-02-06T07:55:12" u="1"/>
        <d v="2025-02-06T10:00:36" u="1"/>
        <d v="2025-02-11T09:23:24" u="1"/>
        <d v="2025-02-11T11:12:00" u="1"/>
        <d v="2025-02-06T08:31:12" u="1"/>
        <d v="2025-02-12T07:40:12" u="1"/>
        <d v="2025-02-05T11:25:48" u="1"/>
        <d v="2025-02-04T09:16:48" u="1"/>
        <d v="2025-02-05T07:29:24" u="1"/>
        <d v="2025-02-06T08:43:12" u="1"/>
        <d v="2025-02-11T13:43:12" u="1"/>
        <d v="2025-02-11T11:23:24" u="1"/>
        <d v="2025-02-05T09:34:00" u="1"/>
        <d v="2025-02-05T14:07:00" u="1"/>
        <d v="2025-02-06T11:42:00" u="1"/>
        <d v="2025-01-27T10:13:00" u="1"/>
        <d v="2025-01-27T10:43:00" u="1"/>
        <d v="2025-01-27T11:48:00" u="1"/>
        <d v="2025-01-29T07:54:00" u="1"/>
        <d v="2025-01-30T08:53:00" u="1"/>
        <d v="2025-01-27T08:25:00" u="1"/>
        <d v="2025-02-04T11:58:00" u="1"/>
        <d v="2025-01-30T10:19:00" u="1"/>
        <d v="2025-01-29T08:13:00" u="1"/>
        <d v="2025-01-28T08:09:00" u="1"/>
        <d v="2025-02-04T08:57:00" u="1"/>
        <d v="2025-02-04T10:48:00" u="1"/>
        <d v="2025-02-03T09:58:00" u="1"/>
        <d v="2025-01-28T10:48:00" u="1"/>
        <d v="2025-01-29T07:20:00" u="1"/>
        <d v="2025-01-28T10:11:00" u="1"/>
        <d v="2025-01-29T09:34:00" u="1"/>
        <d v="2025-02-04T11:12:00" u="1"/>
        <d v="2025-01-29T08:35:00" u="1"/>
        <d v="2025-01-29T07:01:00" u="1"/>
        <d v="2025-01-29T08:58:00" u="1"/>
        <d v="2025-01-29T07:47:00" u="1"/>
        <d v="2025-01-29T09:13:00" u="1"/>
        <d v="2025-01-29T09:03:00" u="1"/>
        <d v="2025-01-29T10:31:00" u="1"/>
        <d v="2025-01-27T13:41:00" u="1"/>
        <d v="2025-01-27T13:49:00" u="1"/>
        <d v="2025-01-27T14:52:00" u="1"/>
        <d v="2025-02-12T07:49:00" u="1"/>
        <d v="2025-01-29T09:37:00" u="1"/>
        <d v="2025-02-25T13:51:00" u="1"/>
        <d v="2025-02-24T10:25:00" u="1"/>
        <d v="2025-02-10T13:59:00" u="1"/>
        <d v="2025-02-11T09:37:00" u="1"/>
        <d v="2025-02-12T08:51:00" u="1"/>
        <d v="2025-01-27T07:37:00" u="1"/>
        <d v="2025-02-10T13:07:00" u="1"/>
        <d v="2025-02-10T13:35:00" u="1"/>
        <d v="2025-02-10T14:17:00" u="1"/>
        <d v="2025-02-10T10:28:00" u="1"/>
        <d v="2025-02-25T02:44:00" u="1"/>
        <d v="2025-01-28T07:20:00" u="1"/>
        <d v="2025-01-20T14:25:00" u="1"/>
        <d v="2025-01-22T08:39:00" u="1"/>
        <d v="2025-01-28T09:36:00" u="1"/>
        <d v="2025-01-28T11:58:00" u="1"/>
        <d v="2025-01-28T13:14:00" u="1"/>
        <d v="2025-02-27T10:16:00" u="1"/>
        <d v="2025-01-30T11:50:00" u="1"/>
        <d v="2025-01-29T13:59:00" u="1"/>
        <d v="2025-01-30T08:06:00" u="1"/>
        <d v="2025-01-29T08:50:00" u="1"/>
        <d v="2025-01-29T13:42:00" u="1"/>
        <d v="2025-01-28T14:42:00" u="1"/>
        <d v="2025-01-29T10:53:00" u="1"/>
        <d v="2025-02-10T11:22:00" u="1"/>
        <d v="2025-02-17T10:14:00" u="1"/>
        <d v="2025-02-03T14:48:00" u="1"/>
        <d v="2025-02-06T08:45:00" u="1"/>
        <d v="2025-02-06T09:02:00" u="1"/>
        <d v="2025-02-10T07:01:00" u="1"/>
        <d v="2025-02-10T07:16:00" u="1"/>
        <d v="2025-01-27T14:56:00" u="1"/>
        <d v="2025-01-28T10:49:00" u="1"/>
        <d v="2025-02-03T07:34:00" u="1"/>
        <d v="2025-01-30T10:25:00" u="1"/>
        <d v="2025-02-06T07:01:00" u="1"/>
        <d v="2025-02-06T07:52:00" u="1"/>
        <d v="2025-02-06T07:55:00" u="1"/>
        <d v="2025-02-06T14:37:00" u="1"/>
        <d v="2025-02-06T10:00:00" u="1"/>
        <d v="2025-02-03T07:16:00" u="1"/>
        <d v="2025-02-03T08:24:00" u="1"/>
        <d v="2025-02-03T09:43:00" u="1"/>
        <d v="2025-01-27T09:37:00" u="1"/>
        <d v="2025-01-28T08:37:00" u="1"/>
        <d v="2025-02-03T07:17:00" u="1"/>
        <d v="2025-01-29T09:41:00" u="1"/>
        <d v="2025-01-29T10:30:00" u="1"/>
        <d v="2025-02-04T14:10:00" u="1"/>
        <d v="2025-02-19T07:04:00" u="1"/>
        <d v="2025-02-20T10:01:00" u="1"/>
        <d v="2025-02-06T11:30:00" u="1"/>
        <d v="2025-02-03T08:51:00" u="1"/>
        <d v="2025-02-04T07:36:00" u="1"/>
        <d v="2025-01-30T11:59:00" u="1"/>
        <d v="2025-02-03T11:52:00" u="1"/>
        <d v="2025-02-11T14:46:00" u="1"/>
        <d v="2025-02-10T14:08:00" u="1"/>
        <d v="2025-02-20T10:37:00" u="1"/>
        <d v="2025-02-26T14:07:00" u="1"/>
        <d v="2025-02-26T14:23:00" u="1"/>
        <d v="2025-02-03T07:42:00" u="1"/>
        <d v="2025-02-06T09:55:00" u="1"/>
        <d v="2025-02-04T13:48:00" u="1"/>
        <d v="2025-02-03T14:22:00" u="1"/>
        <d v="2025-02-05T08:40:00" u="1"/>
        <d v="2025-02-05T10:28:00" u="1"/>
        <d v="2025-02-03T10:29:00" u="1"/>
        <d v="2025-02-06T07:43:00" u="1"/>
        <d v="2025-02-10T10:00:00" u="1"/>
        <d v="2025-02-03T09:21:00" u="1"/>
        <d v="2025-02-03T10:49:00" u="1"/>
        <d v="2025-02-04T09:21:00" u="1"/>
        <d v="2025-02-03T11:47:00" u="1"/>
        <d v="2025-02-10T11:17:00" u="1"/>
        <d v="2025-02-17T11:14:00" u="1"/>
        <d v="2025-02-05T07:29:00" u="1"/>
        <d v="2025-02-03T09:08:00" u="1"/>
        <d v="2025-02-05T10:01:00" u="1"/>
        <d v="2025-02-10T09:59:00" u="1"/>
        <d v="2025-02-10T10:54:00" u="1"/>
        <d v="2025-02-12T09:34:00" u="1"/>
        <d v="2025-02-13T13:49:00" u="1"/>
        <d v="2025-02-13T14:15:00" u="1"/>
        <d v="2025-02-04T13:40:00" u="1"/>
        <d v="2025-02-06T09:13:00" u="1"/>
        <d v="2025-02-06T10:49:00" u="1"/>
        <d v="2025-01-27T08:31:00" u="1"/>
        <d v="2025-01-27T09:08:00" u="1"/>
        <d v="2025-01-22T08:22:00" u="1"/>
        <d v="2025-01-28T09:46:00" u="1"/>
        <d v="2025-01-28T09:57:00" u="1"/>
        <d v="2025-02-04T14:18:00" u="1"/>
        <d v="2025-01-29T07:36:00" u="1"/>
        <d v="2025-01-29T07:48:00" u="1"/>
        <d v="2025-02-04T08:16:00" u="1"/>
        <d v="2025-02-05T13:26:00" u="1"/>
        <d v="2025-02-03T13:52:00" u="1"/>
        <d v="2025-01-23T11:13:00" u="1"/>
        <d v="2025-01-27T07:26:00" u="1"/>
        <d v="2025-01-27T07:59:00" u="1"/>
        <d v="2025-01-27T07:43:00" u="1"/>
        <d v="2025-01-28T10:06:00" u="1"/>
        <d v="2025-02-05T13:50:00" u="1"/>
        <d v="2025-01-27T07:23:00" u="1"/>
        <d v="2025-02-10T09:00:00" u="1"/>
        <d v="2025-02-10T09:33:00" u="1"/>
        <d v="2025-02-10T09:26:00" u="1"/>
        <d v="2025-02-10T10:02:00" u="1"/>
        <d v="2025-02-10T09:50:00" u="1"/>
        <d v="2025-02-10T10:44:00" u="1"/>
        <d v="2025-01-28T07:00:00" u="1"/>
        <d v="2025-01-30T07:00:00" u="1"/>
        <d v="2025-01-28T09:12:00" u="1"/>
        <d v="2025-01-30T07:25:00" u="1"/>
        <d v="2025-01-30T08:04:00" u="1"/>
        <d v="2025-01-23T05:10:00" u="1"/>
        <d v="2025-01-27T14:46:00" u="1"/>
        <d v="2025-01-28T07:05:00" u="1"/>
        <d v="2025-01-28T07:30:00" u="1"/>
        <d v="2025-02-05T14:36:00" u="1"/>
        <d v="2025-02-13T14:34:00" u="1"/>
        <d v="2025-02-13T13:06:00" u="1"/>
        <d v="2025-02-03T11:36:00" u="1"/>
        <d v="2025-02-03T11:53:00" u="1"/>
        <d v="2025-02-03T14:01:00" u="1"/>
        <d v="2025-02-03T14:28:00" u="1"/>
        <d v="2025-02-04T09:15:00" u="1"/>
        <d v="2025-02-17T03:53:00" u="1"/>
        <d v="2025-02-17T08:58:00" u="1"/>
        <d v="2025-02-04T14:03:00" u="1"/>
        <d v="2025-02-03T10:02:00" u="1"/>
        <d v="2025-02-03T08:07:00" u="1"/>
        <d v="2025-02-04T07:15:00" u="1"/>
        <d v="2025-02-04T13:43:00" u="1"/>
        <d v="2025-02-04T08:49:00" u="1"/>
        <d v="2025-02-11T11:25:00" u="1"/>
        <d v="2025-02-11T14:22:00" u="1"/>
        <d v="2025-02-03T07:01:00" u="1"/>
        <d v="2025-02-03T08:27:00" u="1"/>
        <d v="2025-02-04T08:36:00" u="1"/>
        <d v="2025-02-04T09:54:36" u="1"/>
        <d v="2025-02-05T07:39:00" u="1"/>
        <d v="2025-02-05T09:13:12" u="1"/>
        <d v="2025-01-27T08:31:48" u="1"/>
        <d v="2025-01-27T09:08:24" u="1"/>
        <d v="2025-01-22T08:22:48" u="1"/>
        <d v="2025-01-28T09:46:48" u="1"/>
        <d v="2025-01-28T09:57:36" u="1"/>
        <d v="2025-02-04T14:46:12" u="1"/>
        <d v="2025-02-05T09:15:00" u="1"/>
        <d v="2025-02-04T14:26:24" u="1"/>
        <d v="2025-01-23T11:13:48" u="1"/>
        <d v="2025-01-27T07:00:36" u="1"/>
        <d v="2025-01-27T07:26:24" u="1"/>
        <d v="2025-01-27T07:59:24" u="1"/>
        <d v="2025-01-27T07:43:48" u="1"/>
        <d v="2025-02-05T09:39:00" u="1"/>
        <d v="2025-01-27T07:23:24" u="1"/>
        <d v="2025-01-22T13:40:48" u="1"/>
        <d v="2025-01-23T08:12:36" u="1"/>
        <d v="2025-01-23T09:04:48" u="1"/>
        <d v="2025-02-10T09:00:36" u="1"/>
        <d v="2025-01-27T07:37:48" u="1"/>
        <d v="2025-02-10T09:33:36" u="1"/>
        <d v="2025-02-10T09:26:24" u="1"/>
        <d v="2025-02-10T10:02:24" u="1"/>
        <d v="2025-01-23T08:39:00" u="1"/>
        <d v="2025-02-10T09:50:24" u="1"/>
        <d v="2025-02-10T10:44:24" u="1"/>
        <d v="2025-01-30T07:00:36" u="1"/>
        <d v="2025-01-28T11:58:12" u="1"/>
        <d v="2025-01-21T14:07:12" u="1"/>
        <d v="2025-01-30T07:25:12" u="1"/>
        <d v="2025-01-30T08:04:48" u="1"/>
        <d v="2025-01-23T05:10:48" u="1"/>
        <d v="2025-01-27T14:46:12" u="1"/>
        <d v="2025-01-28T07:05:24" u="1"/>
        <d v="2025-01-28T07:30:36" u="1"/>
        <d v="2025-02-05T10:24:36" u="1"/>
        <d v="2025-02-13T14:34:12" u="1"/>
        <d v="2025-02-03T13:45:36" u="1"/>
        <d v="2025-02-03T13:30:36" u="1"/>
        <d v="2025-01-27T11:08:24" u="1"/>
        <d v="2025-02-03T09:58:48" u="1"/>
        <d v="2025-02-03T14:26:24" u="1"/>
        <d v="2025-02-17T03:53:24" u="1"/>
        <d v="2025-02-17T08:58:48" u="1"/>
        <d v="2025-02-05T07:54:00" u="1"/>
        <d v="2025-01-27T07:00:24" u="1"/>
        <d v="2025-02-03T13:52:48" u="1"/>
        <d v="2025-02-05T07:34:12" u="1"/>
        <d v="2025-02-03T11:47:24" u="1"/>
        <d v="2025-02-11T11:25:12" u="1"/>
        <d v="2025-02-11T14:22:48" u="1"/>
        <d v="2025-02-03T08:25:48" u="1"/>
        <d v="2025-01-13T08:59:24" u="1"/>
        <d v="2025-01-20T07:17:24" u="1"/>
        <d v="2025-02-03T07:01:12" u="1"/>
        <d v="2025-02-05T07:48:00" u="1"/>
        <d v="2025-01-20T14:55:48" u="1"/>
        <d v="2025-02-05T09:24:00" u="1"/>
        <d v="2025-02-05T09:48:00" u="1"/>
        <d v="2025-01-21T07:00:00" u="1"/>
        <d v="2025-01-28T13:02:24" u="1"/>
        <d v="2025-02-11T13:22:12" u="1"/>
        <d v="2025-02-11T13:28:12" u="1"/>
        <d v="2025-01-23T10:40:48" u="1"/>
        <d v="2025-01-23T07:08:24" u="1"/>
        <d v="2025-01-22T08:12:00" u="1"/>
        <d v="2025-01-23T13:30:00" u="1"/>
        <d v="2025-01-20T07:05:24" u="1"/>
        <d v="2025-01-20T10:22:12" u="1"/>
        <d v="2025-01-27T10:25:12" u="1"/>
        <d v="2025-02-11T10:57:00" u="1"/>
        <d v="2025-02-11T12:46:48" u="1"/>
        <d v="2025-01-20T11:08:24" u="1"/>
        <d v="2025-01-22T13:52:12" u="1"/>
        <d v="2025-01-22T11:15:36" u="1"/>
        <d v="2025-01-20T14:25:12" u="1"/>
        <d v="2025-01-21T14:03:36" u="1"/>
        <d v="2025-02-06T11:00:36" u="1"/>
        <d v="2025-02-06T13:59:24" u="1"/>
        <d v="2025-02-04T11:09:36" u="1"/>
        <d v="2025-02-05T10:33:36" u="1"/>
        <d v="2025-02-06T07:25:12" u="1"/>
        <d v="2025-02-05T11:01:12" u="1"/>
        <d v="2025-02-06T07:54:00" u="1"/>
        <d v="2025-02-05T11:25:12" u="1"/>
        <d v="2025-02-06T08:18:36" u="1"/>
        <d v="2025-02-03T08:08:24" u="1"/>
        <d v="2025-02-24T07:18:36" u="1"/>
        <d v="2025-02-04T14:04:12" u="1"/>
        <d v="2025-02-06T10:29:24" u="1"/>
        <d v="2025-02-06T10:46:12" u="1"/>
        <d v="2025-02-06T11:03:36" u="1"/>
        <d v="2025-02-05T10:14:24" u="1"/>
        <d v="2025-02-05T10:21:00" u="1"/>
        <d v="2025-02-05T14:58:12" u="1"/>
        <d v="2025-02-03T14:18:36" u="1"/>
        <d v="2025-02-06T09:17:24" u="1"/>
        <d v="2025-02-06T10:09:00" u="1"/>
        <d v="2025-02-06T10:50:24" u="1"/>
        <d v="2025-02-06T10:26:24" u="1"/>
        <d v="2025-02-03T07:00:20" u="1"/>
        <d v="2025-02-03T14:36:00" u="1"/>
        <d v="2025-01-13T10:27:36" u="1"/>
        <d v="2025-01-15T09:57:36" u="1"/>
        <d v="2025-01-23T10:37:12" u="1"/>
        <d v="2025-01-23T09:22:48" u="1"/>
        <d v="2025-01-23T11:27:36" u="1"/>
        <d v="2025-01-22T14:49:12" u="1"/>
        <d v="2025-01-22T14:57:36" u="1"/>
        <d v="2025-01-14T14:09:00" u="1"/>
        <d v="2025-01-15T08:16:12" u="1"/>
        <d v="2025-01-21T13:46:48" u="1"/>
        <d v="2025-01-22T11:35:24" u="1"/>
        <d v="2025-01-21T10:37:12" u="1"/>
        <d v="2025-01-21T11:08:33" u="1"/>
        <d v="2025-01-21T13:04:12" u="1"/>
        <d v="2025-01-21T09:44:24" u="1"/>
        <d v="2025-01-22T14:28:48" u="1"/>
        <d v="2025-01-29T13:17:24" u="1"/>
        <d v="2025-01-28T09:00:36" u="1"/>
        <d v="2025-01-28T11:00:36" u="1"/>
        <d v="2025-01-28T11:11:24" u="1"/>
        <d v="2025-01-29T09:54:00" u="1"/>
        <d v="2025-01-29T09:31:48" u="1"/>
        <d v="2025-01-29T08:49:48" u="1"/>
        <d v="2025-01-29T09:01:48" u="1"/>
        <d v="2025-01-30T07:13:12" u="1"/>
        <d v="2025-01-30T09:04:12" u="1"/>
        <d v="2025-01-22T09:26:24" u="1"/>
        <d v="2025-01-15T08:07:48" u="1"/>
        <d v="2025-01-15T10:23:24" u="1"/>
        <d v="2025-01-15T10:57:00" u="1"/>
        <d v="2025-01-21T11:30:45" u="1"/>
        <d v="2025-01-21T12:15:55" u="1"/>
        <d v="2025-01-28T10:54:00" u="1"/>
        <d v="2025-01-20T14:05:24" u="1"/>
        <d v="2025-01-22T11:33:00" u="1"/>
        <d v="2025-01-29T11:10:48" u="1"/>
        <d v="2025-01-29T08:19:48" u="1"/>
        <d v="2025-01-29T11:23:24" u="1"/>
        <d v="2025-01-29T11:33:36" u="1"/>
        <d v="2025-01-29T09:06:00" u="1"/>
        <d v="2025-01-29T14:38:24" u="1"/>
        <d v="2025-01-21T09:19:48" u="1"/>
        <d v="2025-01-21T14:19:48" u="1"/>
        <d v="2025-01-29T10:17:24" u="1"/>
        <d v="2025-01-29T11:45:36" u="1"/>
        <d v="2025-01-27T07:38:24" u="1"/>
        <d v="2025-01-27T07:46:12" u="1"/>
        <d v="2025-01-27T08:49:12" u="1"/>
        <d v="2025-01-16T13:23:24" u="1"/>
        <d v="2025-01-22T14:35:24" u="1"/>
        <d v="2025-01-28T10:52:12" u="1"/>
        <d v="2025-01-22T11:51:36" u="1"/>
        <d v="2025-01-20T07:11:24" u="1"/>
        <d v="2025-01-20T07:00:36" u="1"/>
        <d v="2025-01-22T13:18:36" u="1"/>
        <d v="2025-01-30T11:38:24" u="1"/>
        <d v="2025-01-20T10:34:12" u="1"/>
        <d v="2025-01-20T11:37:12" u="1"/>
        <d v="2025-02-13T12:00:36" u="1"/>
        <d v="2025-02-13T13:59:24" u="1"/>
        <d v="2025-01-22T10:42:00" u="1"/>
        <d v="2025-01-21T14:23:24" u="1"/>
        <d v="2025-01-23T13:07:12" u="1"/>
        <d v="2025-01-20T07:10:48" u="1"/>
        <d v="2025-01-28T11:49:12" u="1"/>
        <d v="2025-01-28T10:25:48" u="1"/>
        <d v="2025-01-28T11:33:00" u="1"/>
        <d v="2025-01-28T10:36:36" u="1"/>
        <d v="2025-01-29T07:37:12" u="1"/>
        <d v="2025-01-22T10:15:00" u="1"/>
        <d v="2025-01-30T08:25:12" u="1"/>
        <d v="2025-01-30T07:31:48" u="1"/>
        <d v="2025-01-30T09:39:00" u="1"/>
        <d v="2025-01-29T14:57:00" u="1"/>
        <d v="2025-01-27T11:09:00" u="1"/>
        <d v="2025-01-30T09:24:00" u="1"/>
        <d v="2025-01-30T07:01:48" u="1"/>
        <d v="2025-01-28T13:21:36" u="1"/>
        <d v="2025-01-29T11:49:12" u="1"/>
        <d v="2025-01-28T07:09:36" u="1"/>
        <d v="2025-01-28T07:28:48" u="1"/>
        <d v="2025-01-28T07:54:00" u="1"/>
        <d v="2025-02-05T10:39:00" u="1"/>
        <d v="2025-02-05T13:15:00" u="1"/>
        <d v="2025-01-30T09:42:00" u="1"/>
        <d v="2025-01-28T09:26:24" u="1"/>
        <d v="2025-01-28T13:30:36" u="1"/>
        <d v="2025-01-28T13:41:24" u="1"/>
        <d v="2025-01-30T07:19:12" u="1"/>
        <d v="2025-01-29T13:40:13" u="1"/>
        <d v="2025-01-29T07:12:00" u="1"/>
        <d v="2025-01-28T14:32:24" u="1"/>
        <d v="2025-01-30T11:21:36" u="1"/>
        <d v="2025-01-28T09:14:24" u="1"/>
        <d v="2025-01-29T07:00:36" u="1"/>
        <d v="2025-01-28T13:40:48" u="1"/>
        <d v="2025-01-29T11:28:13" u="1"/>
        <d v="2025-01-28T13:54:00" u="1"/>
        <d v="2025-01-28T14:04:12" u="1"/>
        <d v="2025-01-29T13:14:25" u="1"/>
        <d v="2025-01-30T07:43:48" u="1"/>
        <d v="2025-01-29T13:22:21" u="1"/>
        <d v="2025-01-29T14:51:00" u="1"/>
        <d v="2025-01-28T11:10:12" u="1"/>
        <d v="2025-01-30T13:43:48" u="1"/>
        <d v="2025-02-05T07:00:36" u="1"/>
        <d v="2025-02-06T11:59:24" u="1"/>
        <d v="2025-02-06T14:16:12" u="1"/>
        <d v="2025-02-06T11:35:24" u="1"/>
        <d v="2025-02-06T14:20:24" u="1"/>
        <d v="2025-02-06T10:41:24" u="1"/>
        <d v="2025-02-06T14:02:24" u="1"/>
        <d v="2025-01-29T08:40:13" u="1"/>
        <d v="2025-01-20T08:48:36" u="1"/>
        <d v="2025-01-20T09:12:36" u="1"/>
        <d v="2025-01-20T10:33:00" u="1"/>
        <d v="2025-01-20T10:45:00" u="1"/>
        <d v="2025-01-20T11:33:36" u="1"/>
        <d v="2025-01-30T14:15:00" u="1"/>
        <d v="2025-01-30T09:18:36" u="1"/>
        <d v="2025-01-30T11:25:48" u="1"/>
        <d v="2025-01-30T11:46:48" u="1"/>
        <d v="2025-01-29T10:19:48" u="1"/>
        <d v="2025-01-30T10:29:24" u="1"/>
        <d v="2025-01-30T08:07:12" u="1"/>
        <d v="2025-01-28T08:47:24" u="1"/>
        <d v="2025-01-27T13:16:12" u="1"/>
        <d v="2025-01-27T13:28:12" u="1"/>
        <d v="2025-01-28T08:28:48" u="1"/>
        <d v="2025-01-28T11:17:24" u="1"/>
        <d v="2025-01-27T14:43:48" u="1"/>
        <d v="2025-01-28T10:39:00" u="1"/>
        <d v="2025-01-27T07:22:48" u="1"/>
        <d v="2025-01-27T07:42:36" u="1"/>
        <d v="2025-01-28T09:03:36" u="1"/>
        <d v="2025-01-30T14:46:12" u="1"/>
        <d v="2025-01-27T09:44:24" u="1"/>
        <d v="2025-01-27T09:22:12" u="1"/>
        <d v="2025-01-27T10:49:12" u="1"/>
        <d v="2025-01-27T10:30:36" u="1"/>
        <d v="2025-01-29T13:41:24" u="1"/>
        <d v="2025-01-27T11:01:12" u="1"/>
        <d v="2025-01-29T08:55:48" u="1"/>
        <d v="2025-01-27T11:13:12" u="1"/>
        <d v="2025-01-27T13:13:48" u="1"/>
        <d v="2025-01-27T07:07:48" u="1"/>
        <d v="2025-01-27T08:10:48" u="1"/>
        <d v="2025-01-28T14:19:48" u="1"/>
        <d v="2025-01-30T12:58:48" u="1"/>
        <d v="2025-01-27T07:20:24" u="1"/>
        <d v="2025-01-29T14:06:36" u="1"/>
        <d v="2025-01-29T08:04:48" u="1"/>
        <d v="2025-01-30T08:22:12" u="1"/>
        <d v="2025-01-29T11:19:12" u="1"/>
        <d v="2025-01-27T13:56:24" u="1"/>
        <d v="2025-01-27T14:07:12" u="1"/>
        <d v="2025-01-28T09:51:00" u="1"/>
        <d v="2025-01-27T15:00:00" u="1"/>
        <d v="2025-01-27T09:19:48" u="1"/>
        <d v="2025-02-06T07:14:24" u="1"/>
        <d v="2025-01-29T10:37:12" u="1"/>
        <d v="2025-01-29T13:05:24" u="1"/>
        <d v="2025-01-27T11:54:36" u="1"/>
        <d v="2025-02-04T11:45:01" u="1"/>
        <d v="2025-01-27T08:45:00" u="1"/>
        <d v="2025-01-29T08:34:48" u="1"/>
        <d v="2025-01-30T09:44:24" u="1"/>
        <d v="2025-01-20T07:00:00" u="1"/>
        <d v="2025-02-04T08:00:00" u="1"/>
        <d v="2025-01-14T13:22:48" u="1"/>
        <d v="2025-01-16T11:15:06" u="1"/>
        <d v="2025-01-13T11:55:12" u="1"/>
        <d v="2025-01-14T09:45:36" u="1"/>
        <d v="2025-01-14T07:42:00" u="1"/>
        <d v="2025-01-14T13:29:24" u="1"/>
        <d v="2025-01-16T08:20:24" u="1"/>
        <d v="2025-01-16T07:46:48" u="1"/>
        <d v="2025-01-27T12:11:24" u="1"/>
        <d v="2025-02-10T07:39:38" u="1"/>
        <d v="2025-02-10T09:15:38" u="1"/>
        <d v="2025-01-20T07:35:24" u="1"/>
        <d v="2025-01-16T11:01:48" u="1"/>
        <d v="2025-01-09T10:00:36" u="1"/>
        <d v="2025-01-15T11:22:48" u="1"/>
        <d v="2025-01-16T08:21:00" u="1"/>
        <d v="2025-01-27T14:00:00" u="1"/>
        <d v="2025-01-28T07:24:36" u="1"/>
        <d v="2025-01-28T07:35:24" u="1"/>
        <d v="2025-02-03T07:25:49" u="1"/>
        <d v="2025-01-28T08:26:24" u="1"/>
        <d v="2025-01-28T08:38:24" u="1"/>
        <d v="2025-02-04T10:37:12" u="1"/>
        <d v="2025-01-27T10:48:00" u="1"/>
        <d v="2025-01-28T08:15:00" u="1"/>
        <d v="2025-01-29T09:25:48" u="1"/>
        <d v="2025-01-28T07:51:36" u="1"/>
        <d v="2025-01-13T07:17:24" u="1"/>
        <d v="2025-01-28T09:54:00" u="1"/>
        <d v="2025-01-28T11:22:12" u="1"/>
        <d v="2025-01-14T09:57:00" u="1"/>
        <d v="2025-01-16T11:45:42" u="1"/>
        <d v="2025-01-14T10:31:12" u="1"/>
        <d v="2025-01-16T13:00:06" u="1"/>
        <d v="2025-01-15T08:38:24" u="1"/>
        <d v="2025-01-16T13:20:30" u="1"/>
        <d v="2025-01-29T10:36:00" u="1"/>
        <d v="2025-02-03T08:33:00" u="1"/>
        <d v="2025-02-06T14:21:37" u="1"/>
        <d v="2025-02-03T07:11:24" u="1"/>
        <d v="2025-02-06T13:27:00" u="1"/>
        <d v="2025-02-10T09:05:24" u="1"/>
        <d v="2025-01-30T08:54:36" u="1"/>
        <d v="2025-01-30T09:27:00" u="1"/>
        <d v="2025-02-04T07:22:12" u="1"/>
        <d v="2025-01-27T07:14:24" u="1"/>
        <d v="2025-01-27T08:32:24" u="1"/>
        <d v="2025-01-29T14:10:13" u="1"/>
        <d v="2025-02-04T11:45:00" u="1"/>
        <d v="2025-02-03T11:13:13" u="1"/>
        <d v="2025-01-13T07:28:48" u="1"/>
        <d v="2025-01-13T11:19:59" u="1"/>
        <d v="2025-01-15T09:44:30" u="1"/>
        <d v="2025-01-20T08:24:00" u="1"/>
        <d v="2025-01-20T08:06:00" u="1"/>
        <d v="2025-01-23T07:12:36" u="1"/>
        <d v="2025-01-21T11:47:24" u="1"/>
        <d v="2025-01-22T09:49:12" u="1"/>
        <d v="2025-01-20T07:55:12" u="1"/>
        <d v="2025-01-20T08:03:36" u="1"/>
        <d v="2025-01-20T08:31:48" u="1"/>
        <d v="2025-01-20T10:53:24" u="1"/>
        <d v="2025-01-21T13:42:36" u="1"/>
        <d v="2025-01-21T14:12:36" u="1"/>
        <d v="2025-01-21T14:34:48" u="1"/>
        <d v="2025-01-20T14:10:12" u="1"/>
        <d v="2025-01-09T10:49:48" u="1"/>
        <d v="2025-01-09T10:52:12" u="1"/>
        <d v="2025-01-22T14:01:48" u="1"/>
        <d v="2025-01-09T10:36:36" u="1"/>
        <d v="2025-01-09T10:43:48" u="1"/>
        <d v="2025-01-21T07:03:00" u="1"/>
        <d v="2025-01-22T11:03:36" u="1"/>
        <d v="2025-01-21T10:15:36" u="1"/>
        <d v="2025-01-21T10:59:24" u="1"/>
        <d v="2025-01-22T07:17:24" u="1"/>
        <d v="2025-01-22T08:27:00" u="1"/>
        <d v="2025-01-13T07:06:00" u="1"/>
        <d v="2025-01-13T07:08:24" u="1"/>
        <d v="2025-01-13T07:11:24" u="1"/>
        <d v="2025-01-13T07:18:36" u="1"/>
        <d v="2025-01-14T09:46:12" u="1"/>
        <d v="2025-01-16T11:36:06" u="1"/>
        <d v="2025-01-20T07:41:24" u="1"/>
        <d v="2025-01-22T08:45:36" u="1"/>
        <d v="2025-01-22T14:08:24" u="1"/>
        <d v="2025-01-21T13:34:48" u="1"/>
        <d v="2025-01-20T13:33:00" u="1"/>
        <d v="2025-01-21T13:51:36" u="1"/>
        <d v="2025-01-21T13:40:48" u="1"/>
        <d v="2025-01-22T09:12:36" u="1"/>
        <d v="2025-01-20T13:45:00" u="1"/>
        <d v="2025-01-22T09:46:12" u="1"/>
        <d v="2025-01-21T14:02:24" u="1"/>
        <d v="2025-01-21T14:54:36" u="1"/>
        <d v="2025-01-20T11:58:48" u="1"/>
        <d v="2025-01-21T11:53:24" u="1"/>
        <d v="2025-01-22T13:10:48" u="1"/>
        <d v="2025-01-21T07:01:12" u="1"/>
        <d v="2025-02-17T07:11:24" u="1"/>
        <d v="2025-01-22T13:28:12" u="1"/>
        <d v="2025-01-13T13:42:36" u="1"/>
        <d v="2025-01-15T08:49:12" u="1"/>
        <d v="2025-01-09T11:45:36" u="1"/>
        <d v="2025-01-16T10:05:30" u="1"/>
        <d v="2025-01-16T10:39:42" u="1"/>
        <d v="2025-01-20T09:08:24" u="1"/>
        <d v="2025-01-22T11:28:48" u="1"/>
        <d v="2025-02-04T10:27:00" u="1"/>
        <d v="2025-01-13T10:27:00" u="1"/>
        <d v="2025-01-22T10:50:00" u="1"/>
        <d v="2025-01-27T13:50:00" u="1"/>
        <d v="2025-01-13T08:59:00" u="1"/>
        <d v="2025-01-13T07:28:00" u="1"/>
        <d v="2025-01-13T11:19:00" u="1"/>
        <d v="2025-02-04T07:52:00" u="1"/>
        <d v="2025-01-15T09:44:00" u="1"/>
        <d v="2025-01-14T13:22:00" u="1"/>
        <d v="2025-01-16T11:15:00" u="1"/>
        <d v="2025-01-13T11:55:00" u="1"/>
        <d v="2025-01-14T09:45:00" u="1"/>
        <d v="2025-01-15T09:57:00" u="1"/>
        <d v="2025-01-23T09:14:00" u="1"/>
        <d v="2025-01-21T13:09:00" u="1"/>
        <d v="2025-01-22T09:49:00" u="1"/>
        <d v="2025-01-20T07:55:00" u="1"/>
        <d v="2025-01-20T08:03:00" u="1"/>
        <d v="2025-01-13T09:10:00" u="1"/>
        <d v="2025-01-14T13:29:00" u="1"/>
        <d v="2025-01-13T13:42:00" u="1"/>
        <d v="2025-01-16T08:20:00" u="1"/>
        <d v="2025-01-15T08:51:00" u="1"/>
        <d v="2025-01-13T09:45:00" u="1"/>
        <d v="2025-01-15T08:16:00" u="1"/>
        <d v="2025-01-13T07:51:00" u="1"/>
        <d v="2025-01-16T07:46:00" u="1"/>
        <d v="2025-01-27T12:11:00" u="1"/>
        <d v="2025-01-09T09:30:00" u="1"/>
        <d v="2025-02-10T07:39:00" u="1"/>
        <d v="2025-02-10T09:15:00" u="1"/>
        <d v="2025-01-20T08:31:00" u="1"/>
        <d v="2025-01-20T10:53:00" u="1"/>
        <d v="2025-01-21T14:57:00" u="1"/>
        <d v="2025-01-22T07:27:00" u="1"/>
        <d v="2025-01-15T08:49:00" u="1"/>
        <d v="2025-01-27T07:20:00" u="1"/>
        <d v="2025-01-29T14:06:00" u="1"/>
        <d v="2025-01-22T07:49:00" u="1"/>
        <d v="2025-01-21T14:04:00" u="1"/>
        <d v="2025-01-09T11:45:00" u="1"/>
        <d v="2025-01-09T10:49:00" u="1"/>
        <d v="2025-01-09T10:52:00" u="1"/>
        <d v="2025-01-09T10:00:00" u="1"/>
        <d v="2025-01-23T07:21:00" u="1"/>
        <d v="2025-01-09T10:36:00" u="1"/>
        <d v="2025-01-09T10:43:00" u="1"/>
        <d v="2025-01-16T10:05:00" u="1"/>
        <d v="2025-01-15T11:22:00" u="1"/>
        <d v="2025-01-21T07:25:00" u="1"/>
        <d v="2025-01-13T11:13:00" u="1"/>
        <d v="2025-01-14T09:13:00" u="1"/>
        <d v="2025-01-27T07:42:00" u="1"/>
        <d v="2025-01-28T07:24:00" u="1"/>
        <d v="2025-01-28T07:35:00" u="1"/>
        <d v="2025-01-28T08:47:00" u="1"/>
        <d v="2025-01-20T11:58:00" u="1"/>
        <d v="2025-01-16T10:39:00" u="1"/>
        <d v="2025-02-03T07:25:00" u="1"/>
        <d v="2025-01-27T09:44:00" u="1"/>
        <d v="2025-01-27T09:22:00" u="1"/>
        <d v="2025-01-28T08:26:00" u="1"/>
        <d v="2025-01-28T08:38:00" u="1"/>
        <d v="2025-01-20T09:08:00" u="1"/>
        <d v="2025-01-27T13:16:00" u="1"/>
        <d v="2025-01-27T10:49:00" u="1"/>
        <d v="2025-02-04T10:37:00" u="1"/>
        <d v="2025-01-27T10:30:00" u="1"/>
        <d v="2025-01-29T13:41:00" u="1"/>
        <d v="2025-01-23T08:32:00" u="1"/>
        <d v="2025-01-15T08:07:00" u="1"/>
        <d v="2025-01-15T10:23:00" u="1"/>
        <d v="2025-01-21T10:37:00" u="1"/>
        <d v="2025-01-21T11:21:00" u="1"/>
        <d v="2025-01-29T11:23:00" u="1"/>
        <d v="2025-01-22T08:32:00" u="1"/>
        <d v="2025-01-22T08:50:00" u="1"/>
        <d v="2025-01-28T13:40:00" u="1"/>
        <d v="2025-01-27T11:01:00" u="1"/>
        <d v="2025-01-28T14:04:00" u="1"/>
        <d v="2025-01-28T07:51:00" u="1"/>
        <d v="2025-01-13T07:17:00" u="1"/>
        <d v="2025-01-13T07:08:00" u="1"/>
        <d v="2025-01-13T07:11:00" u="1"/>
        <d v="2025-01-13T07:18:00" u="1"/>
        <d v="2025-01-27T11:13:00" u="1"/>
        <d v="2025-01-27T13:13:00" u="1"/>
        <d v="2025-01-28T11:22:00" u="1"/>
        <d v="2025-01-27T07:07:00" u="1"/>
        <d v="2025-01-27T08:10:00" u="1"/>
        <d v="2025-01-14T09:46:00" u="1"/>
        <d v="2025-01-16T11:36:00" u="1"/>
        <d v="2025-01-16T11:45:00" u="1"/>
        <d v="2025-01-14T10:31:00" u="1"/>
        <d v="2025-01-16T13:00:00" u="1"/>
        <d v="2025-01-16T13:23:00" u="1"/>
        <d v="2025-01-15T08:38:00" u="1"/>
        <d v="2025-01-16T13:20:00" u="1"/>
        <d v="2025-01-14T10:00:00" u="1"/>
        <d v="2025-01-14T10:27:00" u="1"/>
        <d v="2025-01-14T11:48:00" u="1"/>
        <d v="2025-01-14T13:00:00" u="1"/>
        <d v="2025-01-14T13:52:00" u="1"/>
        <d v="2025-01-14T14:45:00" u="1"/>
        <d v="2025-01-20T07:41:00" u="1"/>
        <d v="2025-02-11T13:22:00" u="1"/>
        <d v="2025-02-11T13:28:00" u="1"/>
        <d v="2025-02-11T13:55:00" u="1"/>
        <d v="2025-01-22T10:09:00" u="1"/>
        <d v="2025-01-22T09:09:00" u="1"/>
        <d v="2025-01-23T07:28:00" u="1"/>
        <d v="2025-01-21T13:34:00" u="1"/>
        <d v="2025-01-21T08:43:00" u="1"/>
        <d v="2025-01-21T13:51:00" u="1"/>
        <d v="2025-01-21T13:40:00" u="1"/>
        <d v="2025-02-11T12:46:00" u="1"/>
        <d v="2025-01-28T14:19:00" u="1"/>
        <d v="2025-01-22T09:36:00" u="1"/>
        <d v="2025-01-20T15:00:00" u="1"/>
        <d v="2025-01-22T11:45:00" u="1"/>
        <d v="2025-01-30T12:58:00" u="1"/>
        <d v="2025-01-20T14:05:00" u="1"/>
        <d v="2025-01-21T14:02:00" u="1"/>
        <d v="2025-01-21T14:54:00" u="1"/>
        <d v="2025-01-21T11:53:00" u="1"/>
        <d v="2025-01-22T13:21:00" u="1"/>
        <d v="2025-01-15T14:35:00" u="1"/>
        <d v="2025-01-16T11:01:00" u="1"/>
        <d v="2025-01-22T09:26:00" u="1"/>
        <d v="2025-01-21T09:19:00" u="1"/>
        <d v="2025-01-21T14:19:00" u="1"/>
        <d v="2025-01-28T13:02:00" u="1"/>
        <d v="2025-01-27T10:25:00" u="1"/>
        <d v="2025-01-16T07:00:00" u="1"/>
        <d v="2025-01-22T10:50:24" u="1"/>
        <d v="2025-01-27T13:50:24" u="1"/>
        <d v="2025-01-23T09:14:24" u="1"/>
        <d v="2025-01-21T13:09:36" u="1"/>
        <d v="2025-01-13T09:10:48" u="1"/>
        <d v="2025-01-15T08:51:06" u="1"/>
        <d v="2025-01-13T07:51:36" u="1"/>
        <d v="2025-01-09T08:07:48" u="1"/>
        <d v="2025-01-21T14:57:36" u="1"/>
        <d v="2025-01-22T07:27:36" u="1"/>
        <d v="2025-01-22T07:49:48" u="1"/>
        <d v="2025-01-21T14:04:48" u="1"/>
        <d v="2025-01-23T07:21:36" u="1"/>
        <d v="2025-01-21T07:25:12" u="1"/>
        <d v="2025-01-13T11:13:48" u="1"/>
        <d v="2025-01-14T09:13:48" u="1"/>
        <d v="2025-01-23T08:32:24" u="1"/>
        <d v="2025-01-21T10:37:48" u="1"/>
        <d v="2025-01-21T11:21:36" u="1"/>
        <d v="2025-01-22T08:32:24" u="1"/>
        <d v="2025-01-22T08:50:24" u="1"/>
        <d v="2025-01-14T10:00:36" u="1"/>
        <d v="2025-01-14T11:48:36" u="1"/>
        <d v="2025-01-14T13:00:36" u="1"/>
        <d v="2025-01-14T13:52:48" u="1"/>
        <d v="2025-01-22T10:09:36" u="1"/>
        <d v="2025-01-23T07:28:12" u="1"/>
        <d v="2025-01-21T08:43:48" u="1"/>
        <d v="2025-01-22T13:21:36" u="1"/>
        <d v="2025-01-21T13:12:00" u="1"/>
        <d v="2025-01-09T08:59:24" u="1"/>
        <d v="2025-01-08T09:17:24" u="1"/>
        <d v="2025-01-20T10:16:12" u="1"/>
        <d v="2025-01-20T07:52:12" u="1"/>
        <d v="2025-01-23T10:13:48" u="1"/>
        <d v="2025-01-22T09:31:12" u="1"/>
        <d v="2025-01-23T08:31:48" u="1"/>
        <d v="2025-01-09T09:16:48" u="1"/>
        <d v="2025-01-20T07:49:48" u="1"/>
        <d v="2025-01-22T11:41:24" u="1"/>
        <d v="2025-01-27T09:58:48" u="1"/>
        <d v="2025-01-29T08:56:24" u="1"/>
        <d v="2025-01-22T14:02:24" u="1"/>
        <d v="2025-01-21T07:18:00" u="1"/>
        <d v="2025-01-22T10:26:24" u="1"/>
        <d v="2025-01-23T07:43:12" u="1"/>
        <d v="2025-01-15T07:31:54" u="1"/>
        <d v="2025-01-21T08:00:36" u="1"/>
        <d v="2025-02-04T10:43:48" u="1"/>
        <d v="2025-01-23T07:49:48" u="1"/>
        <d v="2025-01-22T07:59:24" u="1"/>
        <d v="2025-01-22T08:43:12" u="1"/>
        <d v="2025-01-20T08:10:12" u="1"/>
        <d v="2025-01-21T11:13:12" u="1"/>
        <d v="2025-01-13T07:00:06" u="1"/>
        <d v="2025-01-27T09:35:24" u="1"/>
        <d v="2025-01-22T07:00:36" u="1"/>
        <d v="2025-01-13T14:10:48" u="1"/>
        <d v="2025-01-21T13:43:48" u="1"/>
        <d v="2025-01-13T14:20:30" u="1"/>
        <d v="2025-02-10T07:10:48" u="1"/>
        <d v="2025-02-24T07:20:24" u="1"/>
        <d v="2025-02-25T10:46:12" u="1"/>
        <d v="2025-02-20T10:05:24" u="1"/>
        <d v="2025-02-20T14:20:24" u="1"/>
        <d v="2025-02-25T07:24:00" u="1"/>
        <d v="2025-01-29T10:16:12" u="1"/>
        <d v="2025-01-29T10:36:36" u="1"/>
        <d v="2025-01-27T14:07:48" u="1"/>
        <d v="2025-01-27T14:18:36" u="1"/>
        <d v="2025-01-29T13:28:12" u="1"/>
        <d v="2025-01-27T11:40:12" u="1"/>
        <d v="2025-01-27T11:52:12" u="1"/>
        <d v="2025-01-13T11:23:24" u="1"/>
        <d v="2025-01-14T08:25:48" u="1"/>
        <d v="2025-01-27T13:40:48" u="1"/>
        <d v="2025-01-29T10:55:48" u="1"/>
        <d v="2025-01-27T07:52:48" u="1"/>
        <d v="2025-01-29T14:45:00" u="1"/>
        <d v="2025-01-29T11:55:48" u="1"/>
        <d v="2025-01-29T11:15:00" u="1"/>
        <d v="2025-01-23T10:11:24" u="1"/>
        <d v="2025-01-30T14:32:24" u="1"/>
        <d v="2025-01-30T13:58:48" u="1"/>
        <d v="2025-01-30T14:22:12" u="1"/>
        <d v="2025-01-30T14:06:36" u="1"/>
        <d v="2025-01-30T13:40:48" u="1"/>
        <d v="2025-01-30T13:35:24" u="1"/>
        <d v="2025-01-27T11:25:48" u="1"/>
        <d v="2025-01-27T13:01:48" u="1"/>
        <d v="2025-01-30T10:13:48" u="1"/>
        <d v="2025-01-30T10:51:36" u="1"/>
        <d v="2025-01-30T09:49:12" u="1"/>
        <d v="2025-01-30T12:17:24" u="1"/>
        <d v="2025-01-27T10:14:24" u="1"/>
        <d v="2025-01-27T10:22:12" u="1"/>
        <d v="2025-01-27T11:25:12" u="1"/>
        <d v="2025-01-15T07:03:00" u="1"/>
        <d v="2025-01-15T07:13:48" u="1"/>
        <d v="2025-01-15T07:48:00" u="1"/>
        <d v="2025-01-14T10:04:12" u="1"/>
        <d v="2025-01-08T07:39:36" u="1"/>
        <d v="2025-01-13T12:12:42" u="1"/>
        <d v="2025-01-08T09:34:48" u="1"/>
        <d v="2025-01-08T11:31:48" u="1"/>
        <d v="2025-01-08T11:45:00" u="1"/>
        <d v="2025-01-08T14:51:00" u="1"/>
        <d v="2025-01-09T10:03:36" u="1"/>
        <d v="2025-01-09T07:33:00" u="1"/>
        <d v="2025-01-09T14:56:24" u="1"/>
        <d v="2025-01-09T08:41:24" u="1"/>
        <d v="2025-01-22T11:28:12" u="1"/>
        <d v="2025-01-21T08:40:12" u="1"/>
        <d v="2025-01-21T09:54:36" u="1"/>
        <d v="2025-01-21T07:54:36" u="1"/>
        <d v="2025-01-20T10:43:12" u="1"/>
        <d v="2025-01-20T13:34:12" u="1"/>
        <d v="2025-01-09T12:00:00" u="1"/>
        <d v="2025-01-07T14:52:12" u="1"/>
        <d v="2025-01-20T07:29:24" u="1"/>
        <d v="2025-01-20T10:09:36" u="1"/>
        <d v="2025-01-08T10:04:12" u="1"/>
        <d v="2025-01-20T07:18:36" u="1"/>
        <d v="2025-01-20T07:27:00" u="1"/>
        <d v="2025-01-27T08:21:36" u="1"/>
        <d v="2025-01-27T11:01:48" u="1"/>
        <d v="2025-01-09T10:41:24" u="1"/>
        <d v="2025-01-21T08:45:00" u="1"/>
        <d v="2025-01-20T07:24:00" u="1"/>
        <d v="2025-01-20T08:00:37" u="1"/>
        <d v="2025-01-20T09:06:01" u="1"/>
        <d v="2025-01-20T09:36:01" u="1"/>
        <d v="2025-01-20T09:58:13" u="1"/>
        <d v="2025-01-21T07:13:48" u="1"/>
        <d v="2025-01-21T09:43:48" u="1"/>
        <d v="2025-01-21T10:47:24" u="1"/>
        <d v="2025-01-29T13:43:12" u="1"/>
        <d v="2025-01-29T13:54:00" u="1"/>
        <d v="2025-01-28T07:37:12" u="1"/>
        <d v="2025-01-20T11:38:24" u="1"/>
        <d v="2025-01-29T11:43:12" u="1"/>
        <d v="2025-01-29T13:29:24" u="1"/>
        <d v="2025-01-30T13:55:12" u="1"/>
        <d v="2025-01-30T14:01:12" u="1"/>
        <d v="2025-01-30T14:19:48" u="1"/>
        <d v="2025-01-23T11:19:48" u="1"/>
        <d v="2025-01-23T13:13:12" u="1"/>
        <d v="2025-01-23T13:57:00" u="1"/>
        <d v="2025-01-28T11:57:36" u="1"/>
        <d v="2025-01-30T14:14:24" u="1"/>
        <d v="2025-01-23T13:01:48" u="1"/>
        <d v="2025-01-21T15:00:00" u="1"/>
        <d v="2025-01-27T09:21:36" u="1"/>
        <d v="2025-01-07T13:56:24" u="1"/>
        <d v="2025-01-13T07:00:00" u="1"/>
        <d v="2025-01-13T11:19:48" u="1"/>
        <d v="2025-01-15T11:04:48" u="1"/>
        <d v="2025-01-09T09:51:36" u="1"/>
        <d v="2025-01-13T07:22:48" u="1"/>
        <d v="2025-01-13T09:24:00" u="1"/>
        <d v="2025-01-13T11:26:24" u="1"/>
        <d v="2025-01-14T07:31:12" u="1"/>
        <d v="2025-01-20T07:01:12" u="1"/>
        <d v="2025-01-13T08:09:00" u="1"/>
        <d v="2025-01-06T12:00:00" u="1"/>
        <d v="2025-01-06T13:30:00" u="1"/>
        <d v="2025-01-07T12:00:00" u="1"/>
        <d v="2025-01-08T10:12:00" u="1"/>
        <d v="2025-01-08T09:19:48" u="1"/>
        <d v="2025-01-13T08:52:48" u="1"/>
        <d v="2025-01-13T07:02:24" u="1"/>
        <d v="2025-01-13T11:52:48" u="1"/>
        <d v="2025-01-14T14:24:36" u="1"/>
        <d v="2025-01-13T10:28:12" u="1"/>
        <d v="2025-01-15T13:13:12" u="1"/>
        <d v="2025-01-14T13:31:12" u="1"/>
        <d v="2025-01-14T07:13:12" u="1"/>
        <d v="2025-01-14T10:15:00" u="1"/>
        <d v="2025-01-13T07:33:36" u="1"/>
        <d v="2025-01-15T11:04:12" u="1"/>
        <d v="2025-02-03T07:06:00" u="1"/>
        <d v="2025-02-03T07:25:48" u="1"/>
        <d v="2025-01-15T10:01:12" u="1"/>
        <d v="2025-01-08T13:42:36" u="1"/>
        <d v="2025-01-15T10:30:36" u="1"/>
        <d v="2025-01-14T14:37:12" u="1"/>
        <d v="2025-01-15T09:11:24" u="1"/>
        <d v="2025-01-14T13:07:12" u="1"/>
        <d v="2025-01-13T11:10:12" u="1"/>
        <d v="2025-01-20T10:17:24" u="1"/>
        <d v="2025-01-15T11:37:48" u="1"/>
        <d v="2025-01-20T08:32:24" u="1"/>
        <d v="2025-01-14T10:48:00" u="1"/>
        <d v="2025-01-15T08:01:12" u="1"/>
        <d v="2025-01-16T09:16:12" u="1"/>
        <d v="2025-01-14T09:12:00" u="1"/>
        <d v="2025-01-23T07:41:24" u="1"/>
        <d v="2025-01-30T13:56:24" u="1"/>
        <d v="2025-01-08T07:00:00" u="1"/>
        <d v="2025-01-07T08:31:12" u="1"/>
        <d v="2025-01-06T13:25:48" u="1"/>
        <d v="2025-01-13T08:30:00" u="1"/>
        <d v="2025-01-15T10:24:36" u="1"/>
        <d v="2025-01-06T11:25:48" u="1"/>
        <d v="2025-01-06T13:02:24" u="1"/>
        <d v="2025-01-21T14:56:24" u="1"/>
        <d v="2025-01-13T07:10:12" u="1"/>
        <d v="2025-01-06T07:46:48" u="1"/>
        <d v="2025-01-06T08:24:36" u="1"/>
        <d v="2025-01-14T08:21:00" u="1"/>
        <d v="2025-01-14T08:39:36" u="1"/>
        <d v="2025-01-21T10:45:36" u="1"/>
        <d v="2025-01-06T10:25:48" u="1"/>
        <d v="2025-01-06T11:11:24" u="1"/>
        <d v="2025-01-14T14:06:36" u="1"/>
        <d v="2025-01-08T07:00:36" u="1"/>
        <d v="2025-01-13T07:56:24" u="1"/>
        <d v="2025-01-13T11:11:24" u="1"/>
        <d v="2025-01-08T08:43:12" u="1"/>
        <d v="2025-01-14T13:23:24" u="1"/>
        <d v="2025-01-15T10:49:12" u="1"/>
        <d v="2025-01-14T09:58:48" u="1"/>
        <d v="2025-01-15T07:01:48" u="1"/>
        <d v="2025-01-14T11:07:48" u="1"/>
        <d v="2025-01-15T08:15:00" u="1"/>
        <d v="2025-01-15T08:48:00" u="1"/>
        <d v="2025-01-13T07:49:48" u="1"/>
        <d v="2025-01-13T13:48:36" u="1"/>
        <d v="2025-01-21T09:56:24" u="1"/>
        <d v="2025-01-21T09:40:12" u="1"/>
        <d v="2025-01-15T09:21:36" u="1"/>
        <d v="2025-01-21T11:36:00" u="1"/>
        <d v="2025-01-13T14:02:24" u="1"/>
        <d v="2025-01-13T07:07:48" u="1"/>
        <d v="2025-01-13T07:42:00" u="1"/>
        <d v="2025-01-13T13:37:12" u="1"/>
        <d v="2025-01-21T10:39:00" u="1"/>
        <d v="2025-01-13T07:00:36" u="1"/>
        <d v="2025-01-13T07:37:12" u="1"/>
        <d v="2025-01-16T08:36:00" u="1"/>
        <d v="2025-01-21T13:16:48" u="1"/>
        <d v="2025-01-16T09:39:00" u="1"/>
        <d v="2025-01-20T09:27:36" u="1"/>
        <d v="2025-01-16T10:13:12" u="1"/>
        <d v="2025-01-15T07:55:12" u="1"/>
        <d v="2025-01-20T10:40:49" u="1"/>
        <d v="2025-01-13T14:27:36" u="1"/>
        <d v="2025-01-15T14:36:00" u="1"/>
        <d v="2025-01-09T14:55:12" u="1"/>
        <d v="2025-01-09T11:05:24" u="1"/>
        <d v="2024-12-17T07:10:13" u="1"/>
        <d v="2025-01-06T07:00:36" u="1"/>
        <d v="2025-01-08T07:01:12" u="1"/>
        <d v="2025-01-08T08:23:24" u="1"/>
        <d v="2025-01-06T07:04:48" u="1"/>
        <d v="2025-01-06T07:40:48" u="1"/>
        <d v="2025-01-15T14:01:12" u="1"/>
        <d v="2025-01-13T13:33:00" u="1"/>
        <d v="2025-01-15T07:12:36" u="1"/>
        <d v="2025-01-20T10:15:00" u="1"/>
        <d v="2025-01-20T10:19:48" u="1"/>
        <d v="2025-01-07T07:33:36" u="1"/>
        <d v="2025-01-07T09:40:48" u="1"/>
        <d v="2025-01-13T13:07:12" u="1"/>
        <d v="2025-02-04T07:58:12" u="1"/>
        <d v="2025-02-04T08:05:24" u="1"/>
        <d v="2025-01-15T10:52:48" u="1"/>
        <d v="2025-01-22T11:31:48" u="1"/>
        <d v="2025-01-07T14:14:24" u="1"/>
        <d v="2025-01-14T14:18:36" u="1"/>
        <d v="2025-01-15T07:15:36" u="1"/>
        <d v="2025-01-21T11:10:48" u="1"/>
        <d v="2025-01-06T14:42:36" u="1"/>
        <d v="2025-01-06T10:07:48" u="1"/>
        <d v="2025-01-09T09:47:24" u="1"/>
        <d v="2025-01-06T07:19:48" u="1"/>
        <d v="2025-02-03T08:07:12" u="1"/>
        <d v="2025-01-21T08:30:21" u="1"/>
        <d v="2025-01-21T11:18:37" u="1"/>
        <d v="2025-01-13T08:51:36" u="1"/>
        <d v="2025-01-20T11:32:24" u="1"/>
        <d v="2025-01-14T09:34:48" u="1"/>
        <d v="2025-01-15T08:06:00" u="1"/>
        <d v="2025-01-27T07:06:36" u="1"/>
        <d v="2025-01-27T09:46:48" u="1"/>
        <d v="2025-01-13T11:24:36" u="1"/>
        <d v="2025-01-15T10:59:24" u="1"/>
        <d v="2025-01-15T14:43:48" u="1"/>
        <d v="2025-01-15T10:05:24" u="1"/>
        <d v="2025-01-20T13:15:00" u="1"/>
        <d v="2025-01-21T07:17:24" u="1"/>
        <d v="2025-01-15T10:39:00" u="1"/>
        <d v="2025-02-03T07:20:24" u="1"/>
        <d v="2025-02-04T10:46:12" u="1"/>
        <d v="2025-01-20T13:16:12" u="1"/>
        <d v="2025-01-06T07:57:00" u="1"/>
        <d v="2025-01-21T14:04:12" u="1"/>
        <d v="2025-01-13T14:57:36" u="1"/>
        <d v="2025-01-13T14:32:24" u="1"/>
        <d v="2025-01-21T08:00:01" u="1"/>
        <d v="2025-01-14T11:49:48" u="1"/>
        <d v="2025-01-10T14:40:12" u="1"/>
        <d v="2025-01-06T07:00:00" u="1"/>
        <d v="2025-01-07T07:16:12" u="1"/>
        <d v="2025-01-06T08:13:48" u="1"/>
        <d v="2025-01-06T09:43:12" u="1"/>
        <d v="2025-01-16T07:01:48" u="1"/>
        <d v="2025-01-13T08:17:24" u="1"/>
        <d v="2025-01-13T08:58:48" u="1"/>
        <d v="2025-01-13T14:07:48" u="1"/>
        <d v="2025-01-13T10:24:36" u="1"/>
        <d v="2025-01-06T13:48:36" u="1"/>
        <d v="2025-01-14T11:32:24" u="1"/>
        <d v="2025-01-15T07:19:12" u="1"/>
        <d v="2025-01-15T10:18:00" u="1"/>
        <d v="2025-01-06T09:39:00" u="1"/>
        <d v="2025-01-15T13:42:36" u="1"/>
        <d v="2025-01-15T10:03:00" u="1"/>
        <d v="2025-01-13T07:48:00" u="1"/>
        <d v="2025-01-13T10:45:36" u="1"/>
        <d v="2025-01-13T08:43:12" u="1"/>
        <d v="2025-01-09T10:30:36" u="1"/>
        <d v="2025-01-08T09:53:24" u="1"/>
        <d v="2025-01-13T09:00:00" u="1"/>
        <d v="2025-01-06T08:00:36" u="1"/>
        <d v="2025-01-13T09:31:12" u="1"/>
        <d v="2025-01-14T13:37:12" u="1"/>
        <d v="2025-01-08T14:19:48" u="1"/>
        <d v="2025-01-13T08:06:36" u="1"/>
        <d v="2025-01-13T13:25:12" u="1"/>
        <d v="2025-01-13T09:51:36" u="1"/>
        <d v="2025-01-15T11:06:00" u="1"/>
        <d v="2025-01-14T07:37:48" u="1"/>
        <d v="2025-01-14T09:00:00" u="1"/>
        <d v="2025-01-15T11:39:36" u="1"/>
        <d v="2024-12-10T11:09:00" u="1"/>
        <d v="2024-12-16T11:10:48" u="1"/>
        <d v="2024-12-16T11:46:48" u="1"/>
        <d v="2024-12-16T09:44:24" u="1"/>
        <d v="2024-12-16T10:27:00" u="1"/>
        <d v="2024-12-16T11:00:36" u="1"/>
        <d v="2025-01-14T14:10:48" u="1"/>
        <d v="2024-12-19T09:20:24" u="1"/>
        <d v="2024-12-19T11:22:48" u="1"/>
        <d v="2025-01-06T09:58:48" u="1"/>
        <d v="2025-01-06T09:12:00" u="1"/>
        <d v="2025-01-06T08:49:12" u="1"/>
        <d v="2025-01-15T14:31:48" u="1"/>
        <d v="2025-01-13T11:45:00" u="1"/>
        <d v="2025-01-14T07:15:36" u="1"/>
        <d v="2025-01-13T13:10:12" u="1"/>
        <d v="2025-01-15T13:46:12" u="1"/>
        <d v="2025-01-21T08:36:36" u="1"/>
        <d v="2025-01-20T07:15:36" u="1"/>
        <d v="2024-12-04T11:38:24" u="1"/>
        <d v="2024-12-10T07:01:12" u="1"/>
        <d v="2024-12-19T07:45:00" u="1"/>
        <d v="2024-12-19T07:30:36" u="1"/>
        <d v="2024-12-16T07:00:36" u="1"/>
        <d v="2024-12-16T07:15:36" u="1"/>
        <d v="2024-12-16T08:56:24" u="1"/>
        <d v="2024-12-16T09:07:12" u="1"/>
        <d v="2024-12-19T07:01:12" u="1"/>
        <d v="2024-12-19T09:15:37" u="1"/>
        <d v="2024-12-19T07:51:36" u="1"/>
        <d v="2025-01-13T10:22:48" u="1"/>
        <d v="2025-01-14T07:49:12" u="1"/>
        <d v="2024-12-19T13:32:24" u="1"/>
        <d v="2024-12-19T13:09:01" u="1"/>
        <d v="2025-01-14T11:54:00" u="1"/>
        <d v="2025-01-16T13:05:24" u="1"/>
        <d v="2025-01-22T11:47:24" u="1"/>
        <d v="2024-12-18T08:21:36" u="1"/>
        <d v="2024-12-16T13:55:05" u="1"/>
        <d v="2024-12-19T11:26:25" u="1"/>
        <d v="2024-12-19T11:37:49" u="1"/>
        <d v="2024-12-19T10:19:49" u="1"/>
        <d v="2025-01-16T07:55:48" u="1"/>
        <d v="2025-01-16T14:39:00" u="1"/>
        <d v="2024-12-18T07:01:12" u="1"/>
        <d v="2024-12-18T07:20:24" u="1"/>
        <d v="2025-01-14T11:19:48" u="1"/>
        <d v="2025-01-15T09:00:36" u="1"/>
        <d v="2024-12-19T10:37:48" u="1"/>
        <d v="2024-12-19T11:00:37" u="1"/>
        <d v="2024-12-19T10:10:48" u="1"/>
        <d v="2025-01-21T09:16:48" u="1"/>
        <d v="2025-01-21T10:39:36" u="1"/>
        <d v="2024-12-19T14:21:01" u="1"/>
        <d v="2025-01-16T10:46:12" u="1"/>
        <d v="2025-01-16T08:57:36" u="1"/>
        <d v="2025-01-16T07:00:36" u="1"/>
        <d v="2025-01-16T11:59:24" u="1"/>
        <d v="2025-01-16T10:16:12" u="1"/>
        <d v="2024-12-19T13:05:24" u="1"/>
        <d v="2024-12-19T08:19:48" u="1"/>
        <d v="2024-12-19T12:00:36" u="1"/>
        <d v="2025-01-20T07:06:36" u="1"/>
        <d v="2025-01-13T14:39:00" u="1"/>
        <d v="2025-01-20T09:46:48" u="1"/>
        <d v="2025-01-20T09:55:12" u="1"/>
        <d v="2025-01-21T09:57:00" u="1"/>
        <d v="2025-01-15T13:15:00" u="1"/>
        <d v="2025-01-15T14:32:24" u="1"/>
        <d v="2025-01-13T07:04:12" u="1"/>
        <d v="2025-01-15T14:52:48" u="1"/>
        <d v="2025-01-15T11:44:24" u="1"/>
        <d v="2025-01-20T10:13:48" u="1"/>
        <d v="2025-01-13T14:22:12" u="1"/>
        <d v="2025-01-21T07:16:48" u="1"/>
        <d v="2025-01-21T07:59:24" u="1"/>
        <d v="2024-12-09T07:16:48" u="1"/>
        <d v="2024-12-16T07:34:12" u="1"/>
        <d v="2024-12-16T07:30:36" u="1"/>
        <d v="2025-01-07T07:15:36" u="1"/>
        <d v="2025-01-07T07:37:12" u="1"/>
        <d v="2025-01-06T11:31:48" u="1"/>
        <d v="2025-01-06T08:51:36" u="1"/>
        <d v="2024-12-16T07:20:24" u="1"/>
        <d v="2024-12-16T07:31:48" u="1"/>
        <d v="2025-01-08T10:33:36" u="1"/>
        <d v="2025-01-07T09:36:00" u="1"/>
        <d v="2025-01-07T11:43:12" u="1"/>
        <d v="2025-01-08T08:45:36" u="1"/>
        <d v="2025-01-08T13:16:48" u="1"/>
        <d v="2024-12-19T07:00:00" u="1"/>
        <d v="2025-01-06T08:13:12" u="1"/>
        <d v="2025-01-06T07:01:12" u="1"/>
        <d v="2024-12-19T10:31:49" u="1"/>
        <d v="2024-12-18T14:12:01" u="1"/>
        <d v="2024-12-18T13:40:49" u="1"/>
        <d v="2025-01-08T11:15:00" u="1"/>
        <d v="2025-01-06T11:57:00" u="1"/>
        <d v="2025-01-06T13:33:36" u="1"/>
        <d v="2025-01-07T13:20:24" u="1"/>
        <d v="2025-01-06T14:46:48" u="1"/>
        <d v="2025-01-07T14:31:12" u="1"/>
        <d v="2025-01-08T10:40:48" u="1"/>
        <d v="2024-12-16T10:00:00" u="1"/>
        <d v="2024-12-19T13:37:49" u="1"/>
        <d v="2024-12-19T13:54:36" u="1"/>
        <d v="2024-12-19T11:31:13" u="1"/>
        <d v="2025-01-06T08:45:00" u="1"/>
        <d v="2025-01-06T14:19:48" u="1"/>
        <d v="2025-01-07T14:06:36" u="1"/>
        <d v="2025-01-06T10:30:00" u="1"/>
        <d v="2025-01-07T14:53:24" u="1"/>
        <d v="2024-12-19T10:44:24" u="1"/>
        <d v="2024-12-13T01:07:48" u="1"/>
        <d v="2024-12-19T13:12:01" u="1"/>
        <d v="2025-01-20T09:57:36" u="1"/>
        <d v="2025-01-06T07:27:36" u="1"/>
        <d v="2025-01-16T10:05:24" u="1"/>
        <d v="2025-01-07T13:06:00" u="1"/>
        <d v="2025-01-07T10:23:24" u="1"/>
        <d v="2025-01-07T10:53:24" u="1"/>
        <d v="2025-01-06T13:37:12" u="1"/>
        <d v="2025-01-06T14:34:48" u="1"/>
        <d v="2025-01-07T08:50:24" u="1"/>
        <d v="2025-01-08T07:02:24" u="1"/>
        <d v="2025-01-09T14:45:36" u="1"/>
        <d v="2025-01-06T07:12:36" u="1"/>
        <d v="2025-01-08T11:29:24" u="1"/>
        <d v="2025-01-06T07:56:24" u="1"/>
        <d v="2025-01-07T07:00:00" u="1"/>
        <d v="2025-01-07T08:49:12" u="1"/>
        <d v="2025-01-10T08:28:12" u="1"/>
        <d v="2025-01-07T07:06:00" u="1"/>
        <d v="2025-01-07T13:59:24" u="1"/>
        <d v="2025-01-10T09:06:00" u="1"/>
        <d v="2025-01-10T09:34:48" u="1"/>
        <d v="2025-01-13T07:07:12" u="1"/>
        <d v="2025-01-13T07:40:48" u="1"/>
        <d v="2025-01-13T10:26:24" u="1"/>
        <d v="2025-01-13T08:48:00" u="1"/>
        <d v="2025-01-13T07:20:24" u="1"/>
        <d v="2025-01-13T09:15:36" u="1"/>
        <d v="2024-12-12T07:00:00" u="1"/>
        <d v="2025-01-13T08:07:48" u="1"/>
        <d v="2025-01-16T11:24:36" u="1"/>
        <d v="2025-01-14T13:03:00" u="1"/>
        <d v="2025-01-15T11:41:24" u="1"/>
        <d v="2025-01-13T07:46:48" u="1"/>
        <d v="2025-01-14T09:19:12" u="1"/>
        <d v="2025-01-16T08:08:24" u="1"/>
        <d v="2025-01-13T07:39:36" u="1"/>
        <d v="2025-01-16T10:09:00" u="1"/>
        <d v="2025-01-16T11:16:48" u="1"/>
        <d v="2025-01-13T08:01:12" u="1"/>
        <d v="2025-01-15T13:48:36" u="1"/>
        <d v="2025-01-13T13:55:12" u="1"/>
        <d v="2025-01-15T14:24:36" u="1"/>
        <d v="2025-01-14T09:18:00" u="1"/>
        <d v="2025-01-16T07:23:24" u="1"/>
        <d v="2024-12-04T07:06:00" u="1"/>
        <d v="2024-12-04T10:21:00" u="1"/>
        <d v="2024-12-04T10:25:48" u="1"/>
        <d v="2024-12-18T13:58:48" u="1"/>
        <d v="2024-12-18T13:27:00" u="1"/>
        <d v="2025-01-07T09:13:48" u="1"/>
        <d v="2024-12-17T13:06:36" u="1"/>
        <d v="2024-12-17T13:50:24" u="1"/>
        <d v="2025-01-08T13:34:48" u="1"/>
        <d v="2025-01-07T10:30:00" u="1"/>
        <d v="2025-01-07T13:37:12" u="1"/>
        <d v="2025-01-08T09:25:12" u="1"/>
        <d v="2024-12-18T13:03:37" u="1"/>
        <d v="2025-01-06T08:01:12" u="1"/>
        <d v="2025-01-08T14:30:36" u="1"/>
        <d v="2025-01-06T07:09:36" u="1"/>
        <d v="2024-12-13T07:00:00" u="1"/>
        <d v="2025-01-08T13:09:00" u="1"/>
        <d v="2025-01-06T13:16:12" u="1"/>
        <d v="2025-01-06T13:52:48" u="1"/>
        <d v="2025-01-07T14:24:36" u="1"/>
        <d v="2025-01-08T07:10:48" u="1"/>
        <d v="2025-01-08T11:20:24" u="1"/>
        <d v="2024-12-16T11:56:25" u="1"/>
        <d v="2025-01-06T09:04:12" u="1"/>
        <d v="2025-01-06T14:39:00" u="1"/>
        <d v="2025-01-08T07:33:00" u="1"/>
        <d v="2025-01-06T10:49:12" u="1"/>
        <d v="2025-01-08T07:58:48" u="1"/>
        <d v="2025-01-10T13:45:36" u="1"/>
        <d v="2024-12-12T11:55:12" u="1"/>
        <d v="2024-12-12T10:37:48" u="1"/>
        <d v="2024-12-12T13:58:48" u="1"/>
        <d v="2025-01-13T07:25:12" u="1"/>
        <d v="2025-01-06T08:29:24" u="1"/>
        <d v="2025-01-06T08:56:24" u="1"/>
        <d v="2025-01-16T09:37:48" u="1"/>
        <d v="2025-01-07T11:47:24" u="1"/>
        <d v="2025-01-08T07:19:48" u="1"/>
        <d v="2025-01-07T14:07:12" u="1"/>
        <d v="2025-01-07T09:44:24" u="1"/>
        <d v="2025-01-07T10:14:24" u="1"/>
        <d v="2025-01-08T07:56:24" u="1"/>
        <d v="2025-01-10T07:59:24" u="1"/>
        <d v="2025-01-08T11:39:00" u="1"/>
        <d v="2025-01-06T09:25:12" u="1"/>
        <d v="2025-01-07T11:51:00" u="1"/>
        <d v="2025-01-07T09:43:12" u="1"/>
        <d v="2025-01-10T09:42:00" u="1"/>
        <d v="2025-01-10T10:19:48" u="1"/>
        <d v="2025-01-10T10:48:36" u="1"/>
        <d v="2024-12-09T07:00:00" u="1"/>
        <d v="2024-12-09T13:33:00" u="1"/>
        <d v="2024-12-09T10:30:00" u="1"/>
        <d v="2024-12-09T13:30:00" u="1"/>
        <d v="2024-12-09T14:36:36" u="1"/>
        <d v="2024-12-09T14:42:36" u="1"/>
        <d v="2024-12-10T07:01:48" u="1"/>
        <d v="2024-12-16T13:50:25" u="1"/>
        <d v="2024-12-09T07:07:48" u="1"/>
        <d v="2024-12-18T07:12:36" u="1"/>
        <d v="2025-01-08T10:40:12" u="1"/>
        <d v="2025-01-06T14:03:00" u="1"/>
        <d v="2025-01-07T08:10:12" u="1"/>
        <d v="2025-01-08T11:36:00" u="1"/>
        <d v="2024-12-17T08:45:36" u="1"/>
        <d v="2024-12-17T07:00:36" u="1"/>
        <d v="2024-12-18T07:32:24" u="1"/>
        <d v="2025-01-09T14:04:48" u="1"/>
        <d v="2025-01-06T13:57:36" u="1"/>
        <d v="2024-12-17T07:59:24" u="1"/>
        <d v="2025-01-07T07:11:24" u="1"/>
        <d v="2024-12-11T07:06:36" u="1"/>
        <d v="2024-12-11T07:15:36" u="1"/>
        <d v="2024-12-11T08:17:24" u="1"/>
        <d v="2024-12-16T07:12:00" u="1"/>
        <d v="2025-01-08T09:36:00" u="1"/>
        <d v="2025-01-06T14:44:24" u="1"/>
        <d v="2025-01-08T10:15:36" u="1"/>
        <d v="2025-01-07T13:55:48" u="1"/>
        <d v="2024-12-19T10:20:25" u="1"/>
        <d v="2024-12-02T13:42:36" u="1"/>
        <d v="2024-12-10T10:54:36" u="1"/>
        <d v="2024-12-16T08:58:48" u="1"/>
        <d v="2024-12-11T13:49:12" u="1"/>
        <d v="2024-12-11T10:21:36" u="1"/>
        <d v="2024-12-16T11:47:24" u="1"/>
        <d v="2024-12-16T10:02:24" u="1"/>
        <d v="2024-12-11T11:29:24" u="1"/>
        <d v="2024-12-11T08:07:48" u="1"/>
        <d v="2024-12-16T07:13:48" u="1"/>
        <d v="2024-12-16T09:29:25" u="1"/>
        <d v="2024-12-16T13:15:37" u="1"/>
        <d v="2024-12-16T13:33:37" u="1"/>
        <d v="2024-12-19T09:49:13" u="1"/>
        <d v="2024-12-10T10:12:36" u="1"/>
        <d v="2024-12-11T09:19:12" u="1"/>
        <d v="2024-12-19T08:15:00" u="1"/>
        <d v="2024-12-19T08:30:36" u="1"/>
        <d v="2024-12-12T09:40:48" u="1"/>
        <d v="2024-12-18T14:43:12" u="1"/>
        <d v="2024-12-18T14:11:24" u="1"/>
        <d v="2024-12-10T07:54:00" u="1"/>
        <d v="2025-01-13T10:21:00" u="1"/>
        <d v="2025-01-08T11:19:48" u="1"/>
        <d v="2025-01-09T13:31:12" u="1"/>
        <d v="2025-01-09T08:22:12" u="1"/>
        <d v="2025-01-09T13:48:36" u="1"/>
        <d v="2025-01-07T07:00:36" u="1"/>
        <d v="2025-01-07T10:28:48" u="1"/>
        <d v="2025-01-07T10:45:36" u="1"/>
        <d v="2025-01-14T11:53:24" u="1"/>
        <d v="2025-01-13T09:06:00" u="1"/>
        <d v="2025-01-14T09:41:24" u="1"/>
        <d v="2024-12-11T09:32:24" u="1"/>
        <d v="2025-01-06T07:12:00" u="1"/>
        <d v="2025-01-06T07:48:36" u="1"/>
        <d v="2025-01-06T08:34:48" u="1"/>
        <d v="2025-01-15T13:14:24" u="1"/>
        <d v="2024-12-11T07:58:12" u="1"/>
        <d v="2025-01-13T07:12:36" u="1"/>
        <d v="2025-01-13T07:58:48" u="1"/>
        <d v="2025-01-08T08:42:00" u="1"/>
        <d v="2025-01-06T10:37:12" u="1"/>
        <d v="2025-01-08T09:21:36" u="1"/>
        <d v="2025-01-13T07:24:00" u="1"/>
        <d v="2025-01-14T08:44:24" u="1"/>
        <d v="2025-01-08T09:46:12" u="1"/>
        <d v="2025-01-06T07:21:00" u="1"/>
        <d v="2024-12-10T14:12:00" u="1"/>
        <d v="2024-12-12T07:00:36" u="1"/>
        <d v="2024-12-06T07:12:00" u="1"/>
        <d v="2024-12-09T08:15:00" u="1"/>
        <d v="2024-12-11T10:18:36" u="1"/>
        <d v="2024-12-10T09:39:00" u="1"/>
        <d v="2024-12-10T09:46:48" u="1"/>
        <d v="2024-12-10T10:48:36" u="1"/>
        <d v="2024-12-06T08:30:36" u="1"/>
        <d v="2024-12-06T08:48:00" u="1"/>
        <d v="2024-12-05T07:25:12" u="1"/>
        <d v="2024-12-05T14:14:24" u="1"/>
        <d v="2024-12-09T13:15:00" u="1"/>
        <d v="2024-12-06T11:45:36" u="1"/>
        <d v="2024-12-03T07:30:36" u="1"/>
        <d v="2025-01-07T14:51:36" u="1"/>
        <d v="2025-03-10T07:14:24" u="1"/>
        <d v="2025-03-10T07:42:00" u="1"/>
        <d v="2025-03-10T07:13:12" u="1"/>
        <d v="2025-03-10T07:37:12" u="1"/>
        <d v="2025-03-10T07:05:24" u="1"/>
        <d v="2025-03-10T07:59:24" u="1"/>
        <d v="2024-12-18T13:26:24" u="1"/>
        <d v="2025-03-10T07:22:48" u="1"/>
        <d v="2025-03-10T07:06:36" u="1"/>
        <d v="2025-03-10T07:35:24" u="1"/>
        <d v="2025-03-10T07:36:00" u="1"/>
        <d v="2024-12-11T09:09:00" u="1"/>
        <d v="2024-12-09T07:06:00" u="1"/>
        <d v="2025-01-09T07:00:36" u="1"/>
        <d v="2024-12-13T07:52:48" u="1"/>
        <d v="2024-12-12T09:13:13" u="1"/>
        <d v="2024-12-18T08:00:36" u="1"/>
        <d v="2024-12-18T07:44:24" u="1"/>
        <d v="2024-12-18T10:44:24" u="1"/>
        <d v="2024-12-02T07:01:12" u="1"/>
        <d v="2024-12-04T14:44:24" u="1"/>
        <d v="2024-12-10T09:14:24" u="1"/>
        <d v="2024-12-11T09:45:00" u="1"/>
        <d v="2024-12-13T07:08:24" u="1"/>
        <d v="2024-12-03T10:18:36" u="1"/>
        <d v="2024-12-03T11:23:24" u="1"/>
        <d v="2024-12-09T09:52:12" u="1"/>
        <d v="2024-12-09T10:40:48" u="1"/>
        <d v="2024-12-05T08:15:36" u="1"/>
        <d v="2024-12-05T09:43:48" u="1"/>
        <d v="2024-12-16T10:58:48" u="1"/>
        <d v="2024-12-18T10:24:36" u="1"/>
        <d v="2024-12-17T13:38:24" u="1"/>
        <d v="2024-12-16T11:27:00" u="1"/>
        <d v="2024-12-19T10:10:12" u="1"/>
        <d v="2024-12-18T13:16:12" u="1"/>
        <d v="2024-12-18T14:05:24" u="1"/>
        <d v="2024-12-05T11:24:36" u="1"/>
        <d v="2024-12-05T08:34:12" u="1"/>
        <d v="2024-11-28T07:45:00" u="1"/>
        <d v="2024-11-28T08:09:00" u="1"/>
        <d v="2024-12-02T11:45:36" u="1"/>
        <d v="2024-12-02T11:55:48" u="1"/>
        <d v="2024-12-09T14:09:36" u="1"/>
        <d v="2024-12-10T07:24:36" u="1"/>
        <d v="2024-12-10T08:10:12" u="1"/>
        <d v="2024-12-04T07:18:00" u="1"/>
        <d v="2024-12-04T11:50:24" u="1"/>
        <d v="2024-12-04T13:32:24" u="1"/>
        <d v="2024-12-03T14:04:12" u="1"/>
        <d v="2024-12-04T10:46:48" u="1"/>
        <d v="2024-12-04T07:57:00" u="1"/>
        <d v="2024-12-04T08:59:24" u="1"/>
        <d v="2024-12-05T11:39:36" u="1"/>
        <d v="2024-12-05T13:01:48" u="1"/>
        <d v="2024-12-09T09:38:24" u="1"/>
        <d v="2024-12-04T07:09:36" u="1"/>
        <d v="2024-12-09T07:00:36" u="1"/>
        <d v="2024-12-04T14:33:36" u="1"/>
        <d v="2024-12-05T13:16:12" u="1"/>
        <d v="2024-12-04T11:28:48" u="1"/>
        <d v="2024-12-05T08:14:24" u="1"/>
        <d v="2024-12-10T14:06:36" u="1"/>
        <d v="2024-12-05T13:47:24" u="1"/>
        <d v="2024-12-05T07:49:48" u="1"/>
        <d v="2024-12-05T13:11:24" u="1"/>
        <d v="2024-12-06T07:15:36" u="1"/>
        <d v="2024-12-05T14:49:48" u="1"/>
        <d v="2025-01-16T02:51:36" u="1"/>
        <d v="2024-12-09T11:04:48" u="1"/>
        <d v="2024-12-09T07:09:00" u="1"/>
        <d v="2024-12-10T07:34:12" u="1"/>
        <d v="2024-12-10T09:41:24" u="1"/>
        <d v="2024-12-09T11:45:36" u="1"/>
        <d v="2024-12-10T11:07:12" u="1"/>
        <d v="2024-12-09T11:13:12" u="1"/>
        <d v="2024-12-09T14:26:24" u="1"/>
        <d v="2024-12-10T08:49:48" u="1"/>
        <d v="2024-12-04T07:24:00" u="1"/>
        <d v="2024-12-11T07:20:24" u="1"/>
        <d v="2024-12-16T10:37:12" u="1"/>
        <d v="2024-12-16T11:13:12" u="1"/>
        <d v="2024-12-18T08:32:24" u="1"/>
        <d v="2024-12-18T11:26:24" u="1"/>
        <d v="2024-12-03T11:21:36" u="1"/>
        <d v="2024-12-03T14:30:00" u="1"/>
        <d v="2024-12-09T13:49:12" u="1"/>
        <d v="2025-01-06T08:00:00" u="1"/>
        <d v="2025-01-06T07:39:00" u="1"/>
        <d v="2025-01-06T07:31:12" u="1"/>
        <d v="2025-01-06T10:36:36" u="1"/>
        <d v="2024-12-16T09:06:36" u="1"/>
        <d v="2024-12-03T08:47:24" u="1"/>
        <d v="2024-12-03T13:39:00" u="1"/>
        <d v="2024-12-04T07:03:36" u="1"/>
        <d v="2024-12-04T07:16:12" u="1"/>
        <d v="2024-12-11T11:46:12" u="1"/>
        <d v="2024-12-02T11:03:00" u="1"/>
        <d v="2024-12-02T11:30:36" u="1"/>
        <d v="2024-12-16T07:11:24" u="1"/>
        <d v="2024-12-04T11:41:24" u="1"/>
        <d v="2024-12-10T13:25:48" u="1"/>
        <d v="2024-12-03T09:28:12" u="1"/>
        <d v="2024-12-04T13:00:36" u="1"/>
        <d v="2024-12-04T13:58:12" u="1"/>
        <d v="2024-12-04T13:34:48" u="1"/>
        <d v="2024-12-04T14:22:12" u="1"/>
        <d v="2024-12-16T10:38:24" u="1"/>
        <d v="2024-12-10T10:45:36" u="1"/>
        <d v="2024-12-03T09:19:12" u="1"/>
        <d v="2024-12-03T09:35:24" u="1"/>
        <d v="2024-12-03T07:09:36" u="1"/>
        <d v="2024-12-09T07:12:36" u="1"/>
        <d v="2024-12-09T08:19:48" u="1"/>
        <d v="2024-12-09T07:37:48" u="1"/>
        <d v="2024-12-11T14:04:12" u="1"/>
        <d v="2024-12-10T08:03:36" u="1"/>
        <d v="2024-12-10T08:09:36" u="1"/>
        <d v="2024-12-10T08:28:48" u="1"/>
        <d v="2024-12-16T07:07:12" u="1"/>
        <d v="2024-12-16T08:03:36" u="1"/>
        <d v="2024-12-11T13:30:36" u="1"/>
        <d v="2024-12-10T11:48:00" u="1"/>
        <d v="2024-12-11T10:01:48" u="1"/>
        <d v="2024-12-11T13:57:00" u="1"/>
        <d v="2024-12-16T10:06:36" u="1"/>
        <d v="2024-12-16T11:10:12" u="1"/>
        <d v="2024-12-10T14:34:12" u="1"/>
        <d v="2024-12-10T14:42:00" u="1"/>
        <d v="2024-12-11T07:43:48" u="1"/>
        <d v="2024-12-17T14:26:24" u="1"/>
        <d v="2025-01-06T07:11:24" u="1"/>
        <d v="2024-12-09T07:04:48" u="1"/>
        <d v="2024-12-09T10:57:00" u="1"/>
        <d v="2025-01-06T07:10:12" u="1"/>
        <d v="2025-01-06T12:22:12" u="1"/>
        <d v="2024-12-16T08:43:13" u="1"/>
        <d v="2024-12-18T11:21:36" u="1"/>
        <d v="2024-12-10T11:49:12" u="1"/>
        <d v="2024-12-18T09:50:24" u="1"/>
        <d v="2025-01-06T13:40:12" u="1"/>
        <d v="2025-01-06T09:19:12" u="1"/>
        <d v="2025-01-06T14:26:24" u="1"/>
        <d v="2024-12-05T07:19:12" u="1"/>
        <d v="2024-11-29T07:00:24" u="1"/>
        <d v="2024-11-29T09:00:00" u="1"/>
        <d v="2024-12-09T07:33:00" u="1"/>
        <d v="2024-12-11T13:00:36" u="1"/>
        <d v="2024-12-02T07:00:00" u="1"/>
        <d v="2024-11-28T07:22:12" u="1"/>
        <d v="2024-11-04T07:33:00" u="1"/>
        <d v="2024-11-04T10:38:24" u="1"/>
        <d v="2024-11-13T13:53:24" u="1"/>
        <d v="2024-11-19T14:21:00" u="1"/>
        <d v="2024-11-28T13:00:36" u="1"/>
        <d v="2024-11-29T07:06:36" u="1"/>
        <d v="2024-11-19T08:42:36" u="1"/>
        <d v="2024-12-02T09:39:36" u="1"/>
        <d v="2024-12-09T13:39:00" u="1"/>
        <d v="2024-12-16T09:53:24" u="1"/>
        <d v="2024-11-26T14:31:48" u="1"/>
        <d v="2024-12-16T09:21:00" u="1"/>
        <d v="2024-12-17T05:57:36" u="1"/>
        <d v="2024-12-02T07:00:36" u="1"/>
        <d v="2024-11-18T08:41:24" u="1"/>
        <d v="2024-11-27T08:15:36" u="1"/>
        <d v="2024-11-28T08:40:12" u="1"/>
        <d v="2024-12-03T07:01:12" u="1"/>
        <d v="2024-12-09T09:39:00" u="1"/>
        <d v="2024-11-28T08:27:36" u="1"/>
        <d v="2024-12-02T07:36:36" u="1"/>
        <d v="2024-11-27T11:39:36" u="1"/>
        <d v="2024-11-26T10:31:12" u="1"/>
        <d v="2024-11-27T08:09:00" u="1"/>
        <d v="2024-12-02T13:38:24" u="1"/>
        <d v="2024-12-09T07:10:12" u="1"/>
        <d v="2024-12-09T09:46:48" u="1"/>
        <d v="2024-12-09T10:28:48" u="1"/>
        <d v="2024-12-09T13:04:48" u="1"/>
        <d v="2024-12-09T07:29:24" u="1"/>
        <d v="2024-11-27T06:31:12" u="1"/>
        <d v="2024-12-12T08:31:48" u="1"/>
        <d v="2024-12-17T09:40:12" u="1"/>
        <d v="2024-12-17T10:16:12" u="1"/>
        <d v="2024-11-28T08:52:12" u="1"/>
        <d v="2024-12-16T09:46:48" u="1"/>
        <d v="2024-12-17T07:58:48" u="1"/>
        <d v="2024-11-27T12:01:12" u="1"/>
        <d v="2024-11-27T14:07:12" u="1"/>
        <d v="2024-12-02T10:16:48" u="1"/>
        <d v="2024-11-26T14:04:48" u="1"/>
        <d v="2024-11-28T07:19:12" u="1"/>
        <d v="2024-11-28T08:36:00" u="1"/>
        <d v="2024-11-27T10:21:36" u="1"/>
        <d v="2024-11-27T10:44:24" u="1"/>
        <d v="2024-11-28T09:45:36" u="1"/>
        <d v="2024-12-02T11:16:48" u="1"/>
        <d v="2024-11-28T10:33:00" u="1"/>
        <d v="2024-11-28T10:01:12" u="1"/>
        <d v="2024-11-26T13:37:48" u="1"/>
        <d v="2024-11-28T07:10:12" u="1"/>
        <d v="2024-11-28T08:25:48" u="1"/>
        <d v="2024-11-27T09:22:48" u="1"/>
        <d v="2024-11-27T09:58:12" u="1"/>
        <d v="2024-11-26T12:28:12" u="1"/>
        <d v="2024-12-09T14:49:48" u="1"/>
        <d v="2024-12-03T07:04:12" u="1"/>
        <d v="2024-12-10T11:24:37" u="1"/>
        <d v="2024-12-12T09:19:12" u="1"/>
        <d v="2024-12-02T07:30:36" u="1"/>
        <d v="2024-12-02T10:55:48" u="1"/>
        <d v="2024-12-02T08:57:36" u="1"/>
        <d v="2024-12-03T10:25:12" u="1"/>
        <d v="2024-12-02T08:19:12" u="1"/>
        <d v="2024-12-02T10:32:24" u="1"/>
        <d v="2024-12-02T09:09:36" u="1"/>
        <d v="2024-12-03T07:00:00" u="1"/>
        <d v="2024-11-28T07:59:24" u="1"/>
        <d v="2024-11-28T08:29:24" u="1"/>
        <d v="2024-11-28T07:04:12" u="1"/>
        <d v="2024-11-28T08:00:00" u="1"/>
        <d v="2024-12-02T12:55:48" u="1"/>
        <d v="2024-12-16T08:09:00" u="1"/>
        <d v="2024-11-26T07:10:48" u="1"/>
        <d v="2024-12-03T09:03:36" u="1"/>
        <d v="2024-12-03T13:56:24" u="1"/>
        <d v="2024-12-03T14:20:24" u="1"/>
        <d v="2024-12-04T07:04:12" u="1"/>
        <d v="2024-12-03T14:07:12" u="1"/>
        <d v="2024-12-09T07:06:36" u="1"/>
        <d v="2024-12-09T09:06:00" u="1"/>
        <d v="2024-12-10T13:13:12" u="1"/>
        <d v="2024-12-16T07:00:00" u="1"/>
        <d v="2024-12-09T10:43:12" u="1"/>
        <d v="2024-12-02T14:49:12" u="1"/>
        <d v="2024-12-03T09:36:36" u="1"/>
        <d v="2024-12-10T09:30:01" u="1"/>
        <d v="2024-11-27T07:13:48" u="1"/>
        <d v="2024-12-04T14:30:36" u="1"/>
        <d v="2024-12-12T09:55:48" u="1"/>
        <d v="2024-12-17T14:13:12" u="1"/>
        <d v="2024-12-09T07:27:00" u="1"/>
        <d v="2024-12-09T13:25:12" u="1"/>
        <d v="2024-12-06T09:49:48" u="1"/>
        <d v="2024-12-02T13:48:36" u="1"/>
        <d v="2024-12-09T08:29:24" u="1"/>
        <d v="2024-12-02T14:57:36" u="1"/>
        <d v="2024-12-04T11:39:00" u="1"/>
        <d v="2024-12-05T08:25:12" u="1"/>
        <d v="2024-12-10T10:22:48" u="1"/>
        <d v="2024-12-10T10:07:12" u="1"/>
        <d v="2024-12-10T11:30:00" u="1"/>
        <d v="2024-12-05T08:34:00" u="1"/>
        <d v="2024-12-05T11:24:00" u="1"/>
        <d v="2024-11-20T11:06:00" u="1"/>
        <d v="2024-11-29T07:00:00" u="1"/>
        <d v="2024-12-11T13:00:00" u="1"/>
        <d v="2024-12-02T11:45:00" u="1"/>
        <d v="2024-12-02T11:55:00" u="1"/>
        <d v="2024-11-28T07:22:00" u="1"/>
        <d v="2024-11-21T08:16:00" u="1"/>
        <d v="2024-11-04T10:38:00" u="1"/>
        <d v="2024-11-13T13:53:00" u="1"/>
        <d v="2024-11-28T13:00:00" u="1"/>
        <d v="2024-11-29T07:06:00" u="1"/>
        <d v="2024-11-19T08:42:00" u="1"/>
        <d v="2024-12-02T09:39:00" u="1"/>
        <d v="2024-12-04T10:25:00" u="1"/>
        <d v="2024-12-16T09:53:00" u="1"/>
        <d v="2024-11-26T14:31:00" u="1"/>
        <d v="2024-12-17T05:57:00" u="1"/>
        <d v="2024-11-18T08:41:00" u="1"/>
        <d v="2024-11-27T08:15:00" u="1"/>
        <d v="2024-12-04T11:38:00" u="1"/>
        <d v="2024-12-02T07:28:00" u="1"/>
        <d v="2024-11-28T08:27:00" u="1"/>
        <d v="2024-12-02T07:36:00" u="1"/>
        <d v="2024-11-22T14:02:00" u="1"/>
        <d v="2024-11-27T11:39:00" u="1"/>
        <d v="2024-11-26T10:31:00" u="1"/>
        <d v="2024-12-02T13:42:00" u="1"/>
        <d v="2024-12-09T07:10:00" u="1"/>
        <d v="2024-12-09T09:46:00" u="1"/>
        <d v="2024-12-09T10:28:00" u="1"/>
        <d v="2024-12-09T13:04:00" u="1"/>
        <d v="2024-12-09T07:29:00" u="1"/>
        <d v="2024-11-27T06:31:00" u="1"/>
        <d v="2024-12-12T08:31:00" u="1"/>
        <d v="2024-12-17T09:40:00" u="1"/>
        <d v="2024-12-17T10:16:00" u="1"/>
        <d v="2024-11-28T08:52:00" u="1"/>
        <d v="2024-12-16T09:46:00" u="1"/>
        <d v="2024-12-17T07:58:00" u="1"/>
        <d v="2024-11-27T12:01:00" u="1"/>
        <d v="2024-11-27T14:07:00" u="1"/>
        <d v="2024-12-02T10:16:00" u="1"/>
        <d v="2024-11-26T14:04:00" u="1"/>
        <d v="2024-11-28T07:19:00" u="1"/>
        <d v="2024-11-27T10:21:00" u="1"/>
        <d v="2024-11-27T10:44:00" u="1"/>
        <d v="2024-11-28T09:45:00" u="1"/>
        <d v="2024-12-02T11:16:00" u="1"/>
        <d v="2024-11-28T10:01:00" u="1"/>
        <d v="2024-11-26T13:37:00" u="1"/>
        <d v="2024-11-28T07:10:00" u="1"/>
        <d v="2024-11-28T08:25:00" u="1"/>
        <d v="2024-11-27T09:22:00" u="1"/>
        <d v="2024-11-27T09:58:00" u="1"/>
        <d v="2024-11-26T12:28:00" u="1"/>
        <d v="2024-12-09T14:49:00" u="1"/>
        <d v="2024-12-03T11:21:00" u="1"/>
        <d v="2024-12-03T07:04:00" u="1"/>
        <d v="2024-12-10T11:24:00" u="1"/>
        <d v="2024-12-12T09:19:00" u="1"/>
        <d v="2024-12-02T07:30:00" u="1"/>
        <d v="2024-12-02T10:55:00" u="1"/>
        <d v="2024-12-02T08:57:00" u="1"/>
        <d v="2024-12-03T10:25:00" u="1"/>
        <d v="2024-12-02T08:19:00" u="1"/>
        <d v="2024-12-02T10:32:00" u="1"/>
        <d v="2024-12-02T09:09:00" u="1"/>
        <d v="2024-11-28T07:59:00" u="1"/>
        <d v="2024-11-28T08:29:00" u="1"/>
        <d v="2024-11-28T07:04:00" u="1"/>
        <d v="2024-12-02T12:55:00" u="1"/>
        <d v="2024-11-26T07:10:00" u="1"/>
        <d v="2024-12-04T11:50:00" u="1"/>
        <d v="2024-12-04T13:32:00" u="1"/>
        <d v="2024-12-03T08:47:00" u="1"/>
        <d v="2024-12-03T09:03:00" u="1"/>
        <d v="2024-12-03T13:56:00" u="1"/>
        <d v="2024-12-03T14:20:00" u="1"/>
        <d v="2024-12-04T07:03:00" u="1"/>
        <d v="2024-11-29T08:14:00" u="1"/>
        <d v="2024-12-04T07:04:00" u="1"/>
        <d v="2024-12-04T07:16:00" u="1"/>
        <d v="2024-12-03T14:04:00" u="1"/>
        <d v="2024-12-02T07:01:00" u="1"/>
        <d v="2024-12-04T14:44:00" u="1"/>
        <d v="2024-12-03T14:07:00" u="1"/>
        <d v="2024-12-10T13:13:00" u="1"/>
        <d v="2024-12-09T10:43:00" u="1"/>
        <d v="2024-12-02T14:49:00" u="1"/>
        <d v="2024-12-03T09:36:00" u="1"/>
        <d v="2024-12-04T10:46:00" u="1"/>
        <d v="2024-12-04T11:41:00" u="1"/>
        <d v="2024-12-10T09:30:00" u="1"/>
        <d v="2024-11-27T07:13:00" u="1"/>
        <d v="2024-12-04T14:30:00" u="1"/>
        <d v="2024-12-03T09:28:00" u="1"/>
        <d v="2024-12-12T09:55:00" u="1"/>
        <d v="2024-12-04T13:00:00" u="1"/>
        <d v="2024-12-04T13:58:00" u="1"/>
        <d v="2024-12-04T13:34:00" u="1"/>
        <d v="2024-12-04T08:59:00" u="1"/>
        <d v="2024-12-04T14:22:00" u="1"/>
        <d v="2024-12-17T14:13:00" u="1"/>
        <d v="2024-12-05T11:39:00" u="1"/>
        <d v="2024-12-05T13:01:00" u="1"/>
        <d v="2024-12-04T07:09:00" u="1"/>
        <d v="2024-12-03T09:19:00" u="1"/>
        <d v="2024-12-03T09:35:00" u="1"/>
        <d v="2024-12-02T13:48:00" u="1"/>
        <d v="2024-12-09T07:07:00" u="1"/>
        <d v="2024-12-09T08:29:00" u="1"/>
        <d v="2024-12-04T14:33:00" u="1"/>
        <d v="2024-12-05T13:16:00" u="1"/>
        <d v="2024-12-04T11:28:00" u="1"/>
        <d v="2024-12-05T08:14:00" u="1"/>
        <d v="2024-12-02T14:57:00" u="1"/>
        <d v="2024-12-03T07:09:00" u="1"/>
        <d v="2024-12-05T08:25:00" u="1"/>
        <d v="2024-11-27T07:00:00" u="1"/>
        <d v="2024-11-20T11:06:36" u="1"/>
        <d v="2025-01-02T02:51:36" u="1"/>
        <d v="2024-12-02T13:57:01" u="1"/>
        <d v="2024-12-02T14:13:12" u="1"/>
        <d v="2024-11-21T08:16:12" u="1"/>
        <d v="2025-01-06T07:07:12" u="1"/>
        <d v="2025-01-02T07:24:00" u="1"/>
        <d v="2024-12-02T07:28:48" u="1"/>
        <d v="2024-11-26T09:21:00" u="1"/>
        <d v="2024-11-26T11:42:00" u="1"/>
        <d v="2024-12-02T07:15:00" u="1"/>
        <d v="2024-11-29T07:00:36" u="1"/>
        <d v="2024-11-29T08:14:24" u="1"/>
        <d v="2025-01-06T12:22:13" u="1"/>
        <d v="2024-12-02T09:36:48" u="1"/>
        <d v="2024-12-02T09:22:49" u="1"/>
        <d v="2024-12-02T11:12:01" u="1"/>
        <d v="2024-12-02T07:03:36" u="1"/>
        <d v="2024-12-02T13:59:24" u="1"/>
        <d v="2024-12-02T07:55:48" u="1"/>
        <d v="2024-12-13T07:31:12" u="1"/>
        <d v="2024-12-10T14:04:49" u="1"/>
        <d v="2024-12-04T14:00:01" u="1"/>
        <d v="2024-12-06T14:19:48" u="1"/>
        <d v="2024-12-06T14:12:36" u="1"/>
        <d v="2024-12-16T14:25:48" u="1"/>
        <d v="2024-12-10T07:44:24" u="1"/>
        <d v="2024-12-11T07:49:12" u="1"/>
        <d v="2024-11-05T14:30:01" u="1"/>
        <d v="2024-11-06T14:31:13" u="1"/>
        <d v="2024-11-06T14:38:25" u="1"/>
        <d v="2024-11-25T07:01:12" u="1"/>
        <d v="2024-11-20T14:35:24" u="1"/>
        <d v="2024-11-28T10:30:36" u="1"/>
        <d v="2024-11-28T10:45:36" u="1"/>
        <d v="2024-11-18T07:00:36" u="1"/>
        <d v="2024-11-19T11:45:00" u="1"/>
        <d v="2024-11-20T12:57:00" u="1"/>
        <d v="2024-12-03T07:00:36" u="1"/>
        <d v="2024-12-02T08:05:24" u="1"/>
        <d v="2024-11-21T10:15:00" u="1"/>
        <d v="2024-11-21T11:10:12" u="1"/>
        <d v="2024-12-11T10:19:12" u="1"/>
        <d v="2024-11-26T11:31:48" u="1"/>
        <d v="2024-11-26T10:01:12" u="1"/>
        <d v="2024-11-25T08:57:36" u="1"/>
        <d v="2024-11-26T12:14:24" u="1"/>
        <d v="2024-12-02T09:23:24" u="1"/>
        <d v="2024-11-27T09:06:00" u="1"/>
        <d v="2024-11-28T08:44:24" u="1"/>
        <d v="2024-12-03T08:59:24" u="1"/>
        <d v="2024-12-03T09:37:48" u="1"/>
        <d v="2024-12-02T14:45:00" u="1"/>
        <d v="2024-12-03T07:50:24" u="1"/>
        <d v="2024-12-03T10:39:00" u="1"/>
        <d v="2024-12-06T08:06:36" u="1"/>
        <d v="2024-11-28T09:16:48" u="1"/>
        <d v="2024-12-16T07:54:00" u="1"/>
        <d v="2024-12-16T07:58:48" u="1"/>
        <d v="2024-12-03T10:41:24" u="1"/>
        <d v="2024-12-18T07:00:00" u="1"/>
        <d v="2024-12-18T11:19:12" u="1"/>
        <d v="2024-11-21T10:23:24" u="1"/>
        <d v="2024-12-17T09:32:24" u="1"/>
        <d v="2024-12-02T09:30:36" u="1"/>
        <d v="2024-12-02T09:45:00" u="1"/>
        <d v="2024-11-26T09:54:36" u="1"/>
        <d v="2024-11-11T13:30:00" u="1"/>
        <d v="2024-11-13T09:33:00" u="1"/>
        <d v="2024-11-18T09:39:36" u="1"/>
        <d v="2024-11-21T07:59:24" u="1"/>
        <d v="2024-11-21T08:45:00" u="1"/>
        <d v="2024-12-12T11:17:24" u="1"/>
        <d v="2024-11-25T09:32:24" u="1"/>
        <d v="2024-11-25T13:26:24" u="1"/>
        <d v="2024-11-25T07:00:00" u="1"/>
        <d v="2024-11-25T07:16:48" u="1"/>
        <d v="2024-11-25T13:51:36" u="1"/>
        <d v="2024-12-16T07:33:00" u="1"/>
        <d v="2024-11-25T07:00:36" u="1"/>
        <d v="2024-11-28T08:55:12" u="1"/>
        <d v="2024-12-09T11:58:48" u="1"/>
        <d v="2024-11-18T09:47:24" u="1"/>
        <d v="2024-11-20T11:33:00" u="1"/>
        <d v="2024-12-03T10:16:12" u="1"/>
        <d v="2024-12-04T10:33:00" u="1"/>
        <d v="2024-12-03T10:11:24" u="1"/>
        <d v="2024-12-10T11:31:12" u="1"/>
        <d v="2024-12-10T13:00:36" u="1"/>
        <d v="2024-11-21T14:11:24" u="1"/>
        <d v="2024-11-13T11:24:36" u="1"/>
        <d v="2024-11-14T10:45:36" u="1"/>
        <d v="2024-11-15T11:57:00" u="1"/>
        <d v="2024-11-13T11:25:48" u="1"/>
        <d v="2024-11-14T13:02:24" u="1"/>
        <d v="2024-11-15T07:06:00" u="1"/>
        <d v="2024-11-15T13:44:24" u="1"/>
        <d v="2024-11-25T09:58:48" u="1"/>
        <d v="2024-11-19T13:18:00" u="1"/>
        <d v="2024-11-25T12:45:36" u="1"/>
        <d v="2024-11-22T14:30:36" u="1"/>
        <d v="2024-11-22T14:33:36" u="1"/>
        <d v="2024-11-25T12:42:00" u="1"/>
        <d v="2024-11-22T13:07:12" u="1"/>
        <d v="2024-11-18T12:30:00" u="1"/>
        <d v="2024-11-21T12:49:48" u="1"/>
        <d v="2024-11-25T12:13:48" u="1"/>
        <d v="2024-12-09T07:16:12" u="1"/>
        <d v="2024-11-25T10:00:00" u="1"/>
        <d v="2024-12-10T13:22:48" u="1"/>
        <d v="2024-12-10T09:55:12" u="1"/>
        <d v="2024-12-10T13:55:48" u="1"/>
        <d v="2024-12-10T10:05:24" u="1"/>
        <d v="2024-11-22T08:42:36" u="1"/>
        <d v="2024-11-22T11:45:00" u="1"/>
        <d v="2024-11-25T13:13:48" u="1"/>
        <d v="2024-12-17T10:30:36" u="1"/>
        <d v="2024-12-12T14:25:12" u="1"/>
        <d v="2024-11-25T13:01:12" u="1"/>
        <d v="2024-11-28T09:07:48" u="1"/>
        <d v="2024-11-28T08:33:00" u="1"/>
        <d v="2024-11-28T11:45:36" u="1"/>
        <d v="2024-11-25T09:06:00" u="1"/>
        <d v="2024-11-26T07:44:24" u="1"/>
        <d v="2024-11-28T08:19:12" u="1"/>
        <d v="2024-11-28T11:10:48" u="1"/>
        <d v="2024-11-20T07:25:12" u="1"/>
        <d v="2024-12-12T09:07:48" u="1"/>
        <d v="2024-12-03T14:47:24" u="1"/>
        <d v="2024-12-11T09:49:48" u="1"/>
        <d v="2024-12-11T11:34:48" u="1"/>
        <d v="2024-11-25T14:31:12" u="1"/>
        <d v="2024-11-25T14:37:48" u="1"/>
        <d v="2024-12-10T10:36:36" u="1"/>
        <d v="2024-12-03T07:36:00" u="1"/>
        <d v="2024-12-03T13:12:00" u="1"/>
        <d v="2024-12-05T08:45:00" u="1"/>
        <d v="2024-11-21T23:13:48" u="1"/>
        <d v="2024-11-18T09:17:24" u="1"/>
        <d v="2024-11-19T10:07:12" u="1"/>
        <d v="2024-11-18T11:09:36" u="1"/>
        <d v="2024-11-21T09:45:00" u="1"/>
        <d v="2024-11-22T13:00:36" u="1"/>
        <d v="2024-11-22T13:05:24" u="1"/>
        <d v="2024-12-02T10:46:12" u="1"/>
        <d v="2024-12-02T07:10:48" u="1"/>
        <d v="2024-11-19T14:39:00" u="1"/>
        <d v="2024-11-15T12:00:00" u="1"/>
        <d v="2024-11-18T08:15:00" u="1"/>
        <d v="2024-11-18T08:20:24" u="1"/>
        <d v="2024-11-11T13:36:00" u="1"/>
        <d v="2024-11-12T11:09:00" u="1"/>
        <d v="2024-11-12T11:16:12" u="1"/>
        <d v="2024-11-11T07:03:00" u="1"/>
        <d v="2024-11-11T07:24:00" u="1"/>
        <d v="2024-11-20T07:00:36" u="1"/>
        <d v="2024-11-18T13:16:48" u="1"/>
        <d v="2024-12-02T11:29:24" u="1"/>
        <d v="2024-12-04T08:42:00" u="1"/>
        <d v="2024-12-05T09:13:12" u="1"/>
        <d v="2024-11-25T07:43:12" u="1"/>
        <d v="2024-12-02T13:05:24" u="1"/>
        <d v="2024-12-02T13:10:48" u="1"/>
        <d v="2024-12-05T07:20:24" u="1"/>
        <d v="2024-11-20T07:05:24" u="1"/>
        <d v="2024-12-06T11:00:36" u="1"/>
        <d v="2024-12-06T13:59:24" u="1"/>
        <d v="2024-12-03T08:58:12" u="1"/>
        <d v="2024-12-03T10:17:24" u="1"/>
      </sharedItems>
      <fieldGroup par="32"/>
    </cacheField>
    <cacheField name="Heure fin" numFmtId="164">
      <sharedItems containsSemiMixedTypes="0" containsNonDate="0" containsDate="1" containsString="0" minDate="2025-01-20T14:05:24" maxDate="2025-04-01T10:58:12"/>
    </cacheField>
    <cacheField name="Temps est Prod" numFmtId="167">
      <sharedItems containsSemiMixedTypes="0" containsDate="1" containsString="0" containsMixedTypes="1" minDate="1899-12-31T00:00:00" maxDate="1900-01-06T02:11:04" count="600">
        <n v="14.05"/>
        <n v="0.79"/>
        <n v="2.46"/>
        <n v="0.52"/>
        <n v="1.77"/>
        <n v="11.89"/>
        <n v="10.84"/>
        <n v="7.35"/>
        <n v="2.4700000000000002"/>
        <n v="0.26"/>
        <n v="0.36"/>
        <n v="2.1"/>
        <n v="1.45"/>
        <n v="0.49"/>
        <n v="0.48"/>
        <n v="0.41"/>
        <n v="1.1399999999999999"/>
        <n v="0.97"/>
        <n v="0.56999999999999995"/>
        <n v="0.47"/>
        <n v="3.6"/>
        <n v="10.77"/>
        <n v="3.43"/>
        <n v="0.5"/>
        <n v="1.35"/>
        <n v="0.69"/>
        <n v="0.95"/>
        <n v="0.82"/>
        <n v="0.81"/>
        <n v="1.55"/>
        <n v="4.0599999999999996"/>
        <n v="2.57"/>
        <n v="1.7"/>
        <n v="8.48"/>
        <n v="0.73"/>
        <n v="0.87"/>
        <n v="0.99"/>
        <n v="1.04"/>
        <n v="1.61"/>
        <n v="0.19"/>
        <n v="0.24"/>
        <n v="1.19"/>
        <n v="1.71"/>
        <n v="0.46"/>
        <n v="0.2"/>
        <n v="1.21"/>
        <n v="6.13"/>
        <n v="0.37"/>
        <n v="0.11"/>
        <n v="3.47"/>
        <n v="0.23"/>
        <n v="1.72"/>
        <n v="1.8"/>
        <n v="1.29"/>
        <n v="5.99"/>
        <n v="5.91"/>
        <n v="8.43"/>
        <n v="0.28999999999999998"/>
        <n v="0.85"/>
        <n v="0.22"/>
        <n v="0.6"/>
        <n v="4.8499999999999996"/>
        <n v="1.75"/>
        <n v="1.46"/>
        <n v="1.98"/>
        <n v="0.55000000000000004"/>
        <n v="1.08"/>
        <n v="2"/>
        <n v="2.23"/>
        <n v="4"/>
        <n v="0.51"/>
        <n v="5.42"/>
        <n v="1.95"/>
        <n v="0.54"/>
        <n v="4.76"/>
        <n v="3.25"/>
        <n v="7.98"/>
        <n v="8.94"/>
        <n v="1.02"/>
        <n v="0.62"/>
        <n v="1.99"/>
        <n v="2.83"/>
        <n v="2.99"/>
        <n v="1.54"/>
        <n v="24.2"/>
        <n v="5.18"/>
        <n v="1.59"/>
        <n v="1.67"/>
        <n v="4.82"/>
        <n v="2.36"/>
        <n v="10.9"/>
        <n v="6.74"/>
        <n v="5.5"/>
        <n v="1.92"/>
        <n v="2.54"/>
        <n v="4.05"/>
        <n v="0.31"/>
        <n v="10.33"/>
        <n v="1.4"/>
        <n v="1.26"/>
        <n v="1.6"/>
        <n v="3.86"/>
        <n v="1.74"/>
        <n v="0.39"/>
        <n v="1.86"/>
        <n v="0.21"/>
        <n v="1.28"/>
        <n v="3.36"/>
        <n v="2.17"/>
        <n v="0.17"/>
        <n v="0.27"/>
        <n v="2.11" u="1"/>
        <n v="90" u="1"/>
        <n v="80" u="1"/>
        <n v="0.8" u="1"/>
        <n v="0.05" u="1"/>
        <n v="13.4" u="1"/>
        <n v="4.2300000000000004" u="1"/>
        <n v="5.46" u="1"/>
        <n v="1.78" u="1"/>
        <n v="0.59" u="1"/>
        <n v="5.37" u="1"/>
        <n v="5.45" u="1"/>
        <n v="5.0199999999999996" u="1"/>
        <n v="4.6100000000000003" u="1"/>
        <n v="3.73" u="1"/>
        <n v="2.37" u="1"/>
        <n v="8.01" u="1"/>
        <n v="0.42" u="1"/>
        <n v="3.33" u="1"/>
        <n v="0.16" u="1"/>
        <n v="18.46" u="1"/>
        <n v="4.92" u="1"/>
        <n v="60" u="1"/>
        <n v="0.71" u="1"/>
        <n v="2.04" u="1"/>
        <n v="2.2400000000000002" u="1"/>
        <n v="0.64" u="1"/>
        <n v="0.76" u="1"/>
        <n v="0.72" u="1"/>
        <n v="2.09" u="1"/>
        <n v="2.2799999999999998" u="1"/>
        <n v="5.03" u="1"/>
        <n v="1.37" u="1"/>
        <n v="0.61" u="1"/>
        <n v="1.65" u="1"/>
        <n v="0.88" u="1"/>
        <n v="0.9" u="1"/>
        <n v="5.64" u="1"/>
        <n v="6.42" u="1"/>
        <n v="1.27" u="1"/>
        <n v="2.38" u="1"/>
        <n v="0.44" u="1"/>
        <n v="5.09" u="1"/>
        <n v="4.67" u="1"/>
        <n v="0.86" u="1"/>
        <n v="2.0699999999999998" u="1"/>
        <n v="0.4" u="1"/>
        <n v="0.68" u="1"/>
        <n v="7.61" u="1"/>
        <n v="2.12" u="1"/>
        <n v="2.3199999999999998" u="1"/>
        <n v="0.78" u="1"/>
        <n v="0.38" u="1"/>
        <n v="0.77" u="1"/>
        <n v="0.43" u="1"/>
        <n v="2.67" u="1"/>
        <n v="1.33" u="1"/>
        <n v="3.93" u="1"/>
        <n v="15.42" u="1"/>
        <n v="0.15" u="1"/>
        <n v="0.45" u="1"/>
        <n v="0.93" u="1"/>
        <n v="12.84" u="1"/>
        <n v="5.05" u="1"/>
        <n v="14.23" u="1"/>
        <n v="2.4500000000000002" u="1"/>
        <n v="0.18" u="1"/>
        <n v="6.2" u="1"/>
        <n v="0.92" u="1"/>
        <n v="0" u="1"/>
        <n v="1.47" u="1"/>
        <n v="1.53" u="1"/>
        <n v="1.1000000000000001" u="1"/>
        <n v="1.48" u="1"/>
        <n v="4.93" u="1"/>
        <n v="14.24" u="1"/>
        <n v="5.17" u="1"/>
        <n v="0.89" u="1"/>
        <n v="2.78" u="1"/>
        <n v="1.73" u="1"/>
        <n v="20.83" u="1"/>
        <n v="27.78" u="1"/>
        <n v="0.1" u="1"/>
        <n v="0.83" u="1"/>
        <n v="1.97" u="1"/>
        <n v="0.3" u="1"/>
        <n v="1.85" u="1"/>
        <n v="0.35" u="1"/>
        <n v="10.11" u="1"/>
        <n v="0.32" u="1"/>
        <n v="0.66" u="1"/>
        <n v="1.34" u="1"/>
        <n v="1" u="1"/>
        <n v="1.66" u="1"/>
        <n v="3.64" u="1"/>
        <n v="4.3600000000000003" u="1"/>
        <n v="0.63" u="1"/>
        <n v="0.56000000000000005" u="1"/>
        <n v="1.07" u="1"/>
        <n v="3.42" u="1"/>
        <n v="10.43" u="1"/>
        <n v="2.8" u="1"/>
        <n v="70" u="1"/>
        <n v="9.27" u="1"/>
        <n v="5.49" u="1"/>
        <n v="1.56" u="1"/>
        <n v="3.67" u="1"/>
        <n v="12" u="1"/>
        <n v="12.77" u="1"/>
        <n v="1.82" u="1"/>
        <n v="1.5" u="1"/>
        <n v="7.36" u="1"/>
        <n v="2.06" u="1"/>
        <n v="2.85" u="1"/>
        <n v="11.16" u="1"/>
        <n v="2.62" u="1"/>
        <n v="1.1200000000000001" u="1"/>
        <n v="3.06" u="1"/>
        <n v="3.3" u="1"/>
        <n v="2.1800000000000002" u="1"/>
        <n v="4.4800000000000004" u="1"/>
        <n v="0.33" u="1"/>
        <n v="1.06" u="1"/>
        <n v="0.75" u="1"/>
        <n v="3.48" u="1"/>
        <n v="1.43" u="1"/>
        <n v="4.17" u="1"/>
        <n v="16.2" u="1"/>
        <n v="3.87" u="1"/>
        <n v="1.76" u="1"/>
        <n v="1.1299999999999999" u="1"/>
        <n v="0.13" u="1"/>
        <n v="2.72" u="1"/>
        <n v="0.28000000000000003" u="1"/>
        <n v="0.25" u="1"/>
        <n v="2.35" u="1"/>
        <n v="3.14" u="1"/>
        <n v="3.79" u="1"/>
        <n v="1.05" u="1"/>
        <n v="2.33" u="1"/>
        <n v="3.62" u="1"/>
        <n v="4.32" u="1"/>
        <n v="2.21" u="1"/>
        <n v="1.68" u="1"/>
        <n v="12.6" u="1"/>
        <n v="3.61" u="1"/>
        <n v="4.43" u="1"/>
        <n v="190" u="1"/>
        <n v="1.41" u="1"/>
        <n v="0.65" u="1"/>
        <n v="8.4" u="1"/>
        <n v="6.33" u="1"/>
        <n v="15.56" u="1"/>
        <n v="8" u="1"/>
        <n v="1.0900000000000001" u="1"/>
        <n v="1.81" u="1"/>
        <n v="5.56" u="1"/>
        <n v="1.18" u="1"/>
        <n v="8.0299999999999994" u="1"/>
        <n v="0.57999999999999996" u="1"/>
        <n v="4.08" u="1"/>
        <n v="3.21" u="1"/>
        <n v="1.83" u="1"/>
        <n v="4.5599999999999996" u="1"/>
        <n v="9.14" u="1"/>
        <n v="1.1100000000000001" u="1"/>
        <n v="2.5299999999999998" u="1"/>
        <n v="4.42" u="1"/>
        <n v="4.1900000000000004" u="1"/>
        <n v="1.52" u="1"/>
        <n v="2.81" u="1"/>
        <n v="28.23" u="1"/>
        <n v="6.23" u="1"/>
        <n v="8.6199999999999992" u="1"/>
        <n v="1.17" u="1"/>
        <n v="1.24" u="1"/>
        <n v="1.25" u="1"/>
        <n v="6.64" u="1"/>
        <n v="2.6" u="1"/>
        <n v="0.84" u="1"/>
        <n v="0.14000000000000001" u="1"/>
        <n v="0.04" u="1"/>
        <n v="3.77" u="1"/>
        <n v="1.87" u="1"/>
        <n v="6.24" u="1"/>
        <d v="1900-01-04T04:04:48" u="1"/>
        <d v="1900-01-08T03:21:36" u="1"/>
        <d v="1900-01-09T10:19:12" u="1"/>
        <d v="1900-01-01T19:12:00" u="1"/>
        <d v="1899-12-30T09:07:12" u="1"/>
        <d v="1899-12-31T08:38:24" u="1"/>
        <d v="1899-12-30T04:48:00" u="1"/>
        <d v="1899-12-30T20:52:48" u="1"/>
        <d v="1900-01-02T08:52:48" u="1"/>
        <d v="1900-01-05T07:55:12" u="1"/>
        <d v="1900-01-14T13:26:24" u="1"/>
        <d v="1900-01-07T00:00:00" u="1"/>
        <d v="1899-12-30T13:55:12" u="1"/>
        <d v="1899-12-30T06:28:48" u="1"/>
        <d v="1900-01-06T08:24:00" u="1"/>
        <d v="1899-12-31T18:00:00" u="1"/>
        <d v="1900-01-01T16:04:48" u="1"/>
        <d v="1900-01-01T11:16:48" u="1"/>
        <d v="1899-12-30T09:21:36" u="1"/>
        <d v="1900-01-10T21:21:36" u="1"/>
        <d v="1900-02-28T00:00:00" u="1"/>
        <d v="1899-12-30T20:09:36" u="1"/>
        <d v="1900-01-03T01:12:00" u="1"/>
        <d v="1899-12-30T15:36:00" u="1"/>
        <d v="1900-01-01T02:52:48" u="1"/>
        <d v="1900-01-01T07:40:48" u="1"/>
        <d v="1899-12-31T11:16:48" u="1"/>
        <d v="1900-01-01T00:57:36" u="1"/>
        <d v="1900-01-01T05:45:36" u="1"/>
        <d v="1900-01-01T08:52:48" u="1"/>
        <d v="1900-01-04T12:00:00" u="1"/>
        <n v="3.56" u="1"/>
        <d v="1899-12-30T07:12:00" u="1"/>
        <d v="1900-01-05T05:45:36" u="1"/>
        <d v="1900-01-17T11:02:24" u="1"/>
        <d v="1900-01-03T22:04:48" u="1"/>
        <n v="7.87" u="1"/>
        <n v="19.36" u="1"/>
        <n v="2.73" u="1"/>
        <n v="4.68" u="1"/>
        <n v="2.68" u="1"/>
        <n v="3.4" u="1"/>
        <n v="2.61" u="1"/>
        <n v="0.03" u="1"/>
        <n v="0.34" u="1"/>
        <d v="1899-12-31T12:57:36" u="1"/>
        <d v="1899-12-30T13:40:48" u="1"/>
        <d v="1899-12-30T16:33:36" u="1"/>
        <d v="1900-01-05T04:48:00" u="1"/>
        <d v="1899-12-30T06:57:36" u="1"/>
        <d v="1900-01-04T04:48:00" u="1"/>
        <d v="1900-01-01T02:38:24" u="1"/>
        <d v="1899-12-31T12:00:00" u="1"/>
        <d v="1900-01-05T15:21:36" u="1"/>
        <d v="1900-01-01T14:24:00" u="1"/>
        <d v="1900-01-02T06:00:00" u="1"/>
        <d v="1900-01-06T23:31:12" u="1"/>
        <d v="1899-12-30T17:02:24" u="1"/>
        <d v="1899-12-31T23:31:12" u="1"/>
        <d v="1899-12-30T13:12:00" u="1"/>
        <d v="1900-01-02T15:21:36" u="1"/>
        <d v="1900-01-03T08:38:24" u="1"/>
        <d v="1899-12-30T13:26:24" u="1"/>
        <d v="1899-12-31T23:45:36" u="1"/>
        <d v="1899-12-30T11:02:24" u="1"/>
        <d v="1899-12-30T11:31:12" u="1"/>
        <d v="1899-12-30T09:36:00" u="1"/>
        <d v="1899-12-30T09:50:24" u="1"/>
        <d v="1900-01-03T10:04:48" u="1"/>
        <d v="1899-12-30T12:57:36" u="1"/>
        <d v="1899-12-30T12:28:48" u="1"/>
        <d v="1899-12-31T02:09:36" u="1"/>
        <d v="1899-12-30T21:36:00" u="1"/>
        <d v="1900-01-05T20:52:48" u="1"/>
        <d v="1899-12-31T07:12:00" u="1"/>
        <d v="1900-01-02T01:26:24" u="1"/>
        <d v="1899-12-31T16:19:12" u="1"/>
        <n v="4.4400000000000004" u="1"/>
        <n v="8.19" u="1"/>
        <n v="0.12" u="1"/>
        <n v="0.08" u="1"/>
        <d v="1899-12-30T04:19:12" u="1"/>
        <d v="1899-12-30T18:57:36" u="1"/>
        <d v="1900-01-07T14:52:48" u="1"/>
        <d v="1899-12-31T23:16:48" u="1"/>
        <d v="1899-12-30T19:55:12" u="1"/>
        <d v="1900-01-03T13:26:24" u="1"/>
        <d v="1899-12-30T10:04:48" u="1"/>
        <d v="1899-12-30T14:38:24" u="1"/>
        <d v="1899-12-31T06:28:48" u="1"/>
        <d v="1900-01-01T12:43:12" u="1"/>
        <n v="0.7" u="1"/>
        <d v="1899-12-30T16:19:12" u="1"/>
        <d v="1899-12-30T10:48:00" u="1"/>
        <d v="1899-12-31T01:40:48" u="1"/>
        <d v="1899-12-31T04:04:48" u="1"/>
        <d v="1899-12-31T05:45:36" u="1"/>
        <d v="1899-12-31T06:00:00" u="1"/>
        <d v="1899-12-30T02:24:00" u="1"/>
        <n v="16" u="1"/>
        <n v="15.93" u="1"/>
        <n v="1.32" u="1"/>
        <n v="1.36" u="1"/>
        <d v="1899-12-30T00:00:00" u="1"/>
        <d v="1899-12-30T05:31:12" u="1"/>
        <d v="1900-01-01T00:00:00" u="1"/>
        <d v="1900-01-02T10:04:48" u="1"/>
        <d v="1900-01-01T16:19:12" u="1"/>
        <d v="1900-01-07T09:36:00" u="1"/>
        <d v="1900-01-19T19:55:12" u="1"/>
        <d v="1900-01-26T18:43:12" u="1"/>
        <d v="1900-01-03T00:00:00" u="1"/>
        <d v="1899-12-31T20:52:48" u="1"/>
        <d v="1900-01-05T05:31:12" u="1"/>
        <n v="5.68" u="1"/>
        <n v="5.27" u="1"/>
        <n v="10.4" u="1"/>
        <n v="5.21" u="1"/>
        <d v="1899-12-30T08:09:36" u="1"/>
        <d v="1899-12-30T03:21:36" u="1"/>
        <n v="2.25" u="1"/>
        <d v="1899-12-30T05:45:36" u="1"/>
        <d v="1899-12-30T18:28:48" u="1"/>
        <d v="1899-12-30T04:04:48" u="1"/>
        <d v="1899-12-30T06:14:24" u="1"/>
        <d v="1899-12-30T10:19:12" u="1"/>
        <d v="1899-12-30T00:43:12" u="1"/>
        <d v="1899-12-30T00:57:36" u="1"/>
        <d v="1899-12-30T03:07:12" u="1"/>
        <d v="1899-12-30T02:52:48" u="1"/>
        <d v="1899-12-30T01:55:12" u="1"/>
        <d v="1899-12-30T14:24:00" u="1"/>
        <d v="1899-12-31T17:16:48" u="1"/>
        <d v="1899-12-30T15:07:12" u="1"/>
        <d v="1899-12-31T19:40:48" u="1"/>
        <d v="1900-01-01T11:02:24" u="1"/>
        <d v="1899-12-31T01:12:00" u="1"/>
        <d v="1900-01-01T07:55:12" u="1"/>
        <d v="1899-12-30T03:50:24" u="1"/>
        <n v="1.58" u="1"/>
        <n v="3.38" u="1"/>
        <n v="5.29" u="1"/>
        <n v="2.0499999999999998" u="1"/>
        <n v="5.25" u="1"/>
        <d v="1900-01-02T18:28:48" u="1"/>
        <d v="1900-01-04T05:02:24" u="1"/>
        <d v="1899-12-30T07:26:24" u="1"/>
        <d v="1899-12-30T05:02:24" u="1"/>
        <n v="8.66" u="1"/>
        <n v="8.59" u="1"/>
        <n v="9.8000000000000007" u="1"/>
        <n v="3.85" u="1"/>
        <n v="5.2" u="1"/>
        <n v="0.67" u="1"/>
        <d v="1899-12-30T16:48:00" u="1"/>
        <d v="1899-12-31T19:55:12" u="1"/>
        <d v="1899-12-30T17:31:12" u="1"/>
        <d v="1899-12-30T19:12:00" u="1"/>
        <d v="1900-01-02T14:38:24" u="1"/>
        <d v="1900-01-03T10:19:12" u="1"/>
        <d v="1899-12-30T18:14:24" u="1"/>
        <d v="1899-12-31T10:19:12" u="1"/>
        <d v="1900-01-02T13:26:24" u="1"/>
        <n v="1.91" u="1"/>
        <n v="5.07" u="1"/>
        <n v="2.9" u="1"/>
        <d v="1899-12-31T07:40:48" u="1"/>
        <n v="4.5999999999999996" u="1"/>
        <n v="4.72" u="1"/>
        <n v="3.09" u="1"/>
        <n v="7.26" u="1"/>
        <n v="3.8" u="1"/>
        <n v="9.58" u="1"/>
        <n v="4.21" u="1"/>
        <d v="1899-12-30T14:52:48" u="1"/>
        <d v="1899-12-30T16:04:48" u="1"/>
        <d v="1899-12-31T08:52:48" u="1"/>
        <d v="1900-01-01T12:57:36" u="1"/>
        <d v="1899-12-30T07:55:12" u="1"/>
        <d v="1899-12-30T02:38:24" u="1"/>
        <d v="1899-12-30T12:00:00" u="1"/>
        <d v="1899-12-30T08:52:48" u="1"/>
        <d v="1899-12-30T21:07:12" u="1"/>
        <d v="1900-01-01T02:09:36" u="1"/>
        <d v="1900-01-01T14:52:48" u="1"/>
        <d v="1901-08-16T00:00:00" u="1"/>
        <n v="5.67" u="1"/>
        <d v="1900-01-01T19:55:12" u="1"/>
        <d v="1900-01-03T16:19:12" u="1"/>
        <d v="1900-01-01T18:43:12" u="1"/>
        <d v="1899-12-30T21:21:36" u="1"/>
        <d v="1899-12-31T02:38:24" u="1"/>
        <d v="1899-12-31T13:55:12" u="1"/>
        <d v="1900-01-02T09:07:12" u="1"/>
        <d v="1899-12-31T17:31:12" u="1"/>
        <d v="1900-01-03T20:24:00" u="1"/>
        <d v="1899-12-31T11:02:24" u="1"/>
        <d v="1899-12-31T04:19:12" u="1"/>
        <n v="1.2" u="1"/>
        <n v="11.04" u="1"/>
        <d v="1900-01-03T05:02:24" u="1"/>
        <d v="1899-12-31T17:02:24" u="1"/>
        <d v="1899-12-30T18:43:12" u="1"/>
        <d v="1899-12-31T17:45:36" u="1"/>
        <d v="1900-01-01T06:00:00" u="1"/>
        <d v="1900-01-04T01:40:48" u="1"/>
        <d v="1899-12-30T05:16:48" u="1"/>
        <n v="14.69" u="1"/>
        <n v="2.77" u="1"/>
        <n v="6.06" u="1"/>
        <d v="1900-01-10T00:57:36" u="1"/>
        <d v="1900-01-08T13:55:12" u="1"/>
        <d v="1899-12-31T05:02:24" u="1"/>
        <d v="1899-12-31T13:12:00" u="1"/>
        <d v="1899-12-31T03:07:12" u="1"/>
        <d v="1899-12-30T22:04:48" u="1"/>
        <d v="1899-12-31T15:50:24" u="1"/>
        <n v="3.29" u="1"/>
        <n v="0.53" u="1"/>
        <d v="1900-01-01T17:31:12" u="1"/>
        <d v="1899-12-31T10:48:00" u="1"/>
        <d v="1900-01-02T16:04:48" u="1"/>
        <d v="1900-01-05T01:26:24" u="1"/>
        <d v="1900-01-01T08:24:00" u="1"/>
        <d v="1899-12-31T12:28:48" u="1"/>
        <d v="1900-01-02T17:31:12" u="1"/>
        <d v="1900-01-08T06:43:12" u="1"/>
        <d v="1900-01-09T05:02:24" u="1"/>
        <n v="5.55" u="1"/>
        <n v="13.61" u="1"/>
        <n v="2.2200000000000002" u="1"/>
        <n v="2.2599999999999998" u="1"/>
        <d v="1900-01-14T10:04:48" u="1"/>
        <d v="1900-01-01T18:28:48" u="1"/>
        <d v="1899-12-30T04:33:36" u="1"/>
        <d v="1899-12-30T10:33:36" u="1"/>
        <d v="1899-12-30T03:36:00" u="1"/>
        <d v="1899-12-31T00:43:12" u="1"/>
        <d v="1899-12-30T08:24:00" u="1"/>
        <d v="1899-12-30T07:40:48" u="1"/>
        <d v="1899-12-30T15:50:24" u="1"/>
        <n v="3.76" u="1"/>
        <n v="2.29" u="1"/>
        <d v="1900-01-03T01:55:12" u="1"/>
        <d v="1900-01-01T06:14:24" u="1"/>
        <d v="1900-01-02T08:38:24" u="1"/>
        <d v="1900-01-02T06:57:36" u="1"/>
        <d v="1900-01-01T15:21:36" u="1"/>
        <d v="1900-02-18T08:09:36" u="1"/>
        <d v="1899-12-31T02:24:00" u="1"/>
        <d v="1899-12-30T18:00:00" u="1"/>
        <n v="10.210000000000001" u="1"/>
        <n v="6.16" u="1"/>
        <n v="1.03" u="1"/>
        <n v="2.2999999999999998" u="1"/>
        <n v="1.84" u="1"/>
        <d v="1900-01-03T10:33:36" u="1"/>
        <d v="1900-01-07T04:33:36" u="1"/>
        <d v="1900-01-01T05:16:48" u="1"/>
        <d v="1899-12-30T20:38:24" u="1"/>
        <d v="1900-01-02T11:16:48" u="1"/>
        <d v="1900-01-07T10:19:12" u="1"/>
        <d v="1899-12-30T15:21:36" u="1"/>
        <d v="1899-12-31T04:48:00" u="1"/>
        <d v="1899-12-30T11:45:36" u="1"/>
        <d v="1899-12-30T08:38:24" u="1"/>
        <d v="1899-12-31T03:21:36" u="1"/>
        <d v="1899-12-30T19:40:48" u="1"/>
        <d v="1900-01-03T04:33:36" u="1"/>
        <d v="1899-12-30T22:19:12" u="1"/>
        <d v="1899-12-31T20:09:36" u="1"/>
        <d v="1899-12-30T11:16:48" u="1"/>
        <d v="1900-01-07T11:31:12" u="1"/>
        <n v="7.42" u="1"/>
        <n v="4.2" u="1"/>
        <n v="2.64" u="1"/>
        <n v="2.7" u="1"/>
        <n v="4.13" u="1"/>
        <n v="4.24" u="1"/>
        <n v="13.21" u="1"/>
        <n v="13.14" u="1"/>
        <n v="8.5" u="1"/>
        <n v="17.89" u="1"/>
        <n v="1.3" u="1"/>
        <n v="5.85" u="1"/>
        <n v="2.0299999999999998" u="1"/>
        <n v="3.63" u="1"/>
        <n v="6.57" u="1"/>
        <n v="50.34" u="1"/>
        <d v="1899-12-31T02:52:48" u="1"/>
        <d v="1900-01-03T03:07:12" u="1"/>
        <n v="1.1499999999999999" u="1"/>
        <n v="594" u="1"/>
        <n v="7.17" u="1"/>
        <n v="7.02" u="1"/>
        <n v="13.57" u="1"/>
        <n v="8.8800000000000008" u="1"/>
        <n v="7.39" u="1"/>
        <n v="2.48" u="1"/>
        <n v="3.72" u="1"/>
        <n v="12.17" u="1"/>
        <n v="12.33" u="1"/>
        <n v="8.57" u="1"/>
        <n v="6.3" u="1"/>
      </sharedItems>
    </cacheField>
    <cacheField name="Req. par" numFmtId="16">
      <sharedItems containsSemiMixedTypes="0" containsNonDate="0" containsDate="1" containsString="0" minDate="2024-11-07T00:00:00" maxDate="2025-06-05T00:00:00" count="95">
        <d v="2025-01-27T00:00:00"/>
        <d v="2025-03-03T00:00:00"/>
        <d v="2025-03-10T00:00:00"/>
        <d v="2025-03-05T00:00:00"/>
        <d v="2025-02-28T00:00:00"/>
        <d v="2025-03-24T00:00:00"/>
        <d v="2025-03-12T00:00:00"/>
        <d v="2025-03-06T00:00:00"/>
        <d v="2025-03-19T00:00:00"/>
        <d v="2025-03-28T00:00:00"/>
        <d v="2025-03-14T00:00:00"/>
        <d v="2025-03-31T00:00:00"/>
        <d v="2025-03-13T00:00:00"/>
        <d v="2025-03-17T00:00:00"/>
        <d v="2025-02-18T00:00:00"/>
        <d v="2025-05-07T00:00:00"/>
        <d v="2025-05-21T00:00:00"/>
        <d v="2025-06-04T00:00:00"/>
        <d v="2025-03-20T00:00:00"/>
        <d v="2025-02-26T00:00:00"/>
        <d v="2025-03-04T00:00:00"/>
        <d v="2025-02-27T00:00:00"/>
        <d v="2025-04-02T00:00:00"/>
        <d v="2025-03-25T00:00:00"/>
        <d v="2025-03-07T00:00:00"/>
        <d v="2025-04-03T00:00:00"/>
        <d v="2025-03-02T00:00:00"/>
        <d v="2025-03-11T00:00:00"/>
        <d v="2025-03-26T00:00:00"/>
        <d v="2025-02-24T00:00:00" u="1"/>
        <d v="2025-02-19T00:00:00" u="1"/>
        <d v="2025-02-20T00:00:00" u="1"/>
        <d v="2025-02-25T00:00:00" u="1"/>
        <d v="2025-02-10T00:00:00" u="1"/>
        <d v="2025-02-14T00:00:00" u="1"/>
        <d v="2025-02-21T00:00:00" u="1"/>
        <d v="2025-02-12T00:00:00" u="1"/>
        <d v="2025-02-17T00:00:00" u="1"/>
        <d v="2025-03-27T00:00:00" u="1"/>
        <d v="2025-02-07T00:00:00" u="1"/>
        <d v="2025-02-13T00:00:00" u="1"/>
        <d v="2025-02-11T00:00:00" u="1"/>
        <d v="2025-02-03T00:00:00" u="1"/>
        <d v="2025-01-31T00:00:00" u="1"/>
        <d v="2025-01-30T00:00:00" u="1"/>
        <d v="2025-02-05T00:00:00" u="1"/>
        <d v="2025-02-06T00:00:00" u="1"/>
        <d v="2025-02-04T00:00:00" u="1"/>
        <d v="2025-01-29T00:00:00" u="1"/>
        <d v="2025-01-24T00:00:00" u="1"/>
        <d v="2025-01-28T00:00:00" u="1"/>
        <d v="2025-01-16T00:00:00" u="1"/>
        <d v="2025-01-21T00:00:00" u="1"/>
        <d v="2025-01-23T00:00:00" u="1"/>
        <d v="2025-01-22T00:00:00" u="1"/>
        <d v="2025-01-20T00:00:00" u="1"/>
        <d v="2025-01-15T00:00:00" u="1"/>
        <d v="2025-01-17T00:00:00" u="1"/>
        <d v="2025-01-13T00:00:00" u="1"/>
        <d v="2025-01-14T00:00:00" u="1"/>
        <d v="2025-01-09T00:00:00" u="1"/>
        <d v="2025-01-12T00:00:00" u="1"/>
        <d v="2025-01-10T00:00:00" u="1"/>
        <d v="2024-12-20T00:00:00" u="1"/>
        <d v="2025-01-08T00:00:00" u="1"/>
        <d v="2025-01-07T00:00:00" u="1"/>
        <d v="2024-12-16T00:00:00" u="1"/>
        <d v="2024-12-10T00:00:00" u="1"/>
        <d v="2024-12-17T00:00:00" u="1"/>
        <d v="2024-12-19T00:00:00" u="1"/>
        <d v="2024-12-23T00:00:00" u="1"/>
        <d v="2025-01-06T00:00:00" u="1"/>
        <d v="2024-12-13T00:00:00" u="1"/>
        <d v="2024-12-18T00:00:00" u="1"/>
        <d v="2024-12-24T00:00:00" u="1"/>
        <d v="2024-12-12T00:00:00" u="1"/>
        <d v="2024-12-11T00:00:00" u="1"/>
        <d v="2024-12-05T00:00:00" u="1"/>
        <d v="2025-03-18T00:00:00" u="1"/>
        <d v="2024-12-09T00:00:00" u="1"/>
        <d v="2024-12-06T00:00:00" u="1"/>
        <d v="2024-12-03T00:00:00" u="1"/>
        <d v="2024-11-27T00:00:00" u="1"/>
        <d v="2024-12-30T00:00:00" u="1"/>
        <d v="2024-11-07T00:00:00" u="1"/>
        <d v="2024-11-22T00:00:00" u="1"/>
        <d v="2024-11-25T00:00:00" u="1"/>
        <d v="2024-11-15T00:00:00" u="1"/>
        <d v="2024-11-21T00:00:00" u="1"/>
        <d v="2024-12-04T00:00:00" u="1"/>
        <d v="2024-11-29T00:00:00" u="1"/>
        <d v="2025-01-03T00:00:00" u="1"/>
        <d v="2024-12-02T00:00:00" u="1"/>
        <d v="2024-12-07T00:00:00" u="1"/>
        <d v="2024-11-26T00:00:00" u="1"/>
      </sharedItems>
      <fieldGroup par="35"/>
    </cacheField>
    <cacheField name="NB OP" numFmtId="170">
      <sharedItems containsMixedTypes="1" containsNumber="1" containsInteger="1" minValue="0" maxValue="3" count="6">
        <s v="1,00"/>
        <s v="2,00"/>
        <n v="1" u="1"/>
        <n v="3" u="1"/>
        <n v="0" u="1"/>
        <n v="2" u="1"/>
      </sharedItems>
    </cacheField>
    <cacheField name="NB AIDE OP" numFmtId="170">
      <sharedItems containsMixedTypes="1" containsNumber="1" minValue="0" maxValue="4" count="14">
        <s v="0,00"/>
        <s v="0,10"/>
        <s v="3,00"/>
        <s v="1,00"/>
        <s v="2,00"/>
        <s v="0,20"/>
        <n v="0" u="1"/>
        <n v="1" u="1"/>
        <n v="0.1" u="1"/>
        <n v="3" u="1"/>
        <n v="4" u="1"/>
        <n v="2" u="1"/>
        <n v="0.2" u="1"/>
        <n v="0.5" u="1"/>
      </sharedItems>
    </cacheField>
    <cacheField name="MDO OP" numFmtId="170">
      <sharedItems containsSemiMixedTypes="0" containsString="0" containsNumber="1" containsInteger="1" minValue="0" maxValue="2" count="3">
        <n v="1"/>
        <n v="2"/>
        <n v="0" u="1"/>
      </sharedItems>
    </cacheField>
    <cacheField name="MDO AIDE OP" numFmtId="170">
      <sharedItems containsSemiMixedTypes="0" containsString="0" containsNumber="1" minValue="0" maxValue="3" count="6">
        <n v="0"/>
        <n v="0.1"/>
        <n v="3"/>
        <n v="1"/>
        <n v="2"/>
        <n v="0.2"/>
      </sharedItems>
    </cacheField>
    <cacheField name="EMBALT" numFmtId="170">
      <sharedItems containsSemiMixedTypes="0" containsString="0" containsNumber="1" containsInteger="1" minValue="0" maxValue="3" count="4">
        <n v="2"/>
        <n v="0"/>
        <n v="1" u="1"/>
        <n v="3" u="1"/>
      </sharedItems>
    </cacheField>
    <cacheField name="Jours (Date Début)" numFmtId="0" databaseField="0">
      <fieldGroup base="19">
        <rangePr groupBy="days" startDate="2025-01-15T00:00:00" endDate="2025-03-29T00:00:00"/>
        <groupItems count="368">
          <s v="&lt;2025-01-1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25-03-29"/>
        </groupItems>
      </fieldGroup>
    </cacheField>
    <cacheField name="Mois (Date Début)" numFmtId="0" databaseField="0">
      <fieldGroup base="19">
        <rangePr groupBy="months" startDate="2025-01-15T00:00:00" endDate="2025-03-29T00:00:00"/>
        <groupItems count="14">
          <s v="&lt;2025-01-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25-03-29"/>
        </groupItems>
      </fieldGroup>
    </cacheField>
    <cacheField name="Jours (Heure de Début)" numFmtId="0" databaseField="0">
      <fieldGroup base="20">
        <rangePr groupBy="days" startDate="2025-01-15T14:41:24" endDate="2025-03-28T14:04:48"/>
        <groupItems count="368">
          <s v="&lt;2025-01-1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25-03-28"/>
        </groupItems>
      </fieldGroup>
    </cacheField>
    <cacheField name="Mois (Heure de Début)" numFmtId="0" databaseField="0">
      <fieldGroup base="20">
        <rangePr groupBy="months" startDate="2025-01-15T14:41:24" endDate="2025-03-28T14:04:48"/>
        <groupItems count="14">
          <s v="&lt;2025-01-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25-03-28"/>
        </groupItems>
      </fieldGroup>
    </cacheField>
    <cacheField name="Mois (Req. par)" numFmtId="0" databaseField="0">
      <fieldGroup base="23">
        <rangePr groupBy="months" startDate="2025-01-27T00:00:00" endDate="2025-06-05T00:00:00"/>
        <groupItems count="14">
          <s v="&lt;2025-01-2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25-06-05"/>
        </groupItems>
      </fieldGroup>
    </cacheField>
    <cacheField name="Trimestres (Req. par)" numFmtId="0" databaseField="0">
      <fieldGroup base="23">
        <rangePr groupBy="quarters" startDate="2025-01-27T00:00:00" endDate="2025-06-05T00:00:00"/>
        <groupItems count="6">
          <s v="&lt;2025-01-27"/>
          <s v="Trimestre1"/>
          <s v="Trimestre2"/>
          <s v="Trimestre3"/>
          <s v="Trimestre4"/>
          <s v="&gt;2025-06-05"/>
        </groupItems>
      </fieldGroup>
    </cacheField>
    <cacheField name="Années (Req. par)" numFmtId="0" databaseField="0">
      <fieldGroup base="23">
        <rangePr groupBy="years" startDate="2025-01-27T00:00:00" endDate="2025-06-05T00:00:00"/>
        <groupItems count="3">
          <s v="&lt;2025-01-27"/>
          <s v="2025"/>
          <s v="&gt;2025-06-05"/>
        </groupItems>
      </fieldGroup>
    </cacheField>
  </cacheFields>
  <extLst>
    <ext xmlns:x14="http://schemas.microsoft.com/office/spreadsheetml/2009/9/main" uri="{725AE2AE-9491-48be-B2B4-4EB974FC3084}">
      <x14:pivotCacheDefinition pivotCacheId="99426634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lauzon" refreshedDate="45715.627099189813" createdVersion="8" refreshedVersion="8" minRefreshableVersion="3" recordCount="162" xr:uid="{474E1D75-22FF-4A28-BB8F-19CD518CF22D}">
  <cacheSource type="worksheet">
    <worksheetSource name="Tableau3"/>
  </cacheSource>
  <cacheFields count="35">
    <cacheField name="BT" numFmtId="0">
      <sharedItems count="115">
        <s v="CJ25-00227"/>
        <s v="CJ25-00745"/>
        <s v="CJ25-00752"/>
        <s v="CJ25-00756"/>
        <s v="CJ25-00757"/>
        <s v="CJ25-00758"/>
        <s v="CJ25-00851"/>
        <s v="CJ25-00910"/>
        <s v="CJ25-00915"/>
        <s v="CJ25-00917"/>
        <s v="CJ25-01344"/>
        <s v="CJ25-01726"/>
        <s v="CJ25-01782"/>
        <s v="CJ25-01784"/>
        <s v="CJ25-01785"/>
        <s v="CJ25-01786"/>
        <s v="CJ25-01787"/>
        <s v="CJ25-01788"/>
        <s v="CJ25-01789"/>
        <s v="CJ25-01804"/>
        <s v="CJ25-01805"/>
        <s v="CJ25-01806"/>
        <s v="CJ25-01809"/>
        <s v="CJ25-01810"/>
        <s v="CJ25-01811"/>
        <s v="CJ25-01812"/>
        <s v="CJ25-01898"/>
        <s v="CJ25-01988"/>
        <s v="CJ25-01989"/>
        <s v="CJ25-01990"/>
        <s v="CJ25-01991"/>
        <s v="CJ25-02015"/>
        <s v="CJ25-02016"/>
        <s v="CJ25-02131"/>
        <s v="CJ25-02248"/>
        <s v="CJ25-02263"/>
        <s v="CJ25-02264"/>
        <s v="CJ25-02265"/>
        <s v="CJ25-02440"/>
        <s v="CJ25-02522"/>
        <s v="CJ25-02638"/>
        <s v="CJ25-02639"/>
        <s v="CJ25-02640"/>
        <s v="CJ25-02642"/>
        <s v="CJ25-02643"/>
        <s v="CJ25-02644"/>
        <s v="CJ25-02645"/>
        <s v="CJ25-02689"/>
        <s v="CJ25-02747"/>
        <s v="CJ25-02748"/>
        <s v="CJ25-02749"/>
        <s v="CJ25-02838"/>
        <s v="CJ25-02839"/>
        <s v="CJ25-02862"/>
        <s v="CJ25-02865"/>
        <s v="CJ25-02881"/>
        <s v="CJ25-02883"/>
        <s v="CJ25-02975"/>
        <s v="CJ25-02979"/>
        <s v="CJ25-02980"/>
        <s v="CJ25-02983"/>
        <s v="CJ25-02984"/>
        <s v="CJ25-02985"/>
        <s v="CJ25-02986"/>
        <s v="CJ25-03106"/>
        <s v="CJ25-03107"/>
        <s v="CJ25-03108"/>
        <s v="CJ25-03109"/>
        <s v="CJ25-03215"/>
        <s v="CJ25-03217"/>
        <s v="CJ25-03219"/>
        <s v="CJ25-03258"/>
        <s v="CJ25-03260"/>
        <s v="CJ25-03261"/>
        <s v="CJ25-03262"/>
        <s v="CJ25-03264"/>
        <s v="CJ25-03268"/>
        <s v="CJ25-03286"/>
        <s v="CJ25-03312"/>
        <s v="CJ25-03313"/>
        <s v="CJ25-03314"/>
        <s v="CJ25-03315"/>
        <s v="CJ25-03316"/>
        <s v="CJ25-03320"/>
        <s v="CJ25-03321"/>
        <s v="CJ25-03322"/>
        <s v="CJ25-03323"/>
        <s v="CJ25-03324"/>
        <s v="CJ25-03325"/>
        <s v="CJ25-03327"/>
        <s v="CJ25-03331"/>
        <s v="CJ25-03333"/>
        <s v="CJ25-03334"/>
        <s v="CJ25-03358"/>
        <s v="CJ25-03429"/>
        <s v="CJ25-03430"/>
        <s v="CJ25-03448"/>
        <s v="CJ25-03451"/>
        <s v="CJ25-03453"/>
        <s v="CJ25-03481"/>
        <s v="CJ25-03540"/>
        <s v="CJ25-03541"/>
        <s v="CJ25-03542"/>
        <s v="CJ25-03543"/>
        <s v="CJ25-03548"/>
        <s v="CJ25-03549"/>
        <s v="CJ25-03550"/>
        <s v="CJ25-03551"/>
        <s v="CJ25-03552"/>
        <s v="CJ25-03553"/>
        <s v="CJ25-03554"/>
        <s v="CJ25-03555"/>
        <s v="CJ25-03556"/>
        <s v="CJ25-03557"/>
        <s v="PR24-18719"/>
      </sharedItems>
    </cacheField>
    <cacheField name="Pièce" numFmtId="0">
      <sharedItems count="97">
        <s v="55-3070"/>
        <s v="PO-12-525"/>
        <s v="74-7910"/>
        <s v="74-7920"/>
        <s v="69-7561"/>
        <s v="69-7560"/>
        <s v="68-1020"/>
        <s v="67-1230"/>
        <s v="73-1430"/>
        <s v="62-3420"/>
        <s v="59-7330"/>
        <s v="54-2000"/>
        <s v="63-2420"/>
        <s v="63-2430"/>
        <s v="63-2450"/>
        <s v="67-1510"/>
        <s v="67-1520"/>
        <s v="59-7331"/>
        <s v="70-2521"/>
        <s v="70-2551"/>
        <s v="70-2552"/>
        <s v="57-7080"/>
        <s v="62-3260"/>
        <s v="62-3280"/>
        <s v="62-3300"/>
        <s v="63-2300"/>
        <s v="62-3270"/>
        <s v="62-3290"/>
        <s v="66-1140"/>
        <s v="PO-10-804"/>
        <s v="51-2080"/>
        <s v="72-1160"/>
        <s v="67-1370"/>
        <s v="67-1410"/>
        <s v="67-1430"/>
        <s v="67-1380"/>
        <s v="67-1390"/>
        <s v="67-1400"/>
        <s v="67-1420"/>
        <s v="74-1810"/>
        <s v="67-1000"/>
        <s v="67-1080"/>
        <s v="65-3450"/>
        <s v="74-1040"/>
        <s v="53-3020"/>
        <s v="51-2090"/>
        <s v="PO-12-612"/>
        <s v="PO-12-729"/>
        <s v="50-2330"/>
        <s v="50-2370"/>
        <s v="50-2390"/>
        <s v="67-1250"/>
        <s v="50-2360"/>
        <s v="50-2380"/>
        <s v="74-1270"/>
        <s v="71-1120"/>
        <s v="69-1530"/>
        <s v="71-1130"/>
        <s v="69-1290"/>
        <s v="69-1360"/>
        <s v="70-2310"/>
        <s v="58-3160"/>
        <s v="66-1130"/>
        <s v="69-1350"/>
        <s v="74-7900"/>
        <s v="68-1520"/>
        <s v="PO-12-727"/>
        <s v="19-0360"/>
        <s v="45-2530"/>
        <s v="49-0920"/>
        <s v="56-3070"/>
        <s v="65-3360"/>
        <s v="74-1590"/>
        <s v="75-0100"/>
        <s v="61-3370"/>
        <s v="61-3371"/>
        <s v="61-3374"/>
        <s v="47-0120"/>
        <s v="48-0310"/>
        <s v="74-1670"/>
        <s v="61-3372"/>
        <s v="61-3373"/>
        <s v="71-1620"/>
        <s v="69-1100"/>
        <s v="75-0110"/>
        <s v="51-2110"/>
        <s v="73-2090"/>
        <s v="59-3630"/>
        <s v="65-3060"/>
        <s v="67-1290"/>
        <s v="70-2070"/>
        <s v="64-1460"/>
        <s v="64-1470"/>
        <s v="67-1300"/>
        <s v="67-1310"/>
        <s v="PO-09-511"/>
        <s v="ECHANTILLON"/>
      </sharedItems>
    </cacheField>
    <cacheField name="Client" numFmtId="0">
      <sharedItems count="42">
        <s v="MAAX"/>
        <s v="POLYMOS"/>
        <s v="CANIMEX"/>
        <s v="NEXXFIELD"/>
        <s v="SOPREMACA"/>
        <s v="ECOPAK"/>
        <s v="PREMIERTEC"/>
        <s v="SECCO"/>
        <s v="STANDARDPA"/>
        <s v="ALDES"/>
        <s v="USINEX"/>
        <s v="BELLEY"/>
        <s v="PROMOUNDS"/>
        <s v="PRINOTH"/>
        <s v="MEI"/>
        <s v="SMITH"/>
        <s v="A7"/>
        <s v="FOLIOT"/>
        <s v="GSTJ"/>
        <s v="MCLURE"/>
        <s v="JBPOITRAS"/>
        <s v="COFFRAICF"/>
        <s v="JELDWEN"/>
        <s v="UNICEL"/>
        <s v="CRANE"/>
        <s v="DUNFAB"/>
        <s v="PORTESCAN"/>
        <s v="THERMAFIX2"/>
        <s v="LPAMEDIC"/>
        <s v="NADO"/>
        <s v="LACASSE"/>
        <s v="DECONAT"/>
        <s v="DYNAMICS"/>
        <s v="GE"/>
        <s v="SOPREMAUS"/>
        <s v="NORBEC"/>
        <s v="ZOOMCO"/>
        <s v="OSBLOCK"/>
        <s v="TREMCOCAN"/>
        <s v="SOUCY"/>
        <s v="DSI"/>
        <s v=""/>
      </sharedItems>
    </cacheField>
    <cacheField name="Ancient Code" numFmtId="0">
      <sharedItems count="91">
        <s v="MA05550"/>
        <s v="PO12525"/>
        <s v=""/>
        <s v="CA75548"/>
        <s v="CA75541"/>
        <s v="AD90755"/>
        <s v="SO55510"/>
        <s v="EC60500"/>
        <s v="PR23590"/>
        <s v="SE10700"/>
        <s v="CO65950"/>
        <s v="AI05830"/>
        <s v="AI05840"/>
        <s v="AI05860"/>
        <s v="MA25500"/>
        <s v="MA25510"/>
        <s v="SE10705"/>
        <s v="BE50802"/>
        <s v="BE50822"/>
        <s v="BE50812"/>
        <s v="SE10640"/>
        <s v="PR85510"/>
        <s v="PR85530"/>
        <s v="PR85550"/>
        <s v="PR85580"/>
        <s v="PR85520"/>
        <s v="PR85540"/>
        <s v="MA05555"/>
        <s v="PO10804"/>
        <s v="BO15520"/>
        <s v="ME22600"/>
        <s v="SM10945"/>
        <s v="SM10965"/>
        <s v="SM10975"/>
        <s v="SM10950"/>
        <s v="SM10955"/>
        <s v="SM10960"/>
        <s v="SM10970"/>
        <s v="AI-12-500"/>
        <s v="SM10910"/>
        <s v="FO40780"/>
        <s v="MU80635"/>
        <s v="MC10770"/>
        <s v="BO15510"/>
        <s v="BO15525"/>
        <s v="PO12612"/>
        <s v="PO12729"/>
        <s v="PO20560"/>
        <s v="PO20660"/>
        <s v="PO20650"/>
        <s v="MU80655"/>
        <s v="PO20640"/>
        <s v="PO20630"/>
        <s v="MA22550"/>
        <s v="JE15601"/>
        <s v="UN90530"/>
        <s v="JE15611"/>
        <s v="CR15550"/>
        <s v="DU50610"/>
        <s v="CR15640"/>
        <s v="EC10530"/>
        <s v="DU50510"/>
        <s v="DU50520"/>
        <s v="TH80500"/>
        <s v="PO12727"/>
        <s v="CR15030"/>
        <s v="LP10510"/>
        <s v="NA15500"/>
        <s v="LA20535"/>
        <s v="PI37510"/>
        <s v="GE40550"/>
        <s v="GE40552"/>
        <s v="GE40558"/>
        <s v="SN10500"/>
        <s v="LP10505"/>
        <s v="GE40554"/>
        <s v="GE40556"/>
        <s v="NO23725"/>
        <s v="BI40505"/>
        <s v="FO-40-510"/>
        <s v="BO15630"/>
        <s v="OS20620"/>
        <s v="NU01530"/>
        <s v="NO23630"/>
        <s v="SO78550"/>
        <s v="DS12500"/>
        <s v="AI05870"/>
        <s v="AI05880"/>
        <s v="SO78560"/>
        <s v="SO78570"/>
        <s v="PO09511"/>
      </sharedItems>
    </cacheField>
    <cacheField name="Séq Op" numFmtId="0">
      <sharedItems containsSemiMixedTypes="0" containsString="0" containsNumber="1" containsInteger="1" minValue="2" maxValue="50"/>
    </cacheField>
    <cacheField name="Opérations" numFmtId="0">
      <sharedItems/>
    </cacheField>
    <cacheField name="Description" numFmtId="0">
      <sharedItems/>
    </cacheField>
    <cacheField name="ID groupe ressource" numFmtId="0">
      <sharedItems/>
    </cacheField>
    <cacheField name="Ressource ID" numFmtId="0">
      <sharedItems/>
    </cacheField>
    <cacheField name="Qté Prod." numFmtId="0">
      <sharedItems containsSemiMixedTypes="0" containsString="0" containsNumber="1" containsInteger="1" minValue="19" maxValue="21000" count="83">
        <n v="6804"/>
        <n v="420"/>
        <n v="32"/>
        <n v="128"/>
        <n v="288"/>
        <n v="1292"/>
        <n v="13728"/>
        <n v="4920"/>
        <n v="396"/>
        <n v="120"/>
        <n v="5880"/>
        <n v="732"/>
        <n v="768"/>
        <n v="426"/>
        <n v="36"/>
        <n v="1050"/>
        <n v="960"/>
        <n v="1200"/>
        <n v="192"/>
        <n v="40"/>
        <n v="72"/>
        <n v="19"/>
        <n v="70"/>
        <n v="9900"/>
        <n v="240"/>
        <n v="87"/>
        <n v="714"/>
        <n v="181"/>
        <n v="193"/>
        <n v="276"/>
        <n v="177"/>
        <n v="176"/>
        <n v="264"/>
        <n v="180"/>
        <n v="184"/>
        <n v="408"/>
        <n v="510"/>
        <n v="14761"/>
        <n v="100"/>
        <n v="456"/>
        <n v="1040"/>
        <n v="520"/>
        <n v="578"/>
        <n v="720"/>
        <n v="867"/>
        <n v="390"/>
        <n v="24"/>
        <n v="9681"/>
        <n v="1664"/>
        <n v="11700"/>
        <n v="75"/>
        <n v="864"/>
        <n v="132"/>
        <n v="155"/>
        <n v="30"/>
        <n v="320"/>
        <n v="1008"/>
        <n v="280"/>
        <n v="1300"/>
        <n v="644"/>
        <n v="224"/>
        <n v="2304"/>
        <n v="4680"/>
        <n v="2538"/>
        <n v="5280"/>
        <n v="792"/>
        <n v="7920"/>
        <n v="1188"/>
        <n v="468"/>
        <n v="3640"/>
        <n v="21000"/>
        <n v="3198"/>
        <n v="210"/>
        <n v="648"/>
        <n v="5700"/>
        <n v="150"/>
        <n v="11070"/>
        <n v="630"/>
        <n v="1148"/>
        <n v="250"/>
        <n v="500"/>
        <n v="380"/>
        <n v="400"/>
      </sharedItems>
    </cacheField>
    <cacheField name="Qté Complétée" numFmtId="0">
      <sharedItems containsSemiMixedTypes="0" containsString="0" containsNumber="1" containsInteger="1" minValue="0" maxValue="14760" count="15">
        <n v="6783"/>
        <n v="360"/>
        <n v="0"/>
        <n v="1428"/>
        <n v="13200"/>
        <n v="414"/>
        <n v="192"/>
        <n v="69"/>
        <n v="714"/>
        <n v="195"/>
        <n v="184"/>
        <n v="486"/>
        <n v="14760"/>
        <n v="420"/>
        <n v="720"/>
      </sharedItems>
    </cacheField>
    <cacheField name="Date Début" numFmtId="16">
      <sharedItems containsSemiMixedTypes="0" containsNonDate="0" containsDate="1" containsString="0" minDate="2025-01-15T00:00:00" maxDate="2025-03-29T00:00:00" count="24">
        <d v="2025-01-15T00:00:00"/>
        <d v="2025-02-26T00:00:00"/>
        <d v="2025-03-05T00:00:00"/>
        <d v="2025-02-24T00:00:00"/>
        <d v="2025-02-25T00:00:00"/>
        <d v="2025-03-19T00:00:00"/>
        <d v="2025-03-04T00:00:00"/>
        <d v="2025-03-17T00:00:00"/>
        <d v="2025-03-24T00:00:00"/>
        <d v="2025-03-12T00:00:00"/>
        <d v="2025-03-26T00:00:00"/>
        <d v="2025-03-25T00:00:00"/>
        <d v="2025-02-27T00:00:00"/>
        <d v="2025-03-03T00:00:00"/>
        <d v="2025-02-13T00:00:00"/>
        <d v="2025-03-10T00:00:00"/>
        <d v="2025-03-28T00:00:00"/>
        <d v="2025-03-27T00:00:00"/>
        <d v="2025-03-18T00:00:00"/>
        <d v="2025-02-18T00:00:00"/>
        <d v="2025-03-11T00:00:00"/>
        <d v="2025-03-13T00:00:00"/>
        <d v="2025-03-20T00:00:00"/>
        <d v="2025-02-05T00:00:00"/>
      </sharedItems>
      <fieldGroup par="30"/>
    </cacheField>
    <cacheField name="Heure de Début" numFmtId="164">
      <sharedItems containsSemiMixedTypes="0" containsNonDate="0" containsDate="1" containsString="0" minDate="2025-01-15T14:41:24" maxDate="2025-03-28T14:04:48" count="151">
        <d v="2025-01-15T14:41:24"/>
        <d v="2025-02-26T13:49:48"/>
        <d v="2025-02-26T14:31:12"/>
        <d v="2025-03-05T07:00:36"/>
        <d v="2025-03-05T07:31:48"/>
        <d v="2025-02-26T07:00:00"/>
        <d v="2025-03-05T09:18:00"/>
        <d v="2025-02-24T09:14:24"/>
        <d v="2025-02-25T08:02:24"/>
        <d v="2025-02-26T11:52:48"/>
        <d v="2025-03-19T07:00:36"/>
        <d v="2025-02-25T09:49:48"/>
        <d v="2025-02-25T10:05:24"/>
        <d v="2025-03-04T07:00:00"/>
        <d v="2025-03-04T10:46:48"/>
        <d v="2025-03-17T07:07:12"/>
        <d v="2025-03-17T07:21:36"/>
        <d v="2025-03-17T07:50:24"/>
        <d v="2025-03-17T07:00:00"/>
        <d v="2025-03-17T12:00:36"/>
        <d v="2025-03-24T14:24:00"/>
        <d v="2025-03-12T07:01:12"/>
        <d v="2025-03-12T07:59:24"/>
        <d v="2025-03-26T09:30:00"/>
        <d v="2025-03-25T14:22:48"/>
        <d v="2025-02-27T07:21:00"/>
        <d v="2025-03-25T11:36:36"/>
        <d v="2025-03-03T07:00:36"/>
        <d v="2025-03-03T10:36:36"/>
        <d v="2025-02-13T09:31:12"/>
        <d v="2025-02-24T13:28:48"/>
        <d v="2025-02-25T07:01:12"/>
        <d v="2025-02-25T13:26:24"/>
        <d v="2025-02-25T14:07:48"/>
        <d v="2025-02-26T09:39:00"/>
        <d v="2025-02-26T10:28:12"/>
        <d v="2025-02-24T14:49:48"/>
        <d v="2025-02-25T08:22:48"/>
        <d v="2025-02-26T07:04:48"/>
        <d v="2025-03-10T07:01:12"/>
        <d v="2025-03-10T12:00:36"/>
        <d v="2025-03-19T07:00:00"/>
        <d v="2025-03-28T14:04:48"/>
        <d v="2025-03-27T08:11:24"/>
        <d v="2025-03-25T10:18:00"/>
        <d v="2025-03-18T07:00:36"/>
        <d v="2025-03-18T07:39:00"/>
        <d v="2025-03-18T08:24:36"/>
        <d v="2025-02-18T13:45:00"/>
        <d v="2025-02-18T14:43:12"/>
        <d v="2025-02-25T14:04:48"/>
        <d v="2025-02-25T10:27:00"/>
        <d v="2025-02-25T10:38:24"/>
        <d v="2025-02-26T07:41:24"/>
        <d v="2025-02-26T09:38:24"/>
        <d v="2025-02-26T07:55:48"/>
        <d v="2025-02-26T10:49:48"/>
        <d v="2025-02-25T11:36:36"/>
        <d v="2025-02-25T11:48:36"/>
        <d v="2025-02-24T07:00:00"/>
        <d v="2025-02-26T11:30:36"/>
        <d v="2025-03-11T07:00:00"/>
        <d v="2025-02-26T10:29:24"/>
        <d v="2025-02-26T09:59:24"/>
        <d v="2025-02-26T08:23:24"/>
        <d v="2025-02-26T09:11:24"/>
        <d v="2025-03-13T07:00:00"/>
        <d v="2025-03-13T08:43:12"/>
        <d v="2025-03-13T10:31:12"/>
        <d v="2025-03-18T07:44:24"/>
        <d v="2025-03-18T08:36:36"/>
        <d v="2025-02-24T09:28:48"/>
        <d v="2025-02-24T09:39:00"/>
        <d v="2025-02-25T07:55:48"/>
        <d v="2025-02-25T11:24:00"/>
        <d v="2025-02-25T11:31:12"/>
        <d v="2025-02-26T11:13:12"/>
        <d v="2025-02-25T14:01:12"/>
        <d v="2025-02-25T14:52:12"/>
        <d v="2025-02-26T10:13:12"/>
        <d v="2025-02-26T07:16:48"/>
        <d v="2025-02-26T07:52:48"/>
        <d v="2025-03-03T07:00:00"/>
        <d v="2025-02-26T08:21:36"/>
        <d v="2025-02-26T14:57:36"/>
        <d v="2025-02-27T07:27:36"/>
        <d v="2025-02-26T10:06:36"/>
        <d v="2025-03-28T11:00:36"/>
        <d v="2025-03-28T13:59:24"/>
        <d v="2025-03-03T09:28:12"/>
        <d v="2025-03-03T10:33:00"/>
        <d v="2025-03-20T11:54:00"/>
        <d v="2025-03-04T07:06:00"/>
        <d v="2025-03-03T13:33:00"/>
        <d v="2025-03-04T07:46:48"/>
        <d v="2025-03-03T08:06:36"/>
        <d v="2025-03-03T08:37:12"/>
        <d v="2025-03-24T09:07:12"/>
        <d v="2025-03-24T07:10:12"/>
        <d v="2025-03-04T13:01:12"/>
        <d v="2025-03-27T10:04:48"/>
        <d v="2025-03-27T08:21:36"/>
        <d v="2025-03-05T10:15:36"/>
        <d v="2025-03-05T10:24:36"/>
        <d v="2025-03-05T11:04:48"/>
        <d v="2025-03-05T13:06:00"/>
        <d v="2025-03-05T07:28:48"/>
        <d v="2025-03-11T07:00:36"/>
        <d v="2025-03-04T07:02:24"/>
        <d v="2025-03-20T07:01:12"/>
        <d v="2025-03-03T07:36:36"/>
        <d v="2025-03-04T09:52:12"/>
        <d v="2025-03-10T07:00:36"/>
        <d v="2025-03-04T09:40:12"/>
        <d v="2025-03-03T13:30:36"/>
        <d v="2025-03-05T09:22:48"/>
        <d v="2025-03-03T11:51:00"/>
        <d v="2025-03-05T07:01:12"/>
        <d v="2025-03-17T07:00:36"/>
        <d v="2025-03-10T08:43:12"/>
        <d v="2025-03-10T09:44:24"/>
        <d v="2025-03-04T13:33:36"/>
        <d v="2025-03-04T13:13:48"/>
        <d v="2025-03-04T07:58:12"/>
        <d v="2025-03-05T07:51:00"/>
        <d v="2025-03-05T08:09:36"/>
        <d v="2025-03-05T08:45:36"/>
        <d v="2025-03-05T10:12:36"/>
        <d v="2025-03-13T07:00:36"/>
        <d v="2025-03-13T08:24:36"/>
        <d v="2025-03-13T09:40:12"/>
        <d v="2025-03-10T07:10:12"/>
        <d v="2025-03-10T11:25:48"/>
        <d v="2025-03-05T07:46:12"/>
        <d v="2025-03-10T10:54:36"/>
        <d v="2025-03-19T13:02:24"/>
        <d v="2025-03-19T11:53:24"/>
        <d v="2025-03-19T13:15:36"/>
        <d v="2025-03-19T13:28:12"/>
        <d v="2025-03-11T07:58:12"/>
        <d v="2025-03-11T11:19:48"/>
        <d v="2025-03-20T14:04:12"/>
        <d v="2025-03-20T14:38:24"/>
        <d v="2025-03-20T14:16:12"/>
        <d v="2025-03-20T14:34:48"/>
        <d v="2025-03-10T10:21:36"/>
        <d v="2025-03-10T11:01:48"/>
        <d v="2025-03-19T13:35:24"/>
        <d v="2025-03-19T13:46:48"/>
        <d v="2025-03-25T14:30:36"/>
        <d v="2025-02-05T07:07:48"/>
      </sharedItems>
      <fieldGroup par="32"/>
    </cacheField>
    <cacheField name="Heure fin" numFmtId="164">
      <sharedItems containsSemiMixedTypes="0" containsNonDate="0" containsDate="1" containsString="0" minDate="2025-01-20T14:05:24" maxDate="2025-04-01T10:58:12"/>
    </cacheField>
    <cacheField name="Temps est Prod" numFmtId="167">
      <sharedItems containsSemiMixedTypes="0" containsString="0" containsNumber="1" minValue="0.11" maxValue="24.2"/>
    </cacheField>
    <cacheField name="Req. par" numFmtId="16">
      <sharedItems containsSemiMixedTypes="0" containsNonDate="0" containsDate="1" containsString="0" minDate="2025-01-27T00:00:00" maxDate="2025-06-05T00:00:00" count="29">
        <d v="2025-01-27T00:00:00"/>
        <d v="2025-03-03T00:00:00"/>
        <d v="2025-03-10T00:00:00"/>
        <d v="2025-03-05T00:00:00"/>
        <d v="2025-02-28T00:00:00"/>
        <d v="2025-03-24T00:00:00"/>
        <d v="2025-03-12T00:00:00"/>
        <d v="2025-03-06T00:00:00"/>
        <d v="2025-03-19T00:00:00"/>
        <d v="2025-03-28T00:00:00"/>
        <d v="2025-03-14T00:00:00"/>
        <d v="2025-03-31T00:00:00"/>
        <d v="2025-03-13T00:00:00"/>
        <d v="2025-03-17T00:00:00"/>
        <d v="2025-02-18T00:00:00"/>
        <d v="2025-05-07T00:00:00"/>
        <d v="2025-05-21T00:00:00"/>
        <d v="2025-06-04T00:00:00"/>
        <d v="2025-03-20T00:00:00"/>
        <d v="2025-02-26T00:00:00"/>
        <d v="2025-03-04T00:00:00"/>
        <d v="2025-02-27T00:00:00"/>
        <d v="2025-04-02T00:00:00"/>
        <d v="2025-03-25T00:00:00"/>
        <d v="2025-03-07T00:00:00"/>
        <d v="2025-04-03T00:00:00"/>
        <d v="2025-03-02T00:00:00"/>
        <d v="2025-03-11T00:00:00"/>
        <d v="2025-03-26T00:00:00"/>
      </sharedItems>
      <fieldGroup par="34"/>
    </cacheField>
    <cacheField name="NB OP" numFmtId="0">
      <sharedItems/>
    </cacheField>
    <cacheField name="NB AIDE OP" numFmtId="0">
      <sharedItems/>
    </cacheField>
    <cacheField name="MDO OP" numFmtId="0">
      <sharedItems containsSemiMixedTypes="0" containsString="0" containsNumber="1" containsInteger="1" minValue="1" maxValue="2"/>
    </cacheField>
    <cacheField name="MDO AIDE" numFmtId="0">
      <sharedItems containsSemiMixedTypes="0" containsString="0" containsNumber="1" minValue="0" maxValue="3"/>
    </cacheField>
    <cacheField name="MDO EMBALT" numFmtId="0">
      <sharedItems containsSemiMixedTypes="0" containsString="0" containsNumber="1" containsInteger="1" minValue="0" maxValue="2"/>
    </cacheField>
    <cacheField name="SEQ - OP" numFmtId="0">
      <sharedItems/>
    </cacheField>
    <cacheField name="RACOURCIE MDO" numFmtId="0">
      <sharedItems/>
    </cacheField>
    <cacheField name="SEM." numFmtId="0">
      <sharedItems containsSemiMixedTypes="0" containsString="0" containsNumber="1" containsInteger="1" minValue="3" maxValue="13"/>
    </cacheField>
    <cacheField name="OP AVANT" numFmtId="0">
      <sharedItems count="6">
        <s v=""/>
        <s v="CONTOUR-5"/>
        <s v="CONTOUR-4"/>
        <s v="CONTOUR-2"/>
        <s v="SCIE-5"/>
        <s v="CONTOUR-3"/>
      </sharedItems>
    </cacheField>
    <cacheField name="RESTRICTION PCS" numFmtId="0">
      <sharedItems/>
    </cacheField>
    <cacheField name="COMMENTAIRE" numFmtId="0">
      <sharedItems containsNonDate="0" containsString="0" containsBlank="1"/>
    </cacheField>
    <cacheField name="WORK CENTER" numFmtId="0">
      <sharedItems count="11">
        <s v="CONTOUR-4"/>
        <s v="CONTOUR-5"/>
        <s v="IMPRIMANTE"/>
        <s v="LAMINAGE"/>
        <s v="SCIE-1"/>
        <s v="SCIE-4"/>
        <s v="SCIE-5"/>
        <s v="CONTOUR-2"/>
        <s v="SCIE-2"/>
        <s v="ASSEMBLAGE"/>
        <s v="CONTOUR-3"/>
      </sharedItems>
    </cacheField>
    <cacheField name="STATUT BT" numFmtId="0">
      <sharedItems count="3">
        <s v="DÉBUTÉ"/>
        <s v=""/>
        <s v="COMPLÉTÉ"/>
      </sharedItems>
    </cacheField>
    <cacheField name="Jours (Date Début)" numFmtId="0" databaseField="0">
      <fieldGroup base="11">
        <rangePr groupBy="days" startDate="2025-01-15T00:00:00" endDate="2025-03-29T00:00:00"/>
        <groupItems count="368">
          <s v="&lt;2025-01-1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25-03-29"/>
        </groupItems>
      </fieldGroup>
    </cacheField>
    <cacheField name="Mois (Date Début)" numFmtId="0" databaseField="0">
      <fieldGroup base="11">
        <rangePr groupBy="months" startDate="2025-01-15T00:00:00" endDate="2025-03-29T00:00:00"/>
        <groupItems count="14">
          <s v="&lt;2025-01-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25-03-29"/>
        </groupItems>
      </fieldGroup>
    </cacheField>
    <cacheField name="Jours (Heure de Début)" numFmtId="0" databaseField="0">
      <fieldGroup base="12">
        <rangePr groupBy="days" startDate="2025-01-15T14:41:24" endDate="2025-03-28T14:04:48"/>
        <groupItems count="368">
          <s v="&lt;2025-01-1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25-03-28"/>
        </groupItems>
      </fieldGroup>
    </cacheField>
    <cacheField name="Mois (Heure de Début)" numFmtId="0" databaseField="0">
      <fieldGroup base="12">
        <rangePr groupBy="months" startDate="2025-01-15T14:41:24" endDate="2025-03-28T14:04:48"/>
        <groupItems count="14">
          <s v="&lt;2025-01-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25-03-28"/>
        </groupItems>
      </fieldGroup>
    </cacheField>
    <cacheField name="Jours (Req. par)" numFmtId="0" databaseField="0">
      <fieldGroup base="15">
        <rangePr groupBy="days" startDate="2025-01-27T00:00:00" endDate="2025-06-05T00:00:00"/>
        <groupItems count="368">
          <s v="&lt;2025-01-2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25-06-05"/>
        </groupItems>
      </fieldGroup>
    </cacheField>
    <cacheField name="Mois (Req. par)" numFmtId="0" databaseField="0">
      <fieldGroup base="15">
        <rangePr groupBy="months" startDate="2025-01-27T00:00:00" endDate="2025-06-05T00:00:00"/>
        <groupItems count="14">
          <s v="&lt;2025-01-2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25-06-05"/>
        </groupItems>
      </fieldGroup>
    </cacheField>
  </cacheFields>
  <extLst>
    <ext xmlns:x14="http://schemas.microsoft.com/office/spreadsheetml/2009/9/main" uri="{725AE2AE-9491-48be-B2B4-4EB974FC3084}">
      <x14:pivotCacheDefinition pivotCacheId="115171866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2">
  <r>
    <s v="CJ25-00227 - 30"/>
    <s v="55-3070 - TAIL-C - 30"/>
    <x v="0"/>
    <x v="0"/>
    <x v="0"/>
    <x v="0"/>
    <x v="0"/>
    <x v="0"/>
    <x v="0"/>
    <x v="0"/>
    <x v="0"/>
    <x v="0"/>
    <x v="0"/>
    <s v="TAIL-C"/>
    <x v="0"/>
    <s v="PROFILCJ"/>
    <s v="CONT4-HV-CJ"/>
    <x v="0"/>
    <x v="0"/>
    <x v="0"/>
    <x v="0"/>
    <d v="2025-01-20T14:05:24"/>
    <x v="0"/>
    <x v="0"/>
    <x v="0"/>
    <x v="0"/>
    <x v="0"/>
    <x v="0"/>
    <x v="0"/>
  </r>
  <r>
    <s v="CJ25-00745 - 20"/>
    <s v="PO-12-525 - TAIL-C - 20"/>
    <x v="1"/>
    <x v="0"/>
    <x v="0"/>
    <x v="0"/>
    <x v="1"/>
    <x v="0"/>
    <x v="1"/>
    <x v="1"/>
    <x v="1"/>
    <x v="1"/>
    <x v="1"/>
    <s v="TAIL-C"/>
    <x v="1"/>
    <s v="PROFILCJ"/>
    <s v="CONT5-V-CJ"/>
    <x v="1"/>
    <x v="1"/>
    <x v="1"/>
    <x v="1"/>
    <d v="2025-02-26T14:31:12"/>
    <x v="1"/>
    <x v="1"/>
    <x v="0"/>
    <x v="0"/>
    <x v="0"/>
    <x v="0"/>
    <x v="1"/>
  </r>
  <r>
    <s v="CJ25-00745 - 30"/>
    <s v="PO-12-525 - TAIL-C - 30"/>
    <x v="1"/>
    <x v="1"/>
    <x v="0"/>
    <x v="0"/>
    <x v="1"/>
    <x v="0"/>
    <x v="1"/>
    <x v="1"/>
    <x v="1"/>
    <x v="1"/>
    <x v="0"/>
    <s v="TAIL-C"/>
    <x v="1"/>
    <s v="PROFILCJ"/>
    <s v="CONT5-V-CJ"/>
    <x v="1"/>
    <x v="1"/>
    <x v="1"/>
    <x v="2"/>
    <d v="2025-02-27T08:37:48"/>
    <x v="2"/>
    <x v="1"/>
    <x v="0"/>
    <x v="1"/>
    <x v="0"/>
    <x v="1"/>
    <x v="1"/>
  </r>
  <r>
    <s v="CJ25-00745 - 40"/>
    <s v="PO-12-525 - IMPRIM - 40"/>
    <x v="1"/>
    <x v="1"/>
    <x v="0"/>
    <x v="0"/>
    <x v="2"/>
    <x v="0"/>
    <x v="1"/>
    <x v="1"/>
    <x v="1"/>
    <x v="1"/>
    <x v="2"/>
    <s v="IMPRIM"/>
    <x v="2"/>
    <s v="LAMINECJ"/>
    <s v="LIIMP219CJ"/>
    <x v="1"/>
    <x v="1"/>
    <x v="1"/>
    <x v="2"/>
    <d v="2025-02-27T08:37:48"/>
    <x v="2"/>
    <x v="1"/>
    <x v="0"/>
    <x v="0"/>
    <x v="0"/>
    <x v="0"/>
    <x v="1"/>
  </r>
  <r>
    <s v="CJ25-00752 - 10"/>
    <s v="74-7910 - LAMINAGE - 10"/>
    <x v="2"/>
    <x v="0"/>
    <x v="0"/>
    <x v="0"/>
    <x v="3"/>
    <x v="1"/>
    <x v="2"/>
    <x v="2"/>
    <x v="2"/>
    <x v="2"/>
    <x v="3"/>
    <s v="LAMINAGE"/>
    <x v="3"/>
    <s v="LAMINECJ"/>
    <s v="CELLUR1209CJ"/>
    <x v="2"/>
    <x v="2"/>
    <x v="2"/>
    <x v="3"/>
    <d v="2025-03-05T07:31:48"/>
    <x v="3"/>
    <x v="2"/>
    <x v="0"/>
    <x v="2"/>
    <x v="0"/>
    <x v="2"/>
    <x v="0"/>
  </r>
  <r>
    <s v="CJ25-00756 - 10"/>
    <s v="74-7920 - LAMINAGE - 10"/>
    <x v="2"/>
    <x v="0"/>
    <x v="0"/>
    <x v="0"/>
    <x v="3"/>
    <x v="1"/>
    <x v="3"/>
    <x v="3"/>
    <x v="2"/>
    <x v="2"/>
    <x v="3"/>
    <s v="LAMINAGE"/>
    <x v="3"/>
    <s v="LAMINECJ"/>
    <s v="CELLUR1209CJ"/>
    <x v="3"/>
    <x v="2"/>
    <x v="2"/>
    <x v="4"/>
    <d v="2025-03-05T09:18:00"/>
    <x v="4"/>
    <x v="2"/>
    <x v="0"/>
    <x v="2"/>
    <x v="0"/>
    <x v="2"/>
    <x v="0"/>
  </r>
  <r>
    <s v="CJ25-00757 - 10"/>
    <s v="69-7561 - TAIL-S - 10"/>
    <x v="1"/>
    <x v="0"/>
    <x v="1"/>
    <x v="0"/>
    <x v="4"/>
    <x v="1"/>
    <x v="4"/>
    <x v="4"/>
    <x v="2"/>
    <x v="3"/>
    <x v="3"/>
    <s v="TAIL-S"/>
    <x v="4"/>
    <s v="SCIECJ"/>
    <s v="SCIE213CJ"/>
    <x v="4"/>
    <x v="2"/>
    <x v="1"/>
    <x v="5"/>
    <d v="2025-02-27T11:53:24"/>
    <x v="5"/>
    <x v="3"/>
    <x v="0"/>
    <x v="3"/>
    <x v="0"/>
    <x v="3"/>
    <x v="1"/>
  </r>
  <r>
    <s v="CJ25-00758 - 10"/>
    <s v="69-7560 - LAMINAGE - 10"/>
    <x v="2"/>
    <x v="0"/>
    <x v="0"/>
    <x v="0"/>
    <x v="3"/>
    <x v="1"/>
    <x v="5"/>
    <x v="5"/>
    <x v="2"/>
    <x v="4"/>
    <x v="3"/>
    <s v="LAMINAGE"/>
    <x v="3"/>
    <s v="LAMINECJ"/>
    <s v="CELLUR1209CJ"/>
    <x v="3"/>
    <x v="2"/>
    <x v="2"/>
    <x v="6"/>
    <d v="2025-03-05T11:04:12"/>
    <x v="4"/>
    <x v="2"/>
    <x v="0"/>
    <x v="2"/>
    <x v="0"/>
    <x v="2"/>
    <x v="0"/>
  </r>
  <r>
    <s v="CJ25-00851 - 20"/>
    <s v="68-1020 - TAIL-S - 20"/>
    <x v="1"/>
    <x v="0"/>
    <x v="0"/>
    <x v="0"/>
    <x v="5"/>
    <x v="2"/>
    <x v="6"/>
    <x v="6"/>
    <x v="3"/>
    <x v="5"/>
    <x v="1"/>
    <s v="TAIL-S"/>
    <x v="5"/>
    <s v="SCIECJ"/>
    <s v="SCIE217CJ"/>
    <x v="5"/>
    <x v="3"/>
    <x v="3"/>
    <x v="7"/>
    <d v="2025-02-25T14:04:48"/>
    <x v="6"/>
    <x v="4"/>
    <x v="0"/>
    <x v="0"/>
    <x v="0"/>
    <x v="0"/>
    <x v="0"/>
  </r>
  <r>
    <s v="CJ25-00910 - 20"/>
    <s v="67-1230 - TAIL-S - 20"/>
    <x v="1"/>
    <x v="0"/>
    <x v="0"/>
    <x v="0"/>
    <x v="6"/>
    <x v="0"/>
    <x v="7"/>
    <x v="7"/>
    <x v="4"/>
    <x v="6"/>
    <x v="1"/>
    <s v="TAIL-S"/>
    <x v="6"/>
    <s v="SCIECJ"/>
    <s v="SCIE216CJ"/>
    <x v="6"/>
    <x v="4"/>
    <x v="4"/>
    <x v="8"/>
    <d v="2025-02-26T08:23:24"/>
    <x v="7"/>
    <x v="1"/>
    <x v="0"/>
    <x v="3"/>
    <x v="0"/>
    <x v="3"/>
    <x v="1"/>
  </r>
  <r>
    <s v="CJ25-00915 - 20"/>
    <s v="73-1430 - TAIL-S - 20"/>
    <x v="1"/>
    <x v="0"/>
    <x v="0"/>
    <x v="0"/>
    <x v="5"/>
    <x v="1"/>
    <x v="8"/>
    <x v="8"/>
    <x v="5"/>
    <x v="7"/>
    <x v="1"/>
    <s v="TAIL-S"/>
    <x v="5"/>
    <s v="SCIECJ"/>
    <s v="SCIE217CJ"/>
    <x v="7"/>
    <x v="2"/>
    <x v="1"/>
    <x v="9"/>
    <d v="2025-02-27T07:21:00"/>
    <x v="8"/>
    <x v="3"/>
    <x v="0"/>
    <x v="3"/>
    <x v="0"/>
    <x v="3"/>
    <x v="0"/>
  </r>
  <r>
    <s v="CJ25-00917 - 10"/>
    <s v="69-7561 - TAIL-S - 10"/>
    <x v="3"/>
    <x v="0"/>
    <x v="1"/>
    <x v="0"/>
    <x v="4"/>
    <x v="1"/>
    <x v="9"/>
    <x v="4"/>
    <x v="2"/>
    <x v="3"/>
    <x v="3"/>
    <s v="TAIL-S"/>
    <x v="4"/>
    <s v="SCIECJ"/>
    <s v="SCIE213CJ"/>
    <x v="4"/>
    <x v="2"/>
    <x v="5"/>
    <x v="10"/>
    <d v="2025-03-20T11:54:00"/>
    <x v="5"/>
    <x v="5"/>
    <x v="0"/>
    <x v="3"/>
    <x v="0"/>
    <x v="3"/>
    <x v="1"/>
  </r>
  <r>
    <s v="CJ25-01344 - 20"/>
    <s v="62-3420 - TAIL-C - 20"/>
    <x v="1"/>
    <x v="0"/>
    <x v="0"/>
    <x v="0"/>
    <x v="0"/>
    <x v="2"/>
    <x v="10"/>
    <x v="9"/>
    <x v="6"/>
    <x v="8"/>
    <x v="1"/>
    <s v="TAIL-C"/>
    <x v="0"/>
    <s v="PROFILCJ"/>
    <s v="CONT4-HV-CJ"/>
    <x v="8"/>
    <x v="5"/>
    <x v="4"/>
    <x v="11"/>
    <d v="2025-02-25T10:05:24"/>
    <x v="9"/>
    <x v="1"/>
    <x v="0"/>
    <x v="0"/>
    <x v="0"/>
    <x v="0"/>
    <x v="1"/>
  </r>
  <r>
    <s v="CJ25-01344 - 30"/>
    <s v="62-3420 - TAIL-C - 30"/>
    <x v="1"/>
    <x v="2"/>
    <x v="0"/>
    <x v="0"/>
    <x v="0"/>
    <x v="2"/>
    <x v="10"/>
    <x v="9"/>
    <x v="6"/>
    <x v="8"/>
    <x v="0"/>
    <s v="TAIL-C"/>
    <x v="0"/>
    <s v="PROFILCJ"/>
    <s v="CONT4-HV-CJ"/>
    <x v="8"/>
    <x v="5"/>
    <x v="4"/>
    <x v="12"/>
    <d v="2025-02-25T10:27:00"/>
    <x v="10"/>
    <x v="1"/>
    <x v="0"/>
    <x v="0"/>
    <x v="0"/>
    <x v="0"/>
    <x v="1"/>
  </r>
  <r>
    <s v="CJ25-01726 - 10"/>
    <s v="59-7330 - LAMINAGE - 10"/>
    <x v="2"/>
    <x v="0"/>
    <x v="0"/>
    <x v="0"/>
    <x v="3"/>
    <x v="1"/>
    <x v="11"/>
    <x v="10"/>
    <x v="7"/>
    <x v="9"/>
    <x v="3"/>
    <s v="LAMINAGE"/>
    <x v="3"/>
    <s v="LAMINECJ"/>
    <s v="CELLUR1209CJ"/>
    <x v="9"/>
    <x v="2"/>
    <x v="6"/>
    <x v="13"/>
    <d v="2025-03-04T09:06:00"/>
    <x v="11"/>
    <x v="6"/>
    <x v="0"/>
    <x v="2"/>
    <x v="0"/>
    <x v="2"/>
    <x v="0"/>
  </r>
  <r>
    <s v="CJ25-01782 - 30"/>
    <s v="54-2000 - TAIL-S - 30"/>
    <x v="2"/>
    <x v="0"/>
    <x v="0"/>
    <x v="0"/>
    <x v="5"/>
    <x v="1"/>
    <x v="12"/>
    <x v="11"/>
    <x v="8"/>
    <x v="10"/>
    <x v="0"/>
    <s v="TAIL-S"/>
    <x v="5"/>
    <s v="SCIECJ"/>
    <s v="SCIE217CJ"/>
    <x v="10"/>
    <x v="2"/>
    <x v="6"/>
    <x v="14"/>
    <d v="2025-03-04T13:13:48"/>
    <x v="12"/>
    <x v="7"/>
    <x v="0"/>
    <x v="3"/>
    <x v="0"/>
    <x v="3"/>
    <x v="0"/>
  </r>
  <r>
    <s v="CJ25-01784 - 30"/>
    <s v="63-2420 - TAIL-S - 30"/>
    <x v="3"/>
    <x v="0"/>
    <x v="0"/>
    <x v="0"/>
    <x v="6"/>
    <x v="1"/>
    <x v="13"/>
    <x v="12"/>
    <x v="9"/>
    <x v="11"/>
    <x v="0"/>
    <s v="TAIL-S"/>
    <x v="6"/>
    <s v="SCIECJ"/>
    <s v="SCIE216CJ"/>
    <x v="11"/>
    <x v="2"/>
    <x v="7"/>
    <x v="15"/>
    <d v="2025-03-17T07:36:36"/>
    <x v="13"/>
    <x v="8"/>
    <x v="0"/>
    <x v="0"/>
    <x v="0"/>
    <x v="0"/>
    <x v="1"/>
  </r>
  <r>
    <s v="CJ25-01785 - 20"/>
    <s v="63-2430 - TAIL-C - 20"/>
    <x v="3"/>
    <x v="0"/>
    <x v="0"/>
    <x v="0"/>
    <x v="7"/>
    <x v="1"/>
    <x v="14"/>
    <x v="13"/>
    <x v="9"/>
    <x v="12"/>
    <x v="1"/>
    <s v="TAIL-C"/>
    <x v="7"/>
    <s v="PROFILCJ"/>
    <s v="CONT2-HV-CJ"/>
    <x v="1"/>
    <x v="2"/>
    <x v="7"/>
    <x v="16"/>
    <d v="2025-03-17T07:50:24"/>
    <x v="14"/>
    <x v="8"/>
    <x v="0"/>
    <x v="0"/>
    <x v="0"/>
    <x v="0"/>
    <x v="1"/>
  </r>
  <r>
    <s v="CJ25-01785 - 30"/>
    <s v="63-2430 - TAIL-C - 30"/>
    <x v="3"/>
    <x v="3"/>
    <x v="0"/>
    <x v="0"/>
    <x v="7"/>
    <x v="1"/>
    <x v="14"/>
    <x v="13"/>
    <x v="9"/>
    <x v="12"/>
    <x v="0"/>
    <s v="TAIL-C"/>
    <x v="7"/>
    <s v="PROFILCJ"/>
    <s v="CONT2-HV-CJ"/>
    <x v="1"/>
    <x v="2"/>
    <x v="7"/>
    <x v="17"/>
    <d v="2025-03-17T08:15:00"/>
    <x v="15"/>
    <x v="8"/>
    <x v="0"/>
    <x v="0"/>
    <x v="0"/>
    <x v="0"/>
    <x v="1"/>
  </r>
  <r>
    <s v="CJ25-01786 - 30"/>
    <s v="63-2450 - TAIL-C - 30"/>
    <x v="3"/>
    <x v="0"/>
    <x v="0"/>
    <x v="0"/>
    <x v="7"/>
    <x v="1"/>
    <x v="15"/>
    <x v="14"/>
    <x v="9"/>
    <x v="13"/>
    <x v="0"/>
    <s v="TAIL-C"/>
    <x v="7"/>
    <s v="PROFILCJ"/>
    <s v="CONT2-HV-CJ"/>
    <x v="12"/>
    <x v="2"/>
    <x v="7"/>
    <x v="18"/>
    <d v="2025-03-17T07:21:36"/>
    <x v="10"/>
    <x v="8"/>
    <x v="0"/>
    <x v="0"/>
    <x v="0"/>
    <x v="0"/>
    <x v="1"/>
  </r>
  <r>
    <s v="CJ25-01786 - 40"/>
    <s v="63-2450 - TAIL-S - 40"/>
    <x v="3"/>
    <x v="3"/>
    <x v="0"/>
    <x v="0"/>
    <x v="8"/>
    <x v="1"/>
    <x v="15"/>
    <x v="14"/>
    <x v="9"/>
    <x v="13"/>
    <x v="2"/>
    <s v="TAIL-S"/>
    <x v="8"/>
    <s v="SCIECJ"/>
    <s v="SCIES2CJ"/>
    <x v="12"/>
    <x v="2"/>
    <x v="7"/>
    <x v="19"/>
    <d v="2025-03-17T14:09:00"/>
    <x v="16"/>
    <x v="8"/>
    <x v="0"/>
    <x v="3"/>
    <x v="0"/>
    <x v="3"/>
    <x v="1"/>
  </r>
  <r>
    <s v="CJ25-01787 - 20"/>
    <s v="67-1230 - TAIL-S - 20"/>
    <x v="4"/>
    <x v="0"/>
    <x v="0"/>
    <x v="0"/>
    <x v="6"/>
    <x v="1"/>
    <x v="16"/>
    <x v="7"/>
    <x v="4"/>
    <x v="6"/>
    <x v="1"/>
    <s v="TAIL-S"/>
    <x v="6"/>
    <s v="SCIECJ"/>
    <s v="SCIE216CJ"/>
    <x v="6"/>
    <x v="2"/>
    <x v="8"/>
    <x v="20"/>
    <d v="2025-03-25T14:45:00"/>
    <x v="7"/>
    <x v="9"/>
    <x v="0"/>
    <x v="3"/>
    <x v="0"/>
    <x v="3"/>
    <x v="1"/>
  </r>
  <r>
    <s v="CJ25-01788 - 20"/>
    <s v="67-1510 - TAIL-S - 20"/>
    <x v="5"/>
    <x v="0"/>
    <x v="0"/>
    <x v="0"/>
    <x v="5"/>
    <x v="1"/>
    <x v="17"/>
    <x v="15"/>
    <x v="10"/>
    <x v="14"/>
    <x v="1"/>
    <s v="TAIL-S"/>
    <x v="5"/>
    <s v="SCIECJ"/>
    <s v="SCIE217CJ"/>
    <x v="13"/>
    <x v="2"/>
    <x v="9"/>
    <x v="21"/>
    <d v="2025-03-12T07:59:24"/>
    <x v="17"/>
    <x v="10"/>
    <x v="0"/>
    <x v="0"/>
    <x v="0"/>
    <x v="0"/>
    <x v="1"/>
  </r>
  <r>
    <s v="CJ25-01789 - 20"/>
    <s v="67-1520 - TAIL-S - 20"/>
    <x v="5"/>
    <x v="0"/>
    <x v="0"/>
    <x v="0"/>
    <x v="5"/>
    <x v="1"/>
    <x v="18"/>
    <x v="16"/>
    <x v="10"/>
    <x v="15"/>
    <x v="1"/>
    <s v="TAIL-S"/>
    <x v="5"/>
    <s v="SCIECJ"/>
    <s v="SCIE217CJ"/>
    <x v="14"/>
    <x v="2"/>
    <x v="9"/>
    <x v="22"/>
    <d v="2025-03-12T08:33:36"/>
    <x v="18"/>
    <x v="10"/>
    <x v="0"/>
    <x v="0"/>
    <x v="0"/>
    <x v="0"/>
    <x v="1"/>
  </r>
  <r>
    <s v="CJ25-01804 - 10"/>
    <s v="74-7910 - LAMINAGE - 10"/>
    <x v="4"/>
    <x v="0"/>
    <x v="0"/>
    <x v="0"/>
    <x v="3"/>
    <x v="1"/>
    <x v="19"/>
    <x v="2"/>
    <x v="2"/>
    <x v="2"/>
    <x v="3"/>
    <s v="LAMINAGE"/>
    <x v="3"/>
    <s v="LAMINECJ"/>
    <s v="CELLUR1209CJ"/>
    <x v="2"/>
    <x v="2"/>
    <x v="10"/>
    <x v="23"/>
    <d v="2025-03-26T10:01:12"/>
    <x v="3"/>
    <x v="11"/>
    <x v="0"/>
    <x v="2"/>
    <x v="0"/>
    <x v="2"/>
    <x v="0"/>
  </r>
  <r>
    <s v="CJ25-01805 - 10"/>
    <s v="74-7920 - LAMINAGE - 10"/>
    <x v="4"/>
    <x v="0"/>
    <x v="0"/>
    <x v="0"/>
    <x v="3"/>
    <x v="1"/>
    <x v="20"/>
    <x v="3"/>
    <x v="2"/>
    <x v="2"/>
    <x v="3"/>
    <s v="LAMINAGE"/>
    <x v="3"/>
    <s v="LAMINECJ"/>
    <s v="CELLUR1209CJ"/>
    <x v="3"/>
    <x v="2"/>
    <x v="11"/>
    <x v="24"/>
    <d v="2025-03-26T08:09:00"/>
    <x v="4"/>
    <x v="11"/>
    <x v="0"/>
    <x v="2"/>
    <x v="0"/>
    <x v="2"/>
    <x v="0"/>
  </r>
  <r>
    <s v="CJ25-01806 - 20"/>
    <s v="59-7331 - TAIL-S - 20"/>
    <x v="1"/>
    <x v="0"/>
    <x v="0"/>
    <x v="0"/>
    <x v="5"/>
    <x v="1"/>
    <x v="21"/>
    <x v="17"/>
    <x v="7"/>
    <x v="16"/>
    <x v="1"/>
    <s v="TAIL-S"/>
    <x v="5"/>
    <s v="SCIECJ"/>
    <s v="SCIE217CJ"/>
    <x v="9"/>
    <x v="2"/>
    <x v="12"/>
    <x v="25"/>
    <d v="2025-02-27T07:49:12"/>
    <x v="19"/>
    <x v="7"/>
    <x v="0"/>
    <x v="0"/>
    <x v="0"/>
    <x v="0"/>
    <x v="1"/>
  </r>
  <r>
    <s v="CJ25-01809 - 10"/>
    <s v="69-7560 - LAMINAGE - 10"/>
    <x v="4"/>
    <x v="0"/>
    <x v="0"/>
    <x v="0"/>
    <x v="3"/>
    <x v="1"/>
    <x v="22"/>
    <x v="5"/>
    <x v="2"/>
    <x v="4"/>
    <x v="3"/>
    <s v="LAMINAGE"/>
    <x v="3"/>
    <s v="LAMINECJ"/>
    <s v="CELLUR1209CJ"/>
    <x v="3"/>
    <x v="2"/>
    <x v="11"/>
    <x v="26"/>
    <d v="2025-03-25T14:22:48"/>
    <x v="4"/>
    <x v="11"/>
    <x v="0"/>
    <x v="2"/>
    <x v="0"/>
    <x v="2"/>
    <x v="0"/>
  </r>
  <r>
    <s v="CJ25-01810 - 20"/>
    <s v="70-2521 - TAIL-S - 20"/>
    <x v="2"/>
    <x v="0"/>
    <x v="0"/>
    <x v="0"/>
    <x v="8"/>
    <x v="1"/>
    <x v="23"/>
    <x v="18"/>
    <x v="11"/>
    <x v="17"/>
    <x v="1"/>
    <s v="TAIL-S"/>
    <x v="8"/>
    <s v="SCIECJ"/>
    <s v="SCIES2CJ"/>
    <x v="15"/>
    <x v="2"/>
    <x v="13"/>
    <x v="27"/>
    <d v="2025-03-03T10:36:36"/>
    <x v="20"/>
    <x v="12"/>
    <x v="0"/>
    <x v="0"/>
    <x v="0"/>
    <x v="0"/>
    <x v="0"/>
  </r>
  <r>
    <s v="CJ25-01811 - 20"/>
    <s v="70-2551 - TAIL-S - 20"/>
    <x v="2"/>
    <x v="0"/>
    <x v="0"/>
    <x v="0"/>
    <x v="5"/>
    <x v="1"/>
    <x v="24"/>
    <x v="19"/>
    <x v="11"/>
    <x v="18"/>
    <x v="1"/>
    <s v="TAIL-S"/>
    <x v="5"/>
    <s v="SCIECJ"/>
    <s v="SCIE217CJ"/>
    <x v="16"/>
    <x v="2"/>
    <x v="13"/>
    <x v="27"/>
    <d v="2025-03-04T10:46:48"/>
    <x v="21"/>
    <x v="13"/>
    <x v="0"/>
    <x v="0"/>
    <x v="0"/>
    <x v="0"/>
    <x v="0"/>
  </r>
  <r>
    <s v="CJ25-01812 - 20"/>
    <s v="70-2552 - TAIL-S - 20"/>
    <x v="2"/>
    <x v="0"/>
    <x v="0"/>
    <x v="0"/>
    <x v="8"/>
    <x v="1"/>
    <x v="25"/>
    <x v="20"/>
    <x v="11"/>
    <x v="19"/>
    <x v="1"/>
    <s v="TAIL-S"/>
    <x v="8"/>
    <s v="SCIECJ"/>
    <s v="SCIES2CJ"/>
    <x v="17"/>
    <x v="2"/>
    <x v="13"/>
    <x v="28"/>
    <d v="2025-03-04T07:02:24"/>
    <x v="22"/>
    <x v="8"/>
    <x v="0"/>
    <x v="0"/>
    <x v="0"/>
    <x v="0"/>
    <x v="0"/>
  </r>
  <r>
    <s v="CJ25-01898 - 20"/>
    <s v="57-7080 - TAIL-S - 20"/>
    <x v="6"/>
    <x v="0"/>
    <x v="0"/>
    <x v="0"/>
    <x v="5"/>
    <x v="2"/>
    <x v="26"/>
    <x v="21"/>
    <x v="7"/>
    <x v="20"/>
    <x v="1"/>
    <s v="TAIL-S"/>
    <x v="5"/>
    <s v="SCIECJ"/>
    <s v="SCIE217CJ"/>
    <x v="18"/>
    <x v="6"/>
    <x v="14"/>
    <x v="29"/>
    <d v="2025-02-13T10:01:12"/>
    <x v="23"/>
    <x v="14"/>
    <x v="0"/>
    <x v="0"/>
    <x v="0"/>
    <x v="0"/>
    <x v="1"/>
  </r>
  <r>
    <s v="CJ25-01988 - 20"/>
    <s v="62-3260 - TAIL-C - 20"/>
    <x v="1"/>
    <x v="0"/>
    <x v="2"/>
    <x v="0"/>
    <x v="7"/>
    <x v="1"/>
    <x v="27"/>
    <x v="22"/>
    <x v="12"/>
    <x v="21"/>
    <x v="1"/>
    <s v="TAIL-C"/>
    <x v="7"/>
    <s v="PROFILCJ"/>
    <s v="CONT2-HV-CJ"/>
    <x v="19"/>
    <x v="2"/>
    <x v="3"/>
    <x v="30"/>
    <d v="2025-02-24T14:49:48"/>
    <x v="24"/>
    <x v="1"/>
    <x v="0"/>
    <x v="0"/>
    <x v="0"/>
    <x v="0"/>
    <x v="0"/>
  </r>
  <r>
    <s v="CJ25-01988 - 30"/>
    <s v="62-3260 - TAIL-S - 30"/>
    <x v="1"/>
    <x v="3"/>
    <x v="2"/>
    <x v="0"/>
    <x v="8"/>
    <x v="1"/>
    <x v="27"/>
    <x v="22"/>
    <x v="12"/>
    <x v="21"/>
    <x v="0"/>
    <s v="TAIL-S"/>
    <x v="8"/>
    <s v="SCIECJ"/>
    <s v="SCIES2CJ"/>
    <x v="19"/>
    <x v="2"/>
    <x v="4"/>
    <x v="31"/>
    <d v="2025-02-25T07:22:48"/>
    <x v="10"/>
    <x v="1"/>
    <x v="0"/>
    <x v="0"/>
    <x v="0"/>
    <x v="0"/>
    <x v="0"/>
  </r>
  <r>
    <s v="CJ25-01989 - 30"/>
    <s v="62-3280 - TAIL-C - 30"/>
    <x v="1"/>
    <x v="0"/>
    <x v="2"/>
    <x v="0"/>
    <x v="7"/>
    <x v="1"/>
    <x v="28"/>
    <x v="23"/>
    <x v="12"/>
    <x v="22"/>
    <x v="0"/>
    <s v="TAIL-C"/>
    <x v="7"/>
    <s v="PROFILCJ"/>
    <s v="CONT2-HV-CJ"/>
    <x v="20"/>
    <x v="2"/>
    <x v="4"/>
    <x v="32"/>
    <d v="2025-02-25T14:07:48"/>
    <x v="25"/>
    <x v="2"/>
    <x v="0"/>
    <x v="0"/>
    <x v="0"/>
    <x v="0"/>
    <x v="0"/>
  </r>
  <r>
    <s v="CJ25-01989 - 40"/>
    <s v="62-3280 - TAIL-C - 40"/>
    <x v="1"/>
    <x v="3"/>
    <x v="2"/>
    <x v="0"/>
    <x v="7"/>
    <x v="1"/>
    <x v="28"/>
    <x v="23"/>
    <x v="12"/>
    <x v="22"/>
    <x v="2"/>
    <s v="TAIL-C"/>
    <x v="7"/>
    <s v="PROFILCJ"/>
    <s v="CONT2-HV-CJ"/>
    <x v="20"/>
    <x v="2"/>
    <x v="4"/>
    <x v="33"/>
    <d v="2025-02-26T07:04:48"/>
    <x v="26"/>
    <x v="2"/>
    <x v="0"/>
    <x v="0"/>
    <x v="0"/>
    <x v="0"/>
    <x v="0"/>
  </r>
  <r>
    <s v="CJ25-01990 - 20"/>
    <s v="62-3300 - TAIL-C - 20"/>
    <x v="1"/>
    <x v="0"/>
    <x v="2"/>
    <x v="0"/>
    <x v="7"/>
    <x v="1"/>
    <x v="29"/>
    <x v="24"/>
    <x v="12"/>
    <x v="23"/>
    <x v="1"/>
    <s v="TAIL-C"/>
    <x v="7"/>
    <s v="PROFILCJ"/>
    <s v="CONT2-HV-CJ"/>
    <x v="14"/>
    <x v="2"/>
    <x v="1"/>
    <x v="34"/>
    <d v="2025-02-26T10:28:12"/>
    <x v="27"/>
    <x v="1"/>
    <x v="0"/>
    <x v="0"/>
    <x v="0"/>
    <x v="0"/>
    <x v="0"/>
  </r>
  <r>
    <s v="CJ25-01991 - 20"/>
    <s v="63-2300 - TAIL-C - 20"/>
    <x v="1"/>
    <x v="0"/>
    <x v="2"/>
    <x v="0"/>
    <x v="7"/>
    <x v="1"/>
    <x v="30"/>
    <x v="25"/>
    <x v="12"/>
    <x v="24"/>
    <x v="1"/>
    <s v="TAIL-C"/>
    <x v="7"/>
    <s v="PROFILCJ"/>
    <s v="CONT2-HV-CJ"/>
    <x v="21"/>
    <x v="2"/>
    <x v="1"/>
    <x v="35"/>
    <d v="2025-02-26T11:16:48"/>
    <x v="28"/>
    <x v="1"/>
    <x v="0"/>
    <x v="0"/>
    <x v="0"/>
    <x v="0"/>
    <x v="0"/>
  </r>
  <r>
    <s v="CJ25-02015 - 20"/>
    <s v="62-3270 - TAIL-C - 20"/>
    <x v="1"/>
    <x v="0"/>
    <x v="2"/>
    <x v="0"/>
    <x v="7"/>
    <x v="0"/>
    <x v="31"/>
    <x v="26"/>
    <x v="12"/>
    <x v="25"/>
    <x v="1"/>
    <s v="TAIL-C"/>
    <x v="7"/>
    <s v="PROFILCJ"/>
    <s v="CONT2-HV-CJ"/>
    <x v="22"/>
    <x v="7"/>
    <x v="3"/>
    <x v="36"/>
    <d v="2025-02-25T08:22:48"/>
    <x v="29"/>
    <x v="1"/>
    <x v="0"/>
    <x v="0"/>
    <x v="0"/>
    <x v="0"/>
    <x v="0"/>
  </r>
  <r>
    <s v="CJ25-02015 - 30"/>
    <s v="62-3270 - TAIL-C - 30"/>
    <x v="1"/>
    <x v="3"/>
    <x v="2"/>
    <x v="0"/>
    <x v="7"/>
    <x v="0"/>
    <x v="31"/>
    <x v="26"/>
    <x v="12"/>
    <x v="25"/>
    <x v="0"/>
    <s v="TAIL-C"/>
    <x v="7"/>
    <s v="PROFILCJ"/>
    <s v="CONT2-HV-CJ"/>
    <x v="22"/>
    <x v="7"/>
    <x v="4"/>
    <x v="37"/>
    <d v="2025-02-25T13:26:24"/>
    <x v="30"/>
    <x v="1"/>
    <x v="0"/>
    <x v="0"/>
    <x v="0"/>
    <x v="0"/>
    <x v="0"/>
  </r>
  <r>
    <s v="CJ25-02016 - 20"/>
    <s v="62-3290 - TAIL-C - 20"/>
    <x v="1"/>
    <x v="0"/>
    <x v="2"/>
    <x v="0"/>
    <x v="7"/>
    <x v="1"/>
    <x v="32"/>
    <x v="27"/>
    <x v="12"/>
    <x v="26"/>
    <x v="1"/>
    <s v="TAIL-C"/>
    <x v="7"/>
    <s v="PROFILCJ"/>
    <s v="CONT2-HV-CJ"/>
    <x v="14"/>
    <x v="2"/>
    <x v="1"/>
    <x v="38"/>
    <d v="2025-02-26T09:39:00"/>
    <x v="31"/>
    <x v="1"/>
    <x v="0"/>
    <x v="0"/>
    <x v="0"/>
    <x v="0"/>
    <x v="0"/>
  </r>
  <r>
    <s v="CJ25-02131 - 20"/>
    <s v="66-1140 - TAIL-C - 20"/>
    <x v="5"/>
    <x v="0"/>
    <x v="0"/>
    <x v="0"/>
    <x v="7"/>
    <x v="1"/>
    <x v="33"/>
    <x v="28"/>
    <x v="0"/>
    <x v="27"/>
    <x v="1"/>
    <s v="TAIL-C"/>
    <x v="7"/>
    <s v="PROFILCJ"/>
    <s v="CONT2-HV-CJ"/>
    <x v="23"/>
    <x v="2"/>
    <x v="15"/>
    <x v="39"/>
    <d v="2025-03-10T08:43:12"/>
    <x v="32"/>
    <x v="6"/>
    <x v="0"/>
    <x v="3"/>
    <x v="0"/>
    <x v="3"/>
    <x v="0"/>
  </r>
  <r>
    <s v="CJ25-02131 - 30"/>
    <s v="66-1140 - TAIL-S - 30"/>
    <x v="5"/>
    <x v="3"/>
    <x v="0"/>
    <x v="0"/>
    <x v="8"/>
    <x v="1"/>
    <x v="33"/>
    <x v="28"/>
    <x v="0"/>
    <x v="27"/>
    <x v="0"/>
    <s v="TAIL-S"/>
    <x v="8"/>
    <s v="SCIECJ"/>
    <s v="SCIES2CJ"/>
    <x v="23"/>
    <x v="2"/>
    <x v="15"/>
    <x v="40"/>
    <d v="2025-03-10T13:29:24"/>
    <x v="14"/>
    <x v="6"/>
    <x v="0"/>
    <x v="3"/>
    <x v="0"/>
    <x v="3"/>
    <x v="0"/>
  </r>
  <r>
    <s v="CJ25-02248 - 20"/>
    <s v="PO-10-804 - TAIL-C - 20"/>
    <x v="3"/>
    <x v="0"/>
    <x v="0"/>
    <x v="0"/>
    <x v="0"/>
    <x v="1"/>
    <x v="34"/>
    <x v="29"/>
    <x v="1"/>
    <x v="28"/>
    <x v="1"/>
    <s v="TAIL-C"/>
    <x v="0"/>
    <s v="PROFILCJ"/>
    <s v="CONT4-HV-CJ"/>
    <x v="24"/>
    <x v="2"/>
    <x v="5"/>
    <x v="41"/>
    <d v="2025-03-20T08:28:48"/>
    <x v="33"/>
    <x v="5"/>
    <x v="0"/>
    <x v="0"/>
    <x v="0"/>
    <x v="0"/>
    <x v="0"/>
  </r>
  <r>
    <s v="CJ25-02263 - 10"/>
    <s v="69-7561 - TAIL-S - 10"/>
    <x v="4"/>
    <x v="0"/>
    <x v="1"/>
    <x v="0"/>
    <x v="4"/>
    <x v="1"/>
    <x v="35"/>
    <x v="4"/>
    <x v="2"/>
    <x v="3"/>
    <x v="3"/>
    <s v="TAIL-S"/>
    <x v="4"/>
    <s v="SCIECJ"/>
    <s v="SCIE213CJ"/>
    <x v="4"/>
    <x v="2"/>
    <x v="16"/>
    <x v="42"/>
    <d v="2025-04-01T10:58:12"/>
    <x v="5"/>
    <x v="15"/>
    <x v="0"/>
    <x v="3"/>
    <x v="0"/>
    <x v="3"/>
    <x v="1"/>
  </r>
  <r>
    <s v="CJ25-02264 - 10"/>
    <s v="69-7561 - TAIL-S - 10"/>
    <x v="4"/>
    <x v="0"/>
    <x v="1"/>
    <x v="0"/>
    <x v="4"/>
    <x v="1"/>
    <x v="36"/>
    <x v="4"/>
    <x v="2"/>
    <x v="3"/>
    <x v="3"/>
    <s v="TAIL-S"/>
    <x v="4"/>
    <s v="SCIECJ"/>
    <s v="SCIE213CJ"/>
    <x v="4"/>
    <x v="2"/>
    <x v="17"/>
    <x v="43"/>
    <d v="2025-03-28T14:04:48"/>
    <x v="5"/>
    <x v="16"/>
    <x v="0"/>
    <x v="3"/>
    <x v="0"/>
    <x v="3"/>
    <x v="1"/>
  </r>
  <r>
    <s v="CJ25-02265 - 10"/>
    <s v="69-7561 - TAIL-S - 10"/>
    <x v="4"/>
    <x v="0"/>
    <x v="1"/>
    <x v="0"/>
    <x v="4"/>
    <x v="1"/>
    <x v="37"/>
    <x v="4"/>
    <x v="2"/>
    <x v="3"/>
    <x v="3"/>
    <s v="TAIL-S"/>
    <x v="4"/>
    <s v="SCIECJ"/>
    <s v="SCIE213CJ"/>
    <x v="4"/>
    <x v="2"/>
    <x v="11"/>
    <x v="44"/>
    <d v="2025-03-27T08:11:24"/>
    <x v="5"/>
    <x v="17"/>
    <x v="0"/>
    <x v="3"/>
    <x v="0"/>
    <x v="3"/>
    <x v="1"/>
  </r>
  <r>
    <s v="CJ25-02440 - 20"/>
    <s v="51-2080 - TAIL-C - 20"/>
    <x v="3"/>
    <x v="0"/>
    <x v="0"/>
    <x v="0"/>
    <x v="0"/>
    <x v="1"/>
    <x v="38"/>
    <x v="30"/>
    <x v="13"/>
    <x v="29"/>
    <x v="1"/>
    <s v="TAIL-C"/>
    <x v="0"/>
    <s v="PROFILCJ"/>
    <s v="CONT4-HV-CJ"/>
    <x v="25"/>
    <x v="2"/>
    <x v="18"/>
    <x v="45"/>
    <d v="2025-03-18T07:39:00"/>
    <x v="34"/>
    <x v="18"/>
    <x v="0"/>
    <x v="0"/>
    <x v="0"/>
    <x v="0"/>
    <x v="0"/>
  </r>
  <r>
    <s v="CJ25-02440 - 30"/>
    <s v="51-2080 - TAIL-C - 30"/>
    <x v="3"/>
    <x v="2"/>
    <x v="0"/>
    <x v="0"/>
    <x v="0"/>
    <x v="1"/>
    <x v="38"/>
    <x v="30"/>
    <x v="13"/>
    <x v="29"/>
    <x v="0"/>
    <s v="TAIL-C"/>
    <x v="0"/>
    <s v="PROFILCJ"/>
    <s v="CONT4-HV-CJ"/>
    <x v="25"/>
    <x v="2"/>
    <x v="18"/>
    <x v="46"/>
    <d v="2025-03-18T08:24:36"/>
    <x v="35"/>
    <x v="18"/>
    <x v="0"/>
    <x v="3"/>
    <x v="0"/>
    <x v="3"/>
    <x v="0"/>
  </r>
  <r>
    <s v="CJ25-02440 - 40"/>
    <s v="51-2080 - TAIL-C - 40"/>
    <x v="3"/>
    <x v="2"/>
    <x v="0"/>
    <x v="0"/>
    <x v="0"/>
    <x v="1"/>
    <x v="38"/>
    <x v="30"/>
    <x v="13"/>
    <x v="29"/>
    <x v="2"/>
    <s v="TAIL-C"/>
    <x v="0"/>
    <s v="PROFILCJ"/>
    <s v="CONT4-HV-CJ"/>
    <x v="25"/>
    <x v="2"/>
    <x v="18"/>
    <x v="47"/>
    <d v="2025-03-18T09:07:48"/>
    <x v="27"/>
    <x v="18"/>
    <x v="0"/>
    <x v="3"/>
    <x v="0"/>
    <x v="3"/>
    <x v="0"/>
  </r>
  <r>
    <s v="CJ25-02522 - 20"/>
    <s v="72-1160 - TAIL-C - 20"/>
    <x v="7"/>
    <x v="0"/>
    <x v="0"/>
    <x v="0"/>
    <x v="7"/>
    <x v="2"/>
    <x v="39"/>
    <x v="31"/>
    <x v="14"/>
    <x v="30"/>
    <x v="1"/>
    <s v="TAIL-C"/>
    <x v="7"/>
    <s v="PROFILCJ"/>
    <s v="CONT2-HV-CJ"/>
    <x v="26"/>
    <x v="8"/>
    <x v="19"/>
    <x v="48"/>
    <d v="2025-02-18T14:43:12"/>
    <x v="36"/>
    <x v="19"/>
    <x v="0"/>
    <x v="0"/>
    <x v="0"/>
    <x v="0"/>
    <x v="1"/>
  </r>
  <r>
    <s v="CJ25-02522 - 30"/>
    <s v="72-1160 - TAIL-C - 30"/>
    <x v="7"/>
    <x v="3"/>
    <x v="0"/>
    <x v="0"/>
    <x v="7"/>
    <x v="2"/>
    <x v="39"/>
    <x v="31"/>
    <x v="14"/>
    <x v="30"/>
    <x v="0"/>
    <s v="TAIL-C"/>
    <x v="7"/>
    <s v="PROFILCJ"/>
    <s v="CONT2-HV-CJ"/>
    <x v="26"/>
    <x v="8"/>
    <x v="19"/>
    <x v="49"/>
    <d v="2025-02-19T07:44:24"/>
    <x v="37"/>
    <x v="19"/>
    <x v="0"/>
    <x v="3"/>
    <x v="0"/>
    <x v="3"/>
    <x v="1"/>
  </r>
  <r>
    <s v="CJ25-02638 - 20"/>
    <s v="67-1370 - TAIL-S - 20"/>
    <x v="1"/>
    <x v="0"/>
    <x v="0"/>
    <x v="0"/>
    <x v="5"/>
    <x v="1"/>
    <x v="40"/>
    <x v="32"/>
    <x v="15"/>
    <x v="31"/>
    <x v="1"/>
    <s v="TAIL-S"/>
    <x v="5"/>
    <s v="SCIECJ"/>
    <s v="SCIE217CJ"/>
    <x v="27"/>
    <x v="2"/>
    <x v="4"/>
    <x v="50"/>
    <d v="2025-02-26T07:41:24"/>
    <x v="38"/>
    <x v="1"/>
    <x v="0"/>
    <x v="0"/>
    <x v="0"/>
    <x v="0"/>
    <x v="1"/>
  </r>
  <r>
    <s v="CJ25-02639 - 20"/>
    <s v="67-1410 - TAIL-C - 20"/>
    <x v="1"/>
    <x v="0"/>
    <x v="0"/>
    <x v="0"/>
    <x v="0"/>
    <x v="2"/>
    <x v="41"/>
    <x v="33"/>
    <x v="15"/>
    <x v="32"/>
    <x v="1"/>
    <s v="TAIL-C"/>
    <x v="0"/>
    <s v="PROFILCJ"/>
    <s v="CONT4-HV-CJ"/>
    <x v="28"/>
    <x v="9"/>
    <x v="4"/>
    <x v="51"/>
    <d v="2025-02-25T10:38:24"/>
    <x v="39"/>
    <x v="1"/>
    <x v="0"/>
    <x v="0"/>
    <x v="0"/>
    <x v="0"/>
    <x v="1"/>
  </r>
  <r>
    <s v="CJ25-02639 - 30"/>
    <s v="67-1410 - TAIL-C - 30"/>
    <x v="1"/>
    <x v="2"/>
    <x v="0"/>
    <x v="0"/>
    <x v="0"/>
    <x v="2"/>
    <x v="41"/>
    <x v="33"/>
    <x v="15"/>
    <x v="32"/>
    <x v="0"/>
    <s v="TAIL-C"/>
    <x v="0"/>
    <s v="PROFILCJ"/>
    <s v="CONT4-HV-CJ"/>
    <x v="28"/>
    <x v="9"/>
    <x v="4"/>
    <x v="52"/>
    <d v="2025-02-25T11:36:36"/>
    <x v="17"/>
    <x v="1"/>
    <x v="0"/>
    <x v="0"/>
    <x v="0"/>
    <x v="0"/>
    <x v="1"/>
  </r>
  <r>
    <s v="CJ25-02640 - 20"/>
    <s v="67-1430 - TAIL-S - 20"/>
    <x v="1"/>
    <x v="0"/>
    <x v="0"/>
    <x v="0"/>
    <x v="5"/>
    <x v="1"/>
    <x v="42"/>
    <x v="34"/>
    <x v="15"/>
    <x v="33"/>
    <x v="1"/>
    <s v="TAIL-S"/>
    <x v="5"/>
    <s v="SCIECJ"/>
    <s v="SCIE217CJ"/>
    <x v="29"/>
    <x v="2"/>
    <x v="1"/>
    <x v="53"/>
    <d v="2025-02-26T07:55:48"/>
    <x v="40"/>
    <x v="1"/>
    <x v="0"/>
    <x v="3"/>
    <x v="0"/>
    <x v="3"/>
    <x v="1"/>
  </r>
  <r>
    <s v="CJ25-02642 - 20"/>
    <s v="67-1380 - TAIL-S - 20"/>
    <x v="1"/>
    <x v="0"/>
    <x v="0"/>
    <x v="0"/>
    <x v="5"/>
    <x v="1"/>
    <x v="43"/>
    <x v="35"/>
    <x v="15"/>
    <x v="34"/>
    <x v="1"/>
    <s v="TAIL-S"/>
    <x v="5"/>
    <s v="SCIECJ"/>
    <s v="SCIE217CJ"/>
    <x v="30"/>
    <x v="2"/>
    <x v="1"/>
    <x v="54"/>
    <d v="2025-02-26T10:49:48"/>
    <x v="41"/>
    <x v="1"/>
    <x v="0"/>
    <x v="0"/>
    <x v="0"/>
    <x v="0"/>
    <x v="1"/>
  </r>
  <r>
    <s v="CJ25-02643 - 20"/>
    <s v="67-1390 - TAIL-S - 20"/>
    <x v="1"/>
    <x v="0"/>
    <x v="0"/>
    <x v="0"/>
    <x v="5"/>
    <x v="1"/>
    <x v="44"/>
    <x v="36"/>
    <x v="15"/>
    <x v="35"/>
    <x v="1"/>
    <s v="TAIL-S"/>
    <x v="5"/>
    <s v="SCIECJ"/>
    <s v="SCIE217CJ"/>
    <x v="31"/>
    <x v="2"/>
    <x v="1"/>
    <x v="55"/>
    <d v="2025-02-26T09:38:24"/>
    <x v="42"/>
    <x v="1"/>
    <x v="0"/>
    <x v="0"/>
    <x v="0"/>
    <x v="0"/>
    <x v="1"/>
  </r>
  <r>
    <s v="CJ25-02644 - 20"/>
    <s v="67-1400 - TAIL-S - 20"/>
    <x v="1"/>
    <x v="0"/>
    <x v="0"/>
    <x v="0"/>
    <x v="5"/>
    <x v="1"/>
    <x v="45"/>
    <x v="37"/>
    <x v="15"/>
    <x v="36"/>
    <x v="1"/>
    <s v="TAIL-S"/>
    <x v="5"/>
    <s v="SCIECJ"/>
    <s v="SCIE217CJ"/>
    <x v="32"/>
    <x v="2"/>
    <x v="1"/>
    <x v="56"/>
    <d v="2025-02-26T11:13:12"/>
    <x v="43"/>
    <x v="1"/>
    <x v="0"/>
    <x v="0"/>
    <x v="0"/>
    <x v="0"/>
    <x v="1"/>
  </r>
  <r>
    <s v="CJ25-02645 - 20"/>
    <s v="67-1420 - TAIL-C - 20"/>
    <x v="1"/>
    <x v="0"/>
    <x v="0"/>
    <x v="0"/>
    <x v="0"/>
    <x v="1"/>
    <x v="46"/>
    <x v="38"/>
    <x v="15"/>
    <x v="37"/>
    <x v="1"/>
    <s v="TAIL-C"/>
    <x v="0"/>
    <s v="PROFILCJ"/>
    <s v="CONT4-HV-CJ"/>
    <x v="33"/>
    <x v="2"/>
    <x v="4"/>
    <x v="57"/>
    <d v="2025-02-25T11:48:36"/>
    <x v="44"/>
    <x v="1"/>
    <x v="0"/>
    <x v="0"/>
    <x v="0"/>
    <x v="0"/>
    <x v="1"/>
  </r>
  <r>
    <s v="CJ25-02645 - 30"/>
    <s v="67-1420 - TAIL-C - 30"/>
    <x v="1"/>
    <x v="2"/>
    <x v="0"/>
    <x v="0"/>
    <x v="0"/>
    <x v="1"/>
    <x v="46"/>
    <x v="38"/>
    <x v="15"/>
    <x v="37"/>
    <x v="0"/>
    <s v="TAIL-C"/>
    <x v="0"/>
    <s v="PROFILCJ"/>
    <s v="CONT4-HV-CJ"/>
    <x v="33"/>
    <x v="2"/>
    <x v="4"/>
    <x v="58"/>
    <d v="2025-02-25T14:01:12"/>
    <x v="45"/>
    <x v="1"/>
    <x v="0"/>
    <x v="0"/>
    <x v="0"/>
    <x v="0"/>
    <x v="1"/>
  </r>
  <r>
    <s v="CJ25-02689 - 10"/>
    <s v="74-1810 - ASSEMB - 10"/>
    <x v="1"/>
    <x v="0"/>
    <x v="0"/>
    <x v="0"/>
    <x v="9"/>
    <x v="2"/>
    <x v="47"/>
    <x v="39"/>
    <x v="16"/>
    <x v="38"/>
    <x v="3"/>
    <s v="ASSEMB"/>
    <x v="9"/>
    <s v="H-ASSCJ"/>
    <s v="OPASSGENCJ"/>
    <x v="34"/>
    <x v="10"/>
    <x v="3"/>
    <x v="59"/>
    <d v="2025-02-24T14:07:48"/>
    <x v="46"/>
    <x v="4"/>
    <x v="0"/>
    <x v="0"/>
    <x v="0"/>
    <x v="0"/>
    <x v="0"/>
  </r>
  <r>
    <s v="CJ25-02747 - 20"/>
    <s v="67-1000 - TAIL-S - 20"/>
    <x v="1"/>
    <x v="0"/>
    <x v="0"/>
    <x v="0"/>
    <x v="5"/>
    <x v="1"/>
    <x v="48"/>
    <x v="40"/>
    <x v="15"/>
    <x v="39"/>
    <x v="1"/>
    <s v="TAIL-S"/>
    <x v="5"/>
    <s v="SCIECJ"/>
    <s v="SCIE217CJ"/>
    <x v="34"/>
    <x v="2"/>
    <x v="1"/>
    <x v="60"/>
    <d v="2025-02-26T11:52:48"/>
    <x v="47"/>
    <x v="20"/>
    <x v="0"/>
    <x v="0"/>
    <x v="0"/>
    <x v="0"/>
    <x v="1"/>
  </r>
  <r>
    <s v="CJ25-02748 - 20"/>
    <s v="67-1080 - TAIL-S - 20"/>
    <x v="5"/>
    <x v="0"/>
    <x v="0"/>
    <x v="0"/>
    <x v="5"/>
    <x v="1"/>
    <x v="49"/>
    <x v="41"/>
    <x v="17"/>
    <x v="40"/>
    <x v="1"/>
    <s v="TAIL-S"/>
    <x v="5"/>
    <s v="SCIECJ"/>
    <s v="SCIE217CJ"/>
    <x v="24"/>
    <x v="2"/>
    <x v="20"/>
    <x v="61"/>
    <d v="2025-03-11T07:06:36"/>
    <x v="48"/>
    <x v="12"/>
    <x v="0"/>
    <x v="3"/>
    <x v="0"/>
    <x v="3"/>
    <x v="0"/>
  </r>
  <r>
    <s v="CJ25-02749 - 20"/>
    <s v="68-1020 - TAIL-S - 20"/>
    <x v="1"/>
    <x v="0"/>
    <x v="0"/>
    <x v="0"/>
    <x v="6"/>
    <x v="1"/>
    <x v="50"/>
    <x v="6"/>
    <x v="3"/>
    <x v="5"/>
    <x v="1"/>
    <s v="TAIL-S"/>
    <x v="6"/>
    <s v="SCIECJ"/>
    <s v="SCIE216CJ"/>
    <x v="35"/>
    <x v="2"/>
    <x v="1"/>
    <x v="62"/>
    <d v="2025-02-26T14:57:36"/>
    <x v="49"/>
    <x v="20"/>
    <x v="0"/>
    <x v="0"/>
    <x v="0"/>
    <x v="0"/>
    <x v="0"/>
  </r>
  <r>
    <s v="CJ25-02838 - 20"/>
    <s v="65-3450 - TAIL-S - 20"/>
    <x v="1"/>
    <x v="0"/>
    <x v="0"/>
    <x v="0"/>
    <x v="6"/>
    <x v="0"/>
    <x v="51"/>
    <x v="42"/>
    <x v="18"/>
    <x v="41"/>
    <x v="1"/>
    <s v="TAIL-S"/>
    <x v="6"/>
    <s v="SCIECJ"/>
    <s v="SCIE216CJ"/>
    <x v="36"/>
    <x v="11"/>
    <x v="1"/>
    <x v="63"/>
    <d v="2025-02-26T10:13:12"/>
    <x v="50"/>
    <x v="1"/>
    <x v="0"/>
    <x v="3"/>
    <x v="0"/>
    <x v="3"/>
    <x v="1"/>
  </r>
  <r>
    <s v="CJ25-02839 - 40"/>
    <s v="74-1040 - TAIL-S - 40"/>
    <x v="1"/>
    <x v="0"/>
    <x v="0"/>
    <x v="0"/>
    <x v="6"/>
    <x v="0"/>
    <x v="52"/>
    <x v="43"/>
    <x v="19"/>
    <x v="42"/>
    <x v="2"/>
    <s v="TAIL-S"/>
    <x v="6"/>
    <s v="SCIECJ"/>
    <s v="SCIE216CJ"/>
    <x v="37"/>
    <x v="12"/>
    <x v="1"/>
    <x v="64"/>
    <d v="2025-02-26T09:11:24"/>
    <x v="1"/>
    <x v="20"/>
    <x v="0"/>
    <x v="4"/>
    <x v="0"/>
    <x v="4"/>
    <x v="1"/>
  </r>
  <r>
    <s v="CJ25-02839 - 50"/>
    <s v="74-1040 - TAIL-S - 50"/>
    <x v="1"/>
    <x v="4"/>
    <x v="0"/>
    <x v="0"/>
    <x v="6"/>
    <x v="0"/>
    <x v="52"/>
    <x v="43"/>
    <x v="19"/>
    <x v="42"/>
    <x v="4"/>
    <s v="TAIL-S"/>
    <x v="6"/>
    <s v="SCIECJ"/>
    <s v="SCIE216CJ"/>
    <x v="37"/>
    <x v="12"/>
    <x v="1"/>
    <x v="65"/>
    <d v="2025-02-26T09:59:24"/>
    <x v="1"/>
    <x v="20"/>
    <x v="0"/>
    <x v="4"/>
    <x v="0"/>
    <x v="4"/>
    <x v="1"/>
  </r>
  <r>
    <s v="CJ25-02862 - 20"/>
    <s v="53-3020 - TAIL-C - 20"/>
    <x v="5"/>
    <x v="0"/>
    <x v="0"/>
    <x v="0"/>
    <x v="0"/>
    <x v="1"/>
    <x v="53"/>
    <x v="44"/>
    <x v="13"/>
    <x v="43"/>
    <x v="1"/>
    <s v="TAIL-C"/>
    <x v="0"/>
    <s v="PROFILCJ"/>
    <s v="CONT4-HV-CJ"/>
    <x v="38"/>
    <x v="2"/>
    <x v="21"/>
    <x v="66"/>
    <d v="2025-03-13T08:43:12"/>
    <x v="51"/>
    <x v="13"/>
    <x v="0"/>
    <x v="0"/>
    <x v="0"/>
    <x v="0"/>
    <x v="0"/>
  </r>
  <r>
    <s v="CJ25-02862 - 30"/>
    <s v="53-3020 - TAIL-C - 30"/>
    <x v="5"/>
    <x v="2"/>
    <x v="0"/>
    <x v="0"/>
    <x v="0"/>
    <x v="1"/>
    <x v="53"/>
    <x v="44"/>
    <x v="13"/>
    <x v="43"/>
    <x v="0"/>
    <s v="TAIL-C"/>
    <x v="0"/>
    <s v="PROFILCJ"/>
    <s v="CONT4-HV-CJ"/>
    <x v="38"/>
    <x v="2"/>
    <x v="21"/>
    <x v="67"/>
    <d v="2025-03-13T10:31:12"/>
    <x v="52"/>
    <x v="13"/>
    <x v="0"/>
    <x v="0"/>
    <x v="0"/>
    <x v="0"/>
    <x v="0"/>
  </r>
  <r>
    <s v="CJ25-02862 - 40"/>
    <s v="53-3020 - TAIL-C - 40"/>
    <x v="5"/>
    <x v="2"/>
    <x v="0"/>
    <x v="0"/>
    <x v="0"/>
    <x v="1"/>
    <x v="53"/>
    <x v="44"/>
    <x v="13"/>
    <x v="43"/>
    <x v="2"/>
    <s v="TAIL-C"/>
    <x v="0"/>
    <s v="PROFILCJ"/>
    <s v="CONT4-HV-CJ"/>
    <x v="38"/>
    <x v="2"/>
    <x v="21"/>
    <x v="68"/>
    <d v="2025-03-13T11:48:36"/>
    <x v="53"/>
    <x v="13"/>
    <x v="0"/>
    <x v="3"/>
    <x v="0"/>
    <x v="3"/>
    <x v="0"/>
  </r>
  <r>
    <s v="CJ25-02865 - 20"/>
    <s v="51-2090 - TAIL-C - 20"/>
    <x v="3"/>
    <x v="0"/>
    <x v="0"/>
    <x v="0"/>
    <x v="7"/>
    <x v="1"/>
    <x v="54"/>
    <x v="45"/>
    <x v="13"/>
    <x v="44"/>
    <x v="1"/>
    <s v="TAIL-C"/>
    <x v="7"/>
    <s v="PROFILCJ"/>
    <s v="CONT2-HV-CJ"/>
    <x v="25"/>
    <x v="2"/>
    <x v="18"/>
    <x v="45"/>
    <d v="2025-03-18T07:44:24"/>
    <x v="34"/>
    <x v="18"/>
    <x v="0"/>
    <x v="0"/>
    <x v="0"/>
    <x v="0"/>
    <x v="1"/>
  </r>
  <r>
    <s v="CJ25-02865 - 30"/>
    <s v="51-2090 - TAIL-C - 30"/>
    <x v="3"/>
    <x v="3"/>
    <x v="0"/>
    <x v="0"/>
    <x v="7"/>
    <x v="1"/>
    <x v="54"/>
    <x v="45"/>
    <x v="13"/>
    <x v="44"/>
    <x v="0"/>
    <s v="TAIL-C"/>
    <x v="7"/>
    <s v="PROFILCJ"/>
    <s v="CONT2-HV-CJ"/>
    <x v="25"/>
    <x v="2"/>
    <x v="18"/>
    <x v="69"/>
    <d v="2025-03-18T08:36:36"/>
    <x v="35"/>
    <x v="18"/>
    <x v="0"/>
    <x v="3"/>
    <x v="0"/>
    <x v="3"/>
    <x v="1"/>
  </r>
  <r>
    <s v="CJ25-02865 - 40"/>
    <s v="51-2090 - TAIL-C - 40"/>
    <x v="3"/>
    <x v="3"/>
    <x v="0"/>
    <x v="0"/>
    <x v="7"/>
    <x v="1"/>
    <x v="54"/>
    <x v="45"/>
    <x v="13"/>
    <x v="44"/>
    <x v="2"/>
    <s v="TAIL-C"/>
    <x v="7"/>
    <s v="PROFILCJ"/>
    <s v="CONT2-HV-CJ"/>
    <x v="25"/>
    <x v="2"/>
    <x v="18"/>
    <x v="70"/>
    <d v="2025-03-18T09:25:48"/>
    <x v="27"/>
    <x v="18"/>
    <x v="0"/>
    <x v="3"/>
    <x v="0"/>
    <x v="3"/>
    <x v="1"/>
  </r>
  <r>
    <s v="CJ25-02881 - 20"/>
    <s v="PO-12-612 - TAIL-C - 20"/>
    <x v="1"/>
    <x v="0"/>
    <x v="0"/>
    <x v="0"/>
    <x v="1"/>
    <x v="0"/>
    <x v="55"/>
    <x v="46"/>
    <x v="1"/>
    <x v="45"/>
    <x v="1"/>
    <s v="TAIL-C"/>
    <x v="1"/>
    <s v="PROFILCJ"/>
    <s v="CONT5-V-CJ"/>
    <x v="39"/>
    <x v="13"/>
    <x v="3"/>
    <x v="71"/>
    <d v="2025-02-25T07:55:48"/>
    <x v="54"/>
    <x v="4"/>
    <x v="0"/>
    <x v="0"/>
    <x v="0"/>
    <x v="0"/>
    <x v="0"/>
  </r>
  <r>
    <s v="CJ25-02881 - 30"/>
    <s v="PO-12-612 - IMPRIM - 30"/>
    <x v="1"/>
    <x v="1"/>
    <x v="0"/>
    <x v="0"/>
    <x v="2"/>
    <x v="0"/>
    <x v="55"/>
    <x v="46"/>
    <x v="1"/>
    <x v="45"/>
    <x v="0"/>
    <s v="IMPRIM"/>
    <x v="2"/>
    <s v="LAMINECJ"/>
    <s v="LIIMP219CJ"/>
    <x v="39"/>
    <x v="13"/>
    <x v="3"/>
    <x v="72"/>
    <d v="2025-02-25T08:01:12"/>
    <x v="55"/>
    <x v="4"/>
    <x v="0"/>
    <x v="0"/>
    <x v="0"/>
    <x v="0"/>
    <x v="0"/>
  </r>
  <r>
    <s v="CJ25-02883 - 20"/>
    <s v="PO-12-729 - TAIL-C - 20"/>
    <x v="1"/>
    <x v="0"/>
    <x v="0"/>
    <x v="0"/>
    <x v="1"/>
    <x v="1"/>
    <x v="56"/>
    <x v="47"/>
    <x v="1"/>
    <x v="46"/>
    <x v="1"/>
    <s v="TAIL-C"/>
    <x v="1"/>
    <s v="PROFILCJ"/>
    <s v="CONT5-V-CJ"/>
    <x v="40"/>
    <x v="2"/>
    <x v="4"/>
    <x v="73"/>
    <d v="2025-02-25T11:24:00"/>
    <x v="49"/>
    <x v="4"/>
    <x v="0"/>
    <x v="0"/>
    <x v="0"/>
    <x v="0"/>
    <x v="1"/>
  </r>
  <r>
    <s v="CJ25-02883 - 30"/>
    <s v="PO-12-729 - TAIL-C - 30"/>
    <x v="1"/>
    <x v="1"/>
    <x v="0"/>
    <x v="0"/>
    <x v="1"/>
    <x v="1"/>
    <x v="56"/>
    <x v="47"/>
    <x v="1"/>
    <x v="46"/>
    <x v="0"/>
    <s v="TAIL-C"/>
    <x v="1"/>
    <s v="PROFILCJ"/>
    <s v="CONT5-V-CJ"/>
    <x v="40"/>
    <x v="2"/>
    <x v="4"/>
    <x v="74"/>
    <d v="2025-02-26T13:49:48"/>
    <x v="56"/>
    <x v="4"/>
    <x v="0"/>
    <x v="0"/>
    <x v="0"/>
    <x v="0"/>
    <x v="1"/>
  </r>
  <r>
    <s v="CJ25-02883 - 40"/>
    <s v="PO-12-729 - IMPRIM - 40"/>
    <x v="1"/>
    <x v="1"/>
    <x v="0"/>
    <x v="0"/>
    <x v="2"/>
    <x v="1"/>
    <x v="56"/>
    <x v="47"/>
    <x v="1"/>
    <x v="46"/>
    <x v="2"/>
    <s v="IMPRIM"/>
    <x v="2"/>
    <s v="LAMINECJ"/>
    <s v="LIIMP219CJ"/>
    <x v="40"/>
    <x v="2"/>
    <x v="4"/>
    <x v="75"/>
    <d v="2025-02-26T13:57:00"/>
    <x v="56"/>
    <x v="4"/>
    <x v="0"/>
    <x v="0"/>
    <x v="0"/>
    <x v="0"/>
    <x v="1"/>
  </r>
  <r>
    <s v="CJ25-02975 - 20"/>
    <s v="50-2330 - TAIL-S - 20"/>
    <x v="1"/>
    <x v="0"/>
    <x v="0"/>
    <x v="0"/>
    <x v="5"/>
    <x v="1"/>
    <x v="57"/>
    <x v="48"/>
    <x v="20"/>
    <x v="47"/>
    <x v="1"/>
    <s v="TAIL-S"/>
    <x v="5"/>
    <s v="SCIECJ"/>
    <s v="SCIE217CJ"/>
    <x v="41"/>
    <x v="2"/>
    <x v="1"/>
    <x v="76"/>
    <d v="2025-02-26T11:30:36"/>
    <x v="57"/>
    <x v="20"/>
    <x v="0"/>
    <x v="3"/>
    <x v="0"/>
    <x v="3"/>
    <x v="1"/>
  </r>
  <r>
    <s v="CJ25-02979 - 20"/>
    <s v="50-2370 - TAIL-C - 20"/>
    <x v="1"/>
    <x v="0"/>
    <x v="0"/>
    <x v="0"/>
    <x v="0"/>
    <x v="1"/>
    <x v="58"/>
    <x v="49"/>
    <x v="20"/>
    <x v="48"/>
    <x v="1"/>
    <s v="TAIL-C"/>
    <x v="0"/>
    <s v="PROFILCJ"/>
    <s v="CONT4-HV-CJ"/>
    <x v="42"/>
    <x v="2"/>
    <x v="4"/>
    <x v="77"/>
    <d v="2025-02-25T14:52:12"/>
    <x v="58"/>
    <x v="20"/>
    <x v="0"/>
    <x v="3"/>
    <x v="0"/>
    <x v="3"/>
    <x v="1"/>
  </r>
  <r>
    <s v="CJ25-02980 - 20"/>
    <s v="50-2390 - TAIL-C - 20"/>
    <x v="1"/>
    <x v="0"/>
    <x v="0"/>
    <x v="0"/>
    <x v="0"/>
    <x v="1"/>
    <x v="59"/>
    <x v="50"/>
    <x v="20"/>
    <x v="49"/>
    <x v="1"/>
    <s v="TAIL-C"/>
    <x v="0"/>
    <s v="PROFILCJ"/>
    <s v="CONT4-HV-CJ"/>
    <x v="42"/>
    <x v="2"/>
    <x v="4"/>
    <x v="78"/>
    <d v="2025-02-26T07:16:48"/>
    <x v="15"/>
    <x v="20"/>
    <x v="0"/>
    <x v="0"/>
    <x v="0"/>
    <x v="0"/>
    <x v="1"/>
  </r>
  <r>
    <s v="CJ25-02983 - 30"/>
    <s v="67-1250 - TAIL-S - 30"/>
    <x v="1"/>
    <x v="0"/>
    <x v="0"/>
    <x v="0"/>
    <x v="6"/>
    <x v="2"/>
    <x v="60"/>
    <x v="51"/>
    <x v="18"/>
    <x v="50"/>
    <x v="0"/>
    <s v="TAIL-S"/>
    <x v="6"/>
    <s v="SCIECJ"/>
    <s v="SCIE216CJ"/>
    <x v="43"/>
    <x v="14"/>
    <x v="1"/>
    <x v="79"/>
    <d v="2025-02-26T10:26:24"/>
    <x v="59"/>
    <x v="1"/>
    <x v="0"/>
    <x v="3"/>
    <x v="0"/>
    <x v="3"/>
    <x v="1"/>
  </r>
  <r>
    <s v="CJ25-02984 - 30"/>
    <s v="50-2360 - TAIL-C - 30"/>
    <x v="1"/>
    <x v="0"/>
    <x v="0"/>
    <x v="0"/>
    <x v="0"/>
    <x v="0"/>
    <x v="61"/>
    <x v="52"/>
    <x v="20"/>
    <x v="51"/>
    <x v="0"/>
    <s v="TAIL-C"/>
    <x v="0"/>
    <s v="PROFILCJ"/>
    <s v="CONT4-HV-CJ"/>
    <x v="44"/>
    <x v="14"/>
    <x v="1"/>
    <x v="80"/>
    <d v="2025-02-26T07:52:48"/>
    <x v="60"/>
    <x v="20"/>
    <x v="0"/>
    <x v="0"/>
    <x v="0"/>
    <x v="0"/>
    <x v="1"/>
  </r>
  <r>
    <s v="CJ25-02985 - 20"/>
    <s v="50-2380 - TAIL-C - 20"/>
    <x v="1"/>
    <x v="0"/>
    <x v="0"/>
    <x v="0"/>
    <x v="0"/>
    <x v="1"/>
    <x v="62"/>
    <x v="53"/>
    <x v="20"/>
    <x v="52"/>
    <x v="1"/>
    <s v="TAIL-C"/>
    <x v="0"/>
    <s v="PROFILCJ"/>
    <s v="CONT4-HV-CJ"/>
    <x v="42"/>
    <x v="2"/>
    <x v="1"/>
    <x v="81"/>
    <d v="2025-02-26T08:21:36"/>
    <x v="14"/>
    <x v="20"/>
    <x v="0"/>
    <x v="0"/>
    <x v="0"/>
    <x v="0"/>
    <x v="1"/>
  </r>
  <r>
    <s v="CJ25-02986 - 20"/>
    <s v="74-1270 - TAIL-C - 20"/>
    <x v="2"/>
    <x v="0"/>
    <x v="0"/>
    <x v="0"/>
    <x v="7"/>
    <x v="1"/>
    <x v="63"/>
    <x v="54"/>
    <x v="21"/>
    <x v="53"/>
    <x v="1"/>
    <s v="TAIL-C"/>
    <x v="7"/>
    <s v="PROFILCJ"/>
    <s v="CONT2-HV-CJ"/>
    <x v="45"/>
    <x v="2"/>
    <x v="13"/>
    <x v="82"/>
    <d v="2025-03-03T11:51:00"/>
    <x v="61"/>
    <x v="21"/>
    <x v="0"/>
    <x v="0"/>
    <x v="0"/>
    <x v="0"/>
    <x v="0"/>
  </r>
  <r>
    <s v="CJ25-03106 - 20"/>
    <s v="71-1120 - TAIL-C - 20"/>
    <x v="1"/>
    <x v="0"/>
    <x v="3"/>
    <x v="0"/>
    <x v="0"/>
    <x v="1"/>
    <x v="64"/>
    <x v="55"/>
    <x v="22"/>
    <x v="54"/>
    <x v="1"/>
    <s v="TAIL-C"/>
    <x v="0"/>
    <s v="PROFILCJ"/>
    <s v="CONT4-HV-CJ"/>
    <x v="46"/>
    <x v="2"/>
    <x v="1"/>
    <x v="83"/>
    <d v="2025-02-26T10:06:36"/>
    <x v="62"/>
    <x v="1"/>
    <x v="0"/>
    <x v="0"/>
    <x v="0"/>
    <x v="0"/>
    <x v="1"/>
  </r>
  <r>
    <s v="CJ25-03107 - 20"/>
    <s v="69-1530 - TAIL-S - 20"/>
    <x v="1"/>
    <x v="0"/>
    <x v="0"/>
    <x v="0"/>
    <x v="6"/>
    <x v="1"/>
    <x v="65"/>
    <x v="56"/>
    <x v="23"/>
    <x v="55"/>
    <x v="1"/>
    <s v="TAIL-S"/>
    <x v="6"/>
    <s v="SCIECJ"/>
    <s v="SCIE216CJ"/>
    <x v="47"/>
    <x v="2"/>
    <x v="1"/>
    <x v="84"/>
    <d v="2025-02-27T07:27:36"/>
    <x v="23"/>
    <x v="20"/>
    <x v="0"/>
    <x v="0"/>
    <x v="0"/>
    <x v="0"/>
    <x v="0"/>
  </r>
  <r>
    <s v="CJ25-03107 - 25"/>
    <s v="69-1530 - TAIL-S - 25"/>
    <x v="1"/>
    <x v="0"/>
    <x v="0"/>
    <x v="0"/>
    <x v="6"/>
    <x v="1"/>
    <x v="65"/>
    <x v="56"/>
    <x v="23"/>
    <x v="55"/>
    <x v="5"/>
    <s v="TAIL-S"/>
    <x v="6"/>
    <s v="SCIECJ"/>
    <s v="SCIE216CJ"/>
    <x v="47"/>
    <x v="2"/>
    <x v="12"/>
    <x v="85"/>
    <d v="2025-02-27T08:55:12"/>
    <x v="63"/>
    <x v="20"/>
    <x v="0"/>
    <x v="4"/>
    <x v="0"/>
    <x v="4"/>
    <x v="0"/>
  </r>
  <r>
    <s v="CJ25-03108 - 20"/>
    <s v="71-1130 - TAIL-C - 20"/>
    <x v="1"/>
    <x v="0"/>
    <x v="3"/>
    <x v="0"/>
    <x v="0"/>
    <x v="1"/>
    <x v="66"/>
    <x v="57"/>
    <x v="22"/>
    <x v="56"/>
    <x v="1"/>
    <s v="TAIL-C"/>
    <x v="0"/>
    <s v="PROFILCJ"/>
    <s v="CONT4-HV-CJ"/>
    <x v="46"/>
    <x v="2"/>
    <x v="1"/>
    <x v="86"/>
    <d v="2025-02-26T11:33:36"/>
    <x v="12"/>
    <x v="1"/>
    <x v="0"/>
    <x v="0"/>
    <x v="0"/>
    <x v="0"/>
    <x v="1"/>
  </r>
  <r>
    <s v="CJ25-03109 - 30"/>
    <s v="69-1290 - TAIL-S - 30"/>
    <x v="5"/>
    <x v="0"/>
    <x v="0"/>
    <x v="0"/>
    <x v="5"/>
    <x v="1"/>
    <x v="67"/>
    <x v="58"/>
    <x v="24"/>
    <x v="57"/>
    <x v="0"/>
    <s v="TAIL-S"/>
    <x v="5"/>
    <s v="SCIECJ"/>
    <s v="SCIE217CJ"/>
    <x v="48"/>
    <x v="2"/>
    <x v="21"/>
    <x v="66"/>
    <d v="2025-03-13T07:12:00"/>
    <x v="44"/>
    <x v="13"/>
    <x v="0"/>
    <x v="0"/>
    <x v="0"/>
    <x v="0"/>
    <x v="0"/>
  </r>
  <r>
    <s v="CJ25-03215 - 20"/>
    <s v="66-1140 - TAIL-C - 20"/>
    <x v="4"/>
    <x v="0"/>
    <x v="0"/>
    <x v="0"/>
    <x v="7"/>
    <x v="1"/>
    <x v="68"/>
    <x v="28"/>
    <x v="0"/>
    <x v="27"/>
    <x v="1"/>
    <s v="TAIL-C"/>
    <x v="7"/>
    <s v="PROFILCJ"/>
    <s v="CONT2-HV-CJ"/>
    <x v="49"/>
    <x v="2"/>
    <x v="16"/>
    <x v="87"/>
    <d v="2025-03-28T13:59:24"/>
    <x v="64"/>
    <x v="22"/>
    <x v="0"/>
    <x v="3"/>
    <x v="0"/>
    <x v="3"/>
    <x v="0"/>
  </r>
  <r>
    <s v="CJ25-03215 - 30"/>
    <s v="66-1140 - TAIL-S - 30"/>
    <x v="4"/>
    <x v="3"/>
    <x v="0"/>
    <x v="0"/>
    <x v="6"/>
    <x v="1"/>
    <x v="68"/>
    <x v="28"/>
    <x v="0"/>
    <x v="27"/>
    <x v="0"/>
    <s v="TAIL-S"/>
    <x v="6"/>
    <s v="SCIECJ"/>
    <s v="SCIE216CJ"/>
    <x v="49"/>
    <x v="2"/>
    <x v="16"/>
    <x v="88"/>
    <d v="2025-03-28T14:32:24"/>
    <x v="65"/>
    <x v="22"/>
    <x v="0"/>
    <x v="3"/>
    <x v="0"/>
    <x v="3"/>
    <x v="0"/>
  </r>
  <r>
    <s v="CJ25-03217 - 20"/>
    <s v="69-1360 - TAIL-C - 20"/>
    <x v="2"/>
    <x v="0"/>
    <x v="3"/>
    <x v="0"/>
    <x v="0"/>
    <x v="1"/>
    <x v="69"/>
    <x v="59"/>
    <x v="25"/>
    <x v="58"/>
    <x v="1"/>
    <s v="TAIL-C"/>
    <x v="0"/>
    <s v="PROFILCJ"/>
    <s v="CONT4-HV-CJ"/>
    <x v="50"/>
    <x v="2"/>
    <x v="13"/>
    <x v="89"/>
    <d v="2025-03-03T10:33:00"/>
    <x v="66"/>
    <x v="7"/>
    <x v="0"/>
    <x v="0"/>
    <x v="0"/>
    <x v="0"/>
    <x v="0"/>
  </r>
  <r>
    <s v="CJ25-03217 - 30"/>
    <s v="69-1360 - TAIL-C - 30"/>
    <x v="2"/>
    <x v="2"/>
    <x v="3"/>
    <x v="0"/>
    <x v="0"/>
    <x v="1"/>
    <x v="69"/>
    <x v="59"/>
    <x v="25"/>
    <x v="58"/>
    <x v="0"/>
    <s v="TAIL-C"/>
    <x v="0"/>
    <s v="PROFILCJ"/>
    <s v="CONT4-HV-CJ"/>
    <x v="50"/>
    <x v="2"/>
    <x v="13"/>
    <x v="90"/>
    <d v="2025-03-03T13:33:00"/>
    <x v="67"/>
    <x v="7"/>
    <x v="0"/>
    <x v="3"/>
    <x v="0"/>
    <x v="3"/>
    <x v="0"/>
  </r>
  <r>
    <s v="CJ25-03219 - 20"/>
    <s v="70-2310 - TAIL-S - 20"/>
    <x v="3"/>
    <x v="0"/>
    <x v="0"/>
    <x v="0"/>
    <x v="5"/>
    <x v="1"/>
    <x v="70"/>
    <x v="60"/>
    <x v="24"/>
    <x v="59"/>
    <x v="1"/>
    <s v="TAIL-S"/>
    <x v="5"/>
    <s v="SCIECJ"/>
    <s v="SCIE217CJ"/>
    <x v="51"/>
    <x v="2"/>
    <x v="22"/>
    <x v="91"/>
    <d v="2025-03-20T13:05:24"/>
    <x v="39"/>
    <x v="23"/>
    <x v="0"/>
    <x v="3"/>
    <x v="0"/>
    <x v="3"/>
    <x v="0"/>
  </r>
  <r>
    <s v="CJ25-03258 - 20"/>
    <s v="58-3160 - TAIL-S - 20"/>
    <x v="2"/>
    <x v="0"/>
    <x v="0"/>
    <x v="0"/>
    <x v="6"/>
    <x v="1"/>
    <x v="71"/>
    <x v="61"/>
    <x v="26"/>
    <x v="60"/>
    <x v="1"/>
    <s v="TAIL-S"/>
    <x v="6"/>
    <s v="SCIECJ"/>
    <s v="SCIE216CJ"/>
    <x v="52"/>
    <x v="2"/>
    <x v="6"/>
    <x v="92"/>
    <d v="2025-03-04T07:58:12"/>
    <x v="35"/>
    <x v="7"/>
    <x v="0"/>
    <x v="0"/>
    <x v="0"/>
    <x v="0"/>
    <x v="1"/>
  </r>
  <r>
    <s v="CJ25-03260 - 20"/>
    <s v="66-1130 - TAIL-C - 20"/>
    <x v="2"/>
    <x v="0"/>
    <x v="3"/>
    <x v="0"/>
    <x v="0"/>
    <x v="1"/>
    <x v="72"/>
    <x v="62"/>
    <x v="25"/>
    <x v="61"/>
    <x v="1"/>
    <s v="TAIL-C"/>
    <x v="0"/>
    <s v="PROFILCJ"/>
    <s v="CONT4-HV-CJ"/>
    <x v="53"/>
    <x v="2"/>
    <x v="13"/>
    <x v="93"/>
    <d v="2025-03-04T07:46:48"/>
    <x v="68"/>
    <x v="7"/>
    <x v="0"/>
    <x v="0"/>
    <x v="0"/>
    <x v="0"/>
    <x v="0"/>
  </r>
  <r>
    <s v="CJ25-03260 - 30"/>
    <s v="66-1130 - TAIL-C - 30"/>
    <x v="2"/>
    <x v="2"/>
    <x v="3"/>
    <x v="0"/>
    <x v="0"/>
    <x v="1"/>
    <x v="72"/>
    <x v="62"/>
    <x v="25"/>
    <x v="61"/>
    <x v="0"/>
    <s v="TAIL-C"/>
    <x v="0"/>
    <s v="PROFILCJ"/>
    <s v="CONT4-HV-CJ"/>
    <x v="53"/>
    <x v="2"/>
    <x v="6"/>
    <x v="94"/>
    <d v="2025-03-04T11:46:48"/>
    <x v="69"/>
    <x v="7"/>
    <x v="0"/>
    <x v="3"/>
    <x v="0"/>
    <x v="3"/>
    <x v="0"/>
  </r>
  <r>
    <s v="CJ25-03261 - 20"/>
    <s v="69-1350 - TAIL-C - 20"/>
    <x v="2"/>
    <x v="0"/>
    <x v="3"/>
    <x v="0"/>
    <x v="0"/>
    <x v="1"/>
    <x v="73"/>
    <x v="63"/>
    <x v="25"/>
    <x v="62"/>
    <x v="1"/>
    <s v="TAIL-C"/>
    <x v="0"/>
    <s v="PROFILCJ"/>
    <s v="CONT4-HV-CJ"/>
    <x v="54"/>
    <x v="2"/>
    <x v="13"/>
    <x v="95"/>
    <d v="2025-03-03T08:37:12"/>
    <x v="70"/>
    <x v="7"/>
    <x v="0"/>
    <x v="0"/>
    <x v="0"/>
    <x v="0"/>
    <x v="1"/>
  </r>
  <r>
    <s v="CJ25-03261 - 30"/>
    <s v="69-1350 - TAIL-C - 30"/>
    <x v="2"/>
    <x v="2"/>
    <x v="3"/>
    <x v="0"/>
    <x v="0"/>
    <x v="1"/>
    <x v="73"/>
    <x v="63"/>
    <x v="25"/>
    <x v="62"/>
    <x v="0"/>
    <s v="TAIL-C"/>
    <x v="0"/>
    <s v="PROFILCJ"/>
    <s v="CONT4-HV-CJ"/>
    <x v="54"/>
    <x v="2"/>
    <x v="13"/>
    <x v="96"/>
    <d v="2025-03-03T09:28:12"/>
    <x v="58"/>
    <x v="7"/>
    <x v="0"/>
    <x v="3"/>
    <x v="0"/>
    <x v="3"/>
    <x v="1"/>
  </r>
  <r>
    <s v="CJ25-03262 - 10"/>
    <s v="74-7900 - LAMINAGE - 10"/>
    <x v="4"/>
    <x v="0"/>
    <x v="0"/>
    <x v="0"/>
    <x v="3"/>
    <x v="1"/>
    <x v="74"/>
    <x v="64"/>
    <x v="7"/>
    <x v="2"/>
    <x v="3"/>
    <s v="LAMINAGE"/>
    <x v="3"/>
    <s v="LAMINECJ"/>
    <s v="CELLUR1209CJ"/>
    <x v="55"/>
    <x v="2"/>
    <x v="8"/>
    <x v="97"/>
    <d v="2025-03-25T07:32:24"/>
    <x v="71"/>
    <x v="11"/>
    <x v="0"/>
    <x v="2"/>
    <x v="0"/>
    <x v="2"/>
    <x v="0"/>
  </r>
  <r>
    <s v="CJ25-03262 - 2"/>
    <s v="74-7900 - TAIL-S - 2"/>
    <x v="4"/>
    <x v="0"/>
    <x v="0"/>
    <x v="0"/>
    <x v="5"/>
    <x v="1"/>
    <x v="74"/>
    <x v="64"/>
    <x v="7"/>
    <x v="2"/>
    <x v="6"/>
    <s v="TAIL-S"/>
    <x v="5"/>
    <s v="SCIECJ"/>
    <s v="SCIE217CJ"/>
    <x v="55"/>
    <x v="2"/>
    <x v="8"/>
    <x v="98"/>
    <d v="2025-03-24T09:07:12"/>
    <x v="72"/>
    <x v="11"/>
    <x v="0"/>
    <x v="3"/>
    <x v="0"/>
    <x v="3"/>
    <x v="0"/>
  </r>
  <r>
    <s v="CJ25-03264 - 20"/>
    <s v="68-1520 - TAIL-S - 20"/>
    <x v="2"/>
    <x v="0"/>
    <x v="0"/>
    <x v="0"/>
    <x v="6"/>
    <x v="1"/>
    <x v="75"/>
    <x v="65"/>
    <x v="27"/>
    <x v="63"/>
    <x v="1"/>
    <s v="TAIL-S"/>
    <x v="6"/>
    <s v="SCIECJ"/>
    <s v="SCIE216CJ"/>
    <x v="56"/>
    <x v="2"/>
    <x v="6"/>
    <x v="99"/>
    <d v="2025-03-04T13:33:36"/>
    <x v="73"/>
    <x v="24"/>
    <x v="0"/>
    <x v="0"/>
    <x v="0"/>
    <x v="0"/>
    <x v="0"/>
  </r>
  <r>
    <s v="CJ25-03268 - 10"/>
    <s v="74-7900 - LAMINAGE - 10"/>
    <x v="4"/>
    <x v="0"/>
    <x v="0"/>
    <x v="0"/>
    <x v="3"/>
    <x v="1"/>
    <x v="76"/>
    <x v="64"/>
    <x v="7"/>
    <x v="2"/>
    <x v="3"/>
    <s v="LAMINAGE"/>
    <x v="3"/>
    <s v="LAMINECJ"/>
    <s v="CELLUR1209CJ"/>
    <x v="57"/>
    <x v="2"/>
    <x v="17"/>
    <x v="100"/>
    <d v="2025-03-28T07:50:24"/>
    <x v="74"/>
    <x v="25"/>
    <x v="0"/>
    <x v="2"/>
    <x v="0"/>
    <x v="2"/>
    <x v="0"/>
  </r>
  <r>
    <s v="CJ25-03268 - 2"/>
    <s v="74-7900 - TAIL-S - 2"/>
    <x v="4"/>
    <x v="0"/>
    <x v="0"/>
    <x v="0"/>
    <x v="8"/>
    <x v="1"/>
    <x v="76"/>
    <x v="64"/>
    <x v="7"/>
    <x v="2"/>
    <x v="6"/>
    <s v="TAIL-S"/>
    <x v="8"/>
    <s v="SCIECJ"/>
    <s v="SCIES2CJ"/>
    <x v="57"/>
    <x v="2"/>
    <x v="17"/>
    <x v="101"/>
    <d v="2025-03-27T10:04:48"/>
    <x v="51"/>
    <x v="25"/>
    <x v="0"/>
    <x v="3"/>
    <x v="0"/>
    <x v="3"/>
    <x v="0"/>
  </r>
  <r>
    <s v="CJ25-03286 - 20"/>
    <s v="PO-12-727 - TAIL-C - 20"/>
    <x v="2"/>
    <x v="0"/>
    <x v="0"/>
    <x v="0"/>
    <x v="1"/>
    <x v="1"/>
    <x v="77"/>
    <x v="66"/>
    <x v="1"/>
    <x v="64"/>
    <x v="1"/>
    <s v="TAIL-C"/>
    <x v="1"/>
    <s v="PROFILCJ"/>
    <s v="CONT5-V-CJ"/>
    <x v="58"/>
    <x v="2"/>
    <x v="2"/>
    <x v="3"/>
    <d v="2025-03-05T10:15:36"/>
    <x v="75"/>
    <x v="2"/>
    <x v="0"/>
    <x v="0"/>
    <x v="0"/>
    <x v="0"/>
    <x v="1"/>
  </r>
  <r>
    <s v="CJ25-03286 - 30"/>
    <s v="PO-12-727 - TAIL-C - 30"/>
    <x v="2"/>
    <x v="1"/>
    <x v="0"/>
    <x v="0"/>
    <x v="1"/>
    <x v="1"/>
    <x v="77"/>
    <x v="66"/>
    <x v="1"/>
    <x v="64"/>
    <x v="0"/>
    <s v="TAIL-C"/>
    <x v="1"/>
    <s v="PROFILCJ"/>
    <s v="CONT5-V-CJ"/>
    <x v="58"/>
    <x v="2"/>
    <x v="2"/>
    <x v="102"/>
    <d v="2025-03-06T11:14:24"/>
    <x v="76"/>
    <x v="2"/>
    <x v="0"/>
    <x v="0"/>
    <x v="0"/>
    <x v="0"/>
    <x v="1"/>
  </r>
  <r>
    <s v="CJ25-03286 - 40"/>
    <s v="PO-12-727 - IMPRIM - 40"/>
    <x v="2"/>
    <x v="1"/>
    <x v="0"/>
    <x v="0"/>
    <x v="2"/>
    <x v="1"/>
    <x v="77"/>
    <x v="66"/>
    <x v="1"/>
    <x v="64"/>
    <x v="2"/>
    <s v="IMPRIM"/>
    <x v="2"/>
    <s v="LAMINECJ"/>
    <s v="LIIMP219CJ"/>
    <x v="58"/>
    <x v="2"/>
    <x v="2"/>
    <x v="103"/>
    <d v="2025-03-06T11:23:24"/>
    <x v="76"/>
    <x v="2"/>
    <x v="0"/>
    <x v="0"/>
    <x v="0"/>
    <x v="0"/>
    <x v="1"/>
  </r>
  <r>
    <s v="CJ25-03312 - 10"/>
    <s v="19-0360 - ASSEMB - 10"/>
    <x v="2"/>
    <x v="0"/>
    <x v="0"/>
    <x v="0"/>
    <x v="9"/>
    <x v="1"/>
    <x v="78"/>
    <x v="67"/>
    <x v="24"/>
    <x v="65"/>
    <x v="3"/>
    <s v="ASSEMB"/>
    <x v="9"/>
    <s v="H-ASSCJ"/>
    <s v="OPASSGENCJ"/>
    <x v="59"/>
    <x v="2"/>
    <x v="13"/>
    <x v="82"/>
    <d v="2025-03-04T08:56:24"/>
    <x v="77"/>
    <x v="26"/>
    <x v="1"/>
    <x v="3"/>
    <x v="1"/>
    <x v="3"/>
    <x v="0"/>
  </r>
  <r>
    <s v="CJ25-03313 - 20"/>
    <s v="45-2530 - TAIL-C - 20"/>
    <x v="2"/>
    <x v="0"/>
    <x v="0"/>
    <x v="0"/>
    <x v="0"/>
    <x v="1"/>
    <x v="79"/>
    <x v="68"/>
    <x v="28"/>
    <x v="66"/>
    <x v="1"/>
    <s v="TAIL-C"/>
    <x v="0"/>
    <s v="PROFILCJ"/>
    <s v="CONT4-HV-CJ"/>
    <x v="60"/>
    <x v="2"/>
    <x v="2"/>
    <x v="104"/>
    <d v="2025-03-05T13:06:00"/>
    <x v="78"/>
    <x v="6"/>
    <x v="0"/>
    <x v="0"/>
    <x v="0"/>
    <x v="0"/>
    <x v="0"/>
  </r>
  <r>
    <s v="CJ25-03313 - 30"/>
    <s v="45-2530 - TAIL-C - 30"/>
    <x v="2"/>
    <x v="2"/>
    <x v="0"/>
    <x v="0"/>
    <x v="0"/>
    <x v="1"/>
    <x v="79"/>
    <x v="68"/>
    <x v="28"/>
    <x v="66"/>
    <x v="0"/>
    <s v="TAIL-C"/>
    <x v="0"/>
    <s v="PROFILCJ"/>
    <s v="CONT4-HV-CJ"/>
    <x v="60"/>
    <x v="2"/>
    <x v="2"/>
    <x v="105"/>
    <d v="2025-03-05T13:43:12"/>
    <x v="79"/>
    <x v="6"/>
    <x v="0"/>
    <x v="3"/>
    <x v="0"/>
    <x v="3"/>
    <x v="0"/>
  </r>
  <r>
    <s v="CJ25-03314 - 30"/>
    <s v="49-0920 - TAIL-S - 30"/>
    <x v="2"/>
    <x v="0"/>
    <x v="0"/>
    <x v="0"/>
    <x v="6"/>
    <x v="1"/>
    <x v="80"/>
    <x v="69"/>
    <x v="29"/>
    <x v="67"/>
    <x v="0"/>
    <s v="TAIL-S"/>
    <x v="6"/>
    <s v="SCIECJ"/>
    <s v="SCIE216CJ"/>
    <x v="61"/>
    <x v="2"/>
    <x v="2"/>
    <x v="106"/>
    <d v="2025-03-05T08:06:00"/>
    <x v="79"/>
    <x v="27"/>
    <x v="0"/>
    <x v="3"/>
    <x v="0"/>
    <x v="3"/>
    <x v="1"/>
  </r>
  <r>
    <s v="CJ25-03315 - 20"/>
    <s v="56-3070 - TAIL-C - 20"/>
    <x v="5"/>
    <x v="0"/>
    <x v="0"/>
    <x v="0"/>
    <x v="7"/>
    <x v="1"/>
    <x v="81"/>
    <x v="70"/>
    <x v="30"/>
    <x v="68"/>
    <x v="1"/>
    <s v="TAIL-C"/>
    <x v="7"/>
    <s v="PROFILCJ"/>
    <s v="CONT2-HV-CJ"/>
    <x v="51"/>
    <x v="2"/>
    <x v="20"/>
    <x v="107"/>
    <d v="2025-03-11T09:00:00"/>
    <x v="80"/>
    <x v="12"/>
    <x v="0"/>
    <x v="0"/>
    <x v="0"/>
    <x v="0"/>
    <x v="1"/>
  </r>
  <r>
    <s v="CJ25-03316 - 20"/>
    <s v="65-3360 - TAIL-C - 20"/>
    <x v="2"/>
    <x v="0"/>
    <x v="0"/>
    <x v="0"/>
    <x v="0"/>
    <x v="1"/>
    <x v="82"/>
    <x v="71"/>
    <x v="31"/>
    <x v="69"/>
    <x v="1"/>
    <s v="TAIL-C"/>
    <x v="0"/>
    <s v="PROFILCJ"/>
    <s v="CONT4-HV-CJ"/>
    <x v="62"/>
    <x v="2"/>
    <x v="13"/>
    <x v="27"/>
    <d v="2025-03-03T07:36:36"/>
    <x v="60"/>
    <x v="7"/>
    <x v="0"/>
    <x v="3"/>
    <x v="0"/>
    <x v="3"/>
    <x v="1"/>
  </r>
  <r>
    <s v="CJ25-03316 - 30"/>
    <s v="65-3360 - TAIL-S - 30"/>
    <x v="2"/>
    <x v="2"/>
    <x v="0"/>
    <x v="0"/>
    <x v="8"/>
    <x v="1"/>
    <x v="82"/>
    <x v="71"/>
    <x v="31"/>
    <x v="69"/>
    <x v="0"/>
    <s v="TAIL-S"/>
    <x v="8"/>
    <s v="SCIECJ"/>
    <s v="SCIES2CJ"/>
    <x v="62"/>
    <x v="2"/>
    <x v="6"/>
    <x v="108"/>
    <d v="2025-03-04T09:52:12"/>
    <x v="81"/>
    <x v="7"/>
    <x v="0"/>
    <x v="3"/>
    <x v="0"/>
    <x v="3"/>
    <x v="1"/>
  </r>
  <r>
    <s v="CJ25-03320 - 20"/>
    <s v="74-1590 - TAIL-S - 20"/>
    <x v="3"/>
    <x v="0"/>
    <x v="0"/>
    <x v="0"/>
    <x v="6"/>
    <x v="1"/>
    <x v="83"/>
    <x v="72"/>
    <x v="32"/>
    <x v="2"/>
    <x v="1"/>
    <s v="TAIL-S"/>
    <x v="6"/>
    <s v="SCIECJ"/>
    <s v="SCIE216CJ"/>
    <x v="63"/>
    <x v="2"/>
    <x v="22"/>
    <x v="109"/>
    <d v="2025-03-20T09:51:36"/>
    <x v="82"/>
    <x v="5"/>
    <x v="0"/>
    <x v="3"/>
    <x v="0"/>
    <x v="3"/>
    <x v="0"/>
  </r>
  <r>
    <s v="CJ25-03321 - 20"/>
    <s v="75-0100 - TAIL-C - 20"/>
    <x v="2"/>
    <x v="0"/>
    <x v="0"/>
    <x v="0"/>
    <x v="0"/>
    <x v="1"/>
    <x v="84"/>
    <x v="73"/>
    <x v="31"/>
    <x v="2"/>
    <x v="1"/>
    <s v="TAIL-C"/>
    <x v="0"/>
    <s v="PROFILCJ"/>
    <s v="CONT4-HV-CJ"/>
    <x v="64"/>
    <x v="2"/>
    <x v="13"/>
    <x v="110"/>
    <d v="2025-03-03T08:06:36"/>
    <x v="23"/>
    <x v="7"/>
    <x v="0"/>
    <x v="3"/>
    <x v="0"/>
    <x v="3"/>
    <x v="1"/>
  </r>
  <r>
    <s v="CJ25-03321 - 30"/>
    <s v="75-0100 - TAIL-S - 30"/>
    <x v="2"/>
    <x v="2"/>
    <x v="0"/>
    <x v="0"/>
    <x v="8"/>
    <x v="1"/>
    <x v="84"/>
    <x v="73"/>
    <x v="31"/>
    <x v="2"/>
    <x v="0"/>
    <s v="TAIL-S"/>
    <x v="8"/>
    <s v="SCIECJ"/>
    <s v="SCIES2CJ"/>
    <x v="64"/>
    <x v="2"/>
    <x v="6"/>
    <x v="111"/>
    <d v="2025-03-04T11:24:36"/>
    <x v="83"/>
    <x v="7"/>
    <x v="0"/>
    <x v="4"/>
    <x v="0"/>
    <x v="4"/>
    <x v="1"/>
  </r>
  <r>
    <s v="CJ25-03322 - 10"/>
    <s v="61-3370 - ASSEMB - 10"/>
    <x v="5"/>
    <x v="0"/>
    <x v="0"/>
    <x v="0"/>
    <x v="9"/>
    <x v="1"/>
    <x v="85"/>
    <x v="74"/>
    <x v="33"/>
    <x v="70"/>
    <x v="3"/>
    <s v="ASSEMB"/>
    <x v="9"/>
    <s v="H-ASSCJ"/>
    <s v="OPASSGENCJ"/>
    <x v="65"/>
    <x v="2"/>
    <x v="15"/>
    <x v="112"/>
    <d v="2025-03-13T10:12:36"/>
    <x v="84"/>
    <x v="10"/>
    <x v="1"/>
    <x v="0"/>
    <x v="1"/>
    <x v="0"/>
    <x v="0"/>
  </r>
  <r>
    <s v="CJ25-03323 - 30"/>
    <s v="61-3371 - TAIL-C - 30"/>
    <x v="2"/>
    <x v="4"/>
    <x v="0"/>
    <x v="0"/>
    <x v="7"/>
    <x v="1"/>
    <x v="86"/>
    <x v="75"/>
    <x v="33"/>
    <x v="71"/>
    <x v="0"/>
    <s v="TAIL-C"/>
    <x v="7"/>
    <s v="PROFILCJ"/>
    <s v="CONT2-HV-CJ"/>
    <x v="65"/>
    <x v="2"/>
    <x v="6"/>
    <x v="113"/>
    <d v="2025-03-05T07:51:00"/>
    <x v="85"/>
    <x v="2"/>
    <x v="0"/>
    <x v="3"/>
    <x v="0"/>
    <x v="3"/>
    <x v="1"/>
  </r>
  <r>
    <s v="CJ25-03323 - 20"/>
    <s v="61-3371 - TAIL-S - 20"/>
    <x v="2"/>
    <x v="0"/>
    <x v="0"/>
    <x v="0"/>
    <x v="6"/>
    <x v="1"/>
    <x v="86"/>
    <x v="75"/>
    <x v="33"/>
    <x v="71"/>
    <x v="1"/>
    <s v="TAIL-S"/>
    <x v="6"/>
    <s v="SCIECJ"/>
    <s v="SCIE216CJ"/>
    <x v="65"/>
    <x v="2"/>
    <x v="13"/>
    <x v="114"/>
    <d v="2025-03-04T07:06:00"/>
    <x v="86"/>
    <x v="2"/>
    <x v="0"/>
    <x v="0"/>
    <x v="0"/>
    <x v="0"/>
    <x v="1"/>
  </r>
  <r>
    <s v="CJ25-03323 - 40"/>
    <s v="61-3371 - TAIL-S - 40"/>
    <x v="2"/>
    <x v="3"/>
    <x v="0"/>
    <x v="0"/>
    <x v="8"/>
    <x v="1"/>
    <x v="86"/>
    <x v="75"/>
    <x v="33"/>
    <x v="71"/>
    <x v="2"/>
    <s v="TAIL-S"/>
    <x v="8"/>
    <s v="SCIECJ"/>
    <s v="SCIES2CJ"/>
    <x v="65"/>
    <x v="2"/>
    <x v="2"/>
    <x v="115"/>
    <d v="2025-03-05T11:03:00"/>
    <x v="87"/>
    <x v="2"/>
    <x v="0"/>
    <x v="3"/>
    <x v="0"/>
    <x v="3"/>
    <x v="1"/>
  </r>
  <r>
    <s v="CJ25-03324 - 10"/>
    <s v="61-3374 - TAIL-C - 10"/>
    <x v="2"/>
    <x v="0"/>
    <x v="0"/>
    <x v="0"/>
    <x v="7"/>
    <x v="1"/>
    <x v="87"/>
    <x v="76"/>
    <x v="33"/>
    <x v="72"/>
    <x v="3"/>
    <s v="TAIL-C"/>
    <x v="7"/>
    <s v="PROFILCJ"/>
    <s v="CONT2-HV-CJ"/>
    <x v="66"/>
    <x v="2"/>
    <x v="13"/>
    <x v="116"/>
    <d v="2025-03-04T09:40:12"/>
    <x v="88"/>
    <x v="2"/>
    <x v="0"/>
    <x v="0"/>
    <x v="0"/>
    <x v="0"/>
    <x v="1"/>
  </r>
  <r>
    <s v="CJ25-03324 - 20"/>
    <s v="61-3374 - TAIL-S - 20"/>
    <x v="2"/>
    <x v="3"/>
    <x v="0"/>
    <x v="0"/>
    <x v="8"/>
    <x v="1"/>
    <x v="87"/>
    <x v="76"/>
    <x v="33"/>
    <x v="72"/>
    <x v="1"/>
    <s v="TAIL-S"/>
    <x v="8"/>
    <s v="SCIECJ"/>
    <s v="SCIES2CJ"/>
    <x v="66"/>
    <x v="2"/>
    <x v="2"/>
    <x v="117"/>
    <d v="2025-03-05T09:22:48"/>
    <x v="89"/>
    <x v="2"/>
    <x v="0"/>
    <x v="3"/>
    <x v="0"/>
    <x v="3"/>
    <x v="1"/>
  </r>
  <r>
    <s v="CJ25-03325 - 40"/>
    <s v="47-0120 - TAIL-C - 40"/>
    <x v="3"/>
    <x v="0"/>
    <x v="0"/>
    <x v="0"/>
    <x v="7"/>
    <x v="1"/>
    <x v="88"/>
    <x v="77"/>
    <x v="32"/>
    <x v="73"/>
    <x v="2"/>
    <s v="TAIL-C"/>
    <x v="7"/>
    <s v="PROFILCJ"/>
    <s v="CONT2-HV-CJ"/>
    <x v="67"/>
    <x v="2"/>
    <x v="5"/>
    <x v="41"/>
    <d v="2025-03-20T10:54:00"/>
    <x v="90"/>
    <x v="5"/>
    <x v="0"/>
    <x v="0"/>
    <x v="0"/>
    <x v="0"/>
    <x v="0"/>
  </r>
  <r>
    <s v="CJ25-03325 - 20"/>
    <s v="47-0120 - TAIL-S - 20"/>
    <x v="3"/>
    <x v="0"/>
    <x v="0"/>
    <x v="0"/>
    <x v="5"/>
    <x v="1"/>
    <x v="88"/>
    <x v="77"/>
    <x v="32"/>
    <x v="73"/>
    <x v="1"/>
    <s v="TAIL-S"/>
    <x v="5"/>
    <s v="SCIECJ"/>
    <s v="SCIE217CJ"/>
    <x v="67"/>
    <x v="2"/>
    <x v="7"/>
    <x v="118"/>
    <d v="2025-03-17T14:45:00"/>
    <x v="91"/>
    <x v="5"/>
    <x v="0"/>
    <x v="0"/>
    <x v="0"/>
    <x v="0"/>
    <x v="0"/>
  </r>
  <r>
    <s v="CJ25-03327 - 20"/>
    <s v="48-0310 - TAIL-C - 20"/>
    <x v="5"/>
    <x v="0"/>
    <x v="0"/>
    <x v="0"/>
    <x v="7"/>
    <x v="1"/>
    <x v="89"/>
    <x v="78"/>
    <x v="28"/>
    <x v="74"/>
    <x v="1"/>
    <s v="TAIL-C"/>
    <x v="7"/>
    <s v="PROFILCJ"/>
    <s v="CONT2-HV-CJ"/>
    <x v="60"/>
    <x v="2"/>
    <x v="15"/>
    <x v="119"/>
    <d v="2025-03-10T09:44:24"/>
    <x v="78"/>
    <x v="6"/>
    <x v="0"/>
    <x v="0"/>
    <x v="0"/>
    <x v="0"/>
    <x v="0"/>
  </r>
  <r>
    <s v="CJ25-03327 - 30"/>
    <s v="48-0310 - TAIL-C - 30"/>
    <x v="5"/>
    <x v="3"/>
    <x v="0"/>
    <x v="0"/>
    <x v="7"/>
    <x v="1"/>
    <x v="89"/>
    <x v="78"/>
    <x v="28"/>
    <x v="74"/>
    <x v="0"/>
    <s v="TAIL-C"/>
    <x v="7"/>
    <s v="PROFILCJ"/>
    <s v="CONT2-HV-CJ"/>
    <x v="60"/>
    <x v="2"/>
    <x v="15"/>
    <x v="120"/>
    <d v="2025-03-10T10:21:36"/>
    <x v="79"/>
    <x v="6"/>
    <x v="0"/>
    <x v="0"/>
    <x v="0"/>
    <x v="0"/>
    <x v="0"/>
  </r>
  <r>
    <s v="CJ25-03331 - 20"/>
    <s v="74-1670 - TAIL-S - 20"/>
    <x v="2"/>
    <x v="0"/>
    <x v="0"/>
    <x v="0"/>
    <x v="6"/>
    <x v="1"/>
    <x v="90"/>
    <x v="79"/>
    <x v="34"/>
    <x v="2"/>
    <x v="1"/>
    <s v="TAIL-S"/>
    <x v="6"/>
    <s v="SCIECJ"/>
    <s v="SCIE216CJ"/>
    <x v="68"/>
    <x v="2"/>
    <x v="13"/>
    <x v="27"/>
    <d v="2025-03-03T13:30:36"/>
    <x v="92"/>
    <x v="3"/>
    <x v="0"/>
    <x v="5"/>
    <x v="0"/>
    <x v="5"/>
    <x v="1"/>
  </r>
  <r>
    <s v="CJ25-03333 - 20"/>
    <s v="61-3372 - TAIL-S - 20"/>
    <x v="2"/>
    <x v="0"/>
    <x v="0"/>
    <x v="0"/>
    <x v="6"/>
    <x v="1"/>
    <x v="91"/>
    <x v="80"/>
    <x v="33"/>
    <x v="75"/>
    <x v="1"/>
    <s v="TAIL-S"/>
    <x v="6"/>
    <s v="SCIECJ"/>
    <s v="SCIE216CJ"/>
    <x v="65"/>
    <x v="2"/>
    <x v="6"/>
    <x v="121"/>
    <d v="2025-03-05T07:28:48"/>
    <x v="93"/>
    <x v="2"/>
    <x v="0"/>
    <x v="3"/>
    <x v="0"/>
    <x v="3"/>
    <x v="1"/>
  </r>
  <r>
    <s v="CJ25-03334 - 20"/>
    <s v="61-3373 - TAIL-S - 20"/>
    <x v="2"/>
    <x v="0"/>
    <x v="0"/>
    <x v="0"/>
    <x v="5"/>
    <x v="1"/>
    <x v="92"/>
    <x v="81"/>
    <x v="33"/>
    <x v="76"/>
    <x v="1"/>
    <s v="TAIL-S"/>
    <x v="5"/>
    <s v="SCIECJ"/>
    <s v="SCIE217CJ"/>
    <x v="65"/>
    <x v="2"/>
    <x v="6"/>
    <x v="122"/>
    <d v="2025-03-05T07:46:12"/>
    <x v="94"/>
    <x v="2"/>
    <x v="0"/>
    <x v="3"/>
    <x v="0"/>
    <x v="3"/>
    <x v="1"/>
  </r>
  <r>
    <s v="CJ25-03358 - 20"/>
    <s v="71-1620 - TAIL-S - 20"/>
    <x v="2"/>
    <x v="0"/>
    <x v="0"/>
    <x v="0"/>
    <x v="6"/>
    <x v="1"/>
    <x v="93"/>
    <x v="82"/>
    <x v="35"/>
    <x v="77"/>
    <x v="1"/>
    <s v="TAIL-S"/>
    <x v="6"/>
    <s v="SCIECJ"/>
    <s v="SCIE216CJ"/>
    <x v="69"/>
    <x v="2"/>
    <x v="6"/>
    <x v="123"/>
    <d v="2025-03-04T13:01:12"/>
    <x v="95"/>
    <x v="7"/>
    <x v="0"/>
    <x v="3"/>
    <x v="0"/>
    <x v="3"/>
    <x v="0"/>
  </r>
  <r>
    <s v="CJ25-03429 - 20"/>
    <s v="71-1120 - TAIL-C - 20"/>
    <x v="2"/>
    <x v="0"/>
    <x v="3"/>
    <x v="0"/>
    <x v="0"/>
    <x v="1"/>
    <x v="94"/>
    <x v="55"/>
    <x v="22"/>
    <x v="54"/>
    <x v="1"/>
    <s v="TAIL-C"/>
    <x v="0"/>
    <s v="PROFILCJ"/>
    <s v="CONT4-HV-CJ"/>
    <x v="46"/>
    <x v="2"/>
    <x v="2"/>
    <x v="3"/>
    <d v="2025-03-05T08:45:36"/>
    <x v="62"/>
    <x v="2"/>
    <x v="0"/>
    <x v="0"/>
    <x v="0"/>
    <x v="0"/>
    <x v="1"/>
  </r>
  <r>
    <s v="CJ25-03430 - 10"/>
    <s v="69-1100 - TAIL-C - 10"/>
    <x v="2"/>
    <x v="0"/>
    <x v="0"/>
    <x v="0"/>
    <x v="7"/>
    <x v="1"/>
    <x v="95"/>
    <x v="83"/>
    <x v="36"/>
    <x v="78"/>
    <x v="3"/>
    <s v="TAIL-C"/>
    <x v="7"/>
    <s v="PROFILCJ"/>
    <s v="CONT2-HV-CJ"/>
    <x v="70"/>
    <x v="2"/>
    <x v="2"/>
    <x v="124"/>
    <d v="2025-03-05T08:09:36"/>
    <x v="96"/>
    <x v="10"/>
    <x v="0"/>
    <x v="0"/>
    <x v="0"/>
    <x v="0"/>
    <x v="1"/>
  </r>
  <r>
    <s v="CJ25-03430 - 20"/>
    <s v="69-1100 - TAIL-C - 20"/>
    <x v="2"/>
    <x v="3"/>
    <x v="0"/>
    <x v="0"/>
    <x v="7"/>
    <x v="1"/>
    <x v="95"/>
    <x v="83"/>
    <x v="36"/>
    <x v="78"/>
    <x v="1"/>
    <s v="TAIL-C"/>
    <x v="7"/>
    <s v="PROFILCJ"/>
    <s v="CONT2-HV-CJ"/>
    <x v="70"/>
    <x v="2"/>
    <x v="2"/>
    <x v="125"/>
    <d v="2025-03-06T11:29:24"/>
    <x v="97"/>
    <x v="10"/>
    <x v="0"/>
    <x v="3"/>
    <x v="0"/>
    <x v="3"/>
    <x v="1"/>
  </r>
  <r>
    <s v="CJ25-03448 - 20"/>
    <s v="71-1130 - TAIL-C - 20"/>
    <x v="2"/>
    <x v="0"/>
    <x v="3"/>
    <x v="0"/>
    <x v="0"/>
    <x v="1"/>
    <x v="96"/>
    <x v="57"/>
    <x v="22"/>
    <x v="56"/>
    <x v="1"/>
    <s v="TAIL-C"/>
    <x v="0"/>
    <s v="PROFILCJ"/>
    <s v="CONT4-HV-CJ"/>
    <x v="46"/>
    <x v="2"/>
    <x v="2"/>
    <x v="126"/>
    <d v="2025-03-05T10:12:36"/>
    <x v="12"/>
    <x v="2"/>
    <x v="0"/>
    <x v="0"/>
    <x v="0"/>
    <x v="0"/>
    <x v="1"/>
  </r>
  <r>
    <s v="CJ25-03451 - 20"/>
    <s v="75-0110 - TAIL-C - 20"/>
    <x v="2"/>
    <x v="0"/>
    <x v="0"/>
    <x v="0"/>
    <x v="0"/>
    <x v="1"/>
    <x v="97"/>
    <x v="84"/>
    <x v="17"/>
    <x v="79"/>
    <x v="1"/>
    <s v="TAIL-C"/>
    <x v="0"/>
    <s v="PROFILCJ"/>
    <s v="CONT4-HV-CJ"/>
    <x v="71"/>
    <x v="2"/>
    <x v="2"/>
    <x v="127"/>
    <d v="2025-03-05T11:04:48"/>
    <x v="35"/>
    <x v="2"/>
    <x v="0"/>
    <x v="3"/>
    <x v="0"/>
    <x v="3"/>
    <x v="1"/>
  </r>
  <r>
    <s v="CJ25-03453 - 20"/>
    <s v="51-2110 - TAIL-C - 20"/>
    <x v="5"/>
    <x v="0"/>
    <x v="0"/>
    <x v="0"/>
    <x v="7"/>
    <x v="1"/>
    <x v="98"/>
    <x v="85"/>
    <x v="13"/>
    <x v="80"/>
    <x v="1"/>
    <s v="TAIL-C"/>
    <x v="7"/>
    <s v="PROFILCJ"/>
    <s v="CONT2-HV-CJ"/>
    <x v="72"/>
    <x v="2"/>
    <x v="21"/>
    <x v="128"/>
    <d v="2025-03-13T08:24:36"/>
    <x v="98"/>
    <x v="13"/>
    <x v="0"/>
    <x v="0"/>
    <x v="0"/>
    <x v="0"/>
    <x v="1"/>
  </r>
  <r>
    <s v="CJ25-03453 - 30"/>
    <s v="51-2110 - TAIL-C - 30"/>
    <x v="5"/>
    <x v="3"/>
    <x v="0"/>
    <x v="0"/>
    <x v="7"/>
    <x v="1"/>
    <x v="98"/>
    <x v="85"/>
    <x v="13"/>
    <x v="80"/>
    <x v="0"/>
    <s v="TAIL-C"/>
    <x v="7"/>
    <s v="PROFILCJ"/>
    <s v="CONT2-HV-CJ"/>
    <x v="72"/>
    <x v="2"/>
    <x v="21"/>
    <x v="129"/>
    <d v="2025-03-13T09:40:12"/>
    <x v="99"/>
    <x v="13"/>
    <x v="0"/>
    <x v="3"/>
    <x v="0"/>
    <x v="3"/>
    <x v="1"/>
  </r>
  <r>
    <s v="CJ25-03453 - 40"/>
    <s v="51-2110 - TAIL-C - 40"/>
    <x v="5"/>
    <x v="3"/>
    <x v="0"/>
    <x v="0"/>
    <x v="7"/>
    <x v="1"/>
    <x v="98"/>
    <x v="85"/>
    <x v="13"/>
    <x v="80"/>
    <x v="2"/>
    <s v="TAIL-C"/>
    <x v="7"/>
    <s v="PROFILCJ"/>
    <s v="CONT2-HV-CJ"/>
    <x v="72"/>
    <x v="2"/>
    <x v="21"/>
    <x v="130"/>
    <d v="2025-03-13T11:16:12"/>
    <x v="100"/>
    <x v="13"/>
    <x v="0"/>
    <x v="3"/>
    <x v="0"/>
    <x v="3"/>
    <x v="1"/>
  </r>
  <r>
    <s v="CJ25-03481 - 20"/>
    <s v="73-2090 - TAIL-S - 20"/>
    <x v="5"/>
    <x v="0"/>
    <x v="0"/>
    <x v="0"/>
    <x v="5"/>
    <x v="1"/>
    <x v="99"/>
    <x v="86"/>
    <x v="37"/>
    <x v="81"/>
    <x v="1"/>
    <s v="TAIL-S"/>
    <x v="5"/>
    <s v="SCIECJ"/>
    <s v="SCIE217CJ"/>
    <x v="20"/>
    <x v="2"/>
    <x v="15"/>
    <x v="131"/>
    <d v="2025-03-10T11:01:48"/>
    <x v="101"/>
    <x v="13"/>
    <x v="0"/>
    <x v="0"/>
    <x v="0"/>
    <x v="0"/>
    <x v="1"/>
  </r>
  <r>
    <s v="CJ25-03540 - 20"/>
    <s v="59-3630 - TAIL-C - 20"/>
    <x v="5"/>
    <x v="0"/>
    <x v="0"/>
    <x v="0"/>
    <x v="7"/>
    <x v="1"/>
    <x v="100"/>
    <x v="87"/>
    <x v="38"/>
    <x v="82"/>
    <x v="1"/>
    <s v="TAIL-C"/>
    <x v="7"/>
    <s v="PROFILCJ"/>
    <s v="CONT2-HV-CJ"/>
    <x v="73"/>
    <x v="2"/>
    <x v="15"/>
    <x v="132"/>
    <d v="2025-03-10T14:10:12"/>
    <x v="102"/>
    <x v="6"/>
    <x v="0"/>
    <x v="3"/>
    <x v="0"/>
    <x v="3"/>
    <x v="1"/>
  </r>
  <r>
    <s v="CJ25-03541 - 30"/>
    <s v="65-3060 - TAIL-S - 30"/>
    <x v="2"/>
    <x v="0"/>
    <x v="0"/>
    <x v="0"/>
    <x v="5"/>
    <x v="1"/>
    <x v="101"/>
    <x v="88"/>
    <x v="35"/>
    <x v="83"/>
    <x v="0"/>
    <s v="TAIL-S"/>
    <x v="5"/>
    <s v="SCIECJ"/>
    <s v="SCIE217CJ"/>
    <x v="74"/>
    <x v="2"/>
    <x v="2"/>
    <x v="133"/>
    <d v="2025-03-05T08:09:36"/>
    <x v="103"/>
    <x v="27"/>
    <x v="0"/>
    <x v="4"/>
    <x v="0"/>
    <x v="4"/>
    <x v="0"/>
  </r>
  <r>
    <s v="CJ25-03542 - 20"/>
    <s v="67-1290 - TAIL-C - 20"/>
    <x v="5"/>
    <x v="0"/>
    <x v="0"/>
    <x v="0"/>
    <x v="7"/>
    <x v="1"/>
    <x v="102"/>
    <x v="89"/>
    <x v="39"/>
    <x v="84"/>
    <x v="1"/>
    <s v="TAIL-C"/>
    <x v="7"/>
    <s v="PROFILCJ"/>
    <s v="CONT2-HV-CJ"/>
    <x v="75"/>
    <x v="2"/>
    <x v="15"/>
    <x v="134"/>
    <d v="2025-03-10T11:25:48"/>
    <x v="3"/>
    <x v="6"/>
    <x v="0"/>
    <x v="0"/>
    <x v="0"/>
    <x v="0"/>
    <x v="0"/>
  </r>
  <r>
    <s v="CJ25-03543 - 20"/>
    <s v="67-1370 - TAIL-S - 20"/>
    <x v="3"/>
    <x v="0"/>
    <x v="0"/>
    <x v="0"/>
    <x v="5"/>
    <x v="1"/>
    <x v="103"/>
    <x v="32"/>
    <x v="15"/>
    <x v="31"/>
    <x v="1"/>
    <s v="TAIL-S"/>
    <x v="5"/>
    <s v="SCIECJ"/>
    <s v="SCIE217CJ"/>
    <x v="18"/>
    <x v="2"/>
    <x v="5"/>
    <x v="135"/>
    <d v="2025-03-19T14:45:00"/>
    <x v="42"/>
    <x v="5"/>
    <x v="0"/>
    <x v="0"/>
    <x v="0"/>
    <x v="0"/>
    <x v="1"/>
  </r>
  <r>
    <s v="CJ25-03548 - 20"/>
    <s v="67-1390 - TAIL-S - 20"/>
    <x v="3"/>
    <x v="0"/>
    <x v="0"/>
    <x v="0"/>
    <x v="6"/>
    <x v="1"/>
    <x v="104"/>
    <x v="36"/>
    <x v="15"/>
    <x v="35"/>
    <x v="1"/>
    <s v="TAIL-S"/>
    <x v="6"/>
    <s v="SCIECJ"/>
    <s v="SCIE216CJ"/>
    <x v="18"/>
    <x v="2"/>
    <x v="5"/>
    <x v="136"/>
    <d v="2025-03-19T14:45:00"/>
    <x v="104"/>
    <x v="5"/>
    <x v="0"/>
    <x v="0"/>
    <x v="0"/>
    <x v="0"/>
    <x v="1"/>
  </r>
  <r>
    <s v="CJ25-03549 - 20"/>
    <s v="67-1420 - TAIL-C - 20"/>
    <x v="3"/>
    <x v="0"/>
    <x v="0"/>
    <x v="0"/>
    <x v="10"/>
    <x v="1"/>
    <x v="105"/>
    <x v="38"/>
    <x v="15"/>
    <x v="37"/>
    <x v="1"/>
    <s v="TAIL-C"/>
    <x v="10"/>
    <s v="PROFILCJ"/>
    <s v="CONT3-HV-CJ"/>
    <x v="18"/>
    <x v="2"/>
    <x v="5"/>
    <x v="137"/>
    <d v="2025-03-19T13:28:12"/>
    <x v="105"/>
    <x v="5"/>
    <x v="0"/>
    <x v="0"/>
    <x v="0"/>
    <x v="0"/>
    <x v="1"/>
  </r>
  <r>
    <s v="CJ25-03549 - 30"/>
    <s v="67-1420 - TAIL-C - 30"/>
    <x v="3"/>
    <x v="5"/>
    <x v="0"/>
    <x v="0"/>
    <x v="1"/>
    <x v="1"/>
    <x v="105"/>
    <x v="38"/>
    <x v="15"/>
    <x v="37"/>
    <x v="0"/>
    <s v="TAIL-C"/>
    <x v="1"/>
    <s v="PROFILCJ"/>
    <s v="CONT5-V-CJ"/>
    <x v="18"/>
    <x v="2"/>
    <x v="5"/>
    <x v="138"/>
    <d v="2025-03-19T14:45:00"/>
    <x v="106"/>
    <x v="5"/>
    <x v="0"/>
    <x v="0"/>
    <x v="0"/>
    <x v="0"/>
    <x v="1"/>
  </r>
  <r>
    <s v="CJ25-03550 - 20"/>
    <s v="70-2070 - TAIL-C - 20"/>
    <x v="5"/>
    <x v="0"/>
    <x v="0"/>
    <x v="0"/>
    <x v="10"/>
    <x v="1"/>
    <x v="106"/>
    <x v="90"/>
    <x v="40"/>
    <x v="85"/>
    <x v="1"/>
    <s v="TAIL-C"/>
    <x v="10"/>
    <s v="PROFILCJ"/>
    <s v="CONT3-HV-CJ"/>
    <x v="76"/>
    <x v="2"/>
    <x v="20"/>
    <x v="139"/>
    <d v="2025-03-11T11:19:48"/>
    <x v="107"/>
    <x v="10"/>
    <x v="0"/>
    <x v="0"/>
    <x v="0"/>
    <x v="0"/>
    <x v="0"/>
  </r>
  <r>
    <s v="CJ25-03550 - 30"/>
    <s v="70-2070 - TAIL-S - 30"/>
    <x v="5"/>
    <x v="5"/>
    <x v="0"/>
    <x v="0"/>
    <x v="5"/>
    <x v="1"/>
    <x v="106"/>
    <x v="90"/>
    <x v="40"/>
    <x v="85"/>
    <x v="0"/>
    <s v="TAIL-S"/>
    <x v="5"/>
    <s v="SCIECJ"/>
    <s v="SCIE217CJ"/>
    <x v="76"/>
    <x v="2"/>
    <x v="20"/>
    <x v="140"/>
    <d v="2025-03-11T14:30:00"/>
    <x v="108"/>
    <x v="10"/>
    <x v="0"/>
    <x v="4"/>
    <x v="0"/>
    <x v="4"/>
    <x v="0"/>
  </r>
  <r>
    <s v="CJ25-03551 - 20"/>
    <s v="64-1460 - TAIL-C - 20"/>
    <x v="3"/>
    <x v="0"/>
    <x v="0"/>
    <x v="0"/>
    <x v="10"/>
    <x v="1"/>
    <x v="107"/>
    <x v="91"/>
    <x v="9"/>
    <x v="86"/>
    <x v="1"/>
    <s v="TAIL-C"/>
    <x v="10"/>
    <s v="PROFILCJ"/>
    <s v="CONT3-HV-CJ"/>
    <x v="77"/>
    <x v="2"/>
    <x v="22"/>
    <x v="141"/>
    <d v="2025-03-20T14:38:24"/>
    <x v="18"/>
    <x v="28"/>
    <x v="0"/>
    <x v="0"/>
    <x v="0"/>
    <x v="0"/>
    <x v="1"/>
  </r>
  <r>
    <s v="CJ25-03551 - 30"/>
    <s v="64-1460 - TAIL-C - 30"/>
    <x v="3"/>
    <x v="5"/>
    <x v="0"/>
    <x v="0"/>
    <x v="10"/>
    <x v="1"/>
    <x v="107"/>
    <x v="91"/>
    <x v="9"/>
    <x v="86"/>
    <x v="0"/>
    <s v="TAIL-C"/>
    <x v="10"/>
    <s v="PROFILCJ"/>
    <s v="CONT3-HV-CJ"/>
    <x v="77"/>
    <x v="2"/>
    <x v="22"/>
    <x v="142"/>
    <d v="2025-03-20T14:45:00"/>
    <x v="48"/>
    <x v="28"/>
    <x v="0"/>
    <x v="0"/>
    <x v="0"/>
    <x v="0"/>
    <x v="1"/>
  </r>
  <r>
    <s v="CJ25-03552 - 20"/>
    <s v="64-1470 - TAIL-C - 20"/>
    <x v="3"/>
    <x v="0"/>
    <x v="0"/>
    <x v="0"/>
    <x v="0"/>
    <x v="1"/>
    <x v="108"/>
    <x v="92"/>
    <x v="9"/>
    <x v="87"/>
    <x v="1"/>
    <s v="TAIL-C"/>
    <x v="0"/>
    <s v="PROFILCJ"/>
    <s v="CONT4-HV-CJ"/>
    <x v="78"/>
    <x v="2"/>
    <x v="22"/>
    <x v="143"/>
    <d v="2025-03-20T14:34:48"/>
    <x v="96"/>
    <x v="28"/>
    <x v="0"/>
    <x v="0"/>
    <x v="0"/>
    <x v="0"/>
    <x v="1"/>
  </r>
  <r>
    <s v="CJ25-03552 - 30"/>
    <s v="64-1470 - TAIL-C - 30"/>
    <x v="3"/>
    <x v="2"/>
    <x v="0"/>
    <x v="0"/>
    <x v="0"/>
    <x v="1"/>
    <x v="108"/>
    <x v="92"/>
    <x v="9"/>
    <x v="87"/>
    <x v="0"/>
    <s v="TAIL-C"/>
    <x v="0"/>
    <s v="PROFILCJ"/>
    <s v="CONT4-HV-CJ"/>
    <x v="78"/>
    <x v="2"/>
    <x v="22"/>
    <x v="144"/>
    <d v="2025-03-20T14:45:00"/>
    <x v="109"/>
    <x v="28"/>
    <x v="0"/>
    <x v="3"/>
    <x v="0"/>
    <x v="3"/>
    <x v="1"/>
  </r>
  <r>
    <s v="CJ25-03553 - 20"/>
    <s v="67-1300 - TAIL-C - 20"/>
    <x v="5"/>
    <x v="0"/>
    <x v="0"/>
    <x v="0"/>
    <x v="7"/>
    <x v="1"/>
    <x v="109"/>
    <x v="93"/>
    <x v="39"/>
    <x v="88"/>
    <x v="1"/>
    <s v="TAIL-C"/>
    <x v="7"/>
    <s v="PROFILCJ"/>
    <s v="CONT2-HV-CJ"/>
    <x v="79"/>
    <x v="2"/>
    <x v="15"/>
    <x v="145"/>
    <d v="2025-03-10T10:54:36"/>
    <x v="65"/>
    <x v="6"/>
    <x v="0"/>
    <x v="0"/>
    <x v="0"/>
    <x v="0"/>
    <x v="0"/>
  </r>
  <r>
    <s v="CJ25-03554 - 30"/>
    <s v="67-1310 - TAIL-S - 30"/>
    <x v="5"/>
    <x v="0"/>
    <x v="0"/>
    <x v="0"/>
    <x v="5"/>
    <x v="1"/>
    <x v="110"/>
    <x v="94"/>
    <x v="39"/>
    <x v="89"/>
    <x v="0"/>
    <s v="TAIL-S"/>
    <x v="5"/>
    <s v="SCIECJ"/>
    <s v="SCIE217CJ"/>
    <x v="80"/>
    <x v="2"/>
    <x v="15"/>
    <x v="146"/>
    <d v="2025-03-10T11:18:00"/>
    <x v="110"/>
    <x v="6"/>
    <x v="0"/>
    <x v="3"/>
    <x v="0"/>
    <x v="3"/>
    <x v="1"/>
  </r>
  <r>
    <s v="CJ25-03555 - 20"/>
    <s v="67-1380 - TAIL-S - 20"/>
    <x v="3"/>
    <x v="0"/>
    <x v="0"/>
    <x v="0"/>
    <x v="8"/>
    <x v="1"/>
    <x v="111"/>
    <x v="35"/>
    <x v="15"/>
    <x v="34"/>
    <x v="1"/>
    <s v="TAIL-S"/>
    <x v="8"/>
    <s v="SCIECJ"/>
    <s v="SCIES2CJ"/>
    <x v="18"/>
    <x v="2"/>
    <x v="5"/>
    <x v="138"/>
    <d v="2025-03-19T14:45:00"/>
    <x v="106"/>
    <x v="5"/>
    <x v="0"/>
    <x v="0"/>
    <x v="0"/>
    <x v="0"/>
    <x v="1"/>
  </r>
  <r>
    <s v="CJ25-03556 - 20"/>
    <s v="67-1410 - TAIL-C - 20"/>
    <x v="3"/>
    <x v="0"/>
    <x v="0"/>
    <x v="0"/>
    <x v="10"/>
    <x v="1"/>
    <x v="112"/>
    <x v="33"/>
    <x v="15"/>
    <x v="32"/>
    <x v="1"/>
    <s v="TAIL-C"/>
    <x v="10"/>
    <s v="PROFILCJ"/>
    <s v="CONT3-HV-CJ"/>
    <x v="18"/>
    <x v="2"/>
    <x v="5"/>
    <x v="147"/>
    <d v="2025-03-19T13:46:48"/>
    <x v="39"/>
    <x v="5"/>
    <x v="0"/>
    <x v="0"/>
    <x v="0"/>
    <x v="0"/>
    <x v="1"/>
  </r>
  <r>
    <s v="CJ25-03556 - 30"/>
    <s v="67-1410 - TAIL-C - 30"/>
    <x v="3"/>
    <x v="5"/>
    <x v="0"/>
    <x v="0"/>
    <x v="10"/>
    <x v="1"/>
    <x v="112"/>
    <x v="33"/>
    <x v="15"/>
    <x v="32"/>
    <x v="0"/>
    <s v="TAIL-C"/>
    <x v="10"/>
    <s v="PROFILCJ"/>
    <s v="CONT3-HV-CJ"/>
    <x v="18"/>
    <x v="2"/>
    <x v="5"/>
    <x v="148"/>
    <d v="2025-03-19T14:45:00"/>
    <x v="17"/>
    <x v="5"/>
    <x v="0"/>
    <x v="0"/>
    <x v="0"/>
    <x v="0"/>
    <x v="1"/>
  </r>
  <r>
    <s v="CJ25-03557 - 20"/>
    <s v="PO-09-511 - TAIL-S - 20"/>
    <x v="4"/>
    <x v="0"/>
    <x v="0"/>
    <x v="0"/>
    <x v="5"/>
    <x v="1"/>
    <x v="113"/>
    <x v="95"/>
    <x v="1"/>
    <x v="90"/>
    <x v="1"/>
    <s v="TAIL-S"/>
    <x v="5"/>
    <s v="SCIECJ"/>
    <s v="SCIE217CJ"/>
    <x v="81"/>
    <x v="2"/>
    <x v="11"/>
    <x v="149"/>
    <d v="2025-03-25T15:00:00"/>
    <x v="13"/>
    <x v="9"/>
    <x v="0"/>
    <x v="0"/>
    <x v="0"/>
    <x v="0"/>
    <x v="1"/>
  </r>
  <r>
    <s v="PR24-18719 - 20"/>
    <s v="ECHANTILLON - TAIL-S - 20"/>
    <x v="8"/>
    <x v="0"/>
    <x v="0"/>
    <x v="0"/>
    <x v="5"/>
    <x v="1"/>
    <x v="114"/>
    <x v="96"/>
    <x v="41"/>
    <x v="2"/>
    <x v="1"/>
    <s v="TAIL-S"/>
    <x v="5"/>
    <s v="SCIECJ"/>
    <s v="SCIE217CJ"/>
    <x v="82"/>
    <x v="2"/>
    <x v="23"/>
    <x v="150"/>
    <d v="2025-02-05T09:07:48"/>
    <x v="67"/>
    <x v="0"/>
    <x v="0"/>
    <x v="0"/>
    <x v="0"/>
    <x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2">
  <r>
    <x v="0"/>
    <x v="0"/>
    <x v="0"/>
    <x v="0"/>
    <n v="30"/>
    <s v="TAIL-C"/>
    <s v="Profileuse #4 H-V CJ"/>
    <s v="PROFILCJ"/>
    <s v="CONT4-HV-CJ"/>
    <x v="0"/>
    <x v="0"/>
    <x v="0"/>
    <x v="0"/>
    <d v="2025-01-20T14:05:24"/>
    <n v="14.05"/>
    <x v="0"/>
    <s v="1,00"/>
    <s v="0,00"/>
    <n v="1"/>
    <n v="0"/>
    <n v="2"/>
    <s v="CJ25-00227 - 30"/>
    <s v="55-3070 - TAIL-C - 30"/>
    <n v="3"/>
    <x v="0"/>
    <s v=""/>
    <m/>
    <x v="0"/>
    <x v="0"/>
  </r>
  <r>
    <x v="1"/>
    <x v="1"/>
    <x v="1"/>
    <x v="1"/>
    <n v="20"/>
    <s v="TAIL-C"/>
    <s v="Profileuse #5 V CJ"/>
    <s v="PROFILCJ"/>
    <s v="CONT5-V-CJ"/>
    <x v="1"/>
    <x v="1"/>
    <x v="1"/>
    <x v="1"/>
    <d v="2025-02-26T14:31:12"/>
    <n v="0.79"/>
    <x v="1"/>
    <s v="1,00"/>
    <s v="0,00"/>
    <n v="1"/>
    <n v="0"/>
    <n v="0"/>
    <s v="CJ25-00745 - 20"/>
    <s v="PO-12-525 - TAIL-C - 20"/>
    <n v="9"/>
    <x v="0"/>
    <s v=""/>
    <m/>
    <x v="1"/>
    <x v="0"/>
  </r>
  <r>
    <x v="1"/>
    <x v="1"/>
    <x v="1"/>
    <x v="1"/>
    <n v="30"/>
    <s v="TAIL-C"/>
    <s v="Profileuse #5 V CJ"/>
    <s v="PROFILCJ"/>
    <s v="CONT5-V-CJ"/>
    <x v="1"/>
    <x v="1"/>
    <x v="1"/>
    <x v="2"/>
    <d v="2025-02-27T08:37:48"/>
    <n v="2.46"/>
    <x v="1"/>
    <s v="1,00"/>
    <s v="0,10"/>
    <n v="1"/>
    <n v="0.1"/>
    <n v="0"/>
    <s v="CJ25-00745 - 30"/>
    <s v="PO-12-525 - TAIL-C - 30"/>
    <n v="9"/>
    <x v="1"/>
    <s v=""/>
    <m/>
    <x v="1"/>
    <x v="0"/>
  </r>
  <r>
    <x v="1"/>
    <x v="1"/>
    <x v="1"/>
    <x v="1"/>
    <n v="40"/>
    <s v="IMPRIM"/>
    <s v="Ligne imprim/lamin 219 CJ"/>
    <s v="LAMINECJ"/>
    <s v="LIIMP219CJ"/>
    <x v="1"/>
    <x v="1"/>
    <x v="1"/>
    <x v="2"/>
    <d v="2025-02-27T08:37:48"/>
    <n v="2.46"/>
    <x v="1"/>
    <s v="1,00"/>
    <s v="0,00"/>
    <n v="1"/>
    <n v="0"/>
    <n v="0"/>
    <s v="CJ25-00745 - 40"/>
    <s v="PO-12-525 - IMPRIM - 40"/>
    <n v="9"/>
    <x v="1"/>
    <s v=""/>
    <m/>
    <x v="2"/>
    <x v="0"/>
  </r>
  <r>
    <x v="2"/>
    <x v="2"/>
    <x v="2"/>
    <x v="2"/>
    <n v="10"/>
    <s v="LAMINAGE"/>
    <s v="Colleuse urathane #1 209 CJ"/>
    <s v="LAMINECJ"/>
    <s v="CELLUR1209CJ"/>
    <x v="2"/>
    <x v="2"/>
    <x v="2"/>
    <x v="3"/>
    <d v="2025-03-05T07:31:48"/>
    <n v="0.52"/>
    <x v="2"/>
    <s v="1,00"/>
    <s v="3,00"/>
    <n v="1"/>
    <n v="3"/>
    <n v="2"/>
    <s v="CJ25-00752 - 10"/>
    <s v="74-7910 - LAMINAGE - 10"/>
    <n v="10"/>
    <x v="0"/>
    <s v=""/>
    <m/>
    <x v="3"/>
    <x v="1"/>
  </r>
  <r>
    <x v="3"/>
    <x v="3"/>
    <x v="2"/>
    <x v="2"/>
    <n v="10"/>
    <s v="LAMINAGE"/>
    <s v="Colleuse urathane #1 209 CJ"/>
    <s v="LAMINECJ"/>
    <s v="CELLUR1209CJ"/>
    <x v="3"/>
    <x v="2"/>
    <x v="2"/>
    <x v="4"/>
    <d v="2025-03-05T09:18:00"/>
    <n v="1.77"/>
    <x v="2"/>
    <s v="1,00"/>
    <s v="3,00"/>
    <n v="1"/>
    <n v="3"/>
    <n v="2"/>
    <s v="CJ25-00756 - 10"/>
    <s v="74-7920 - LAMINAGE - 10"/>
    <n v="10"/>
    <x v="0"/>
    <s v=""/>
    <m/>
    <x v="3"/>
    <x v="1"/>
  </r>
  <r>
    <x v="4"/>
    <x v="4"/>
    <x v="2"/>
    <x v="3"/>
    <n v="10"/>
    <s v="TAIL-S"/>
    <s v="Scie #1 213 CJ"/>
    <s v="SCIECJ"/>
    <s v="SCIE213CJ"/>
    <x v="4"/>
    <x v="2"/>
    <x v="1"/>
    <x v="5"/>
    <d v="2025-02-27T11:53:24"/>
    <n v="11.89"/>
    <x v="3"/>
    <s v="1,00"/>
    <s v="1,00"/>
    <n v="1"/>
    <n v="1"/>
    <n v="0"/>
    <s v="CJ25-00757 - 10"/>
    <s v="69-7561 - TAIL-S - 10"/>
    <n v="9"/>
    <x v="0"/>
    <s v="SCIE213CJ"/>
    <m/>
    <x v="4"/>
    <x v="1"/>
  </r>
  <r>
    <x v="5"/>
    <x v="5"/>
    <x v="2"/>
    <x v="4"/>
    <n v="10"/>
    <s v="LAMINAGE"/>
    <s v="Colleuse urathane #1 209 CJ"/>
    <s v="LAMINECJ"/>
    <s v="CELLUR1209CJ"/>
    <x v="3"/>
    <x v="2"/>
    <x v="2"/>
    <x v="6"/>
    <d v="2025-03-05T11:04:12"/>
    <n v="1.77"/>
    <x v="2"/>
    <s v="1,00"/>
    <s v="3,00"/>
    <n v="1"/>
    <n v="3"/>
    <n v="2"/>
    <s v="CJ25-00758 - 10"/>
    <s v="69-7560 - LAMINAGE - 10"/>
    <n v="10"/>
    <x v="0"/>
    <s v=""/>
    <m/>
    <x v="3"/>
    <x v="1"/>
  </r>
  <r>
    <x v="6"/>
    <x v="6"/>
    <x v="3"/>
    <x v="5"/>
    <n v="20"/>
    <s v="TAIL-S"/>
    <s v="SCIE #4 217 CJ"/>
    <s v="SCIECJ"/>
    <s v="SCIE217CJ"/>
    <x v="5"/>
    <x v="3"/>
    <x v="3"/>
    <x v="7"/>
    <d v="2025-02-25T14:04:48"/>
    <n v="10.84"/>
    <x v="4"/>
    <s v="1,00"/>
    <s v="0,00"/>
    <n v="1"/>
    <n v="0"/>
    <n v="2"/>
    <s v="CJ25-00851 - 20"/>
    <s v="68-1020 - TAIL-S - 20"/>
    <n v="9"/>
    <x v="0"/>
    <s v=""/>
    <m/>
    <x v="5"/>
    <x v="2"/>
  </r>
  <r>
    <x v="7"/>
    <x v="7"/>
    <x v="4"/>
    <x v="6"/>
    <n v="20"/>
    <s v="TAIL-S"/>
    <s v="Scie #5 216 CJ"/>
    <s v="SCIECJ"/>
    <s v="SCIE216CJ"/>
    <x v="6"/>
    <x v="4"/>
    <x v="4"/>
    <x v="8"/>
    <d v="2025-02-26T08:23:24"/>
    <n v="7.35"/>
    <x v="1"/>
    <s v="1,00"/>
    <s v="1,00"/>
    <n v="1"/>
    <n v="1"/>
    <n v="0"/>
    <s v="CJ25-00910 - 20"/>
    <s v="67-1230 - TAIL-S - 20"/>
    <n v="9"/>
    <x v="0"/>
    <s v=""/>
    <m/>
    <x v="6"/>
    <x v="0"/>
  </r>
  <r>
    <x v="8"/>
    <x v="8"/>
    <x v="5"/>
    <x v="7"/>
    <n v="20"/>
    <s v="TAIL-S"/>
    <s v="SCIE #4 217 CJ"/>
    <s v="SCIECJ"/>
    <s v="SCIE217CJ"/>
    <x v="7"/>
    <x v="2"/>
    <x v="1"/>
    <x v="9"/>
    <d v="2025-02-27T07:21:00"/>
    <n v="2.4700000000000002"/>
    <x v="3"/>
    <s v="1,00"/>
    <s v="1,00"/>
    <n v="1"/>
    <n v="1"/>
    <n v="2"/>
    <s v="CJ25-00915 - 20"/>
    <s v="73-1430 - TAIL-S - 20"/>
    <n v="9"/>
    <x v="0"/>
    <s v=""/>
    <m/>
    <x v="5"/>
    <x v="1"/>
  </r>
  <r>
    <x v="9"/>
    <x v="4"/>
    <x v="2"/>
    <x v="3"/>
    <n v="10"/>
    <s v="TAIL-S"/>
    <s v="Scie #1 213 CJ"/>
    <s v="SCIECJ"/>
    <s v="SCIE213CJ"/>
    <x v="4"/>
    <x v="2"/>
    <x v="5"/>
    <x v="10"/>
    <d v="2025-03-20T11:54:00"/>
    <n v="11.89"/>
    <x v="5"/>
    <s v="1,00"/>
    <s v="1,00"/>
    <n v="1"/>
    <n v="1"/>
    <n v="0"/>
    <s v="CJ25-00917 - 10"/>
    <s v="69-7561 - TAIL-S - 10"/>
    <n v="12"/>
    <x v="0"/>
    <s v="SCIE213CJ"/>
    <m/>
    <x v="4"/>
    <x v="1"/>
  </r>
  <r>
    <x v="10"/>
    <x v="9"/>
    <x v="6"/>
    <x v="8"/>
    <n v="20"/>
    <s v="TAIL-C"/>
    <s v="Profileuse #4 H-V CJ"/>
    <s v="PROFILCJ"/>
    <s v="CONT4-HV-CJ"/>
    <x v="8"/>
    <x v="5"/>
    <x v="4"/>
    <x v="11"/>
    <d v="2025-02-25T10:05:24"/>
    <n v="0.26"/>
    <x v="1"/>
    <s v="1,00"/>
    <s v="0,00"/>
    <n v="1"/>
    <n v="0"/>
    <n v="0"/>
    <s v="CJ25-01344 - 20"/>
    <s v="62-3420 - TAIL-C - 20"/>
    <n v="9"/>
    <x v="0"/>
    <s v=""/>
    <m/>
    <x v="0"/>
    <x v="2"/>
  </r>
  <r>
    <x v="10"/>
    <x v="9"/>
    <x v="6"/>
    <x v="8"/>
    <n v="30"/>
    <s v="TAIL-C"/>
    <s v="Profileuse #4 H-V CJ"/>
    <s v="PROFILCJ"/>
    <s v="CONT4-HV-CJ"/>
    <x v="8"/>
    <x v="5"/>
    <x v="4"/>
    <x v="12"/>
    <d v="2025-02-25T10:27:00"/>
    <n v="0.36"/>
    <x v="1"/>
    <s v="1,00"/>
    <s v="0,00"/>
    <n v="1"/>
    <n v="0"/>
    <n v="0"/>
    <s v="CJ25-01344 - 30"/>
    <s v="62-3420 - TAIL-C - 30"/>
    <n v="9"/>
    <x v="2"/>
    <s v=""/>
    <m/>
    <x v="0"/>
    <x v="2"/>
  </r>
  <r>
    <x v="11"/>
    <x v="10"/>
    <x v="7"/>
    <x v="9"/>
    <n v="10"/>
    <s v="LAMINAGE"/>
    <s v="Colleuse urathane #1 209 CJ"/>
    <s v="LAMINECJ"/>
    <s v="CELLUR1209CJ"/>
    <x v="9"/>
    <x v="2"/>
    <x v="6"/>
    <x v="13"/>
    <d v="2025-03-04T09:06:00"/>
    <n v="2.1"/>
    <x v="6"/>
    <s v="1,00"/>
    <s v="3,00"/>
    <n v="1"/>
    <n v="3"/>
    <n v="2"/>
    <s v="CJ25-01726 - 10"/>
    <s v="59-7330 - LAMINAGE - 10"/>
    <n v="10"/>
    <x v="0"/>
    <s v=""/>
    <m/>
    <x v="3"/>
    <x v="1"/>
  </r>
  <r>
    <x v="12"/>
    <x v="11"/>
    <x v="8"/>
    <x v="10"/>
    <n v="30"/>
    <s v="TAIL-S"/>
    <s v="SCIE #4 217 CJ"/>
    <s v="SCIECJ"/>
    <s v="SCIE217CJ"/>
    <x v="10"/>
    <x v="2"/>
    <x v="6"/>
    <x v="14"/>
    <d v="2025-03-04T13:13:48"/>
    <n v="1.45"/>
    <x v="7"/>
    <s v="1,00"/>
    <s v="1,00"/>
    <n v="1"/>
    <n v="1"/>
    <n v="2"/>
    <s v="CJ25-01782 - 30"/>
    <s v="54-2000 - TAIL-S - 30"/>
    <n v="10"/>
    <x v="0"/>
    <s v=""/>
    <m/>
    <x v="5"/>
    <x v="1"/>
  </r>
  <r>
    <x v="13"/>
    <x v="12"/>
    <x v="9"/>
    <x v="11"/>
    <n v="30"/>
    <s v="TAIL-S"/>
    <s v="Scie #5 216 CJ"/>
    <s v="SCIECJ"/>
    <s v="SCIE216CJ"/>
    <x v="11"/>
    <x v="2"/>
    <x v="7"/>
    <x v="15"/>
    <d v="2025-03-17T07:36:36"/>
    <n v="0.49"/>
    <x v="8"/>
    <s v="1,00"/>
    <s v="0,00"/>
    <n v="1"/>
    <n v="0"/>
    <n v="0"/>
    <s v="CJ25-01784 - 30"/>
    <s v="63-2420 - TAIL-S - 30"/>
    <n v="12"/>
    <x v="0"/>
    <s v=""/>
    <m/>
    <x v="6"/>
    <x v="1"/>
  </r>
  <r>
    <x v="14"/>
    <x v="13"/>
    <x v="9"/>
    <x v="12"/>
    <n v="20"/>
    <s v="TAIL-C"/>
    <s v="Profileuse #2 H-V CJ"/>
    <s v="PROFILCJ"/>
    <s v="CONT2-HV-CJ"/>
    <x v="1"/>
    <x v="2"/>
    <x v="7"/>
    <x v="16"/>
    <d v="2025-03-17T07:50:24"/>
    <n v="0.48"/>
    <x v="8"/>
    <s v="1,00"/>
    <s v="0,00"/>
    <n v="1"/>
    <n v="0"/>
    <n v="0"/>
    <s v="CJ25-01785 - 20"/>
    <s v="63-2430 - TAIL-C - 20"/>
    <n v="12"/>
    <x v="0"/>
    <s v=""/>
    <m/>
    <x v="7"/>
    <x v="1"/>
  </r>
  <r>
    <x v="14"/>
    <x v="13"/>
    <x v="9"/>
    <x v="12"/>
    <n v="30"/>
    <s v="TAIL-C"/>
    <s v="Profileuse #2 H-V CJ"/>
    <s v="PROFILCJ"/>
    <s v="CONT2-HV-CJ"/>
    <x v="1"/>
    <x v="2"/>
    <x v="7"/>
    <x v="17"/>
    <d v="2025-03-17T08:15:00"/>
    <n v="0.41"/>
    <x v="8"/>
    <s v="1,00"/>
    <s v="0,00"/>
    <n v="1"/>
    <n v="0"/>
    <n v="0"/>
    <s v="CJ25-01785 - 30"/>
    <s v="63-2430 - TAIL-C - 30"/>
    <n v="12"/>
    <x v="3"/>
    <s v=""/>
    <m/>
    <x v="7"/>
    <x v="1"/>
  </r>
  <r>
    <x v="15"/>
    <x v="14"/>
    <x v="9"/>
    <x v="13"/>
    <n v="30"/>
    <s v="TAIL-C"/>
    <s v="Profileuse #2 H-V CJ"/>
    <s v="PROFILCJ"/>
    <s v="CONT2-HV-CJ"/>
    <x v="12"/>
    <x v="2"/>
    <x v="7"/>
    <x v="18"/>
    <d v="2025-03-17T07:21:36"/>
    <n v="0.36"/>
    <x v="8"/>
    <s v="1,00"/>
    <s v="0,00"/>
    <n v="1"/>
    <n v="0"/>
    <n v="0"/>
    <s v="CJ25-01786 - 30"/>
    <s v="63-2450 - TAIL-C - 30"/>
    <n v="12"/>
    <x v="0"/>
    <s v=""/>
    <m/>
    <x v="7"/>
    <x v="1"/>
  </r>
  <r>
    <x v="15"/>
    <x v="14"/>
    <x v="9"/>
    <x v="13"/>
    <n v="40"/>
    <s v="TAIL-S"/>
    <s v="Scie #2 S2 CJ"/>
    <s v="SCIECJ"/>
    <s v="SCIES2CJ"/>
    <x v="12"/>
    <x v="2"/>
    <x v="7"/>
    <x v="19"/>
    <d v="2025-03-17T14:09:00"/>
    <n v="1.1399999999999999"/>
    <x v="8"/>
    <s v="1,00"/>
    <s v="1,00"/>
    <n v="1"/>
    <n v="1"/>
    <n v="0"/>
    <s v="CJ25-01786 - 40"/>
    <s v="63-2450 - TAIL-S - 40"/>
    <n v="12"/>
    <x v="3"/>
    <s v=""/>
    <m/>
    <x v="8"/>
    <x v="1"/>
  </r>
  <r>
    <x v="16"/>
    <x v="7"/>
    <x v="4"/>
    <x v="6"/>
    <n v="20"/>
    <s v="TAIL-S"/>
    <s v="Scie #5 216 CJ"/>
    <s v="SCIECJ"/>
    <s v="SCIE216CJ"/>
    <x v="6"/>
    <x v="2"/>
    <x v="8"/>
    <x v="20"/>
    <d v="2025-03-25T14:45:00"/>
    <n v="7.35"/>
    <x v="9"/>
    <s v="1,00"/>
    <s v="1,00"/>
    <n v="1"/>
    <n v="1"/>
    <n v="0"/>
    <s v="CJ25-01787 - 20"/>
    <s v="67-1230 - TAIL-S - 20"/>
    <n v="13"/>
    <x v="0"/>
    <s v=""/>
    <m/>
    <x v="6"/>
    <x v="1"/>
  </r>
  <r>
    <x v="17"/>
    <x v="15"/>
    <x v="10"/>
    <x v="14"/>
    <n v="20"/>
    <s v="TAIL-S"/>
    <s v="SCIE #4 217 CJ"/>
    <s v="SCIECJ"/>
    <s v="SCIE217CJ"/>
    <x v="13"/>
    <x v="2"/>
    <x v="9"/>
    <x v="21"/>
    <d v="2025-03-12T07:59:24"/>
    <n v="0.97"/>
    <x v="10"/>
    <s v="1,00"/>
    <s v="0,00"/>
    <n v="1"/>
    <n v="0"/>
    <n v="0"/>
    <s v="CJ25-01788 - 20"/>
    <s v="67-1510 - TAIL-S - 20"/>
    <n v="11"/>
    <x v="0"/>
    <s v=""/>
    <m/>
    <x v="5"/>
    <x v="1"/>
  </r>
  <r>
    <x v="18"/>
    <x v="16"/>
    <x v="10"/>
    <x v="15"/>
    <n v="20"/>
    <s v="TAIL-S"/>
    <s v="SCIE #4 217 CJ"/>
    <s v="SCIECJ"/>
    <s v="SCIE217CJ"/>
    <x v="14"/>
    <x v="2"/>
    <x v="9"/>
    <x v="22"/>
    <d v="2025-03-12T08:33:36"/>
    <n v="0.56999999999999995"/>
    <x v="10"/>
    <s v="1,00"/>
    <s v="0,00"/>
    <n v="1"/>
    <n v="0"/>
    <n v="0"/>
    <s v="CJ25-01789 - 20"/>
    <s v="67-1520 - TAIL-S - 20"/>
    <n v="11"/>
    <x v="0"/>
    <s v=""/>
    <m/>
    <x v="5"/>
    <x v="1"/>
  </r>
  <r>
    <x v="19"/>
    <x v="2"/>
    <x v="2"/>
    <x v="2"/>
    <n v="10"/>
    <s v="LAMINAGE"/>
    <s v="Colleuse urathane #1 209 CJ"/>
    <s v="LAMINECJ"/>
    <s v="CELLUR1209CJ"/>
    <x v="2"/>
    <x v="2"/>
    <x v="10"/>
    <x v="23"/>
    <d v="2025-03-26T10:01:12"/>
    <n v="0.52"/>
    <x v="11"/>
    <s v="1,00"/>
    <s v="3,00"/>
    <n v="1"/>
    <n v="3"/>
    <n v="2"/>
    <s v="CJ25-01804 - 10"/>
    <s v="74-7910 - LAMINAGE - 10"/>
    <n v="13"/>
    <x v="0"/>
    <s v=""/>
    <m/>
    <x v="3"/>
    <x v="1"/>
  </r>
  <r>
    <x v="20"/>
    <x v="3"/>
    <x v="2"/>
    <x v="2"/>
    <n v="10"/>
    <s v="LAMINAGE"/>
    <s v="Colleuse urathane #1 209 CJ"/>
    <s v="LAMINECJ"/>
    <s v="CELLUR1209CJ"/>
    <x v="3"/>
    <x v="2"/>
    <x v="11"/>
    <x v="24"/>
    <d v="2025-03-26T08:09:00"/>
    <n v="1.77"/>
    <x v="11"/>
    <s v="1,00"/>
    <s v="3,00"/>
    <n v="1"/>
    <n v="3"/>
    <n v="2"/>
    <s v="CJ25-01805 - 10"/>
    <s v="74-7920 - LAMINAGE - 10"/>
    <n v="13"/>
    <x v="0"/>
    <s v=""/>
    <m/>
    <x v="3"/>
    <x v="1"/>
  </r>
  <r>
    <x v="21"/>
    <x v="17"/>
    <x v="7"/>
    <x v="16"/>
    <n v="20"/>
    <s v="TAIL-S"/>
    <s v="SCIE #4 217 CJ"/>
    <s v="SCIECJ"/>
    <s v="SCIE217CJ"/>
    <x v="9"/>
    <x v="2"/>
    <x v="12"/>
    <x v="25"/>
    <d v="2025-02-27T07:49:12"/>
    <n v="0.47"/>
    <x v="7"/>
    <s v="1,00"/>
    <s v="0,00"/>
    <n v="1"/>
    <n v="0"/>
    <n v="0"/>
    <s v="CJ25-01806 - 20"/>
    <s v="59-7331 - TAIL-S - 20"/>
    <n v="9"/>
    <x v="0"/>
    <s v=""/>
    <m/>
    <x v="5"/>
    <x v="1"/>
  </r>
  <r>
    <x v="22"/>
    <x v="5"/>
    <x v="2"/>
    <x v="4"/>
    <n v="10"/>
    <s v="LAMINAGE"/>
    <s v="Colleuse urathane #1 209 CJ"/>
    <s v="LAMINECJ"/>
    <s v="CELLUR1209CJ"/>
    <x v="3"/>
    <x v="2"/>
    <x v="11"/>
    <x v="26"/>
    <d v="2025-03-25T14:22:48"/>
    <n v="1.77"/>
    <x v="11"/>
    <s v="1,00"/>
    <s v="3,00"/>
    <n v="1"/>
    <n v="3"/>
    <n v="2"/>
    <s v="CJ25-01809 - 10"/>
    <s v="69-7560 - LAMINAGE - 10"/>
    <n v="13"/>
    <x v="0"/>
    <s v=""/>
    <m/>
    <x v="3"/>
    <x v="1"/>
  </r>
  <r>
    <x v="23"/>
    <x v="18"/>
    <x v="11"/>
    <x v="17"/>
    <n v="20"/>
    <s v="TAIL-S"/>
    <s v="Scie #2 S2 CJ"/>
    <s v="SCIECJ"/>
    <s v="SCIES2CJ"/>
    <x v="15"/>
    <x v="2"/>
    <x v="13"/>
    <x v="27"/>
    <d v="2025-03-03T10:36:36"/>
    <n v="3.6"/>
    <x v="12"/>
    <s v="1,00"/>
    <s v="0,00"/>
    <n v="1"/>
    <n v="0"/>
    <n v="2"/>
    <s v="CJ25-01810 - 20"/>
    <s v="70-2521 - TAIL-S - 20"/>
    <n v="10"/>
    <x v="0"/>
    <s v=""/>
    <m/>
    <x v="8"/>
    <x v="1"/>
  </r>
  <r>
    <x v="24"/>
    <x v="19"/>
    <x v="11"/>
    <x v="18"/>
    <n v="20"/>
    <s v="TAIL-S"/>
    <s v="SCIE #4 217 CJ"/>
    <s v="SCIECJ"/>
    <s v="SCIE217CJ"/>
    <x v="16"/>
    <x v="2"/>
    <x v="13"/>
    <x v="27"/>
    <d v="2025-03-04T10:46:48"/>
    <n v="10.77"/>
    <x v="13"/>
    <s v="1,00"/>
    <s v="0,00"/>
    <n v="1"/>
    <n v="0"/>
    <n v="2"/>
    <s v="CJ25-01811 - 20"/>
    <s v="70-2551 - TAIL-S - 20"/>
    <n v="10"/>
    <x v="0"/>
    <s v=""/>
    <m/>
    <x v="5"/>
    <x v="1"/>
  </r>
  <r>
    <x v="25"/>
    <x v="20"/>
    <x v="11"/>
    <x v="19"/>
    <n v="20"/>
    <s v="TAIL-S"/>
    <s v="Scie #2 S2 CJ"/>
    <s v="SCIECJ"/>
    <s v="SCIES2CJ"/>
    <x v="17"/>
    <x v="2"/>
    <x v="13"/>
    <x v="28"/>
    <d v="2025-03-04T07:02:24"/>
    <n v="3.43"/>
    <x v="8"/>
    <s v="1,00"/>
    <s v="0,00"/>
    <n v="1"/>
    <n v="0"/>
    <n v="2"/>
    <s v="CJ25-01812 - 20"/>
    <s v="70-2552 - TAIL-S - 20"/>
    <n v="10"/>
    <x v="0"/>
    <s v=""/>
    <m/>
    <x v="8"/>
    <x v="1"/>
  </r>
  <r>
    <x v="26"/>
    <x v="21"/>
    <x v="7"/>
    <x v="20"/>
    <n v="20"/>
    <s v="TAIL-S"/>
    <s v="SCIE #4 217 CJ"/>
    <s v="SCIECJ"/>
    <s v="SCIE217CJ"/>
    <x v="18"/>
    <x v="6"/>
    <x v="14"/>
    <x v="29"/>
    <d v="2025-02-13T10:01:12"/>
    <n v="0.5"/>
    <x v="14"/>
    <s v="1,00"/>
    <s v="0,00"/>
    <n v="1"/>
    <n v="0"/>
    <n v="0"/>
    <s v="CJ25-01898 - 20"/>
    <s v="57-7080 - TAIL-S - 20"/>
    <n v="7"/>
    <x v="0"/>
    <s v=""/>
    <m/>
    <x v="5"/>
    <x v="2"/>
  </r>
  <r>
    <x v="27"/>
    <x v="22"/>
    <x v="12"/>
    <x v="21"/>
    <n v="20"/>
    <s v="TAIL-C"/>
    <s v="Profileuse #2 H-V CJ"/>
    <s v="PROFILCJ"/>
    <s v="CONT2-HV-CJ"/>
    <x v="19"/>
    <x v="2"/>
    <x v="3"/>
    <x v="30"/>
    <d v="2025-02-24T14:49:48"/>
    <n v="1.35"/>
    <x v="1"/>
    <s v="1,00"/>
    <s v="0,00"/>
    <n v="1"/>
    <n v="0"/>
    <n v="2"/>
    <s v="CJ25-01988 - 20"/>
    <s v="62-3260 - TAIL-C - 20"/>
    <n v="9"/>
    <x v="0"/>
    <s v="CONT2-HV-CJ"/>
    <m/>
    <x v="7"/>
    <x v="1"/>
  </r>
  <r>
    <x v="27"/>
    <x v="22"/>
    <x v="12"/>
    <x v="21"/>
    <n v="30"/>
    <s v="TAIL-S"/>
    <s v="Scie #2 S2 CJ"/>
    <s v="SCIECJ"/>
    <s v="SCIES2CJ"/>
    <x v="19"/>
    <x v="2"/>
    <x v="4"/>
    <x v="31"/>
    <d v="2025-02-25T07:22:48"/>
    <n v="0.36"/>
    <x v="1"/>
    <s v="1,00"/>
    <s v="0,00"/>
    <n v="1"/>
    <n v="0"/>
    <n v="2"/>
    <s v="CJ25-01988 - 30"/>
    <s v="62-3260 - TAIL-S - 30"/>
    <n v="9"/>
    <x v="3"/>
    <s v="CONT2-HV-CJ"/>
    <m/>
    <x v="8"/>
    <x v="1"/>
  </r>
  <r>
    <x v="28"/>
    <x v="23"/>
    <x v="12"/>
    <x v="22"/>
    <n v="30"/>
    <s v="TAIL-C"/>
    <s v="Profileuse #2 H-V CJ"/>
    <s v="PROFILCJ"/>
    <s v="CONT2-HV-CJ"/>
    <x v="20"/>
    <x v="2"/>
    <x v="4"/>
    <x v="32"/>
    <d v="2025-02-25T14:07:48"/>
    <n v="0.69"/>
    <x v="2"/>
    <s v="1,00"/>
    <s v="0,00"/>
    <n v="1"/>
    <n v="0"/>
    <n v="2"/>
    <s v="CJ25-01989 - 30"/>
    <s v="62-3280 - TAIL-C - 30"/>
    <n v="9"/>
    <x v="0"/>
    <s v="CONT2-HV-CJ"/>
    <m/>
    <x v="7"/>
    <x v="1"/>
  </r>
  <r>
    <x v="28"/>
    <x v="23"/>
    <x v="12"/>
    <x v="22"/>
    <n v="40"/>
    <s v="TAIL-C"/>
    <s v="Profileuse #2 H-V CJ"/>
    <s v="PROFILCJ"/>
    <s v="CONT2-HV-CJ"/>
    <x v="20"/>
    <x v="2"/>
    <x v="4"/>
    <x v="33"/>
    <d v="2025-02-26T07:04:48"/>
    <n v="0.95"/>
    <x v="2"/>
    <s v="1,00"/>
    <s v="0,00"/>
    <n v="1"/>
    <n v="0"/>
    <n v="2"/>
    <s v="CJ25-01989 - 40"/>
    <s v="62-3280 - TAIL-C - 40"/>
    <n v="9"/>
    <x v="3"/>
    <s v="CONT2-HV-CJ"/>
    <m/>
    <x v="7"/>
    <x v="1"/>
  </r>
  <r>
    <x v="29"/>
    <x v="24"/>
    <x v="12"/>
    <x v="23"/>
    <n v="20"/>
    <s v="TAIL-C"/>
    <s v="Profileuse #2 H-V CJ"/>
    <s v="PROFILCJ"/>
    <s v="CONT2-HV-CJ"/>
    <x v="14"/>
    <x v="2"/>
    <x v="1"/>
    <x v="34"/>
    <d v="2025-02-26T10:28:12"/>
    <n v="0.82"/>
    <x v="1"/>
    <s v="1,00"/>
    <s v="0,00"/>
    <n v="1"/>
    <n v="0"/>
    <n v="2"/>
    <s v="CJ25-01990 - 20"/>
    <s v="62-3300 - TAIL-C - 20"/>
    <n v="9"/>
    <x v="0"/>
    <s v="CONT2-HV-CJ"/>
    <m/>
    <x v="7"/>
    <x v="1"/>
  </r>
  <r>
    <x v="30"/>
    <x v="25"/>
    <x v="12"/>
    <x v="24"/>
    <n v="20"/>
    <s v="TAIL-C"/>
    <s v="Profileuse #2 H-V CJ"/>
    <s v="PROFILCJ"/>
    <s v="CONT2-HV-CJ"/>
    <x v="21"/>
    <x v="2"/>
    <x v="1"/>
    <x v="35"/>
    <d v="2025-02-26T11:16:48"/>
    <n v="0.81"/>
    <x v="1"/>
    <s v="1,00"/>
    <s v="0,00"/>
    <n v="1"/>
    <n v="0"/>
    <n v="2"/>
    <s v="CJ25-01991 - 20"/>
    <s v="63-2300 - TAIL-C - 20"/>
    <n v="9"/>
    <x v="0"/>
    <s v="CONT2-HV-CJ"/>
    <m/>
    <x v="7"/>
    <x v="1"/>
  </r>
  <r>
    <x v="31"/>
    <x v="26"/>
    <x v="12"/>
    <x v="25"/>
    <n v="20"/>
    <s v="TAIL-C"/>
    <s v="Profileuse #2 H-V CJ"/>
    <s v="PROFILCJ"/>
    <s v="CONT2-HV-CJ"/>
    <x v="22"/>
    <x v="7"/>
    <x v="3"/>
    <x v="36"/>
    <d v="2025-02-25T08:22:48"/>
    <n v="1.55"/>
    <x v="1"/>
    <s v="1,00"/>
    <s v="0,00"/>
    <n v="1"/>
    <n v="0"/>
    <n v="2"/>
    <s v="CJ25-02015 - 20"/>
    <s v="62-3270 - TAIL-C - 20"/>
    <n v="9"/>
    <x v="0"/>
    <s v="CONT2-HV-CJ"/>
    <m/>
    <x v="7"/>
    <x v="0"/>
  </r>
  <r>
    <x v="31"/>
    <x v="26"/>
    <x v="12"/>
    <x v="25"/>
    <n v="30"/>
    <s v="TAIL-C"/>
    <s v="Profileuse #2 H-V CJ"/>
    <s v="PROFILCJ"/>
    <s v="CONT2-HV-CJ"/>
    <x v="22"/>
    <x v="7"/>
    <x v="4"/>
    <x v="37"/>
    <d v="2025-02-25T13:26:24"/>
    <n v="4.0599999999999996"/>
    <x v="1"/>
    <s v="1,00"/>
    <s v="0,00"/>
    <n v="1"/>
    <n v="0"/>
    <n v="2"/>
    <s v="CJ25-02015 - 30"/>
    <s v="62-3270 - TAIL-C - 30"/>
    <n v="9"/>
    <x v="3"/>
    <s v="CONT2-HV-CJ"/>
    <m/>
    <x v="7"/>
    <x v="0"/>
  </r>
  <r>
    <x v="32"/>
    <x v="27"/>
    <x v="12"/>
    <x v="26"/>
    <n v="20"/>
    <s v="TAIL-C"/>
    <s v="Profileuse #2 H-V CJ"/>
    <s v="PROFILCJ"/>
    <s v="CONT2-HV-CJ"/>
    <x v="14"/>
    <x v="2"/>
    <x v="1"/>
    <x v="38"/>
    <d v="2025-02-26T09:39:00"/>
    <n v="2.57"/>
    <x v="1"/>
    <s v="1,00"/>
    <s v="0,00"/>
    <n v="1"/>
    <n v="0"/>
    <n v="2"/>
    <s v="CJ25-02016 - 20"/>
    <s v="62-3290 - TAIL-C - 20"/>
    <n v="9"/>
    <x v="0"/>
    <s v="CONT2-HV-CJ"/>
    <m/>
    <x v="7"/>
    <x v="1"/>
  </r>
  <r>
    <x v="33"/>
    <x v="28"/>
    <x v="0"/>
    <x v="27"/>
    <n v="20"/>
    <s v="TAIL-C"/>
    <s v="Profileuse #2 H-V CJ"/>
    <s v="PROFILCJ"/>
    <s v="CONT2-HV-CJ"/>
    <x v="23"/>
    <x v="2"/>
    <x v="15"/>
    <x v="39"/>
    <d v="2025-03-10T08:43:12"/>
    <n v="1.7"/>
    <x v="6"/>
    <s v="1,00"/>
    <s v="1,00"/>
    <n v="1"/>
    <n v="1"/>
    <n v="2"/>
    <s v="CJ25-02131 - 20"/>
    <s v="66-1140 - TAIL-C - 20"/>
    <n v="11"/>
    <x v="0"/>
    <s v=""/>
    <m/>
    <x v="7"/>
    <x v="1"/>
  </r>
  <r>
    <x v="33"/>
    <x v="28"/>
    <x v="0"/>
    <x v="27"/>
    <n v="30"/>
    <s v="TAIL-S"/>
    <s v="Scie #2 S2 CJ"/>
    <s v="SCIECJ"/>
    <s v="SCIES2CJ"/>
    <x v="23"/>
    <x v="2"/>
    <x v="15"/>
    <x v="40"/>
    <d v="2025-03-10T13:29:24"/>
    <n v="0.48"/>
    <x v="6"/>
    <s v="1,00"/>
    <s v="1,00"/>
    <n v="1"/>
    <n v="1"/>
    <n v="2"/>
    <s v="CJ25-02131 - 30"/>
    <s v="66-1140 - TAIL-S - 30"/>
    <n v="11"/>
    <x v="3"/>
    <s v=""/>
    <m/>
    <x v="8"/>
    <x v="1"/>
  </r>
  <r>
    <x v="34"/>
    <x v="29"/>
    <x v="1"/>
    <x v="28"/>
    <n v="20"/>
    <s v="TAIL-C"/>
    <s v="Profileuse #4 H-V CJ"/>
    <s v="PROFILCJ"/>
    <s v="CONT4-HV-CJ"/>
    <x v="24"/>
    <x v="2"/>
    <x v="5"/>
    <x v="41"/>
    <d v="2025-03-20T08:28:48"/>
    <n v="8.48"/>
    <x v="5"/>
    <s v="1,00"/>
    <s v="0,00"/>
    <n v="1"/>
    <n v="0"/>
    <n v="2"/>
    <s v="CJ25-02248 - 20"/>
    <s v="PO-10-804 - TAIL-C - 20"/>
    <n v="12"/>
    <x v="0"/>
    <s v=""/>
    <m/>
    <x v="0"/>
    <x v="1"/>
  </r>
  <r>
    <x v="35"/>
    <x v="4"/>
    <x v="2"/>
    <x v="3"/>
    <n v="10"/>
    <s v="TAIL-S"/>
    <s v="Scie #1 213 CJ"/>
    <s v="SCIECJ"/>
    <s v="SCIE213CJ"/>
    <x v="4"/>
    <x v="2"/>
    <x v="16"/>
    <x v="42"/>
    <d v="2025-04-01T10:58:12"/>
    <n v="11.89"/>
    <x v="15"/>
    <s v="1,00"/>
    <s v="1,00"/>
    <n v="1"/>
    <n v="1"/>
    <n v="0"/>
    <s v="CJ25-02263 - 10"/>
    <s v="69-7561 - TAIL-S - 10"/>
    <n v="13"/>
    <x v="0"/>
    <s v="SCIE213CJ"/>
    <m/>
    <x v="4"/>
    <x v="1"/>
  </r>
  <r>
    <x v="36"/>
    <x v="4"/>
    <x v="2"/>
    <x v="3"/>
    <n v="10"/>
    <s v="TAIL-S"/>
    <s v="Scie #1 213 CJ"/>
    <s v="SCIECJ"/>
    <s v="SCIE213CJ"/>
    <x v="4"/>
    <x v="2"/>
    <x v="17"/>
    <x v="43"/>
    <d v="2025-03-28T14:04:48"/>
    <n v="11.89"/>
    <x v="16"/>
    <s v="1,00"/>
    <s v="1,00"/>
    <n v="1"/>
    <n v="1"/>
    <n v="0"/>
    <s v="CJ25-02264 - 10"/>
    <s v="69-7561 - TAIL-S - 10"/>
    <n v="13"/>
    <x v="0"/>
    <s v="SCIE213CJ"/>
    <m/>
    <x v="4"/>
    <x v="1"/>
  </r>
  <r>
    <x v="37"/>
    <x v="4"/>
    <x v="2"/>
    <x v="3"/>
    <n v="10"/>
    <s v="TAIL-S"/>
    <s v="Scie #1 213 CJ"/>
    <s v="SCIECJ"/>
    <s v="SCIE213CJ"/>
    <x v="4"/>
    <x v="2"/>
    <x v="11"/>
    <x v="44"/>
    <d v="2025-03-27T08:11:24"/>
    <n v="11.89"/>
    <x v="17"/>
    <s v="1,00"/>
    <s v="1,00"/>
    <n v="1"/>
    <n v="1"/>
    <n v="0"/>
    <s v="CJ25-02265 - 10"/>
    <s v="69-7561 - TAIL-S - 10"/>
    <n v="13"/>
    <x v="0"/>
    <s v="SCIE213CJ"/>
    <m/>
    <x v="4"/>
    <x v="1"/>
  </r>
  <r>
    <x v="38"/>
    <x v="30"/>
    <x v="13"/>
    <x v="29"/>
    <n v="20"/>
    <s v="TAIL-C"/>
    <s v="Profileuse #4 H-V CJ"/>
    <s v="PROFILCJ"/>
    <s v="CONT4-HV-CJ"/>
    <x v="25"/>
    <x v="2"/>
    <x v="18"/>
    <x v="45"/>
    <d v="2025-03-18T07:39:00"/>
    <n v="0.73"/>
    <x v="18"/>
    <s v="1,00"/>
    <s v="0,00"/>
    <n v="1"/>
    <n v="0"/>
    <n v="2"/>
    <s v="CJ25-02440 - 20"/>
    <s v="51-2080 - TAIL-C - 20"/>
    <n v="12"/>
    <x v="0"/>
    <s v=""/>
    <m/>
    <x v="0"/>
    <x v="1"/>
  </r>
  <r>
    <x v="38"/>
    <x v="30"/>
    <x v="13"/>
    <x v="29"/>
    <n v="30"/>
    <s v="TAIL-C"/>
    <s v="Profileuse #4 H-V CJ"/>
    <s v="PROFILCJ"/>
    <s v="CONT4-HV-CJ"/>
    <x v="25"/>
    <x v="2"/>
    <x v="18"/>
    <x v="46"/>
    <d v="2025-03-18T08:24:36"/>
    <n v="0.87"/>
    <x v="18"/>
    <s v="1,00"/>
    <s v="1,00"/>
    <n v="1"/>
    <n v="1"/>
    <n v="2"/>
    <s v="CJ25-02440 - 30"/>
    <s v="51-2080 - TAIL-C - 30"/>
    <n v="12"/>
    <x v="2"/>
    <s v=""/>
    <m/>
    <x v="0"/>
    <x v="1"/>
  </r>
  <r>
    <x v="38"/>
    <x v="30"/>
    <x v="13"/>
    <x v="29"/>
    <n v="40"/>
    <s v="TAIL-C"/>
    <s v="Profileuse #4 H-V CJ"/>
    <s v="PROFILCJ"/>
    <s v="CONT4-HV-CJ"/>
    <x v="25"/>
    <x v="2"/>
    <x v="18"/>
    <x v="47"/>
    <d v="2025-03-18T09:07:48"/>
    <n v="0.82"/>
    <x v="18"/>
    <s v="1,00"/>
    <s v="1,00"/>
    <n v="1"/>
    <n v="1"/>
    <n v="2"/>
    <s v="CJ25-02440 - 40"/>
    <s v="51-2080 - TAIL-C - 40"/>
    <n v="12"/>
    <x v="2"/>
    <s v=""/>
    <m/>
    <x v="0"/>
    <x v="1"/>
  </r>
  <r>
    <x v="39"/>
    <x v="31"/>
    <x v="14"/>
    <x v="30"/>
    <n v="20"/>
    <s v="TAIL-C"/>
    <s v="Profileuse #2 H-V CJ"/>
    <s v="PROFILCJ"/>
    <s v="CONT2-HV-CJ"/>
    <x v="26"/>
    <x v="8"/>
    <x v="19"/>
    <x v="48"/>
    <d v="2025-02-18T14:43:12"/>
    <n v="0.99"/>
    <x v="19"/>
    <s v="1,00"/>
    <s v="0,00"/>
    <n v="1"/>
    <n v="0"/>
    <n v="0"/>
    <s v="CJ25-02522 - 20"/>
    <s v="72-1160 - TAIL-C - 20"/>
    <n v="8"/>
    <x v="0"/>
    <s v=""/>
    <m/>
    <x v="7"/>
    <x v="2"/>
  </r>
  <r>
    <x v="39"/>
    <x v="31"/>
    <x v="14"/>
    <x v="30"/>
    <n v="30"/>
    <s v="TAIL-C"/>
    <s v="Profileuse #2 H-V CJ"/>
    <s v="PROFILCJ"/>
    <s v="CONT2-HV-CJ"/>
    <x v="26"/>
    <x v="8"/>
    <x v="19"/>
    <x v="49"/>
    <d v="2025-02-19T07:44:24"/>
    <n v="1.04"/>
    <x v="19"/>
    <s v="1,00"/>
    <s v="1,00"/>
    <n v="1"/>
    <n v="1"/>
    <n v="0"/>
    <s v="CJ25-02522 - 30"/>
    <s v="72-1160 - TAIL-C - 30"/>
    <n v="8"/>
    <x v="3"/>
    <s v=""/>
    <m/>
    <x v="7"/>
    <x v="2"/>
  </r>
  <r>
    <x v="40"/>
    <x v="32"/>
    <x v="15"/>
    <x v="31"/>
    <n v="20"/>
    <s v="TAIL-S"/>
    <s v="SCIE #4 217 CJ"/>
    <s v="SCIECJ"/>
    <s v="SCIE217CJ"/>
    <x v="27"/>
    <x v="2"/>
    <x v="4"/>
    <x v="50"/>
    <d v="2025-02-26T07:41:24"/>
    <n v="1.61"/>
    <x v="1"/>
    <s v="1,00"/>
    <s v="0,00"/>
    <n v="1"/>
    <n v="0"/>
    <n v="0"/>
    <s v="CJ25-02638 - 20"/>
    <s v="67-1370 - TAIL-S - 20"/>
    <n v="9"/>
    <x v="0"/>
    <s v=""/>
    <m/>
    <x v="5"/>
    <x v="1"/>
  </r>
  <r>
    <x v="41"/>
    <x v="33"/>
    <x v="15"/>
    <x v="32"/>
    <n v="20"/>
    <s v="TAIL-C"/>
    <s v="Profileuse #4 H-V CJ"/>
    <s v="PROFILCJ"/>
    <s v="CONT4-HV-CJ"/>
    <x v="28"/>
    <x v="9"/>
    <x v="4"/>
    <x v="51"/>
    <d v="2025-02-25T10:38:24"/>
    <n v="0.19"/>
    <x v="1"/>
    <s v="1,00"/>
    <s v="0,00"/>
    <n v="1"/>
    <n v="0"/>
    <n v="0"/>
    <s v="CJ25-02639 - 20"/>
    <s v="67-1410 - TAIL-C - 20"/>
    <n v="9"/>
    <x v="0"/>
    <s v=""/>
    <m/>
    <x v="0"/>
    <x v="2"/>
  </r>
  <r>
    <x v="41"/>
    <x v="33"/>
    <x v="15"/>
    <x v="32"/>
    <n v="30"/>
    <s v="TAIL-C"/>
    <s v="Profileuse #4 H-V CJ"/>
    <s v="PROFILCJ"/>
    <s v="CONT4-HV-CJ"/>
    <x v="28"/>
    <x v="9"/>
    <x v="4"/>
    <x v="52"/>
    <d v="2025-02-25T11:36:36"/>
    <n v="0.97"/>
    <x v="1"/>
    <s v="1,00"/>
    <s v="0,00"/>
    <n v="1"/>
    <n v="0"/>
    <n v="0"/>
    <s v="CJ25-02639 - 30"/>
    <s v="67-1410 - TAIL-C - 30"/>
    <n v="9"/>
    <x v="2"/>
    <s v=""/>
    <m/>
    <x v="0"/>
    <x v="2"/>
  </r>
  <r>
    <x v="42"/>
    <x v="34"/>
    <x v="15"/>
    <x v="33"/>
    <n v="20"/>
    <s v="TAIL-S"/>
    <s v="SCIE #4 217 CJ"/>
    <s v="SCIECJ"/>
    <s v="SCIE217CJ"/>
    <x v="29"/>
    <x v="2"/>
    <x v="1"/>
    <x v="53"/>
    <d v="2025-02-26T07:55:48"/>
    <n v="0.24"/>
    <x v="1"/>
    <s v="1,00"/>
    <s v="1,00"/>
    <n v="1"/>
    <n v="1"/>
    <n v="0"/>
    <s v="CJ25-02640 - 20"/>
    <s v="67-1430 - TAIL-S - 20"/>
    <n v="9"/>
    <x v="0"/>
    <s v=""/>
    <m/>
    <x v="5"/>
    <x v="1"/>
  </r>
  <r>
    <x v="43"/>
    <x v="35"/>
    <x v="15"/>
    <x v="34"/>
    <n v="20"/>
    <s v="TAIL-S"/>
    <s v="SCIE #4 217 CJ"/>
    <s v="SCIECJ"/>
    <s v="SCIE217CJ"/>
    <x v="30"/>
    <x v="2"/>
    <x v="1"/>
    <x v="54"/>
    <d v="2025-02-26T10:49:48"/>
    <n v="1.19"/>
    <x v="1"/>
    <s v="1,00"/>
    <s v="0,00"/>
    <n v="1"/>
    <n v="0"/>
    <n v="0"/>
    <s v="CJ25-02642 - 20"/>
    <s v="67-1380 - TAIL-S - 20"/>
    <n v="9"/>
    <x v="0"/>
    <s v=""/>
    <m/>
    <x v="5"/>
    <x v="1"/>
  </r>
  <r>
    <x v="44"/>
    <x v="36"/>
    <x v="15"/>
    <x v="35"/>
    <n v="20"/>
    <s v="TAIL-S"/>
    <s v="SCIE #4 217 CJ"/>
    <s v="SCIECJ"/>
    <s v="SCIE217CJ"/>
    <x v="31"/>
    <x v="2"/>
    <x v="1"/>
    <x v="55"/>
    <d v="2025-02-26T09:38:24"/>
    <n v="1.71"/>
    <x v="1"/>
    <s v="1,00"/>
    <s v="0,00"/>
    <n v="1"/>
    <n v="0"/>
    <n v="0"/>
    <s v="CJ25-02643 - 20"/>
    <s v="67-1390 - TAIL-S - 20"/>
    <n v="9"/>
    <x v="0"/>
    <s v=""/>
    <m/>
    <x v="5"/>
    <x v="1"/>
  </r>
  <r>
    <x v="45"/>
    <x v="37"/>
    <x v="15"/>
    <x v="36"/>
    <n v="20"/>
    <s v="TAIL-S"/>
    <s v="SCIE #4 217 CJ"/>
    <s v="SCIECJ"/>
    <s v="SCIE217CJ"/>
    <x v="32"/>
    <x v="2"/>
    <x v="1"/>
    <x v="56"/>
    <d v="2025-02-26T11:13:12"/>
    <n v="0.46"/>
    <x v="1"/>
    <s v="1,00"/>
    <s v="0,00"/>
    <n v="1"/>
    <n v="0"/>
    <n v="0"/>
    <s v="CJ25-02644 - 20"/>
    <s v="67-1400 - TAIL-S - 20"/>
    <n v="9"/>
    <x v="0"/>
    <s v=""/>
    <m/>
    <x v="5"/>
    <x v="1"/>
  </r>
  <r>
    <x v="46"/>
    <x v="38"/>
    <x v="15"/>
    <x v="37"/>
    <n v="20"/>
    <s v="TAIL-C"/>
    <s v="Profileuse #4 H-V CJ"/>
    <s v="PROFILCJ"/>
    <s v="CONT4-HV-CJ"/>
    <x v="33"/>
    <x v="2"/>
    <x v="4"/>
    <x v="57"/>
    <d v="2025-02-25T11:48:36"/>
    <n v="0.2"/>
    <x v="1"/>
    <s v="1,00"/>
    <s v="0,00"/>
    <n v="1"/>
    <n v="0"/>
    <n v="0"/>
    <s v="CJ25-02645 - 20"/>
    <s v="67-1420 - TAIL-C - 20"/>
    <n v="9"/>
    <x v="0"/>
    <s v=""/>
    <m/>
    <x v="0"/>
    <x v="1"/>
  </r>
  <r>
    <x v="46"/>
    <x v="38"/>
    <x v="15"/>
    <x v="37"/>
    <n v="30"/>
    <s v="TAIL-C"/>
    <s v="Profileuse #4 H-V CJ"/>
    <s v="PROFILCJ"/>
    <s v="CONT4-HV-CJ"/>
    <x v="33"/>
    <x v="2"/>
    <x v="4"/>
    <x v="58"/>
    <d v="2025-02-25T14:01:12"/>
    <n v="1.21"/>
    <x v="1"/>
    <s v="1,00"/>
    <s v="0,00"/>
    <n v="1"/>
    <n v="0"/>
    <n v="0"/>
    <s v="CJ25-02645 - 30"/>
    <s v="67-1420 - TAIL-C - 30"/>
    <n v="9"/>
    <x v="2"/>
    <s v=""/>
    <m/>
    <x v="0"/>
    <x v="1"/>
  </r>
  <r>
    <x v="47"/>
    <x v="39"/>
    <x v="16"/>
    <x v="38"/>
    <n v="10"/>
    <s v="ASSEMB"/>
    <s v="Op. générique Assemblage CJ"/>
    <s v="H-ASSCJ"/>
    <s v="OPASSGENCJ"/>
    <x v="34"/>
    <x v="10"/>
    <x v="3"/>
    <x v="59"/>
    <d v="2025-02-24T14:07:48"/>
    <n v="6.13"/>
    <x v="4"/>
    <s v="1,00"/>
    <s v="0,00"/>
    <n v="1"/>
    <n v="0"/>
    <n v="2"/>
    <s v="CJ25-02689 - 10"/>
    <s v="74-1810 - ASSEMB - 10"/>
    <n v="9"/>
    <x v="0"/>
    <s v=""/>
    <m/>
    <x v="9"/>
    <x v="2"/>
  </r>
  <r>
    <x v="48"/>
    <x v="40"/>
    <x v="15"/>
    <x v="39"/>
    <n v="20"/>
    <s v="TAIL-S"/>
    <s v="SCIE #4 217 CJ"/>
    <s v="SCIECJ"/>
    <s v="SCIE217CJ"/>
    <x v="34"/>
    <x v="2"/>
    <x v="1"/>
    <x v="60"/>
    <d v="2025-02-26T11:52:48"/>
    <n v="0.37"/>
    <x v="20"/>
    <s v="1,00"/>
    <s v="0,00"/>
    <n v="1"/>
    <n v="0"/>
    <n v="0"/>
    <s v="CJ25-02747 - 20"/>
    <s v="67-1000 - TAIL-S - 20"/>
    <n v="9"/>
    <x v="0"/>
    <s v=""/>
    <m/>
    <x v="5"/>
    <x v="1"/>
  </r>
  <r>
    <x v="49"/>
    <x v="41"/>
    <x v="17"/>
    <x v="40"/>
    <n v="20"/>
    <s v="TAIL-S"/>
    <s v="SCIE #4 217 CJ"/>
    <s v="SCIECJ"/>
    <s v="SCIE217CJ"/>
    <x v="24"/>
    <x v="2"/>
    <x v="20"/>
    <x v="61"/>
    <d v="2025-03-11T07:06:36"/>
    <n v="0.11"/>
    <x v="12"/>
    <s v="1,00"/>
    <s v="1,00"/>
    <n v="1"/>
    <n v="1"/>
    <n v="2"/>
    <s v="CJ25-02748 - 20"/>
    <s v="67-1080 - TAIL-S - 20"/>
    <n v="11"/>
    <x v="0"/>
    <s v=""/>
    <m/>
    <x v="5"/>
    <x v="1"/>
  </r>
  <r>
    <x v="50"/>
    <x v="6"/>
    <x v="3"/>
    <x v="5"/>
    <n v="20"/>
    <s v="TAIL-S"/>
    <s v="Scie #5 216 CJ"/>
    <s v="SCIECJ"/>
    <s v="SCIE216CJ"/>
    <x v="35"/>
    <x v="2"/>
    <x v="1"/>
    <x v="62"/>
    <d v="2025-02-26T14:57:36"/>
    <n v="3.47"/>
    <x v="20"/>
    <s v="1,00"/>
    <s v="0,00"/>
    <n v="1"/>
    <n v="0"/>
    <n v="2"/>
    <s v="CJ25-02749 - 20"/>
    <s v="68-1020 - TAIL-S - 20"/>
    <n v="9"/>
    <x v="0"/>
    <s v=""/>
    <m/>
    <x v="6"/>
    <x v="1"/>
  </r>
  <r>
    <x v="51"/>
    <x v="42"/>
    <x v="18"/>
    <x v="41"/>
    <n v="20"/>
    <s v="TAIL-S"/>
    <s v="Scie #5 216 CJ"/>
    <s v="SCIECJ"/>
    <s v="SCIE216CJ"/>
    <x v="36"/>
    <x v="11"/>
    <x v="1"/>
    <x v="63"/>
    <d v="2025-02-26T10:13:12"/>
    <n v="0.23"/>
    <x v="1"/>
    <s v="1,00"/>
    <s v="1,00"/>
    <n v="1"/>
    <n v="1"/>
    <n v="0"/>
    <s v="CJ25-02838 - 20"/>
    <s v="65-3450 - TAIL-S - 20"/>
    <n v="9"/>
    <x v="0"/>
    <s v=""/>
    <m/>
    <x v="6"/>
    <x v="0"/>
  </r>
  <r>
    <x v="52"/>
    <x v="43"/>
    <x v="19"/>
    <x v="42"/>
    <n v="40"/>
    <s v="TAIL-S"/>
    <s v="Scie #5 216 CJ"/>
    <s v="SCIECJ"/>
    <s v="SCIE216CJ"/>
    <x v="37"/>
    <x v="12"/>
    <x v="1"/>
    <x v="64"/>
    <d v="2025-02-26T09:11:24"/>
    <n v="0.79"/>
    <x v="20"/>
    <s v="1,00"/>
    <s v="2,00"/>
    <n v="1"/>
    <n v="2"/>
    <n v="0"/>
    <s v="CJ25-02839 - 40"/>
    <s v="74-1040 - TAIL-S - 40"/>
    <n v="9"/>
    <x v="0"/>
    <s v=""/>
    <m/>
    <x v="6"/>
    <x v="0"/>
  </r>
  <r>
    <x v="52"/>
    <x v="43"/>
    <x v="19"/>
    <x v="42"/>
    <n v="50"/>
    <s v="TAIL-S"/>
    <s v="Scie #5 216 CJ"/>
    <s v="SCIECJ"/>
    <s v="SCIE216CJ"/>
    <x v="37"/>
    <x v="12"/>
    <x v="1"/>
    <x v="65"/>
    <d v="2025-02-26T09:59:24"/>
    <n v="0.79"/>
    <x v="20"/>
    <s v="1,00"/>
    <s v="2,00"/>
    <n v="1"/>
    <n v="2"/>
    <n v="0"/>
    <s v="CJ25-02839 - 50"/>
    <s v="74-1040 - TAIL-S - 50"/>
    <n v="9"/>
    <x v="4"/>
    <s v=""/>
    <m/>
    <x v="6"/>
    <x v="0"/>
  </r>
  <r>
    <x v="53"/>
    <x v="44"/>
    <x v="13"/>
    <x v="43"/>
    <n v="20"/>
    <s v="TAIL-C"/>
    <s v="Profileuse #4 H-V CJ"/>
    <s v="PROFILCJ"/>
    <s v="CONT4-HV-CJ"/>
    <x v="38"/>
    <x v="2"/>
    <x v="21"/>
    <x v="66"/>
    <d v="2025-03-13T08:43:12"/>
    <n v="1.72"/>
    <x v="13"/>
    <s v="1,00"/>
    <s v="0,00"/>
    <n v="1"/>
    <n v="0"/>
    <n v="2"/>
    <s v="CJ25-02862 - 20"/>
    <s v="53-3020 - TAIL-C - 20"/>
    <n v="11"/>
    <x v="0"/>
    <s v=""/>
    <m/>
    <x v="0"/>
    <x v="1"/>
  </r>
  <r>
    <x v="53"/>
    <x v="44"/>
    <x v="13"/>
    <x v="43"/>
    <n v="30"/>
    <s v="TAIL-C"/>
    <s v="Profileuse #4 H-V CJ"/>
    <s v="PROFILCJ"/>
    <s v="CONT4-HV-CJ"/>
    <x v="38"/>
    <x v="2"/>
    <x v="21"/>
    <x v="67"/>
    <d v="2025-03-13T10:31:12"/>
    <n v="1.8"/>
    <x v="13"/>
    <s v="1,00"/>
    <s v="0,00"/>
    <n v="1"/>
    <n v="0"/>
    <n v="2"/>
    <s v="CJ25-02862 - 30"/>
    <s v="53-3020 - TAIL-C - 30"/>
    <n v="11"/>
    <x v="2"/>
    <s v=""/>
    <m/>
    <x v="0"/>
    <x v="1"/>
  </r>
  <r>
    <x v="53"/>
    <x v="44"/>
    <x v="13"/>
    <x v="43"/>
    <n v="40"/>
    <s v="TAIL-C"/>
    <s v="Profileuse #4 H-V CJ"/>
    <s v="PROFILCJ"/>
    <s v="CONT4-HV-CJ"/>
    <x v="38"/>
    <x v="2"/>
    <x v="21"/>
    <x v="68"/>
    <d v="2025-03-13T11:48:36"/>
    <n v="1.29"/>
    <x v="13"/>
    <s v="1,00"/>
    <s v="1,00"/>
    <n v="1"/>
    <n v="1"/>
    <n v="2"/>
    <s v="CJ25-02862 - 40"/>
    <s v="53-3020 - TAIL-C - 40"/>
    <n v="11"/>
    <x v="2"/>
    <s v=""/>
    <m/>
    <x v="0"/>
    <x v="1"/>
  </r>
  <r>
    <x v="54"/>
    <x v="45"/>
    <x v="13"/>
    <x v="44"/>
    <n v="20"/>
    <s v="TAIL-C"/>
    <s v="Profileuse #2 H-V CJ"/>
    <s v="PROFILCJ"/>
    <s v="CONT2-HV-CJ"/>
    <x v="25"/>
    <x v="2"/>
    <x v="18"/>
    <x v="45"/>
    <d v="2025-03-18T07:44:24"/>
    <n v="0.73"/>
    <x v="18"/>
    <s v="1,00"/>
    <s v="0,00"/>
    <n v="1"/>
    <n v="0"/>
    <n v="0"/>
    <s v="CJ25-02865 - 20"/>
    <s v="51-2090 - TAIL-C - 20"/>
    <n v="12"/>
    <x v="0"/>
    <s v=""/>
    <m/>
    <x v="7"/>
    <x v="1"/>
  </r>
  <r>
    <x v="54"/>
    <x v="45"/>
    <x v="13"/>
    <x v="44"/>
    <n v="30"/>
    <s v="TAIL-C"/>
    <s v="Profileuse #2 H-V CJ"/>
    <s v="PROFILCJ"/>
    <s v="CONT2-HV-CJ"/>
    <x v="25"/>
    <x v="2"/>
    <x v="18"/>
    <x v="69"/>
    <d v="2025-03-18T08:36:36"/>
    <n v="0.87"/>
    <x v="18"/>
    <s v="1,00"/>
    <s v="1,00"/>
    <n v="1"/>
    <n v="1"/>
    <n v="0"/>
    <s v="CJ25-02865 - 30"/>
    <s v="51-2090 - TAIL-C - 30"/>
    <n v="12"/>
    <x v="3"/>
    <s v=""/>
    <m/>
    <x v="7"/>
    <x v="1"/>
  </r>
  <r>
    <x v="54"/>
    <x v="45"/>
    <x v="13"/>
    <x v="44"/>
    <n v="40"/>
    <s v="TAIL-C"/>
    <s v="Profileuse #2 H-V CJ"/>
    <s v="PROFILCJ"/>
    <s v="CONT2-HV-CJ"/>
    <x v="25"/>
    <x v="2"/>
    <x v="18"/>
    <x v="70"/>
    <d v="2025-03-18T09:25:48"/>
    <n v="0.82"/>
    <x v="18"/>
    <s v="1,00"/>
    <s v="1,00"/>
    <n v="1"/>
    <n v="1"/>
    <n v="0"/>
    <s v="CJ25-02865 - 40"/>
    <s v="51-2090 - TAIL-C - 40"/>
    <n v="12"/>
    <x v="3"/>
    <s v=""/>
    <m/>
    <x v="7"/>
    <x v="1"/>
  </r>
  <r>
    <x v="55"/>
    <x v="46"/>
    <x v="1"/>
    <x v="45"/>
    <n v="20"/>
    <s v="TAIL-C"/>
    <s v="Profileuse #5 V CJ"/>
    <s v="PROFILCJ"/>
    <s v="CONT5-V-CJ"/>
    <x v="39"/>
    <x v="13"/>
    <x v="3"/>
    <x v="71"/>
    <d v="2025-02-25T07:55:48"/>
    <n v="5.99"/>
    <x v="4"/>
    <s v="1,00"/>
    <s v="0,00"/>
    <n v="1"/>
    <n v="0"/>
    <n v="2"/>
    <s v="CJ25-02881 - 20"/>
    <s v="PO-12-612 - TAIL-C - 20"/>
    <n v="9"/>
    <x v="0"/>
    <s v=""/>
    <m/>
    <x v="1"/>
    <x v="0"/>
  </r>
  <r>
    <x v="55"/>
    <x v="46"/>
    <x v="1"/>
    <x v="45"/>
    <n v="30"/>
    <s v="IMPRIM"/>
    <s v="Ligne imprim/lamin 219 CJ"/>
    <s v="LAMINECJ"/>
    <s v="LIIMP219CJ"/>
    <x v="39"/>
    <x v="13"/>
    <x v="3"/>
    <x v="72"/>
    <d v="2025-02-25T08:01:12"/>
    <n v="5.91"/>
    <x v="4"/>
    <s v="1,00"/>
    <s v="0,00"/>
    <n v="1"/>
    <n v="0"/>
    <n v="2"/>
    <s v="CJ25-02881 - 30"/>
    <s v="PO-12-612 - IMPRIM - 30"/>
    <n v="9"/>
    <x v="1"/>
    <s v=""/>
    <m/>
    <x v="2"/>
    <x v="0"/>
  </r>
  <r>
    <x v="56"/>
    <x v="47"/>
    <x v="1"/>
    <x v="46"/>
    <n v="20"/>
    <s v="TAIL-C"/>
    <s v="Profileuse #5 V CJ"/>
    <s v="PROFILCJ"/>
    <s v="CONT5-V-CJ"/>
    <x v="40"/>
    <x v="2"/>
    <x v="4"/>
    <x v="73"/>
    <d v="2025-02-25T11:24:00"/>
    <n v="3.47"/>
    <x v="4"/>
    <s v="1,00"/>
    <s v="0,00"/>
    <n v="1"/>
    <n v="0"/>
    <n v="0"/>
    <s v="CJ25-02883 - 20"/>
    <s v="PO-12-729 - TAIL-C - 20"/>
    <n v="9"/>
    <x v="0"/>
    <s v=""/>
    <m/>
    <x v="1"/>
    <x v="1"/>
  </r>
  <r>
    <x v="56"/>
    <x v="47"/>
    <x v="1"/>
    <x v="46"/>
    <n v="30"/>
    <s v="TAIL-C"/>
    <s v="Profileuse #5 V CJ"/>
    <s v="PROFILCJ"/>
    <s v="CONT5-V-CJ"/>
    <x v="40"/>
    <x v="2"/>
    <x v="4"/>
    <x v="74"/>
    <d v="2025-02-26T13:49:48"/>
    <n v="8.43"/>
    <x v="4"/>
    <s v="1,00"/>
    <s v="0,00"/>
    <n v="1"/>
    <n v="0"/>
    <n v="0"/>
    <s v="CJ25-02883 - 30"/>
    <s v="PO-12-729 - TAIL-C - 30"/>
    <n v="9"/>
    <x v="1"/>
    <s v=""/>
    <m/>
    <x v="1"/>
    <x v="1"/>
  </r>
  <r>
    <x v="56"/>
    <x v="47"/>
    <x v="1"/>
    <x v="46"/>
    <n v="40"/>
    <s v="IMPRIM"/>
    <s v="Ligne imprim/lamin 219 CJ"/>
    <s v="LAMINECJ"/>
    <s v="LIIMP219CJ"/>
    <x v="40"/>
    <x v="2"/>
    <x v="4"/>
    <x v="75"/>
    <d v="2025-02-26T13:57:00"/>
    <n v="8.43"/>
    <x v="4"/>
    <s v="1,00"/>
    <s v="0,00"/>
    <n v="1"/>
    <n v="0"/>
    <n v="0"/>
    <s v="CJ25-02883 - 40"/>
    <s v="PO-12-729 - IMPRIM - 40"/>
    <n v="9"/>
    <x v="1"/>
    <s v=""/>
    <m/>
    <x v="2"/>
    <x v="1"/>
  </r>
  <r>
    <x v="57"/>
    <x v="48"/>
    <x v="20"/>
    <x v="47"/>
    <n v="20"/>
    <s v="TAIL-S"/>
    <s v="SCIE #4 217 CJ"/>
    <s v="SCIECJ"/>
    <s v="SCIE217CJ"/>
    <x v="41"/>
    <x v="2"/>
    <x v="1"/>
    <x v="76"/>
    <d v="2025-02-26T11:30:36"/>
    <n v="0.28999999999999998"/>
    <x v="20"/>
    <s v="1,00"/>
    <s v="1,00"/>
    <n v="1"/>
    <n v="1"/>
    <n v="0"/>
    <s v="CJ25-02975 - 20"/>
    <s v="50-2330 - TAIL-S - 20"/>
    <n v="9"/>
    <x v="0"/>
    <s v=""/>
    <m/>
    <x v="5"/>
    <x v="1"/>
  </r>
  <r>
    <x v="58"/>
    <x v="49"/>
    <x v="20"/>
    <x v="48"/>
    <n v="20"/>
    <s v="TAIL-C"/>
    <s v="Profileuse #4 H-V CJ"/>
    <s v="PROFILCJ"/>
    <s v="CONT4-HV-CJ"/>
    <x v="42"/>
    <x v="2"/>
    <x v="4"/>
    <x v="77"/>
    <d v="2025-02-25T14:52:12"/>
    <n v="0.85"/>
    <x v="20"/>
    <s v="1,00"/>
    <s v="1,00"/>
    <n v="1"/>
    <n v="1"/>
    <n v="0"/>
    <s v="CJ25-02979 - 20"/>
    <s v="50-2370 - TAIL-C - 20"/>
    <n v="9"/>
    <x v="0"/>
    <s v=""/>
    <m/>
    <x v="0"/>
    <x v="1"/>
  </r>
  <r>
    <x v="59"/>
    <x v="50"/>
    <x v="20"/>
    <x v="49"/>
    <n v="20"/>
    <s v="TAIL-C"/>
    <s v="Profileuse #4 H-V CJ"/>
    <s v="PROFILCJ"/>
    <s v="CONT4-HV-CJ"/>
    <x v="42"/>
    <x v="2"/>
    <x v="4"/>
    <x v="78"/>
    <d v="2025-02-26T07:16:48"/>
    <n v="0.41"/>
    <x v="20"/>
    <s v="1,00"/>
    <s v="0,00"/>
    <n v="1"/>
    <n v="0"/>
    <n v="0"/>
    <s v="CJ25-02980 - 20"/>
    <s v="50-2390 - TAIL-C - 20"/>
    <n v="9"/>
    <x v="0"/>
    <s v=""/>
    <m/>
    <x v="0"/>
    <x v="1"/>
  </r>
  <r>
    <x v="60"/>
    <x v="51"/>
    <x v="18"/>
    <x v="50"/>
    <n v="30"/>
    <s v="TAIL-S"/>
    <s v="Scie #5 216 CJ"/>
    <s v="SCIECJ"/>
    <s v="SCIE216CJ"/>
    <x v="43"/>
    <x v="14"/>
    <x v="1"/>
    <x v="79"/>
    <d v="2025-02-26T10:26:24"/>
    <n v="0.22"/>
    <x v="1"/>
    <s v="1,00"/>
    <s v="1,00"/>
    <n v="1"/>
    <n v="1"/>
    <n v="0"/>
    <s v="CJ25-02983 - 30"/>
    <s v="67-1250 - TAIL-S - 30"/>
    <n v="9"/>
    <x v="0"/>
    <s v=""/>
    <m/>
    <x v="6"/>
    <x v="2"/>
  </r>
  <r>
    <x v="61"/>
    <x v="52"/>
    <x v="20"/>
    <x v="51"/>
    <n v="30"/>
    <s v="TAIL-C"/>
    <s v="Profileuse #4 H-V CJ"/>
    <s v="PROFILCJ"/>
    <s v="CONT4-HV-CJ"/>
    <x v="44"/>
    <x v="14"/>
    <x v="1"/>
    <x v="80"/>
    <d v="2025-02-26T07:52:48"/>
    <n v="0.6"/>
    <x v="20"/>
    <s v="1,00"/>
    <s v="0,00"/>
    <n v="1"/>
    <n v="0"/>
    <n v="0"/>
    <s v="CJ25-02984 - 30"/>
    <s v="50-2360 - TAIL-C - 30"/>
    <n v="9"/>
    <x v="0"/>
    <s v=""/>
    <m/>
    <x v="0"/>
    <x v="0"/>
  </r>
  <r>
    <x v="62"/>
    <x v="53"/>
    <x v="20"/>
    <x v="52"/>
    <n v="20"/>
    <s v="TAIL-C"/>
    <s v="Profileuse #4 H-V CJ"/>
    <s v="PROFILCJ"/>
    <s v="CONT4-HV-CJ"/>
    <x v="42"/>
    <x v="2"/>
    <x v="1"/>
    <x v="81"/>
    <d v="2025-02-26T08:21:36"/>
    <n v="0.48"/>
    <x v="20"/>
    <s v="1,00"/>
    <s v="0,00"/>
    <n v="1"/>
    <n v="0"/>
    <n v="0"/>
    <s v="CJ25-02985 - 20"/>
    <s v="50-2380 - TAIL-C - 20"/>
    <n v="9"/>
    <x v="0"/>
    <s v=""/>
    <m/>
    <x v="0"/>
    <x v="1"/>
  </r>
  <r>
    <x v="63"/>
    <x v="54"/>
    <x v="21"/>
    <x v="53"/>
    <n v="20"/>
    <s v="TAIL-C"/>
    <s v="Profileuse #2 H-V CJ"/>
    <s v="PROFILCJ"/>
    <s v="CONT2-HV-CJ"/>
    <x v="45"/>
    <x v="2"/>
    <x v="13"/>
    <x v="82"/>
    <d v="2025-03-03T11:51:00"/>
    <n v="4.8499999999999996"/>
    <x v="21"/>
    <s v="1,00"/>
    <s v="0,00"/>
    <n v="1"/>
    <n v="0"/>
    <n v="2"/>
    <s v="CJ25-02986 - 20"/>
    <s v="74-1270 - TAIL-C - 20"/>
    <n v="10"/>
    <x v="0"/>
    <s v=""/>
    <m/>
    <x v="7"/>
    <x v="1"/>
  </r>
  <r>
    <x v="64"/>
    <x v="55"/>
    <x v="22"/>
    <x v="54"/>
    <n v="20"/>
    <s v="TAIL-C"/>
    <s v="Profileuse #4 H-V CJ"/>
    <s v="PROFILCJ"/>
    <s v="CONT4-HV-CJ"/>
    <x v="46"/>
    <x v="2"/>
    <x v="1"/>
    <x v="83"/>
    <d v="2025-02-26T10:06:36"/>
    <n v="1.75"/>
    <x v="1"/>
    <s v="1,00"/>
    <s v="0,00"/>
    <n v="1"/>
    <n v="0"/>
    <n v="0"/>
    <s v="CJ25-03106 - 20"/>
    <s v="71-1120 - TAIL-C - 20"/>
    <n v="9"/>
    <x v="0"/>
    <s v="CONT4-HV-CJ"/>
    <m/>
    <x v="0"/>
    <x v="1"/>
  </r>
  <r>
    <x v="65"/>
    <x v="56"/>
    <x v="23"/>
    <x v="55"/>
    <n v="20"/>
    <s v="TAIL-S"/>
    <s v="Scie #5 216 CJ"/>
    <s v="SCIECJ"/>
    <s v="SCIE216CJ"/>
    <x v="47"/>
    <x v="2"/>
    <x v="1"/>
    <x v="84"/>
    <d v="2025-02-27T07:27:36"/>
    <n v="0.5"/>
    <x v="20"/>
    <s v="1,00"/>
    <s v="0,00"/>
    <n v="1"/>
    <n v="0"/>
    <n v="2"/>
    <s v="CJ25-03107 - 20"/>
    <s v="69-1530 - TAIL-S - 20"/>
    <n v="9"/>
    <x v="0"/>
    <s v=""/>
    <m/>
    <x v="6"/>
    <x v="1"/>
  </r>
  <r>
    <x v="65"/>
    <x v="56"/>
    <x v="23"/>
    <x v="55"/>
    <n v="25"/>
    <s v="TAIL-S"/>
    <s v="Scie #5 216 CJ"/>
    <s v="SCIECJ"/>
    <s v="SCIE216CJ"/>
    <x v="47"/>
    <x v="2"/>
    <x v="12"/>
    <x v="85"/>
    <d v="2025-02-27T08:55:12"/>
    <n v="1.46"/>
    <x v="20"/>
    <s v="1,00"/>
    <s v="2,00"/>
    <n v="1"/>
    <n v="2"/>
    <n v="2"/>
    <s v="CJ25-03107 - 25"/>
    <s v="69-1530 - TAIL-S - 25"/>
    <n v="9"/>
    <x v="0"/>
    <s v=""/>
    <m/>
    <x v="6"/>
    <x v="1"/>
  </r>
  <r>
    <x v="66"/>
    <x v="57"/>
    <x v="22"/>
    <x v="56"/>
    <n v="20"/>
    <s v="TAIL-C"/>
    <s v="Profileuse #4 H-V CJ"/>
    <s v="PROFILCJ"/>
    <s v="CONT4-HV-CJ"/>
    <x v="46"/>
    <x v="2"/>
    <x v="1"/>
    <x v="86"/>
    <d v="2025-02-26T11:33:36"/>
    <n v="1.45"/>
    <x v="1"/>
    <s v="1,00"/>
    <s v="0,00"/>
    <n v="1"/>
    <n v="0"/>
    <n v="0"/>
    <s v="CJ25-03108 - 20"/>
    <s v="71-1130 - TAIL-C - 20"/>
    <n v="9"/>
    <x v="0"/>
    <s v="CONT4-HV-CJ"/>
    <m/>
    <x v="0"/>
    <x v="1"/>
  </r>
  <r>
    <x v="67"/>
    <x v="58"/>
    <x v="24"/>
    <x v="57"/>
    <n v="30"/>
    <s v="TAIL-S"/>
    <s v="SCIE #4 217 CJ"/>
    <s v="SCIECJ"/>
    <s v="SCIE217CJ"/>
    <x v="48"/>
    <x v="2"/>
    <x v="21"/>
    <x v="66"/>
    <d v="2025-03-13T07:12:00"/>
    <n v="0.2"/>
    <x v="13"/>
    <s v="1,00"/>
    <s v="0,00"/>
    <n v="1"/>
    <n v="0"/>
    <n v="2"/>
    <s v="CJ25-03109 - 30"/>
    <s v="69-1290 - TAIL-S - 30"/>
    <n v="11"/>
    <x v="0"/>
    <s v=""/>
    <m/>
    <x v="5"/>
    <x v="1"/>
  </r>
  <r>
    <x v="68"/>
    <x v="28"/>
    <x v="0"/>
    <x v="27"/>
    <n v="20"/>
    <s v="TAIL-C"/>
    <s v="Profileuse #2 H-V CJ"/>
    <s v="PROFILCJ"/>
    <s v="CONT2-HV-CJ"/>
    <x v="49"/>
    <x v="2"/>
    <x v="16"/>
    <x v="87"/>
    <d v="2025-03-28T13:59:24"/>
    <n v="1.98"/>
    <x v="22"/>
    <s v="1,00"/>
    <s v="1,00"/>
    <n v="1"/>
    <n v="1"/>
    <n v="2"/>
    <s v="CJ25-03215 - 20"/>
    <s v="66-1140 - TAIL-C - 20"/>
    <n v="13"/>
    <x v="0"/>
    <s v=""/>
    <m/>
    <x v="7"/>
    <x v="1"/>
  </r>
  <r>
    <x v="68"/>
    <x v="28"/>
    <x v="0"/>
    <x v="27"/>
    <n v="30"/>
    <s v="TAIL-S"/>
    <s v="Scie #5 216 CJ"/>
    <s v="SCIECJ"/>
    <s v="SCIE216CJ"/>
    <x v="49"/>
    <x v="2"/>
    <x v="16"/>
    <x v="88"/>
    <d v="2025-03-28T14:32:24"/>
    <n v="0.55000000000000004"/>
    <x v="22"/>
    <s v="1,00"/>
    <s v="1,00"/>
    <n v="1"/>
    <n v="1"/>
    <n v="2"/>
    <s v="CJ25-03215 - 30"/>
    <s v="66-1140 - TAIL-S - 30"/>
    <n v="13"/>
    <x v="3"/>
    <s v=""/>
    <m/>
    <x v="6"/>
    <x v="1"/>
  </r>
  <r>
    <x v="69"/>
    <x v="59"/>
    <x v="25"/>
    <x v="58"/>
    <n v="20"/>
    <s v="TAIL-C"/>
    <s v="Profileuse #4 H-V CJ"/>
    <s v="PROFILCJ"/>
    <s v="CONT4-HV-CJ"/>
    <x v="50"/>
    <x v="2"/>
    <x v="13"/>
    <x v="89"/>
    <d v="2025-03-03T10:33:00"/>
    <n v="1.08"/>
    <x v="7"/>
    <s v="1,00"/>
    <s v="0,00"/>
    <n v="1"/>
    <n v="0"/>
    <n v="2"/>
    <s v="CJ25-03217 - 20"/>
    <s v="69-1360 - TAIL-C - 20"/>
    <n v="10"/>
    <x v="0"/>
    <s v="CONT4-HV-CJ"/>
    <m/>
    <x v="0"/>
    <x v="1"/>
  </r>
  <r>
    <x v="69"/>
    <x v="59"/>
    <x v="25"/>
    <x v="58"/>
    <n v="30"/>
    <s v="TAIL-C"/>
    <s v="Profileuse #4 H-V CJ"/>
    <s v="PROFILCJ"/>
    <s v="CONT4-HV-CJ"/>
    <x v="50"/>
    <x v="2"/>
    <x v="13"/>
    <x v="90"/>
    <d v="2025-03-03T13:33:00"/>
    <n v="2"/>
    <x v="7"/>
    <s v="1,00"/>
    <s v="1,00"/>
    <n v="1"/>
    <n v="1"/>
    <n v="2"/>
    <s v="CJ25-03217 - 30"/>
    <s v="69-1360 - TAIL-C - 30"/>
    <n v="10"/>
    <x v="2"/>
    <s v="CONT4-HV-CJ"/>
    <m/>
    <x v="0"/>
    <x v="1"/>
  </r>
  <r>
    <x v="70"/>
    <x v="60"/>
    <x v="24"/>
    <x v="59"/>
    <n v="20"/>
    <s v="TAIL-S"/>
    <s v="SCIE #4 217 CJ"/>
    <s v="SCIECJ"/>
    <s v="SCIE217CJ"/>
    <x v="51"/>
    <x v="2"/>
    <x v="22"/>
    <x v="91"/>
    <d v="2025-03-20T13:05:24"/>
    <n v="0.19"/>
    <x v="23"/>
    <s v="1,00"/>
    <s v="1,00"/>
    <n v="1"/>
    <n v="1"/>
    <n v="2"/>
    <s v="CJ25-03219 - 20"/>
    <s v="70-2310 - TAIL-S - 20"/>
    <n v="12"/>
    <x v="0"/>
    <s v=""/>
    <m/>
    <x v="5"/>
    <x v="1"/>
  </r>
  <r>
    <x v="71"/>
    <x v="61"/>
    <x v="26"/>
    <x v="60"/>
    <n v="20"/>
    <s v="TAIL-S"/>
    <s v="Scie #5 216 CJ"/>
    <s v="SCIECJ"/>
    <s v="SCIE216CJ"/>
    <x v="52"/>
    <x v="2"/>
    <x v="6"/>
    <x v="92"/>
    <d v="2025-03-04T07:58:12"/>
    <n v="0.87"/>
    <x v="7"/>
    <s v="1,00"/>
    <s v="0,00"/>
    <n v="1"/>
    <n v="0"/>
    <n v="0"/>
    <s v="CJ25-03258 - 20"/>
    <s v="58-3160 - TAIL-S - 20"/>
    <n v="10"/>
    <x v="0"/>
    <s v=""/>
    <m/>
    <x v="6"/>
    <x v="1"/>
  </r>
  <r>
    <x v="72"/>
    <x v="62"/>
    <x v="25"/>
    <x v="61"/>
    <n v="20"/>
    <s v="TAIL-C"/>
    <s v="Profileuse #4 H-V CJ"/>
    <s v="PROFILCJ"/>
    <s v="CONT4-HV-CJ"/>
    <x v="53"/>
    <x v="2"/>
    <x v="13"/>
    <x v="93"/>
    <d v="2025-03-04T07:46:48"/>
    <n v="2.23"/>
    <x v="7"/>
    <s v="1,00"/>
    <s v="0,00"/>
    <n v="1"/>
    <n v="0"/>
    <n v="2"/>
    <s v="CJ25-03260 - 20"/>
    <s v="66-1130 - TAIL-C - 20"/>
    <n v="10"/>
    <x v="0"/>
    <s v="CONT4-HV-CJ"/>
    <m/>
    <x v="0"/>
    <x v="1"/>
  </r>
  <r>
    <x v="72"/>
    <x v="62"/>
    <x v="25"/>
    <x v="61"/>
    <n v="30"/>
    <s v="TAIL-C"/>
    <s v="Profileuse #4 H-V CJ"/>
    <s v="PROFILCJ"/>
    <s v="CONT4-HV-CJ"/>
    <x v="53"/>
    <x v="2"/>
    <x v="6"/>
    <x v="94"/>
    <d v="2025-03-04T11:46:48"/>
    <n v="4"/>
    <x v="7"/>
    <s v="1,00"/>
    <s v="1,00"/>
    <n v="1"/>
    <n v="1"/>
    <n v="2"/>
    <s v="CJ25-03260 - 30"/>
    <s v="66-1130 - TAIL-C - 30"/>
    <n v="10"/>
    <x v="2"/>
    <s v="CONT4-HV-CJ"/>
    <m/>
    <x v="0"/>
    <x v="1"/>
  </r>
  <r>
    <x v="73"/>
    <x v="63"/>
    <x v="25"/>
    <x v="62"/>
    <n v="20"/>
    <s v="TAIL-C"/>
    <s v="Profileuse #4 H-V CJ"/>
    <s v="PROFILCJ"/>
    <s v="CONT4-HV-CJ"/>
    <x v="54"/>
    <x v="2"/>
    <x v="13"/>
    <x v="95"/>
    <d v="2025-03-03T08:37:12"/>
    <n v="0.51"/>
    <x v="7"/>
    <s v="1,00"/>
    <s v="0,00"/>
    <n v="1"/>
    <n v="0"/>
    <n v="0"/>
    <s v="CJ25-03261 - 20"/>
    <s v="69-1350 - TAIL-C - 20"/>
    <n v="10"/>
    <x v="0"/>
    <s v="CONT4-HV-CJ"/>
    <m/>
    <x v="0"/>
    <x v="1"/>
  </r>
  <r>
    <x v="73"/>
    <x v="63"/>
    <x v="25"/>
    <x v="62"/>
    <n v="30"/>
    <s v="TAIL-C"/>
    <s v="Profileuse #4 H-V CJ"/>
    <s v="PROFILCJ"/>
    <s v="CONT4-HV-CJ"/>
    <x v="54"/>
    <x v="2"/>
    <x v="13"/>
    <x v="96"/>
    <d v="2025-03-03T09:28:12"/>
    <n v="0.85"/>
    <x v="7"/>
    <s v="1,00"/>
    <s v="1,00"/>
    <n v="1"/>
    <n v="1"/>
    <n v="0"/>
    <s v="CJ25-03261 - 30"/>
    <s v="69-1350 - TAIL-C - 30"/>
    <n v="10"/>
    <x v="2"/>
    <s v="CONT4-HV-CJ"/>
    <m/>
    <x v="0"/>
    <x v="1"/>
  </r>
  <r>
    <x v="74"/>
    <x v="64"/>
    <x v="7"/>
    <x v="2"/>
    <n v="10"/>
    <s v="LAMINAGE"/>
    <s v="Colleuse urathane #1 209 CJ"/>
    <s v="LAMINECJ"/>
    <s v="CELLUR1209CJ"/>
    <x v="55"/>
    <x v="2"/>
    <x v="8"/>
    <x v="97"/>
    <d v="2025-03-25T07:32:24"/>
    <n v="5.42"/>
    <x v="11"/>
    <s v="1,00"/>
    <s v="3,00"/>
    <n v="1"/>
    <n v="3"/>
    <n v="2"/>
    <s v="CJ25-03262 - 10"/>
    <s v="74-7900 - LAMINAGE - 10"/>
    <n v="13"/>
    <x v="0"/>
    <s v=""/>
    <m/>
    <x v="3"/>
    <x v="1"/>
  </r>
  <r>
    <x v="74"/>
    <x v="64"/>
    <x v="7"/>
    <x v="2"/>
    <n v="2"/>
    <s v="TAIL-S"/>
    <s v="SCIE #4 217 CJ"/>
    <s v="SCIECJ"/>
    <s v="SCIE217CJ"/>
    <x v="55"/>
    <x v="2"/>
    <x v="8"/>
    <x v="98"/>
    <d v="2025-03-24T09:07:12"/>
    <n v="1.95"/>
    <x v="11"/>
    <s v="1,00"/>
    <s v="1,00"/>
    <n v="1"/>
    <n v="1"/>
    <n v="2"/>
    <s v="CJ25-03262 - 2"/>
    <s v="74-7900 - TAIL-S - 2"/>
    <n v="13"/>
    <x v="0"/>
    <s v=""/>
    <m/>
    <x v="5"/>
    <x v="1"/>
  </r>
  <r>
    <x v="75"/>
    <x v="65"/>
    <x v="27"/>
    <x v="63"/>
    <n v="20"/>
    <s v="TAIL-S"/>
    <s v="Scie #5 216 CJ"/>
    <s v="SCIECJ"/>
    <s v="SCIE216CJ"/>
    <x v="56"/>
    <x v="2"/>
    <x v="6"/>
    <x v="99"/>
    <d v="2025-03-04T13:33:36"/>
    <n v="0.54"/>
    <x v="24"/>
    <s v="1,00"/>
    <s v="0,00"/>
    <n v="1"/>
    <n v="0"/>
    <n v="2"/>
    <s v="CJ25-03264 - 20"/>
    <s v="68-1520 - TAIL-S - 20"/>
    <n v="10"/>
    <x v="0"/>
    <s v=""/>
    <m/>
    <x v="6"/>
    <x v="1"/>
  </r>
  <r>
    <x v="76"/>
    <x v="64"/>
    <x v="7"/>
    <x v="2"/>
    <n v="10"/>
    <s v="LAMINAGE"/>
    <s v="Colleuse urathane #1 209 CJ"/>
    <s v="LAMINECJ"/>
    <s v="CELLUR1209CJ"/>
    <x v="57"/>
    <x v="2"/>
    <x v="17"/>
    <x v="100"/>
    <d v="2025-03-28T07:50:24"/>
    <n v="4.76"/>
    <x v="25"/>
    <s v="1,00"/>
    <s v="3,00"/>
    <n v="1"/>
    <n v="3"/>
    <n v="2"/>
    <s v="CJ25-03268 - 10"/>
    <s v="74-7900 - LAMINAGE - 10"/>
    <n v="13"/>
    <x v="0"/>
    <s v=""/>
    <m/>
    <x v="3"/>
    <x v="1"/>
  </r>
  <r>
    <x v="76"/>
    <x v="64"/>
    <x v="7"/>
    <x v="2"/>
    <n v="2"/>
    <s v="TAIL-S"/>
    <s v="Scie #2 S2 CJ"/>
    <s v="SCIECJ"/>
    <s v="SCIES2CJ"/>
    <x v="57"/>
    <x v="2"/>
    <x v="17"/>
    <x v="101"/>
    <d v="2025-03-27T10:04:48"/>
    <n v="1.72"/>
    <x v="25"/>
    <s v="1,00"/>
    <s v="1,00"/>
    <n v="1"/>
    <n v="1"/>
    <n v="2"/>
    <s v="CJ25-03268 - 2"/>
    <s v="74-7900 - TAIL-S - 2"/>
    <n v="13"/>
    <x v="0"/>
    <s v=""/>
    <m/>
    <x v="8"/>
    <x v="1"/>
  </r>
  <r>
    <x v="77"/>
    <x v="66"/>
    <x v="1"/>
    <x v="64"/>
    <n v="20"/>
    <s v="TAIL-C"/>
    <s v="Profileuse #5 V CJ"/>
    <s v="PROFILCJ"/>
    <s v="CONT5-V-CJ"/>
    <x v="58"/>
    <x v="2"/>
    <x v="2"/>
    <x v="3"/>
    <d v="2025-03-05T10:15:36"/>
    <n v="3.25"/>
    <x v="2"/>
    <s v="1,00"/>
    <s v="0,00"/>
    <n v="1"/>
    <n v="0"/>
    <n v="0"/>
    <s v="CJ25-03286 - 20"/>
    <s v="PO-12-727 - TAIL-C - 20"/>
    <n v="10"/>
    <x v="0"/>
    <s v=""/>
    <m/>
    <x v="1"/>
    <x v="1"/>
  </r>
  <r>
    <x v="77"/>
    <x v="66"/>
    <x v="1"/>
    <x v="64"/>
    <n v="30"/>
    <s v="TAIL-C"/>
    <s v="Profileuse #5 V CJ"/>
    <s v="PROFILCJ"/>
    <s v="CONT5-V-CJ"/>
    <x v="58"/>
    <x v="2"/>
    <x v="2"/>
    <x v="102"/>
    <d v="2025-03-06T11:14:24"/>
    <n v="7.98"/>
    <x v="2"/>
    <s v="1,00"/>
    <s v="0,00"/>
    <n v="1"/>
    <n v="0"/>
    <n v="0"/>
    <s v="CJ25-03286 - 30"/>
    <s v="PO-12-727 - TAIL-C - 30"/>
    <n v="10"/>
    <x v="1"/>
    <s v=""/>
    <m/>
    <x v="1"/>
    <x v="1"/>
  </r>
  <r>
    <x v="77"/>
    <x v="66"/>
    <x v="1"/>
    <x v="64"/>
    <n v="40"/>
    <s v="IMPRIM"/>
    <s v="Ligne imprim/lamin 219 CJ"/>
    <s v="LAMINECJ"/>
    <s v="LIIMP219CJ"/>
    <x v="58"/>
    <x v="2"/>
    <x v="2"/>
    <x v="103"/>
    <d v="2025-03-06T11:23:24"/>
    <n v="7.98"/>
    <x v="2"/>
    <s v="1,00"/>
    <s v="0,00"/>
    <n v="1"/>
    <n v="0"/>
    <n v="0"/>
    <s v="CJ25-03286 - 40"/>
    <s v="PO-12-727 - IMPRIM - 40"/>
    <n v="10"/>
    <x v="1"/>
    <s v=""/>
    <m/>
    <x v="2"/>
    <x v="1"/>
  </r>
  <r>
    <x v="78"/>
    <x v="67"/>
    <x v="24"/>
    <x v="65"/>
    <n v="10"/>
    <s v="ASSEMB"/>
    <s v="Op. générique Assemblage CJ"/>
    <s v="H-ASSCJ"/>
    <s v="OPASSGENCJ"/>
    <x v="59"/>
    <x v="2"/>
    <x v="13"/>
    <x v="82"/>
    <d v="2025-03-04T08:56:24"/>
    <n v="8.94"/>
    <x v="26"/>
    <s v="2,00"/>
    <s v="1,00"/>
    <n v="2"/>
    <n v="1"/>
    <n v="2"/>
    <s v="CJ25-03312 - 10"/>
    <s v="19-0360 - ASSEMB - 10"/>
    <n v="10"/>
    <x v="0"/>
    <s v=""/>
    <m/>
    <x v="9"/>
    <x v="1"/>
  </r>
  <r>
    <x v="79"/>
    <x v="68"/>
    <x v="28"/>
    <x v="66"/>
    <n v="20"/>
    <s v="TAIL-C"/>
    <s v="Profileuse #4 H-V CJ"/>
    <s v="PROFILCJ"/>
    <s v="CONT4-HV-CJ"/>
    <x v="60"/>
    <x v="2"/>
    <x v="2"/>
    <x v="104"/>
    <d v="2025-03-05T13:06:00"/>
    <n v="1.02"/>
    <x v="6"/>
    <s v="1,00"/>
    <s v="0,00"/>
    <n v="1"/>
    <n v="0"/>
    <n v="2"/>
    <s v="CJ25-03313 - 20"/>
    <s v="45-2530 - TAIL-C - 20"/>
    <n v="10"/>
    <x v="0"/>
    <s v=""/>
    <m/>
    <x v="0"/>
    <x v="1"/>
  </r>
  <r>
    <x v="79"/>
    <x v="68"/>
    <x v="28"/>
    <x v="66"/>
    <n v="30"/>
    <s v="TAIL-C"/>
    <s v="Profileuse #4 H-V CJ"/>
    <s v="PROFILCJ"/>
    <s v="CONT4-HV-CJ"/>
    <x v="60"/>
    <x v="2"/>
    <x v="2"/>
    <x v="105"/>
    <d v="2025-03-05T13:43:12"/>
    <n v="0.62"/>
    <x v="6"/>
    <s v="1,00"/>
    <s v="1,00"/>
    <n v="1"/>
    <n v="1"/>
    <n v="2"/>
    <s v="CJ25-03313 - 30"/>
    <s v="45-2530 - TAIL-C - 30"/>
    <n v="10"/>
    <x v="2"/>
    <s v=""/>
    <m/>
    <x v="0"/>
    <x v="1"/>
  </r>
  <r>
    <x v="80"/>
    <x v="69"/>
    <x v="29"/>
    <x v="67"/>
    <n v="30"/>
    <s v="TAIL-S"/>
    <s v="Scie #5 216 CJ"/>
    <s v="SCIECJ"/>
    <s v="SCIE216CJ"/>
    <x v="61"/>
    <x v="2"/>
    <x v="2"/>
    <x v="106"/>
    <d v="2025-03-05T08:06:00"/>
    <n v="0.62"/>
    <x v="27"/>
    <s v="1,00"/>
    <s v="1,00"/>
    <n v="1"/>
    <n v="1"/>
    <n v="0"/>
    <s v="CJ25-03314 - 30"/>
    <s v="49-0920 - TAIL-S - 30"/>
    <n v="10"/>
    <x v="0"/>
    <s v=""/>
    <m/>
    <x v="6"/>
    <x v="1"/>
  </r>
  <r>
    <x v="81"/>
    <x v="70"/>
    <x v="30"/>
    <x v="68"/>
    <n v="20"/>
    <s v="TAIL-C"/>
    <s v="Profileuse #2 H-V CJ"/>
    <s v="PROFILCJ"/>
    <s v="CONT2-HV-CJ"/>
    <x v="51"/>
    <x v="2"/>
    <x v="20"/>
    <x v="107"/>
    <d v="2025-03-11T09:00:00"/>
    <n v="1.99"/>
    <x v="12"/>
    <s v="1,00"/>
    <s v="0,00"/>
    <n v="1"/>
    <n v="0"/>
    <n v="0"/>
    <s v="CJ25-03315 - 20"/>
    <s v="56-3070 - TAIL-C - 20"/>
    <n v="11"/>
    <x v="0"/>
    <s v=""/>
    <m/>
    <x v="7"/>
    <x v="1"/>
  </r>
  <r>
    <x v="82"/>
    <x v="71"/>
    <x v="31"/>
    <x v="69"/>
    <n v="20"/>
    <s v="TAIL-C"/>
    <s v="Profileuse #4 H-V CJ"/>
    <s v="PROFILCJ"/>
    <s v="CONT4-HV-CJ"/>
    <x v="62"/>
    <x v="2"/>
    <x v="13"/>
    <x v="27"/>
    <d v="2025-03-03T07:36:36"/>
    <n v="0.6"/>
    <x v="7"/>
    <s v="1,00"/>
    <s v="1,00"/>
    <n v="1"/>
    <n v="1"/>
    <n v="0"/>
    <s v="CJ25-03316 - 20"/>
    <s v="65-3360 - TAIL-C - 20"/>
    <n v="10"/>
    <x v="0"/>
    <s v=""/>
    <m/>
    <x v="0"/>
    <x v="1"/>
  </r>
  <r>
    <x v="82"/>
    <x v="71"/>
    <x v="31"/>
    <x v="69"/>
    <n v="30"/>
    <s v="TAIL-S"/>
    <s v="Scie #2 S2 CJ"/>
    <s v="SCIECJ"/>
    <s v="SCIES2CJ"/>
    <x v="62"/>
    <x v="2"/>
    <x v="6"/>
    <x v="108"/>
    <d v="2025-03-04T09:52:12"/>
    <n v="2.83"/>
    <x v="7"/>
    <s v="1,00"/>
    <s v="1,00"/>
    <n v="1"/>
    <n v="1"/>
    <n v="0"/>
    <s v="CJ25-03316 - 30"/>
    <s v="65-3360 - TAIL-S - 30"/>
    <n v="10"/>
    <x v="2"/>
    <s v=""/>
    <m/>
    <x v="8"/>
    <x v="1"/>
  </r>
  <r>
    <x v="83"/>
    <x v="72"/>
    <x v="32"/>
    <x v="2"/>
    <n v="20"/>
    <s v="TAIL-S"/>
    <s v="Scie #5 216 CJ"/>
    <s v="SCIECJ"/>
    <s v="SCIE216CJ"/>
    <x v="63"/>
    <x v="2"/>
    <x v="22"/>
    <x v="109"/>
    <d v="2025-03-20T09:51:36"/>
    <n v="2.99"/>
    <x v="5"/>
    <s v="1,00"/>
    <s v="1,00"/>
    <n v="1"/>
    <n v="1"/>
    <n v="2"/>
    <s v="CJ25-03320 - 20"/>
    <s v="74-1590 - TAIL-S - 20"/>
    <n v="12"/>
    <x v="0"/>
    <s v=""/>
    <m/>
    <x v="6"/>
    <x v="1"/>
  </r>
  <r>
    <x v="84"/>
    <x v="73"/>
    <x v="31"/>
    <x v="2"/>
    <n v="20"/>
    <s v="TAIL-C"/>
    <s v="Profileuse #4 H-V CJ"/>
    <s v="PROFILCJ"/>
    <s v="CONT4-HV-CJ"/>
    <x v="64"/>
    <x v="2"/>
    <x v="13"/>
    <x v="110"/>
    <d v="2025-03-03T08:06:36"/>
    <n v="0.5"/>
    <x v="7"/>
    <s v="1,00"/>
    <s v="1,00"/>
    <n v="1"/>
    <n v="1"/>
    <n v="0"/>
    <s v="CJ25-03321 - 20"/>
    <s v="75-0100 - TAIL-C - 20"/>
    <n v="10"/>
    <x v="0"/>
    <s v=""/>
    <m/>
    <x v="0"/>
    <x v="1"/>
  </r>
  <r>
    <x v="84"/>
    <x v="73"/>
    <x v="31"/>
    <x v="2"/>
    <n v="30"/>
    <s v="TAIL-S"/>
    <s v="Scie #2 S2 CJ"/>
    <s v="SCIECJ"/>
    <s v="SCIES2CJ"/>
    <x v="64"/>
    <x v="2"/>
    <x v="6"/>
    <x v="111"/>
    <d v="2025-03-04T11:24:36"/>
    <n v="1.54"/>
    <x v="7"/>
    <s v="1,00"/>
    <s v="2,00"/>
    <n v="1"/>
    <n v="2"/>
    <n v="0"/>
    <s v="CJ25-03321 - 30"/>
    <s v="75-0100 - TAIL-S - 30"/>
    <n v="10"/>
    <x v="2"/>
    <s v=""/>
    <m/>
    <x v="8"/>
    <x v="1"/>
  </r>
  <r>
    <x v="85"/>
    <x v="74"/>
    <x v="33"/>
    <x v="70"/>
    <n v="10"/>
    <s v="ASSEMB"/>
    <s v="Op. générique Assemblage CJ"/>
    <s v="H-ASSCJ"/>
    <s v="OPASSGENCJ"/>
    <x v="65"/>
    <x v="2"/>
    <x v="15"/>
    <x v="112"/>
    <d v="2025-03-13T10:12:36"/>
    <n v="24.2"/>
    <x v="10"/>
    <s v="2,00"/>
    <s v="0,00"/>
    <n v="2"/>
    <n v="0"/>
    <n v="2"/>
    <s v="CJ25-03322 - 10"/>
    <s v="61-3370 - ASSEMB - 10"/>
    <n v="11"/>
    <x v="0"/>
    <s v=""/>
    <m/>
    <x v="9"/>
    <x v="1"/>
  </r>
  <r>
    <x v="86"/>
    <x v="75"/>
    <x v="33"/>
    <x v="71"/>
    <n v="30"/>
    <s v="TAIL-C"/>
    <s v="Profileuse #2 H-V CJ"/>
    <s v="PROFILCJ"/>
    <s v="CONT2-HV-CJ"/>
    <x v="65"/>
    <x v="2"/>
    <x v="6"/>
    <x v="113"/>
    <d v="2025-03-05T07:51:00"/>
    <n v="5.18"/>
    <x v="2"/>
    <s v="1,00"/>
    <s v="1,00"/>
    <n v="1"/>
    <n v="1"/>
    <n v="0"/>
    <s v="CJ25-03323 - 30"/>
    <s v="61-3371 - TAIL-C - 30"/>
    <n v="10"/>
    <x v="4"/>
    <s v=""/>
    <m/>
    <x v="7"/>
    <x v="1"/>
  </r>
  <r>
    <x v="86"/>
    <x v="75"/>
    <x v="33"/>
    <x v="71"/>
    <n v="20"/>
    <s v="TAIL-S"/>
    <s v="Scie #5 216 CJ"/>
    <s v="SCIECJ"/>
    <s v="SCIE216CJ"/>
    <x v="65"/>
    <x v="2"/>
    <x v="13"/>
    <x v="114"/>
    <d v="2025-03-04T07:06:00"/>
    <n v="1.59"/>
    <x v="2"/>
    <s v="1,00"/>
    <s v="0,00"/>
    <n v="1"/>
    <n v="0"/>
    <n v="0"/>
    <s v="CJ25-03323 - 20"/>
    <s v="61-3371 - TAIL-S - 20"/>
    <n v="10"/>
    <x v="0"/>
    <s v=""/>
    <m/>
    <x v="6"/>
    <x v="1"/>
  </r>
  <r>
    <x v="86"/>
    <x v="75"/>
    <x v="33"/>
    <x v="71"/>
    <n v="40"/>
    <s v="TAIL-S"/>
    <s v="Scie #2 S2 CJ"/>
    <s v="SCIECJ"/>
    <s v="SCIES2CJ"/>
    <x v="65"/>
    <x v="2"/>
    <x v="2"/>
    <x v="115"/>
    <d v="2025-03-05T11:03:00"/>
    <n v="1.67"/>
    <x v="2"/>
    <s v="1,00"/>
    <s v="1,00"/>
    <n v="1"/>
    <n v="1"/>
    <n v="0"/>
    <s v="CJ25-03323 - 40"/>
    <s v="61-3371 - TAIL-S - 40"/>
    <n v="10"/>
    <x v="3"/>
    <s v=""/>
    <m/>
    <x v="8"/>
    <x v="1"/>
  </r>
  <r>
    <x v="87"/>
    <x v="76"/>
    <x v="33"/>
    <x v="72"/>
    <n v="10"/>
    <s v="TAIL-C"/>
    <s v="Profileuse #2 H-V CJ"/>
    <s v="PROFILCJ"/>
    <s v="CONT2-HV-CJ"/>
    <x v="66"/>
    <x v="2"/>
    <x v="13"/>
    <x v="116"/>
    <d v="2025-03-04T09:40:12"/>
    <n v="4.82"/>
    <x v="2"/>
    <s v="1,00"/>
    <s v="0,00"/>
    <n v="1"/>
    <n v="0"/>
    <n v="0"/>
    <s v="CJ25-03324 - 10"/>
    <s v="61-3374 - TAIL-C - 10"/>
    <n v="10"/>
    <x v="0"/>
    <s v=""/>
    <m/>
    <x v="7"/>
    <x v="1"/>
  </r>
  <r>
    <x v="87"/>
    <x v="76"/>
    <x v="33"/>
    <x v="72"/>
    <n v="20"/>
    <s v="TAIL-S"/>
    <s v="Scie #2 S2 CJ"/>
    <s v="SCIECJ"/>
    <s v="SCIES2CJ"/>
    <x v="66"/>
    <x v="2"/>
    <x v="2"/>
    <x v="117"/>
    <d v="2025-03-05T09:22:48"/>
    <n v="2.36"/>
    <x v="2"/>
    <s v="1,00"/>
    <s v="1,00"/>
    <n v="1"/>
    <n v="1"/>
    <n v="0"/>
    <s v="CJ25-03324 - 20"/>
    <s v="61-3374 - TAIL-S - 20"/>
    <n v="10"/>
    <x v="3"/>
    <s v=""/>
    <m/>
    <x v="8"/>
    <x v="1"/>
  </r>
  <r>
    <x v="88"/>
    <x v="77"/>
    <x v="32"/>
    <x v="73"/>
    <n v="40"/>
    <s v="TAIL-C"/>
    <s v="Profileuse #2 H-V CJ"/>
    <s v="PROFILCJ"/>
    <s v="CONT2-HV-CJ"/>
    <x v="67"/>
    <x v="2"/>
    <x v="5"/>
    <x v="41"/>
    <d v="2025-03-20T10:54:00"/>
    <n v="10.9"/>
    <x v="5"/>
    <s v="1,00"/>
    <s v="0,00"/>
    <n v="1"/>
    <n v="0"/>
    <n v="2"/>
    <s v="CJ25-03325 - 40"/>
    <s v="47-0120 - TAIL-C - 40"/>
    <n v="12"/>
    <x v="0"/>
    <s v=""/>
    <m/>
    <x v="7"/>
    <x v="1"/>
  </r>
  <r>
    <x v="88"/>
    <x v="77"/>
    <x v="32"/>
    <x v="73"/>
    <n v="20"/>
    <s v="TAIL-S"/>
    <s v="SCIE #4 217 CJ"/>
    <s v="SCIECJ"/>
    <s v="SCIE217CJ"/>
    <x v="67"/>
    <x v="2"/>
    <x v="7"/>
    <x v="118"/>
    <d v="2025-03-17T14:45:00"/>
    <n v="6.74"/>
    <x v="5"/>
    <s v="1,00"/>
    <s v="0,00"/>
    <n v="1"/>
    <n v="0"/>
    <n v="2"/>
    <s v="CJ25-03325 - 20"/>
    <s v="47-0120 - TAIL-S - 20"/>
    <n v="12"/>
    <x v="0"/>
    <s v=""/>
    <m/>
    <x v="5"/>
    <x v="1"/>
  </r>
  <r>
    <x v="89"/>
    <x v="78"/>
    <x v="28"/>
    <x v="74"/>
    <n v="20"/>
    <s v="TAIL-C"/>
    <s v="Profileuse #2 H-V CJ"/>
    <s v="PROFILCJ"/>
    <s v="CONT2-HV-CJ"/>
    <x v="60"/>
    <x v="2"/>
    <x v="15"/>
    <x v="119"/>
    <d v="2025-03-10T09:44:24"/>
    <n v="1.02"/>
    <x v="6"/>
    <s v="1,00"/>
    <s v="0,00"/>
    <n v="1"/>
    <n v="0"/>
    <n v="2"/>
    <s v="CJ25-03327 - 20"/>
    <s v="48-0310 - TAIL-C - 20"/>
    <n v="11"/>
    <x v="0"/>
    <s v=""/>
    <m/>
    <x v="7"/>
    <x v="1"/>
  </r>
  <r>
    <x v="89"/>
    <x v="78"/>
    <x v="28"/>
    <x v="74"/>
    <n v="30"/>
    <s v="TAIL-C"/>
    <s v="Profileuse #2 H-V CJ"/>
    <s v="PROFILCJ"/>
    <s v="CONT2-HV-CJ"/>
    <x v="60"/>
    <x v="2"/>
    <x v="15"/>
    <x v="120"/>
    <d v="2025-03-10T10:21:36"/>
    <n v="0.62"/>
    <x v="6"/>
    <s v="1,00"/>
    <s v="0,00"/>
    <n v="1"/>
    <n v="0"/>
    <n v="2"/>
    <s v="CJ25-03327 - 30"/>
    <s v="48-0310 - TAIL-C - 30"/>
    <n v="11"/>
    <x v="3"/>
    <s v=""/>
    <m/>
    <x v="7"/>
    <x v="1"/>
  </r>
  <r>
    <x v="90"/>
    <x v="79"/>
    <x v="34"/>
    <x v="2"/>
    <n v="20"/>
    <s v="TAIL-S"/>
    <s v="Scie #5 216 CJ"/>
    <s v="SCIECJ"/>
    <s v="SCIE216CJ"/>
    <x v="68"/>
    <x v="2"/>
    <x v="13"/>
    <x v="27"/>
    <d v="2025-03-03T13:30:36"/>
    <n v="5.5"/>
    <x v="3"/>
    <s v="1,00"/>
    <s v="0,20"/>
    <n v="1"/>
    <n v="0.2"/>
    <n v="0"/>
    <s v="CJ25-03331 - 20"/>
    <s v="74-1670 - TAIL-S - 20"/>
    <n v="10"/>
    <x v="0"/>
    <s v=""/>
    <m/>
    <x v="6"/>
    <x v="1"/>
  </r>
  <r>
    <x v="91"/>
    <x v="80"/>
    <x v="33"/>
    <x v="75"/>
    <n v="20"/>
    <s v="TAIL-S"/>
    <s v="Scie #5 216 CJ"/>
    <s v="SCIECJ"/>
    <s v="SCIE216CJ"/>
    <x v="65"/>
    <x v="2"/>
    <x v="6"/>
    <x v="121"/>
    <d v="2025-03-05T07:28:48"/>
    <n v="1.92"/>
    <x v="2"/>
    <s v="1,00"/>
    <s v="1,00"/>
    <n v="1"/>
    <n v="1"/>
    <n v="0"/>
    <s v="CJ25-03333 - 20"/>
    <s v="61-3372 - TAIL-S - 20"/>
    <n v="10"/>
    <x v="0"/>
    <s v=""/>
    <m/>
    <x v="6"/>
    <x v="1"/>
  </r>
  <r>
    <x v="92"/>
    <x v="81"/>
    <x v="33"/>
    <x v="76"/>
    <n v="20"/>
    <s v="TAIL-S"/>
    <s v="SCIE #4 217 CJ"/>
    <s v="SCIECJ"/>
    <s v="SCIE217CJ"/>
    <x v="65"/>
    <x v="2"/>
    <x v="6"/>
    <x v="122"/>
    <d v="2025-03-05T07:46:12"/>
    <n v="2.54"/>
    <x v="2"/>
    <s v="1,00"/>
    <s v="1,00"/>
    <n v="1"/>
    <n v="1"/>
    <n v="0"/>
    <s v="CJ25-03334 - 20"/>
    <s v="61-3373 - TAIL-S - 20"/>
    <n v="10"/>
    <x v="0"/>
    <s v=""/>
    <m/>
    <x v="5"/>
    <x v="1"/>
  </r>
  <r>
    <x v="93"/>
    <x v="82"/>
    <x v="35"/>
    <x v="77"/>
    <n v="20"/>
    <s v="TAIL-S"/>
    <s v="Scie #5 216 CJ"/>
    <s v="SCIECJ"/>
    <s v="SCIE216CJ"/>
    <x v="69"/>
    <x v="2"/>
    <x v="6"/>
    <x v="123"/>
    <d v="2025-03-04T13:01:12"/>
    <n v="4.05"/>
    <x v="7"/>
    <s v="1,00"/>
    <s v="1,00"/>
    <n v="1"/>
    <n v="1"/>
    <n v="2"/>
    <s v="CJ25-03358 - 20"/>
    <s v="71-1620 - TAIL-S - 20"/>
    <n v="10"/>
    <x v="0"/>
    <s v=""/>
    <m/>
    <x v="6"/>
    <x v="1"/>
  </r>
  <r>
    <x v="94"/>
    <x v="55"/>
    <x v="22"/>
    <x v="54"/>
    <n v="20"/>
    <s v="TAIL-C"/>
    <s v="Profileuse #4 H-V CJ"/>
    <s v="PROFILCJ"/>
    <s v="CONT4-HV-CJ"/>
    <x v="46"/>
    <x v="2"/>
    <x v="2"/>
    <x v="3"/>
    <d v="2025-03-05T08:45:36"/>
    <n v="1.75"/>
    <x v="2"/>
    <s v="1,00"/>
    <s v="0,00"/>
    <n v="1"/>
    <n v="0"/>
    <n v="0"/>
    <s v="CJ25-03429 - 20"/>
    <s v="71-1120 - TAIL-C - 20"/>
    <n v="10"/>
    <x v="0"/>
    <s v="CONT4-HV-CJ"/>
    <m/>
    <x v="0"/>
    <x v="1"/>
  </r>
  <r>
    <x v="95"/>
    <x v="83"/>
    <x v="36"/>
    <x v="78"/>
    <n v="10"/>
    <s v="TAIL-C"/>
    <s v="Profileuse #2 H-V CJ"/>
    <s v="PROFILCJ"/>
    <s v="CONT2-HV-CJ"/>
    <x v="70"/>
    <x v="2"/>
    <x v="2"/>
    <x v="124"/>
    <d v="2025-03-05T08:09:36"/>
    <n v="0.31"/>
    <x v="10"/>
    <s v="1,00"/>
    <s v="0,00"/>
    <n v="1"/>
    <n v="0"/>
    <n v="0"/>
    <s v="CJ25-03430 - 10"/>
    <s v="69-1100 - TAIL-C - 10"/>
    <n v="10"/>
    <x v="0"/>
    <s v=""/>
    <m/>
    <x v="7"/>
    <x v="1"/>
  </r>
  <r>
    <x v="95"/>
    <x v="83"/>
    <x v="36"/>
    <x v="78"/>
    <n v="20"/>
    <s v="TAIL-C"/>
    <s v="Profileuse #2 H-V CJ"/>
    <s v="PROFILCJ"/>
    <s v="CONT2-HV-CJ"/>
    <x v="70"/>
    <x v="2"/>
    <x v="2"/>
    <x v="125"/>
    <d v="2025-03-06T11:29:24"/>
    <n v="10.33"/>
    <x v="10"/>
    <s v="1,00"/>
    <s v="1,00"/>
    <n v="1"/>
    <n v="1"/>
    <n v="0"/>
    <s v="CJ25-03430 - 20"/>
    <s v="69-1100 - TAIL-C - 20"/>
    <n v="10"/>
    <x v="3"/>
    <s v=""/>
    <m/>
    <x v="7"/>
    <x v="1"/>
  </r>
  <r>
    <x v="96"/>
    <x v="57"/>
    <x v="22"/>
    <x v="56"/>
    <n v="20"/>
    <s v="TAIL-C"/>
    <s v="Profileuse #4 H-V CJ"/>
    <s v="PROFILCJ"/>
    <s v="CONT4-HV-CJ"/>
    <x v="46"/>
    <x v="2"/>
    <x v="2"/>
    <x v="126"/>
    <d v="2025-03-05T10:12:36"/>
    <n v="1.45"/>
    <x v="2"/>
    <s v="1,00"/>
    <s v="0,00"/>
    <n v="1"/>
    <n v="0"/>
    <n v="0"/>
    <s v="CJ25-03448 - 20"/>
    <s v="71-1130 - TAIL-C - 20"/>
    <n v="10"/>
    <x v="0"/>
    <s v="CONT4-HV-CJ"/>
    <m/>
    <x v="0"/>
    <x v="1"/>
  </r>
  <r>
    <x v="97"/>
    <x v="84"/>
    <x v="17"/>
    <x v="79"/>
    <n v="20"/>
    <s v="TAIL-C"/>
    <s v="Profileuse #4 H-V CJ"/>
    <s v="PROFILCJ"/>
    <s v="CONT4-HV-CJ"/>
    <x v="71"/>
    <x v="2"/>
    <x v="2"/>
    <x v="127"/>
    <d v="2025-03-05T11:04:48"/>
    <n v="0.87"/>
    <x v="2"/>
    <s v="1,00"/>
    <s v="1,00"/>
    <n v="1"/>
    <n v="1"/>
    <n v="0"/>
    <s v="CJ25-03451 - 20"/>
    <s v="75-0110 - TAIL-C - 20"/>
    <n v="10"/>
    <x v="0"/>
    <s v=""/>
    <m/>
    <x v="0"/>
    <x v="1"/>
  </r>
  <r>
    <x v="98"/>
    <x v="85"/>
    <x v="13"/>
    <x v="80"/>
    <n v="20"/>
    <s v="TAIL-C"/>
    <s v="Profileuse #2 H-V CJ"/>
    <s v="PROFILCJ"/>
    <s v="CONT2-HV-CJ"/>
    <x v="72"/>
    <x v="2"/>
    <x v="21"/>
    <x v="128"/>
    <d v="2025-03-13T08:24:36"/>
    <n v="1.4"/>
    <x v="13"/>
    <s v="1,00"/>
    <s v="0,00"/>
    <n v="1"/>
    <n v="0"/>
    <n v="0"/>
    <s v="CJ25-03453 - 20"/>
    <s v="51-2110 - TAIL-C - 20"/>
    <n v="11"/>
    <x v="0"/>
    <s v=""/>
    <m/>
    <x v="7"/>
    <x v="1"/>
  </r>
  <r>
    <x v="98"/>
    <x v="85"/>
    <x v="13"/>
    <x v="80"/>
    <n v="30"/>
    <s v="TAIL-C"/>
    <s v="Profileuse #2 H-V CJ"/>
    <s v="PROFILCJ"/>
    <s v="CONT2-HV-CJ"/>
    <x v="72"/>
    <x v="2"/>
    <x v="21"/>
    <x v="129"/>
    <d v="2025-03-13T09:40:12"/>
    <n v="1.26"/>
    <x v="13"/>
    <s v="1,00"/>
    <s v="1,00"/>
    <n v="1"/>
    <n v="1"/>
    <n v="0"/>
    <s v="CJ25-03453 - 30"/>
    <s v="51-2110 - TAIL-C - 30"/>
    <n v="11"/>
    <x v="3"/>
    <s v=""/>
    <m/>
    <x v="7"/>
    <x v="1"/>
  </r>
  <r>
    <x v="98"/>
    <x v="85"/>
    <x v="13"/>
    <x v="80"/>
    <n v="40"/>
    <s v="TAIL-C"/>
    <s v="Profileuse #2 H-V CJ"/>
    <s v="PROFILCJ"/>
    <s v="CONT2-HV-CJ"/>
    <x v="72"/>
    <x v="2"/>
    <x v="21"/>
    <x v="130"/>
    <d v="2025-03-13T11:16:12"/>
    <n v="1.6"/>
    <x v="13"/>
    <s v="1,00"/>
    <s v="1,00"/>
    <n v="1"/>
    <n v="1"/>
    <n v="0"/>
    <s v="CJ25-03453 - 40"/>
    <s v="51-2110 - TAIL-C - 40"/>
    <n v="11"/>
    <x v="3"/>
    <s v=""/>
    <m/>
    <x v="7"/>
    <x v="1"/>
  </r>
  <r>
    <x v="99"/>
    <x v="86"/>
    <x v="37"/>
    <x v="81"/>
    <n v="20"/>
    <s v="TAIL-S"/>
    <s v="SCIE #4 217 CJ"/>
    <s v="SCIECJ"/>
    <s v="SCIE217CJ"/>
    <x v="20"/>
    <x v="2"/>
    <x v="15"/>
    <x v="131"/>
    <d v="2025-03-10T11:01:48"/>
    <n v="3.86"/>
    <x v="13"/>
    <s v="1,00"/>
    <s v="0,00"/>
    <n v="1"/>
    <n v="0"/>
    <n v="0"/>
    <s v="CJ25-03481 - 20"/>
    <s v="73-2090 - TAIL-S - 20"/>
    <n v="11"/>
    <x v="0"/>
    <s v=""/>
    <m/>
    <x v="5"/>
    <x v="1"/>
  </r>
  <r>
    <x v="100"/>
    <x v="87"/>
    <x v="38"/>
    <x v="82"/>
    <n v="20"/>
    <s v="TAIL-C"/>
    <s v="Profileuse #2 H-V CJ"/>
    <s v="PROFILCJ"/>
    <s v="CONT2-HV-CJ"/>
    <x v="73"/>
    <x v="2"/>
    <x v="15"/>
    <x v="132"/>
    <d v="2025-03-10T14:10:12"/>
    <n v="1.74"/>
    <x v="6"/>
    <s v="1,00"/>
    <s v="1,00"/>
    <n v="1"/>
    <n v="1"/>
    <n v="0"/>
    <s v="CJ25-03540 - 20"/>
    <s v="59-3630 - TAIL-C - 20"/>
    <n v="11"/>
    <x v="0"/>
    <s v=""/>
    <m/>
    <x v="7"/>
    <x v="1"/>
  </r>
  <r>
    <x v="101"/>
    <x v="88"/>
    <x v="35"/>
    <x v="83"/>
    <n v="30"/>
    <s v="TAIL-S"/>
    <s v="SCIE #4 217 CJ"/>
    <s v="SCIECJ"/>
    <s v="SCIE217CJ"/>
    <x v="74"/>
    <x v="2"/>
    <x v="2"/>
    <x v="133"/>
    <d v="2025-03-05T08:09:36"/>
    <n v="0.39"/>
    <x v="27"/>
    <s v="1,00"/>
    <s v="2,00"/>
    <n v="1"/>
    <n v="2"/>
    <n v="2"/>
    <s v="CJ25-03541 - 30"/>
    <s v="65-3060 - TAIL-S - 30"/>
    <n v="10"/>
    <x v="0"/>
    <s v=""/>
    <m/>
    <x v="5"/>
    <x v="1"/>
  </r>
  <r>
    <x v="102"/>
    <x v="89"/>
    <x v="39"/>
    <x v="84"/>
    <n v="20"/>
    <s v="TAIL-C"/>
    <s v="Profileuse #2 H-V CJ"/>
    <s v="PROFILCJ"/>
    <s v="CONT2-HV-CJ"/>
    <x v="75"/>
    <x v="2"/>
    <x v="15"/>
    <x v="134"/>
    <d v="2025-03-10T11:25:48"/>
    <n v="0.52"/>
    <x v="6"/>
    <s v="1,00"/>
    <s v="0,00"/>
    <n v="1"/>
    <n v="0"/>
    <n v="2"/>
    <s v="CJ25-03542 - 20"/>
    <s v="67-1290 - TAIL-C - 20"/>
    <n v="11"/>
    <x v="0"/>
    <s v=""/>
    <m/>
    <x v="7"/>
    <x v="1"/>
  </r>
  <r>
    <x v="103"/>
    <x v="32"/>
    <x v="15"/>
    <x v="31"/>
    <n v="20"/>
    <s v="TAIL-S"/>
    <s v="SCIE #4 217 CJ"/>
    <s v="SCIECJ"/>
    <s v="SCIE217CJ"/>
    <x v="18"/>
    <x v="2"/>
    <x v="5"/>
    <x v="135"/>
    <d v="2025-03-19T14:45:00"/>
    <n v="1.71"/>
    <x v="5"/>
    <s v="1,00"/>
    <s v="0,00"/>
    <n v="1"/>
    <n v="0"/>
    <n v="0"/>
    <s v="CJ25-03543 - 20"/>
    <s v="67-1370 - TAIL-S - 20"/>
    <n v="12"/>
    <x v="0"/>
    <s v=""/>
    <m/>
    <x v="5"/>
    <x v="1"/>
  </r>
  <r>
    <x v="104"/>
    <x v="36"/>
    <x v="15"/>
    <x v="35"/>
    <n v="20"/>
    <s v="TAIL-S"/>
    <s v="Scie #5 216 CJ"/>
    <s v="SCIECJ"/>
    <s v="SCIE216CJ"/>
    <x v="18"/>
    <x v="2"/>
    <x v="5"/>
    <x v="136"/>
    <d v="2025-03-19T14:45:00"/>
    <n v="1.86"/>
    <x v="5"/>
    <s v="1,00"/>
    <s v="0,00"/>
    <n v="1"/>
    <n v="0"/>
    <n v="0"/>
    <s v="CJ25-03548 - 20"/>
    <s v="67-1390 - TAIL-S - 20"/>
    <n v="12"/>
    <x v="0"/>
    <s v=""/>
    <m/>
    <x v="6"/>
    <x v="1"/>
  </r>
  <r>
    <x v="105"/>
    <x v="38"/>
    <x v="15"/>
    <x v="37"/>
    <n v="20"/>
    <s v="TAIL-C"/>
    <s v="Profileuse #3 H-V CJ"/>
    <s v="PROFILCJ"/>
    <s v="CONT3-HV-CJ"/>
    <x v="18"/>
    <x v="2"/>
    <x v="5"/>
    <x v="137"/>
    <d v="2025-03-19T13:28:12"/>
    <n v="0.21"/>
    <x v="5"/>
    <s v="1,00"/>
    <s v="0,00"/>
    <n v="1"/>
    <n v="0"/>
    <n v="0"/>
    <s v="CJ25-03549 - 20"/>
    <s v="67-1420 - TAIL-C - 20"/>
    <n v="12"/>
    <x v="0"/>
    <s v=""/>
    <m/>
    <x v="10"/>
    <x v="1"/>
  </r>
  <r>
    <x v="105"/>
    <x v="38"/>
    <x v="15"/>
    <x v="37"/>
    <n v="30"/>
    <s v="TAIL-C"/>
    <s v="Profileuse #5 V CJ"/>
    <s v="PROFILCJ"/>
    <s v="CONT5-V-CJ"/>
    <x v="18"/>
    <x v="2"/>
    <x v="5"/>
    <x v="138"/>
    <d v="2025-03-19T14:45:00"/>
    <n v="1.28"/>
    <x v="5"/>
    <s v="1,00"/>
    <s v="0,00"/>
    <n v="1"/>
    <n v="0"/>
    <n v="0"/>
    <s v="CJ25-03549 - 30"/>
    <s v="67-1420 - TAIL-C - 30"/>
    <n v="12"/>
    <x v="5"/>
    <s v=""/>
    <m/>
    <x v="1"/>
    <x v="1"/>
  </r>
  <r>
    <x v="106"/>
    <x v="90"/>
    <x v="40"/>
    <x v="85"/>
    <n v="20"/>
    <s v="TAIL-C"/>
    <s v="Profileuse #3 H-V CJ"/>
    <s v="PROFILCJ"/>
    <s v="CONT3-HV-CJ"/>
    <x v="76"/>
    <x v="2"/>
    <x v="20"/>
    <x v="139"/>
    <d v="2025-03-11T11:19:48"/>
    <n v="3.36"/>
    <x v="10"/>
    <s v="1,00"/>
    <s v="0,00"/>
    <n v="1"/>
    <n v="0"/>
    <n v="2"/>
    <s v="CJ25-03550 - 20"/>
    <s v="70-2070 - TAIL-C - 20"/>
    <n v="11"/>
    <x v="0"/>
    <s v=""/>
    <m/>
    <x v="10"/>
    <x v="1"/>
  </r>
  <r>
    <x v="106"/>
    <x v="90"/>
    <x v="40"/>
    <x v="85"/>
    <n v="30"/>
    <s v="TAIL-S"/>
    <s v="SCIE #4 217 CJ"/>
    <s v="SCIECJ"/>
    <s v="SCIE217CJ"/>
    <x v="76"/>
    <x v="2"/>
    <x v="20"/>
    <x v="140"/>
    <d v="2025-03-11T14:30:00"/>
    <n v="2.17"/>
    <x v="10"/>
    <s v="1,00"/>
    <s v="2,00"/>
    <n v="1"/>
    <n v="2"/>
    <n v="2"/>
    <s v="CJ25-03550 - 30"/>
    <s v="70-2070 - TAIL-S - 30"/>
    <n v="11"/>
    <x v="5"/>
    <s v=""/>
    <m/>
    <x v="5"/>
    <x v="1"/>
  </r>
  <r>
    <x v="107"/>
    <x v="91"/>
    <x v="9"/>
    <x v="86"/>
    <n v="20"/>
    <s v="TAIL-C"/>
    <s v="Profileuse #3 H-V CJ"/>
    <s v="PROFILCJ"/>
    <s v="CONT3-HV-CJ"/>
    <x v="77"/>
    <x v="2"/>
    <x v="22"/>
    <x v="141"/>
    <d v="2025-03-20T14:38:24"/>
    <n v="0.56999999999999995"/>
    <x v="28"/>
    <s v="1,00"/>
    <s v="0,00"/>
    <n v="1"/>
    <n v="0"/>
    <n v="0"/>
    <s v="CJ25-03551 - 20"/>
    <s v="64-1460 - TAIL-C - 20"/>
    <n v="12"/>
    <x v="0"/>
    <s v=""/>
    <m/>
    <x v="10"/>
    <x v="1"/>
  </r>
  <r>
    <x v="107"/>
    <x v="91"/>
    <x v="9"/>
    <x v="86"/>
    <n v="30"/>
    <s v="TAIL-C"/>
    <s v="Profileuse #3 H-V CJ"/>
    <s v="PROFILCJ"/>
    <s v="CONT3-HV-CJ"/>
    <x v="77"/>
    <x v="2"/>
    <x v="22"/>
    <x v="142"/>
    <d v="2025-03-20T14:45:00"/>
    <n v="0.11"/>
    <x v="28"/>
    <s v="1,00"/>
    <s v="0,00"/>
    <n v="1"/>
    <n v="0"/>
    <n v="0"/>
    <s v="CJ25-03551 - 30"/>
    <s v="64-1460 - TAIL-C - 30"/>
    <n v="12"/>
    <x v="5"/>
    <s v=""/>
    <m/>
    <x v="10"/>
    <x v="1"/>
  </r>
  <r>
    <x v="108"/>
    <x v="92"/>
    <x v="9"/>
    <x v="87"/>
    <n v="20"/>
    <s v="TAIL-C"/>
    <s v="Profileuse #4 H-V CJ"/>
    <s v="PROFILCJ"/>
    <s v="CONT4-HV-CJ"/>
    <x v="78"/>
    <x v="2"/>
    <x v="22"/>
    <x v="143"/>
    <d v="2025-03-20T14:34:48"/>
    <n v="0.31"/>
    <x v="28"/>
    <s v="1,00"/>
    <s v="0,00"/>
    <n v="1"/>
    <n v="0"/>
    <n v="0"/>
    <s v="CJ25-03552 - 20"/>
    <s v="64-1470 - TAIL-C - 20"/>
    <n v="12"/>
    <x v="0"/>
    <s v=""/>
    <m/>
    <x v="0"/>
    <x v="1"/>
  </r>
  <r>
    <x v="108"/>
    <x v="92"/>
    <x v="9"/>
    <x v="87"/>
    <n v="30"/>
    <s v="TAIL-C"/>
    <s v="Profileuse #4 H-V CJ"/>
    <s v="PROFILCJ"/>
    <s v="CONT4-HV-CJ"/>
    <x v="78"/>
    <x v="2"/>
    <x v="22"/>
    <x v="144"/>
    <d v="2025-03-20T14:45:00"/>
    <n v="0.17"/>
    <x v="28"/>
    <s v="1,00"/>
    <s v="1,00"/>
    <n v="1"/>
    <n v="1"/>
    <n v="0"/>
    <s v="CJ25-03552 - 30"/>
    <s v="64-1470 - TAIL-C - 30"/>
    <n v="12"/>
    <x v="2"/>
    <s v=""/>
    <m/>
    <x v="0"/>
    <x v="1"/>
  </r>
  <r>
    <x v="109"/>
    <x v="93"/>
    <x v="39"/>
    <x v="88"/>
    <n v="20"/>
    <s v="TAIL-C"/>
    <s v="Profileuse #2 H-V CJ"/>
    <s v="PROFILCJ"/>
    <s v="CONT2-HV-CJ"/>
    <x v="79"/>
    <x v="2"/>
    <x v="15"/>
    <x v="145"/>
    <d v="2025-03-10T10:54:36"/>
    <n v="0.55000000000000004"/>
    <x v="6"/>
    <s v="1,00"/>
    <s v="0,00"/>
    <n v="1"/>
    <n v="0"/>
    <n v="2"/>
    <s v="CJ25-03553 - 20"/>
    <s v="67-1300 - TAIL-C - 20"/>
    <n v="11"/>
    <x v="0"/>
    <s v=""/>
    <m/>
    <x v="7"/>
    <x v="1"/>
  </r>
  <r>
    <x v="110"/>
    <x v="94"/>
    <x v="39"/>
    <x v="89"/>
    <n v="30"/>
    <s v="TAIL-S"/>
    <s v="SCIE #4 217 CJ"/>
    <s v="SCIECJ"/>
    <s v="SCIE217CJ"/>
    <x v="80"/>
    <x v="2"/>
    <x v="15"/>
    <x v="146"/>
    <d v="2025-03-10T11:18:00"/>
    <n v="0.27"/>
    <x v="6"/>
    <s v="1,00"/>
    <s v="1,00"/>
    <n v="1"/>
    <n v="1"/>
    <n v="0"/>
    <s v="CJ25-03554 - 30"/>
    <s v="67-1310 - TAIL-S - 30"/>
    <n v="11"/>
    <x v="0"/>
    <s v=""/>
    <m/>
    <x v="5"/>
    <x v="1"/>
  </r>
  <r>
    <x v="111"/>
    <x v="35"/>
    <x v="15"/>
    <x v="34"/>
    <n v="20"/>
    <s v="TAIL-S"/>
    <s v="Scie #2 S2 CJ"/>
    <s v="SCIECJ"/>
    <s v="SCIES2CJ"/>
    <x v="18"/>
    <x v="2"/>
    <x v="5"/>
    <x v="138"/>
    <d v="2025-03-19T14:45:00"/>
    <n v="1.28"/>
    <x v="5"/>
    <s v="1,00"/>
    <s v="0,00"/>
    <n v="1"/>
    <n v="0"/>
    <n v="0"/>
    <s v="CJ25-03555 - 20"/>
    <s v="67-1380 - TAIL-S - 20"/>
    <n v="12"/>
    <x v="0"/>
    <s v=""/>
    <m/>
    <x v="8"/>
    <x v="1"/>
  </r>
  <r>
    <x v="112"/>
    <x v="33"/>
    <x v="15"/>
    <x v="32"/>
    <n v="20"/>
    <s v="TAIL-C"/>
    <s v="Profileuse #3 H-V CJ"/>
    <s v="PROFILCJ"/>
    <s v="CONT3-HV-CJ"/>
    <x v="18"/>
    <x v="2"/>
    <x v="5"/>
    <x v="147"/>
    <d v="2025-03-19T13:46:48"/>
    <n v="0.19"/>
    <x v="5"/>
    <s v="1,00"/>
    <s v="0,00"/>
    <n v="1"/>
    <n v="0"/>
    <n v="0"/>
    <s v="CJ25-03556 - 20"/>
    <s v="67-1410 - TAIL-C - 20"/>
    <n v="12"/>
    <x v="0"/>
    <s v=""/>
    <m/>
    <x v="10"/>
    <x v="1"/>
  </r>
  <r>
    <x v="112"/>
    <x v="33"/>
    <x v="15"/>
    <x v="32"/>
    <n v="30"/>
    <s v="TAIL-C"/>
    <s v="Profileuse #3 H-V CJ"/>
    <s v="PROFILCJ"/>
    <s v="CONT3-HV-CJ"/>
    <x v="18"/>
    <x v="2"/>
    <x v="5"/>
    <x v="148"/>
    <d v="2025-03-19T14:45:00"/>
    <n v="0.97"/>
    <x v="5"/>
    <s v="1,00"/>
    <s v="0,00"/>
    <n v="1"/>
    <n v="0"/>
    <n v="0"/>
    <s v="CJ25-03556 - 30"/>
    <s v="67-1410 - TAIL-C - 30"/>
    <n v="12"/>
    <x v="5"/>
    <s v=""/>
    <m/>
    <x v="10"/>
    <x v="1"/>
  </r>
  <r>
    <x v="113"/>
    <x v="95"/>
    <x v="1"/>
    <x v="90"/>
    <n v="20"/>
    <s v="TAIL-S"/>
    <s v="SCIE #4 217 CJ"/>
    <s v="SCIECJ"/>
    <s v="SCIE217CJ"/>
    <x v="81"/>
    <x v="2"/>
    <x v="11"/>
    <x v="149"/>
    <d v="2025-03-25T15:00:00"/>
    <n v="0.49"/>
    <x v="9"/>
    <s v="1,00"/>
    <s v="0,00"/>
    <n v="1"/>
    <n v="0"/>
    <n v="0"/>
    <s v="CJ25-03557 - 20"/>
    <s v="PO-09-511 - TAIL-S - 20"/>
    <n v="13"/>
    <x v="0"/>
    <s v=""/>
    <m/>
    <x v="5"/>
    <x v="1"/>
  </r>
  <r>
    <x v="114"/>
    <x v="96"/>
    <x v="41"/>
    <x v="2"/>
    <n v="20"/>
    <s v="TAIL-S"/>
    <s v="SCIE #4 217 CJ"/>
    <s v="SCIECJ"/>
    <s v="SCIE217CJ"/>
    <x v="82"/>
    <x v="2"/>
    <x v="23"/>
    <x v="150"/>
    <d v="2025-02-05T09:07:48"/>
    <n v="2"/>
    <x v="0"/>
    <s v="1,00"/>
    <s v="0,00"/>
    <n v="1"/>
    <n v="0"/>
    <n v="0"/>
    <s v="PR24-18719 - 20"/>
    <s v="ECHANTILLON - TAIL-S - 20"/>
    <n v="6"/>
    <x v="0"/>
    <s v=""/>
    <m/>
    <x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EAE9A0-FD9D-472F-BC75-41B474356A46}" name="Tableau croisé dynamique1" cacheId="307" applyNumberFormats="0" applyBorderFormats="0" applyFontFormats="0" applyPatternFormats="0" applyAlignmentFormats="0" applyWidthHeightFormats="1" dataCaption="Valeurs" updatedVersion="8" minRefreshableVersion="5" showDrill="0" rowGrandTotals="0" colGrandTotals="0" itemPrintTitles="1" createdVersion="8" indent="0" compact="0" compactData="0" multipleFieldFilters="0">
  <location ref="A1:L1" firstHeaderRow="1" firstDataRow="1" firstDataCol="11"/>
  <pivotFields count="36">
    <pivotField compact="0" outline="0" showAll="0" defaultSubtotal="0"/>
    <pivotField compact="0" outline="0" subtotalTop="0" showAll="0" defaultSubtotal="0"/>
    <pivotField compact="0" numFmtId="1" outline="0" subtotalTop="0" showAll="0" defaultSubtotal="0"/>
    <pivotField compact="0" outline="0" showAll="0" defaultSubtotal="0"/>
    <pivotField axis="axisRow" compact="0" outline="0" subtotalTop="0" showAll="0" defaultSubtotal="0">
      <items count="16">
        <item x="0"/>
        <item m="1" x="7"/>
        <item m="1" x="8"/>
        <item m="1" x="11"/>
        <item m="1" x="15"/>
        <item m="1" x="14"/>
        <item m="1" x="12"/>
        <item m="1" x="9"/>
        <item m="1" x="13"/>
        <item m="1" x="4"/>
        <item m="1" x="10"/>
        <item x="2"/>
        <item x="3"/>
        <item m="1" x="6"/>
        <item x="1"/>
        <item m="1" x="5"/>
      </items>
    </pivotField>
    <pivotField compact="0" outline="0" subtotalTop="0" showAll="0" defaultSubtotal="0"/>
    <pivotField axis="axisRow" compact="0" outline="0" subtotalTop="0" showAll="0" sumSubtotal="1">
      <items count="16">
        <item x="7"/>
        <item x="0"/>
        <item x="1"/>
        <item x="4"/>
        <item x="5"/>
        <item x="6"/>
        <item m="1" x="14"/>
        <item m="1" x="11"/>
        <item x="10"/>
        <item x="8"/>
        <item x="9"/>
        <item m="1" x="12"/>
        <item m="1" x="13"/>
        <item x="3"/>
        <item x="2"/>
        <item t="sum"/>
      </items>
    </pivotField>
    <pivotField axis="axisRow" compact="0" outline="0" subtotalTop="0" showAll="0" defaultSubtotal="0">
      <items count="21">
        <item m="1" x="3"/>
        <item m="1" x="12"/>
        <item m="1" x="10"/>
        <item m="1" x="20"/>
        <item m="1" x="19"/>
        <item m="1" x="13"/>
        <item m="1" x="17"/>
        <item m="1" x="18"/>
        <item m="1" x="14"/>
        <item m="1" x="16"/>
        <item m="1" x="15"/>
        <item m="1" x="11"/>
        <item m="1" x="5"/>
        <item m="1" x="4"/>
        <item m="1" x="8"/>
        <item x="1"/>
        <item m="1" x="9"/>
        <item m="1" x="6"/>
        <item m="1" x="7"/>
        <item x="2"/>
        <item x="0"/>
      </items>
    </pivotField>
    <pivotField axis="axisRow" compact="0" outline="0" showAll="0" defaultSubtotal="0">
      <items count="776">
        <item m="1" x="619"/>
        <item m="1" x="620"/>
        <item m="1" x="736"/>
        <item m="1" x="718"/>
        <item m="1" x="659"/>
        <item m="1" x="724"/>
        <item m="1" x="725"/>
        <item m="1" x="726"/>
        <item m="1" x="621"/>
        <item m="1" x="661"/>
        <item m="1" x="662"/>
        <item m="1" x="737"/>
        <item m="1" x="719"/>
        <item m="1" x="738"/>
        <item m="1" x="739"/>
        <item m="1" x="664"/>
        <item m="1" x="769"/>
        <item m="1" x="665"/>
        <item m="1" x="666"/>
        <item m="1" x="740"/>
        <item m="1" x="741"/>
        <item m="1" x="667"/>
        <item m="1" x="727"/>
        <item m="1" x="668"/>
        <item m="1" x="742"/>
        <item m="1" x="743"/>
        <item m="1" x="559"/>
        <item m="1" x="744"/>
        <item m="1" x="569"/>
        <item m="1" x="745"/>
        <item m="1" x="669"/>
        <item m="1" x="746"/>
        <item m="1" x="747"/>
        <item m="1" x="670"/>
        <item m="1" x="770"/>
        <item m="1" x="748"/>
        <item m="1" x="488"/>
        <item m="1" x="671"/>
        <item m="1" x="489"/>
        <item m="1" x="505"/>
        <item m="1" x="749"/>
        <item m="1" x="750"/>
        <item m="1" x="751"/>
        <item m="1" x="728"/>
        <item m="1" x="752"/>
        <item m="1" x="673"/>
        <item m="1" x="674"/>
        <item m="1" x="729"/>
        <item m="1" x="753"/>
        <item m="1" x="771"/>
        <item m="1" x="754"/>
        <item m="1" x="755"/>
        <item m="1" x="756"/>
        <item m="1" x="757"/>
        <item m="1" x="675"/>
        <item m="1" x="676"/>
        <item m="1" x="583"/>
        <item m="1" x="758"/>
        <item m="1" x="772"/>
        <item m="1" x="759"/>
        <item m="1" x="760"/>
        <item m="1" x="761"/>
        <item m="1" x="762"/>
        <item m="1" x="763"/>
        <item m="1" x="764"/>
        <item m="1" x="765"/>
        <item m="1" x="722"/>
        <item m="1" x="773"/>
        <item m="1" x="678"/>
        <item m="1" x="766"/>
        <item m="1" x="731"/>
        <item m="1" x="732"/>
        <item m="1" x="679"/>
        <item m="1" x="530"/>
        <item m="1" x="680"/>
        <item m="1" x="733"/>
        <item m="1" x="734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767"/>
        <item m="1" x="774"/>
        <item m="1" x="775"/>
        <item m="1" x="723"/>
        <item m="1" x="644"/>
        <item m="1" x="768"/>
        <item m="1" x="692"/>
        <item m="1" x="590"/>
        <item m="1" x="516"/>
        <item m="1" x="660"/>
        <item m="1" x="547"/>
        <item m="1" x="548"/>
        <item m="1" x="622"/>
        <item m="1" x="623"/>
        <item m="1" x="594"/>
        <item m="1" x="588"/>
        <item m="1" x="589"/>
        <item m="1" x="584"/>
        <item m="1" x="643"/>
        <item m="1" x="506"/>
        <item m="1" x="730"/>
        <item m="1" x="507"/>
        <item m="1" x="558"/>
        <item m="1" x="570"/>
        <item m="1" x="624"/>
        <item m="1" x="693"/>
        <item m="1" x="694"/>
        <item m="1" x="595"/>
        <item m="1" x="695"/>
        <item m="1" x="696"/>
        <item m="1" x="697"/>
        <item m="1" x="699"/>
        <item m="1" x="700"/>
        <item m="1" x="701"/>
        <item m="1" x="560"/>
        <item m="1" x="702"/>
        <item m="1" x="625"/>
        <item m="1" x="645"/>
        <item m="1" x="704"/>
        <item m="1" x="646"/>
        <item m="1" x="721"/>
        <item m="1" x="647"/>
        <item m="1" x="626"/>
        <item m="1" x="611"/>
        <item m="1" x="705"/>
        <item m="1" x="735"/>
        <item m="1" x="627"/>
        <item m="1" x="648"/>
        <item m="1" x="707"/>
        <item m="1" x="708"/>
        <item m="1" x="709"/>
        <item m="1" x="628"/>
        <item m="1" x="649"/>
        <item m="1" x="612"/>
        <item m="1" x="710"/>
        <item m="1" x="711"/>
        <item m="1" x="650"/>
        <item m="1" x="651"/>
        <item m="1" x="652"/>
        <item m="1" x="653"/>
        <item m="1" x="629"/>
        <item m="1" x="654"/>
        <item m="1" x="561"/>
        <item m="1" x="630"/>
        <item m="1" x="631"/>
        <item m="1" x="632"/>
        <item m="1" x="633"/>
        <item m="1" x="655"/>
        <item m="1" x="715"/>
        <item m="1" x="634"/>
        <item m="1" x="716"/>
        <item m="1" x="635"/>
        <item m="1" x="636"/>
        <item m="1" x="656"/>
        <item m="1" x="717"/>
        <item m="1" x="503"/>
        <item m="1" x="504"/>
        <item m="1" x="517"/>
        <item m="1" x="490"/>
        <item m="1" x="491"/>
        <item m="1" x="518"/>
        <item m="1" x="368"/>
        <item m="1" x="720"/>
        <item m="1" x="712"/>
        <item m="1" x="663"/>
        <item m="1" x="672"/>
        <item m="1" x="677"/>
        <item m="1" x="698"/>
        <item m="1" x="703"/>
        <item m="1" x="706"/>
        <item m="1" x="713"/>
        <item m="1" x="714"/>
        <item m="1" x="596"/>
        <item m="1" x="597"/>
        <item m="1" x="637"/>
        <item m="1" x="393"/>
        <item m="1" x="525"/>
        <item m="1" x="598"/>
        <item m="1" x="571"/>
        <item m="1" x="549"/>
        <item m="1" x="613"/>
        <item m="1" x="638"/>
        <item m="1" x="639"/>
        <item m="1" x="640"/>
        <item m="1" x="614"/>
        <item m="1" x="531"/>
        <item m="1" x="532"/>
        <item m="1" x="615"/>
        <item m="1" x="616"/>
        <item m="1" x="617"/>
        <item m="1" x="599"/>
        <item m="1" x="641"/>
        <item m="1" x="600"/>
        <item m="1" x="170"/>
        <item m="1" x="618"/>
        <item m="1" x="572"/>
        <item m="1" x="642"/>
        <item m="1" x="601"/>
        <item m="1" x="602"/>
        <item m="1" x="603"/>
        <item m="1" x="657"/>
        <item m="1" x="573"/>
        <item m="1" x="533"/>
        <item m="1" x="585"/>
        <item m="1" x="574"/>
        <item m="1" x="591"/>
        <item m="1" x="562"/>
        <item m="1" x="352"/>
        <item m="1" x="586"/>
        <item m="1" x="508"/>
        <item m="1" x="481"/>
        <item m="1" x="509"/>
        <item m="1" x="464"/>
        <item m="1" x="563"/>
        <item m="1" x="658"/>
        <item m="1" x="576"/>
        <item m="1" x="534"/>
        <item m="1" x="443"/>
        <item m="1" x="575"/>
        <item m="1" x="420"/>
        <item m="1" x="550"/>
        <item m="1" x="577"/>
        <item m="1" x="394"/>
        <item m="1" x="604"/>
        <item m="1" x="564"/>
        <item m="1" x="535"/>
        <item m="1" x="536"/>
        <item m="1" x="565"/>
        <item m="1" x="605"/>
        <item m="1" x="606"/>
        <item m="1" x="551"/>
        <item m="1" x="607"/>
        <item m="1" x="608"/>
        <item m="1" x="609"/>
        <item m="1" x="578"/>
        <item m="1" x="610"/>
        <item m="1" x="421"/>
        <item m="1" x="482"/>
        <item m="1" x="552"/>
        <item m="1" x="553"/>
        <item m="1" x="444"/>
        <item m="1" x="587"/>
        <item m="1" x="473"/>
        <item m="1" x="592"/>
        <item m="1" x="537"/>
        <item m="1" x="492"/>
        <item m="1" x="510"/>
        <item m="1" x="579"/>
        <item m="1" x="526"/>
        <item m="1" x="391"/>
        <item m="1" x="538"/>
        <item m="1" x="566"/>
        <item m="1" x="580"/>
        <item m="1" x="593"/>
        <item m="1" x="539"/>
        <item m="1" x="395"/>
        <item m="1" x="581"/>
        <item m="1" x="540"/>
        <item m="1" x="519"/>
        <item m="1" x="493"/>
        <item m="1" x="396"/>
        <item m="1" x="527"/>
        <item m="1" x="554"/>
        <item m="1" x="541"/>
        <item m="1" x="582"/>
        <item m="1" x="555"/>
        <item m="1" x="567"/>
        <item m="1" x="568"/>
        <item m="1" x="353"/>
        <item m="1" x="542"/>
        <item m="1" x="556"/>
        <item m="1" x="369"/>
        <item m="1" x="543"/>
        <item m="1" x="397"/>
        <item m="1" x="528"/>
        <item m="1" x="520"/>
        <item m="1" x="521"/>
        <item m="1" x="370"/>
        <item m="1" x="544"/>
        <item m="1" x="557"/>
        <item m="1" x="511"/>
        <item m="1" x="483"/>
        <item m="1" x="494"/>
        <item m="1" x="512"/>
        <item m="1" x="522"/>
        <item m="1" x="495"/>
        <item m="1" x="465"/>
        <item m="1" x="371"/>
        <item m="1" x="474"/>
        <item m="1" x="513"/>
        <item m="1" x="496"/>
        <item m="1" x="545"/>
        <item m="1" x="475"/>
        <item m="1" x="546"/>
        <item m="1" x="476"/>
        <item m="1" x="523"/>
        <item m="1" x="529"/>
        <item m="1" x="445"/>
        <item m="1" x="452"/>
        <item m="1" x="466"/>
        <item m="1" x="497"/>
        <item m="1" x="484"/>
        <item m="1" x="485"/>
        <item m="1" x="467"/>
        <item m="1" x="468"/>
        <item m="1" x="469"/>
        <item m="1" x="477"/>
        <item m="1" x="372"/>
        <item m="1" x="486"/>
        <item m="1" x="446"/>
        <item m="1" x="435"/>
        <item m="1" x="524"/>
        <item m="1" x="447"/>
        <item m="1" x="398"/>
        <item m="1" x="428"/>
        <item m="1" x="399"/>
        <item m="1" x="436"/>
        <item m="1" x="448"/>
        <item m="1" x="437"/>
        <item m="1" x="470"/>
        <item m="1" x="373"/>
        <item m="1" x="438"/>
        <item m="1" x="400"/>
        <item m="1" x="478"/>
        <item m="1" x="263"/>
        <item m="1" x="401"/>
        <item m="1" x="439"/>
        <item m="1" x="479"/>
        <item m="1" x="231"/>
        <item m="1" x="331"/>
        <item m="1" x="498"/>
        <item m="1" x="332"/>
        <item m="1" x="314"/>
        <item m="1" x="429"/>
        <item m="1" x="422"/>
        <item m="1" x="315"/>
        <item m="1" x="316"/>
        <item m="1" x="514"/>
        <item m="1" x="515"/>
        <item x="114"/>
        <item m="1" x="501"/>
        <item m="1" x="502"/>
        <item m="1" x="453"/>
        <item m="1" x="454"/>
        <item m="1" x="455"/>
        <item m="1" x="456"/>
        <item m="1" x="457"/>
        <item m="1" x="402"/>
        <item m="1" x="430"/>
        <item m="1" x="423"/>
        <item m="1" x="404"/>
        <item m="1" x="374"/>
        <item m="1" x="480"/>
        <item m="1" x="424"/>
        <item m="1" x="487"/>
        <item m="1" x="499"/>
        <item m="1" x="500"/>
        <item m="1" x="431"/>
        <item x="0"/>
        <item m="1" x="449"/>
        <item m="1" x="405"/>
        <item m="1" x="333"/>
        <item m="1" x="440"/>
        <item m="1" x="471"/>
        <item m="1" x="472"/>
        <item m="1" x="317"/>
        <item m="1" x="318"/>
        <item m="1" x="334"/>
        <item m="1" x="303"/>
        <item m="1" x="354"/>
        <item m="1" x="432"/>
        <item m="1" x="241"/>
        <item m="1" x="319"/>
        <item m="1" x="309"/>
        <item m="1" x="328"/>
        <item m="1" x="433"/>
        <item m="1" x="458"/>
        <item m="1" x="242"/>
        <item m="1" x="243"/>
        <item m="1" x="276"/>
        <item m="1" x="286"/>
        <item m="1" x="280"/>
        <item m="1" x="434"/>
        <item m="1" x="335"/>
        <item m="1" x="336"/>
        <item m="1" x="304"/>
        <item m="1" x="244"/>
        <item m="1" x="407"/>
        <item m="1" x="375"/>
        <item m="1" x="459"/>
        <item m="1" x="460"/>
        <item m="1" x="450"/>
        <item m="1" x="376"/>
        <item m="1" x="461"/>
        <item m="1" x="462"/>
        <item m="1" x="287"/>
        <item m="1" x="288"/>
        <item m="1" x="305"/>
        <item m="1" x="289"/>
        <item m="1" x="290"/>
        <item m="1" x="291"/>
        <item m="1" x="408"/>
        <item m="1" x="425"/>
        <item m="1" x="426"/>
        <item m="1" x="232"/>
        <item m="1" x="463"/>
        <item m="1" x="310"/>
        <item m="1" x="292"/>
        <item m="1" x="427"/>
        <item m="1" x="409"/>
        <item m="1" x="410"/>
        <item m="1" x="379"/>
        <item m="1" x="411"/>
        <item m="1" x="441"/>
        <item m="1" x="451"/>
        <item m="1" x="380"/>
        <item m="1" x="194"/>
        <item m="1" x="357"/>
        <item m="1" x="381"/>
        <item m="1" x="358"/>
        <item m="1" x="382"/>
        <item m="1" x="361"/>
        <item m="1" x="383"/>
        <item m="1" x="412"/>
        <item m="1" x="195"/>
        <item m="1" x="392"/>
        <item m="1" x="337"/>
        <item m="1" x="384"/>
        <item m="1" x="363"/>
        <item m="1" x="293"/>
        <item m="1" x="348"/>
        <item m="1" x="385"/>
        <item m="1" x="442"/>
        <item m="1" x="219"/>
        <item m="1" x="403"/>
        <item m="1" x="406"/>
        <item m="1" x="320"/>
        <item m="1" x="192"/>
        <item m="1" x="193"/>
        <item m="1" x="377"/>
        <item m="1" x="378"/>
        <item m="1" x="355"/>
        <item m="1" x="356"/>
        <item m="1" x="359"/>
        <item m="1" x="360"/>
        <item m="1" x="362"/>
        <item m="1" x="389"/>
        <item m="1" x="272"/>
        <item m="1" x="364"/>
        <item m="1" x="413"/>
        <item x="1"/>
        <item m="1" x="365"/>
        <item m="1" x="157"/>
        <item m="1" x="414"/>
        <item m="1" x="209"/>
        <item m="1" x="208"/>
        <item m="1" x="386"/>
        <item x="4"/>
        <item m="1" x="329"/>
        <item m="1" x="215"/>
        <item m="1" x="216"/>
        <item m="1" x="349"/>
        <item m="1" x="415"/>
        <item m="1" x="416"/>
        <item m="1" x="387"/>
        <item m="1" x="196"/>
        <item m="1" x="388"/>
        <item m="1" x="184"/>
        <item x="6"/>
        <item m="1" x="417"/>
        <item m="1" x="418"/>
        <item m="1" x="233"/>
        <item m="1" x="419"/>
        <item m="1" x="390"/>
        <item m="1" x="321"/>
        <item m="1" x="330"/>
        <item x="7"/>
        <item m="1" x="234"/>
        <item x="8"/>
        <item m="1" x="338"/>
        <item x="9"/>
        <item m="1" x="366"/>
        <item m="1" x="367"/>
        <item m="1" x="350"/>
        <item m="1" x="311"/>
        <item m="1" x="294"/>
        <item m="1" x="339"/>
        <item m="1" x="322"/>
        <item m="1" x="323"/>
        <item m="1" x="340"/>
        <item m="1" x="235"/>
        <item m="1" x="341"/>
        <item m="1" x="342"/>
        <item m="1" x="343"/>
        <item m="1" x="245"/>
        <item m="1" x="185"/>
        <item m="1" x="186"/>
        <item m="1" x="306"/>
        <item m="1" x="246"/>
        <item m="1" x="324"/>
        <item m="1" x="273"/>
        <item m="1" x="295"/>
        <item m="1" x="296"/>
        <item m="1" x="307"/>
        <item m="1" x="277"/>
        <item m="1" x="297"/>
        <item m="1" x="274"/>
        <item m="1" x="298"/>
        <item m="1" x="299"/>
        <item m="1" x="264"/>
        <item m="1" x="265"/>
        <item m="1" x="300"/>
        <item m="1" x="281"/>
        <item m="1" x="282"/>
        <item m="1" x="279"/>
        <item m="1" x="351"/>
        <item m="1" x="325"/>
        <item m="1" x="221"/>
        <item m="1" x="123"/>
        <item m="1" x="124"/>
        <item m="1" x="255"/>
        <item m="1" x="344"/>
        <item m="1" x="326"/>
        <item m="1" x="266"/>
        <item m="1" x="312"/>
        <item m="1" x="345"/>
        <item m="1" x="346"/>
        <item m="1" x="256"/>
        <item m="1" x="171"/>
        <item m="1" x="222"/>
        <item m="1" x="125"/>
        <item x="10"/>
        <item m="1" x="267"/>
        <item m="1" x="126"/>
        <item m="1" x="347"/>
        <item m="1" x="283"/>
        <item m="1" x="220"/>
        <item m="1" x="301"/>
        <item m="1" x="268"/>
        <item m="1" x="269"/>
        <item m="1" x="257"/>
        <item m="1" x="224"/>
        <item m="1" x="284"/>
        <item m="1" x="258"/>
        <item m="1" x="226"/>
        <item m="1" x="236"/>
        <item m="1" x="270"/>
        <item m="1" x="210"/>
        <item m="1" x="197"/>
        <item m="1" x="237"/>
        <item m="1" x="187"/>
        <item m="1" x="198"/>
        <item m="1" x="327"/>
        <item m="1" x="227"/>
        <item m="1" x="308"/>
        <item m="1" x="228"/>
        <item m="1" x="313"/>
        <item m="1" x="259"/>
        <item m="1" x="229"/>
        <item m="1" x="199"/>
        <item m="1" x="260"/>
        <item m="1" x="211"/>
        <item m="1" x="172"/>
        <item m="1" x="159"/>
        <item m="1" x="156"/>
        <item m="1" x="278"/>
        <item m="1" x="223"/>
        <item m="1" x="225"/>
        <item m="1" x="158"/>
        <item m="1" x="247"/>
        <item m="1" x="160"/>
        <item m="1" x="161"/>
        <item m="1" x="275"/>
        <item m="1" x="207"/>
        <item m="1" x="248"/>
        <item m="1" x="249"/>
        <item m="1" x="285"/>
        <item m="1" x="271"/>
        <item m="1" x="261"/>
        <item m="1" x="250"/>
        <item m="1" x="238"/>
        <item m="1" x="200"/>
        <item m="1" x="201"/>
        <item m="1" x="173"/>
        <item m="1" x="202"/>
        <item m="1" x="239"/>
        <item m="1" x="150"/>
        <item m="1" x="230"/>
        <item m="1" x="174"/>
        <item m="1" x="203"/>
        <item m="1" x="240"/>
        <item m="1" x="212"/>
        <item m="1" x="127"/>
        <item m="1" x="204"/>
        <item m="1" x="162"/>
        <item m="1" x="218"/>
        <item m="1" x="302"/>
        <item x="12"/>
        <item m="1" x="217"/>
        <item x="26"/>
        <item m="1" x="175"/>
        <item m="1" x="128"/>
        <item x="13"/>
        <item x="14"/>
        <item x="15"/>
        <item x="16"/>
        <item x="17"/>
        <item x="18"/>
        <item x="21"/>
        <item x="23"/>
        <item x="24"/>
        <item x="25"/>
        <item m="1" x="251"/>
        <item m="1" x="262"/>
        <item x="27"/>
        <item x="28"/>
        <item x="29"/>
        <item x="30"/>
        <item m="1" x="176"/>
        <item m="1" x="177"/>
        <item m="1" x="119"/>
        <item x="31"/>
        <item x="32"/>
        <item m="1" x="163"/>
        <item m="1" x="178"/>
        <item m="1" x="188"/>
        <item x="33"/>
        <item m="1" x="189"/>
        <item m="1" x="129"/>
        <item m="1" x="179"/>
        <item m="1" x="164"/>
        <item m="1" x="190"/>
        <item m="1" x="252"/>
        <item m="1" x="253"/>
        <item m="1" x="254"/>
        <item x="2"/>
        <item x="3"/>
        <item x="5"/>
        <item x="11"/>
        <item m="1" x="118"/>
        <item m="1" x="130"/>
        <item m="1" x="165"/>
        <item m="1" x="180"/>
        <item m="1" x="205"/>
        <item m="1" x="151"/>
        <item m="1" x="166"/>
        <item m="1" x="167"/>
        <item m="1" x="131"/>
        <item m="1" x="213"/>
        <item m="1" x="206"/>
        <item m="1" x="214"/>
        <item m="1" x="152"/>
        <item m="1" x="132"/>
        <item m="1" x="153"/>
        <item x="34"/>
        <item m="1" x="191"/>
        <item m="1" x="169"/>
        <item x="38"/>
        <item m="1" x="133"/>
        <item m="1" x="181"/>
        <item m="1" x="134"/>
        <item m="1" x="168"/>
        <item m="1" x="154"/>
        <item m="1" x="135"/>
        <item m="1" x="136"/>
        <item m="1" x="137"/>
        <item x="39"/>
        <item m="1" x="155"/>
        <item x="40"/>
        <item x="41"/>
        <item x="42"/>
        <item m="1" x="138"/>
        <item x="43"/>
        <item x="44"/>
        <item x="45"/>
        <item x="46"/>
        <item x="47"/>
        <item m="1" x="182"/>
        <item x="48"/>
        <item x="49"/>
        <item x="50"/>
        <item m="1" x="139"/>
        <item m="1" x="183"/>
        <item m="1" x="140"/>
        <item m="1" x="141"/>
        <item m="1" x="142"/>
        <item m="1" x="143"/>
        <item m="1" x="144"/>
        <item m="1" x="145"/>
        <item x="19"/>
        <item x="20"/>
        <item x="22"/>
        <item x="35"/>
        <item x="36"/>
        <item x="37"/>
        <item x="51"/>
        <item x="52"/>
        <item m="1" x="146"/>
        <item x="53"/>
        <item m="1" x="120"/>
        <item x="54"/>
        <item m="1" x="147"/>
        <item m="1" x="148"/>
        <item x="55"/>
        <item x="56"/>
        <item x="57"/>
        <item x="58"/>
        <item x="59"/>
        <item x="60"/>
        <item x="61"/>
        <item x="62"/>
        <item x="63"/>
        <item m="1" x="117"/>
        <item m="1" x="115"/>
        <item m="1" x="121"/>
        <item m="1" x="122"/>
        <item x="64"/>
        <item x="65"/>
        <item x="66"/>
        <item x="67"/>
        <item m="1" x="149"/>
        <item x="69"/>
        <item x="70"/>
        <item x="68"/>
        <item x="71"/>
        <item x="72"/>
        <item x="73"/>
        <item x="74"/>
        <item x="75"/>
        <item x="76"/>
        <item x="77"/>
        <item m="1" x="116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</items>
    </pivotField>
    <pivotField axis="axisRow" compact="0" outline="0" showAll="0" defaultSubtotal="0">
      <items count="407">
        <item x="0"/>
        <item m="1" x="119"/>
        <item m="1" x="212"/>
        <item m="1" x="394"/>
        <item x="75"/>
        <item x="76"/>
        <item m="1" x="111"/>
        <item m="1" x="106"/>
        <item m="1" x="301"/>
        <item m="1" x="402"/>
        <item m="1" x="171"/>
        <item m="1" x="256"/>
        <item m="1" x="153"/>
        <item m="1" x="141"/>
        <item m="1" x="244"/>
        <item m="1" x="245"/>
        <item m="1" x="399"/>
        <item m="1" x="216"/>
        <item m="1" x="372"/>
        <item m="1" x="391"/>
        <item m="1" x="341"/>
        <item x="28"/>
        <item m="1" x="397"/>
        <item m="1" x="221"/>
        <item m="1" x="222"/>
        <item m="1" x="400"/>
        <item x="41"/>
        <item m="1" x="121"/>
        <item m="1" x="251"/>
        <item x="7"/>
        <item x="6"/>
        <item m="1" x="219"/>
        <item m="1" x="189"/>
        <item m="1" x="393"/>
        <item m="1" x="218"/>
        <item m="1" x="313"/>
        <item m="1" x="235"/>
        <item m="1" x="396"/>
        <item m="1" x="398"/>
        <item x="4"/>
        <item m="1" x="401"/>
        <item m="1" x="273"/>
        <item m="1" x="395"/>
        <item x="55"/>
        <item x="57"/>
        <item x="82"/>
        <item m="1" x="344"/>
        <item m="1" x="238"/>
        <item m="1" x="303"/>
        <item m="1" x="116"/>
        <item m="1" x="320"/>
        <item m="1" x="246"/>
        <item m="1" x="143"/>
        <item m="1" x="135"/>
        <item m="1" x="404"/>
        <item x="79"/>
        <item m="1" x="113"/>
        <item m="1" x="367"/>
        <item m="1" x="405"/>
        <item m="1" x="403"/>
        <item m="1" x="406"/>
        <item m="1" x="376"/>
        <item m="1" x="373"/>
        <item m="1" x="377"/>
        <item m="1" x="374"/>
        <item m="1" x="378"/>
        <item m="1" x="375"/>
        <item m="1" x="379"/>
        <item m="1" x="109"/>
        <item m="1" x="236"/>
        <item m="1" x="288"/>
        <item m="1" x="170"/>
        <item m="1" x="123"/>
        <item sd="0" x="46"/>
        <item m="1" x="354"/>
        <item x="66"/>
        <item x="47"/>
        <item m="1" x="323"/>
        <item m="1" x="108"/>
        <item m="1" x="330"/>
        <item m="1" x="230"/>
        <item m="1" x="125"/>
        <item m="1" x="100"/>
        <item x="24"/>
        <item x="22"/>
        <item x="27"/>
        <item m="1" x="362"/>
        <item m="1" x="321"/>
        <item m="1" x="333"/>
        <item m="1" x="187"/>
        <item x="72"/>
        <item m="1" x="380"/>
        <item m="1" x="130"/>
        <item m="1" x="347"/>
        <item m="1" x="381"/>
        <item m="1" x="382"/>
        <item m="1" x="383"/>
        <item m="1" x="232"/>
        <item m="1" x="306"/>
        <item m="1" x="204"/>
        <item m="1" x="334"/>
        <item m="1" x="105"/>
        <item m="1" x="355"/>
        <item m="1" x="363"/>
        <item m="1" x="385"/>
        <item m="1" x="364"/>
        <item m="1" x="392"/>
        <item m="1" x="365"/>
        <item m="1" x="356"/>
        <item m="1" x="191"/>
        <item m="1" x="193"/>
        <item m="1" x="387"/>
        <item m="1" x="366"/>
        <item m="1" x="388"/>
        <item m="1" x="368"/>
        <item m="1" x="369"/>
        <item m="1" x="370"/>
        <item m="1" x="357"/>
        <item m="1" x="371"/>
        <item x="69"/>
        <item m="1" x="223"/>
        <item m="1" x="150"/>
        <item m="1" x="358"/>
        <item m="1" x="359"/>
        <item m="1" x="360"/>
        <item m="1" x="324"/>
        <item m="1" x="314"/>
        <item m="1" x="315"/>
        <item m="1" x="136"/>
        <item m="1" x="151"/>
        <item x="67"/>
        <item m="1" x="134"/>
        <item m="1" x="297"/>
        <item m="1" x="384"/>
        <item m="1" x="386"/>
        <item m="1" x="389"/>
        <item m="1" x="390"/>
        <item m="1" x="348"/>
        <item m="1" x="349"/>
        <item m="1" x="361"/>
        <item m="1" x="339"/>
        <item m="1" x="331"/>
        <item m="1" x="175"/>
        <item m="1" x="156"/>
        <item m="1" x="217"/>
        <item m="1" x="197"/>
        <item m="1" x="198"/>
        <item m="1" x="186"/>
        <item m="1" x="233"/>
        <item m="1" x="224"/>
        <item m="1" x="350"/>
        <item m="1" x="120"/>
        <item m="1" x="351"/>
        <item m="1" x="352"/>
        <item m="1" x="353"/>
        <item m="1" x="340"/>
        <item x="95"/>
        <item m="1" x="257"/>
        <item m="1" x="345"/>
        <item m="1" x="310"/>
        <item m="1" x="335"/>
        <item m="1" x="254"/>
        <item m="1" x="325"/>
        <item m="1" x="298"/>
        <item m="1" x="289"/>
        <item m="1" x="332"/>
        <item m="1" x="177"/>
        <item m="1" x="277"/>
        <item m="1" x="326"/>
        <item m="1" x="327"/>
        <item m="1" x="178"/>
        <item m="1" x="163"/>
        <item x="12"/>
        <item x="13"/>
        <item x="14"/>
        <item m="1" x="122"/>
        <item m="1" x="124"/>
        <item m="1" x="192"/>
        <item m="1" x="200"/>
        <item m="1" x="299"/>
        <item m="1" x="131"/>
        <item m="1" x="210"/>
        <item m="1" x="110"/>
        <item m="1" x="328"/>
        <item m="1" x="336"/>
        <item m="1" x="342"/>
        <item m="1" x="346"/>
        <item m="1" x="280"/>
        <item m="1" x="343"/>
        <item m="1" x="169"/>
        <item m="1" x="316"/>
        <item m="1" x="281"/>
        <item x="8"/>
        <item x="60"/>
        <item m="1" x="322"/>
        <item m="1" x="337"/>
        <item m="1" x="338"/>
        <item m="1" x="104"/>
        <item m="1" x="329"/>
        <item m="1" x="103"/>
        <item m="1" x="118"/>
        <item x="52"/>
        <item x="53"/>
        <item m="1" x="154"/>
        <item x="26"/>
        <item x="25"/>
        <item x="40"/>
        <item m="1" x="308"/>
        <item m="1" x="182"/>
        <item m="1" x="300"/>
        <item m="1" x="302"/>
        <item m="1" x="304"/>
        <item m="1" x="317"/>
        <item m="1" x="311"/>
        <item m="1" x="305"/>
        <item x="54"/>
        <item m="1" x="267"/>
        <item m="1" x="312"/>
        <item m="1" x="294"/>
        <item x="35"/>
        <item m="1" x="295"/>
        <item m="1" x="296"/>
        <item m="1" x="307"/>
        <item x="36"/>
        <item m="1" x="309"/>
        <item m="1" x="114"/>
        <item m="1" x="318"/>
        <item m="1" x="237"/>
        <item m="1" x="239"/>
        <item x="96"/>
        <item m="1" x="319"/>
        <item x="15"/>
        <item x="16"/>
        <item x="1"/>
        <item m="1" x="290"/>
        <item m="1" x="112"/>
        <item m="1" x="284"/>
        <item m="1" x="291"/>
        <item m="1" x="293"/>
        <item m="1" x="206"/>
        <item x="32"/>
        <item x="33"/>
        <item m="1" x="158"/>
        <item m="1" x="144"/>
        <item x="37"/>
        <item x="38"/>
        <item m="1" x="157"/>
        <item m="1" x="213"/>
        <item m="1" x="247"/>
        <item m="1" x="248"/>
        <item m="1" x="268"/>
        <item m="1" x="162"/>
        <item m="1" x="161"/>
        <item m="1" x="220"/>
        <item m="1" x="155"/>
        <item m="1" x="231"/>
        <item m="1" x="292"/>
        <item m="1" x="285"/>
        <item m="1" x="286"/>
        <item m="1" x="271"/>
        <item m="1" x="287"/>
        <item m="1" x="279"/>
        <item m="1" x="272"/>
        <item m="1" x="260"/>
        <item m="1" x="274"/>
        <item m="1" x="263"/>
        <item m="1" x="275"/>
        <item m="1" x="249"/>
        <item m="1" x="265"/>
        <item m="1" x="255"/>
        <item m="1" x="276"/>
        <item m="1" x="179"/>
        <item m="1" x="282"/>
        <item m="1" x="283"/>
        <item m="1" x="240"/>
        <item m="1" x="159"/>
        <item m="1" x="160"/>
        <item m="1" x="269"/>
        <item m="1" x="270"/>
        <item m="1" x="258"/>
        <item m="1" x="259"/>
        <item m="1" x="261"/>
        <item m="1" x="262"/>
        <item m="1" x="264"/>
        <item m="1" x="97"/>
        <item m="1" x="266"/>
        <item m="1" x="172"/>
        <item x="70"/>
        <item m="1" x="278"/>
        <item m="1" x="243"/>
        <item m="1" x="234"/>
        <item m="1" x="250"/>
        <item m="1" x="252"/>
        <item m="1" x="253"/>
        <item m="1" x="241"/>
        <item m="1" x="208"/>
        <item m="1" x="225"/>
        <item m="1" x="226"/>
        <item m="1" x="211"/>
        <item m="1" x="227"/>
        <item m="1" x="209"/>
        <item m="1" x="228"/>
        <item m="1" x="201"/>
        <item m="1" x="202"/>
        <item m="1" x="229"/>
        <item m="1" x="214"/>
        <item m="1" x="215"/>
        <item m="1" x="242"/>
        <item m="1" x="102"/>
        <item m="1" x="195"/>
        <item x="71"/>
        <item m="1" x="203"/>
        <item m="1" x="196"/>
        <item m="1" x="181"/>
        <item x="9"/>
        <item m="1" x="180"/>
        <item m="1" x="205"/>
        <item m="1" x="207"/>
        <item m="1" x="164"/>
        <item m="1" x="184"/>
        <item m="1" x="185"/>
        <item m="1" x="165"/>
        <item m="1" x="199"/>
        <item m="1" x="173"/>
        <item m="1" x="117"/>
        <item m="1" x="133"/>
        <item m="1" x="183"/>
        <item m="1" x="132"/>
        <item m="1" x="190"/>
        <item x="58"/>
        <item m="1" x="166"/>
        <item m="1" x="167"/>
        <item m="1" x="145"/>
        <item m="1" x="168"/>
        <item m="1" x="188"/>
        <item m="1" x="146"/>
        <item m="1" x="174"/>
        <item x="11"/>
        <item x="21"/>
        <item m="1" x="147"/>
        <item m="1" x="107"/>
        <item x="17"/>
        <item x="18"/>
        <item x="19"/>
        <item x="20"/>
        <item m="1" x="194"/>
        <item x="23"/>
        <item m="1" x="148"/>
        <item m="1" x="149"/>
        <item m="1" x="137"/>
        <item x="5"/>
        <item x="3"/>
        <item x="2"/>
        <item x="10"/>
        <item m="1" x="99"/>
        <item m="1" x="138"/>
        <item m="1" x="152"/>
        <item x="39"/>
        <item m="1" x="126"/>
        <item m="1" x="139"/>
        <item m="1" x="140"/>
        <item m="1" x="176"/>
        <item m="1" x="127"/>
        <item m="1" x="128"/>
        <item x="29"/>
        <item m="1" x="142"/>
        <item x="30"/>
        <item m="1" x="129"/>
        <item m="1" x="115"/>
        <item x="31"/>
        <item x="34"/>
        <item x="42"/>
        <item x="43"/>
        <item x="44"/>
        <item m="1" x="101"/>
        <item x="45"/>
        <item x="48"/>
        <item x="49"/>
        <item x="50"/>
        <item x="51"/>
        <item m="1" x="98"/>
        <item x="56"/>
        <item x="59"/>
        <item x="61"/>
        <item x="62"/>
        <item x="63"/>
        <item x="64"/>
        <item x="65"/>
        <item x="68"/>
        <item x="73"/>
        <item x="74"/>
        <item x="77"/>
        <item x="78"/>
        <item x="80"/>
        <item x="81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</items>
    </pivotField>
    <pivotField axis="axisRow" compact="0" outline="0" showAll="0" defaultSubtotal="0">
      <items count="131">
        <item x="41"/>
        <item m="1" x="128"/>
        <item m="1" x="56"/>
        <item m="1" x="129"/>
        <item m="1" x="122"/>
        <item m="1" x="52"/>
        <item x="2"/>
        <item x="21"/>
        <item x="24"/>
        <item x="40"/>
        <item m="1" x="61"/>
        <item m="1" x="95"/>
        <item x="17"/>
        <item m="1" x="48"/>
        <item m="1" x="113"/>
        <item m="1" x="102"/>
        <item x="33"/>
        <item m="1" x="55"/>
        <item m="1" x="86"/>
        <item x="22"/>
        <item m="1" x="72"/>
        <item x="0"/>
        <item m="1" x="83"/>
        <item m="1" x="112"/>
        <item m="1" x="84"/>
        <item x="3"/>
        <item x="35"/>
        <item x="1"/>
        <item m="1" x="49"/>
        <item x="4"/>
        <item m="1" x="127"/>
        <item m="1" x="130"/>
        <item m="1" x="57"/>
        <item x="38"/>
        <item x="23"/>
        <item m="1" x="54"/>
        <item m="1" x="126"/>
        <item m="1" x="50"/>
        <item m="1" x="108"/>
        <item x="11"/>
        <item x="12"/>
        <item m="1" x="121"/>
        <item x="32"/>
        <item x="19"/>
        <item m="1" x="58"/>
        <item m="1" x="101"/>
        <item m="1" x="123"/>
        <item m="1" x="76"/>
        <item m="1" x="81"/>
        <item m="1" x="110"/>
        <item m="1" x="117"/>
        <item m="1" x="118"/>
        <item m="1" x="125"/>
        <item m="1" x="119"/>
        <item x="29"/>
        <item x="6"/>
        <item m="1" x="120"/>
        <item m="1" x="62"/>
        <item m="1" x="77"/>
        <item m="1" x="124"/>
        <item m="1" x="114"/>
        <item m="1" x="68"/>
        <item m="1" x="109"/>
        <item m="1" x="67"/>
        <item m="1" x="115"/>
        <item m="1" x="116"/>
        <item m="1" x="107"/>
        <item m="1" x="97"/>
        <item x="9"/>
        <item m="1" x="96"/>
        <item m="1" x="99"/>
        <item m="1" x="59"/>
        <item m="1" x="51"/>
        <item m="1" x="106"/>
        <item x="5"/>
        <item m="1" x="111"/>
        <item m="1" x="47"/>
        <item x="20"/>
        <item x="15"/>
        <item m="1" x="100"/>
        <item m="1" x="103"/>
        <item m="1" x="105"/>
        <item m="1" x="98"/>
        <item m="1" x="104"/>
        <item x="10"/>
        <item m="1" x="53"/>
        <item x="34"/>
        <item m="1" x="44"/>
        <item m="1" x="65"/>
        <item x="16"/>
        <item m="1" x="87"/>
        <item x="18"/>
        <item m="1" x="90"/>
        <item m="1" x="93"/>
        <item m="1" x="91"/>
        <item m="1" x="92"/>
        <item m="1" x="88"/>
        <item m="1" x="94"/>
        <item m="1" x="69"/>
        <item x="30"/>
        <item m="1" x="42"/>
        <item m="1" x="82"/>
        <item m="1" x="89"/>
        <item m="1" x="85"/>
        <item m="1" x="78"/>
        <item x="31"/>
        <item m="1" x="46"/>
        <item m="1" x="74"/>
        <item m="1" x="79"/>
        <item m="1" x="75"/>
        <item m="1" x="80"/>
        <item m="1" x="71"/>
        <item m="1" x="60"/>
        <item m="1" x="73"/>
        <item x="8"/>
        <item x="7"/>
        <item m="1" x="66"/>
        <item m="1" x="63"/>
        <item m="1" x="70"/>
        <item m="1" x="64"/>
        <item x="13"/>
        <item x="14"/>
        <item m="1" x="45"/>
        <item m="1" x="43"/>
        <item x="25"/>
        <item x="26"/>
        <item x="27"/>
        <item x="28"/>
        <item x="36"/>
        <item x="37"/>
        <item x="39"/>
      </items>
    </pivotField>
    <pivotField axis="axisRow" compact="0" outline="0" showAll="0" defaultSubtotal="0">
      <items count="92">
        <item m="1" x="91"/>
        <item x="21"/>
        <item x="0"/>
        <item x="23"/>
        <item x="26"/>
        <item x="1"/>
        <item x="27"/>
        <item x="3"/>
        <item x="5"/>
        <item x="6"/>
        <item x="7"/>
        <item x="40"/>
        <item x="8"/>
        <item x="10"/>
        <item x="11"/>
        <item x="12"/>
        <item x="13"/>
        <item x="14"/>
        <item x="15"/>
        <item x="16"/>
        <item x="17"/>
        <item x="18"/>
        <item x="19"/>
        <item x="20"/>
        <item x="22"/>
        <item x="24"/>
        <item x="25"/>
        <item x="38"/>
        <item x="4"/>
        <item x="9"/>
        <item x="28"/>
        <item x="29"/>
        <item x="2"/>
        <item x="30"/>
        <item x="31"/>
        <item x="32"/>
        <item x="33"/>
        <item x="34"/>
        <item x="35"/>
        <item x="36"/>
        <item x="37"/>
        <item x="39"/>
        <item x="41"/>
        <item x="42"/>
        <item x="43"/>
        <item x="44"/>
        <item x="77"/>
        <item x="45"/>
        <item x="46"/>
        <item x="47"/>
        <item x="48"/>
        <item x="49"/>
        <item x="50"/>
        <item x="51"/>
        <item x="52"/>
        <item x="53"/>
        <item x="54"/>
        <item x="56"/>
        <item x="55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</items>
    </pivotField>
    <pivotField compact="0" outline="0" showAll="0" defaultSubtotal="0">
      <items count="9">
        <item x="3"/>
        <item x="1"/>
        <item x="0"/>
        <item x="2"/>
        <item x="4"/>
        <item m="1" x="8"/>
        <item m="1" x="7"/>
        <item x="5"/>
        <item x="6"/>
      </items>
    </pivotField>
    <pivotField compact="0" outline="0" subtotalTop="0" showAll="0" defaultSubtotal="0"/>
    <pivotField compact="0" outline="0" showAll="0" defaultSubtotal="0">
      <items count="16">
        <item x="2"/>
        <item x="7"/>
        <item x="10"/>
        <item x="0"/>
        <item x="1"/>
        <item x="4"/>
        <item x="8"/>
        <item x="5"/>
        <item x="6"/>
        <item x="9"/>
        <item m="1" x="11"/>
        <item m="1" x="15"/>
        <item m="1" x="12"/>
        <item m="1" x="13"/>
        <item m="1" x="1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compact="0" outline="0" showAll="0" defaultSubtotal="0"/>
    <pivotField axis="axisRow" compact="0" numFmtId="3" outline="0" showAll="0" defaultSubtotal="0">
      <items count="365">
        <item m="1" x="284"/>
        <item m="1" x="341"/>
        <item m="1" x="343"/>
        <item m="1" x="342"/>
        <item m="1" x="268"/>
        <item x="46"/>
        <item x="14"/>
        <item m="1" x="141"/>
        <item m="1" x="362"/>
        <item m="1" x="148"/>
        <item x="9"/>
        <item m="1" x="228"/>
        <item m="1" x="358"/>
        <item m="1" x="91"/>
        <item x="60"/>
        <item x="24"/>
        <item x="4"/>
        <item m="1" x="315"/>
        <item m="1" x="327"/>
        <item m="1" x="83"/>
        <item m="1" x="306"/>
        <item x="1"/>
        <item x="68"/>
        <item m="1" x="184"/>
        <item m="1" x="340"/>
        <item m="1" x="355"/>
        <item m="1" x="194"/>
        <item m="1" x="121"/>
        <item m="1" x="350"/>
        <item m="1" x="154"/>
        <item m="1" x="223"/>
        <item x="43"/>
        <item m="1" x="363"/>
        <item x="12"/>
        <item m="1" x="339"/>
        <item m="1" x="149"/>
        <item m="1" x="316"/>
        <item x="51"/>
        <item m="1" x="222"/>
        <item x="17"/>
        <item m="1" x="253"/>
        <item m="1" x="96"/>
        <item m="1" x="103"/>
        <item x="58"/>
        <item m="1" x="187"/>
        <item m="1" x="138"/>
        <item m="1" x="357"/>
        <item m="1" x="115"/>
        <item m="1" x="303"/>
        <item m="1" x="126"/>
        <item m="1" x="109"/>
        <item m="1" x="245"/>
        <item m="1" x="354"/>
        <item m="1" x="123"/>
        <item m="1" x="135"/>
        <item m="1" x="311"/>
        <item m="1" x="328"/>
        <item m="1" x="356"/>
        <item x="69"/>
        <item m="1" x="353"/>
        <item m="1" x="336"/>
        <item m="1" x="291"/>
        <item m="1" x="344"/>
        <item m="1" x="364"/>
        <item m="1" x="361"/>
        <item x="49"/>
        <item m="1" x="337"/>
        <item m="1" x="359"/>
        <item x="6"/>
        <item m="1" x="111"/>
        <item m="1" x="360"/>
        <item m="1" x="101"/>
        <item m="1" x="276"/>
        <item m="1" x="213"/>
        <item m="1" x="167"/>
        <item x="3"/>
        <item x="54"/>
        <item x="2"/>
        <item m="1" x="335"/>
        <item m="1" x="151"/>
        <item x="32"/>
        <item x="55"/>
        <item m="1" x="175"/>
        <item m="1" x="329"/>
        <item m="1" x="237"/>
        <item m="1" x="185"/>
        <item m="1" x="318"/>
        <item m="1" x="345"/>
        <item m="1" x="244"/>
        <item m="1" x="346"/>
        <item x="56"/>
        <item m="1" x="259"/>
        <item m="1" x="347"/>
        <item m="1" x="157"/>
        <item m="1" x="348"/>
        <item m="1" x="330"/>
        <item m="1" x="146"/>
        <item m="1" x="159"/>
        <item m="1" x="349"/>
        <item x="65"/>
        <item m="1" x="334"/>
        <item m="1" x="331"/>
        <item m="1" x="169"/>
        <item m="1" x="351"/>
        <item m="1" x="189"/>
        <item m="1" x="124"/>
        <item m="1" x="332"/>
        <item x="82"/>
        <item x="35"/>
        <item m="1" x="166"/>
        <item m="1" x="333"/>
        <item m="1" x="352"/>
        <item m="1" x="285"/>
        <item m="1" x="129"/>
        <item m="1" x="145"/>
        <item m="1" x="338"/>
        <item m="1" x="190"/>
        <item m="1" x="319"/>
        <item m="1" x="102"/>
        <item m="1" x="289"/>
        <item m="1" x="156"/>
        <item m="1" x="143"/>
        <item x="15"/>
        <item m="1" x="153"/>
        <item m="1" x="191"/>
        <item m="1" x="171"/>
        <item m="1" x="326"/>
        <item m="1" x="320"/>
        <item m="1" x="160"/>
        <item m="1" x="254"/>
        <item m="1" x="321"/>
        <item m="1" x="322"/>
        <item m="1" x="206"/>
        <item m="1" x="233"/>
        <item m="1" x="314"/>
        <item m="1" x="323"/>
        <item x="79"/>
        <item m="1" x="122"/>
        <item m="1" x="290"/>
        <item m="1" x="128"/>
        <item m="1" x="262"/>
        <item m="1" x="255"/>
        <item m="1" x="301"/>
        <item x="40"/>
        <item x="73"/>
        <item m="1" x="173"/>
        <item m="1" x="293"/>
        <item m="1" x="294"/>
        <item m="1" x="147"/>
        <item x="11"/>
        <item m="1" x="312"/>
        <item m="1" x="325"/>
        <item m="1" x="221"/>
        <item m="1" x="324"/>
        <item m="1" x="270"/>
        <item m="1" x="282"/>
        <item m="1" x="104"/>
        <item m="1" x="313"/>
        <item m="1" x="317"/>
        <item m="1" x="256"/>
        <item m="1" x="162"/>
        <item m="1" x="286"/>
        <item m="1" x="172"/>
        <item m="1" x="168"/>
        <item m="1" x="307"/>
        <item m="1" x="234"/>
        <item m="1" x="296"/>
        <item m="1" x="95"/>
        <item m="1" x="242"/>
        <item m="1" x="295"/>
        <item m="1" x="308"/>
        <item x="42"/>
        <item m="1" x="309"/>
        <item m="1" x="310"/>
        <item m="1" x="278"/>
        <item m="1" x="304"/>
        <item m="1" x="305"/>
        <item m="1" x="271"/>
        <item m="1" x="298"/>
        <item m="1" x="287"/>
        <item m="1" x="299"/>
        <item m="1" x="113"/>
        <item m="1" x="263"/>
        <item m="1" x="267"/>
        <item m="1" x="272"/>
        <item m="1" x="279"/>
        <item m="1" x="302"/>
        <item m="1" x="297"/>
        <item m="1" x="300"/>
        <item m="1" x="273"/>
        <item x="45"/>
        <item m="1" x="240"/>
        <item m="1" x="248"/>
        <item m="1" x="239"/>
        <item m="1" x="183"/>
        <item x="21"/>
        <item m="1" x="280"/>
        <item m="1" x="258"/>
        <item m="1" x="292"/>
        <item m="1" x="274"/>
        <item m="1" x="243"/>
        <item m="1" x="215"/>
        <item m="1" x="277"/>
        <item m="1" x="247"/>
        <item m="1" x="88"/>
        <item m="1" x="283"/>
        <item m="1" x="130"/>
        <item m="1" x="108"/>
        <item m="1" x="281"/>
        <item x="72"/>
        <item x="77"/>
        <item m="1" x="93"/>
        <item m="1" x="288"/>
        <item x="13"/>
        <item m="1" x="90"/>
        <item m="1" x="260"/>
        <item m="1" x="249"/>
        <item m="1" x="224"/>
        <item m="1" x="261"/>
        <item m="1" x="275"/>
        <item m="1" x="216"/>
        <item x="18"/>
        <item m="1" x="225"/>
        <item m="1" x="155"/>
        <item m="1" x="235"/>
        <item m="1" x="181"/>
        <item m="1" x="266"/>
        <item m="1" x="200"/>
        <item m="1" x="217"/>
        <item m="1" x="150"/>
        <item m="1" x="257"/>
        <item m="1" x="264"/>
        <item m="1" x="265"/>
        <item m="1" x="241"/>
        <item m="1" x="204"/>
        <item m="1" x="205"/>
        <item m="1" x="207"/>
        <item m="1" x="251"/>
        <item m="1" x="269"/>
        <item m="1" x="208"/>
        <item m="1" x="182"/>
        <item m="1" x="246"/>
        <item m="1" x="250"/>
        <item x="33"/>
        <item m="1" x="252"/>
        <item m="1" x="226"/>
        <item m="1" x="238"/>
        <item m="1" x="209"/>
        <item m="1" x="232"/>
        <item m="1" x="236"/>
        <item m="1" x="163"/>
        <item m="1" x="227"/>
        <item x="16"/>
        <item m="1" x="212"/>
        <item x="7"/>
        <item m="1" x="152"/>
        <item m="1" x="178"/>
        <item m="1" x="229"/>
        <item m="1" x="230"/>
        <item m="1" x="214"/>
        <item m="1" x="218"/>
        <item m="1" x="196"/>
        <item m="1" x="210"/>
        <item m="1" x="211"/>
        <item m="1" x="112"/>
        <item x="20"/>
        <item m="1" x="201"/>
        <item m="1" x="202"/>
        <item m="1" x="198"/>
        <item m="1" x="219"/>
        <item m="1" x="119"/>
        <item m="1" x="231"/>
        <item x="19"/>
        <item x="8"/>
        <item m="1" x="203"/>
        <item x="5"/>
        <item x="41"/>
        <item x="62"/>
        <item m="1" x="176"/>
        <item m="1" x="220"/>
        <item m="1" x="158"/>
        <item m="1" x="127"/>
        <item m="1" x="164"/>
        <item m="1" x="139"/>
        <item m="1" x="97"/>
        <item m="1" x="170"/>
        <item m="1" x="186"/>
        <item m="1" x="137"/>
        <item m="1" x="174"/>
        <item m="1" x="197"/>
        <item m="1" x="114"/>
        <item m="1" x="192"/>
        <item x="61"/>
        <item x="48"/>
        <item x="80"/>
        <item m="1" x="161"/>
        <item m="1" x="140"/>
        <item m="1" x="177"/>
        <item m="1" x="165"/>
        <item m="1" x="199"/>
        <item m="1" x="98"/>
        <item m="1" x="195"/>
        <item x="10"/>
        <item m="1" x="100"/>
        <item m="1" x="99"/>
        <item m="1" x="188"/>
        <item m="1" x="193"/>
        <item m="1" x="142"/>
        <item m="1" x="179"/>
        <item m="1" x="180"/>
        <item m="1" x="144"/>
        <item m="1" x="131"/>
        <item m="1" x="132"/>
        <item x="22"/>
        <item x="34"/>
        <item m="1" x="133"/>
        <item m="1" x="134"/>
        <item m="1" x="89"/>
        <item m="1" x="136"/>
        <item x="50"/>
        <item m="1" x="106"/>
        <item m="1" x="107"/>
        <item m="1" x="120"/>
        <item x="23"/>
        <item m="1" x="110"/>
        <item m="1" x="125"/>
        <item x="27"/>
        <item x="28"/>
        <item x="29"/>
        <item x="30"/>
        <item x="31"/>
        <item m="1" x="116"/>
        <item x="36"/>
        <item m="1" x="86"/>
        <item m="1" x="92"/>
        <item m="1" x="117"/>
        <item x="38"/>
        <item x="44"/>
        <item m="1" x="87"/>
        <item m="1" x="84"/>
        <item x="47"/>
        <item m="1" x="94"/>
        <item m="1" x="105"/>
        <item m="1" x="118"/>
        <item x="25"/>
        <item x="26"/>
        <item x="52"/>
        <item x="53"/>
        <item x="57"/>
        <item m="1" x="85"/>
        <item x="59"/>
        <item x="63"/>
        <item x="64"/>
        <item x="66"/>
        <item x="67"/>
        <item x="70"/>
        <item x="71"/>
        <item x="0"/>
        <item x="39"/>
        <item x="37"/>
        <item x="74"/>
        <item x="75"/>
        <item x="76"/>
        <item x="78"/>
        <item x="81"/>
      </items>
    </pivotField>
    <pivotField compact="0" outline="0" showAll="0" defaultSubtotal="0"/>
    <pivotField axis="axisRow" compact="0" numFmtId="16" outline="0" showAll="0" sortType="ascending" defaultSubtotal="0">
      <items count="85">
        <item m="1" x="68"/>
        <item m="1" x="78"/>
        <item m="1" x="79"/>
        <item m="1" x="81"/>
        <item m="1" x="84"/>
        <item m="1" x="69"/>
        <item m="1" x="82"/>
        <item m="1" x="83"/>
        <item m="1" x="72"/>
        <item m="1" x="70"/>
        <item m="1" x="74"/>
        <item m="1" x="75"/>
        <item m="1" x="76"/>
        <item m="1" x="80"/>
        <item m="1" x="71"/>
        <item m="1" x="73"/>
        <item m="1" x="66"/>
        <item m="1" x="67"/>
        <item m="1" x="62"/>
        <item m="1" x="65"/>
        <item m="1" x="56"/>
        <item m="1" x="64"/>
        <item m="1" x="63"/>
        <item m="1" x="58"/>
        <item m="1" x="53"/>
        <item m="1" x="61"/>
        <item m="1" x="60"/>
        <item m="1" x="59"/>
        <item m="1" x="54"/>
        <item m="1" x="51"/>
        <item m="1" x="57"/>
        <item m="1" x="55"/>
        <item m="1" x="77"/>
        <item m="1" x="50"/>
        <item m="1" x="49"/>
        <item m="1" x="48"/>
        <item m="1" x="47"/>
        <item m="1" x="52"/>
        <item m="1" x="44"/>
        <item m="1" x="45"/>
        <item x="0"/>
        <item m="1" x="46"/>
        <item m="1" x="40"/>
        <item m="1" x="43"/>
        <item m="1" x="41"/>
        <item m="1" x="42"/>
        <item m="1" x="35"/>
        <item m="1" x="38"/>
        <item m="1" x="39"/>
        <item m="1" x="34"/>
        <item m="1" x="37"/>
        <item m="1" x="33"/>
        <item x="23"/>
        <item m="1" x="28"/>
        <item m="1" x="36"/>
        <item m="1" x="32"/>
        <item m="1" x="31"/>
        <item m="1" x="25"/>
        <item x="14"/>
        <item m="1" x="26"/>
        <item x="19"/>
        <item m="1" x="24"/>
        <item m="1" x="29"/>
        <item m="1" x="30"/>
        <item x="3"/>
        <item x="4"/>
        <item x="1"/>
        <item x="12"/>
        <item x="13"/>
        <item x="6"/>
        <item x="2"/>
        <item m="1" x="27"/>
        <item x="15"/>
        <item x="20"/>
        <item x="9"/>
        <item x="21"/>
        <item x="7"/>
        <item x="18"/>
        <item x="5"/>
        <item x="22"/>
        <item x="8"/>
        <item x="11"/>
        <item x="10"/>
        <item x="17"/>
        <item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8" outline="0" showAll="0" sortType="ascending" defaultSubtotal="0">
      <items count="2820">
        <item m="1" x="2428"/>
        <item m="1" x="2539"/>
        <item m="1" x="2429"/>
        <item m="1" x="2679"/>
        <item m="1" x="2680"/>
        <item m="1" x="2681"/>
        <item m="1" x="2804"/>
        <item m="1" x="2805"/>
        <item m="1" x="2718"/>
        <item m="1" x="2801"/>
        <item m="1" x="2802"/>
        <item m="1" x="2803"/>
        <item m="1" x="2719"/>
        <item m="1" x="2741"/>
        <item m="1" x="2744"/>
        <item m="1" x="2540"/>
        <item m="1" x="2430"/>
        <item m="1" x="2742"/>
        <item m="1" x="2745"/>
        <item m="1" x="2746"/>
        <item m="1" x="2743"/>
        <item m="1" x="2798"/>
        <item m="1" x="2747"/>
        <item m="1" x="2686"/>
        <item m="1" x="2799"/>
        <item m="1" x="2800"/>
        <item m="1" x="2549"/>
        <item m="1" x="2442"/>
        <item m="1" x="2789"/>
        <item m="1" x="2720"/>
        <item m="1" x="2733"/>
        <item m="1" x="2791"/>
        <item m="1" x="2755"/>
        <item m="1" x="2807"/>
        <item m="1" x="2543"/>
        <item m="1" x="2434"/>
        <item m="1" x="2790"/>
        <item m="1" x="2687"/>
        <item m="1" x="2749"/>
        <item m="1" x="2431"/>
        <item m="1" x="2797"/>
        <item m="1" x="2806"/>
        <item m="1" x="2815"/>
        <item m="1" x="2777"/>
        <item m="1" x="2532"/>
        <item m="1" x="2651"/>
        <item m="1" x="2734"/>
        <item m="1" x="2688"/>
        <item m="1" x="2683"/>
        <item m="1" x="2721"/>
        <item m="1" x="2538"/>
        <item m="1" x="2655"/>
        <item m="1" x="2722"/>
        <item m="1" x="2792"/>
        <item m="1" x="2691"/>
        <item m="1" x="2713"/>
        <item m="1" x="2692"/>
        <item m="1" x="2756"/>
        <item m="1" x="2740"/>
        <item m="1" x="2788"/>
        <item m="1" x="2764"/>
        <item m="1" x="2765"/>
        <item m="1" x="2793"/>
        <item m="1" x="2794"/>
        <item m="1" x="2754"/>
        <item m="1" x="2555"/>
        <item m="1" x="2751"/>
        <item m="1" x="2752"/>
        <item m="1" x="2726"/>
        <item m="1" x="2730"/>
        <item m="1" x="2682"/>
        <item m="1" x="2727"/>
        <item m="1" x="2811"/>
        <item m="1" x="2696"/>
        <item m="1" x="2773"/>
        <item m="1" x="2724"/>
        <item m="1" x="2748"/>
        <item m="1" x="2759"/>
        <item m="1" x="2757"/>
        <item m="1" x="2753"/>
        <item m="1" x="2750"/>
        <item m="1" x="2769"/>
        <item m="1" x="2766"/>
        <item m="1" x="2725"/>
        <item m="1" x="2728"/>
        <item m="1" x="2782"/>
        <item m="1" x="2783"/>
        <item m="1" x="2603"/>
        <item m="1" x="2501"/>
        <item m="1" x="2774"/>
        <item m="1" x="2659"/>
        <item m="1" x="2717"/>
        <item m="1" x="2695"/>
        <item m="1" x="2557"/>
        <item m="1" x="2450"/>
        <item m="1" x="2694"/>
        <item m="1" x="2660"/>
        <item m="1" x="2697"/>
        <item m="1" x="2586"/>
        <item m="1" x="2482"/>
        <item m="1" x="2581"/>
        <item m="1" x="2477"/>
        <item m="1" x="2574"/>
        <item m="1" x="2468"/>
        <item m="1" x="2547"/>
        <item m="1" x="2438"/>
        <item m="1" x="2564"/>
        <item m="1" x="2458"/>
        <item m="1" x="2650"/>
        <item m="1" x="2625"/>
        <item m="1" x="2515"/>
        <item m="1" x="2451"/>
        <item m="1" x="2550"/>
        <item m="1" x="2443"/>
        <item m="1" x="2699"/>
        <item m="1" x="2584"/>
        <item m="1" x="2480"/>
        <item m="1" x="2585"/>
        <item m="1" x="2481"/>
        <item m="1" x="2576"/>
        <item m="1" x="2471"/>
        <item m="1" x="2577"/>
        <item m="1" x="2472"/>
        <item m="1" x="2556"/>
        <item m="1" x="2449"/>
        <item m="1" x="2571"/>
        <item m="1" x="2465"/>
        <item m="1" x="2572"/>
        <item m="1" x="2466"/>
        <item m="1" x="2601"/>
        <item m="1" x="2497"/>
        <item m="1" x="2582"/>
        <item m="1" x="2478"/>
        <item m="1" x="2575"/>
        <item m="1" x="2469"/>
        <item m="1" x="2537"/>
        <item m="1" x="2427"/>
        <item m="1" x="2317"/>
        <item m="1" x="2599"/>
        <item m="1" x="2495"/>
        <item m="1" x="2498"/>
        <item m="1" x="2318"/>
        <item m="1" x="2775"/>
        <item m="1" x="2583"/>
        <item m="1" x="2479"/>
        <item m="1" x="2553"/>
        <item m="1" x="2447"/>
        <item m="1" x="2600"/>
        <item m="1" x="2496"/>
        <item m="1" x="2771"/>
        <item m="1" x="2470"/>
        <item m="1" x="2444"/>
        <item m="1" x="2700"/>
        <item m="1" x="2568"/>
        <item m="1" x="2462"/>
        <item m="1" x="2731"/>
        <item m="1" x="2770"/>
        <item m="1" x="2707"/>
        <item m="1" x="2578"/>
        <item m="1" x="2473"/>
        <item m="1" x="2580"/>
        <item m="1" x="2476"/>
        <item m="1" x="2684"/>
        <item m="1" x="2475"/>
        <item m="1" x="2685"/>
        <item m="1" x="2776"/>
        <item m="1" x="2772"/>
        <item m="1" x="2541"/>
        <item m="1" x="2432"/>
        <item m="1" x="2533"/>
        <item m="1" x="2422"/>
        <item m="1" x="2662"/>
        <item m="1" x="2542"/>
        <item m="1" x="2433"/>
        <item m="1" x="2611"/>
        <item m="1" x="2663"/>
        <item m="1" x="2423"/>
        <item m="1" x="2426"/>
        <item m="1" x="2441"/>
        <item m="1" x="2615"/>
        <item m="1" x="2297"/>
        <item m="1" x="2668"/>
        <item m="1" x="2796"/>
        <item m="1" x="2661"/>
        <item m="1" x="2552"/>
        <item m="1" x="2658"/>
        <item m="1" x="2592"/>
        <item m="1" x="2487"/>
        <item m="1" x="2554"/>
        <item m="1" x="2448"/>
        <item m="1" x="2670"/>
        <item m="1" x="2690"/>
        <item m="1" x="2596"/>
        <item m="1" x="2491"/>
        <item m="1" x="2594"/>
        <item m="1" x="2489"/>
        <item m="1" x="2598"/>
        <item m="1" x="2493"/>
        <item m="1" x="2666"/>
        <item m="1" x="2698"/>
        <item m="1" x="2715"/>
        <item m="1" x="2665"/>
        <item m="1" x="2544"/>
        <item m="1" x="2435"/>
        <item m="1" x="2716"/>
        <item m="1" x="2573"/>
        <item m="1" x="2467"/>
        <item m="1" x="2597"/>
        <item m="1" x="2492"/>
        <item m="1" x="2795"/>
        <item m="1" x="2593"/>
        <item m="1" x="2488"/>
        <item m="1" x="2375"/>
        <item m="1" x="2667"/>
        <item m="1" x="2579"/>
        <item m="1" x="2474"/>
        <item m="1" x="2808"/>
        <item m="1" x="2376"/>
        <item m="1" x="2535"/>
        <item m="1" x="2319"/>
        <item m="1" x="2536"/>
        <item m="1" x="2320"/>
        <item m="1" x="2602"/>
        <item m="1" x="2499"/>
        <item m="1" x="2812"/>
        <item m="1" x="2813"/>
        <item m="1" x="2452"/>
        <item m="1" x="2558"/>
        <item m="1" x="2214"/>
        <item m="1" x="2640"/>
        <item m="1" x="2522"/>
        <item m="1" x="2653"/>
        <item m="1" x="2669"/>
        <item m="1" x="2654"/>
        <item m="1" x="2703"/>
        <item m="1" x="2620"/>
        <item m="1" x="2512"/>
        <item m="1" x="2647"/>
        <item m="1" x="2524"/>
        <item m="1" x="2494"/>
        <item m="1" x="2689"/>
        <item m="1" x="2445"/>
        <item m="1" x="2589"/>
        <item m="1" x="2484"/>
        <item m="1" x="2648"/>
        <item m="1" x="2389"/>
        <item m="1" x="2276"/>
        <item m="1" x="2785"/>
        <item m="1" x="2704"/>
        <item m="1" x="2606"/>
        <item m="1" x="2370"/>
        <item m="1" x="2818"/>
        <item m="1" x="2701"/>
        <item m="1" x="2607"/>
        <item m="1" x="2502"/>
        <item m="1" x="2638"/>
        <item m="1" x="2387"/>
        <item m="1" x="2627"/>
        <item m="1" x="2380"/>
        <item m="1" x="2639"/>
        <item m="1" x="2388"/>
        <item m="1" x="2621"/>
        <item m="1" x="2513"/>
        <item m="1" x="2702"/>
        <item m="1" x="2737"/>
        <item m="1" x="2735"/>
        <item m="1" x="2819"/>
        <item m="1" x="2302"/>
        <item m="1" x="2595"/>
        <item m="1" x="2490"/>
        <item m="1" x="2705"/>
        <item m="1" x="2710"/>
        <item m="1" x="2588"/>
        <item m="1" x="2362"/>
        <item m="1" x="2303"/>
        <item m="1" x="2786"/>
        <item m="1" x="2371"/>
        <item m="1" x="2608"/>
        <item m="1" x="2503"/>
        <item m="1" x="2614"/>
        <item m="1" x="2327"/>
        <item m="1" x="2617"/>
        <item m="1" x="2506"/>
        <item m="1" x="2609"/>
        <item m="1" x="2504"/>
        <item m="1" x="2363"/>
        <item m="1" x="2779"/>
        <item m="1" x="2610"/>
        <item m="1" x="2372"/>
        <item m="1" x="2612"/>
        <item m="1" x="2505"/>
        <item m="1" x="2133"/>
        <item m="1" x="2637"/>
        <item m="1" x="2334"/>
        <item m="1" x="2613"/>
        <item m="1" x="2373"/>
        <item m="1" x="2324"/>
        <item m="1" x="2356"/>
        <item m="1" x="2329"/>
        <item m="1" x="2809"/>
        <item m="1" x="2632"/>
        <item m="1" x="2330"/>
        <item m="1" x="2134"/>
        <item m="1" x="2545"/>
        <item m="1" x="2135"/>
        <item m="1" x="2736"/>
        <item m="1" x="2622"/>
        <item m="1" x="2328"/>
        <item m="1" x="2645"/>
        <item m="1" x="2338"/>
        <item m="1" x="2551"/>
        <item m="1" x="1993"/>
        <item m="1" x="2525"/>
        <item m="1" x="2623"/>
        <item m="1" x="2378"/>
        <item m="1" x="2604"/>
        <item m="1" x="2325"/>
        <item m="1" x="2629"/>
        <item m="1" x="2381"/>
        <item m="1" x="2605"/>
        <item m="1" x="2326"/>
        <item m="1" x="2631"/>
        <item m="1" x="2383"/>
        <item m="1" x="2630"/>
        <item m="1" x="2382"/>
        <item m="1" x="2673"/>
        <item m="1" x="2633"/>
        <item m="1" x="2384"/>
        <item m="1" x="2626"/>
        <item m="1" x="2516"/>
        <item m="1" x="2643"/>
        <item m="1" x="2336"/>
        <item m="1" x="2616"/>
        <item m="1" x="2298"/>
        <item m="1" x="2421"/>
        <item m="1" x="2814"/>
        <item m="1" x="2272"/>
        <item m="1" x="2342"/>
        <item m="1" x="2646"/>
        <item m="1" x="2339"/>
        <item m="1" x="2306"/>
        <item m="1" x="2649"/>
        <item m="1" x="2526"/>
        <item m="1" x="2530"/>
        <item m="1" x="2316"/>
        <item m="1" x="2787"/>
        <item m="1" x="2810"/>
        <item m="1" x="2307"/>
        <item m="1" x="2531"/>
        <item m="1" x="2315"/>
        <item m="1" x="2635"/>
        <item m="1" x="2331"/>
        <item m="1" x="2636"/>
        <item m="1" x="2332"/>
        <item m="1" x="2343"/>
        <item m="1" x="2644"/>
        <item m="1" x="2337"/>
        <item m="1" x="2341"/>
        <item m="1" x="2273"/>
        <item m="1" x="2345"/>
        <item m="1" x="2264"/>
        <item m="1" x="2344"/>
        <item m="1" x="2706"/>
        <item m="1" x="2270"/>
        <item m="1" x="2271"/>
        <item m="1" x="2521"/>
        <item m="1" x="2816"/>
        <item m="1" x="2275"/>
        <item m="1" x="2817"/>
        <item m="1" x="2675"/>
        <item m="1" x="2674"/>
        <item m="1" x="2184"/>
        <item m="1" x="2335"/>
        <item m="1" x="2410"/>
        <item m="1" x="2290"/>
        <item m="1" x="2507"/>
        <item m="1" x="2641"/>
        <item m="1" x="2192"/>
        <item m="1" x="2348"/>
        <item m="1" x="2559"/>
        <item m="1" x="2453"/>
        <item m="1" x="2390"/>
        <item m="1" x="2758"/>
        <item m="1" x="2050"/>
        <item m="1" x="2519"/>
        <item m="1" x="2563"/>
        <item m="1" x="2457"/>
        <item m="1" x="2424"/>
        <item m="1" x="2392"/>
        <item m="1" x="2265"/>
        <item m="1" x="2391"/>
        <item m="1" x="2642"/>
        <item m="1" x="2523"/>
        <item m="1" x="2508"/>
        <item m="1" x="2333"/>
        <item m="1" x="2446"/>
        <item m="1" x="2560"/>
        <item m="1" x="2454"/>
        <item m="1" x="2304"/>
        <item m="1" x="2561"/>
        <item m="1" x="2455"/>
        <item m="1" x="2186"/>
        <item m="1" x="2305"/>
        <item m="1" x="2619"/>
        <item m="1" x="2511"/>
        <item m="1" x="2411"/>
        <item m="1" x="2347"/>
        <item m="1" x="2353"/>
        <item m="1" x="2351"/>
        <item m="1" x="2732"/>
        <item m="1" x="2562"/>
        <item m="1" x="2456"/>
        <item m="1" x="2274"/>
        <item m="1" x="2520"/>
        <item m="1" x="2187"/>
        <item m="1" x="2185"/>
        <item m="1" x="2436"/>
        <item m="1" x="2364"/>
        <item m="1" x="2321"/>
        <item m="1" x="2354"/>
        <item m="1" x="2188"/>
        <item m="1" x="2189"/>
        <item m="1" x="2587"/>
        <item m="1" x="2483"/>
        <item m="1" x="1994"/>
        <item m="1" x="2190"/>
        <item m="1" x="2322"/>
        <item m="1" x="2349"/>
        <item m="1" x="2677"/>
        <item m="1" x="2235"/>
        <item m="1" x="2394"/>
        <item m="1" x="2395"/>
        <item m="1" x="2323"/>
        <item m="1" x="2396"/>
        <item m="1" x="2355"/>
        <item m="1" x="2299"/>
        <item m="1" x="2624"/>
        <item m="1" x="2514"/>
        <item m="1" x="2267"/>
        <item m="1" x="2350"/>
        <item m="1" x="2268"/>
        <item m="1" x="2761"/>
        <item m="1" x="2763"/>
        <item m="1" x="2528"/>
        <item m="1" x="2228"/>
        <item m="1" x="2527"/>
        <item m="1" x="2784"/>
        <item m="1" x="2386"/>
        <item m="1" x="2269"/>
        <item m="1" x="2215"/>
        <item m="1" x="2352"/>
        <item m="1" x="1974"/>
        <item m="1" x="2590"/>
        <item m="1" x="2485"/>
        <item m="1" x="2529"/>
        <item m="1" x="2738"/>
        <item m="1" x="2400"/>
        <item m="1" x="2416"/>
        <item m="1" x="2739"/>
        <item m="1" x="2618"/>
        <item m="1" x="2509"/>
        <item m="1" x="2760"/>
        <item m="1" x="2379"/>
        <item m="1" x="2762"/>
        <item m="1" x="2672"/>
        <item m="1" x="2340"/>
        <item m="1" x="2262"/>
        <item m="1" x="2405"/>
        <item m="1" x="2406"/>
        <item m="1" x="2205"/>
        <item m="1" x="2206"/>
        <item m="1" x="2357"/>
        <item m="1" x="2407"/>
        <item m="1" x="2678"/>
        <item m="1" x="2252"/>
        <item m="1" x="2222"/>
        <item m="1" x="2207"/>
        <item m="1" x="2289"/>
        <item m="1" x="2229"/>
        <item m="1" x="2247"/>
        <item m="1" x="2300"/>
        <item m="1" x="2780"/>
        <item m="1" x="2401"/>
        <item m="1" x="2266"/>
        <item m="1" x="2693"/>
        <item m="1" x="2218"/>
        <item m="1" x="2221"/>
        <item m="1" x="2781"/>
        <item m="1" x="2374"/>
        <item m="1" x="2534"/>
        <item m="1" x="2425"/>
        <item m="1" x="2399"/>
        <item m="1" x="2217"/>
        <item m="1" x="2402"/>
        <item m="1" x="2393"/>
        <item m="1" x="2116"/>
        <item m="1" x="2263"/>
        <item m="1" x="2565"/>
        <item m="1" x="2459"/>
        <item m="1" x="2778"/>
        <item m="1" x="2293"/>
        <item m="1" x="2591"/>
        <item m="1" x="2486"/>
        <item m="1" x="2232"/>
        <item m="1" x="2628"/>
        <item m="1" x="2517"/>
        <item m="1" x="2164"/>
        <item m="1" x="2723"/>
        <item m="1" x="2163"/>
        <item m="1" x="2165"/>
        <item m="1" x="2768"/>
        <item m="1" x="2087"/>
        <item m="1" x="2149"/>
        <item m="1" x="2301"/>
        <item m="1" x="2671"/>
        <item m="1" x="2292"/>
        <item m="1" x="2510"/>
        <item m="1" x="1997"/>
        <item m="1" x="2397"/>
        <item m="1" x="2377"/>
        <item m="1" x="2208"/>
        <item m="1" x="2223"/>
        <item m="1" x="1998"/>
        <item m="1" x="2057"/>
        <item m="1" x="2052"/>
        <item m="1" x="2058"/>
        <item m="1" x="2729"/>
        <item m="1" x="2051"/>
        <item m="1" x="2708"/>
        <item m="1" x="2709"/>
        <item m="1" x="2398"/>
        <item m="1" x="2500"/>
        <item m="1" x="2414"/>
        <item m="1" x="1999"/>
        <item m="1" x="2216"/>
        <item m="1" x="2369"/>
        <item m="1" x="2000"/>
        <item m="1" x="2439"/>
        <item m="1" x="2224"/>
        <item m="1" x="1977"/>
        <item m="1" x="2569"/>
        <item m="1" x="2463"/>
        <item m="1" x="2546"/>
        <item m="1" x="2437"/>
        <item m="1" x="2077"/>
        <item m="1" x="2220"/>
        <item m="1" x="2403"/>
        <item m="1" x="1978"/>
        <item m="1" x="2358"/>
        <item m="1" x="2385"/>
        <item m="1" x="2308"/>
        <item m="1" x="1979"/>
        <item m="1" x="2404"/>
        <item m="1" x="1975"/>
        <item m="1" x="2359"/>
        <item m="1" x="2311"/>
        <item m="1" x="1976"/>
        <item m="1" x="2219"/>
        <item m="1" x="2156"/>
        <item m="1" x="2225"/>
        <item m="1" x="2226"/>
        <item m="1" x="2191"/>
        <item m="1" x="2012"/>
        <item m="1" x="2676"/>
        <item m="1" x="2548"/>
        <item m="1" x="2440"/>
        <item m="1" x="2199"/>
        <item m="1" x="1889"/>
        <item m="1" x="2570"/>
        <item m="1" x="2464"/>
        <item m="1" x="2203"/>
        <item m="1" x="2198"/>
        <item m="1" x="2714"/>
        <item m="1" x="2566"/>
        <item m="1" x="2460"/>
        <item m="1" x="2567"/>
        <item m="1" x="2461"/>
        <item m="1" x="2767"/>
        <item m="1" x="2139"/>
        <item m="1" x="2310"/>
        <item m="1" x="2140"/>
        <item m="1" x="2634"/>
        <item m="1" x="2518"/>
        <item m="1" x="2408"/>
        <item m="1" x="2711"/>
        <item m="1" x="2018"/>
        <item m="1" x="2193"/>
        <item m="1" x="2019"/>
        <item m="1" x="2200"/>
        <item m="1" x="2295"/>
        <item m="1" x="2294"/>
        <item m="1" x="2011"/>
        <item m="1" x="2360"/>
        <item m="1" x="2417"/>
        <item m="1" x="2309"/>
        <item m="1" x="2296"/>
        <item m="1" x="2712"/>
        <item m="1" x="2415"/>
        <item m="1" x="2361"/>
        <item m="1" x="2145"/>
        <item m="1" x="2313"/>
        <item m="1" x="2284"/>
        <item m="1" x="2137"/>
        <item m="1" x="2069"/>
        <item m="1" x="2136"/>
        <item m="1" x="2314"/>
        <item m="1" x="2234"/>
        <item m="1" x="2068"/>
        <item m="1" x="2233"/>
        <item m="1" x="2064"/>
        <item m="1" x="2001"/>
        <item m="1" x="1996"/>
        <item m="1" x="1995"/>
        <item m="1" x="2003"/>
        <item m="1" x="2230"/>
        <item m="1" x="2034"/>
        <item m="1" x="2231"/>
        <item m="1" x="2002"/>
        <item m="1" x="1981"/>
        <item m="1" x="2227"/>
        <item m="1" x="2312"/>
        <item m="1" x="2024"/>
        <item m="1" x="2015"/>
        <item m="1" x="2213"/>
        <item m="1" x="2067"/>
        <item m="1" x="2022"/>
        <item m="1" x="2086"/>
        <item m="1" x="2023"/>
        <item m="1" x="1982"/>
        <item m="1" x="2013"/>
        <item m="1" x="2080"/>
        <item m="1" x="2014"/>
        <item m="1" x="2035"/>
        <item m="1" x="2033"/>
        <item m="1" x="2007"/>
        <item m="1" x="2088"/>
        <item m="1" x="2006"/>
        <item m="1" x="2078"/>
        <item m="1" x="2079"/>
        <item m="1" x="2027"/>
        <item m="1" x="2652"/>
        <item m="1" x="2657"/>
        <item m="1" x="1941"/>
        <item m="1" x="1890"/>
        <item m="1" x="2066"/>
        <item m="1" x="1893"/>
        <item m="1" x="2656"/>
        <item m="1" x="2148"/>
        <item m="1" x="2412"/>
        <item m="1" x="2409"/>
        <item m="1" x="2248"/>
        <item m="1" x="2100"/>
        <item m="1" x="1914"/>
        <item m="1" x="2261"/>
        <item m="1" x="2090"/>
        <item m="1" x="2367"/>
        <item m="1" x="2366"/>
        <item m="1" x="1894"/>
        <item m="1" x="1846"/>
        <item m="1" x="2249"/>
        <item m="1" x="2102"/>
        <item m="1" x="1934"/>
        <item m="1" x="2365"/>
        <item m="1" x="1963"/>
        <item m="1" x="2146"/>
        <item m="1" x="2065"/>
        <item m="1" x="1943"/>
        <item m="1" x="1847"/>
        <item m="1" x="2167"/>
        <item m="1" x="2250"/>
        <item m="1" x="2081"/>
        <item m="1" x="1985"/>
        <item m="1" x="2056"/>
        <item m="1" x="2168"/>
        <item m="1" x="2157"/>
        <item m="1" x="1984"/>
        <item m="1" x="2419"/>
        <item m="1" x="2178"/>
        <item m="1" x="1954"/>
        <item m="1" x="1944"/>
        <item m="1" x="1983"/>
        <item m="1" x="1912"/>
        <item m="1" x="1851"/>
        <item m="1" x="2084"/>
        <item m="1" x="2368"/>
        <item m="1" x="2256"/>
        <item m="1" x="2160"/>
        <item m="1" x="1852"/>
        <item m="1" x="1842"/>
        <item m="1" x="2055"/>
        <item m="1" x="2071"/>
        <item m="1" x="1803"/>
        <item m="1" x="2413"/>
        <item m="1" x="2664"/>
        <item m="1" x="1843"/>
        <item m="1" x="2151"/>
        <item m="1" x="1839"/>
        <item m="1" x="1804"/>
        <item m="1" x="2072"/>
        <item m="1" x="2095"/>
        <item m="1" x="2418"/>
        <item m="1" x="1950"/>
        <item m="1" x="2152"/>
        <item m="1" x="2202"/>
        <item m="1" x="2195"/>
        <item m="1" x="2082"/>
        <item m="1" x="2420"/>
        <item m="1" x="2096"/>
        <item m="1" x="2158"/>
        <item m="1" x="1911"/>
        <item m="1" x="2210"/>
        <item m="1" x="2074"/>
        <item m="1" x="2103"/>
        <item m="1" x="2241"/>
        <item m="1" x="2106"/>
        <item m="1" x="2204"/>
        <item m="1" x="2053"/>
        <item m="1" x="1942"/>
        <item m="1" x="1900"/>
        <item m="1" x="2054"/>
        <item m="1" x="2196"/>
        <item m="1" x="1838"/>
        <item m="1" x="2104"/>
        <item m="1" x="2097"/>
        <item m="1" x="2138"/>
        <item m="1" x="2060"/>
        <item m="1" x="1901"/>
        <item m="1" x="2180"/>
        <item m="1" x="2173"/>
        <item m="1" x="2174"/>
        <item m="1" x="2093"/>
        <item m="1" x="2242"/>
        <item m="1" x="2142"/>
        <item m="1" x="2243"/>
        <item m="1" x="2094"/>
        <item m="1" x="2061"/>
        <item m="1" x="2170"/>
        <item m="1" x="2179"/>
        <item m="1" x="1805"/>
        <item m="1" x="2092"/>
        <item m="1" x="2073"/>
        <item m="1" x="2143"/>
        <item m="1" x="2212"/>
        <item m="1" x="1792"/>
        <item m="1" x="2107"/>
        <item m="1" x="2083"/>
        <item m="1" x="2172"/>
        <item m="1" x="1907"/>
        <item m="1" x="2153"/>
        <item m="1" x="2075"/>
        <item m="1" x="2277"/>
        <item m="1" x="1757"/>
        <item m="1" x="2085"/>
        <item m="1" x="1837"/>
        <item m="1" x="1854"/>
        <item m="1" x="1891"/>
        <item m="1" x="2098"/>
        <item m="1" x="2154"/>
        <item m="1" x="2171"/>
        <item m="1" x="2159"/>
        <item m="1" x="1740"/>
        <item m="1" x="2175"/>
        <item m="1" x="2161"/>
        <item m="1" x="1892"/>
        <item m="1" x="2255"/>
        <item m="1" x="1857"/>
        <item m="1" x="2062"/>
        <item m="1" x="1670"/>
        <item m="1" x="1807"/>
        <item m="1" x="2257"/>
        <item m="1" x="2144"/>
        <item m="1" x="1742"/>
        <item m="1" x="2209"/>
        <item m="1" x="2260"/>
        <item m="1" x="1961"/>
        <item m="1" x="1760"/>
        <item m="1" x="1806"/>
        <item m="1" x="2211"/>
        <item m="1" x="2059"/>
        <item m="1" x="2194"/>
        <item m="1" x="2076"/>
        <item m="1" x="2070"/>
        <item m="1" x="2237"/>
        <item m="1" x="2155"/>
        <item m="1" x="2101"/>
        <item m="1" x="1743"/>
        <item m="1" x="2197"/>
        <item m="1" x="2177"/>
        <item m="1" x="1744"/>
        <item m="1" x="2150"/>
        <item m="1" x="2063"/>
        <item m="1" x="2141"/>
        <item m="1" x="1822"/>
        <item m="1" x="1966"/>
        <item m="1" x="2147"/>
        <item m="1" x="1745"/>
        <item m="1" x="2291"/>
        <item m="1" x="1747"/>
        <item m="1" x="1646"/>
        <item m="1" x="2239"/>
        <item m="1" x="1749"/>
        <item m="1" x="1669"/>
        <item m="1" x="1676"/>
        <item m="1" x="1533"/>
        <item m="1" x="1913"/>
        <item m="1" x="1796"/>
        <item m="1" x="1548"/>
        <item m="1" x="1409"/>
        <item m="1" x="1746"/>
        <item m="1" x="1960"/>
        <item m="1" x="1550"/>
        <item m="1" x="1465"/>
        <item m="1" x="1765"/>
        <item m="1" x="1551"/>
        <item m="1" x="1466"/>
        <item m="1" x="1546"/>
        <item m="1" x="1462"/>
        <item m="1" x="1547"/>
        <item m="1" x="1463"/>
        <item m="1" x="1888"/>
        <item m="1" x="1545"/>
        <item m="1" x="1499"/>
        <item m="1" x="1756"/>
        <item m="1" x="2238"/>
        <item m="1" x="2240"/>
        <item m="1" x="2201"/>
        <item m="1" x="2099"/>
        <item m="1" x="1887"/>
        <item m="1" x="1748"/>
        <item m="1" x="2176"/>
        <item m="1" x="2105"/>
        <item m="1" x="2108"/>
        <item m="1" x="2109"/>
        <item m="1" x="2181"/>
        <item m="1" x="2182"/>
        <item m="1" x="2183"/>
        <item m="1" x="2162"/>
        <item m="1" x="1940"/>
        <item m="1" x="1793"/>
        <item m="1" x="1693"/>
        <item m="1" x="1876"/>
        <item m="1" x="1809"/>
        <item m="1" x="2043"/>
        <item m="1" x="1473"/>
        <item m="1" x="2110"/>
        <item m="1" x="1872"/>
        <item m="1" x="1587"/>
        <item m="1" x="1474"/>
        <item m="1" x="1845"/>
        <item m="1" x="1588"/>
        <item m="1" x="1475"/>
        <item m="1" x="2253"/>
        <item m="1" x="1586"/>
        <item m="1" x="1423"/>
        <item m="1" x="1589"/>
        <item m="1" x="1476"/>
        <item m="1" x="2114"/>
        <item m="1" x="1797"/>
        <item m="1" x="2258"/>
        <item m="1" x="2166"/>
        <item m="1" x="1509"/>
        <item m="1" x="1446"/>
        <item m="1" x="1817"/>
        <item m="1" x="1877"/>
        <item m="1" x="2124"/>
        <item m="1" x="2111"/>
        <item m="1" x="1873"/>
        <item m="1" x="2121"/>
        <item m="1" x="1957"/>
        <item m="1" x="1865"/>
        <item m="1" x="1530"/>
        <item m="1" x="1645"/>
        <item m="1" x="1855"/>
        <item m="1" x="2254"/>
        <item m="1" x="2127"/>
        <item m="1" x="1967"/>
        <item m="1" x="2117"/>
        <item m="1" x="1802"/>
        <item m="1" x="1946"/>
        <item m="1" x="1840"/>
        <item m="1" x="1959"/>
        <item m="1" x="2113"/>
        <item m="1" x="1918"/>
        <item m="1" x="1808"/>
        <item m="1" x="1947"/>
        <item m="1" x="1508"/>
        <item m="1" x="1177"/>
        <item m="1" x="1962"/>
        <item m="1" x="2245"/>
        <item m="1" x="1523"/>
        <item m="1" x="1643"/>
        <item m="1" x="2115"/>
        <item m="1" x="1798"/>
        <item m="1" x="1964"/>
        <item m="1" x="1528"/>
        <item m="1" x="1969"/>
        <item m="1" x="2236"/>
        <item m="1" x="2004"/>
        <item m="1" x="1949"/>
        <item m="1" x="2112"/>
        <item m="1" x="1505"/>
        <item m="1" x="1227"/>
        <item m="1" x="1812"/>
        <item m="1" x="1958"/>
        <item m="1" x="1827"/>
        <item m="1" x="1856"/>
        <item m="1" x="1555"/>
        <item m="1" x="1653"/>
        <item m="1" x="1510"/>
        <item m="1" x="1794"/>
        <item m="1" x="1447"/>
        <item m="1" x="1712"/>
        <item m="1" x="1924"/>
        <item m="1" x="1799"/>
        <item m="1" x="1987"/>
        <item m="1" x="1810"/>
        <item m="1" x="1515"/>
        <item m="1" x="1398"/>
        <item m="1" x="1741"/>
        <item m="1" x="1902"/>
        <item m="1" x="1989"/>
        <item m="1" x="1968"/>
        <item m="1" x="1896"/>
        <item m="1" x="1874"/>
        <item m="1" x="1525"/>
        <item m="1" x="1497"/>
        <item m="1" x="1866"/>
        <item m="1" x="2129"/>
        <item m="1" x="1871"/>
        <item m="1" x="1948"/>
        <item m="1" x="1696"/>
        <item m="1" x="1698"/>
        <item m="1" x="2047"/>
        <item m="1" x="1885"/>
        <item m="1" x="1937"/>
        <item m="1" x="2037"/>
        <item m="1" x="1936"/>
        <item m="1" x="1815"/>
        <item m="1" x="1988"/>
        <item m="1" x="1800"/>
        <item m="1" x="1971"/>
        <item m="1" x="1400"/>
        <item m="1" x="2005"/>
        <item m="1" x="1848"/>
        <item m="1" x="1713"/>
        <item m="1" x="1849"/>
        <item m="1" x="2259"/>
        <item m="1" x="1972"/>
        <item m="1" x="1834"/>
        <item m="1" x="1556"/>
        <item m="1" x="1654"/>
        <item m="1" x="2131"/>
        <item m="1" x="2122"/>
        <item m="1" x="1920"/>
        <item m="1" x="2246"/>
        <item m="1" x="1516"/>
        <item m="1" x="1399"/>
        <item m="1" x="1595"/>
        <item m="1" x="1477"/>
        <item m="1" x="1426"/>
        <item m="1" x="1860"/>
        <item m="1" x="1603"/>
        <item m="1" x="1660"/>
        <item m="1" x="1739"/>
        <item m="1" x="1816"/>
        <item m="1" x="1604"/>
        <item m="1" x="1598"/>
        <item m="1" x="1428"/>
        <item m="1" x="1831"/>
        <item m="1" x="1862"/>
        <item m="1" x="2020"/>
        <item m="1" x="1951"/>
        <item m="1" x="1605"/>
        <item m="1" x="1661"/>
        <item m="1" x="1939"/>
        <item m="1" x="2244"/>
        <item m="1" x="2008"/>
        <item m="1" x="1606"/>
        <item m="1" x="1662"/>
        <item m="1" x="2119"/>
        <item m="1" x="1826"/>
        <item m="1" x="1513"/>
        <item m="1" x="1396"/>
        <item m="1" x="1858"/>
        <item m="1" x="1524"/>
        <item m="1" x="1401"/>
        <item m="1" x="1814"/>
        <item m="1" x="1965"/>
        <item m="1" x="1607"/>
        <item m="1" x="1663"/>
        <item m="1" x="1853"/>
        <item m="1" x="1234"/>
        <item m="1" x="1980"/>
        <item m="1" x="1908"/>
        <item m="1" x="1811"/>
        <item m="1" x="1824"/>
        <item m="1" x="1608"/>
        <item m="1" x="1861"/>
        <item m="1" x="1736"/>
        <item m="1" x="1897"/>
        <item m="1" x="1737"/>
        <item m="1" x="1909"/>
        <item m="1" x="1952"/>
        <item m="1" x="1685"/>
        <item m="1" x="1738"/>
        <item m="1" x="1883"/>
        <item m="1" x="1832"/>
        <item m="1" x="1921"/>
        <item m="1" x="1575"/>
        <item m="1" x="1254"/>
        <item m="1" x="1863"/>
        <item m="1" x="1529"/>
        <item m="1" x="1235"/>
        <item m="1" x="1601"/>
        <item m="1" x="1430"/>
        <item m="1" x="1864"/>
        <item m="1" x="1540"/>
        <item m="1" x="1498"/>
        <item m="1" x="1527"/>
        <item m="1" x="1644"/>
        <item m="1" x="2021"/>
        <item m="1" x="1825"/>
        <item m="1" x="1869"/>
        <item m="1" x="1512"/>
        <item m="1" x="1448"/>
        <item m="1" x="1517"/>
        <item m="1" x="1228"/>
        <item m="1" x="1821"/>
        <item m="1" x="1956"/>
        <item m="1" x="1927"/>
        <item m="1" x="1953"/>
        <item m="1" x="1576"/>
        <item m="1" x="1255"/>
        <item m="1" x="1841"/>
        <item m="1" x="1823"/>
        <item m="1" x="1930"/>
        <item m="1" x="1859"/>
        <item m="1" x="1905"/>
        <item m="1" x="1256"/>
        <item m="1" x="1925"/>
        <item m="1" x="1818"/>
        <item m="1" x="1795"/>
        <item m="1" x="1970"/>
        <item m="1" x="1553"/>
        <item m="1" x="1410"/>
        <item m="1" x="1829"/>
        <item m="1" x="1973"/>
        <item m="1" x="2120"/>
        <item m="1" x="2045"/>
        <item m="1" x="1813"/>
        <item m="1" x="2251"/>
        <item m="1" x="2041"/>
        <item m="1" x="1955"/>
        <item m="1" x="1990"/>
        <item m="1" x="2128"/>
        <item m="1" x="1895"/>
        <item m="1" x="2130"/>
        <item m="1" x="1986"/>
        <item m="1" x="2042"/>
        <item m="1" x="1631"/>
        <item m="1" x="1886"/>
        <item m="1" x="427"/>
        <item x="0"/>
        <item m="1" x="1926"/>
        <item m="1" x="2044"/>
        <item m="1" x="2346"/>
        <item m="1" x="1638"/>
        <item m="1" x="2030"/>
        <item m="1" x="1945"/>
        <item m="1" x="2132"/>
        <item m="1" x="1531"/>
        <item m="1" x="1403"/>
        <item m="1" x="2016"/>
        <item m="1" x="2123"/>
        <item m="1" x="1526"/>
        <item m="1" x="1402"/>
        <item m="1" x="1411"/>
        <item m="1" x="1878"/>
        <item m="1" x="2029"/>
        <item m="1" x="1833"/>
        <item m="1" x="2169"/>
        <item m="1" x="1880"/>
        <item m="1" x="1552"/>
        <item m="1" x="2091"/>
        <item m="1" x="1500"/>
        <item m="1" x="2125"/>
        <item m="1" x="1882"/>
        <item m="1" x="2032"/>
        <item m="1" x="1562"/>
        <item m="1" x="1501"/>
        <item m="1" x="2028"/>
        <item m="1" x="1632"/>
        <item m="1" x="1408"/>
        <item m="1" x="1514"/>
        <item m="1" x="1397"/>
        <item m="1" x="2126"/>
        <item m="1" x="2118"/>
        <item m="1" x="1596"/>
        <item m="1" x="1478"/>
        <item m="1" x="1597"/>
        <item m="1" x="1427"/>
        <item m="1" x="2031"/>
        <item m="1" x="1599"/>
        <item m="1" x="1429"/>
        <item m="1" x="2009"/>
        <item m="1" x="1602"/>
        <item m="1" x="1431"/>
        <item m="1" x="1600"/>
        <item m="1" x="1275"/>
        <item m="1" x="2017"/>
        <item m="1" x="1394"/>
        <item m="1" x="1280"/>
        <item m="1" x="1801"/>
        <item m="1" x="1192"/>
        <item m="1" x="921"/>
        <item m="1" x="2036"/>
        <item m="1" x="1290"/>
        <item m="1" x="1279"/>
        <item m="1" x="1992"/>
        <item m="1" x="1178"/>
        <item m="1" x="1761"/>
        <item m="1" x="1767"/>
        <item m="1" x="1762"/>
        <item m="1" x="1758"/>
        <item m="1" x="1407"/>
        <item m="1" x="1609"/>
        <item m="1" x="1479"/>
        <item m="1" x="1677"/>
        <item m="1" x="1672"/>
        <item m="1" x="1521"/>
        <item m="1" x="1454"/>
        <item m="1" x="1768"/>
        <item m="1" x="1522"/>
        <item m="1" x="1455"/>
        <item m="1" x="1450"/>
        <item m="1" x="1691"/>
        <item m="1" x="1449"/>
        <item m="1" x="1536"/>
        <item m="1" x="1456"/>
        <item m="1" x="1830"/>
        <item m="1" x="1340"/>
        <item m="1" x="1769"/>
        <item m="1" x="1568"/>
        <item m="1" x="1502"/>
        <item m="1" x="1341"/>
        <item m="1" x="1881"/>
        <item m="1" x="1770"/>
        <item m="1" x="2038"/>
        <item m="1" x="2039"/>
        <item m="1" x="2089"/>
        <item m="1" x="1771"/>
        <item m="1" x="1759"/>
        <item m="1" x="2046"/>
        <item m="1" x="1898"/>
        <item m="1" x="1671"/>
        <item m="1" x="1828"/>
        <item m="1" x="1899"/>
        <item m="1" x="1193"/>
        <item m="1" x="1342"/>
        <item m="1" x="1283"/>
        <item m="1" x="1884"/>
        <item m="1" x="1754"/>
        <item m="1" x="1343"/>
        <item m="1" x="1537"/>
        <item m="1" x="1457"/>
        <item m="1" x="1197"/>
        <item m="1" x="1919"/>
        <item m="1" x="1344"/>
        <item m="1" x="1284"/>
        <item m="1" x="1778"/>
        <item m="1" x="1561"/>
        <item m="1" x="1491"/>
        <item m="1" x="1928"/>
        <item m="1" x="1933"/>
        <item m="1" x="1483"/>
        <item m="1" x="1755"/>
        <item m="1" x="1487"/>
        <item m="1" x="1626"/>
        <item m="1" x="1260"/>
        <item m="1" x="1461"/>
        <item m="1" x="992"/>
        <item m="1" x="1200"/>
        <item m="1" x="922"/>
        <item m="1" x="1181"/>
        <item m="1" x="1623"/>
        <item m="1" x="1184"/>
        <item m="1" x="1494"/>
        <item m="1" x="1467"/>
        <item m="1" x="1772"/>
        <item m="1" x="2048"/>
        <item m="1" x="1929"/>
        <item m="1" x="1682"/>
        <item m="1" x="1554"/>
        <item m="1" x="1652"/>
        <item m="1" x="1753"/>
        <item m="1" x="2049"/>
        <item m="1" x="1938"/>
        <item m="1" x="1686"/>
        <item m="1" x="1916"/>
        <item m="1" x="1991"/>
        <item m="1" x="1751"/>
        <item m="1" x="1617"/>
        <item m="1" x="1666"/>
        <item m="1" x="1766"/>
        <item m="1" x="2025"/>
        <item m="1" x="1634"/>
        <item m="1" x="1268"/>
        <item m="1" x="1868"/>
        <item m="1" x="1773"/>
        <item m="1" x="1241"/>
        <item m="1" x="1752"/>
        <item m="1" x="1867"/>
        <item m="1" x="2040"/>
        <item m="1" x="1469"/>
        <item m="1" x="1577"/>
        <item m="1" x="1238"/>
        <item m="1" x="1656"/>
        <item m="1" x="1875"/>
        <item m="1" x="2026"/>
        <item m="1" x="1850"/>
        <item m="1" x="1774"/>
        <item m="1" x="1470"/>
        <item m="1" x="1239"/>
        <item m="1" x="1910"/>
        <item m="1" x="1692"/>
        <item m="1" x="1917"/>
        <item m="1" x="1578"/>
        <item m="1" x="1657"/>
        <item m="1" x="1257"/>
        <item m="1" x="1870"/>
        <item m="1" x="1452"/>
        <item m="1" x="1629"/>
        <item m="1" x="1492"/>
        <item m="1" x="1258"/>
        <item m="1" x="1240"/>
        <item m="1" x="1519"/>
        <item m="1" x="1642"/>
        <item m="1" x="1668"/>
        <item m="1" x="1879"/>
        <item m="1" x="1616"/>
        <item m="1" x="1482"/>
        <item m="1" x="1619"/>
        <item m="1" x="1485"/>
        <item m="1" x="1458"/>
        <item m="1" x="1697"/>
        <item m="1" x="1236"/>
        <item m="1" x="1618"/>
        <item m="1" x="1484"/>
        <item m="1" x="1627"/>
        <item m="1" x="1489"/>
        <item m="1" x="1201"/>
        <item m="1" x="1544"/>
        <item m="1" x="1935"/>
        <item m="1" x="1650"/>
        <item m="1" x="1153"/>
        <item m="1" x="1459"/>
        <item m="1" x="1635"/>
        <item m="1" x="1269"/>
        <item m="1" x="1288"/>
        <item m="1" x="1460"/>
        <item m="1" x="1628"/>
        <item m="1" x="1490"/>
        <item m="1" x="1844"/>
        <item m="1" x="1538"/>
        <item m="1" x="1647"/>
        <item m="1" x="1790"/>
        <item m="1" x="1695"/>
        <item m="1" x="1471"/>
        <item m="1" x="1539"/>
        <item m="1" x="1648"/>
        <item m="1" x="1543"/>
        <item m="1" x="1649"/>
        <item m="1" x="1689"/>
        <item m="1" x="1190"/>
        <item m="1" x="1070"/>
        <item m="1" x="1127"/>
        <item m="1" x="1472"/>
        <item m="1" x="1580"/>
        <item m="1" x="1658"/>
        <item m="1" x="993"/>
        <item m="1" x="923"/>
        <item m="1" x="1690"/>
        <item m="1" x="1480"/>
        <item m="1" x="1581"/>
        <item m="1" x="1659"/>
        <item m="1" x="1614"/>
        <item m="1" x="1486"/>
        <item m="1" x="1633"/>
        <item m="1" x="1253"/>
        <item m="1" x="1674"/>
        <item m="1" x="1622"/>
        <item m="1" x="1488"/>
        <item m="1" x="1520"/>
        <item m="1" x="1453"/>
        <item m="1" x="1613"/>
        <item m="1" x="1664"/>
        <item m="1" x="1296"/>
        <item m="1" x="1683"/>
        <item m="1" x="1287"/>
        <item m="1" x="1506"/>
        <item m="1" x="1639"/>
        <item m="1" x="1468"/>
        <item m="1" x="1199"/>
        <item m="1" x="1750"/>
        <item m="1" x="1503"/>
        <item m="1" x="1906"/>
        <item m="1" x="1261"/>
        <item m="1" x="1237"/>
        <item m="1" x="1678"/>
        <item m="1" x="1624"/>
        <item m="1" x="2010"/>
        <item m="1" x="1278"/>
        <item m="1" x="1493"/>
        <item m="1" x="1281"/>
        <item m="1" x="1630"/>
        <item m="1" x="1667"/>
        <item m="1" x="1496"/>
        <item m="1" x="1140"/>
        <item m="1" x="1198"/>
        <item m="1" x="1464"/>
        <item m="1" x="1681"/>
        <item m="1" x="1481"/>
        <item m="1" x="1242"/>
        <item m="1" x="1276"/>
        <item m="1" x="1232"/>
        <item m="1" x="1233"/>
        <item m="1" x="1097"/>
        <item m="1" x="1156"/>
        <item m="1" x="1189"/>
        <item m="1" x="1451"/>
        <item m="1" x="1549"/>
        <item m="1" x="1651"/>
        <item m="1" x="1615"/>
        <item m="1" x="1665"/>
        <item m="1" x="1835"/>
        <item m="1" x="1684"/>
        <item m="1" x="1688"/>
        <item m="1" x="1141"/>
        <item m="1" x="1675"/>
        <item m="1" x="1574"/>
        <item m="1" x="1655"/>
        <item m="1" x="1148"/>
        <item m="1" x="1142"/>
        <item m="1" x="1518"/>
        <item m="1" x="1641"/>
        <item m="1" x="1230"/>
        <item m="1" x="1720"/>
        <item m="1" x="1673"/>
        <item m="1" x="1229"/>
        <item m="1" x="1188"/>
        <item m="1" x="1079"/>
        <item m="1" x="1133"/>
        <item m="1" x="1784"/>
        <item m="1" x="1231"/>
        <item m="1" x="1789"/>
        <item m="1" x="1289"/>
        <item m="1" x="1785"/>
        <item m="1" x="1191"/>
        <item m="1" x="1786"/>
        <item m="1" x="557"/>
        <item m="1" x="1170"/>
        <item m="1" x="1134"/>
        <item m="1" x="1922"/>
        <item m="1" x="1593"/>
        <item m="1" x="1372"/>
        <item m="1" x="1441"/>
        <item m="1" x="1541"/>
        <item m="1" x="1376"/>
        <item m="1" x="1359"/>
        <item m="1" x="1085"/>
        <item m="1" x="1139"/>
        <item m="1" x="1080"/>
        <item m="1" x="1135"/>
        <item m="1" x="985"/>
        <item m="1" x="1144"/>
        <item m="1" x="1272"/>
        <item m="1" x="1557"/>
        <item m="1" x="1360"/>
        <item m="1" x="1082"/>
        <item m="1" x="1137"/>
        <item m="1" x="1273"/>
        <item m="1" x="1716"/>
        <item m="1" x="1081"/>
        <item m="1" x="1136"/>
        <item m="1" x="1594"/>
        <item m="1" x="1373"/>
        <item m="1" x="1763"/>
        <item m="1" x="955"/>
        <item m="1" x="845"/>
        <item m="1" x="1068"/>
        <item m="1" x="1125"/>
        <item m="1" x="1442"/>
        <item m="1" x="1391"/>
        <item m="1" x="1274"/>
        <item m="1" x="1069"/>
        <item m="1" x="1126"/>
        <item m="1" x="1385"/>
        <item m="1" x="1791"/>
        <item m="1" x="1565"/>
        <item m="1" x="1364"/>
        <item m="1" x="1694"/>
        <item m="1" x="1024"/>
        <item m="1" x="827"/>
        <item m="1" x="1564"/>
        <item m="1" x="1363"/>
        <item m="1" x="1923"/>
        <item m="1" x="1679"/>
        <item m="1" x="950"/>
        <item m="1" x="913"/>
        <item m="1" x="1733"/>
        <item m="1" x="1734"/>
        <item m="1" x="1637"/>
        <item m="1" x="1194"/>
        <item m="1" x="1572"/>
        <item m="1" x="1366"/>
        <item m="1" x="951"/>
        <item m="1" x="914"/>
        <item m="1" x="689"/>
        <item m="1" x="1419"/>
        <item m="1" x="1570"/>
        <item m="1" x="1365"/>
        <item m="1" x="1583"/>
        <item m="1" x="1368"/>
        <item m="1" x="1764"/>
        <item m="1" x="915"/>
        <item m="1" x="1164"/>
        <item m="1" x="1301"/>
        <item m="1" x="1590"/>
        <item m="1" x="1370"/>
        <item m="1" x="1735"/>
        <item m="1" x="1727"/>
        <item m="1" x="1710"/>
        <item m="1" x="952"/>
        <item m="1" x="916"/>
        <item m="1" x="1711"/>
        <item m="1" x="1389"/>
        <item m="1" x="624"/>
        <item m="1" x="1532"/>
        <item m="1" x="1404"/>
        <item m="1" x="1728"/>
        <item m="1" x="1591"/>
        <item m="1" x="1371"/>
        <item m="1" x="1569"/>
        <item m="1" x="1353"/>
        <item m="1" x="1354"/>
        <item m="1" x="1714"/>
        <item m="1" x="975"/>
        <item m="1" x="800"/>
        <item m="1" x="976"/>
        <item m="1" x="801"/>
        <item m="1" x="1507"/>
        <item m="1" x="1640"/>
        <item m="1" x="1381"/>
        <item m="1" x="1412"/>
        <item m="1" x="1382"/>
        <item m="1" x="1707"/>
        <item m="1" x="1708"/>
        <item m="1" x="1357"/>
        <item m="1" x="1098"/>
        <item m="1" x="1157"/>
        <item m="1" x="977"/>
        <item m="1" x="802"/>
        <item m="1" x="1012"/>
        <item m="1" x="869"/>
        <item m="1" x="1384"/>
        <item m="1" x="1092"/>
        <item m="1" x="920"/>
        <item m="1" x="1099"/>
        <item m="1" x="1158"/>
        <item m="1" x="1306"/>
        <item m="1" x="991"/>
        <item m="1" x="632"/>
        <item m="1" x="1558"/>
        <item m="1" x="1413"/>
        <item m="1" x="1307"/>
        <item m="1" x="1100"/>
        <item m="1" x="1159"/>
        <item m="1" x="1559"/>
        <item m="1" x="1414"/>
        <item m="1" x="1777"/>
        <item m="1" x="1585"/>
        <item m="1" x="1422"/>
        <item m="1" x="1308"/>
        <item m="1" x="959"/>
        <item m="1" x="1420"/>
        <item m="1" x="924"/>
        <item m="1" x="1566"/>
        <item m="1" x="1416"/>
        <item m="1" x="1355"/>
        <item m="1" x="1025"/>
        <item m="1" x="828"/>
        <item m="1" x="1567"/>
        <item m="1" x="1417"/>
        <item m="1" x="1560"/>
        <item m="1" x="1352"/>
        <item m="1" x="1244"/>
        <item m="1" x="1361"/>
        <item m="1" x="1094"/>
        <item m="1" x="1320"/>
        <item m="1" x="1312"/>
        <item m="1" x="994"/>
        <item m="1" x="1071"/>
        <item m="1" x="1128"/>
        <item m="1" x="1383"/>
        <item m="1" x="1424"/>
        <item m="1" x="1072"/>
        <item m="1" x="1129"/>
        <item m="1" x="1083"/>
        <item m="1" x="965"/>
        <item m="1" x="846"/>
        <item m="1" x="1292"/>
        <item m="1" x="1294"/>
        <item m="1" x="1358"/>
        <item m="1" x="963"/>
        <item m="1" x="794"/>
        <item m="1" x="1013"/>
        <item m="1" x="870"/>
        <item m="1" x="1277"/>
        <item m="1" x="1259"/>
        <item m="1" x="1245"/>
        <item m="1" x="1330"/>
        <item m="1" x="1246"/>
        <item m="1" x="1356"/>
        <item m="1" x="1592"/>
        <item m="1" x="1425"/>
        <item m="1" x="1293"/>
        <item m="1" x="1291"/>
        <item m="1" x="1787"/>
        <item m="1" x="995"/>
        <item m="1" x="1152"/>
        <item m="1" x="1636"/>
        <item m="1" x="1185"/>
        <item m="1" x="996"/>
        <item m="1" x="925"/>
        <item m="1" x="1304"/>
        <item m="1" x="1313"/>
        <item m="1" x="1582"/>
        <item m="1" x="1322"/>
        <item m="1" x="1314"/>
        <item m="1" x="1324"/>
        <item m="1" x="1584"/>
        <item m="1" x="1325"/>
        <item m="1" x="1621"/>
        <item m="1" x="1374"/>
        <item m="1" x="1318"/>
        <item m="1" x="1003"/>
        <item m="1" x="638"/>
        <item m="1" x="926"/>
        <item m="1" x="867"/>
        <item m="1" x="1321"/>
        <item m="1" x="969"/>
        <item m="1" x="796"/>
        <item m="1" x="1317"/>
        <item m="1" x="964"/>
        <item m="1" x="772"/>
        <item m="1" x="1074"/>
        <item m="1" x="1295"/>
        <item m="1" x="878"/>
        <item m="1" x="971"/>
        <item m="1" x="798"/>
        <item m="1" x="1075"/>
        <item m="1" x="953"/>
        <item m="1" x="917"/>
        <item m="1" x="1378"/>
        <item m="1" x="958"/>
        <item m="1" x="905"/>
        <item m="1" x="1263"/>
        <item m="1" x="1392"/>
        <item m="1" x="968"/>
        <item m="1" x="795"/>
        <item m="1" x="1339"/>
        <item m="1" x="848"/>
        <item m="1" x="1249"/>
        <item m="1" x="1001"/>
        <item m="1" x="927"/>
        <item m="1" x="1369"/>
        <item m="1" x="1680"/>
        <item m="1" x="970"/>
        <item m="1" x="797"/>
        <item m="1" x="1250"/>
        <item m="1" x="973"/>
        <item m="1" x="906"/>
        <item m="1" x="1266"/>
        <item m="1" x="972"/>
        <item m="1" x="799"/>
        <item m="1" x="879"/>
        <item m="1" x="1421"/>
        <item m="1" x="1248"/>
        <item m="1" x="966"/>
        <item m="1" x="847"/>
        <item m="1" x="979"/>
        <item m="1" x="807"/>
        <item m="1" x="1027"/>
        <item m="1" x="785"/>
        <item m="1" x="1247"/>
        <item m="1" x="1705"/>
        <item m="1" x="1270"/>
        <item m="1" x="1349"/>
        <item m="1" x="1028"/>
        <item m="1" x="762"/>
        <item m="1" x="974"/>
        <item m="1" x="907"/>
        <item m="1" x="1432"/>
        <item m="1" x="1706"/>
        <item m="1" x="1387"/>
        <item m="1" x="1004"/>
        <item m="1" x="639"/>
        <item m="1" x="1715"/>
        <item m="1" x="633"/>
        <item m="1" x="1262"/>
        <item m="1" x="1719"/>
        <item m="1" x="1380"/>
        <item m="1" x="1579"/>
        <item m="1" x="1264"/>
        <item m="1" x="1323"/>
        <item m="1" x="1265"/>
        <item m="1" x="1779"/>
        <item m="1" x="1271"/>
        <item m="1" x="1305"/>
        <item m="1" x="1718"/>
        <item m="1" x="1388"/>
        <item m="1" x="1326"/>
        <item m="1" x="1243"/>
        <item m="1" x="1328"/>
        <item m="1" x="1709"/>
        <item m="1" x="1780"/>
        <item m="1" x="1316"/>
        <item m="1" x="1573"/>
        <item m="1" x="1367"/>
        <item m="1" x="1002"/>
        <item m="1" x="928"/>
        <item m="1" x="1775"/>
        <item m="1" x="1776"/>
        <item m="1" x="999"/>
        <item m="1" x="815"/>
        <item m="1" x="1542"/>
        <item m="1" x="1377"/>
        <item m="1" x="1443"/>
        <item m="1" x="1267"/>
        <item m="1" x="1717"/>
        <item m="1" x="1329"/>
        <item m="1" x="1300"/>
        <item m="1" x="773"/>
        <item m="1" x="1093"/>
        <item m="1" x="1151"/>
        <item m="1" x="1303"/>
        <item m="1" x="430"/>
        <item m="1" x="383"/>
        <item m="1" x="1251"/>
        <item m="1" x="1315"/>
        <item m="1" x="1095"/>
        <item m="1" x="1154"/>
        <item m="1" x="1298"/>
        <item m="1" x="1327"/>
        <item m="1" x="1096"/>
        <item m="1" x="1155"/>
        <item m="1" x="1000"/>
        <item m="1" x="816"/>
        <item m="1" x="1351"/>
        <item m="1" x="1379"/>
        <item m="1" x="1297"/>
        <item m="1" x="954"/>
        <item m="1" x="918"/>
        <item m="1" x="1438"/>
        <item m="1" x="1252"/>
        <item m="1" x="1346"/>
        <item m="1" x="1302"/>
        <item m="1" x="1439"/>
        <item m="1" x="1299"/>
        <item m="1" x="1311"/>
        <item m="1" x="1393"/>
        <item m="1" x="1731"/>
        <item m="1" x="1729"/>
        <item m="1" x="957"/>
        <item m="1" x="919"/>
        <item m="1" x="1015"/>
        <item m="1" x="823"/>
        <item m="1" x="1350"/>
        <item m="1" x="929"/>
        <item m="1" x="1730"/>
        <item m="1" x="1319"/>
        <item m="1" x="1347"/>
        <item m="1" x="910"/>
        <item m="1" x="1282"/>
        <item m="1" x="1348"/>
        <item m="1" x="998"/>
        <item m="1" x="908"/>
        <item m="1" x="1035"/>
        <item m="1" x="909"/>
        <item m="1" x="1732"/>
        <item m="1" x="1625"/>
        <item m="1" x="1375"/>
        <item m="1" x="1726"/>
        <item m="1" x="1725"/>
        <item m="1" x="1331"/>
        <item m="1" x="1781"/>
        <item m="1" x="1836"/>
        <item m="1" x="1722"/>
        <item m="1" x="1782"/>
        <item m="1" x="1724"/>
        <item m="1" x="1788"/>
        <item m="1" x="1345"/>
        <item m="1" x="1783"/>
        <item m="1" x="1723"/>
        <item m="1" x="1721"/>
        <item m="1" x="1362"/>
        <item m="1" x="570"/>
        <item m="1" x="1225"/>
        <item m="1" x="719"/>
        <item m="1" x="1119"/>
        <item m="1" x="1179"/>
        <item m="1" x="1819"/>
        <item m="1" x="1435"/>
        <item m="1" x="1021"/>
        <item m="1" x="781"/>
        <item m="1" x="1026"/>
        <item m="1" x="784"/>
        <item m="1" x="1931"/>
        <item m="1" x="1563"/>
        <item m="1" x="1820"/>
        <item m="1" x="1415"/>
        <item m="1" x="1014"/>
        <item m="1" x="761"/>
        <item m="1" x="1042"/>
        <item m="1" x="722"/>
        <item m="1" x="1113"/>
        <item m="1" x="1915"/>
        <item m="1" x="1211"/>
        <item m="1" x="1022"/>
        <item m="1" x="782"/>
        <item m="1" x="1176"/>
        <item m="1" x="1120"/>
        <item m="1" x="1433"/>
        <item m="1" x="789"/>
        <item m="1" x="1033"/>
        <item m="1" x="725"/>
        <item m="1" x="1058"/>
        <item m="1" x="706"/>
        <item m="1" x="1051"/>
        <item m="1" x="787"/>
        <item m="1" x="1023"/>
        <item m="1" x="783"/>
        <item m="1" x="962"/>
        <item m="1" x="752"/>
        <item m="1" x="1165"/>
        <item m="1" x="1112"/>
        <item m="1" x="1048"/>
        <item m="1" x="702"/>
        <item m="1" x="1052"/>
        <item m="1" x="704"/>
        <item m="1" x="720"/>
        <item m="1" x="1445"/>
        <item m="1" x="1104"/>
        <item m="1" x="1054"/>
        <item m="1" x="1173"/>
        <item m="1" x="748"/>
        <item m="1" x="1036"/>
        <item m="1" x="701"/>
        <item m="1" x="1105"/>
        <item m="1" x="1163"/>
        <item m="1" x="1162"/>
        <item m="1" x="1078"/>
        <item m="1" x="1171"/>
        <item m="1" x="1106"/>
        <item m="1" x="640"/>
        <item m="1" x="703"/>
        <item m="1" x="1220"/>
        <item m="1" x="1045"/>
        <item m="1" x="723"/>
        <item m="1" x="1166"/>
        <item m="1" x="1107"/>
        <item m="1" x="573"/>
        <item m="1" x="1226"/>
        <item m="1" x="1007"/>
        <item m="1" x="673"/>
        <item m="1" x="740"/>
        <item m="1" x="741"/>
        <item m="1" x="1114"/>
        <item m="1" x="1440"/>
        <item m="1" x="670"/>
        <item m="1" x="705"/>
        <item m="1" x="1034"/>
        <item m="1" x="444"/>
        <item m="1" x="364"/>
        <item m="1" x="1511"/>
        <item m="1" x="671"/>
        <item m="1" x="1903"/>
        <item m="1" x="1395"/>
        <item m="1" x="1904"/>
        <item m="1" x="724"/>
        <item m="1" x="1076"/>
        <item m="1" x="1121"/>
        <item m="1" x="669"/>
        <item m="1" x="1116"/>
        <item m="1" x="960"/>
        <item m="1" x="672"/>
        <item m="1" x="1108"/>
        <item m="1" x="942"/>
        <item m="1" x="1053"/>
        <item m="1" x="668"/>
        <item m="1" x="715"/>
        <item m="1" x="1122"/>
        <item m="1" x="1504"/>
        <item m="1" x="1571"/>
        <item m="1" x="1418"/>
        <item m="1" x="1687"/>
        <item m="1" x="1932"/>
        <item m="1" x="961"/>
        <item m="1" x="911"/>
        <item m="1" x="1204"/>
        <item m="1" x="967"/>
        <item m="1" x="707"/>
        <item m="1" x="1444"/>
        <item m="1" x="1390"/>
        <item m="1" x="708"/>
        <item m="1" x="956"/>
        <item m="1" x="688"/>
        <item m="1" x="1065"/>
        <item m="1" x="1115"/>
        <item m="1" x="1044"/>
        <item m="1" x="700"/>
        <item m="1" x="678"/>
        <item m="1" x="1111"/>
        <item m="1" x="1213"/>
        <item m="1" x="1029"/>
        <item m="1" x="1073"/>
        <item m="1" x="1132"/>
        <item m="1" x="1130"/>
        <item m="1" x="1332"/>
        <item m="1" x="717"/>
        <item x="150"/>
        <item m="1" x="718"/>
        <item m="1" x="685"/>
        <item m="1" x="1057"/>
        <item m="1" x="943"/>
        <item m="1" x="1172"/>
        <item m="1" x="1123"/>
        <item m="1" x="1180"/>
        <item m="1" x="1169"/>
        <item m="1" x="710"/>
        <item m="1" x="1046"/>
        <item m="1" x="572"/>
        <item m="1" x="1124"/>
        <item m="1" x="1131"/>
        <item m="1" x="1182"/>
        <item m="1" x="947"/>
        <item m="1" x="1138"/>
        <item m="1" x="1183"/>
        <item m="1" x="1059"/>
        <item m="1" x="1217"/>
        <item m="1" x="174"/>
        <item m="1" x="1218"/>
        <item m="1" x="1160"/>
        <item m="1" x="1047"/>
        <item m="1" x="1205"/>
        <item m="1" x="1309"/>
        <item m="1" x="1207"/>
        <item m="1" x="1209"/>
        <item m="1" x="941"/>
        <item m="1" x="681"/>
        <item m="1" x="1310"/>
        <item m="1" x="1077"/>
        <item m="1" x="682"/>
        <item m="1" x="863"/>
        <item m="1" x="622"/>
        <item m="1" x="1084"/>
        <item m="1" x="948"/>
        <item m="1" x="1101"/>
        <item m="1" x="429"/>
        <item m="1" x="382"/>
        <item m="1" x="1219"/>
        <item m="1" x="189"/>
        <item m="1" x="824"/>
        <item m="1" x="1016"/>
        <item m="1" x="933"/>
        <item m="1" x="1386"/>
        <item m="1" x="571"/>
        <item m="1" x="1206"/>
        <item m="1" x="1049"/>
        <item m="1" x="1017"/>
        <item m="1" x="825"/>
        <item m="1" x="934"/>
        <item m="1" x="1208"/>
        <item m="1" x="826"/>
        <item m="1" x="1018"/>
        <item m="1" x="935"/>
        <item m="1" x="1210"/>
        <item m="1" x="939"/>
        <item m="1" x="817"/>
        <item m="1" x="620"/>
        <item m="1" x="944"/>
        <item m="1" x="1008"/>
        <item m="1" x="930"/>
        <item m="1" x="818"/>
        <item m="1" x="819"/>
        <item m="1" x="1009"/>
        <item m="1" x="931"/>
        <item m="1" x="932"/>
        <item m="1" x="716"/>
        <item m="1" x="1066"/>
        <item m="1" x="1221"/>
        <item m="1" x="574"/>
        <item m="1" x="912"/>
        <item m="1" x="1043"/>
        <item m="1" x="1020"/>
        <item m="1" x="936"/>
        <item m="1" x="1222"/>
        <item m="1" x="1224"/>
        <item m="1" x="1214"/>
        <item m="1" x="1337"/>
        <item m="1" x="1215"/>
        <item m="1" x="1067"/>
        <item m="1" x="1223"/>
        <item m="1" x="1202"/>
        <item m="1" x="1216"/>
        <item m="1" x="623"/>
        <item m="1" x="1032"/>
        <item m="1" x="1335"/>
        <item m="1" x="731"/>
        <item m="1" x="949"/>
        <item m="1" x="1333"/>
        <item m="1" x="1436"/>
        <item m="1" x="709"/>
        <item m="1" x="1203"/>
        <item m="1" x="1338"/>
        <item m="1" x="1334"/>
        <item m="1" x="1336"/>
        <item m="1" x="1434"/>
        <item m="1" x="890"/>
        <item m="1" x="1019"/>
        <item m="1" x="562"/>
        <item m="1" x="683"/>
        <item m="1" x="820"/>
        <item m="1" x="821"/>
        <item m="1" x="563"/>
        <item m="1" x="822"/>
        <item m="1" x="438"/>
        <item m="1" x="394"/>
        <item m="1" x="1010"/>
        <item m="1" x="646"/>
        <item m="1" x="511"/>
        <item m="1" x="418"/>
        <item m="1" x="510"/>
        <item m="1" x="544"/>
        <item m="1" x="1699"/>
        <item m="1" x="692"/>
        <item m="1" x="1011"/>
        <item m="1" x="868"/>
        <item m="1" x="844"/>
        <item m="1" x="642"/>
        <item m="1" x="1534"/>
        <item m="1" x="1405"/>
        <item m="1" x="732"/>
        <item m="1" x="458"/>
        <item m="1" x="533"/>
        <item m="1" x="728"/>
        <item m="1" x="898"/>
        <item m="1" x="459"/>
        <item m="1" x="534"/>
        <item m="1" x="453"/>
        <item m="1" x="531"/>
        <item m="1" x="902"/>
        <item m="1" x="729"/>
        <item m="1" x="643"/>
        <item m="1" x="721"/>
        <item m="1" x="419"/>
        <item m="1" x="733"/>
        <item m="1" x="455"/>
        <item m="1" x="395"/>
        <item m="1" x="862"/>
        <item m="1" x="892"/>
        <item m="1" x="727"/>
        <item m="1" x="456"/>
        <item m="1" x="397"/>
        <item m="1" x="1086"/>
        <item m="1" x="1143"/>
        <item m="1" x="873"/>
        <item m="1" x="1437"/>
        <item m="1" x="1535"/>
        <item m="1" x="1406"/>
        <item m="1" x="443"/>
        <item m="1" x="389"/>
        <item m="1" x="1088"/>
        <item m="1" x="1146"/>
        <item m="1" x="1087"/>
        <item m="1" x="1145"/>
        <item m="1" x="830"/>
        <item m="1" x="1090"/>
        <item m="1" x="1149"/>
        <item m="1" x="812"/>
        <item m="1" x="1060"/>
        <item m="1" x="1050"/>
        <item m="1" x="1089"/>
        <item m="1" x="1147"/>
        <item m="1" x="421"/>
        <item m="1" x="880"/>
        <item m="1" x="629"/>
        <item m="1" x="525"/>
        <item m="1" x="989"/>
        <item m="1" x="860"/>
        <item m="1" x="454"/>
        <item m="1" x="532"/>
        <item m="1" x="527"/>
        <item m="1" x="457"/>
        <item m="1" x="398"/>
        <item m="1" x="726"/>
        <item m="1" x="1091"/>
        <item m="1" x="1150"/>
        <item m="1" x="564"/>
        <item m="1" x="810"/>
        <item m="1" x="1061"/>
        <item m="1" x="883"/>
        <item m="1" x="473"/>
        <item m="1" x="881"/>
        <item m="1" x="404"/>
        <item m="1" x="1055"/>
        <item m="1" x="874"/>
        <item m="1" x="811"/>
        <item m="1" x="1005"/>
        <item m="1" x="864"/>
        <item m="1" x="390"/>
        <item m="1" x="434"/>
        <item m="1" x="387"/>
        <item m="1" x="840"/>
        <item m="1" x="630"/>
        <item m="1" x="526"/>
        <item m="1" x="791"/>
        <item m="1" x="839"/>
        <item m="1" x="861"/>
        <item m="1" x="621"/>
        <item m="1" x="986"/>
        <item m="1" x="808"/>
        <item m="1" x="835"/>
        <item m="1" x="528"/>
        <item m="1" x="853"/>
        <item m="1" x="786"/>
        <item m="1" x="388"/>
        <item m="1" x="891"/>
        <item m="1" x="258"/>
        <item m="1" x="831"/>
        <item m="1" x="987"/>
        <item m="1" x="858"/>
        <item m="1" x="439"/>
        <item m="1" x="524"/>
        <item m="1" x="832"/>
        <item m="1" x="472"/>
        <item m="1" x="405"/>
        <item m="1" x="857"/>
        <item m="1" x="734"/>
        <item m="1" x="982"/>
        <item m="1" x="854"/>
        <item m="1" x="1038"/>
        <item m="1" x="872"/>
        <item m="1" x="474"/>
        <item m="1" x="537"/>
        <item m="1" x="988"/>
        <item m="1" x="859"/>
        <item m="1" x="899"/>
        <item m="1" x="566"/>
        <item m="1" x="770"/>
        <item m="1" x="901"/>
        <item m="1" x="749"/>
        <item m="1" x="245"/>
        <item m="1" x="396"/>
        <item m="1" x="778"/>
        <item m="1" x="903"/>
        <item m="1" x="426"/>
        <item m="1" x="308"/>
        <item m="1" x="882"/>
        <item m="1" x="904"/>
        <item m="1" x="431"/>
        <item m="1" x="384"/>
        <item m="1" x="432"/>
        <item m="1" x="385"/>
        <item m="1" x="737"/>
        <item m="1" x="777"/>
        <item m="1" x="837"/>
        <item m="1" x="433"/>
        <item m="1" x="386"/>
        <item m="1" x="841"/>
        <item m="1" x="756"/>
        <item m="1" x="829"/>
        <item m="1" x="758"/>
        <item m="1" x="836"/>
        <item m="1" x="399"/>
        <item m="1" x="366"/>
        <item m="1" x="805"/>
        <item m="1" x="809"/>
        <item m="1" x="757"/>
        <item m="1" x="401"/>
        <item m="1" x="937"/>
        <item m="1" x="498"/>
        <item m="1" x="369"/>
        <item m="1" x="806"/>
        <item m="1" x="983"/>
        <item m="1" x="855"/>
        <item m="1" x="889"/>
        <item m="1" x="774"/>
        <item m="1" x="775"/>
        <item m="1" x="450"/>
        <item m="1" x="313"/>
        <item m="1" x="246"/>
        <item m="1" x="437"/>
        <item m="1" x="247"/>
        <item m="1" x="776"/>
        <item m="1" x="1195"/>
        <item m="1" x="753"/>
        <item m="1" x="754"/>
        <item m="1" x="779"/>
        <item m="1" x="938"/>
        <item m="1" x="888"/>
        <item m="1" x="641"/>
        <item m="1" x="788"/>
        <item m="1" x="946"/>
        <item m="1" x="1117"/>
        <item m="1" x="1174"/>
        <item m="1" x="755"/>
        <item m="1" x="803"/>
        <item m="1" x="804"/>
        <item m="1" x="1620"/>
        <item m="1" x="1196"/>
        <item m="1" x="738"/>
        <item m="1" x="746"/>
        <item m="1" x="1610"/>
        <item m="1" x="1186"/>
        <item m="1" x="766"/>
        <item m="1" x="1611"/>
        <item m="1" x="1187"/>
        <item m="1" x="502"/>
        <item m="1" x="374"/>
        <item m="1" x="842"/>
        <item m="1" x="768"/>
        <item m="1" x="790"/>
        <item m="1" x="945"/>
        <item m="1" x="895"/>
        <item m="1" x="1612"/>
        <item m="1" x="893"/>
        <item m="1" x="792"/>
        <item m="1" x="763"/>
        <item m="1" x="896"/>
        <item m="1" x="894"/>
        <item m="1" x="833"/>
        <item m="1" x="1118"/>
        <item m="1" x="1175"/>
        <item m="1" x="897"/>
        <item m="1" x="1037"/>
        <item m="1" x="871"/>
        <item m="1" x="441"/>
        <item m="1" x="310"/>
        <item m="1" x="747"/>
        <item m="1" x="635"/>
        <item m="1" x="713"/>
        <item m="1" x="712"/>
        <item m="1" x="940"/>
        <item m="1" x="978"/>
        <item m="1" x="852"/>
        <item m="1" x="759"/>
        <item m="1" x="690"/>
        <item m="1" x="463"/>
        <item m="1" x="256"/>
        <item m="1" x="834"/>
        <item m="1" x="838"/>
        <item m="1" x="984"/>
        <item m="1" x="856"/>
        <item m="1" x="711"/>
        <item m="1" x="484"/>
        <item m="1" x="319"/>
        <item m="1" x="814"/>
        <item m="1" x="491"/>
        <item m="1" x="326"/>
        <item m="1" x="1062"/>
        <item m="1" x="884"/>
        <item m="1" x="467"/>
        <item m="1" x="400"/>
        <item m="1" x="780"/>
        <item m="1" x="765"/>
        <item m="1" x="849"/>
        <item m="1" x="697"/>
        <item m="1" x="850"/>
        <item m="1" x="468"/>
        <item m="1" x="402"/>
        <item m="1" x="695"/>
        <item m="1" x="460"/>
        <item m="1" x="316"/>
        <item m="1" x="851"/>
        <item m="1" x="461"/>
        <item m="1" x="253"/>
        <item m="1" x="767"/>
        <item m="1" x="608"/>
        <item m="1" x="464"/>
        <item m="1" x="257"/>
        <item m="1" x="793"/>
        <item m="1" x="739"/>
        <item m="1" x="769"/>
        <item m="1" x="503"/>
        <item m="1" x="375"/>
        <item m="1" x="760"/>
        <item m="1" x="714"/>
        <item m="1" x="160"/>
        <item m="1" x="751"/>
        <item m="1" x="636"/>
        <item m="1" x="556"/>
        <item m="1" x="771"/>
        <item m="1" x="691"/>
        <item m="1" x="309"/>
        <item m="1" x="764"/>
        <item m="1" x="698"/>
        <item m="1" x="693"/>
        <item m="1" x="485"/>
        <item m="1" x="320"/>
        <item m="1" x="492"/>
        <item m="1" x="327"/>
        <item m="1" x="696"/>
        <item m="1" x="483"/>
        <item x="29"/>
        <item m="1" x="735"/>
        <item m="1" x="699"/>
        <item m="1" x="736"/>
        <item m="1" x="750"/>
        <item m="1" x="462"/>
        <item m="1" x="254"/>
        <item m="1" x="252"/>
        <item m="1" x="619"/>
        <item m="1" x="694"/>
        <item m="1" x="730"/>
        <item m="1" x="1285"/>
        <item m="1" x="1103"/>
        <item m="1" x="403"/>
        <item m="1" x="1063"/>
        <item m="1" x="885"/>
        <item m="1" x="1286"/>
        <item m="1" x="514"/>
        <item m="1" x="376"/>
        <item m="1" x="1064"/>
        <item m="1" x="886"/>
        <item m="1" x="1102"/>
        <item m="1" x="1161"/>
        <item m="1" x="1109"/>
        <item m="1" x="1167"/>
        <item m="1" x="231"/>
        <item m="1" x="170"/>
        <item m="1" x="744"/>
        <item m="1" x="447"/>
        <item m="1" x="365"/>
        <item m="1" x="1495"/>
        <item m="1" x="745"/>
        <item m="1" x="508"/>
        <item m="1" x="265"/>
        <item m="1" x="612"/>
        <item m="1" x="420"/>
        <item m="1" x="501"/>
        <item m="1" x="372"/>
        <item m="1" x="522"/>
        <item m="1" x="201"/>
        <item m="1" x="613"/>
        <item m="1" x="509"/>
        <item m="1" x="267"/>
        <item m="1" x="611"/>
        <item m="1" x="1110"/>
        <item m="1" x="1168"/>
        <item m="1" x="471"/>
        <item m="1" x="318"/>
        <item m="1" x="496"/>
        <item m="1" x="259"/>
        <item m="1" x="523"/>
        <item m="1" x="202"/>
        <item m="1" x="497"/>
        <item m="1" x="333"/>
        <item m="1" x="1006"/>
        <item m="1" x="865"/>
        <item m="1" x="560"/>
        <item m="1" x="549"/>
        <item m="1" x="561"/>
        <item m="1" x="866"/>
        <item m="1" x="887"/>
        <item m="1" x="1056"/>
        <item m="1" x="875"/>
        <item m="1" x="335"/>
        <item m="1" x="506"/>
        <item m="1" x="228"/>
        <item m="1" x="517"/>
        <item m="1" x="197"/>
        <item m="1" x="260"/>
        <item m="1" x="261"/>
        <item m="1" x="507"/>
        <item m="1" x="264"/>
        <item m="1" x="266"/>
        <item m="1" x="530"/>
        <item m="1" x="229"/>
        <item m="1" x="469"/>
        <item m="1" x="317"/>
        <item m="1" x="504"/>
        <item m="1" x="263"/>
        <item m="1" x="512"/>
        <item m="1" x="192"/>
        <item m="1" x="661"/>
        <item m="1" x="519"/>
        <item m="1" x="268"/>
        <item m="1" x="255"/>
        <item m="1" x="198"/>
        <item m="1" x="565"/>
        <item m="1" x="614"/>
        <item m="1" x="448"/>
        <item m="1" x="171"/>
        <item m="1" x="550"/>
        <item m="1" x="465"/>
        <item m="1" x="226"/>
        <item m="1" x="554"/>
        <item m="1" x="541"/>
        <item m="1" x="520"/>
        <item m="1" x="232"/>
        <item m="1" x="542"/>
        <item m="1" x="551"/>
        <item m="1" x="172"/>
        <item m="1" x="449"/>
        <item m="1" x="545"/>
        <item m="1" x="451"/>
        <item m="1" x="173"/>
        <item m="1" x="233"/>
        <item m="1" x="552"/>
        <item m="1" x="547"/>
        <item m="1" x="555"/>
        <item m="1" x="521"/>
        <item m="1" x="200"/>
        <item m="1" x="442"/>
        <item m="1" x="424"/>
        <item m="1" x="679"/>
        <item m="1" x="687"/>
        <item m="1" x="518"/>
        <item m="1" x="199"/>
        <item m="1" x="515"/>
        <item m="1" x="299"/>
        <item m="1" x="262"/>
        <item m="1" x="680"/>
        <item x="48"/>
        <item m="1" x="336"/>
        <item m="1" x="230"/>
        <item m="1" x="686"/>
        <item m="1" x="900"/>
        <item m="1" x="440"/>
        <item m="1" x="423"/>
        <item m="1" x="513"/>
        <item m="1" x="193"/>
        <item x="49"/>
        <item m="1" x="328"/>
        <item m="1" x="543"/>
        <item m="1" x="548"/>
        <item m="1" x="1030"/>
        <item m="1" x="674"/>
        <item m="1" x="227"/>
        <item m="1" x="601"/>
        <item m="1" x="546"/>
        <item m="1" x="203"/>
        <item m="1" x="553"/>
        <item m="1" x="243"/>
        <item m="1" x="600"/>
        <item m="1" x="466"/>
        <item m="1" x="345"/>
        <item m="1" x="244"/>
        <item m="1" x="535"/>
        <item m="1" x="610"/>
        <item m="1" x="422"/>
        <item m="1" x="876"/>
        <item m="1" x="152"/>
        <item m="1" x="877"/>
        <item m="1" x="742"/>
        <item m="1" x="359"/>
        <item m="1" x="206"/>
        <item m="1" x="219"/>
        <item m="1" x="609"/>
        <item m="1" x="207"/>
        <item m="1" x="843"/>
        <item m="1" x="567"/>
        <item m="1" x="208"/>
        <item m="1" x="743"/>
        <item m="1" x="210"/>
        <item m="1" x="617"/>
        <item m="1" x="1031"/>
        <item m="1" x="676"/>
        <item m="1" x="1702"/>
        <item m="1" x="684"/>
        <item m="1" x="675"/>
        <item m="1" x="1039"/>
        <item m="1" x="677"/>
        <item m="1" x="347"/>
        <item m="1" x="209"/>
        <item m="1" x="618"/>
        <item m="1" x="667"/>
        <item m="1" x="615"/>
        <item m="1" x="575"/>
        <item m="1" x="616"/>
        <item m="1" x="360"/>
        <item m="1" x="664"/>
        <item m="1" x="665"/>
        <item m="1" x="1703"/>
        <item m="1" x="666"/>
        <item m="1" x="662"/>
        <item m="1" x="211"/>
        <item m="1" x="222"/>
        <item x="59"/>
        <item m="1" x="204"/>
        <item m="1" x="435"/>
        <item m="1" x="161"/>
        <item m="1" x="220"/>
        <item m="1" x="606"/>
        <item m="1" x="505"/>
        <item m="1" x="417"/>
        <item m="1" x="1212"/>
        <item m="1" x="1700"/>
        <item m="1" x="445"/>
        <item m="1" x="391"/>
        <item m="1" x="607"/>
        <item m="1" x="436"/>
        <item m="1" x="293"/>
        <item m="1" x="177"/>
        <item m="1" x="164"/>
        <item m="1" x="185"/>
        <item x="7"/>
        <item x="71"/>
        <item m="1" x="212"/>
        <item m="1" x="234"/>
        <item x="72"/>
        <item m="1" x="283"/>
        <item m="1" x="529"/>
        <item m="1" x="627"/>
        <item m="1" x="981"/>
        <item m="1" x="628"/>
        <item m="1" x="165"/>
        <item m="1" x="163"/>
        <item m="1" x="162"/>
        <item x="30"/>
        <item m="1" x="250"/>
        <item m="1" x="597"/>
        <item x="36"/>
        <item m="1" x="251"/>
        <item m="1" x="990"/>
        <item m="1" x="631"/>
        <item m="1" x="493"/>
        <item m="1" x="414"/>
        <item x="31"/>
        <item m="1" x="296"/>
        <item m="1" x="270"/>
        <item m="1" x="1704"/>
        <item m="1" x="271"/>
        <item m="1" x="470"/>
        <item x="73"/>
        <item m="1" x="291"/>
        <item x="8"/>
        <item m="1" x="292"/>
        <item x="37"/>
        <item m="1" x="276"/>
        <item m="1" x="294"/>
        <item m="1" x="277"/>
        <item m="1" x="248"/>
        <item m="1" x="297"/>
        <item m="1" x="295"/>
        <item m="1" x="475"/>
        <item m="1" x="406"/>
        <item m="1" x="285"/>
        <item x="11"/>
        <item x="12"/>
        <item m="1" x="486"/>
        <item m="1" x="409"/>
        <item m="1" x="300"/>
        <item m="1" x="301"/>
        <item x="51"/>
        <item m="1" x="538"/>
        <item x="52"/>
        <item m="1" x="286"/>
        <item m="1" x="1701"/>
        <item m="1" x="379"/>
        <item m="1" x="540"/>
        <item m="1" x="288"/>
        <item m="1" x="539"/>
        <item m="1" x="302"/>
        <item x="74"/>
        <item x="75"/>
        <item m="1" x="303"/>
        <item x="57"/>
        <item m="1" x="289"/>
        <item x="58"/>
        <item m="1" x="644"/>
        <item m="1" x="645"/>
        <item x="32"/>
        <item m="1" x="298"/>
        <item m="1" x="307"/>
        <item m="1" x="980"/>
        <item m="1" x="625"/>
        <item x="77"/>
        <item x="50"/>
        <item x="33"/>
        <item m="1" x="304"/>
        <item m="1" x="648"/>
        <item m="1" x="634"/>
        <item m="1" x="656"/>
        <item m="1" x="236"/>
        <item m="1" x="626"/>
        <item m="1" x="649"/>
        <item m="1" x="269"/>
        <item x="78"/>
        <item x="5"/>
        <item m="1" x="349"/>
        <item x="38"/>
        <item m="1" x="305"/>
        <item x="80"/>
        <item m="1" x="813"/>
        <item m="1" x="596"/>
        <item m="1" x="452"/>
        <item m="1" x="392"/>
        <item x="53"/>
        <item m="1" x="393"/>
        <item m="1" x="590"/>
        <item x="81"/>
        <item x="55"/>
        <item m="1" x="536"/>
        <item m="1" x="237"/>
        <item m="1" x="487"/>
        <item m="1" x="410"/>
        <item m="1" x="311"/>
        <item m="1" x="329"/>
        <item m="1" x="306"/>
        <item m="1" x="239"/>
        <item x="83"/>
        <item x="64"/>
        <item m="1" x="272"/>
        <item m="1" x="494"/>
        <item m="1" x="415"/>
        <item m="1" x="274"/>
        <item m="1" x="281"/>
        <item m="1" x="480"/>
        <item m="1" x="407"/>
        <item x="65"/>
        <item x="54"/>
        <item x="34"/>
        <item m="1" x="282"/>
        <item x="63"/>
        <item m="1" x="238"/>
        <item x="86"/>
        <item x="79"/>
        <item m="1" x="273"/>
        <item m="1" x="159"/>
        <item x="35"/>
        <item x="62"/>
        <item m="1" x="280"/>
        <item m="1" x="287"/>
        <item x="56"/>
        <item m="1" x="290"/>
        <item m="1" x="279"/>
        <item m="1" x="240"/>
        <item x="76"/>
        <item x="60"/>
        <item m="1" x="275"/>
        <item m="1" x="242"/>
        <item x="9"/>
        <item m="1" x="241"/>
        <item m="1" x="284"/>
        <item m="1" x="278"/>
        <item m="1" x="235"/>
        <item m="1" x="488"/>
        <item m="1" x="249"/>
        <item x="1"/>
        <item m="1" x="357"/>
        <item m="1" x="1040"/>
        <item m="1" x="568"/>
        <item m="1" x="489"/>
        <item m="1" x="412"/>
        <item m="1" x="1041"/>
        <item m="1" x="569"/>
        <item x="2"/>
        <item m="1" x="314"/>
        <item m="1" x="330"/>
        <item m="1" x="315"/>
        <item x="84"/>
        <item m="1" x="411"/>
        <item m="1" x="351"/>
        <item m="1" x="324"/>
        <item m="1" x="353"/>
        <item x="25"/>
        <item x="85"/>
        <item m="1" x="490"/>
        <item m="1" x="413"/>
        <item m="1" x="594"/>
        <item m="1" x="663"/>
        <item m="1" x="325"/>
        <item m="1" x="331"/>
        <item m="1" x="352"/>
        <item m="1" x="321"/>
        <item m="1" x="495"/>
        <item m="1" x="416"/>
        <item m="1" x="332"/>
        <item m="1" x="342"/>
        <item m="1" x="583"/>
        <item m="1" x="358"/>
        <item m="1" x="337"/>
        <item m="1" x="378"/>
        <item m="1" x="599"/>
        <item m="1" x="312"/>
        <item m="1" x="997"/>
        <item m="1" x="637"/>
        <item m="1" x="341"/>
        <item m="1" x="338"/>
        <item m="1" x="598"/>
        <item m="1" x="339"/>
        <item m="1" x="591"/>
        <item m="1" x="356"/>
        <item m="1" x="322"/>
        <item m="1" x="346"/>
        <item m="1" x="343"/>
        <item m="1" x="595"/>
        <item m="1" x="344"/>
        <item m="1" x="340"/>
        <item m="1" x="350"/>
        <item m="1" x="593"/>
        <item m="1" x="323"/>
        <item m="1" x="592"/>
        <item m="1" x="481"/>
        <item m="1" x="408"/>
        <item m="1" x="377"/>
        <item m="1" x="348"/>
        <item x="82"/>
        <item x="27"/>
        <item m="1" x="151"/>
        <item m="1" x="191"/>
        <item m="1" x="176"/>
        <item x="110"/>
        <item x="95"/>
        <item x="96"/>
        <item m="1" x="166"/>
        <item x="89"/>
        <item m="1" x="223"/>
        <item x="90"/>
        <item x="28"/>
        <item m="1" x="657"/>
        <item m="1" x="224"/>
        <item m="1" x="363"/>
        <item x="116"/>
        <item m="1" x="153"/>
        <item m="1" x="647"/>
        <item x="114"/>
        <item x="93"/>
        <item m="1" x="362"/>
        <item x="13"/>
        <item m="1" x="368"/>
        <item x="108"/>
        <item x="92"/>
        <item m="1" x="154"/>
        <item m="1" x="428"/>
        <item m="1" x="380"/>
        <item x="94"/>
        <item x="123"/>
        <item m="1" x="381"/>
        <item m="1" x="499"/>
        <item m="1" x="370"/>
        <item m="1" x="361"/>
        <item x="113"/>
        <item x="111"/>
        <item m="1" x="156"/>
        <item x="14"/>
        <item m="1" x="584"/>
        <item m="1" x="585"/>
        <item x="99"/>
        <item x="122"/>
        <item m="1" x="558"/>
        <item x="121"/>
        <item m="1" x="559"/>
        <item m="1" x="660"/>
        <item m="1" x="167"/>
        <item x="3"/>
        <item x="117"/>
        <item x="106"/>
        <item m="1" x="168"/>
        <item x="4"/>
        <item x="133"/>
        <item x="124"/>
        <item m="1" x="500"/>
        <item m="1" x="371"/>
        <item x="125"/>
        <item m="1" x="157"/>
        <item x="126"/>
        <item m="1" x="158"/>
        <item m="1" x="169"/>
        <item x="6"/>
        <item x="115"/>
        <item m="1" x="658"/>
        <item x="127"/>
        <item x="102"/>
        <item x="103"/>
        <item m="1" x="659"/>
        <item m="1" x="654"/>
        <item m="1" x="175"/>
        <item x="104"/>
        <item m="1" x="655"/>
        <item m="1" x="650"/>
        <item x="105"/>
        <item m="1" x="652"/>
        <item m="1" x="653"/>
        <item m="1" x="651"/>
        <item m="1" x="604"/>
        <item m="1" x="186"/>
        <item m="1" x="188"/>
        <item m="1" x="367"/>
        <item m="1" x="602"/>
        <item m="1" x="603"/>
        <item m="1" x="187"/>
        <item m="1" x="373"/>
        <item x="112"/>
        <item x="39"/>
        <item m="1" x="2282"/>
        <item m="1" x="2286"/>
        <item x="131"/>
        <item m="1" x="2280"/>
        <item m="1" x="2278"/>
        <item m="1" x="2285"/>
        <item m="1" x="2287"/>
        <item m="1" x="2288"/>
        <item m="1" x="2281"/>
        <item m="1" x="2279"/>
        <item m="1" x="2283"/>
        <item x="119"/>
        <item x="120"/>
        <item x="145"/>
        <item x="134"/>
        <item x="146"/>
        <item x="132"/>
        <item x="40"/>
        <item x="61"/>
        <item x="107"/>
        <item m="1" x="476"/>
        <item m="1" x="179"/>
        <item m="1" x="180"/>
        <item x="139"/>
        <item m="1" x="588"/>
        <item m="1" x="587"/>
        <item m="1" x="478"/>
        <item m="1" x="182"/>
        <item m="1" x="605"/>
        <item m="1" x="479"/>
        <item m="1" x="183"/>
        <item x="140"/>
        <item m="1" x="482"/>
        <item m="1" x="184"/>
        <item m="1" x="581"/>
        <item m="1" x="582"/>
        <item x="21"/>
        <item x="22"/>
        <item m="1" x="477"/>
        <item m="1" x="181"/>
        <item m="1" x="178"/>
        <item m="1" x="589"/>
        <item m="1" x="155"/>
        <item m="1" x="586"/>
        <item x="66"/>
        <item x="128"/>
        <item m="1" x="194"/>
        <item m="1" x="195"/>
        <item x="129"/>
        <item m="1" x="196"/>
        <item x="67"/>
        <item m="1" x="213"/>
        <item x="130"/>
        <item x="68"/>
        <item m="1" x="214"/>
        <item m="1" x="579"/>
        <item m="1" x="580"/>
        <item m="1" x="215"/>
        <item m="1" x="577"/>
        <item m="1" x="576"/>
        <item m="1" x="221"/>
        <item m="1" x="578"/>
        <item m="1" x="205"/>
        <item x="18"/>
        <item x="118"/>
        <item x="15"/>
        <item x="16"/>
        <item m="1" x="516"/>
        <item m="1" x="354"/>
        <item x="17"/>
        <item m="1" x="355"/>
        <item m="1" x="216"/>
        <item x="19"/>
        <item m="1" x="217"/>
        <item m="1" x="218"/>
        <item x="45"/>
        <item x="46"/>
        <item x="69"/>
        <item x="47"/>
        <item x="70"/>
        <item m="1" x="190"/>
        <item x="41"/>
        <item x="10"/>
        <item m="1" x="446"/>
        <item m="1" x="425"/>
        <item x="136"/>
        <item x="135"/>
        <item x="137"/>
        <item x="138"/>
        <item x="147"/>
        <item x="148"/>
        <item x="109"/>
        <item x="91"/>
        <item x="141"/>
        <item x="143"/>
        <item m="1" x="225"/>
        <item x="144"/>
        <item x="142"/>
        <item x="98"/>
        <item x="97"/>
        <item x="20"/>
        <item m="1" x="334"/>
        <item x="44"/>
        <item x="26"/>
        <item x="24"/>
        <item x="149"/>
        <item x="23"/>
        <item x="43"/>
        <item x="101"/>
        <item x="100"/>
        <item x="87"/>
        <item x="88"/>
        <item x="42"/>
      </items>
    </pivotField>
    <pivotField compact="0" numFmtId="165" outline="0" showAll="0" defaultSubtotal="0"/>
    <pivotField dataField="1" compact="0" outline="0" showAll="0" defaultSubtotal="0">
      <items count="600">
        <item x="48"/>
        <item m="1" x="170"/>
        <item x="109"/>
        <item x="39"/>
        <item x="40"/>
        <item m="1" x="245"/>
        <item m="1" x="244"/>
        <item m="1" x="200"/>
        <item m="1" x="232"/>
        <item m="1" x="198"/>
        <item x="103"/>
        <item m="1" x="157"/>
        <item m="1" x="152"/>
        <item m="1" x="171"/>
        <item x="19"/>
        <item x="23"/>
        <item x="3"/>
        <item x="65"/>
        <item m="1" x="208"/>
        <item m="1" x="270"/>
        <item m="1" x="144"/>
        <item m="1" x="207"/>
        <item m="1" x="449"/>
        <item m="1" x="158"/>
        <item m="1" x="134"/>
        <item m="1" x="139"/>
        <item m="1" x="164"/>
        <item m="1" x="194"/>
        <item m="1" x="179"/>
        <item m="1" x="249"/>
        <item m="1" x="265"/>
        <item m="1" x="150"/>
        <item m="1" x="579"/>
        <item m="1" x="397"/>
        <item m="1" x="167"/>
        <item m="1" x="143"/>
        <item x="12"/>
        <item m="1" x="182"/>
        <item x="29"/>
        <item x="100"/>
        <item m="1" x="145"/>
        <item m="1" x="204"/>
        <item x="51"/>
        <item x="62"/>
        <item m="1" x="459"/>
        <item x="72"/>
        <item x="64"/>
        <item x="80"/>
        <item m="1" x="581"/>
        <item x="11"/>
        <item m="1" x="160"/>
        <item m="1" x="527"/>
        <item m="1" x="141"/>
        <item m="1" x="161"/>
        <item m="1" x="594"/>
        <item m="1" x="289"/>
        <item m="1" x="338"/>
        <item m="1" x="226"/>
        <item m="1" x="571"/>
        <item m="1" x="166"/>
        <item x="81"/>
        <item m="1" x="224"/>
        <item x="75"/>
        <item m="1" x="582"/>
        <item m="1" x="595"/>
        <item m="1" x="537"/>
        <item m="1" x="248"/>
        <item m="1" x="467"/>
        <item x="95"/>
        <item m="1" x="570"/>
        <item m="1" x="252"/>
        <item m="1" x="463"/>
        <item m="1" x="448"/>
        <item x="92"/>
        <item m="1" x="524"/>
        <item m="1" x="580"/>
        <item m="1" x="599"/>
        <item m="1" x="583"/>
        <item m="1" x="288"/>
        <item m="1" x="590"/>
        <item x="7"/>
        <item m="1" x="593"/>
        <item m="1" x="569"/>
        <item m="1" x="159"/>
        <item x="76"/>
        <item m="1" x="374"/>
        <item m="1" x="577"/>
        <item m="1" x="598"/>
        <item m="1" x="592"/>
        <item x="5"/>
        <item m="1" x="596"/>
        <item m="1" x="597"/>
        <item m="1" x="575"/>
        <item m="1" x="591"/>
        <item m="1" x="525"/>
        <item m="1" x="588"/>
        <item m="1" x="131"/>
        <item m="1" x="503"/>
        <item m="1" x="256"/>
        <item m="1" x="257"/>
        <item x="13"/>
        <item m="1" x="209"/>
        <item m="1" x="547"/>
        <item m="1" x="387"/>
        <item m="1" x="128"/>
        <item m="1" x="538"/>
        <item m="1" x="574"/>
        <item m="1" x="187"/>
        <item x="60"/>
        <item m="1" x="272"/>
        <item m="1" x="513"/>
        <item m="1" x="235"/>
        <item x="28"/>
        <item m="1" x="548"/>
        <item m="1" x="137"/>
        <item x="43"/>
        <item m="1" x="227"/>
        <item m="1" x="132"/>
        <item m="1" x="146"/>
        <item m="1" x="259"/>
        <item x="78"/>
        <item x="110"/>
        <item x="57"/>
        <item m="1" x="188"/>
        <item m="1" x="587"/>
        <item x="44"/>
        <item m="1" x="242"/>
        <item m="1" x="165"/>
        <item x="26"/>
        <item m="1" x="268"/>
        <item m="1" x="291"/>
        <item x="68"/>
        <item m="1" x="220"/>
        <item x="45"/>
        <item x="18"/>
        <item x="37"/>
        <item m="1" x="572"/>
        <item x="47"/>
        <item m="1" x="514"/>
        <item m="1" x="177"/>
        <item m="1" x="375"/>
        <item m="1" x="155"/>
        <item m="1" x="589"/>
        <item m="1" x="482"/>
        <item m="1" x="464"/>
        <item m="1" x="465"/>
        <item m="1" x="584"/>
        <item m="1" x="178"/>
        <item m="1" x="578"/>
        <item x="69"/>
        <item m="1" x="237"/>
        <item m="1" x="395"/>
        <item m="1" x="532"/>
        <item m="1" x="585"/>
        <item m="1" x="341"/>
        <item m="1" x="586"/>
        <item m="1" x="466"/>
        <item m="1" x="576"/>
        <item x="83"/>
        <item m="1" x="573"/>
        <item m="1" x="193"/>
        <item x="10"/>
        <item m="1" x="233"/>
        <item m="1" x="120"/>
        <item m="1" x="254"/>
        <item m="1" x="181"/>
        <item x="2"/>
        <item m="1" x="549"/>
        <item m="1" x="550"/>
        <item x="15"/>
        <item m="1" x="444"/>
        <item m="1" x="337"/>
        <item m="1" x="147"/>
        <item x="24"/>
        <item x="66"/>
        <item m="1" x="279"/>
        <item m="1" x="172"/>
        <item m="1" x="551"/>
        <item x="79"/>
        <item m="1" x="319"/>
        <item m="1" x="526"/>
        <item x="86"/>
        <item m="1" x="445"/>
        <item m="1" x="564"/>
        <item m="1" x="431"/>
        <item m="1" x="351"/>
        <item m="1" x="352"/>
        <item m="1" x="326"/>
        <item m="1" x="565"/>
        <item m="1" x="320"/>
        <item m="1" x="321"/>
        <item m="1" x="566"/>
        <item m="1" x="470"/>
        <item m="1" x="567"/>
        <item m="1" x="568"/>
        <item m="1" x="516"/>
        <item m="1" x="552"/>
        <item m="1" x="553"/>
        <item m="1" x="554"/>
        <item m="1" x="555"/>
        <item m="1" x="311"/>
        <item m="1" x="556"/>
        <item m="1" x="557"/>
        <item m="1" x="360"/>
        <item m="1" x="361"/>
        <item m="1" x="358"/>
        <item m="1" x="558"/>
        <item m="1" x="559"/>
        <item m="1" x="415"/>
        <item m="1" x="362"/>
        <item m="1" x="363"/>
        <item m="1" x="368"/>
        <item m="1" x="328"/>
        <item m="1" x="457"/>
        <item m="1" x="560"/>
        <item m="1" x="561"/>
        <item m="1" x="562"/>
        <item m="1" x="563"/>
        <item m="1" x="399"/>
        <item m="1" x="310"/>
        <item m="1" x="432"/>
        <item m="1" x="371"/>
        <item m="1" x="366"/>
        <item m="1" x="382"/>
        <item m="1" x="542"/>
        <item m="1" x="541"/>
        <item m="1" x="350"/>
        <item m="1" x="349"/>
        <item m="1" x="543"/>
        <item m="1" x="539"/>
        <item x="33"/>
        <item m="1" x="546"/>
        <item x="93"/>
        <item m="1" x="373"/>
        <item x="49"/>
        <item x="56"/>
        <item m="1" x="494"/>
        <item x="27"/>
        <item m="1" x="384"/>
        <item m="1" x="418"/>
        <item m="1" x="540"/>
        <item m="1" x="323"/>
        <item m="1" x="324"/>
        <item m="1" x="544"/>
        <item m="1" x="529"/>
        <item m="1" x="530"/>
        <item m="1" x="531"/>
        <item m="1" x="533"/>
        <item m="1" x="296"/>
        <item m="1" x="545"/>
        <item m="1" x="388"/>
        <item m="1" x="534"/>
        <item m="1" x="345"/>
        <item m="1" x="535"/>
        <item m="1" x="536"/>
        <item m="1" x="389"/>
        <item m="1" x="485"/>
        <item m="1" x="517"/>
        <item m="1" x="493"/>
        <item m="1" x="518"/>
        <item m="1" x="451"/>
        <item m="1" x="519"/>
        <item m="1" x="228"/>
        <item m="1" x="274"/>
        <item x="107"/>
        <item m="1" x="528"/>
        <item m="1" x="515"/>
        <item m="1" x="520"/>
        <item m="1" x="421"/>
        <item m="1" x="475"/>
        <item m="1" x="521"/>
        <item m="1" x="271"/>
        <item m="1" x="135"/>
        <item m="1" x="136"/>
        <item m="1" x="169"/>
        <item m="1" x="504"/>
        <item m="1" x="196"/>
        <item m="1" x="201"/>
        <item m="1" x="189"/>
        <item m="1" x="492"/>
        <item m="1" x="417"/>
        <item m="1" x="522"/>
        <item m="1" x="381"/>
        <item m="1" x="523"/>
        <item m="1" x="476"/>
        <item m="1" x="508"/>
        <item m="1" x="462"/>
        <item m="1" x="509"/>
        <item m="1" x="510"/>
        <item m="1" x="511"/>
        <item m="1" x="512"/>
        <item m="1" x="496"/>
        <item m="1" x="428"/>
        <item m="1" x="497"/>
        <item m="1" x="378"/>
        <item m="1" x="484"/>
        <item m="1" x="312"/>
        <item m="1" x="346"/>
        <item m="1" x="498"/>
        <item m="1" x="429"/>
        <item m="1" x="499"/>
        <item m="1" x="500"/>
        <item m="1" x="501"/>
        <item m="1" x="334"/>
        <item m="1" x="217"/>
        <item x="63"/>
        <item m="1" x="505"/>
        <item m="1" x="280"/>
        <item m="1" x="125"/>
        <item m="1" x="506"/>
        <item m="1" x="507"/>
        <item m="1" x="502"/>
        <item m="1" x="488"/>
        <item m="1" x="489"/>
        <item m="1" x="490"/>
        <item m="1" x="491"/>
        <item m="1" x="423"/>
        <item x="14"/>
        <item m="1" x="495"/>
        <item m="1" x="290"/>
        <item m="1" x="468"/>
        <item m="1" x="138"/>
        <item m="1" x="241"/>
        <item m="1" x="303"/>
        <item m="1" x="353"/>
        <item m="1" x="483"/>
        <item m="1" x="414"/>
        <item m="1" x="318"/>
        <item m="1" x="486"/>
        <item m="1" x="354"/>
        <item m="1" x="355"/>
        <item m="1" x="487"/>
        <item m="1" x="471"/>
        <item m="1" x="332"/>
        <item m="1" x="333"/>
        <item m="1" x="410"/>
        <item m="1" x="116"/>
        <item m="1" x="469"/>
        <item x="42"/>
        <item x="1"/>
        <item m="1" x="162"/>
        <item x="102"/>
        <item m="1" x="335"/>
        <item m="1" x="416"/>
        <item m="1" x="460"/>
        <item x="59"/>
        <item m="1" x="435"/>
        <item m="1" x="436"/>
        <item m="1" x="190"/>
        <item x="61"/>
        <item m="1" x="292"/>
        <item x="35"/>
        <item m="1" x="372"/>
        <item m="1" x="472"/>
        <item m="1" x="473"/>
        <item m="1" x="474"/>
        <item m="1" x="309"/>
        <item m="1" x="367"/>
        <item m="1" x="477"/>
        <item m="1" x="298"/>
        <item m="1" x="299"/>
        <item m="1" x="478"/>
        <item m="1" x="479"/>
        <item m="1" x="401"/>
        <item m="1" x="426"/>
        <item m="1" x="443"/>
        <item m="1" x="481"/>
        <item x="17"/>
        <item x="70"/>
        <item m="1" x="343"/>
        <item m="1" x="347"/>
        <item m="1" x="348"/>
        <item m="1" x="480"/>
        <item m="1" x="424"/>
        <item m="1" x="383"/>
        <item m="1" x="422"/>
        <item m="1" x="425"/>
        <item x="94"/>
        <item m="1" x="211"/>
        <item m="1" x="212"/>
        <item m="1" x="140"/>
        <item x="25"/>
        <item m="1" x="111"/>
        <item m="1" x="221"/>
        <item m="1" x="339"/>
        <item m="1" x="376"/>
        <item x="67"/>
        <item m="1" x="446"/>
        <item m="1" x="447"/>
        <item m="1" x="278"/>
        <item m="1" x="461"/>
        <item m="1" x="130"/>
        <item x="105"/>
        <item m="1" x="437"/>
        <item m="1" x="438"/>
        <item m="1" x="439"/>
        <item x="104"/>
        <item x="58"/>
        <item x="90"/>
        <item m="1" x="282"/>
        <item x="106"/>
        <item x="99"/>
        <item m="1" x="114"/>
        <item m="1" x="225"/>
        <item x="96"/>
        <item m="1" x="450"/>
        <item m="1" x="452"/>
        <item m="1" x="453"/>
        <item m="1" x="454"/>
        <item m="1" x="455"/>
        <item m="1" x="456"/>
        <item m="1" x="458"/>
        <item m="1" x="315"/>
        <item m="1" x="441"/>
        <item m="1" x="396"/>
        <item m="1" x="411"/>
        <item m="1" x="412"/>
        <item m="1" x="273"/>
        <item x="34"/>
        <item m="1" x="440"/>
        <item m="1" x="442"/>
        <item m="1" x="380"/>
        <item m="1" x="394"/>
        <item m="1" x="419"/>
        <item m="1" x="420"/>
        <item m="1" x="314"/>
        <item m="1" x="427"/>
        <item m="1" x="430"/>
        <item m="1" x="322"/>
        <item m="1" x="433"/>
        <item m="1" x="377"/>
        <item m="1" x="434"/>
        <item m="1" x="342"/>
        <item m="1" x="317"/>
        <item m="1" x="302"/>
        <item m="1" x="300"/>
        <item m="1" x="301"/>
        <item m="1" x="293"/>
        <item m="1" x="413"/>
        <item m="1" x="195"/>
        <item x="9"/>
        <item m="1" x="327"/>
        <item m="1" x="250"/>
        <item m="1" x="216"/>
        <item m="1" x="340"/>
        <item m="1" x="163"/>
        <item m="1" x="398"/>
        <item m="1" x="400"/>
        <item m="1" x="390"/>
        <item m="1" x="391"/>
        <item m="1" x="385"/>
        <item m="1" x="386"/>
        <item m="1" x="402"/>
        <item m="1" x="403"/>
        <item m="1" x="404"/>
        <item m="1" x="405"/>
        <item m="1" x="406"/>
        <item m="1" x="407"/>
        <item m="1" x="408"/>
        <item m="1" x="409"/>
        <item m="1" x="379"/>
        <item m="1" x="392"/>
        <item m="1" x="393"/>
        <item m="1" x="316"/>
        <item m="1" x="210"/>
        <item m="1" x="336"/>
        <item m="1" x="261"/>
        <item m="1" x="191"/>
        <item m="1" x="192"/>
        <item m="1" x="294"/>
        <item m="1" x="283"/>
        <item m="1" x="284"/>
        <item x="50"/>
        <item m="1" x="344"/>
        <item m="1" x="356"/>
        <item m="1" x="357"/>
        <item m="1" x="281"/>
        <item m="1" x="285"/>
        <item m="1" x="286"/>
        <item m="1" x="287"/>
        <item m="1" x="277"/>
        <item m="1" x="359"/>
        <item m="1" x="364"/>
        <item m="1" x="365"/>
        <item m="1" x="329"/>
        <item m="1" x="369"/>
        <item m="1" x="297"/>
        <item m="1" x="370"/>
        <item m="1" x="330"/>
        <item m="1" x="331"/>
        <item m="1" x="304"/>
        <item m="1" x="305"/>
        <item m="1" x="306"/>
        <item m="1" x="307"/>
        <item m="1" x="255"/>
        <item m="1" x="133"/>
        <item m="1" x="205"/>
        <item m="1" x="206"/>
        <item m="1" x="308"/>
        <item m="1" x="313"/>
        <item m="1" x="295"/>
        <item m="1" x="325"/>
        <item m="1" x="275"/>
        <item m="1" x="262"/>
        <item m="1" x="263"/>
        <item m="1" x="264"/>
        <item x="8"/>
        <item m="1" x="260"/>
        <item m="1" x="126"/>
        <item m="1" x="276"/>
        <item m="1" x="258"/>
        <item m="1" x="238"/>
        <item m="1" x="251"/>
        <item x="16"/>
        <item m="1" x="239"/>
        <item m="1" x="253"/>
        <item m="1" x="175"/>
        <item m="1" x="236"/>
        <item m="1" x="266"/>
        <item m="1" x="153"/>
        <item m="1" x="154"/>
        <item m="1" x="267"/>
        <item m="1" x="231"/>
        <item m="1" x="246"/>
        <item x="6"/>
        <item x="52"/>
        <item x="108"/>
        <item m="1" x="214"/>
        <item m="1" x="215"/>
        <item m="1" x="183"/>
        <item m="1" x="197"/>
        <item m="1" x="269"/>
        <item m="1" x="230"/>
        <item m="1" x="176"/>
        <item m="1" x="127"/>
        <item m="1" x="213"/>
        <item m="1" x="168"/>
        <item m="1" x="173"/>
        <item m="1" x="219"/>
        <item m="1" x="218"/>
        <item m="1" x="240"/>
        <item m="1" x="203"/>
        <item m="1" x="247"/>
        <item x="53"/>
        <item m="1" x="229"/>
        <item m="1" x="199"/>
        <item m="1" x="243"/>
        <item m="1" x="129"/>
        <item x="21"/>
        <item x="22"/>
        <item m="1" x="234"/>
        <item m="1" x="222"/>
        <item m="1" x="223"/>
        <item x="4"/>
        <item m="1" x="174"/>
        <item m="1" x="118"/>
        <item x="30"/>
        <item x="31"/>
        <item x="46"/>
        <item m="1" x="202"/>
        <item m="1" x="184"/>
        <item m="1" x="185"/>
        <item m="1" x="117"/>
        <item m="1" x="142"/>
        <item m="1" x="156"/>
        <item x="32"/>
        <item m="1" x="186"/>
        <item x="38"/>
        <item x="41"/>
        <item m="1" x="148"/>
        <item m="1" x="149"/>
        <item m="1" x="180"/>
        <item m="1" x="119"/>
        <item m="1" x="151"/>
        <item m="1" x="122"/>
        <item m="1" x="121"/>
        <item m="1" x="115"/>
        <item m="1" x="112"/>
        <item m="1" x="123"/>
        <item m="1" x="124"/>
        <item x="20"/>
        <item x="36"/>
        <item x="71"/>
        <item x="73"/>
        <item x="74"/>
        <item m="1" x="113"/>
        <item x="77"/>
        <item x="82"/>
        <item x="84"/>
        <item x="85"/>
        <item x="87"/>
        <item x="88"/>
        <item x="89"/>
        <item x="91"/>
        <item x="97"/>
        <item x="98"/>
        <item x="0"/>
        <item x="54"/>
        <item x="55"/>
        <item x="101"/>
      </items>
    </pivotField>
    <pivotField axis="axisRow" compact="0" numFmtId="16" outline="0" showAll="0" defaultSubtotal="0">
      <items count="95">
        <item m="1" x="84"/>
        <item m="1" x="87"/>
        <item m="1" x="88"/>
        <item m="1" x="85"/>
        <item m="1" x="86"/>
        <item m="1" x="94"/>
        <item m="1" x="82"/>
        <item m="1" x="90"/>
        <item m="1" x="92"/>
        <item m="1" x="81"/>
        <item m="1" x="89"/>
        <item m="1" x="77"/>
        <item m="1" x="80"/>
        <item m="1" x="93"/>
        <item m="1" x="79"/>
        <item m="1" x="67"/>
        <item m="1" x="76"/>
        <item m="1" x="75"/>
        <item m="1" x="72"/>
        <item m="1" x="66"/>
        <item m="1" x="68"/>
        <item m="1" x="73"/>
        <item m="1" x="83"/>
        <item m="1" x="91"/>
        <item m="1" x="71"/>
        <item m="1" x="65"/>
        <item x="9"/>
        <item m="1" x="62"/>
        <item m="1" x="63"/>
        <item m="1" x="52"/>
        <item m="1" x="55"/>
        <item m="1" x="60"/>
        <item m="1" x="69"/>
        <item m="1" x="51"/>
        <item m="1" x="57"/>
        <item m="1" x="59"/>
        <item m="1" x="58"/>
        <item m="1" x="49"/>
        <item m="1" x="43"/>
        <item m="1" x="64"/>
        <item m="1" x="78"/>
        <item x="8"/>
        <item m="1" x="74"/>
        <item m="1" x="70"/>
        <item m="1" x="40"/>
        <item m="1" x="61"/>
        <item x="0"/>
        <item m="1" x="56"/>
        <item m="1" x="54"/>
        <item m="1" x="48"/>
        <item m="1" x="39"/>
        <item m="1" x="53"/>
        <item m="1" x="33"/>
        <item m="1" x="50"/>
        <item x="24"/>
        <item x="1"/>
        <item x="4"/>
        <item m="1" x="36"/>
        <item m="1" x="47"/>
        <item m="1" x="42"/>
        <item m="1" x="30"/>
        <item m="1" x="45"/>
        <item m="1" x="44"/>
        <item m="1" x="37"/>
        <item m="1" x="41"/>
        <item x="21"/>
        <item m="1" x="32"/>
        <item x="3"/>
        <item x="20"/>
        <item m="1" x="46"/>
        <item m="1" x="34"/>
        <item m="1" x="31"/>
        <item x="14"/>
        <item m="1" x="29"/>
        <item x="27"/>
        <item m="1" x="35"/>
        <item x="7"/>
        <item x="5"/>
        <item x="10"/>
        <item x="13"/>
        <item x="12"/>
        <item x="2"/>
        <item x="6"/>
        <item x="19"/>
        <item x="18"/>
        <item x="26"/>
        <item x="11"/>
        <item m="1" x="38"/>
        <item x="15"/>
        <item x="16"/>
        <item x="17"/>
        <item x="23"/>
        <item x="22"/>
        <item x="25"/>
        <item x="28"/>
      </items>
    </pivotField>
    <pivotField compact="0" numFmtId="170" outline="0" subtotalTop="0" showAll="0" defaultSubtotal="0"/>
    <pivotField compact="0" numFmtId="170" outline="0" subtotalTop="0" showAll="0" defaultSubtotal="0"/>
    <pivotField compact="0" numFmtId="170" outline="0" subtotalTop="0" showAll="0" defaultSubtotal="0"/>
    <pivotField compact="0" numFmtId="170" outline="0" subtotalTop="0" showAll="0" defaultSubtotal="0"/>
    <pivotField compact="0" numFmtId="170" outline="0" subtotalTop="0" showAll="0" defaultSubtotal="0"/>
    <pivotField compact="0" outline="0" showAll="0" defaultSubtotal="0">
      <items count="368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0"/>
        <item x="367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368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0"/>
        <item x="367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">
        <item x="1"/>
        <item x="2"/>
        <item x="3"/>
        <item x="4"/>
        <item x="0"/>
        <item x="5"/>
      </items>
    </pivotField>
    <pivotField compact="0" outline="0" showAll="0" defaultSubtotal="0">
      <items count="3">
        <item x="1"/>
        <item x="0"/>
        <item x="2"/>
      </items>
    </pivotField>
  </pivotFields>
  <rowFields count="11">
    <field x="6"/>
    <field x="19"/>
    <field x="20"/>
    <field x="23"/>
    <field x="8"/>
    <field x="7"/>
    <field x="9"/>
    <field x="11"/>
    <field x="10"/>
    <field x="17"/>
    <field x="4"/>
  </rowFields>
  <colItems count="1">
    <i/>
  </colItems>
  <dataFields count="1">
    <dataField name="Somme prod" fld="22" baseField="14" baseItem="43" numFmtId="2"/>
  </dataFields>
  <formats count="325">
    <format dxfId="1195">
      <pivotArea field="22" type="button" dataOnly="0" labelOnly="1" outline="0"/>
    </format>
    <format dxfId="1194">
      <pivotArea field="14" type="button" dataOnly="0" labelOnly="1" outline="0"/>
    </format>
    <format dxfId="1193">
      <pivotArea field="12" type="button" dataOnly="0" labelOnly="1" outline="0"/>
    </format>
    <format dxfId="1192">
      <pivotArea dataOnly="0" labelOnly="1" outline="0" axis="axisValues" fieldPosition="0"/>
    </format>
    <format dxfId="1191">
      <pivotArea type="all" dataOnly="0" outline="0" fieldPosition="0"/>
    </format>
    <format dxfId="1190">
      <pivotArea outline="0" collapsedLevelsAreSubtotals="1" fieldPosition="0"/>
    </format>
    <format dxfId="1189">
      <pivotArea field="6" type="button" dataOnly="0" labelOnly="1" outline="0" axis="axisRow" fieldPosition="0"/>
    </format>
    <format dxfId="1188">
      <pivotArea field="19" type="button" dataOnly="0" labelOnly="1" outline="0" axis="axisRow" fieldPosition="1"/>
    </format>
    <format dxfId="1187">
      <pivotArea field="20" type="button" dataOnly="0" labelOnly="1" outline="0" axis="axisRow" fieldPosition="2"/>
    </format>
    <format dxfId="1186">
      <pivotArea field="23" type="button" dataOnly="0" labelOnly="1" outline="0" axis="axisRow" fieldPosition="3"/>
    </format>
    <format dxfId="1185">
      <pivotArea field="8" type="button" dataOnly="0" labelOnly="1" outline="0" axis="axisRow" fieldPosition="4"/>
    </format>
    <format dxfId="1184">
      <pivotArea field="12" type="button" dataOnly="0" labelOnly="1" outline="0"/>
    </format>
    <format dxfId="1183">
      <pivotArea field="9" type="button" dataOnly="0" labelOnly="1" outline="0" axis="axisRow" fieldPosition="6"/>
    </format>
    <format dxfId="1182">
      <pivotArea field="11" type="button" dataOnly="0" labelOnly="1" outline="0" axis="axisRow" fieldPosition="7"/>
    </format>
    <format dxfId="1181">
      <pivotArea field="10" type="button" dataOnly="0" labelOnly="1" outline="0" axis="axisRow" fieldPosition="8"/>
    </format>
    <format dxfId="1180">
      <pivotArea field="17" type="button" dataOnly="0" labelOnly="1" outline="0" axis="axisRow" fieldPosition="9"/>
    </format>
    <format dxfId="1179">
      <pivotArea dataOnly="0" labelOnly="1" outline="0" fieldPosition="0">
        <references count="1">
          <reference field="6" count="7">
            <x v="0"/>
            <x v="1"/>
            <x v="2"/>
            <x v="3"/>
            <x v="4"/>
            <x v="5"/>
            <x v="6"/>
          </reference>
        </references>
      </pivotArea>
    </format>
    <format dxfId="1178">
      <pivotArea dataOnly="0" labelOnly="1" outline="0" fieldPosition="0">
        <references count="1">
          <reference field="6" count="7" sumSubtotal="1">
            <x v="0"/>
            <x v="1"/>
            <x v="2"/>
            <x v="3"/>
            <x v="4"/>
            <x v="5"/>
            <x v="6"/>
          </reference>
        </references>
      </pivotArea>
    </format>
    <format dxfId="1177">
      <pivotArea dataOnly="0" labelOnly="1" outline="0" fieldPosition="0">
        <references count="2">
          <reference field="6" count="1" selected="0">
            <x v="0"/>
          </reference>
          <reference field="19" count="5">
            <x v="18"/>
            <x v="21"/>
            <x v="23"/>
            <x v="24"/>
            <x v="26"/>
          </reference>
        </references>
      </pivotArea>
    </format>
    <format dxfId="1176">
      <pivotArea dataOnly="0" labelOnly="1" outline="0" fieldPosition="0">
        <references count="2">
          <reference field="6" count="1" selected="0">
            <x v="1"/>
          </reference>
          <reference field="19" count="5">
            <x v="21"/>
            <x v="22"/>
            <x v="23"/>
            <x v="24"/>
            <x v="25"/>
          </reference>
        </references>
      </pivotArea>
    </format>
    <format dxfId="1175">
      <pivotArea dataOnly="0" labelOnly="1" outline="0" fieldPosition="0">
        <references count="2">
          <reference field="6" count="1" selected="0">
            <x v="2"/>
          </reference>
          <reference field="19" count="4">
            <x v="19"/>
            <x v="20"/>
            <x v="22"/>
            <x v="23"/>
          </reference>
        </references>
      </pivotArea>
    </format>
    <format dxfId="1174">
      <pivotArea dataOnly="0" labelOnly="1" outline="0" fieldPosition="0">
        <references count="2">
          <reference field="6" count="1" selected="0">
            <x v="3"/>
          </reference>
          <reference field="19" count="1">
            <x v="24"/>
          </reference>
        </references>
      </pivotArea>
    </format>
    <format dxfId="1173">
      <pivotArea dataOnly="0" labelOnly="1" outline="0" fieldPosition="0">
        <references count="2">
          <reference field="6" count="1" selected="0">
            <x v="4"/>
          </reference>
          <reference field="19" count="6">
            <x v="19"/>
            <x v="20"/>
            <x v="23"/>
            <x v="24"/>
            <x v="25"/>
            <x v="26"/>
          </reference>
        </references>
      </pivotArea>
    </format>
    <format dxfId="1172">
      <pivotArea dataOnly="0" labelOnly="1" outline="0" fieldPosition="0">
        <references count="2">
          <reference field="6" count="1" selected="0">
            <x v="5"/>
          </reference>
          <reference field="19" count="9">
            <x v="18"/>
            <x v="19"/>
            <x v="20"/>
            <x v="21"/>
            <x v="22"/>
            <x v="23"/>
            <x v="25"/>
            <x v="26"/>
            <x v="27"/>
          </reference>
        </references>
      </pivotArea>
    </format>
    <format dxfId="1171">
      <pivotArea dataOnly="0" labelOnly="1" outline="0" fieldPosition="0">
        <references count="2">
          <reference field="6" count="1" selected="0">
            <x v="6"/>
          </reference>
          <reference field="19" count="5">
            <x v="20"/>
            <x v="22"/>
            <x v="23"/>
            <x v="26"/>
            <x v="27"/>
          </reference>
        </references>
      </pivotArea>
    </format>
    <format dxfId="1170">
      <pivotArea dataOnly="0" labelOnly="1" outline="0" fieldPosition="0">
        <references count="3">
          <reference field="6" count="1" selected="0">
            <x v="0"/>
          </reference>
          <reference field="19" count="1" selected="0">
            <x v="18"/>
          </reference>
          <reference field="20" count="1">
            <x v="180"/>
          </reference>
        </references>
      </pivotArea>
    </format>
    <format dxfId="1169">
      <pivotArea dataOnly="0" labelOnly="1" outline="0" fieldPosition="0">
        <references count="3">
          <reference field="6" count="1" selected="0">
            <x v="0"/>
          </reference>
          <reference field="19" count="1" selected="0">
            <x v="21"/>
          </reference>
          <reference field="20" count="1">
            <x v="336"/>
          </reference>
        </references>
      </pivotArea>
    </format>
    <format dxfId="1168">
      <pivotArea dataOnly="0" labelOnly="1" outline="0" fieldPosition="0">
        <references count="3">
          <reference field="6" count="1" selected="0">
            <x v="0"/>
          </reference>
          <reference field="19" count="1" selected="0">
            <x v="23"/>
          </reference>
          <reference field="20" count="1">
            <x v="371"/>
          </reference>
        </references>
      </pivotArea>
    </format>
    <format dxfId="1167">
      <pivotArea dataOnly="0" labelOnly="1" outline="0" fieldPosition="0">
        <references count="3">
          <reference field="6" count="1" selected="0">
            <x v="0"/>
          </reference>
          <reference field="19" count="1" selected="0">
            <x v="24"/>
          </reference>
          <reference field="20" count="3">
            <x v="444"/>
            <x v="449"/>
            <x v="466"/>
          </reference>
        </references>
      </pivotArea>
    </format>
    <format dxfId="1166">
      <pivotArea dataOnly="0" labelOnly="1" outline="0" fieldPosition="0">
        <references count="3">
          <reference field="6" count="1" selected="0">
            <x v="0"/>
          </reference>
          <reference field="19" count="1" selected="0">
            <x v="26"/>
          </reference>
          <reference field="20" count="1">
            <x v="495"/>
          </reference>
        </references>
      </pivotArea>
    </format>
    <format dxfId="1165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1"/>
          </reference>
          <reference field="20" count="2">
            <x v="340"/>
            <x v="347"/>
          </reference>
        </references>
      </pivotArea>
    </format>
    <format dxfId="1164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2"/>
          </reference>
          <reference field="20" count="1">
            <x v="363"/>
          </reference>
        </references>
      </pivotArea>
    </format>
    <format dxfId="1163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3"/>
          </reference>
          <reference field="20" count="7">
            <x v="371"/>
            <x v="389"/>
            <x v="398"/>
            <x v="401"/>
            <x v="412"/>
            <x v="420"/>
            <x v="421"/>
          </reference>
        </references>
      </pivotArea>
    </format>
    <format dxfId="1162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4"/>
          </reference>
          <reference field="20" count="5">
            <x v="425"/>
            <x v="429"/>
            <x v="438"/>
            <x v="440"/>
            <x v="448"/>
          </reference>
        </references>
      </pivotArea>
    </format>
    <format dxfId="1161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5"/>
          </reference>
          <reference field="20" count="2">
            <x v="485"/>
            <x v="492"/>
          </reference>
        </references>
      </pivotArea>
    </format>
    <format dxfId="1160">
      <pivotArea dataOnly="0" labelOnly="1" outline="0" fieldPosition="0">
        <references count="3">
          <reference field="6" count="1" selected="0">
            <x v="2"/>
          </reference>
          <reference field="19" count="1" selected="0">
            <x v="19"/>
          </reference>
          <reference field="20" count="1">
            <x v="267"/>
          </reference>
        </references>
      </pivotArea>
    </format>
    <format dxfId="1159">
      <pivotArea dataOnly="0" labelOnly="1" outline="0" fieldPosition="0">
        <references count="3">
          <reference field="6" count="1" selected="0">
            <x v="2"/>
          </reference>
          <reference field="19" count="1" selected="0">
            <x v="20"/>
          </reference>
          <reference field="20" count="2">
            <x v="291"/>
            <x v="302"/>
          </reference>
        </references>
      </pivotArea>
    </format>
    <format dxfId="1158">
      <pivotArea dataOnly="0" labelOnly="1" outline="0" fieldPosition="0">
        <references count="3">
          <reference field="6" count="1" selected="0">
            <x v="2"/>
          </reference>
          <reference field="19" count="1" selected="0">
            <x v="22"/>
          </reference>
          <reference field="20" count="1">
            <x v="360"/>
          </reference>
        </references>
      </pivotArea>
    </format>
    <format dxfId="1157">
      <pivotArea dataOnly="0" labelOnly="1" outline="0" fieldPosition="0">
        <references count="3">
          <reference field="6" count="1" selected="0">
            <x v="2"/>
          </reference>
          <reference field="19" count="1" selected="0">
            <x v="23"/>
          </reference>
          <reference field="20" count="2">
            <x v="371"/>
            <x v="415"/>
          </reference>
        </references>
      </pivotArea>
    </format>
    <format dxfId="1156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4"/>
          </reference>
          <reference field="20" count="1">
            <x v="424"/>
          </reference>
        </references>
      </pivotArea>
    </format>
    <format dxfId="1155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19"/>
          </reference>
          <reference field="20" count="1">
            <x v="246"/>
          </reference>
        </references>
      </pivotArea>
    </format>
    <format dxfId="1154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0"/>
          </reference>
          <reference field="20" count="1">
            <x v="311"/>
          </reference>
        </references>
      </pivotArea>
    </format>
    <format dxfId="1153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3"/>
          </reference>
          <reference field="20" count="3">
            <x v="374"/>
            <x v="402"/>
            <x v="414"/>
          </reference>
        </references>
      </pivotArea>
    </format>
    <format dxfId="1152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4"/>
          </reference>
          <reference field="20" count="2">
            <x v="435"/>
            <x v="451"/>
          </reference>
        </references>
      </pivotArea>
    </format>
    <format dxfId="1151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5"/>
          </reference>
          <reference field="20" count="3">
            <x v="478"/>
            <x v="480"/>
            <x v="483"/>
          </reference>
        </references>
      </pivotArea>
    </format>
    <format dxfId="1150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6"/>
          </reference>
          <reference field="20" count="1">
            <x v="496"/>
          </reference>
        </references>
      </pivotArea>
    </format>
    <format dxfId="1149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18"/>
          </reference>
          <reference field="20" count="1">
            <x v="228"/>
          </reference>
        </references>
      </pivotArea>
    </format>
    <format dxfId="1148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19"/>
          </reference>
          <reference field="20" count="1">
            <x v="274"/>
          </reference>
        </references>
      </pivotArea>
    </format>
    <format dxfId="1147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0"/>
          </reference>
          <reference field="20" count="1">
            <x v="333"/>
          </reference>
        </references>
      </pivotArea>
    </format>
    <format dxfId="1146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1"/>
          </reference>
          <reference field="20" count="1">
            <x v="358"/>
          </reference>
        </references>
      </pivotArea>
    </format>
    <format dxfId="1145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2"/>
          </reference>
          <reference field="20" count="1">
            <x v="364"/>
          </reference>
        </references>
      </pivotArea>
    </format>
    <format dxfId="1144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3"/>
          </reference>
          <reference field="20" count="2">
            <x v="377"/>
            <x v="383"/>
          </reference>
        </references>
      </pivotArea>
    </format>
    <format dxfId="1143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5"/>
          </reference>
          <reference field="20" count="2">
            <x v="477"/>
            <x v="479"/>
          </reference>
        </references>
      </pivotArea>
    </format>
    <format dxfId="1142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6"/>
          </reference>
          <reference field="20" count="2">
            <x v="495"/>
            <x v="500"/>
          </reference>
        </references>
      </pivotArea>
    </format>
    <format dxfId="1141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7"/>
          </reference>
          <reference field="20" count="2">
            <x v="512"/>
            <x v="513"/>
          </reference>
        </references>
      </pivotArea>
    </format>
    <format dxfId="1140">
      <pivotArea dataOnly="0" labelOnly="1" outline="0" fieldPosition="0">
        <references count="3">
          <reference field="6" count="1" selected="0">
            <x v="6"/>
          </reference>
          <reference field="19" count="1" selected="0">
            <x v="20"/>
          </reference>
          <reference field="20" count="1">
            <x v="304"/>
          </reference>
        </references>
      </pivotArea>
    </format>
    <format dxfId="1139">
      <pivotArea dataOnly="0" labelOnly="1" outline="0" fieldPosition="0">
        <references count="3">
          <reference field="6" count="1" selected="0">
            <x v="6"/>
          </reference>
          <reference field="19" count="1" selected="0">
            <x v="22"/>
          </reference>
          <reference field="20" count="1">
            <x v="367"/>
          </reference>
        </references>
      </pivotArea>
    </format>
    <format dxfId="1138">
      <pivotArea dataOnly="0" labelOnly="1" outline="0" fieldPosition="0">
        <references count="3">
          <reference field="6" count="1" selected="0">
            <x v="6"/>
          </reference>
          <reference field="19" count="1" selected="0">
            <x v="23"/>
          </reference>
          <reference field="20" count="1">
            <x v="371"/>
          </reference>
        </references>
      </pivotArea>
    </format>
    <format dxfId="1137">
      <pivotArea dataOnly="0" labelOnly="1" outline="0" fieldPosition="0">
        <references count="3">
          <reference field="6" count="1" selected="0">
            <x v="6"/>
          </reference>
          <reference field="19" count="1" selected="0">
            <x v="26"/>
          </reference>
          <reference field="20" count="1">
            <x v="503"/>
          </reference>
        </references>
      </pivotArea>
    </format>
    <format dxfId="1136">
      <pivotArea dataOnly="0" labelOnly="1" outline="0" fieldPosition="0">
        <references count="3">
          <reference field="6" count="1" selected="0">
            <x v="6"/>
          </reference>
          <reference field="19" count="1" selected="0">
            <x v="27"/>
          </reference>
          <reference field="20" count="1">
            <x v="515"/>
          </reference>
        </references>
      </pivotArea>
    </format>
    <format dxfId="1135">
      <pivotArea dataOnly="0" labelOnly="1" outline="0" fieldPosition="0">
        <references count="4">
          <reference field="6" count="1" selected="0">
            <x v="0"/>
          </reference>
          <reference field="19" count="1" selected="0">
            <x v="18"/>
          </reference>
          <reference field="20" count="1" selected="0">
            <x v="180"/>
          </reference>
          <reference field="23" count="1">
            <x v="14"/>
          </reference>
        </references>
      </pivotArea>
    </format>
    <format dxfId="1134">
      <pivotArea dataOnly="0" labelOnly="1" outline="0" fieldPosition="0">
        <references count="4">
          <reference field="6" count="1" selected="0">
            <x v="0"/>
          </reference>
          <reference field="19" count="1" selected="0">
            <x v="21"/>
          </reference>
          <reference field="20" count="1" selected="0">
            <x v="336"/>
          </reference>
          <reference field="23" count="1">
            <x v="17"/>
          </reference>
        </references>
      </pivotArea>
    </format>
    <format dxfId="1133">
      <pivotArea dataOnly="0" labelOnly="1" outline="0" fieldPosition="0">
        <references count="4">
          <reference field="6" count="1" selected="0">
            <x v="0"/>
          </reference>
          <reference field="19" count="1" selected="0">
            <x v="24"/>
          </reference>
          <reference field="20" count="1" selected="0">
            <x v="466"/>
          </reference>
          <reference field="23" count="1">
            <x v="18"/>
          </reference>
        </references>
      </pivotArea>
    </format>
    <format dxfId="1132">
      <pivotArea dataOnly="0" labelOnly="1" outline="0" fieldPosition="0">
        <references count="4">
          <reference field="6" count="1" selected="0">
            <x v="0"/>
          </reference>
          <reference field="19" count="1" selected="0">
            <x v="26"/>
          </reference>
          <reference field="20" count="1" selected="0">
            <x v="495"/>
          </reference>
          <reference field="23" count="1">
            <x v="19"/>
          </reference>
        </references>
      </pivotArea>
    </format>
    <format dxfId="1131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1"/>
          </reference>
          <reference field="20" count="1" selected="0">
            <x v="340"/>
          </reference>
          <reference field="23" count="1">
            <x v="15"/>
          </reference>
        </references>
      </pivotArea>
    </format>
    <format dxfId="1130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2"/>
          </reference>
          <reference field="20" count="1" selected="0">
            <x v="363"/>
          </reference>
          <reference field="23" count="1">
            <x v="16"/>
          </reference>
        </references>
      </pivotArea>
    </format>
    <format dxfId="1129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3"/>
          </reference>
          <reference field="20" count="1" selected="0">
            <x v="389"/>
          </reference>
          <reference field="23" count="1">
            <x v="15"/>
          </reference>
        </references>
      </pivotArea>
    </format>
    <format dxfId="1128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3"/>
          </reference>
          <reference field="20" count="1" selected="0">
            <x v="398"/>
          </reference>
          <reference field="23" count="1">
            <x v="16"/>
          </reference>
        </references>
      </pivotArea>
    </format>
    <format dxfId="1127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3"/>
          </reference>
          <reference field="20" count="1" selected="0">
            <x v="401"/>
          </reference>
          <reference field="23" count="1">
            <x v="18"/>
          </reference>
        </references>
      </pivotArea>
    </format>
    <format dxfId="1126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3"/>
          </reference>
          <reference field="20" count="1" selected="0">
            <x v="412"/>
          </reference>
          <reference field="23" count="1">
            <x v="17"/>
          </reference>
        </references>
      </pivotArea>
    </format>
    <format dxfId="1125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4"/>
          </reference>
          <reference field="20" count="1" selected="0">
            <x v="429"/>
          </reference>
          <reference field="23" count="1">
            <x v="18"/>
          </reference>
        </references>
      </pivotArea>
    </format>
    <format dxfId="1124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4"/>
          </reference>
          <reference field="20" count="1" selected="0">
            <x v="438"/>
          </reference>
          <reference field="23" count="1">
            <x v="17"/>
          </reference>
        </references>
      </pivotArea>
    </format>
    <format dxfId="1123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5"/>
          </reference>
          <reference field="20" count="1" selected="0">
            <x v="485"/>
          </reference>
          <reference field="23" count="1">
            <x v="20"/>
          </reference>
        </references>
      </pivotArea>
    </format>
    <format dxfId="1122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5"/>
          </reference>
          <reference field="20" count="1" selected="0">
            <x v="492"/>
          </reference>
          <reference field="23" count="1">
            <x v="19"/>
          </reference>
        </references>
      </pivotArea>
    </format>
    <format dxfId="1121">
      <pivotArea dataOnly="0" labelOnly="1" outline="0" fieldPosition="0">
        <references count="4">
          <reference field="6" count="1" selected="0">
            <x v="2"/>
          </reference>
          <reference field="19" count="1" selected="0">
            <x v="19"/>
          </reference>
          <reference field="20" count="1" selected="0">
            <x v="267"/>
          </reference>
          <reference field="23" count="1">
            <x v="14"/>
          </reference>
        </references>
      </pivotArea>
    </format>
    <format dxfId="1120">
      <pivotArea dataOnly="0" labelOnly="1" outline="0" fieldPosition="0">
        <references count="4">
          <reference field="6" count="1" selected="0">
            <x v="2"/>
          </reference>
          <reference field="19" count="1" selected="0">
            <x v="20"/>
          </reference>
          <reference field="20" count="1" selected="0">
            <x v="291"/>
          </reference>
          <reference field="23" count="1">
            <x v="28"/>
          </reference>
        </references>
      </pivotArea>
    </format>
    <format dxfId="1119">
      <pivotArea dataOnly="0" labelOnly="1" outline="0" fieldPosition="0">
        <references count="4">
          <reference field="6" count="1" selected="0">
            <x v="2"/>
          </reference>
          <reference field="19" count="1" selected="0">
            <x v="22"/>
          </reference>
          <reference field="20" count="1" selected="0">
            <x v="360"/>
          </reference>
          <reference field="23" count="1">
            <x v="15"/>
          </reference>
        </references>
      </pivotArea>
    </format>
    <format dxfId="1118">
      <pivotArea dataOnly="0" labelOnly="1" outline="0" fieldPosition="0">
        <references count="4">
          <reference field="6" count="1" selected="0">
            <x v="2"/>
          </reference>
          <reference field="19" count="1" selected="0">
            <x v="23"/>
          </reference>
          <reference field="20" count="1" selected="0">
            <x v="371"/>
          </reference>
          <reference field="23" count="1">
            <x v="17"/>
          </reference>
        </references>
      </pivotArea>
    </format>
    <format dxfId="1117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4"/>
          </reference>
          <reference field="20" count="1" selected="0">
            <x v="424"/>
          </reference>
          <reference field="23" count="1">
            <x v="19"/>
          </reference>
        </references>
      </pivotArea>
    </format>
    <format dxfId="1116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19"/>
          </reference>
          <reference field="20" count="1" selected="0">
            <x v="246"/>
          </reference>
          <reference field="23" count="1">
            <x v="17"/>
          </reference>
        </references>
      </pivotArea>
    </format>
    <format dxfId="1115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0"/>
          </reference>
          <reference field="20" count="1" selected="0">
            <x v="311"/>
          </reference>
          <reference field="23" count="1">
            <x v="15"/>
          </reference>
        </references>
      </pivotArea>
    </format>
    <format dxfId="1114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3"/>
          </reference>
          <reference field="20" count="1" selected="0">
            <x v="374"/>
          </reference>
          <reference field="23" count="1">
            <x v="32"/>
          </reference>
        </references>
      </pivotArea>
    </format>
    <format dxfId="1113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3"/>
          </reference>
          <reference field="20" count="1" selected="0">
            <x v="402"/>
          </reference>
          <reference field="23" count="1">
            <x v="16"/>
          </reference>
        </references>
      </pivotArea>
    </format>
    <format dxfId="1112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3"/>
          </reference>
          <reference field="20" count="1" selected="0">
            <x v="414"/>
          </reference>
          <reference field="23" count="1">
            <x v="18"/>
          </reference>
        </references>
      </pivotArea>
    </format>
    <format dxfId="1111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4"/>
          </reference>
          <reference field="20" count="1" selected="0">
            <x v="451"/>
          </reference>
          <reference field="23" count="1">
            <x v="19"/>
          </reference>
        </references>
      </pivotArea>
    </format>
    <format dxfId="1110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5"/>
          </reference>
          <reference field="20" count="1" selected="0">
            <x v="478"/>
          </reference>
          <reference field="23" count="1">
            <x v="18"/>
          </reference>
        </references>
      </pivotArea>
    </format>
    <format dxfId="1109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6"/>
          </reference>
          <reference field="20" count="1" selected="0">
            <x v="496"/>
          </reference>
          <reference field="23" count="1">
            <x v="28"/>
          </reference>
        </references>
      </pivotArea>
    </format>
    <format dxfId="1108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18"/>
          </reference>
          <reference field="20" count="1" selected="0">
            <x v="228"/>
          </reference>
          <reference field="23" count="1">
            <x v="11"/>
          </reference>
        </references>
      </pivotArea>
    </format>
    <format dxfId="1107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19"/>
          </reference>
          <reference field="20" count="1" selected="0">
            <x v="274"/>
          </reference>
          <reference field="23" count="1">
            <x v="14"/>
          </reference>
        </references>
      </pivotArea>
    </format>
    <format dxfId="1106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1"/>
          </reference>
          <reference field="20" count="1" selected="0">
            <x v="358"/>
          </reference>
          <reference field="23" count="1">
            <x v="17"/>
          </reference>
        </references>
      </pivotArea>
    </format>
    <format dxfId="1105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2"/>
          </reference>
          <reference field="20" count="1" selected="0">
            <x v="364"/>
          </reference>
          <reference field="23" count="1">
            <x v="16"/>
          </reference>
        </references>
      </pivotArea>
    </format>
    <format dxfId="1104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3"/>
          </reference>
          <reference field="20" count="1" selected="0">
            <x v="383"/>
          </reference>
          <reference field="23" count="1">
            <x v="18"/>
          </reference>
        </references>
      </pivotArea>
    </format>
    <format dxfId="1103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5"/>
          </reference>
          <reference field="20" count="1" selected="0">
            <x v="477"/>
          </reference>
          <reference field="23" count="1">
            <x v="32"/>
          </reference>
        </references>
      </pivotArea>
    </format>
    <format dxfId="1102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5"/>
          </reference>
          <reference field="20" count="1" selected="0">
            <x v="479"/>
          </reference>
          <reference field="23" count="1">
            <x v="15"/>
          </reference>
        </references>
      </pivotArea>
    </format>
    <format dxfId="1101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6"/>
          </reference>
          <reference field="20" count="1" selected="0">
            <x v="495"/>
          </reference>
          <reference field="23" count="1">
            <x v="20"/>
          </reference>
        </references>
      </pivotArea>
    </format>
    <format dxfId="1100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6"/>
          </reference>
          <reference field="20" count="1" selected="0">
            <x v="500"/>
          </reference>
          <reference field="23" count="1">
            <x v="35"/>
          </reference>
        </references>
      </pivotArea>
    </format>
    <format dxfId="1099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7"/>
          </reference>
          <reference field="20" count="1" selected="0">
            <x v="512"/>
          </reference>
          <reference field="23" count="1">
            <x v="32"/>
          </reference>
        </references>
      </pivotArea>
    </format>
    <format dxfId="1098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7"/>
          </reference>
          <reference field="20" count="1" selected="0">
            <x v="513"/>
          </reference>
          <reference field="23" count="1">
            <x v="21"/>
          </reference>
        </references>
      </pivotArea>
    </format>
    <format dxfId="1097">
      <pivotArea dataOnly="0" labelOnly="1" outline="0" fieldPosition="0">
        <references count="4">
          <reference field="6" count="1" selected="0">
            <x v="6"/>
          </reference>
          <reference field="19" count="1" selected="0">
            <x v="20"/>
          </reference>
          <reference field="20" count="1" selected="0">
            <x v="304"/>
          </reference>
          <reference field="23" count="1">
            <x v="28"/>
          </reference>
        </references>
      </pivotArea>
    </format>
    <format dxfId="1096">
      <pivotArea dataOnly="0" labelOnly="1" outline="0" fieldPosition="0">
        <references count="4">
          <reference field="6" count="1" selected="0">
            <x v="6"/>
          </reference>
          <reference field="19" count="1" selected="0">
            <x v="22"/>
          </reference>
          <reference field="20" count="1" selected="0">
            <x v="367"/>
          </reference>
          <reference field="23" count="1">
            <x v="17"/>
          </reference>
        </references>
      </pivotArea>
    </format>
    <format dxfId="1095">
      <pivotArea dataOnly="0" labelOnly="1" outline="0" fieldPosition="0">
        <references count="4">
          <reference field="6" count="1" selected="0">
            <x v="6"/>
          </reference>
          <reference field="19" count="1" selected="0">
            <x v="23"/>
          </reference>
          <reference field="20" count="1" selected="0">
            <x v="371"/>
          </reference>
          <reference field="23" count="1">
            <x v="16"/>
          </reference>
        </references>
      </pivotArea>
    </format>
    <format dxfId="1094">
      <pivotArea dataOnly="0" labelOnly="1" outline="0" fieldPosition="0">
        <references count="4">
          <reference field="6" count="1" selected="0">
            <x v="6"/>
          </reference>
          <reference field="19" count="1" selected="0">
            <x v="26"/>
          </reference>
          <reference field="20" count="1" selected="0">
            <x v="503"/>
          </reference>
          <reference field="23" count="1">
            <x v="28"/>
          </reference>
        </references>
      </pivotArea>
    </format>
    <format dxfId="1093">
      <pivotArea dataOnly="0" labelOnly="1" outline="0" fieldPosition="0">
        <references count="4">
          <reference field="6" count="1" selected="0">
            <x v="6"/>
          </reference>
          <reference field="19" count="1" selected="0">
            <x v="27"/>
          </reference>
          <reference field="20" count="1" selected="0">
            <x v="515"/>
          </reference>
          <reference field="23" count="1">
            <x v="35"/>
          </reference>
        </references>
      </pivotArea>
    </format>
    <format dxfId="1092">
      <pivotArea dataOnly="0" labelOnly="1" outline="0" fieldPosition="0">
        <references count="5">
          <reference field="6" count="1" selected="0">
            <x v="0"/>
          </reference>
          <reference field="8" count="1">
            <x v="131"/>
          </reference>
          <reference field="19" count="1" selected="0">
            <x v="18"/>
          </reference>
          <reference field="20" count="1" selected="0">
            <x v="180"/>
          </reference>
          <reference field="23" count="1" selected="0">
            <x v="14"/>
          </reference>
        </references>
      </pivotArea>
    </format>
    <format dxfId="1091">
      <pivotArea dataOnly="0" labelOnly="1" outline="0" fieldPosition="0">
        <references count="5">
          <reference field="6" count="1" selected="0">
            <x v="0"/>
          </reference>
          <reference field="8" count="1">
            <x v="205"/>
          </reference>
          <reference field="19" count="1" selected="0">
            <x v="21"/>
          </reference>
          <reference field="20" count="1" selected="0">
            <x v="336"/>
          </reference>
          <reference field="23" count="1" selected="0">
            <x v="17"/>
          </reference>
        </references>
      </pivotArea>
    </format>
    <format dxfId="1090">
      <pivotArea dataOnly="0" labelOnly="1" outline="0" fieldPosition="0">
        <references count="5">
          <reference field="6" count="1" selected="0">
            <x v="0"/>
          </reference>
          <reference field="8" count="1">
            <x v="102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7"/>
          </reference>
        </references>
      </pivotArea>
    </format>
    <format dxfId="1089">
      <pivotArea dataOnly="0" labelOnly="1" outline="0" fieldPosition="0">
        <references count="5">
          <reference field="6" count="1" selected="0">
            <x v="0"/>
          </reference>
          <reference field="8" count="1">
            <x v="103"/>
          </reference>
          <reference field="19" count="1" selected="0">
            <x v="24"/>
          </reference>
          <reference field="20" count="1" selected="0">
            <x v="444"/>
          </reference>
          <reference field="23" count="1" selected="0">
            <x v="17"/>
          </reference>
        </references>
      </pivotArea>
    </format>
    <format dxfId="1088">
      <pivotArea dataOnly="0" labelOnly="1" outline="0" fieldPosition="0">
        <references count="5">
          <reference field="6" count="1" selected="0">
            <x v="0"/>
          </reference>
          <reference field="8" count="1">
            <x v="105"/>
          </reference>
          <reference field="19" count="1" selected="0">
            <x v="24"/>
          </reference>
          <reference field="20" count="1" selected="0">
            <x v="449"/>
          </reference>
          <reference field="23" count="1" selected="0">
            <x v="17"/>
          </reference>
        </references>
      </pivotArea>
    </format>
    <format dxfId="1087">
      <pivotArea dataOnly="0" labelOnly="1" outline="0" fieldPosition="0">
        <references count="5">
          <reference field="6" count="1" selected="0">
            <x v="0"/>
          </reference>
          <reference field="8" count="1">
            <x v="104"/>
          </reference>
          <reference field="19" count="1" selected="0">
            <x v="24"/>
          </reference>
          <reference field="20" count="1" selected="0">
            <x v="466"/>
          </reference>
          <reference field="23" count="1" selected="0">
            <x v="18"/>
          </reference>
        </references>
      </pivotArea>
    </format>
    <format dxfId="1086">
      <pivotArea dataOnly="0" labelOnly="1" outline="0" fieldPosition="0">
        <references count="5">
          <reference field="6" count="1" selected="0">
            <x v="0"/>
          </reference>
          <reference field="8" count="1">
            <x v="110"/>
          </reference>
          <reference field="19" count="1" selected="0">
            <x v="26"/>
          </reference>
          <reference field="20" count="1" selected="0">
            <x v="495"/>
          </reference>
          <reference field="23" count="1" selected="0">
            <x v="19"/>
          </reference>
        </references>
      </pivotArea>
    </format>
    <format dxfId="1085">
      <pivotArea dataOnly="0" labelOnly="1" outline="0" fieldPosition="0">
        <references count="5">
          <reference field="6" count="1" selected="0">
            <x v="1"/>
          </reference>
          <reference field="8" count="1">
            <x v="197"/>
          </reference>
          <reference field="19" count="1" selected="0">
            <x v="21"/>
          </reference>
          <reference field="20" count="1" selected="0">
            <x v="340"/>
          </reference>
          <reference field="23" count="1" selected="0">
            <x v="15"/>
          </reference>
        </references>
      </pivotArea>
    </format>
    <format dxfId="1084">
      <pivotArea dataOnly="0" labelOnly="1" outline="0" fieldPosition="0">
        <references count="5">
          <reference field="6" count="1" selected="0">
            <x v="1"/>
          </reference>
          <reference field="8" count="1">
            <x v="200"/>
          </reference>
          <reference field="19" count="1" selected="0">
            <x v="22"/>
          </reference>
          <reference field="20" count="1" selected="0">
            <x v="363"/>
          </reference>
          <reference field="23" count="1" selected="0">
            <x v="16"/>
          </reference>
        </references>
      </pivotArea>
    </format>
    <format dxfId="1083">
      <pivotArea dataOnly="0" labelOnly="1" outline="0" fieldPosition="0">
        <references count="5">
          <reference field="6" count="1" selected="0">
            <x v="1"/>
          </reference>
          <reference field="8" count="1">
            <x v="209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6"/>
          </reference>
        </references>
      </pivotArea>
    </format>
    <format dxfId="1082">
      <pivotArea dataOnly="0" labelOnly="1" outline="0" fieldPosition="0">
        <references count="5">
          <reference field="6" count="1" selected="0">
            <x v="1"/>
          </reference>
          <reference field="8" count="1">
            <x v="181"/>
          </reference>
          <reference field="19" count="1" selected="0">
            <x v="23"/>
          </reference>
          <reference field="20" count="1" selected="0">
            <x v="389"/>
          </reference>
          <reference field="23" count="1" selected="0">
            <x v="15"/>
          </reference>
        </references>
      </pivotArea>
    </format>
    <format dxfId="1081">
      <pivotArea dataOnly="0" labelOnly="1" outline="0" fieldPosition="0">
        <references count="5">
          <reference field="6" count="1" selected="0">
            <x v="1"/>
          </reference>
          <reference field="8" count="1">
            <x v="196"/>
          </reference>
          <reference field="19" count="1" selected="0">
            <x v="23"/>
          </reference>
          <reference field="20" count="1" selected="0">
            <x v="398"/>
          </reference>
          <reference field="23" count="1" selected="0">
            <x v="16"/>
          </reference>
        </references>
      </pivotArea>
    </format>
    <format dxfId="1080">
      <pivotArea dataOnly="0" labelOnly="1" outline="0" fieldPosition="0">
        <references count="5">
          <reference field="6" count="1" selected="0">
            <x v="1"/>
          </reference>
          <reference field="8" count="1">
            <x v="111"/>
          </reference>
          <reference field="19" count="1" selected="0">
            <x v="23"/>
          </reference>
          <reference field="20" count="1" selected="0">
            <x v="401"/>
          </reference>
          <reference field="23" count="1" selected="0">
            <x v="18"/>
          </reference>
        </references>
      </pivotArea>
    </format>
    <format dxfId="1079">
      <pivotArea dataOnly="0" labelOnly="1" outline="0" fieldPosition="0">
        <references count="5">
          <reference field="6" count="1" selected="0">
            <x v="1"/>
          </reference>
          <reference field="8" count="1">
            <x v="206"/>
          </reference>
          <reference field="19" count="1" selected="0">
            <x v="23"/>
          </reference>
          <reference field="20" count="1" selected="0">
            <x v="412"/>
          </reference>
          <reference field="23" count="1" selected="0">
            <x v="17"/>
          </reference>
        </references>
      </pivotArea>
    </format>
    <format dxfId="1078">
      <pivotArea dataOnly="0" labelOnly="1" outline="0" fieldPosition="0">
        <references count="5">
          <reference field="6" count="1" selected="0">
            <x v="1"/>
          </reference>
          <reference field="8" count="1">
            <x v="186"/>
          </reference>
          <reference field="19" count="1" selected="0">
            <x v="23"/>
          </reference>
          <reference field="20" count="1" selected="0">
            <x v="420"/>
          </reference>
          <reference field="23" count="1" selected="0">
            <x v="17"/>
          </reference>
        </references>
      </pivotArea>
    </format>
    <format dxfId="1077">
      <pivotArea dataOnly="0" labelOnly="1" outline="0" fieldPosition="0">
        <references count="5">
          <reference field="6" count="1" selected="0">
            <x v="1"/>
          </reference>
          <reference field="8" count="1">
            <x v="213"/>
          </reference>
          <reference field="19" count="1" selected="0">
            <x v="24"/>
          </reference>
          <reference field="20" count="1" selected="0">
            <x v="429"/>
          </reference>
          <reference field="23" count="1" selected="0">
            <x v="18"/>
          </reference>
        </references>
      </pivotArea>
    </format>
    <format dxfId="1076">
      <pivotArea dataOnly="0" labelOnly="1" outline="0" fieldPosition="0">
        <references count="5">
          <reference field="6" count="1" selected="0">
            <x v="1"/>
          </reference>
          <reference field="8" count="1">
            <x v="198"/>
          </reference>
          <reference field="19" count="1" selected="0">
            <x v="24"/>
          </reference>
          <reference field="20" count="1" selected="0">
            <x v="438"/>
          </reference>
          <reference field="23" count="1" selected="0">
            <x v="17"/>
          </reference>
        </references>
      </pivotArea>
    </format>
    <format dxfId="1075">
      <pivotArea dataOnly="0" labelOnly="1" outline="0" fieldPosition="0">
        <references count="5">
          <reference field="6" count="1" selected="0">
            <x v="1"/>
          </reference>
          <reference field="8" count="1">
            <x v="216"/>
          </reference>
          <reference field="19" count="1" selected="0">
            <x v="25"/>
          </reference>
          <reference field="20" count="1" selected="0">
            <x v="485"/>
          </reference>
          <reference field="23" count="1" selected="0">
            <x v="20"/>
          </reference>
        </references>
      </pivotArea>
    </format>
    <format dxfId="1074">
      <pivotArea dataOnly="0" labelOnly="1" outline="0" fieldPosition="0">
        <references count="5">
          <reference field="6" count="1" selected="0">
            <x v="1"/>
          </reference>
          <reference field="8" count="1">
            <x v="211"/>
          </reference>
          <reference field="19" count="1" selected="0">
            <x v="25"/>
          </reference>
          <reference field="20" count="1" selected="0">
            <x v="492"/>
          </reference>
          <reference field="23" count="1" selected="0">
            <x v="19"/>
          </reference>
        </references>
      </pivotArea>
    </format>
    <format dxfId="1073">
      <pivotArea dataOnly="0" labelOnly="1" outline="0" fieldPosition="0">
        <references count="5">
          <reference field="6" count="1" selected="0">
            <x v="2"/>
          </reference>
          <reference field="8" count="1">
            <x v="195"/>
          </reference>
          <reference field="19" count="1" selected="0">
            <x v="19"/>
          </reference>
          <reference field="20" count="1" selected="0">
            <x v="267"/>
          </reference>
          <reference field="23" count="1" selected="0">
            <x v="14"/>
          </reference>
        </references>
      </pivotArea>
    </format>
    <format dxfId="1072">
      <pivotArea dataOnly="0" labelOnly="1" outline="0" fieldPosition="0">
        <references count="5">
          <reference field="6" count="1" selected="0">
            <x v="2"/>
          </reference>
          <reference field="8" count="1">
            <x v="26"/>
          </reference>
          <reference field="19" count="1" selected="0">
            <x v="20"/>
          </reference>
          <reference field="20" count="1" selected="0">
            <x v="291"/>
          </reference>
          <reference field="23" count="1" selected="0">
            <x v="28"/>
          </reference>
        </references>
      </pivotArea>
    </format>
    <format dxfId="1071">
      <pivotArea dataOnly="0" labelOnly="1" outline="0" fieldPosition="0">
        <references count="5">
          <reference field="6" count="1" selected="0">
            <x v="2"/>
          </reference>
          <reference field="8" count="1">
            <x v="180"/>
          </reference>
          <reference field="19" count="1" selected="0">
            <x v="22"/>
          </reference>
          <reference field="20" count="1" selected="0">
            <x v="360"/>
          </reference>
          <reference field="23" count="1" selected="0">
            <x v="15"/>
          </reference>
        </references>
      </pivotArea>
    </format>
    <format dxfId="1070">
      <pivotArea dataOnly="0" labelOnly="1" outline="0" fieldPosition="0">
        <references count="5">
          <reference field="6" count="1" selected="0">
            <x v="2"/>
          </reference>
          <reference field="8" count="1">
            <x v="28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7"/>
          </reference>
        </references>
      </pivotArea>
    </format>
    <format dxfId="1069">
      <pivotArea dataOnly="0" labelOnly="1" outline="0" fieldPosition="0">
        <references count="5">
          <reference field="6" count="1" selected="0">
            <x v="3"/>
          </reference>
          <reference field="8" count="1">
            <x v="39"/>
          </reference>
          <reference field="19" count="1" selected="0">
            <x v="24"/>
          </reference>
          <reference field="20" count="1" selected="0">
            <x v="424"/>
          </reference>
          <reference field="23" count="1" selected="0">
            <x v="19"/>
          </reference>
        </references>
      </pivotArea>
    </format>
    <format dxfId="1068">
      <pivotArea dataOnly="0" labelOnly="1" outline="0" fieldPosition="0">
        <references count="5">
          <reference field="6" count="1" selected="0">
            <x v="4"/>
          </reference>
          <reference field="8" count="1">
            <x v="207"/>
          </reference>
          <reference field="19" count="1" selected="0">
            <x v="19"/>
          </reference>
          <reference field="20" count="1" selected="0">
            <x v="246"/>
          </reference>
          <reference field="23" count="1" selected="0">
            <x v="17"/>
          </reference>
        </references>
      </pivotArea>
    </format>
    <format dxfId="1067">
      <pivotArea dataOnly="0" labelOnly="1" outline="0" fieldPosition="0">
        <references count="5">
          <reference field="6" count="1" selected="0">
            <x v="4"/>
          </reference>
          <reference field="8" count="1">
            <x v="38"/>
          </reference>
          <reference field="19" count="1" selected="0">
            <x v="20"/>
          </reference>
          <reference field="20" count="1" selected="0">
            <x v="311"/>
          </reference>
          <reference field="23" count="1" selected="0">
            <x v="15"/>
          </reference>
        </references>
      </pivotArea>
    </format>
    <format dxfId="1066">
      <pivotArea dataOnly="0" labelOnly="1" outline="0" fieldPosition="0">
        <references count="5">
          <reference field="6" count="1" selected="0">
            <x v="4"/>
          </reference>
          <reference field="8" count="1">
            <x v="243"/>
          </reference>
          <reference field="19" count="1" selected="0">
            <x v="23"/>
          </reference>
          <reference field="20" count="1" selected="0">
            <x v="374"/>
          </reference>
          <reference field="23" count="1" selected="0">
            <x v="32"/>
          </reference>
        </references>
      </pivotArea>
    </format>
    <format dxfId="1065">
      <pivotArea dataOnly="0" labelOnly="1" outline="0" fieldPosition="0">
        <references count="5">
          <reference field="6" count="1" selected="0">
            <x v="4"/>
          </reference>
          <reference field="8" count="1">
            <x v="196"/>
          </reference>
          <reference field="19" count="1" selected="0">
            <x v="23"/>
          </reference>
          <reference field="20" count="1" selected="0">
            <x v="402"/>
          </reference>
          <reference field="23" count="1" selected="0">
            <x v="16"/>
          </reference>
        </references>
      </pivotArea>
    </format>
    <format dxfId="1064">
      <pivotArea dataOnly="0" labelOnly="1" outline="0" fieldPosition="0">
        <references count="5">
          <reference field="6" count="1" selected="0">
            <x v="4"/>
          </reference>
          <reference field="8" count="1">
            <x v="111"/>
          </reference>
          <reference field="19" count="1" selected="0">
            <x v="23"/>
          </reference>
          <reference field="20" count="1" selected="0">
            <x v="414"/>
          </reference>
          <reference field="23" count="1" selected="0">
            <x v="18"/>
          </reference>
        </references>
      </pivotArea>
    </format>
    <format dxfId="1063">
      <pivotArea dataOnly="0" labelOnly="1" outline="0" fieldPosition="0">
        <references count="5">
          <reference field="6" count="1" selected="0">
            <x v="4"/>
          </reference>
          <reference field="8" count="1">
            <x v="141"/>
          </reference>
          <reference field="19" count="1" selected="0">
            <x v="24"/>
          </reference>
          <reference field="20" count="1" selected="0">
            <x v="435"/>
          </reference>
          <reference field="23" count="1" selected="0">
            <x v="18"/>
          </reference>
        </references>
      </pivotArea>
    </format>
    <format dxfId="1062">
      <pivotArea dataOnly="0" labelOnly="1" outline="0" fieldPosition="0">
        <references count="5">
          <reference field="6" count="1" selected="0">
            <x v="4"/>
          </reference>
          <reference field="8" count="1">
            <x v="107"/>
          </reference>
          <reference field="19" count="1" selected="0">
            <x v="24"/>
          </reference>
          <reference field="20" count="1" selected="0">
            <x v="451"/>
          </reference>
          <reference field="23" count="1" selected="0">
            <x v="19"/>
          </reference>
        </references>
      </pivotArea>
    </format>
    <format dxfId="1061">
      <pivotArea dataOnly="0" labelOnly="1" outline="0" fieldPosition="0">
        <references count="5">
          <reference field="6" count="1" selected="0">
            <x v="4"/>
          </reference>
          <reference field="8" count="1">
            <x v="104"/>
          </reference>
          <reference field="19" count="1" selected="0">
            <x v="25"/>
          </reference>
          <reference field="20" count="1" selected="0">
            <x v="478"/>
          </reference>
          <reference field="23" count="1" selected="0">
            <x v="18"/>
          </reference>
        </references>
      </pivotArea>
    </format>
    <format dxfId="1060">
      <pivotArea dataOnly="0" labelOnly="1" outline="0" fieldPosition="0">
        <references count="5">
          <reference field="6" count="1" selected="0">
            <x v="4"/>
          </reference>
          <reference field="8" count="1">
            <x v="188"/>
          </reference>
          <reference field="19" count="1" selected="0">
            <x v="25"/>
          </reference>
          <reference field="20" count="1" selected="0">
            <x v="480"/>
          </reference>
          <reference field="23" count="1" selected="0">
            <x v="18"/>
          </reference>
        </references>
      </pivotArea>
    </format>
    <format dxfId="1059">
      <pivotArea dataOnly="0" labelOnly="1" outline="0" fieldPosition="0">
        <references count="5">
          <reference field="6" count="1" selected="0">
            <x v="4"/>
          </reference>
          <reference field="8" count="1">
            <x v="185"/>
          </reference>
          <reference field="19" count="1" selected="0">
            <x v="25"/>
          </reference>
          <reference field="20" count="1" selected="0">
            <x v="483"/>
          </reference>
          <reference field="23" count="1" selected="0">
            <x v="18"/>
          </reference>
        </references>
      </pivotArea>
    </format>
    <format dxfId="1058">
      <pivotArea dataOnly="0" labelOnly="1" outline="0" fieldPosition="0">
        <references count="5">
          <reference field="6" count="1" selected="0">
            <x v="4"/>
          </reference>
          <reference field="8" count="1">
            <x v="95"/>
          </reference>
          <reference field="19" count="1" selected="0">
            <x v="26"/>
          </reference>
          <reference field="20" count="1" selected="0">
            <x v="496"/>
          </reference>
          <reference field="23" count="1" selected="0">
            <x v="28"/>
          </reference>
        </references>
      </pivotArea>
    </format>
    <format dxfId="1057">
      <pivotArea dataOnly="0" labelOnly="1" outline="0" fieldPosition="0">
        <references count="5">
          <reference field="6" count="1" selected="0">
            <x v="5"/>
          </reference>
          <reference field="8" count="1">
            <x v="56"/>
          </reference>
          <reference field="19" count="1" selected="0">
            <x v="18"/>
          </reference>
          <reference field="20" count="1" selected="0">
            <x v="228"/>
          </reference>
          <reference field="23" count="1" selected="0">
            <x v="11"/>
          </reference>
        </references>
      </pivotArea>
    </format>
    <format dxfId="1056">
      <pivotArea dataOnly="0" labelOnly="1" outline="0" fieldPosition="0">
        <references count="5">
          <reference field="6" count="1" selected="0">
            <x v="5"/>
          </reference>
          <reference field="8" count="1">
            <x v="195"/>
          </reference>
          <reference field="19" count="1" selected="0">
            <x v="19"/>
          </reference>
          <reference field="20" count="1" selected="0">
            <x v="274"/>
          </reference>
          <reference field="23" count="1" selected="0">
            <x v="14"/>
          </reference>
        </references>
      </pivotArea>
    </format>
    <format dxfId="1055">
      <pivotArea dataOnly="0" labelOnly="1" outline="0" fieldPosition="0">
        <references count="5">
          <reference field="6" count="1" selected="0">
            <x v="5"/>
          </reference>
          <reference field="8" count="1">
            <x v="131"/>
          </reference>
          <reference field="19" count="1" selected="0">
            <x v="20"/>
          </reference>
          <reference field="20" count="1" selected="0">
            <x v="333"/>
          </reference>
          <reference field="23" count="1" selected="0">
            <x v="14"/>
          </reference>
        </references>
      </pivotArea>
    </format>
    <format dxfId="1054">
      <pivotArea dataOnly="0" labelOnly="1" outline="0" fieldPosition="0">
        <references count="5">
          <reference field="6" count="1" selected="0">
            <x v="5"/>
          </reference>
          <reference field="8" count="1">
            <x v="205"/>
          </reference>
          <reference field="19" count="1" selected="0">
            <x v="21"/>
          </reference>
          <reference field="20" count="1" selected="0">
            <x v="358"/>
          </reference>
          <reference field="23" count="1" selected="0">
            <x v="17"/>
          </reference>
        </references>
      </pivotArea>
    </format>
    <format dxfId="1053">
      <pivotArea dataOnly="0" labelOnly="1" outline="0" fieldPosition="0">
        <references count="5">
          <reference field="6" count="1" selected="0">
            <x v="5"/>
          </reference>
          <reference field="8" count="1">
            <x v="200"/>
          </reference>
          <reference field="19" count="1" selected="0">
            <x v="22"/>
          </reference>
          <reference field="20" count="1" selected="0">
            <x v="364"/>
          </reference>
          <reference field="23" count="1" selected="0">
            <x v="16"/>
          </reference>
        </references>
      </pivotArea>
    </format>
    <format dxfId="1052">
      <pivotArea dataOnly="0" labelOnly="1" outline="0" fieldPosition="0">
        <references count="5">
          <reference field="6" count="1" selected="0">
            <x v="5"/>
          </reference>
          <reference field="8" count="1">
            <x v="209"/>
          </reference>
          <reference field="19" count="1" selected="0">
            <x v="23"/>
          </reference>
          <reference field="20" count="1" selected="0">
            <x v="377"/>
          </reference>
          <reference field="23" count="1" selected="0">
            <x v="16"/>
          </reference>
        </references>
      </pivotArea>
    </format>
    <format dxfId="1051">
      <pivotArea dataOnly="0" labelOnly="1" outline="0" fieldPosition="0">
        <references count="5">
          <reference field="6" count="1" selected="0">
            <x v="5"/>
          </reference>
          <reference field="8" count="1">
            <x v="98"/>
          </reference>
          <reference field="19" count="1" selected="0">
            <x v="23"/>
          </reference>
          <reference field="20" count="1" selected="0">
            <x v="383"/>
          </reference>
          <reference field="23" count="1" selected="0">
            <x v="18"/>
          </reference>
        </references>
      </pivotArea>
    </format>
    <format dxfId="1050">
      <pivotArea dataOnly="0" labelOnly="1" outline="0" fieldPosition="0">
        <references count="5">
          <reference field="6" count="1" selected="0">
            <x v="5"/>
          </reference>
          <reference field="8" count="1">
            <x v="243"/>
          </reference>
          <reference field="19" count="1" selected="0">
            <x v="25"/>
          </reference>
          <reference field="20" count="1" selected="0">
            <x v="477"/>
          </reference>
          <reference field="23" count="1" selected="0">
            <x v="32"/>
          </reference>
        </references>
      </pivotArea>
    </format>
    <format dxfId="1049">
      <pivotArea dataOnly="0" labelOnly="1" outline="0" fieldPosition="0">
        <references count="5">
          <reference field="6" count="1" selected="0">
            <x v="5"/>
          </reference>
          <reference field="8" count="1">
            <x v="251"/>
          </reference>
          <reference field="19" count="1" selected="0">
            <x v="25"/>
          </reference>
          <reference field="20" count="1" selected="0">
            <x v="479"/>
          </reference>
          <reference field="23" count="1" selected="0">
            <x v="15"/>
          </reference>
        </references>
      </pivotArea>
    </format>
    <format dxfId="1048">
      <pivotArea dataOnly="0" labelOnly="1" outline="0" fieldPosition="0">
        <references count="5">
          <reference field="6" count="1" selected="0">
            <x v="5"/>
          </reference>
          <reference field="8" count="1">
            <x v="223"/>
          </reference>
          <reference field="19" count="1" selected="0">
            <x v="26"/>
          </reference>
          <reference field="20" count="1" selected="0">
            <x v="495"/>
          </reference>
          <reference field="23" count="1" selected="0">
            <x v="20"/>
          </reference>
        </references>
      </pivotArea>
    </format>
    <format dxfId="1047">
      <pivotArea dataOnly="0" labelOnly="1" outline="0" fieldPosition="0">
        <references count="5">
          <reference field="6" count="1" selected="0">
            <x v="5"/>
          </reference>
          <reference field="8" count="1">
            <x v="249"/>
          </reference>
          <reference field="19" count="1" selected="0">
            <x v="26"/>
          </reference>
          <reference field="20" count="1" selected="0">
            <x v="500"/>
          </reference>
          <reference field="23" count="1" selected="0">
            <x v="35"/>
          </reference>
        </references>
      </pivotArea>
    </format>
    <format dxfId="1046">
      <pivotArea dataOnly="0" labelOnly="1" outline="0" fieldPosition="0">
        <references count="5">
          <reference field="6" count="1" selected="0">
            <x v="5"/>
          </reference>
          <reference field="8" count="1">
            <x v="235"/>
          </reference>
          <reference field="19" count="1" selected="0">
            <x v="27"/>
          </reference>
          <reference field="20" count="1" selected="0">
            <x v="512"/>
          </reference>
          <reference field="23" count="1" selected="0">
            <x v="32"/>
          </reference>
        </references>
      </pivotArea>
    </format>
    <format dxfId="1045">
      <pivotArea dataOnly="0" labelOnly="1" outline="0" fieldPosition="0">
        <references count="5">
          <reference field="6" count="1" selected="0">
            <x v="5"/>
          </reference>
          <reference field="8" count="1">
            <x v="192"/>
          </reference>
          <reference field="19" count="1" selected="0">
            <x v="27"/>
          </reference>
          <reference field="20" count="1" selected="0">
            <x v="513"/>
          </reference>
          <reference field="23" count="1" selected="0">
            <x v="21"/>
          </reference>
        </references>
      </pivotArea>
    </format>
    <format dxfId="1044">
      <pivotArea dataOnly="0" labelOnly="1" outline="0" fieldPosition="0">
        <references count="5">
          <reference field="6" count="1" selected="0">
            <x v="6"/>
          </reference>
          <reference field="8" count="1">
            <x v="26"/>
          </reference>
          <reference field="19" count="1" selected="0">
            <x v="20"/>
          </reference>
          <reference field="20" count="1" selected="0">
            <x v="304"/>
          </reference>
          <reference field="23" count="1" selected="0">
            <x v="28"/>
          </reference>
        </references>
      </pivotArea>
    </format>
    <format dxfId="1043">
      <pivotArea dataOnly="0" labelOnly="1" outline="0" fieldPosition="0">
        <references count="5">
          <reference field="6" count="1" selected="0">
            <x v="6"/>
          </reference>
          <reference field="8" count="1">
            <x v="207"/>
          </reference>
          <reference field="19" count="1" selected="0">
            <x v="22"/>
          </reference>
          <reference field="20" count="1" selected="0">
            <x v="367"/>
          </reference>
          <reference field="23" count="1" selected="0">
            <x v="17"/>
          </reference>
        </references>
      </pivotArea>
    </format>
    <format dxfId="1042">
      <pivotArea dataOnly="0" labelOnly="1" outline="0" fieldPosition="0">
        <references count="5">
          <reference field="6" count="1" selected="0">
            <x v="6"/>
          </reference>
          <reference field="8" count="1">
            <x v="115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6"/>
          </reference>
        </references>
      </pivotArea>
    </format>
    <format dxfId="1041">
      <pivotArea dataOnly="0" labelOnly="1" outline="0" fieldPosition="0">
        <references count="5">
          <reference field="6" count="1" selected="0">
            <x v="6"/>
          </reference>
          <reference field="8" count="1">
            <x v="95"/>
          </reference>
          <reference field="19" count="1" selected="0">
            <x v="26"/>
          </reference>
          <reference field="20" count="1" selected="0">
            <x v="503"/>
          </reference>
          <reference field="23" count="1" selected="0">
            <x v="28"/>
          </reference>
        </references>
      </pivotArea>
    </format>
    <format dxfId="1040">
      <pivotArea dataOnly="0" labelOnly="1" outline="0" fieldPosition="0">
        <references count="5">
          <reference field="6" count="1" selected="0">
            <x v="6"/>
          </reference>
          <reference field="8" count="1">
            <x v="249"/>
          </reference>
          <reference field="19" count="1" selected="0">
            <x v="27"/>
          </reference>
          <reference field="20" count="1" selected="0">
            <x v="515"/>
          </reference>
          <reference field="23" count="1" selected="0">
            <x v="35"/>
          </reference>
        </references>
      </pivotArea>
    </format>
    <format dxfId="1039">
      <pivotArea dataOnly="0" labelOnly="1" outline="0" axis="axisValues" fieldPosition="0"/>
    </format>
    <format dxfId="1038">
      <pivotArea type="all" dataOnly="0" outline="0" fieldPosition="0"/>
    </format>
    <format dxfId="1037">
      <pivotArea outline="0" collapsedLevelsAreSubtotals="1" fieldPosition="0"/>
    </format>
    <format dxfId="1036">
      <pivotArea field="6" type="button" dataOnly="0" labelOnly="1" outline="0" axis="axisRow" fieldPosition="0"/>
    </format>
    <format dxfId="1035">
      <pivotArea field="19" type="button" dataOnly="0" labelOnly="1" outline="0" axis="axisRow" fieldPosition="1"/>
    </format>
    <format dxfId="1034">
      <pivotArea field="20" type="button" dataOnly="0" labelOnly="1" outline="0" axis="axisRow" fieldPosition="2"/>
    </format>
    <format dxfId="1033">
      <pivotArea field="23" type="button" dataOnly="0" labelOnly="1" outline="0" axis="axisRow" fieldPosition="3"/>
    </format>
    <format dxfId="1032">
      <pivotArea field="8" type="button" dataOnly="0" labelOnly="1" outline="0" axis="axisRow" fieldPosition="4"/>
    </format>
    <format dxfId="1031">
      <pivotArea field="12" type="button" dataOnly="0" labelOnly="1" outline="0"/>
    </format>
    <format dxfId="1030">
      <pivotArea field="9" type="button" dataOnly="0" labelOnly="1" outline="0" axis="axisRow" fieldPosition="6"/>
    </format>
    <format dxfId="1029">
      <pivotArea field="11" type="button" dataOnly="0" labelOnly="1" outline="0" axis="axisRow" fieldPosition="7"/>
    </format>
    <format dxfId="1028">
      <pivotArea field="10" type="button" dataOnly="0" labelOnly="1" outline="0" axis="axisRow" fieldPosition="8"/>
    </format>
    <format dxfId="1027">
      <pivotArea field="17" type="button" dataOnly="0" labelOnly="1" outline="0" axis="axisRow" fieldPosition="9"/>
    </format>
    <format dxfId="1026">
      <pivotArea dataOnly="0" labelOnly="1" outline="0" fieldPosition="0">
        <references count="1">
          <reference field="6" count="7">
            <x v="0"/>
            <x v="1"/>
            <x v="2"/>
            <x v="3"/>
            <x v="4"/>
            <x v="5"/>
            <x v="6"/>
          </reference>
        </references>
      </pivotArea>
    </format>
    <format dxfId="1025">
      <pivotArea dataOnly="0" labelOnly="1" outline="0" fieldPosition="0">
        <references count="1">
          <reference field="6" count="7" sumSubtotal="1">
            <x v="0"/>
            <x v="1"/>
            <x v="2"/>
            <x v="3"/>
            <x v="4"/>
            <x v="5"/>
            <x v="6"/>
          </reference>
        </references>
      </pivotArea>
    </format>
    <format dxfId="1024">
      <pivotArea dataOnly="0" labelOnly="1" outline="0" fieldPosition="0">
        <references count="2">
          <reference field="6" count="1" selected="0">
            <x v="0"/>
          </reference>
          <reference field="19" count="5">
            <x v="18"/>
            <x v="21"/>
            <x v="23"/>
            <x v="24"/>
            <x v="26"/>
          </reference>
        </references>
      </pivotArea>
    </format>
    <format dxfId="1023">
      <pivotArea dataOnly="0" labelOnly="1" outline="0" fieldPosition="0">
        <references count="2">
          <reference field="6" count="1" selected="0">
            <x v="1"/>
          </reference>
          <reference field="19" count="5">
            <x v="21"/>
            <x v="22"/>
            <x v="23"/>
            <x v="24"/>
            <x v="25"/>
          </reference>
        </references>
      </pivotArea>
    </format>
    <format dxfId="1022">
      <pivotArea dataOnly="0" labelOnly="1" outline="0" fieldPosition="0">
        <references count="2">
          <reference field="6" count="1" selected="0">
            <x v="2"/>
          </reference>
          <reference field="19" count="4">
            <x v="19"/>
            <x v="20"/>
            <x v="22"/>
            <x v="23"/>
          </reference>
        </references>
      </pivotArea>
    </format>
    <format dxfId="1021">
      <pivotArea dataOnly="0" labelOnly="1" outline="0" fieldPosition="0">
        <references count="2">
          <reference field="6" count="1" selected="0">
            <x v="3"/>
          </reference>
          <reference field="19" count="1">
            <x v="24"/>
          </reference>
        </references>
      </pivotArea>
    </format>
    <format dxfId="1020">
      <pivotArea dataOnly="0" labelOnly="1" outline="0" fieldPosition="0">
        <references count="2">
          <reference field="6" count="1" selected="0">
            <x v="4"/>
          </reference>
          <reference field="19" count="6">
            <x v="19"/>
            <x v="20"/>
            <x v="23"/>
            <x v="24"/>
            <x v="25"/>
            <x v="26"/>
          </reference>
        </references>
      </pivotArea>
    </format>
    <format dxfId="1019">
      <pivotArea dataOnly="0" labelOnly="1" outline="0" fieldPosition="0">
        <references count="2">
          <reference field="6" count="1" selected="0">
            <x v="5"/>
          </reference>
          <reference field="19" count="9">
            <x v="18"/>
            <x v="19"/>
            <x v="20"/>
            <x v="21"/>
            <x v="22"/>
            <x v="23"/>
            <x v="25"/>
            <x v="26"/>
            <x v="27"/>
          </reference>
        </references>
      </pivotArea>
    </format>
    <format dxfId="1018">
      <pivotArea dataOnly="0" labelOnly="1" outline="0" fieldPosition="0">
        <references count="2">
          <reference field="6" count="1" selected="0">
            <x v="6"/>
          </reference>
          <reference field="19" count="5">
            <x v="20"/>
            <x v="22"/>
            <x v="23"/>
            <x v="26"/>
            <x v="27"/>
          </reference>
        </references>
      </pivotArea>
    </format>
    <format dxfId="1017">
      <pivotArea dataOnly="0" labelOnly="1" outline="0" fieldPosition="0">
        <references count="3">
          <reference field="6" count="1" selected="0">
            <x v="0"/>
          </reference>
          <reference field="19" count="1" selected="0">
            <x v="18"/>
          </reference>
          <reference field="20" count="1">
            <x v="180"/>
          </reference>
        </references>
      </pivotArea>
    </format>
    <format dxfId="1016">
      <pivotArea dataOnly="0" labelOnly="1" outline="0" fieldPosition="0">
        <references count="3">
          <reference field="6" count="1" selected="0">
            <x v="0"/>
          </reference>
          <reference field="19" count="1" selected="0">
            <x v="21"/>
          </reference>
          <reference field="20" count="1">
            <x v="336"/>
          </reference>
        </references>
      </pivotArea>
    </format>
    <format dxfId="1015">
      <pivotArea dataOnly="0" labelOnly="1" outline="0" fieldPosition="0">
        <references count="3">
          <reference field="6" count="1" selected="0">
            <x v="0"/>
          </reference>
          <reference field="19" count="1" selected="0">
            <x v="23"/>
          </reference>
          <reference field="20" count="1">
            <x v="371"/>
          </reference>
        </references>
      </pivotArea>
    </format>
    <format dxfId="1014">
      <pivotArea dataOnly="0" labelOnly="1" outline="0" fieldPosition="0">
        <references count="3">
          <reference field="6" count="1" selected="0">
            <x v="0"/>
          </reference>
          <reference field="19" count="1" selected="0">
            <x v="24"/>
          </reference>
          <reference field="20" count="3">
            <x v="444"/>
            <x v="449"/>
            <x v="466"/>
          </reference>
        </references>
      </pivotArea>
    </format>
    <format dxfId="1013">
      <pivotArea dataOnly="0" labelOnly="1" outline="0" fieldPosition="0">
        <references count="3">
          <reference field="6" count="1" selected="0">
            <x v="0"/>
          </reference>
          <reference field="19" count="1" selected="0">
            <x v="26"/>
          </reference>
          <reference field="20" count="1">
            <x v="495"/>
          </reference>
        </references>
      </pivotArea>
    </format>
    <format dxfId="1012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1"/>
          </reference>
          <reference field="20" count="2">
            <x v="340"/>
            <x v="347"/>
          </reference>
        </references>
      </pivotArea>
    </format>
    <format dxfId="1011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2"/>
          </reference>
          <reference field="20" count="1">
            <x v="363"/>
          </reference>
        </references>
      </pivotArea>
    </format>
    <format dxfId="1010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3"/>
          </reference>
          <reference field="20" count="7">
            <x v="371"/>
            <x v="389"/>
            <x v="398"/>
            <x v="401"/>
            <x v="412"/>
            <x v="420"/>
            <x v="421"/>
          </reference>
        </references>
      </pivotArea>
    </format>
    <format dxfId="1009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4"/>
          </reference>
          <reference field="20" count="5">
            <x v="425"/>
            <x v="429"/>
            <x v="438"/>
            <x v="440"/>
            <x v="448"/>
          </reference>
        </references>
      </pivotArea>
    </format>
    <format dxfId="1008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5"/>
          </reference>
          <reference field="20" count="2">
            <x v="485"/>
            <x v="492"/>
          </reference>
        </references>
      </pivotArea>
    </format>
    <format dxfId="1007">
      <pivotArea dataOnly="0" labelOnly="1" outline="0" fieldPosition="0">
        <references count="3">
          <reference field="6" count="1" selected="0">
            <x v="2"/>
          </reference>
          <reference field="19" count="1" selected="0">
            <x v="19"/>
          </reference>
          <reference field="20" count="1">
            <x v="267"/>
          </reference>
        </references>
      </pivotArea>
    </format>
    <format dxfId="1006">
      <pivotArea dataOnly="0" labelOnly="1" outline="0" fieldPosition="0">
        <references count="3">
          <reference field="6" count="1" selected="0">
            <x v="2"/>
          </reference>
          <reference field="19" count="1" selected="0">
            <x v="20"/>
          </reference>
          <reference field="20" count="2">
            <x v="291"/>
            <x v="302"/>
          </reference>
        </references>
      </pivotArea>
    </format>
    <format dxfId="1005">
      <pivotArea dataOnly="0" labelOnly="1" outline="0" fieldPosition="0">
        <references count="3">
          <reference field="6" count="1" selected="0">
            <x v="2"/>
          </reference>
          <reference field="19" count="1" selected="0">
            <x v="22"/>
          </reference>
          <reference field="20" count="1">
            <x v="360"/>
          </reference>
        </references>
      </pivotArea>
    </format>
    <format dxfId="1004">
      <pivotArea dataOnly="0" labelOnly="1" outline="0" fieldPosition="0">
        <references count="3">
          <reference field="6" count="1" selected="0">
            <x v="2"/>
          </reference>
          <reference field="19" count="1" selected="0">
            <x v="23"/>
          </reference>
          <reference field="20" count="2">
            <x v="371"/>
            <x v="415"/>
          </reference>
        </references>
      </pivotArea>
    </format>
    <format dxfId="1003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4"/>
          </reference>
          <reference field="20" count="1">
            <x v="424"/>
          </reference>
        </references>
      </pivotArea>
    </format>
    <format dxfId="1002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19"/>
          </reference>
          <reference field="20" count="1">
            <x v="246"/>
          </reference>
        </references>
      </pivotArea>
    </format>
    <format dxfId="1001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0"/>
          </reference>
          <reference field="20" count="1">
            <x v="311"/>
          </reference>
        </references>
      </pivotArea>
    </format>
    <format dxfId="1000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3"/>
          </reference>
          <reference field="20" count="3">
            <x v="374"/>
            <x v="402"/>
            <x v="414"/>
          </reference>
        </references>
      </pivotArea>
    </format>
    <format dxfId="999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4"/>
          </reference>
          <reference field="20" count="2">
            <x v="435"/>
            <x v="451"/>
          </reference>
        </references>
      </pivotArea>
    </format>
    <format dxfId="998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5"/>
          </reference>
          <reference field="20" count="3">
            <x v="478"/>
            <x v="480"/>
            <x v="483"/>
          </reference>
        </references>
      </pivotArea>
    </format>
    <format dxfId="997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6"/>
          </reference>
          <reference field="20" count="1">
            <x v="496"/>
          </reference>
        </references>
      </pivotArea>
    </format>
    <format dxfId="996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18"/>
          </reference>
          <reference field="20" count="1">
            <x v="228"/>
          </reference>
        </references>
      </pivotArea>
    </format>
    <format dxfId="995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19"/>
          </reference>
          <reference field="20" count="1">
            <x v="274"/>
          </reference>
        </references>
      </pivotArea>
    </format>
    <format dxfId="994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0"/>
          </reference>
          <reference field="20" count="1">
            <x v="333"/>
          </reference>
        </references>
      </pivotArea>
    </format>
    <format dxfId="993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1"/>
          </reference>
          <reference field="20" count="1">
            <x v="358"/>
          </reference>
        </references>
      </pivotArea>
    </format>
    <format dxfId="992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2"/>
          </reference>
          <reference field="20" count="1">
            <x v="364"/>
          </reference>
        </references>
      </pivotArea>
    </format>
    <format dxfId="991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3"/>
          </reference>
          <reference field="20" count="2">
            <x v="377"/>
            <x v="383"/>
          </reference>
        </references>
      </pivotArea>
    </format>
    <format dxfId="990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5"/>
          </reference>
          <reference field="20" count="2">
            <x v="477"/>
            <x v="479"/>
          </reference>
        </references>
      </pivotArea>
    </format>
    <format dxfId="989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6"/>
          </reference>
          <reference field="20" count="2">
            <x v="495"/>
            <x v="500"/>
          </reference>
        </references>
      </pivotArea>
    </format>
    <format dxfId="988">
      <pivotArea dataOnly="0" labelOnly="1" outline="0" fieldPosition="0">
        <references count="3">
          <reference field="6" count="1" selected="0">
            <x v="5"/>
          </reference>
          <reference field="19" count="1" selected="0">
            <x v="27"/>
          </reference>
          <reference field="20" count="2">
            <x v="512"/>
            <x v="513"/>
          </reference>
        </references>
      </pivotArea>
    </format>
    <format dxfId="987">
      <pivotArea dataOnly="0" labelOnly="1" outline="0" fieldPosition="0">
        <references count="3">
          <reference field="6" count="1" selected="0">
            <x v="6"/>
          </reference>
          <reference field="19" count="1" selected="0">
            <x v="20"/>
          </reference>
          <reference field="20" count="1">
            <x v="304"/>
          </reference>
        </references>
      </pivotArea>
    </format>
    <format dxfId="986">
      <pivotArea dataOnly="0" labelOnly="1" outline="0" fieldPosition="0">
        <references count="3">
          <reference field="6" count="1" selected="0">
            <x v="6"/>
          </reference>
          <reference field="19" count="1" selected="0">
            <x v="22"/>
          </reference>
          <reference field="20" count="1">
            <x v="367"/>
          </reference>
        </references>
      </pivotArea>
    </format>
    <format dxfId="985">
      <pivotArea dataOnly="0" labelOnly="1" outline="0" fieldPosition="0">
        <references count="3">
          <reference field="6" count="1" selected="0">
            <x v="6"/>
          </reference>
          <reference field="19" count="1" selected="0">
            <x v="23"/>
          </reference>
          <reference field="20" count="1">
            <x v="371"/>
          </reference>
        </references>
      </pivotArea>
    </format>
    <format dxfId="984">
      <pivotArea dataOnly="0" labelOnly="1" outline="0" fieldPosition="0">
        <references count="3">
          <reference field="6" count="1" selected="0">
            <x v="6"/>
          </reference>
          <reference field="19" count="1" selected="0">
            <x v="26"/>
          </reference>
          <reference field="20" count="1">
            <x v="503"/>
          </reference>
        </references>
      </pivotArea>
    </format>
    <format dxfId="983">
      <pivotArea dataOnly="0" labelOnly="1" outline="0" fieldPosition="0">
        <references count="3">
          <reference field="6" count="1" selected="0">
            <x v="6"/>
          </reference>
          <reference field="19" count="1" selected="0">
            <x v="27"/>
          </reference>
          <reference field="20" count="1">
            <x v="515"/>
          </reference>
        </references>
      </pivotArea>
    </format>
    <format dxfId="982">
      <pivotArea dataOnly="0" labelOnly="1" outline="0" fieldPosition="0">
        <references count="4">
          <reference field="6" count="1" selected="0">
            <x v="0"/>
          </reference>
          <reference field="19" count="1" selected="0">
            <x v="18"/>
          </reference>
          <reference field="20" count="1" selected="0">
            <x v="180"/>
          </reference>
          <reference field="23" count="1">
            <x v="14"/>
          </reference>
        </references>
      </pivotArea>
    </format>
    <format dxfId="981">
      <pivotArea dataOnly="0" labelOnly="1" outline="0" fieldPosition="0">
        <references count="4">
          <reference field="6" count="1" selected="0">
            <x v="0"/>
          </reference>
          <reference field="19" count="1" selected="0">
            <x v="21"/>
          </reference>
          <reference field="20" count="1" selected="0">
            <x v="336"/>
          </reference>
          <reference field="23" count="1">
            <x v="17"/>
          </reference>
        </references>
      </pivotArea>
    </format>
    <format dxfId="980">
      <pivotArea dataOnly="0" labelOnly="1" outline="0" fieldPosition="0">
        <references count="4">
          <reference field="6" count="1" selected="0">
            <x v="0"/>
          </reference>
          <reference field="19" count="1" selected="0">
            <x v="24"/>
          </reference>
          <reference field="20" count="1" selected="0">
            <x v="466"/>
          </reference>
          <reference field="23" count="1">
            <x v="18"/>
          </reference>
        </references>
      </pivotArea>
    </format>
    <format dxfId="979">
      <pivotArea dataOnly="0" labelOnly="1" outline="0" fieldPosition="0">
        <references count="4">
          <reference field="6" count="1" selected="0">
            <x v="0"/>
          </reference>
          <reference field="19" count="1" selected="0">
            <x v="26"/>
          </reference>
          <reference field="20" count="1" selected="0">
            <x v="495"/>
          </reference>
          <reference field="23" count="1">
            <x v="19"/>
          </reference>
        </references>
      </pivotArea>
    </format>
    <format dxfId="978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1"/>
          </reference>
          <reference field="20" count="1" selected="0">
            <x v="340"/>
          </reference>
          <reference field="23" count="1">
            <x v="15"/>
          </reference>
        </references>
      </pivotArea>
    </format>
    <format dxfId="977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2"/>
          </reference>
          <reference field="20" count="1" selected="0">
            <x v="363"/>
          </reference>
          <reference field="23" count="1">
            <x v="16"/>
          </reference>
        </references>
      </pivotArea>
    </format>
    <format dxfId="976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3"/>
          </reference>
          <reference field="20" count="1" selected="0">
            <x v="389"/>
          </reference>
          <reference field="23" count="1">
            <x v="15"/>
          </reference>
        </references>
      </pivotArea>
    </format>
    <format dxfId="975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3"/>
          </reference>
          <reference field="20" count="1" selected="0">
            <x v="398"/>
          </reference>
          <reference field="23" count="1">
            <x v="16"/>
          </reference>
        </references>
      </pivotArea>
    </format>
    <format dxfId="974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3"/>
          </reference>
          <reference field="20" count="1" selected="0">
            <x v="401"/>
          </reference>
          <reference field="23" count="1">
            <x v="18"/>
          </reference>
        </references>
      </pivotArea>
    </format>
    <format dxfId="973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3"/>
          </reference>
          <reference field="20" count="1" selected="0">
            <x v="412"/>
          </reference>
          <reference field="23" count="1">
            <x v="17"/>
          </reference>
        </references>
      </pivotArea>
    </format>
    <format dxfId="972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4"/>
          </reference>
          <reference field="20" count="1" selected="0">
            <x v="429"/>
          </reference>
          <reference field="23" count="1">
            <x v="18"/>
          </reference>
        </references>
      </pivotArea>
    </format>
    <format dxfId="971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4"/>
          </reference>
          <reference field="20" count="1" selected="0">
            <x v="438"/>
          </reference>
          <reference field="23" count="1">
            <x v="17"/>
          </reference>
        </references>
      </pivotArea>
    </format>
    <format dxfId="970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5"/>
          </reference>
          <reference field="20" count="1" selected="0">
            <x v="485"/>
          </reference>
          <reference field="23" count="1">
            <x v="20"/>
          </reference>
        </references>
      </pivotArea>
    </format>
    <format dxfId="969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5"/>
          </reference>
          <reference field="20" count="1" selected="0">
            <x v="492"/>
          </reference>
          <reference field="23" count="1">
            <x v="19"/>
          </reference>
        </references>
      </pivotArea>
    </format>
    <format dxfId="968">
      <pivotArea dataOnly="0" labelOnly="1" outline="0" fieldPosition="0">
        <references count="4">
          <reference field="6" count="1" selected="0">
            <x v="2"/>
          </reference>
          <reference field="19" count="1" selected="0">
            <x v="19"/>
          </reference>
          <reference field="20" count="1" selected="0">
            <x v="267"/>
          </reference>
          <reference field="23" count="1">
            <x v="14"/>
          </reference>
        </references>
      </pivotArea>
    </format>
    <format dxfId="967">
      <pivotArea dataOnly="0" labelOnly="1" outline="0" fieldPosition="0">
        <references count="4">
          <reference field="6" count="1" selected="0">
            <x v="2"/>
          </reference>
          <reference field="19" count="1" selected="0">
            <x v="20"/>
          </reference>
          <reference field="20" count="1" selected="0">
            <x v="291"/>
          </reference>
          <reference field="23" count="1">
            <x v="28"/>
          </reference>
        </references>
      </pivotArea>
    </format>
    <format dxfId="966">
      <pivotArea dataOnly="0" labelOnly="1" outline="0" fieldPosition="0">
        <references count="4">
          <reference field="6" count="1" selected="0">
            <x v="2"/>
          </reference>
          <reference field="19" count="1" selected="0">
            <x v="22"/>
          </reference>
          <reference field="20" count="1" selected="0">
            <x v="360"/>
          </reference>
          <reference field="23" count="1">
            <x v="15"/>
          </reference>
        </references>
      </pivotArea>
    </format>
    <format dxfId="965">
      <pivotArea dataOnly="0" labelOnly="1" outline="0" fieldPosition="0">
        <references count="4">
          <reference field="6" count="1" selected="0">
            <x v="2"/>
          </reference>
          <reference field="19" count="1" selected="0">
            <x v="23"/>
          </reference>
          <reference field="20" count="1" selected="0">
            <x v="371"/>
          </reference>
          <reference field="23" count="1">
            <x v="17"/>
          </reference>
        </references>
      </pivotArea>
    </format>
    <format dxfId="964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4"/>
          </reference>
          <reference field="20" count="1" selected="0">
            <x v="424"/>
          </reference>
          <reference field="23" count="1">
            <x v="19"/>
          </reference>
        </references>
      </pivotArea>
    </format>
    <format dxfId="963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19"/>
          </reference>
          <reference field="20" count="1" selected="0">
            <x v="246"/>
          </reference>
          <reference field="23" count="1">
            <x v="17"/>
          </reference>
        </references>
      </pivotArea>
    </format>
    <format dxfId="962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0"/>
          </reference>
          <reference field="20" count="1" selected="0">
            <x v="311"/>
          </reference>
          <reference field="23" count="1">
            <x v="15"/>
          </reference>
        </references>
      </pivotArea>
    </format>
    <format dxfId="961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3"/>
          </reference>
          <reference field="20" count="1" selected="0">
            <x v="374"/>
          </reference>
          <reference field="23" count="1">
            <x v="32"/>
          </reference>
        </references>
      </pivotArea>
    </format>
    <format dxfId="960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3"/>
          </reference>
          <reference field="20" count="1" selected="0">
            <x v="402"/>
          </reference>
          <reference field="23" count="1">
            <x v="16"/>
          </reference>
        </references>
      </pivotArea>
    </format>
    <format dxfId="959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3"/>
          </reference>
          <reference field="20" count="1" selected="0">
            <x v="414"/>
          </reference>
          <reference field="23" count="1">
            <x v="18"/>
          </reference>
        </references>
      </pivotArea>
    </format>
    <format dxfId="958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4"/>
          </reference>
          <reference field="20" count="1" selected="0">
            <x v="451"/>
          </reference>
          <reference field="23" count="1">
            <x v="19"/>
          </reference>
        </references>
      </pivotArea>
    </format>
    <format dxfId="957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5"/>
          </reference>
          <reference field="20" count="1" selected="0">
            <x v="478"/>
          </reference>
          <reference field="23" count="1">
            <x v="18"/>
          </reference>
        </references>
      </pivotArea>
    </format>
    <format dxfId="956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6"/>
          </reference>
          <reference field="20" count="1" selected="0">
            <x v="496"/>
          </reference>
          <reference field="23" count="1">
            <x v="28"/>
          </reference>
        </references>
      </pivotArea>
    </format>
    <format dxfId="955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18"/>
          </reference>
          <reference field="20" count="1" selected="0">
            <x v="228"/>
          </reference>
          <reference field="23" count="1">
            <x v="11"/>
          </reference>
        </references>
      </pivotArea>
    </format>
    <format dxfId="954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19"/>
          </reference>
          <reference field="20" count="1" selected="0">
            <x v="274"/>
          </reference>
          <reference field="23" count="1">
            <x v="14"/>
          </reference>
        </references>
      </pivotArea>
    </format>
    <format dxfId="953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1"/>
          </reference>
          <reference field="20" count="1" selected="0">
            <x v="358"/>
          </reference>
          <reference field="23" count="1">
            <x v="17"/>
          </reference>
        </references>
      </pivotArea>
    </format>
    <format dxfId="952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2"/>
          </reference>
          <reference field="20" count="1" selected="0">
            <x v="364"/>
          </reference>
          <reference field="23" count="1">
            <x v="16"/>
          </reference>
        </references>
      </pivotArea>
    </format>
    <format dxfId="951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3"/>
          </reference>
          <reference field="20" count="1" selected="0">
            <x v="383"/>
          </reference>
          <reference field="23" count="1">
            <x v="18"/>
          </reference>
        </references>
      </pivotArea>
    </format>
    <format dxfId="950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5"/>
          </reference>
          <reference field="20" count="1" selected="0">
            <x v="477"/>
          </reference>
          <reference field="23" count="1">
            <x v="32"/>
          </reference>
        </references>
      </pivotArea>
    </format>
    <format dxfId="949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5"/>
          </reference>
          <reference field="20" count="1" selected="0">
            <x v="479"/>
          </reference>
          <reference field="23" count="1">
            <x v="15"/>
          </reference>
        </references>
      </pivotArea>
    </format>
    <format dxfId="948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6"/>
          </reference>
          <reference field="20" count="1" selected="0">
            <x v="495"/>
          </reference>
          <reference field="23" count="1">
            <x v="20"/>
          </reference>
        </references>
      </pivotArea>
    </format>
    <format dxfId="947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6"/>
          </reference>
          <reference field="20" count="1" selected="0">
            <x v="500"/>
          </reference>
          <reference field="23" count="1">
            <x v="35"/>
          </reference>
        </references>
      </pivotArea>
    </format>
    <format dxfId="946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7"/>
          </reference>
          <reference field="20" count="1" selected="0">
            <x v="512"/>
          </reference>
          <reference field="23" count="1">
            <x v="32"/>
          </reference>
        </references>
      </pivotArea>
    </format>
    <format dxfId="945">
      <pivotArea dataOnly="0" labelOnly="1" outline="0" fieldPosition="0">
        <references count="4">
          <reference field="6" count="1" selected="0">
            <x v="5"/>
          </reference>
          <reference field="19" count="1" selected="0">
            <x v="27"/>
          </reference>
          <reference field="20" count="1" selected="0">
            <x v="513"/>
          </reference>
          <reference field="23" count="1">
            <x v="21"/>
          </reference>
        </references>
      </pivotArea>
    </format>
    <format dxfId="944">
      <pivotArea dataOnly="0" labelOnly="1" outline="0" fieldPosition="0">
        <references count="4">
          <reference field="6" count="1" selected="0">
            <x v="6"/>
          </reference>
          <reference field="19" count="1" selected="0">
            <x v="20"/>
          </reference>
          <reference field="20" count="1" selected="0">
            <x v="304"/>
          </reference>
          <reference field="23" count="1">
            <x v="28"/>
          </reference>
        </references>
      </pivotArea>
    </format>
    <format dxfId="943">
      <pivotArea dataOnly="0" labelOnly="1" outline="0" fieldPosition="0">
        <references count="4">
          <reference field="6" count="1" selected="0">
            <x v="6"/>
          </reference>
          <reference field="19" count="1" selected="0">
            <x v="22"/>
          </reference>
          <reference field="20" count="1" selected="0">
            <x v="367"/>
          </reference>
          <reference field="23" count="1">
            <x v="17"/>
          </reference>
        </references>
      </pivotArea>
    </format>
    <format dxfId="942">
      <pivotArea dataOnly="0" labelOnly="1" outline="0" fieldPosition="0">
        <references count="4">
          <reference field="6" count="1" selected="0">
            <x v="6"/>
          </reference>
          <reference field="19" count="1" selected="0">
            <x v="23"/>
          </reference>
          <reference field="20" count="1" selected="0">
            <x v="371"/>
          </reference>
          <reference field="23" count="1">
            <x v="16"/>
          </reference>
        </references>
      </pivotArea>
    </format>
    <format dxfId="941">
      <pivotArea dataOnly="0" labelOnly="1" outline="0" fieldPosition="0">
        <references count="4">
          <reference field="6" count="1" selected="0">
            <x v="6"/>
          </reference>
          <reference field="19" count="1" selected="0">
            <x v="26"/>
          </reference>
          <reference field="20" count="1" selected="0">
            <x v="503"/>
          </reference>
          <reference field="23" count="1">
            <x v="28"/>
          </reference>
        </references>
      </pivotArea>
    </format>
    <format dxfId="940">
      <pivotArea dataOnly="0" labelOnly="1" outline="0" fieldPosition="0">
        <references count="4">
          <reference field="6" count="1" selected="0">
            <x v="6"/>
          </reference>
          <reference field="19" count="1" selected="0">
            <x v="27"/>
          </reference>
          <reference field="20" count="1" selected="0">
            <x v="515"/>
          </reference>
          <reference field="23" count="1">
            <x v="35"/>
          </reference>
        </references>
      </pivotArea>
    </format>
    <format dxfId="939">
      <pivotArea dataOnly="0" labelOnly="1" outline="0" fieldPosition="0">
        <references count="5">
          <reference field="6" count="1" selected="0">
            <x v="0"/>
          </reference>
          <reference field="8" count="1">
            <x v="131"/>
          </reference>
          <reference field="19" count="1" selected="0">
            <x v="18"/>
          </reference>
          <reference field="20" count="1" selected="0">
            <x v="180"/>
          </reference>
          <reference field="23" count="1" selected="0">
            <x v="14"/>
          </reference>
        </references>
      </pivotArea>
    </format>
    <format dxfId="938">
      <pivotArea dataOnly="0" labelOnly="1" outline="0" fieldPosition="0">
        <references count="5">
          <reference field="6" count="1" selected="0">
            <x v="0"/>
          </reference>
          <reference field="8" count="1">
            <x v="205"/>
          </reference>
          <reference field="19" count="1" selected="0">
            <x v="21"/>
          </reference>
          <reference field="20" count="1" selected="0">
            <x v="336"/>
          </reference>
          <reference field="23" count="1" selected="0">
            <x v="17"/>
          </reference>
        </references>
      </pivotArea>
    </format>
    <format dxfId="937">
      <pivotArea dataOnly="0" labelOnly="1" outline="0" fieldPosition="0">
        <references count="5">
          <reference field="6" count="1" selected="0">
            <x v="0"/>
          </reference>
          <reference field="8" count="1">
            <x v="102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7"/>
          </reference>
        </references>
      </pivotArea>
    </format>
    <format dxfId="936">
      <pivotArea dataOnly="0" labelOnly="1" outline="0" fieldPosition="0">
        <references count="5">
          <reference field="6" count="1" selected="0">
            <x v="0"/>
          </reference>
          <reference field="8" count="1">
            <x v="103"/>
          </reference>
          <reference field="19" count="1" selected="0">
            <x v="24"/>
          </reference>
          <reference field="20" count="1" selected="0">
            <x v="444"/>
          </reference>
          <reference field="23" count="1" selected="0">
            <x v="17"/>
          </reference>
        </references>
      </pivotArea>
    </format>
    <format dxfId="935">
      <pivotArea dataOnly="0" labelOnly="1" outline="0" fieldPosition="0">
        <references count="5">
          <reference field="6" count="1" selected="0">
            <x v="0"/>
          </reference>
          <reference field="8" count="1">
            <x v="105"/>
          </reference>
          <reference field="19" count="1" selected="0">
            <x v="24"/>
          </reference>
          <reference field="20" count="1" selected="0">
            <x v="449"/>
          </reference>
          <reference field="23" count="1" selected="0">
            <x v="17"/>
          </reference>
        </references>
      </pivotArea>
    </format>
    <format dxfId="934">
      <pivotArea dataOnly="0" labelOnly="1" outline="0" fieldPosition="0">
        <references count="5">
          <reference field="6" count="1" selected="0">
            <x v="0"/>
          </reference>
          <reference field="8" count="1">
            <x v="104"/>
          </reference>
          <reference field="19" count="1" selected="0">
            <x v="24"/>
          </reference>
          <reference field="20" count="1" selected="0">
            <x v="466"/>
          </reference>
          <reference field="23" count="1" selected="0">
            <x v="18"/>
          </reference>
        </references>
      </pivotArea>
    </format>
    <format dxfId="933">
      <pivotArea dataOnly="0" labelOnly="1" outline="0" fieldPosition="0">
        <references count="5">
          <reference field="6" count="1" selected="0">
            <x v="0"/>
          </reference>
          <reference field="8" count="1">
            <x v="110"/>
          </reference>
          <reference field="19" count="1" selected="0">
            <x v="26"/>
          </reference>
          <reference field="20" count="1" selected="0">
            <x v="495"/>
          </reference>
          <reference field="23" count="1" selected="0">
            <x v="19"/>
          </reference>
        </references>
      </pivotArea>
    </format>
    <format dxfId="932">
      <pivotArea dataOnly="0" labelOnly="1" outline="0" fieldPosition="0">
        <references count="5">
          <reference field="6" count="1" selected="0">
            <x v="1"/>
          </reference>
          <reference field="8" count="1">
            <x v="197"/>
          </reference>
          <reference field="19" count="1" selected="0">
            <x v="21"/>
          </reference>
          <reference field="20" count="1" selected="0">
            <x v="340"/>
          </reference>
          <reference field="23" count="1" selected="0">
            <x v="15"/>
          </reference>
        </references>
      </pivotArea>
    </format>
    <format dxfId="931">
      <pivotArea dataOnly="0" labelOnly="1" outline="0" fieldPosition="0">
        <references count="5">
          <reference field="6" count="1" selected="0">
            <x v="1"/>
          </reference>
          <reference field="8" count="1">
            <x v="200"/>
          </reference>
          <reference field="19" count="1" selected="0">
            <x v="22"/>
          </reference>
          <reference field="20" count="1" selected="0">
            <x v="363"/>
          </reference>
          <reference field="23" count="1" selected="0">
            <x v="16"/>
          </reference>
        </references>
      </pivotArea>
    </format>
    <format dxfId="930">
      <pivotArea dataOnly="0" labelOnly="1" outline="0" fieldPosition="0">
        <references count="5">
          <reference field="6" count="1" selected="0">
            <x v="1"/>
          </reference>
          <reference field="8" count="1">
            <x v="209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6"/>
          </reference>
        </references>
      </pivotArea>
    </format>
    <format dxfId="929">
      <pivotArea dataOnly="0" labelOnly="1" outline="0" fieldPosition="0">
        <references count="5">
          <reference field="6" count="1" selected="0">
            <x v="1"/>
          </reference>
          <reference field="8" count="1">
            <x v="181"/>
          </reference>
          <reference field="19" count="1" selected="0">
            <x v="23"/>
          </reference>
          <reference field="20" count="1" selected="0">
            <x v="389"/>
          </reference>
          <reference field="23" count="1" selected="0">
            <x v="15"/>
          </reference>
        </references>
      </pivotArea>
    </format>
    <format dxfId="928">
      <pivotArea dataOnly="0" labelOnly="1" outline="0" fieldPosition="0">
        <references count="5">
          <reference field="6" count="1" selected="0">
            <x v="1"/>
          </reference>
          <reference field="8" count="1">
            <x v="196"/>
          </reference>
          <reference field="19" count="1" selected="0">
            <x v="23"/>
          </reference>
          <reference field="20" count="1" selected="0">
            <x v="398"/>
          </reference>
          <reference field="23" count="1" selected="0">
            <x v="16"/>
          </reference>
        </references>
      </pivotArea>
    </format>
    <format dxfId="927">
      <pivotArea dataOnly="0" labelOnly="1" outline="0" fieldPosition="0">
        <references count="5">
          <reference field="6" count="1" selected="0">
            <x v="1"/>
          </reference>
          <reference field="8" count="1">
            <x v="111"/>
          </reference>
          <reference field="19" count="1" selected="0">
            <x v="23"/>
          </reference>
          <reference field="20" count="1" selected="0">
            <x v="401"/>
          </reference>
          <reference field="23" count="1" selected="0">
            <x v="18"/>
          </reference>
        </references>
      </pivotArea>
    </format>
    <format dxfId="926">
      <pivotArea dataOnly="0" labelOnly="1" outline="0" fieldPosition="0">
        <references count="5">
          <reference field="6" count="1" selected="0">
            <x v="1"/>
          </reference>
          <reference field="8" count="1">
            <x v="206"/>
          </reference>
          <reference field="19" count="1" selected="0">
            <x v="23"/>
          </reference>
          <reference field="20" count="1" selected="0">
            <x v="412"/>
          </reference>
          <reference field="23" count="1" selected="0">
            <x v="17"/>
          </reference>
        </references>
      </pivotArea>
    </format>
    <format dxfId="925">
      <pivotArea dataOnly="0" labelOnly="1" outline="0" fieldPosition="0">
        <references count="5">
          <reference field="6" count="1" selected="0">
            <x v="1"/>
          </reference>
          <reference field="8" count="1">
            <x v="186"/>
          </reference>
          <reference field="19" count="1" selected="0">
            <x v="23"/>
          </reference>
          <reference field="20" count="1" selected="0">
            <x v="420"/>
          </reference>
          <reference field="23" count="1" selected="0">
            <x v="17"/>
          </reference>
        </references>
      </pivotArea>
    </format>
    <format dxfId="924">
      <pivotArea dataOnly="0" labelOnly="1" outline="0" fieldPosition="0">
        <references count="5">
          <reference field="6" count="1" selected="0">
            <x v="1"/>
          </reference>
          <reference field="8" count="1">
            <x v="213"/>
          </reference>
          <reference field="19" count="1" selected="0">
            <x v="24"/>
          </reference>
          <reference field="20" count="1" selected="0">
            <x v="429"/>
          </reference>
          <reference field="23" count="1" selected="0">
            <x v="18"/>
          </reference>
        </references>
      </pivotArea>
    </format>
    <format dxfId="923">
      <pivotArea dataOnly="0" labelOnly="1" outline="0" fieldPosition="0">
        <references count="5">
          <reference field="6" count="1" selected="0">
            <x v="1"/>
          </reference>
          <reference field="8" count="1">
            <x v="198"/>
          </reference>
          <reference field="19" count="1" selected="0">
            <x v="24"/>
          </reference>
          <reference field="20" count="1" selected="0">
            <x v="438"/>
          </reference>
          <reference field="23" count="1" selected="0">
            <x v="17"/>
          </reference>
        </references>
      </pivotArea>
    </format>
    <format dxfId="922">
      <pivotArea dataOnly="0" labelOnly="1" outline="0" fieldPosition="0">
        <references count="5">
          <reference field="6" count="1" selected="0">
            <x v="1"/>
          </reference>
          <reference field="8" count="1">
            <x v="216"/>
          </reference>
          <reference field="19" count="1" selected="0">
            <x v="25"/>
          </reference>
          <reference field="20" count="1" selected="0">
            <x v="485"/>
          </reference>
          <reference field="23" count="1" selected="0">
            <x v="20"/>
          </reference>
        </references>
      </pivotArea>
    </format>
    <format dxfId="921">
      <pivotArea dataOnly="0" labelOnly="1" outline="0" fieldPosition="0">
        <references count="5">
          <reference field="6" count="1" selected="0">
            <x v="1"/>
          </reference>
          <reference field="8" count="1">
            <x v="211"/>
          </reference>
          <reference field="19" count="1" selected="0">
            <x v="25"/>
          </reference>
          <reference field="20" count="1" selected="0">
            <x v="492"/>
          </reference>
          <reference field="23" count="1" selected="0">
            <x v="19"/>
          </reference>
        </references>
      </pivotArea>
    </format>
    <format dxfId="920">
      <pivotArea dataOnly="0" labelOnly="1" outline="0" fieldPosition="0">
        <references count="5">
          <reference field="6" count="1" selected="0">
            <x v="2"/>
          </reference>
          <reference field="8" count="1">
            <x v="195"/>
          </reference>
          <reference field="19" count="1" selected="0">
            <x v="19"/>
          </reference>
          <reference field="20" count="1" selected="0">
            <x v="267"/>
          </reference>
          <reference field="23" count="1" selected="0">
            <x v="14"/>
          </reference>
        </references>
      </pivotArea>
    </format>
    <format dxfId="919">
      <pivotArea dataOnly="0" labelOnly="1" outline="0" fieldPosition="0">
        <references count="5">
          <reference field="6" count="1" selected="0">
            <x v="2"/>
          </reference>
          <reference field="8" count="1">
            <x v="26"/>
          </reference>
          <reference field="19" count="1" selected="0">
            <x v="20"/>
          </reference>
          <reference field="20" count="1" selected="0">
            <x v="291"/>
          </reference>
          <reference field="23" count="1" selected="0">
            <x v="28"/>
          </reference>
        </references>
      </pivotArea>
    </format>
    <format dxfId="918">
      <pivotArea dataOnly="0" labelOnly="1" outline="0" fieldPosition="0">
        <references count="5">
          <reference field="6" count="1" selected="0">
            <x v="2"/>
          </reference>
          <reference field="8" count="1">
            <x v="180"/>
          </reference>
          <reference field="19" count="1" selected="0">
            <x v="22"/>
          </reference>
          <reference field="20" count="1" selected="0">
            <x v="360"/>
          </reference>
          <reference field="23" count="1" selected="0">
            <x v="15"/>
          </reference>
        </references>
      </pivotArea>
    </format>
    <format dxfId="917">
      <pivotArea dataOnly="0" labelOnly="1" outline="0" fieldPosition="0">
        <references count="5">
          <reference field="6" count="1" selected="0">
            <x v="2"/>
          </reference>
          <reference field="8" count="1">
            <x v="28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7"/>
          </reference>
        </references>
      </pivotArea>
    </format>
    <format dxfId="916">
      <pivotArea dataOnly="0" labelOnly="1" outline="0" fieldPosition="0">
        <references count="5">
          <reference field="6" count="1" selected="0">
            <x v="3"/>
          </reference>
          <reference field="8" count="1">
            <x v="39"/>
          </reference>
          <reference field="19" count="1" selected="0">
            <x v="24"/>
          </reference>
          <reference field="20" count="1" selected="0">
            <x v="424"/>
          </reference>
          <reference field="23" count="1" selected="0">
            <x v="19"/>
          </reference>
        </references>
      </pivotArea>
    </format>
    <format dxfId="915">
      <pivotArea dataOnly="0" labelOnly="1" outline="0" fieldPosition="0">
        <references count="5">
          <reference field="6" count="1" selected="0">
            <x v="4"/>
          </reference>
          <reference field="8" count="1">
            <x v="207"/>
          </reference>
          <reference field="19" count="1" selected="0">
            <x v="19"/>
          </reference>
          <reference field="20" count="1" selected="0">
            <x v="246"/>
          </reference>
          <reference field="23" count="1" selected="0">
            <x v="17"/>
          </reference>
        </references>
      </pivotArea>
    </format>
    <format dxfId="914">
      <pivotArea dataOnly="0" labelOnly="1" outline="0" fieldPosition="0">
        <references count="5">
          <reference field="6" count="1" selected="0">
            <x v="4"/>
          </reference>
          <reference field="8" count="1">
            <x v="38"/>
          </reference>
          <reference field="19" count="1" selected="0">
            <x v="20"/>
          </reference>
          <reference field="20" count="1" selected="0">
            <x v="311"/>
          </reference>
          <reference field="23" count="1" selected="0">
            <x v="15"/>
          </reference>
        </references>
      </pivotArea>
    </format>
    <format dxfId="913">
      <pivotArea dataOnly="0" labelOnly="1" outline="0" fieldPosition="0">
        <references count="5">
          <reference field="6" count="1" selected="0">
            <x v="4"/>
          </reference>
          <reference field="8" count="1">
            <x v="243"/>
          </reference>
          <reference field="19" count="1" selected="0">
            <x v="23"/>
          </reference>
          <reference field="20" count="1" selected="0">
            <x v="374"/>
          </reference>
          <reference field="23" count="1" selected="0">
            <x v="32"/>
          </reference>
        </references>
      </pivotArea>
    </format>
    <format dxfId="912">
      <pivotArea dataOnly="0" labelOnly="1" outline="0" fieldPosition="0">
        <references count="5">
          <reference field="6" count="1" selected="0">
            <x v="4"/>
          </reference>
          <reference field="8" count="1">
            <x v="196"/>
          </reference>
          <reference field="19" count="1" selected="0">
            <x v="23"/>
          </reference>
          <reference field="20" count="1" selected="0">
            <x v="402"/>
          </reference>
          <reference field="23" count="1" selected="0">
            <x v="16"/>
          </reference>
        </references>
      </pivotArea>
    </format>
    <format dxfId="911">
      <pivotArea dataOnly="0" labelOnly="1" outline="0" fieldPosition="0">
        <references count="5">
          <reference field="6" count="1" selected="0">
            <x v="4"/>
          </reference>
          <reference field="8" count="1">
            <x v="111"/>
          </reference>
          <reference field="19" count="1" selected="0">
            <x v="23"/>
          </reference>
          <reference field="20" count="1" selected="0">
            <x v="414"/>
          </reference>
          <reference field="23" count="1" selected="0">
            <x v="18"/>
          </reference>
        </references>
      </pivotArea>
    </format>
    <format dxfId="910">
      <pivotArea dataOnly="0" labelOnly="1" outline="0" fieldPosition="0">
        <references count="5">
          <reference field="6" count="1" selected="0">
            <x v="4"/>
          </reference>
          <reference field="8" count="1">
            <x v="141"/>
          </reference>
          <reference field="19" count="1" selected="0">
            <x v="24"/>
          </reference>
          <reference field="20" count="1" selected="0">
            <x v="435"/>
          </reference>
          <reference field="23" count="1" selected="0">
            <x v="18"/>
          </reference>
        </references>
      </pivotArea>
    </format>
    <format dxfId="909">
      <pivotArea dataOnly="0" labelOnly="1" outline="0" fieldPosition="0">
        <references count="5">
          <reference field="6" count="1" selected="0">
            <x v="4"/>
          </reference>
          <reference field="8" count="1">
            <x v="107"/>
          </reference>
          <reference field="19" count="1" selected="0">
            <x v="24"/>
          </reference>
          <reference field="20" count="1" selected="0">
            <x v="451"/>
          </reference>
          <reference field="23" count="1" selected="0">
            <x v="19"/>
          </reference>
        </references>
      </pivotArea>
    </format>
    <format dxfId="908">
      <pivotArea dataOnly="0" labelOnly="1" outline="0" fieldPosition="0">
        <references count="5">
          <reference field="6" count="1" selected="0">
            <x v="4"/>
          </reference>
          <reference field="8" count="1">
            <x v="104"/>
          </reference>
          <reference field="19" count="1" selected="0">
            <x v="25"/>
          </reference>
          <reference field="20" count="1" selected="0">
            <x v="478"/>
          </reference>
          <reference field="23" count="1" selected="0">
            <x v="18"/>
          </reference>
        </references>
      </pivotArea>
    </format>
    <format dxfId="907">
      <pivotArea dataOnly="0" labelOnly="1" outline="0" fieldPosition="0">
        <references count="5">
          <reference field="6" count="1" selected="0">
            <x v="4"/>
          </reference>
          <reference field="8" count="1">
            <x v="188"/>
          </reference>
          <reference field="19" count="1" selected="0">
            <x v="25"/>
          </reference>
          <reference field="20" count="1" selected="0">
            <x v="480"/>
          </reference>
          <reference field="23" count="1" selected="0">
            <x v="18"/>
          </reference>
        </references>
      </pivotArea>
    </format>
    <format dxfId="906">
      <pivotArea dataOnly="0" labelOnly="1" outline="0" fieldPosition="0">
        <references count="5">
          <reference field="6" count="1" selected="0">
            <x v="4"/>
          </reference>
          <reference field="8" count="1">
            <x v="185"/>
          </reference>
          <reference field="19" count="1" selected="0">
            <x v="25"/>
          </reference>
          <reference field="20" count="1" selected="0">
            <x v="483"/>
          </reference>
          <reference field="23" count="1" selected="0">
            <x v="18"/>
          </reference>
        </references>
      </pivotArea>
    </format>
    <format dxfId="905">
      <pivotArea dataOnly="0" labelOnly="1" outline="0" fieldPosition="0">
        <references count="5">
          <reference field="6" count="1" selected="0">
            <x v="4"/>
          </reference>
          <reference field="8" count="1">
            <x v="95"/>
          </reference>
          <reference field="19" count="1" selected="0">
            <x v="26"/>
          </reference>
          <reference field="20" count="1" selected="0">
            <x v="496"/>
          </reference>
          <reference field="23" count="1" selected="0">
            <x v="28"/>
          </reference>
        </references>
      </pivotArea>
    </format>
    <format dxfId="904">
      <pivotArea dataOnly="0" labelOnly="1" outline="0" fieldPosition="0">
        <references count="5">
          <reference field="6" count="1" selected="0">
            <x v="5"/>
          </reference>
          <reference field="8" count="1">
            <x v="56"/>
          </reference>
          <reference field="19" count="1" selected="0">
            <x v="18"/>
          </reference>
          <reference field="20" count="1" selected="0">
            <x v="228"/>
          </reference>
          <reference field="23" count="1" selected="0">
            <x v="11"/>
          </reference>
        </references>
      </pivotArea>
    </format>
    <format dxfId="903">
      <pivotArea dataOnly="0" labelOnly="1" outline="0" fieldPosition="0">
        <references count="5">
          <reference field="6" count="1" selected="0">
            <x v="5"/>
          </reference>
          <reference field="8" count="1">
            <x v="195"/>
          </reference>
          <reference field="19" count="1" selected="0">
            <x v="19"/>
          </reference>
          <reference field="20" count="1" selected="0">
            <x v="274"/>
          </reference>
          <reference field="23" count="1" selected="0">
            <x v="14"/>
          </reference>
        </references>
      </pivotArea>
    </format>
    <format dxfId="902">
      <pivotArea dataOnly="0" labelOnly="1" outline="0" fieldPosition="0">
        <references count="5">
          <reference field="6" count="1" selected="0">
            <x v="5"/>
          </reference>
          <reference field="8" count="1">
            <x v="131"/>
          </reference>
          <reference field="19" count="1" selected="0">
            <x v="20"/>
          </reference>
          <reference field="20" count="1" selected="0">
            <x v="333"/>
          </reference>
          <reference field="23" count="1" selected="0">
            <x v="14"/>
          </reference>
        </references>
      </pivotArea>
    </format>
    <format dxfId="901">
      <pivotArea dataOnly="0" labelOnly="1" outline="0" fieldPosition="0">
        <references count="5">
          <reference field="6" count="1" selected="0">
            <x v="5"/>
          </reference>
          <reference field="8" count="1">
            <x v="205"/>
          </reference>
          <reference field="19" count="1" selected="0">
            <x v="21"/>
          </reference>
          <reference field="20" count="1" selected="0">
            <x v="358"/>
          </reference>
          <reference field="23" count="1" selected="0">
            <x v="17"/>
          </reference>
        </references>
      </pivotArea>
    </format>
    <format dxfId="900">
      <pivotArea dataOnly="0" labelOnly="1" outline="0" fieldPosition="0">
        <references count="5">
          <reference field="6" count="1" selected="0">
            <x v="5"/>
          </reference>
          <reference field="8" count="1">
            <x v="200"/>
          </reference>
          <reference field="19" count="1" selected="0">
            <x v="22"/>
          </reference>
          <reference field="20" count="1" selected="0">
            <x v="364"/>
          </reference>
          <reference field="23" count="1" selected="0">
            <x v="16"/>
          </reference>
        </references>
      </pivotArea>
    </format>
    <format dxfId="899">
      <pivotArea dataOnly="0" labelOnly="1" outline="0" fieldPosition="0">
        <references count="5">
          <reference field="6" count="1" selected="0">
            <x v="5"/>
          </reference>
          <reference field="8" count="1">
            <x v="209"/>
          </reference>
          <reference field="19" count="1" selected="0">
            <x v="23"/>
          </reference>
          <reference field="20" count="1" selected="0">
            <x v="377"/>
          </reference>
          <reference field="23" count="1" selected="0">
            <x v="16"/>
          </reference>
        </references>
      </pivotArea>
    </format>
    <format dxfId="898">
      <pivotArea dataOnly="0" labelOnly="1" outline="0" fieldPosition="0">
        <references count="5">
          <reference field="6" count="1" selected="0">
            <x v="5"/>
          </reference>
          <reference field="8" count="1">
            <x v="98"/>
          </reference>
          <reference field="19" count="1" selected="0">
            <x v="23"/>
          </reference>
          <reference field="20" count="1" selected="0">
            <x v="383"/>
          </reference>
          <reference field="23" count="1" selected="0">
            <x v="18"/>
          </reference>
        </references>
      </pivotArea>
    </format>
    <format dxfId="897">
      <pivotArea dataOnly="0" labelOnly="1" outline="0" fieldPosition="0">
        <references count="5">
          <reference field="6" count="1" selected="0">
            <x v="5"/>
          </reference>
          <reference field="8" count="1">
            <x v="243"/>
          </reference>
          <reference field="19" count="1" selected="0">
            <x v="25"/>
          </reference>
          <reference field="20" count="1" selected="0">
            <x v="477"/>
          </reference>
          <reference field="23" count="1" selected="0">
            <x v="32"/>
          </reference>
        </references>
      </pivotArea>
    </format>
    <format dxfId="896">
      <pivotArea dataOnly="0" labelOnly="1" outline="0" fieldPosition="0">
        <references count="5">
          <reference field="6" count="1" selected="0">
            <x v="5"/>
          </reference>
          <reference field="8" count="1">
            <x v="251"/>
          </reference>
          <reference field="19" count="1" selected="0">
            <x v="25"/>
          </reference>
          <reference field="20" count="1" selected="0">
            <x v="479"/>
          </reference>
          <reference field="23" count="1" selected="0">
            <x v="15"/>
          </reference>
        </references>
      </pivotArea>
    </format>
    <format dxfId="895">
      <pivotArea dataOnly="0" labelOnly="1" outline="0" fieldPosition="0">
        <references count="5">
          <reference field="6" count="1" selected="0">
            <x v="5"/>
          </reference>
          <reference field="8" count="1">
            <x v="223"/>
          </reference>
          <reference field="19" count="1" selected="0">
            <x v="26"/>
          </reference>
          <reference field="20" count="1" selected="0">
            <x v="495"/>
          </reference>
          <reference field="23" count="1" selected="0">
            <x v="20"/>
          </reference>
        </references>
      </pivotArea>
    </format>
    <format dxfId="894">
      <pivotArea dataOnly="0" labelOnly="1" outline="0" fieldPosition="0">
        <references count="5">
          <reference field="6" count="1" selected="0">
            <x v="5"/>
          </reference>
          <reference field="8" count="1">
            <x v="249"/>
          </reference>
          <reference field="19" count="1" selected="0">
            <x v="26"/>
          </reference>
          <reference field="20" count="1" selected="0">
            <x v="500"/>
          </reference>
          <reference field="23" count="1" selected="0">
            <x v="35"/>
          </reference>
        </references>
      </pivotArea>
    </format>
    <format dxfId="893">
      <pivotArea dataOnly="0" labelOnly="1" outline="0" fieldPosition="0">
        <references count="5">
          <reference field="6" count="1" selected="0">
            <x v="5"/>
          </reference>
          <reference field="8" count="1">
            <x v="235"/>
          </reference>
          <reference field="19" count="1" selected="0">
            <x v="27"/>
          </reference>
          <reference field="20" count="1" selected="0">
            <x v="512"/>
          </reference>
          <reference field="23" count="1" selected="0">
            <x v="32"/>
          </reference>
        </references>
      </pivotArea>
    </format>
    <format dxfId="892">
      <pivotArea dataOnly="0" labelOnly="1" outline="0" fieldPosition="0">
        <references count="5">
          <reference field="6" count="1" selected="0">
            <x v="5"/>
          </reference>
          <reference field="8" count="1">
            <x v="192"/>
          </reference>
          <reference field="19" count="1" selected="0">
            <x v="27"/>
          </reference>
          <reference field="20" count="1" selected="0">
            <x v="513"/>
          </reference>
          <reference field="23" count="1" selected="0">
            <x v="21"/>
          </reference>
        </references>
      </pivotArea>
    </format>
    <format dxfId="891">
      <pivotArea dataOnly="0" labelOnly="1" outline="0" fieldPosition="0">
        <references count="5">
          <reference field="6" count="1" selected="0">
            <x v="6"/>
          </reference>
          <reference field="8" count="1">
            <x v="26"/>
          </reference>
          <reference field="19" count="1" selected="0">
            <x v="20"/>
          </reference>
          <reference field="20" count="1" selected="0">
            <x v="304"/>
          </reference>
          <reference field="23" count="1" selected="0">
            <x v="28"/>
          </reference>
        </references>
      </pivotArea>
    </format>
    <format dxfId="890">
      <pivotArea dataOnly="0" labelOnly="1" outline="0" fieldPosition="0">
        <references count="5">
          <reference field="6" count="1" selected="0">
            <x v="6"/>
          </reference>
          <reference field="8" count="1">
            <x v="207"/>
          </reference>
          <reference field="19" count="1" selected="0">
            <x v="22"/>
          </reference>
          <reference field="20" count="1" selected="0">
            <x v="367"/>
          </reference>
          <reference field="23" count="1" selected="0">
            <x v="17"/>
          </reference>
        </references>
      </pivotArea>
    </format>
    <format dxfId="889">
      <pivotArea dataOnly="0" labelOnly="1" outline="0" fieldPosition="0">
        <references count="5">
          <reference field="6" count="1" selected="0">
            <x v="6"/>
          </reference>
          <reference field="8" count="1">
            <x v="115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6"/>
          </reference>
        </references>
      </pivotArea>
    </format>
    <format dxfId="888">
      <pivotArea dataOnly="0" labelOnly="1" outline="0" fieldPosition="0">
        <references count="5">
          <reference field="6" count="1" selected="0">
            <x v="6"/>
          </reference>
          <reference field="8" count="1">
            <x v="95"/>
          </reference>
          <reference field="19" count="1" selected="0">
            <x v="26"/>
          </reference>
          <reference field="20" count="1" selected="0">
            <x v="503"/>
          </reference>
          <reference field="23" count="1" selected="0">
            <x v="28"/>
          </reference>
        </references>
      </pivotArea>
    </format>
    <format dxfId="887">
      <pivotArea dataOnly="0" labelOnly="1" outline="0" fieldPosition="0">
        <references count="5">
          <reference field="6" count="1" selected="0">
            <x v="6"/>
          </reference>
          <reference field="8" count="1">
            <x v="249"/>
          </reference>
          <reference field="19" count="1" selected="0">
            <x v="27"/>
          </reference>
          <reference field="20" count="1" selected="0">
            <x v="515"/>
          </reference>
          <reference field="23" count="1" selected="0">
            <x v="35"/>
          </reference>
        </references>
      </pivotArea>
    </format>
    <format dxfId="886">
      <pivotArea dataOnly="0" labelOnly="1" outline="0" axis="axisValues" fieldPosition="0"/>
    </format>
    <format dxfId="885">
      <pivotArea outline="0" collapsedLevelsAreSubtotals="1" fieldPosition="0"/>
    </format>
    <format dxfId="884">
      <pivotArea dataOnly="0" labelOnly="1" outline="0" axis="axisValues" fieldPosition="0"/>
    </format>
    <format dxfId="883">
      <pivotArea field="6" type="button" dataOnly="0" labelOnly="1" outline="0" axis="axisRow" fieldPosition="0"/>
    </format>
    <format dxfId="882">
      <pivotArea field="19" type="button" dataOnly="0" labelOnly="1" outline="0" axis="axisRow" fieldPosition="1"/>
    </format>
    <format dxfId="881">
      <pivotArea field="20" type="button" dataOnly="0" labelOnly="1" outline="0" axis="axisRow" fieldPosition="2"/>
    </format>
    <format dxfId="880">
      <pivotArea field="23" type="button" dataOnly="0" labelOnly="1" outline="0" axis="axisRow" fieldPosition="3"/>
    </format>
    <format dxfId="879">
      <pivotArea field="8" type="button" dataOnly="0" labelOnly="1" outline="0" axis="axisRow" fieldPosition="4"/>
    </format>
    <format dxfId="878">
      <pivotArea field="7" type="button" dataOnly="0" labelOnly="1" outline="0" axis="axisRow" fieldPosition="5"/>
    </format>
    <format dxfId="877">
      <pivotArea field="9" type="button" dataOnly="0" labelOnly="1" outline="0" axis="axisRow" fieldPosition="6"/>
    </format>
    <format dxfId="876">
      <pivotArea field="11" type="button" dataOnly="0" labelOnly="1" outline="0" axis="axisRow" fieldPosition="7"/>
    </format>
    <format dxfId="875">
      <pivotArea field="10" type="button" dataOnly="0" labelOnly="1" outline="0" axis="axisRow" fieldPosition="8"/>
    </format>
    <format dxfId="874">
      <pivotArea field="17" type="button" dataOnly="0" labelOnly="1" outline="0" axis="axisRow" fieldPosition="9"/>
    </format>
    <format dxfId="873">
      <pivotArea field="4" type="button" dataOnly="0" labelOnly="1" outline="0" axis="axisRow" fieldPosition="10"/>
    </format>
    <format dxfId="872">
      <pivotArea dataOnly="0" labelOnly="1" outline="0" axis="axisValues" fieldPosition="0"/>
    </format>
    <format dxfId="871">
      <pivotArea field="20" type="button" dataOnly="0" labelOnly="1" outline="0" axis="axisRow" fieldPosition="2"/>
    </format>
  </formats>
  <pivotTableStyleInfo name="PivotStyleMedium8" showRowHeaders="1" showColHeaders="1" showRowStripes="0" showColStripes="0" showLastColumn="1"/>
  <filters count="1">
    <filter fld="19" type="dateBetween" evalOrder="-1" id="477" name="Date Début">
      <autoFilter ref="A1">
        <filterColumn colId="0">
          <customFilters and="1">
            <customFilter operator="greaterThanOrEqual" val="45635"/>
            <customFilter operator="lessThanOrEqual" val="45639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5F75A3-F8EC-445B-A26C-C2FAED1A6E81}" name="Tableau croisé dynamique1" cacheId="307" applyNumberFormats="0" applyBorderFormats="0" applyFontFormats="0" applyPatternFormats="0" applyAlignmentFormats="0" applyWidthHeightFormats="1" dataCaption="Valeurs" updatedVersion="8" minRefreshableVersion="5" showDrill="0" rowGrandTotals="0" colGrandTotals="0" itemPrintTitles="1" createdVersion="8" indent="0" compact="0" compactData="0" multipleFieldFilters="0">
  <location ref="B1:P1" firstHeaderRow="1" firstDataRow="1" firstDataCol="14"/>
  <pivotFields count="36">
    <pivotField compact="0" outline="0" showAll="0" defaultSubtotal="0"/>
    <pivotField compact="0" outline="0" subtotalTop="0" showAll="0" defaultSubtotal="0"/>
    <pivotField compact="0" numFmtId="1" outline="0" subtotalTop="0" showAll="0" defaultSubtotal="0"/>
    <pivotField axis="axisRow" compact="0" outline="0" showAll="0" defaultSubtotal="0">
      <items count="10">
        <item x="0"/>
        <item x="3"/>
        <item x="5"/>
        <item x="2"/>
        <item x="1"/>
        <item m="1" x="7"/>
        <item m="1" x="6"/>
        <item x="4"/>
        <item m="1" x="8"/>
        <item m="1" x="9"/>
      </items>
    </pivotField>
    <pivotField axis="axisRow" compact="0" outline="0" subtotalTop="0" showAll="0" defaultSubtotal="0">
      <items count="16">
        <item x="0"/>
        <item m="1" x="7"/>
        <item m="1" x="8"/>
        <item m="1" x="11"/>
        <item m="1" x="15"/>
        <item m="1" x="14"/>
        <item m="1" x="12"/>
        <item m="1" x="9"/>
        <item m="1" x="13"/>
        <item m="1" x="4"/>
        <item m="1" x="10"/>
        <item x="2"/>
        <item x="3"/>
        <item m="1" x="6"/>
        <item x="1"/>
        <item m="1" x="5"/>
      </items>
    </pivotField>
    <pivotField axis="axisRow" compact="0" outline="0" subtotalTop="0" showAll="0" defaultSubtotal="0">
      <items count="6">
        <item x="0"/>
        <item m="1" x="4"/>
        <item m="1" x="5"/>
        <item m="1" x="2"/>
        <item m="1" x="1"/>
        <item m="1" x="3"/>
      </items>
    </pivotField>
    <pivotField axis="axisRow" compact="0" outline="0" subtotalTop="0" showAll="0" sortType="ascending" sumSubtotal="1">
      <items count="16">
        <item x="9"/>
        <item x="7"/>
        <item x="10"/>
        <item x="0"/>
        <item x="1"/>
        <item x="2"/>
        <item m="1" x="12"/>
        <item x="3"/>
        <item x="4"/>
        <item x="8"/>
        <item x="5"/>
        <item x="6"/>
        <item m="1" x="13"/>
        <item m="1" x="14"/>
        <item m="1" x="11"/>
        <item t="sum"/>
      </items>
    </pivotField>
    <pivotField axis="axisRow" compact="0" outline="0" subtotalTop="0" showAll="0" defaultSubtotal="0">
      <items count="21">
        <item m="1" x="3"/>
        <item m="1" x="12"/>
        <item m="1" x="10"/>
        <item m="1" x="20"/>
        <item m="1" x="19"/>
        <item m="1" x="13"/>
        <item m="1" x="17"/>
        <item m="1" x="18"/>
        <item m="1" x="14"/>
        <item m="1" x="16"/>
        <item m="1" x="15"/>
        <item m="1" x="11"/>
        <item m="1" x="5"/>
        <item m="1" x="4"/>
        <item m="1" x="8"/>
        <item x="1"/>
        <item m="1" x="9"/>
        <item m="1" x="6"/>
        <item m="1" x="7"/>
        <item h="1" x="2"/>
        <item x="0"/>
      </items>
    </pivotField>
    <pivotField axis="axisRow" compact="0" outline="0" showAll="0" defaultSubtotal="0">
      <items count="776">
        <item m="1" x="619"/>
        <item m="1" x="620"/>
        <item m="1" x="736"/>
        <item m="1" x="718"/>
        <item m="1" x="659"/>
        <item m="1" x="724"/>
        <item m="1" x="725"/>
        <item m="1" x="726"/>
        <item m="1" x="621"/>
        <item m="1" x="661"/>
        <item m="1" x="662"/>
        <item m="1" x="737"/>
        <item m="1" x="719"/>
        <item m="1" x="738"/>
        <item m="1" x="739"/>
        <item m="1" x="664"/>
        <item m="1" x="769"/>
        <item m="1" x="665"/>
        <item m="1" x="666"/>
        <item m="1" x="740"/>
        <item m="1" x="741"/>
        <item m="1" x="667"/>
        <item m="1" x="727"/>
        <item m="1" x="668"/>
        <item m="1" x="742"/>
        <item m="1" x="743"/>
        <item m="1" x="559"/>
        <item m="1" x="744"/>
        <item m="1" x="569"/>
        <item m="1" x="745"/>
        <item m="1" x="669"/>
        <item m="1" x="746"/>
        <item m="1" x="747"/>
        <item m="1" x="670"/>
        <item m="1" x="770"/>
        <item m="1" x="748"/>
        <item m="1" x="488"/>
        <item m="1" x="671"/>
        <item m="1" x="489"/>
        <item m="1" x="505"/>
        <item m="1" x="749"/>
        <item m="1" x="750"/>
        <item m="1" x="751"/>
        <item m="1" x="728"/>
        <item m="1" x="752"/>
        <item m="1" x="673"/>
        <item m="1" x="674"/>
        <item m="1" x="729"/>
        <item m="1" x="753"/>
        <item m="1" x="771"/>
        <item m="1" x="754"/>
        <item m="1" x="755"/>
        <item m="1" x="756"/>
        <item m="1" x="757"/>
        <item m="1" x="675"/>
        <item m="1" x="676"/>
        <item m="1" x="583"/>
        <item m="1" x="758"/>
        <item m="1" x="772"/>
        <item m="1" x="759"/>
        <item m="1" x="760"/>
        <item m="1" x="761"/>
        <item m="1" x="762"/>
        <item m="1" x="763"/>
        <item m="1" x="764"/>
        <item m="1" x="765"/>
        <item m="1" x="722"/>
        <item m="1" x="773"/>
        <item m="1" x="678"/>
        <item m="1" x="766"/>
        <item m="1" x="731"/>
        <item m="1" x="732"/>
        <item m="1" x="679"/>
        <item m="1" x="530"/>
        <item m="1" x="680"/>
        <item m="1" x="733"/>
        <item m="1" x="734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767"/>
        <item m="1" x="774"/>
        <item m="1" x="775"/>
        <item m="1" x="723"/>
        <item m="1" x="644"/>
        <item m="1" x="768"/>
        <item m="1" x="692"/>
        <item m="1" x="590"/>
        <item m="1" x="516"/>
        <item m="1" x="660"/>
        <item m="1" x="547"/>
        <item m="1" x="548"/>
        <item m="1" x="622"/>
        <item m="1" x="623"/>
        <item m="1" x="594"/>
        <item m="1" x="588"/>
        <item m="1" x="589"/>
        <item m="1" x="584"/>
        <item m="1" x="643"/>
        <item m="1" x="506"/>
        <item m="1" x="730"/>
        <item m="1" x="507"/>
        <item m="1" x="558"/>
        <item m="1" x="570"/>
        <item m="1" x="624"/>
        <item m="1" x="693"/>
        <item m="1" x="694"/>
        <item m="1" x="595"/>
        <item m="1" x="695"/>
        <item m="1" x="696"/>
        <item m="1" x="697"/>
        <item m="1" x="699"/>
        <item m="1" x="700"/>
        <item m="1" x="701"/>
        <item m="1" x="560"/>
        <item m="1" x="702"/>
        <item m="1" x="625"/>
        <item m="1" x="645"/>
        <item m="1" x="704"/>
        <item m="1" x="646"/>
        <item m="1" x="721"/>
        <item m="1" x="647"/>
        <item m="1" x="626"/>
        <item m="1" x="611"/>
        <item m="1" x="705"/>
        <item m="1" x="735"/>
        <item m="1" x="627"/>
        <item m="1" x="648"/>
        <item m="1" x="707"/>
        <item m="1" x="708"/>
        <item m="1" x="709"/>
        <item m="1" x="628"/>
        <item m="1" x="649"/>
        <item m="1" x="612"/>
        <item m="1" x="710"/>
        <item m="1" x="711"/>
        <item m="1" x="650"/>
        <item m="1" x="651"/>
        <item m="1" x="652"/>
        <item m="1" x="653"/>
        <item m="1" x="629"/>
        <item m="1" x="654"/>
        <item m="1" x="561"/>
        <item m="1" x="630"/>
        <item m="1" x="631"/>
        <item m="1" x="632"/>
        <item m="1" x="633"/>
        <item m="1" x="655"/>
        <item m="1" x="715"/>
        <item m="1" x="634"/>
        <item m="1" x="716"/>
        <item m="1" x="635"/>
        <item m="1" x="636"/>
        <item m="1" x="656"/>
        <item m="1" x="717"/>
        <item m="1" x="503"/>
        <item m="1" x="504"/>
        <item m="1" x="517"/>
        <item m="1" x="490"/>
        <item m="1" x="491"/>
        <item m="1" x="518"/>
        <item m="1" x="368"/>
        <item m="1" x="720"/>
        <item m="1" x="712"/>
        <item m="1" x="663"/>
        <item m="1" x="672"/>
        <item m="1" x="677"/>
        <item m="1" x="698"/>
        <item m="1" x="703"/>
        <item m="1" x="706"/>
        <item m="1" x="713"/>
        <item m="1" x="714"/>
        <item m="1" x="596"/>
        <item m="1" x="597"/>
        <item m="1" x="637"/>
        <item m="1" x="393"/>
        <item m="1" x="525"/>
        <item m="1" x="598"/>
        <item m="1" x="571"/>
        <item m="1" x="549"/>
        <item m="1" x="613"/>
        <item m="1" x="638"/>
        <item m="1" x="639"/>
        <item m="1" x="640"/>
        <item m="1" x="614"/>
        <item m="1" x="531"/>
        <item m="1" x="532"/>
        <item m="1" x="615"/>
        <item m="1" x="616"/>
        <item m="1" x="617"/>
        <item m="1" x="599"/>
        <item m="1" x="641"/>
        <item m="1" x="600"/>
        <item m="1" x="170"/>
        <item m="1" x="618"/>
        <item m="1" x="572"/>
        <item m="1" x="642"/>
        <item m="1" x="601"/>
        <item m="1" x="602"/>
        <item m="1" x="603"/>
        <item m="1" x="657"/>
        <item m="1" x="573"/>
        <item m="1" x="533"/>
        <item m="1" x="585"/>
        <item m="1" x="574"/>
        <item m="1" x="591"/>
        <item m="1" x="562"/>
        <item m="1" x="352"/>
        <item m="1" x="586"/>
        <item m="1" x="508"/>
        <item m="1" x="481"/>
        <item m="1" x="509"/>
        <item m="1" x="464"/>
        <item m="1" x="563"/>
        <item m="1" x="658"/>
        <item m="1" x="576"/>
        <item m="1" x="534"/>
        <item m="1" x="443"/>
        <item m="1" x="575"/>
        <item m="1" x="420"/>
        <item m="1" x="550"/>
        <item m="1" x="577"/>
        <item m="1" x="394"/>
        <item m="1" x="604"/>
        <item m="1" x="564"/>
        <item m="1" x="535"/>
        <item m="1" x="536"/>
        <item m="1" x="565"/>
        <item m="1" x="605"/>
        <item m="1" x="606"/>
        <item m="1" x="551"/>
        <item m="1" x="607"/>
        <item m="1" x="608"/>
        <item m="1" x="609"/>
        <item m="1" x="578"/>
        <item m="1" x="610"/>
        <item m="1" x="421"/>
        <item m="1" x="482"/>
        <item m="1" x="552"/>
        <item m="1" x="553"/>
        <item m="1" x="444"/>
        <item m="1" x="587"/>
        <item m="1" x="473"/>
        <item m="1" x="592"/>
        <item m="1" x="537"/>
        <item m="1" x="492"/>
        <item m="1" x="510"/>
        <item m="1" x="579"/>
        <item m="1" x="526"/>
        <item m="1" x="391"/>
        <item m="1" x="538"/>
        <item m="1" x="566"/>
        <item m="1" x="580"/>
        <item m="1" x="593"/>
        <item m="1" x="539"/>
        <item m="1" x="395"/>
        <item m="1" x="581"/>
        <item m="1" x="540"/>
        <item m="1" x="519"/>
        <item m="1" x="493"/>
        <item m="1" x="396"/>
        <item m="1" x="527"/>
        <item m="1" x="554"/>
        <item m="1" x="541"/>
        <item m="1" x="582"/>
        <item m="1" x="555"/>
        <item m="1" x="567"/>
        <item m="1" x="568"/>
        <item m="1" x="353"/>
        <item m="1" x="542"/>
        <item m="1" x="556"/>
        <item m="1" x="369"/>
        <item m="1" x="543"/>
        <item m="1" x="397"/>
        <item m="1" x="528"/>
        <item m="1" x="520"/>
        <item m="1" x="521"/>
        <item m="1" x="370"/>
        <item m="1" x="544"/>
        <item m="1" x="557"/>
        <item m="1" x="511"/>
        <item m="1" x="483"/>
        <item m="1" x="494"/>
        <item m="1" x="512"/>
        <item m="1" x="522"/>
        <item m="1" x="495"/>
        <item m="1" x="465"/>
        <item m="1" x="371"/>
        <item m="1" x="474"/>
        <item m="1" x="513"/>
        <item m="1" x="496"/>
        <item m="1" x="545"/>
        <item m="1" x="475"/>
        <item m="1" x="546"/>
        <item m="1" x="476"/>
        <item m="1" x="523"/>
        <item m="1" x="529"/>
        <item m="1" x="445"/>
        <item m="1" x="452"/>
        <item m="1" x="466"/>
        <item m="1" x="497"/>
        <item m="1" x="484"/>
        <item m="1" x="485"/>
        <item m="1" x="467"/>
        <item m="1" x="468"/>
        <item m="1" x="469"/>
        <item m="1" x="477"/>
        <item m="1" x="372"/>
        <item m="1" x="486"/>
        <item m="1" x="446"/>
        <item m="1" x="435"/>
        <item m="1" x="524"/>
        <item m="1" x="447"/>
        <item m="1" x="398"/>
        <item m="1" x="428"/>
        <item m="1" x="399"/>
        <item m="1" x="436"/>
        <item m="1" x="448"/>
        <item m="1" x="437"/>
        <item m="1" x="470"/>
        <item m="1" x="373"/>
        <item m="1" x="438"/>
        <item m="1" x="400"/>
        <item m="1" x="478"/>
        <item m="1" x="263"/>
        <item m="1" x="401"/>
        <item m="1" x="439"/>
        <item m="1" x="479"/>
        <item m="1" x="231"/>
        <item m="1" x="331"/>
        <item m="1" x="498"/>
        <item m="1" x="332"/>
        <item m="1" x="314"/>
        <item m="1" x="429"/>
        <item m="1" x="422"/>
        <item m="1" x="315"/>
        <item m="1" x="316"/>
        <item m="1" x="514"/>
        <item m="1" x="515"/>
        <item x="114"/>
        <item m="1" x="501"/>
        <item m="1" x="502"/>
        <item m="1" x="453"/>
        <item m="1" x="454"/>
        <item m="1" x="455"/>
        <item m="1" x="456"/>
        <item m="1" x="457"/>
        <item m="1" x="402"/>
        <item m="1" x="430"/>
        <item m="1" x="423"/>
        <item m="1" x="404"/>
        <item m="1" x="374"/>
        <item m="1" x="480"/>
        <item m="1" x="424"/>
        <item m="1" x="487"/>
        <item m="1" x="499"/>
        <item m="1" x="500"/>
        <item m="1" x="431"/>
        <item x="0"/>
        <item m="1" x="449"/>
        <item m="1" x="405"/>
        <item m="1" x="333"/>
        <item m="1" x="440"/>
        <item m="1" x="471"/>
        <item m="1" x="472"/>
        <item m="1" x="317"/>
        <item m="1" x="318"/>
        <item m="1" x="334"/>
        <item m="1" x="303"/>
        <item m="1" x="354"/>
        <item m="1" x="432"/>
        <item m="1" x="241"/>
        <item m="1" x="319"/>
        <item m="1" x="309"/>
        <item m="1" x="328"/>
        <item m="1" x="433"/>
        <item m="1" x="458"/>
        <item m="1" x="242"/>
        <item m="1" x="243"/>
        <item m="1" x="276"/>
        <item m="1" x="286"/>
        <item m="1" x="280"/>
        <item m="1" x="434"/>
        <item m="1" x="335"/>
        <item m="1" x="336"/>
        <item m="1" x="304"/>
        <item m="1" x="244"/>
        <item m="1" x="407"/>
        <item m="1" x="375"/>
        <item m="1" x="459"/>
        <item m="1" x="460"/>
        <item m="1" x="450"/>
        <item m="1" x="376"/>
        <item m="1" x="461"/>
        <item m="1" x="462"/>
        <item m="1" x="287"/>
        <item m="1" x="288"/>
        <item m="1" x="305"/>
        <item m="1" x="289"/>
        <item m="1" x="290"/>
        <item m="1" x="291"/>
        <item m="1" x="408"/>
        <item m="1" x="425"/>
        <item m="1" x="426"/>
        <item m="1" x="232"/>
        <item m="1" x="463"/>
        <item m="1" x="310"/>
        <item m="1" x="292"/>
        <item m="1" x="427"/>
        <item m="1" x="409"/>
        <item m="1" x="410"/>
        <item m="1" x="379"/>
        <item m="1" x="411"/>
        <item m="1" x="441"/>
        <item m="1" x="451"/>
        <item m="1" x="380"/>
        <item m="1" x="194"/>
        <item m="1" x="357"/>
        <item m="1" x="381"/>
        <item m="1" x="358"/>
        <item m="1" x="382"/>
        <item m="1" x="361"/>
        <item m="1" x="383"/>
        <item m="1" x="412"/>
        <item m="1" x="195"/>
        <item m="1" x="392"/>
        <item m="1" x="337"/>
        <item m="1" x="384"/>
        <item m="1" x="363"/>
        <item m="1" x="293"/>
        <item m="1" x="348"/>
        <item m="1" x="385"/>
        <item m="1" x="442"/>
        <item m="1" x="219"/>
        <item m="1" x="403"/>
        <item m="1" x="406"/>
        <item m="1" x="320"/>
        <item m="1" x="192"/>
        <item m="1" x="193"/>
        <item m="1" x="377"/>
        <item m="1" x="378"/>
        <item m="1" x="355"/>
        <item m="1" x="356"/>
        <item m="1" x="359"/>
        <item m="1" x="360"/>
        <item m="1" x="362"/>
        <item m="1" x="389"/>
        <item m="1" x="272"/>
        <item m="1" x="364"/>
        <item m="1" x="413"/>
        <item x="1"/>
        <item m="1" x="365"/>
        <item m="1" x="157"/>
        <item m="1" x="414"/>
        <item m="1" x="209"/>
        <item m="1" x="208"/>
        <item m="1" x="386"/>
        <item x="4"/>
        <item m="1" x="329"/>
        <item m="1" x="215"/>
        <item m="1" x="216"/>
        <item m="1" x="349"/>
        <item m="1" x="415"/>
        <item m="1" x="416"/>
        <item m="1" x="387"/>
        <item m="1" x="196"/>
        <item m="1" x="388"/>
        <item m="1" x="184"/>
        <item x="6"/>
        <item m="1" x="417"/>
        <item m="1" x="418"/>
        <item m="1" x="233"/>
        <item m="1" x="419"/>
        <item m="1" x="390"/>
        <item m="1" x="321"/>
        <item m="1" x="330"/>
        <item x="7"/>
        <item m="1" x="234"/>
        <item x="8"/>
        <item m="1" x="338"/>
        <item x="9"/>
        <item m="1" x="366"/>
        <item m="1" x="367"/>
        <item m="1" x="350"/>
        <item m="1" x="311"/>
        <item m="1" x="294"/>
        <item m="1" x="339"/>
        <item m="1" x="322"/>
        <item m="1" x="323"/>
        <item m="1" x="340"/>
        <item m="1" x="235"/>
        <item m="1" x="341"/>
        <item m="1" x="342"/>
        <item m="1" x="343"/>
        <item m="1" x="245"/>
        <item m="1" x="185"/>
        <item m="1" x="186"/>
        <item m="1" x="306"/>
        <item m="1" x="246"/>
        <item m="1" x="324"/>
        <item m="1" x="273"/>
        <item m="1" x="295"/>
        <item m="1" x="296"/>
        <item m="1" x="307"/>
        <item m="1" x="277"/>
        <item m="1" x="297"/>
        <item m="1" x="274"/>
        <item m="1" x="298"/>
        <item m="1" x="299"/>
        <item m="1" x="264"/>
        <item m="1" x="265"/>
        <item m="1" x="300"/>
        <item m="1" x="281"/>
        <item m="1" x="282"/>
        <item m="1" x="279"/>
        <item m="1" x="351"/>
        <item m="1" x="325"/>
        <item m="1" x="221"/>
        <item m="1" x="123"/>
        <item m="1" x="124"/>
        <item m="1" x="255"/>
        <item m="1" x="344"/>
        <item m="1" x="326"/>
        <item m="1" x="266"/>
        <item m="1" x="312"/>
        <item m="1" x="345"/>
        <item m="1" x="346"/>
        <item m="1" x="256"/>
        <item m="1" x="171"/>
        <item m="1" x="222"/>
        <item m="1" x="125"/>
        <item x="10"/>
        <item m="1" x="267"/>
        <item m="1" x="126"/>
        <item m="1" x="347"/>
        <item m="1" x="283"/>
        <item m="1" x="220"/>
        <item m="1" x="301"/>
        <item m="1" x="268"/>
        <item m="1" x="269"/>
        <item m="1" x="257"/>
        <item m="1" x="224"/>
        <item m="1" x="284"/>
        <item m="1" x="258"/>
        <item m="1" x="226"/>
        <item m="1" x="236"/>
        <item m="1" x="270"/>
        <item m="1" x="210"/>
        <item m="1" x="197"/>
        <item m="1" x="237"/>
        <item m="1" x="187"/>
        <item m="1" x="198"/>
        <item m="1" x="327"/>
        <item m="1" x="227"/>
        <item m="1" x="308"/>
        <item m="1" x="228"/>
        <item m="1" x="313"/>
        <item m="1" x="259"/>
        <item m="1" x="229"/>
        <item m="1" x="199"/>
        <item m="1" x="260"/>
        <item m="1" x="211"/>
        <item m="1" x="172"/>
        <item m="1" x="159"/>
        <item m="1" x="156"/>
        <item m="1" x="278"/>
        <item m="1" x="223"/>
        <item m="1" x="225"/>
        <item m="1" x="158"/>
        <item m="1" x="247"/>
        <item m="1" x="160"/>
        <item m="1" x="161"/>
        <item m="1" x="275"/>
        <item m="1" x="207"/>
        <item m="1" x="248"/>
        <item m="1" x="249"/>
        <item m="1" x="285"/>
        <item m="1" x="271"/>
        <item m="1" x="261"/>
        <item m="1" x="250"/>
        <item m="1" x="238"/>
        <item m="1" x="200"/>
        <item m="1" x="201"/>
        <item m="1" x="173"/>
        <item m="1" x="202"/>
        <item m="1" x="239"/>
        <item m="1" x="150"/>
        <item m="1" x="230"/>
        <item m="1" x="174"/>
        <item m="1" x="203"/>
        <item m="1" x="240"/>
        <item m="1" x="212"/>
        <item m="1" x="127"/>
        <item m="1" x="204"/>
        <item m="1" x="162"/>
        <item m="1" x="218"/>
        <item m="1" x="302"/>
        <item x="12"/>
        <item m="1" x="217"/>
        <item x="26"/>
        <item m="1" x="175"/>
        <item m="1" x="128"/>
        <item x="13"/>
        <item x="14"/>
        <item x="15"/>
        <item x="16"/>
        <item x="17"/>
        <item x="18"/>
        <item x="21"/>
        <item x="23"/>
        <item x="24"/>
        <item x="25"/>
        <item m="1" x="251"/>
        <item m="1" x="262"/>
        <item x="27"/>
        <item x="28"/>
        <item x="29"/>
        <item x="30"/>
        <item m="1" x="176"/>
        <item m="1" x="177"/>
        <item m="1" x="119"/>
        <item x="31"/>
        <item x="32"/>
        <item m="1" x="163"/>
        <item m="1" x="178"/>
        <item m="1" x="188"/>
        <item x="33"/>
        <item m="1" x="189"/>
        <item m="1" x="129"/>
        <item m="1" x="179"/>
        <item m="1" x="164"/>
        <item m="1" x="190"/>
        <item m="1" x="252"/>
        <item m="1" x="253"/>
        <item m="1" x="254"/>
        <item x="2"/>
        <item x="3"/>
        <item x="5"/>
        <item x="11"/>
        <item m="1" x="118"/>
        <item m="1" x="130"/>
        <item m="1" x="165"/>
        <item m="1" x="180"/>
        <item m="1" x="205"/>
        <item m="1" x="151"/>
        <item m="1" x="166"/>
        <item m="1" x="167"/>
        <item m="1" x="131"/>
        <item m="1" x="213"/>
        <item m="1" x="206"/>
        <item m="1" x="214"/>
        <item m="1" x="152"/>
        <item m="1" x="132"/>
        <item m="1" x="153"/>
        <item x="34"/>
        <item m="1" x="191"/>
        <item m="1" x="169"/>
        <item x="38"/>
        <item m="1" x="133"/>
        <item m="1" x="181"/>
        <item m="1" x="134"/>
        <item m="1" x="168"/>
        <item m="1" x="154"/>
        <item m="1" x="135"/>
        <item m="1" x="136"/>
        <item m="1" x="137"/>
        <item x="39"/>
        <item m="1" x="155"/>
        <item x="40"/>
        <item x="41"/>
        <item x="42"/>
        <item m="1" x="138"/>
        <item x="43"/>
        <item x="44"/>
        <item x="45"/>
        <item x="46"/>
        <item x="47"/>
        <item m="1" x="182"/>
        <item x="48"/>
        <item x="49"/>
        <item x="50"/>
        <item m="1" x="139"/>
        <item m="1" x="183"/>
        <item m="1" x="140"/>
        <item m="1" x="141"/>
        <item m="1" x="142"/>
        <item m="1" x="143"/>
        <item m="1" x="144"/>
        <item m="1" x="145"/>
        <item x="19"/>
        <item x="20"/>
        <item x="22"/>
        <item x="35"/>
        <item x="36"/>
        <item x="37"/>
        <item x="51"/>
        <item x="52"/>
        <item m="1" x="146"/>
        <item x="53"/>
        <item m="1" x="120"/>
        <item x="54"/>
        <item m="1" x="147"/>
        <item m="1" x="148"/>
        <item x="55"/>
        <item x="56"/>
        <item x="57"/>
        <item x="58"/>
        <item x="59"/>
        <item x="60"/>
        <item x="61"/>
        <item x="62"/>
        <item x="63"/>
        <item m="1" x="117"/>
        <item m="1" x="115"/>
        <item m="1" x="121"/>
        <item m="1" x="122"/>
        <item x="64"/>
        <item x="65"/>
        <item x="66"/>
        <item x="67"/>
        <item m="1" x="149"/>
        <item x="69"/>
        <item x="70"/>
        <item x="68"/>
        <item x="71"/>
        <item x="72"/>
        <item x="73"/>
        <item x="74"/>
        <item x="75"/>
        <item x="76"/>
        <item x="77"/>
        <item m="1" x="116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</items>
    </pivotField>
    <pivotField axis="axisRow" compact="0" outline="0" showAll="0" defaultSubtotal="0">
      <items count="407">
        <item x="0"/>
        <item m="1" x="119"/>
        <item m="1" x="212"/>
        <item m="1" x="394"/>
        <item x="75"/>
        <item x="76"/>
        <item m="1" x="111"/>
        <item m="1" x="106"/>
        <item m="1" x="301"/>
        <item m="1" x="402"/>
        <item m="1" x="171"/>
        <item m="1" x="256"/>
        <item m="1" x="153"/>
        <item m="1" x="141"/>
        <item m="1" x="244"/>
        <item m="1" x="245"/>
        <item m="1" x="399"/>
        <item m="1" x="216"/>
        <item m="1" x="372"/>
        <item m="1" x="391"/>
        <item m="1" x="341"/>
        <item x="28"/>
        <item m="1" x="397"/>
        <item m="1" x="221"/>
        <item m="1" x="222"/>
        <item m="1" x="400"/>
        <item x="41"/>
        <item m="1" x="121"/>
        <item m="1" x="251"/>
        <item x="7"/>
        <item x="6"/>
        <item m="1" x="219"/>
        <item m="1" x="189"/>
        <item m="1" x="393"/>
        <item m="1" x="218"/>
        <item m="1" x="313"/>
        <item m="1" x="235"/>
        <item m="1" x="396"/>
        <item m="1" x="398"/>
        <item x="4"/>
        <item m="1" x="401"/>
        <item m="1" x="273"/>
        <item m="1" x="395"/>
        <item x="55"/>
        <item x="57"/>
        <item x="82"/>
        <item m="1" x="344"/>
        <item m="1" x="238"/>
        <item m="1" x="303"/>
        <item m="1" x="116"/>
        <item m="1" x="320"/>
        <item m="1" x="246"/>
        <item m="1" x="143"/>
        <item m="1" x="135"/>
        <item m="1" x="404"/>
        <item x="79"/>
        <item m="1" x="113"/>
        <item m="1" x="367"/>
        <item m="1" x="405"/>
        <item m="1" x="403"/>
        <item m="1" x="406"/>
        <item m="1" x="376"/>
        <item m="1" x="373"/>
        <item m="1" x="377"/>
        <item m="1" x="374"/>
        <item m="1" x="378"/>
        <item m="1" x="375"/>
        <item m="1" x="379"/>
        <item m="1" x="109"/>
        <item m="1" x="236"/>
        <item m="1" x="288"/>
        <item m="1" x="170"/>
        <item m="1" x="123"/>
        <item sd="0" x="46"/>
        <item m="1" x="354"/>
        <item x="66"/>
        <item x="47"/>
        <item m="1" x="323"/>
        <item m="1" x="108"/>
        <item m="1" x="330"/>
        <item m="1" x="230"/>
        <item m="1" x="125"/>
        <item m="1" x="100"/>
        <item x="24"/>
        <item x="22"/>
        <item x="27"/>
        <item m="1" x="362"/>
        <item m="1" x="321"/>
        <item m="1" x="333"/>
        <item m="1" x="187"/>
        <item x="72"/>
        <item m="1" x="380"/>
        <item m="1" x="130"/>
        <item m="1" x="347"/>
        <item m="1" x="381"/>
        <item m="1" x="382"/>
        <item m="1" x="383"/>
        <item m="1" x="232"/>
        <item m="1" x="306"/>
        <item m="1" x="204"/>
        <item m="1" x="334"/>
        <item m="1" x="105"/>
        <item m="1" x="355"/>
        <item m="1" x="363"/>
        <item m="1" x="385"/>
        <item m="1" x="364"/>
        <item m="1" x="392"/>
        <item m="1" x="365"/>
        <item m="1" x="356"/>
        <item m="1" x="191"/>
        <item m="1" x="193"/>
        <item m="1" x="387"/>
        <item m="1" x="366"/>
        <item m="1" x="388"/>
        <item m="1" x="368"/>
        <item m="1" x="369"/>
        <item m="1" x="370"/>
        <item m="1" x="357"/>
        <item m="1" x="371"/>
        <item x="69"/>
        <item m="1" x="223"/>
        <item m="1" x="150"/>
        <item m="1" x="358"/>
        <item m="1" x="359"/>
        <item m="1" x="360"/>
        <item m="1" x="324"/>
        <item m="1" x="314"/>
        <item m="1" x="315"/>
        <item m="1" x="136"/>
        <item m="1" x="151"/>
        <item x="67"/>
        <item m="1" x="134"/>
        <item m="1" x="297"/>
        <item m="1" x="384"/>
        <item m="1" x="386"/>
        <item m="1" x="389"/>
        <item m="1" x="390"/>
        <item m="1" x="348"/>
        <item m="1" x="349"/>
        <item m="1" x="361"/>
        <item m="1" x="339"/>
        <item m="1" x="331"/>
        <item m="1" x="175"/>
        <item m="1" x="156"/>
        <item m="1" x="217"/>
        <item m="1" x="197"/>
        <item m="1" x="198"/>
        <item m="1" x="186"/>
        <item m="1" x="233"/>
        <item m="1" x="224"/>
        <item m="1" x="350"/>
        <item m="1" x="120"/>
        <item m="1" x="351"/>
        <item m="1" x="352"/>
        <item m="1" x="353"/>
        <item m="1" x="340"/>
        <item x="95"/>
        <item m="1" x="257"/>
        <item m="1" x="345"/>
        <item m="1" x="310"/>
        <item m="1" x="335"/>
        <item m="1" x="254"/>
        <item m="1" x="325"/>
        <item m="1" x="298"/>
        <item m="1" x="289"/>
        <item m="1" x="332"/>
        <item m="1" x="177"/>
        <item m="1" x="277"/>
        <item m="1" x="326"/>
        <item m="1" x="327"/>
        <item m="1" x="178"/>
        <item m="1" x="163"/>
        <item x="12"/>
        <item x="13"/>
        <item x="14"/>
        <item m="1" x="122"/>
        <item m="1" x="124"/>
        <item m="1" x="192"/>
        <item m="1" x="200"/>
        <item m="1" x="299"/>
        <item m="1" x="131"/>
        <item m="1" x="210"/>
        <item m="1" x="110"/>
        <item m="1" x="328"/>
        <item m="1" x="336"/>
        <item m="1" x="342"/>
        <item m="1" x="346"/>
        <item m="1" x="280"/>
        <item m="1" x="343"/>
        <item m="1" x="169"/>
        <item m="1" x="316"/>
        <item m="1" x="281"/>
        <item x="8"/>
        <item x="60"/>
        <item m="1" x="322"/>
        <item m="1" x="337"/>
        <item m="1" x="338"/>
        <item m="1" x="104"/>
        <item m="1" x="329"/>
        <item m="1" x="103"/>
        <item m="1" x="118"/>
        <item x="52"/>
        <item x="53"/>
        <item m="1" x="154"/>
        <item x="26"/>
        <item x="25"/>
        <item x="40"/>
        <item m="1" x="308"/>
        <item m="1" x="182"/>
        <item m="1" x="300"/>
        <item m="1" x="302"/>
        <item m="1" x="304"/>
        <item m="1" x="317"/>
        <item m="1" x="311"/>
        <item m="1" x="305"/>
        <item x="54"/>
        <item m="1" x="267"/>
        <item m="1" x="312"/>
        <item m="1" x="294"/>
        <item x="35"/>
        <item m="1" x="295"/>
        <item m="1" x="296"/>
        <item m="1" x="307"/>
        <item x="36"/>
        <item m="1" x="309"/>
        <item m="1" x="114"/>
        <item m="1" x="318"/>
        <item m="1" x="237"/>
        <item m="1" x="239"/>
        <item x="96"/>
        <item m="1" x="319"/>
        <item x="15"/>
        <item x="16"/>
        <item x="1"/>
        <item m="1" x="290"/>
        <item m="1" x="112"/>
        <item m="1" x="284"/>
        <item m="1" x="291"/>
        <item m="1" x="293"/>
        <item m="1" x="206"/>
        <item x="32"/>
        <item x="33"/>
        <item m="1" x="158"/>
        <item m="1" x="144"/>
        <item x="37"/>
        <item x="38"/>
        <item m="1" x="157"/>
        <item m="1" x="213"/>
        <item m="1" x="247"/>
        <item m="1" x="248"/>
        <item m="1" x="268"/>
        <item m="1" x="162"/>
        <item m="1" x="161"/>
        <item m="1" x="220"/>
        <item m="1" x="155"/>
        <item m="1" x="231"/>
        <item m="1" x="292"/>
        <item m="1" x="285"/>
        <item m="1" x="286"/>
        <item m="1" x="271"/>
        <item m="1" x="287"/>
        <item m="1" x="279"/>
        <item m="1" x="272"/>
        <item m="1" x="260"/>
        <item m="1" x="274"/>
        <item m="1" x="263"/>
        <item m="1" x="275"/>
        <item m="1" x="249"/>
        <item m="1" x="265"/>
        <item m="1" x="255"/>
        <item m="1" x="276"/>
        <item m="1" x="179"/>
        <item m="1" x="282"/>
        <item m="1" x="283"/>
        <item m="1" x="240"/>
        <item m="1" x="159"/>
        <item m="1" x="160"/>
        <item m="1" x="269"/>
        <item m="1" x="270"/>
        <item m="1" x="258"/>
        <item m="1" x="259"/>
        <item m="1" x="261"/>
        <item m="1" x="262"/>
        <item m="1" x="264"/>
        <item m="1" x="97"/>
        <item m="1" x="266"/>
        <item m="1" x="172"/>
        <item x="70"/>
        <item m="1" x="278"/>
        <item m="1" x="243"/>
        <item m="1" x="234"/>
        <item m="1" x="250"/>
        <item m="1" x="252"/>
        <item m="1" x="253"/>
        <item m="1" x="241"/>
        <item m="1" x="208"/>
        <item m="1" x="225"/>
        <item m="1" x="226"/>
        <item m="1" x="211"/>
        <item m="1" x="227"/>
        <item m="1" x="209"/>
        <item m="1" x="228"/>
        <item m="1" x="201"/>
        <item m="1" x="202"/>
        <item m="1" x="229"/>
        <item m="1" x="214"/>
        <item m="1" x="215"/>
        <item m="1" x="242"/>
        <item m="1" x="102"/>
        <item m="1" x="195"/>
        <item x="71"/>
        <item m="1" x="203"/>
        <item m="1" x="196"/>
        <item m="1" x="181"/>
        <item x="9"/>
        <item m="1" x="180"/>
        <item m="1" x="205"/>
        <item m="1" x="207"/>
        <item m="1" x="164"/>
        <item m="1" x="184"/>
        <item m="1" x="185"/>
        <item m="1" x="165"/>
        <item m="1" x="199"/>
        <item m="1" x="173"/>
        <item m="1" x="117"/>
        <item m="1" x="133"/>
        <item m="1" x="183"/>
        <item m="1" x="132"/>
        <item m="1" x="190"/>
        <item x="58"/>
        <item m="1" x="166"/>
        <item m="1" x="167"/>
        <item m="1" x="145"/>
        <item m="1" x="168"/>
        <item m="1" x="188"/>
        <item m="1" x="146"/>
        <item m="1" x="174"/>
        <item x="11"/>
        <item x="21"/>
        <item m="1" x="147"/>
        <item m="1" x="107"/>
        <item x="17"/>
        <item x="18"/>
        <item x="19"/>
        <item x="20"/>
        <item m="1" x="194"/>
        <item x="23"/>
        <item m="1" x="148"/>
        <item m="1" x="149"/>
        <item m="1" x="137"/>
        <item x="5"/>
        <item x="3"/>
        <item x="2"/>
        <item x="10"/>
        <item m="1" x="99"/>
        <item m="1" x="138"/>
        <item m="1" x="152"/>
        <item x="39"/>
        <item m="1" x="126"/>
        <item m="1" x="139"/>
        <item m="1" x="140"/>
        <item m="1" x="176"/>
        <item m="1" x="127"/>
        <item m="1" x="128"/>
        <item x="29"/>
        <item m="1" x="142"/>
        <item x="30"/>
        <item m="1" x="129"/>
        <item m="1" x="115"/>
        <item x="31"/>
        <item x="34"/>
        <item x="42"/>
        <item x="43"/>
        <item x="44"/>
        <item m="1" x="101"/>
        <item x="45"/>
        <item x="48"/>
        <item x="49"/>
        <item x="50"/>
        <item x="51"/>
        <item m="1" x="98"/>
        <item x="56"/>
        <item x="59"/>
        <item x="61"/>
        <item x="62"/>
        <item x="63"/>
        <item x="64"/>
        <item x="65"/>
        <item x="68"/>
        <item x="73"/>
        <item x="74"/>
        <item x="77"/>
        <item x="78"/>
        <item x="80"/>
        <item x="81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</items>
    </pivotField>
    <pivotField axis="axisRow" compact="0" outline="0" showAll="0" defaultSubtotal="0">
      <items count="131">
        <item x="41"/>
        <item m="1" x="128"/>
        <item m="1" x="56"/>
        <item m="1" x="129"/>
        <item m="1" x="122"/>
        <item m="1" x="52"/>
        <item x="2"/>
        <item x="21"/>
        <item x="24"/>
        <item x="40"/>
        <item m="1" x="61"/>
        <item m="1" x="95"/>
        <item x="17"/>
        <item m="1" x="48"/>
        <item m="1" x="113"/>
        <item m="1" x="102"/>
        <item x="33"/>
        <item m="1" x="55"/>
        <item m="1" x="86"/>
        <item x="22"/>
        <item m="1" x="72"/>
        <item x="0"/>
        <item m="1" x="83"/>
        <item m="1" x="112"/>
        <item m="1" x="84"/>
        <item x="3"/>
        <item x="35"/>
        <item x="1"/>
        <item m="1" x="49"/>
        <item x="4"/>
        <item m="1" x="127"/>
        <item m="1" x="130"/>
        <item m="1" x="57"/>
        <item x="38"/>
        <item x="23"/>
        <item m="1" x="54"/>
        <item m="1" x="126"/>
        <item m="1" x="50"/>
        <item m="1" x="108"/>
        <item x="11"/>
        <item x="12"/>
        <item m="1" x="121"/>
        <item x="32"/>
        <item x="19"/>
        <item m="1" x="58"/>
        <item m="1" x="101"/>
        <item m="1" x="123"/>
        <item m="1" x="76"/>
        <item m="1" x="81"/>
        <item m="1" x="110"/>
        <item m="1" x="117"/>
        <item m="1" x="118"/>
        <item m="1" x="125"/>
        <item m="1" x="119"/>
        <item x="29"/>
        <item x="6"/>
        <item m="1" x="120"/>
        <item m="1" x="62"/>
        <item m="1" x="77"/>
        <item m="1" x="124"/>
        <item m="1" x="114"/>
        <item m="1" x="68"/>
        <item m="1" x="109"/>
        <item m="1" x="67"/>
        <item m="1" x="115"/>
        <item m="1" x="116"/>
        <item m="1" x="107"/>
        <item m="1" x="97"/>
        <item x="9"/>
        <item m="1" x="96"/>
        <item m="1" x="99"/>
        <item m="1" x="59"/>
        <item m="1" x="51"/>
        <item m="1" x="106"/>
        <item x="5"/>
        <item m="1" x="111"/>
        <item m="1" x="47"/>
        <item x="20"/>
        <item x="15"/>
        <item m="1" x="100"/>
        <item m="1" x="103"/>
        <item m="1" x="105"/>
        <item m="1" x="98"/>
        <item m="1" x="104"/>
        <item x="10"/>
        <item m="1" x="53"/>
        <item x="34"/>
        <item m="1" x="44"/>
        <item m="1" x="65"/>
        <item x="16"/>
        <item m="1" x="87"/>
        <item x="18"/>
        <item m="1" x="90"/>
        <item m="1" x="93"/>
        <item m="1" x="91"/>
        <item m="1" x="92"/>
        <item m="1" x="88"/>
        <item m="1" x="94"/>
        <item m="1" x="69"/>
        <item x="30"/>
        <item m="1" x="42"/>
        <item m="1" x="82"/>
        <item m="1" x="89"/>
        <item m="1" x="85"/>
        <item m="1" x="78"/>
        <item x="31"/>
        <item m="1" x="46"/>
        <item m="1" x="74"/>
        <item m="1" x="79"/>
        <item m="1" x="75"/>
        <item m="1" x="80"/>
        <item m="1" x="71"/>
        <item m="1" x="60"/>
        <item m="1" x="73"/>
        <item x="8"/>
        <item x="7"/>
        <item m="1" x="66"/>
        <item m="1" x="63"/>
        <item m="1" x="70"/>
        <item m="1" x="64"/>
        <item x="13"/>
        <item x="14"/>
        <item m="1" x="45"/>
        <item m="1" x="43"/>
        <item x="25"/>
        <item x="26"/>
        <item x="27"/>
        <item x="28"/>
        <item x="36"/>
        <item x="37"/>
        <item x="39"/>
      </items>
    </pivotField>
    <pivotField axis="axisRow" compact="0" outline="0" showAll="0" defaultSubtotal="0">
      <items count="92">
        <item m="1" x="91"/>
        <item x="21"/>
        <item x="0"/>
        <item x="23"/>
        <item x="26"/>
        <item x="1"/>
        <item x="27"/>
        <item x="3"/>
        <item x="5"/>
        <item x="6"/>
        <item x="7"/>
        <item x="40"/>
        <item x="8"/>
        <item x="10"/>
        <item x="11"/>
        <item x="12"/>
        <item x="13"/>
        <item x="14"/>
        <item x="15"/>
        <item x="16"/>
        <item x="17"/>
        <item x="18"/>
        <item x="19"/>
        <item x="20"/>
        <item x="22"/>
        <item x="24"/>
        <item x="25"/>
        <item x="38"/>
        <item x="4"/>
        <item x="9"/>
        <item x="28"/>
        <item x="29"/>
        <item x="2"/>
        <item x="30"/>
        <item x="31"/>
        <item x="32"/>
        <item x="33"/>
        <item x="34"/>
        <item x="35"/>
        <item x="36"/>
        <item x="37"/>
        <item x="39"/>
        <item x="41"/>
        <item x="42"/>
        <item x="43"/>
        <item x="44"/>
        <item x="77"/>
        <item x="45"/>
        <item x="46"/>
        <item x="47"/>
        <item x="48"/>
        <item x="49"/>
        <item x="50"/>
        <item x="51"/>
        <item x="52"/>
        <item x="53"/>
        <item x="54"/>
        <item x="56"/>
        <item x="55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</items>
    </pivotField>
    <pivotField compact="0" outline="0" showAll="0" defaultSubtotal="0">
      <items count="9">
        <item x="3"/>
        <item x="1"/>
        <item x="0"/>
        <item x="2"/>
        <item x="4"/>
        <item m="1" x="8"/>
        <item m="1" x="7"/>
        <item x="5"/>
        <item x="6"/>
      </items>
    </pivotField>
    <pivotField compact="0" outline="0" subtotalTop="0" showAll="0" defaultSubtotal="0"/>
    <pivotField compact="0" outline="0" showAll="0" defaultSubtotal="0">
      <items count="16">
        <item x="2"/>
        <item x="7"/>
        <item x="10"/>
        <item x="0"/>
        <item x="1"/>
        <item x="4"/>
        <item x="8"/>
        <item x="5"/>
        <item x="6"/>
        <item x="9"/>
        <item m="1" x="11"/>
        <item m="1" x="15"/>
        <item m="1" x="12"/>
        <item m="1" x="13"/>
        <item m="1" x="1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compact="0" outline="0" showAll="0" defaultSubtotal="0"/>
    <pivotField axis="axisRow" compact="0" numFmtId="3" outline="0" showAll="0" defaultSubtotal="0">
      <items count="365">
        <item m="1" x="284"/>
        <item m="1" x="341"/>
        <item m="1" x="343"/>
        <item m="1" x="342"/>
        <item m="1" x="268"/>
        <item x="46"/>
        <item x="14"/>
        <item m="1" x="141"/>
        <item m="1" x="362"/>
        <item m="1" x="148"/>
        <item x="9"/>
        <item m="1" x="228"/>
        <item m="1" x="358"/>
        <item m="1" x="91"/>
        <item x="60"/>
        <item x="24"/>
        <item x="4"/>
        <item m="1" x="315"/>
        <item m="1" x="327"/>
        <item m="1" x="83"/>
        <item m="1" x="306"/>
        <item x="1"/>
        <item x="68"/>
        <item m="1" x="184"/>
        <item m="1" x="340"/>
        <item m="1" x="355"/>
        <item m="1" x="194"/>
        <item m="1" x="121"/>
        <item m="1" x="350"/>
        <item m="1" x="154"/>
        <item m="1" x="223"/>
        <item x="43"/>
        <item m="1" x="363"/>
        <item x="12"/>
        <item m="1" x="339"/>
        <item m="1" x="149"/>
        <item m="1" x="316"/>
        <item x="51"/>
        <item m="1" x="222"/>
        <item x="17"/>
        <item m="1" x="253"/>
        <item m="1" x="96"/>
        <item m="1" x="103"/>
        <item x="58"/>
        <item m="1" x="187"/>
        <item m="1" x="138"/>
        <item m="1" x="357"/>
        <item m="1" x="115"/>
        <item m="1" x="303"/>
        <item m="1" x="126"/>
        <item m="1" x="109"/>
        <item m="1" x="245"/>
        <item m="1" x="354"/>
        <item m="1" x="123"/>
        <item m="1" x="135"/>
        <item m="1" x="311"/>
        <item m="1" x="328"/>
        <item m="1" x="356"/>
        <item x="69"/>
        <item m="1" x="353"/>
        <item m="1" x="336"/>
        <item m="1" x="291"/>
        <item m="1" x="344"/>
        <item m="1" x="364"/>
        <item m="1" x="361"/>
        <item x="49"/>
        <item m="1" x="337"/>
        <item m="1" x="359"/>
        <item x="6"/>
        <item m="1" x="111"/>
        <item m="1" x="360"/>
        <item m="1" x="101"/>
        <item m="1" x="276"/>
        <item m="1" x="213"/>
        <item m="1" x="167"/>
        <item x="3"/>
        <item x="54"/>
        <item x="2"/>
        <item m="1" x="335"/>
        <item m="1" x="151"/>
        <item x="32"/>
        <item x="55"/>
        <item m="1" x="175"/>
        <item m="1" x="329"/>
        <item m="1" x="237"/>
        <item m="1" x="185"/>
        <item m="1" x="318"/>
        <item m="1" x="345"/>
        <item m="1" x="244"/>
        <item m="1" x="346"/>
        <item x="56"/>
        <item m="1" x="259"/>
        <item m="1" x="347"/>
        <item m="1" x="157"/>
        <item m="1" x="348"/>
        <item m="1" x="330"/>
        <item m="1" x="146"/>
        <item m="1" x="159"/>
        <item m="1" x="349"/>
        <item x="65"/>
        <item m="1" x="334"/>
        <item m="1" x="331"/>
        <item m="1" x="169"/>
        <item m="1" x="351"/>
        <item m="1" x="189"/>
        <item m="1" x="124"/>
        <item m="1" x="332"/>
        <item x="82"/>
        <item x="35"/>
        <item m="1" x="166"/>
        <item m="1" x="333"/>
        <item m="1" x="352"/>
        <item m="1" x="285"/>
        <item m="1" x="129"/>
        <item m="1" x="145"/>
        <item m="1" x="338"/>
        <item m="1" x="190"/>
        <item m="1" x="319"/>
        <item m="1" x="102"/>
        <item m="1" x="289"/>
        <item m="1" x="156"/>
        <item m="1" x="143"/>
        <item x="15"/>
        <item m="1" x="153"/>
        <item m="1" x="191"/>
        <item m="1" x="171"/>
        <item m="1" x="326"/>
        <item m="1" x="320"/>
        <item m="1" x="160"/>
        <item m="1" x="254"/>
        <item m="1" x="321"/>
        <item m="1" x="322"/>
        <item m="1" x="206"/>
        <item m="1" x="233"/>
        <item m="1" x="314"/>
        <item m="1" x="323"/>
        <item x="79"/>
        <item m="1" x="122"/>
        <item m="1" x="290"/>
        <item m="1" x="128"/>
        <item m="1" x="262"/>
        <item m="1" x="255"/>
        <item m="1" x="301"/>
        <item x="40"/>
        <item x="73"/>
        <item m="1" x="173"/>
        <item m="1" x="293"/>
        <item m="1" x="294"/>
        <item m="1" x="147"/>
        <item x="11"/>
        <item m="1" x="312"/>
        <item m="1" x="325"/>
        <item m="1" x="221"/>
        <item m="1" x="324"/>
        <item m="1" x="270"/>
        <item m="1" x="282"/>
        <item m="1" x="104"/>
        <item m="1" x="313"/>
        <item m="1" x="317"/>
        <item m="1" x="256"/>
        <item m="1" x="162"/>
        <item m="1" x="286"/>
        <item m="1" x="172"/>
        <item m="1" x="168"/>
        <item m="1" x="307"/>
        <item m="1" x="234"/>
        <item m="1" x="296"/>
        <item m="1" x="95"/>
        <item m="1" x="242"/>
        <item m="1" x="295"/>
        <item m="1" x="308"/>
        <item x="42"/>
        <item m="1" x="309"/>
        <item m="1" x="310"/>
        <item m="1" x="278"/>
        <item m="1" x="304"/>
        <item m="1" x="305"/>
        <item m="1" x="271"/>
        <item m="1" x="298"/>
        <item m="1" x="287"/>
        <item m="1" x="299"/>
        <item m="1" x="113"/>
        <item m="1" x="263"/>
        <item m="1" x="267"/>
        <item m="1" x="272"/>
        <item m="1" x="279"/>
        <item m="1" x="302"/>
        <item m="1" x="297"/>
        <item m="1" x="300"/>
        <item m="1" x="273"/>
        <item x="45"/>
        <item m="1" x="240"/>
        <item m="1" x="248"/>
        <item m="1" x="239"/>
        <item m="1" x="183"/>
        <item x="21"/>
        <item m="1" x="280"/>
        <item m="1" x="258"/>
        <item m="1" x="292"/>
        <item m="1" x="274"/>
        <item m="1" x="243"/>
        <item m="1" x="215"/>
        <item m="1" x="277"/>
        <item m="1" x="247"/>
        <item m="1" x="88"/>
        <item m="1" x="283"/>
        <item m="1" x="130"/>
        <item m="1" x="108"/>
        <item m="1" x="281"/>
        <item x="72"/>
        <item x="77"/>
        <item m="1" x="93"/>
        <item m="1" x="288"/>
        <item x="13"/>
        <item m="1" x="90"/>
        <item m="1" x="260"/>
        <item m="1" x="249"/>
        <item m="1" x="224"/>
        <item m="1" x="261"/>
        <item m="1" x="275"/>
        <item m="1" x="216"/>
        <item x="18"/>
        <item m="1" x="225"/>
        <item m="1" x="155"/>
        <item m="1" x="235"/>
        <item m="1" x="181"/>
        <item m="1" x="266"/>
        <item m="1" x="200"/>
        <item m="1" x="217"/>
        <item m="1" x="150"/>
        <item m="1" x="257"/>
        <item m="1" x="264"/>
        <item m="1" x="265"/>
        <item m="1" x="241"/>
        <item m="1" x="204"/>
        <item m="1" x="205"/>
        <item m="1" x="207"/>
        <item m="1" x="251"/>
        <item m="1" x="269"/>
        <item m="1" x="208"/>
        <item m="1" x="182"/>
        <item m="1" x="246"/>
        <item m="1" x="250"/>
        <item x="33"/>
        <item m="1" x="252"/>
        <item m="1" x="226"/>
        <item m="1" x="238"/>
        <item m="1" x="209"/>
        <item m="1" x="232"/>
        <item m="1" x="236"/>
        <item m="1" x="163"/>
        <item m="1" x="227"/>
        <item x="16"/>
        <item m="1" x="212"/>
        <item x="7"/>
        <item m="1" x="152"/>
        <item m="1" x="178"/>
        <item m="1" x="229"/>
        <item m="1" x="230"/>
        <item m="1" x="214"/>
        <item m="1" x="218"/>
        <item m="1" x="196"/>
        <item m="1" x="210"/>
        <item m="1" x="211"/>
        <item m="1" x="112"/>
        <item x="20"/>
        <item m="1" x="201"/>
        <item m="1" x="202"/>
        <item m="1" x="198"/>
        <item m="1" x="219"/>
        <item m="1" x="119"/>
        <item m="1" x="231"/>
        <item x="19"/>
        <item x="8"/>
        <item m="1" x="203"/>
        <item x="5"/>
        <item x="41"/>
        <item x="62"/>
        <item m="1" x="176"/>
        <item m="1" x="220"/>
        <item m="1" x="158"/>
        <item m="1" x="127"/>
        <item m="1" x="164"/>
        <item m="1" x="139"/>
        <item m="1" x="97"/>
        <item m="1" x="170"/>
        <item m="1" x="186"/>
        <item m="1" x="137"/>
        <item m="1" x="174"/>
        <item m="1" x="197"/>
        <item m="1" x="114"/>
        <item m="1" x="192"/>
        <item x="61"/>
        <item x="48"/>
        <item x="80"/>
        <item m="1" x="161"/>
        <item m="1" x="140"/>
        <item m="1" x="177"/>
        <item m="1" x="165"/>
        <item m="1" x="199"/>
        <item m="1" x="98"/>
        <item m="1" x="195"/>
        <item x="10"/>
        <item m="1" x="100"/>
        <item m="1" x="99"/>
        <item m="1" x="188"/>
        <item m="1" x="193"/>
        <item m="1" x="142"/>
        <item m="1" x="179"/>
        <item m="1" x="180"/>
        <item m="1" x="144"/>
        <item m="1" x="131"/>
        <item m="1" x="132"/>
        <item x="22"/>
        <item x="34"/>
        <item m="1" x="133"/>
        <item m="1" x="134"/>
        <item m="1" x="89"/>
        <item m="1" x="136"/>
        <item x="50"/>
        <item m="1" x="106"/>
        <item m="1" x="107"/>
        <item m="1" x="120"/>
        <item x="23"/>
        <item m="1" x="110"/>
        <item m="1" x="125"/>
        <item x="27"/>
        <item x="28"/>
        <item x="29"/>
        <item x="30"/>
        <item x="31"/>
        <item m="1" x="116"/>
        <item x="36"/>
        <item m="1" x="86"/>
        <item m="1" x="92"/>
        <item m="1" x="117"/>
        <item x="38"/>
        <item x="44"/>
        <item m="1" x="87"/>
        <item m="1" x="84"/>
        <item x="47"/>
        <item m="1" x="94"/>
        <item m="1" x="105"/>
        <item m="1" x="118"/>
        <item x="25"/>
        <item x="26"/>
        <item x="52"/>
        <item x="53"/>
        <item x="57"/>
        <item m="1" x="85"/>
        <item x="59"/>
        <item x="63"/>
        <item x="64"/>
        <item x="66"/>
        <item x="67"/>
        <item x="70"/>
        <item x="71"/>
        <item x="0"/>
        <item x="39"/>
        <item x="37"/>
        <item x="74"/>
        <item x="75"/>
        <item x="76"/>
        <item x="78"/>
        <item x="81"/>
      </items>
    </pivotField>
    <pivotField axis="axisRow" compact="0" numFmtId="170" outline="0" showAll="0" defaultSubtotal="0">
      <items count="216">
        <item x="2"/>
        <item m="1" x="213"/>
        <item m="1" x="212"/>
        <item m="1" x="171"/>
        <item m="1" x="128"/>
        <item m="1" x="211"/>
        <item m="1" x="209"/>
        <item m="1" x="66"/>
        <item m="1" x="169"/>
        <item m="1" x="215"/>
        <item m="1" x="207"/>
        <item m="1" x="208"/>
        <item m="1" x="210"/>
        <item x="1"/>
        <item m="1" x="214"/>
        <item m="1" x="205"/>
        <item m="1" x="121"/>
        <item m="1" x="36"/>
        <item m="1" x="135"/>
        <item x="14"/>
        <item m="1" x="65"/>
        <item m="1" x="203"/>
        <item m="1" x="206"/>
        <item m="1" x="38"/>
        <item m="1" x="202"/>
        <item m="1" x="204"/>
        <item m="1" x="189"/>
        <item m="1" x="43"/>
        <item m="1" x="200"/>
        <item m="1" x="166"/>
        <item m="1" x="193"/>
        <item m="1" x="170"/>
        <item m="1" x="201"/>
        <item m="1" x="197"/>
        <item x="3"/>
        <item x="6"/>
        <item m="1" x="198"/>
        <item m="1" x="199"/>
        <item m="1" x="158"/>
        <item m="1" x="80"/>
        <item m="1" x="192"/>
        <item m="1" x="73"/>
        <item m="1" x="98"/>
        <item m="1" x="196"/>
        <item m="1" x="183"/>
        <item m="1" x="28"/>
        <item m="1" x="190"/>
        <item m="1" x="191"/>
        <item m="1" x="61"/>
        <item m="1" x="194"/>
        <item m="1" x="26"/>
        <item m="1" x="195"/>
        <item m="1" x="185"/>
        <item m="1" x="187"/>
        <item m="1" x="180"/>
        <item m="1" x="181"/>
        <item m="1" x="119"/>
        <item m="1" x="188"/>
        <item m="1" x="102"/>
        <item m="1" x="179"/>
        <item m="1" x="182"/>
        <item m="1" x="184"/>
        <item m="1" x="186"/>
        <item m="1" x="176"/>
        <item m="1" x="177"/>
        <item m="1" x="178"/>
        <item m="1" x="133"/>
        <item m="1" x="173"/>
        <item m="1" x="174"/>
        <item m="1" x="134"/>
        <item m="1" x="175"/>
        <item m="1" x="18"/>
        <item m="1" x="22"/>
        <item m="1" x="172"/>
        <item m="1" x="45"/>
        <item m="1" x="165"/>
        <item m="1" x="167"/>
        <item m="1" x="168"/>
        <item m="1" x="21"/>
        <item m="1" x="106"/>
        <item m="1" x="162"/>
        <item m="1" x="163"/>
        <item m="1" x="164"/>
        <item m="1" x="160"/>
        <item m="1" x="161"/>
        <item m="1" x="156"/>
        <item m="1" x="151"/>
        <item m="1" x="152"/>
        <item m="1" x="153"/>
        <item m="1" x="154"/>
        <item m="1" x="155"/>
        <item m="1" x="157"/>
        <item m="1" x="159"/>
        <item m="1" x="40"/>
        <item m="1" x="145"/>
        <item m="1" x="87"/>
        <item m="1" x="146"/>
        <item m="1" x="147"/>
        <item m="1" x="148"/>
        <item m="1" x="91"/>
        <item m="1" x="149"/>
        <item m="1" x="39"/>
        <item m="1" x="150"/>
        <item m="1" x="143"/>
        <item m="1" x="83"/>
        <item m="1" x="144"/>
        <item m="1" x="67"/>
        <item m="1" x="137"/>
        <item m="1" x="37"/>
        <item m="1" x="141"/>
        <item m="1" x="97"/>
        <item m="1" x="142"/>
        <item m="1" x="136"/>
        <item m="1" x="138"/>
        <item m="1" x="31"/>
        <item m="1" x="139"/>
        <item m="1" x="140"/>
        <item m="1" x="131"/>
        <item m="1" x="132"/>
        <item m="1" x="126"/>
        <item m="1" x="127"/>
        <item m="1" x="116"/>
        <item m="1" x="112"/>
        <item m="1" x="129"/>
        <item m="1" x="130"/>
        <item m="1" x="117"/>
        <item m="1" x="118"/>
        <item m="1" x="109"/>
        <item m="1" x="50"/>
        <item m="1" x="120"/>
        <item m="1" x="122"/>
        <item m="1" x="123"/>
        <item m="1" x="124"/>
        <item m="1" x="125"/>
        <item m="1" x="107"/>
        <item m="1" x="108"/>
        <item m="1" x="110"/>
        <item m="1" x="111"/>
        <item m="1" x="113"/>
        <item m="1" x="114"/>
        <item m="1" x="115"/>
        <item m="1" x="63"/>
        <item m="1" x="104"/>
        <item m="1" x="69"/>
        <item m="1" x="96"/>
        <item m="1" x="34"/>
        <item m="1" x="101"/>
        <item m="1" x="105"/>
        <item m="1" x="103"/>
        <item m="1" x="95"/>
        <item m="1" x="78"/>
        <item m="1" x="99"/>
        <item m="1" x="100"/>
        <item m="1" x="90"/>
        <item m="1" x="92"/>
        <item m="1" x="93"/>
        <item m="1" x="82"/>
        <item m="1" x="89"/>
        <item m="1" x="84"/>
        <item m="1" x="85"/>
        <item m="1" x="86"/>
        <item m="1" x="94"/>
        <item m="1" x="70"/>
        <item m="1" x="75"/>
        <item m="1" x="76"/>
        <item m="1" x="77"/>
        <item m="1" x="79"/>
        <item m="1" x="81"/>
        <item m="1" x="88"/>
        <item m="1" x="71"/>
        <item m="1" x="72"/>
        <item m="1" x="74"/>
        <item m="1" x="58"/>
        <item m="1" x="62"/>
        <item m="1" x="64"/>
        <item m="1" x="56"/>
        <item m="1" x="68"/>
        <item m="1" x="59"/>
        <item m="1" x="60"/>
        <item m="1" x="52"/>
        <item m="1" x="46"/>
        <item m="1" x="47"/>
        <item m="1" x="32"/>
        <item m="1" x="53"/>
        <item m="1" x="54"/>
        <item m="1" x="33"/>
        <item m="1" x="55"/>
        <item m="1" x="57"/>
        <item m="1" x="44"/>
        <item m="1" x="48"/>
        <item m="1" x="49"/>
        <item m="1" x="51"/>
        <item m="1" x="41"/>
        <item m="1" x="42"/>
        <item m="1" x="29"/>
        <item m="1" x="30"/>
        <item m="1" x="35"/>
        <item m="1" x="23"/>
        <item m="1" x="24"/>
        <item m="1" x="25"/>
        <item x="8"/>
        <item x="10"/>
        <item m="1" x="27"/>
        <item m="1" x="19"/>
        <item m="1" x="20"/>
        <item x="13"/>
        <item x="0"/>
        <item m="1" x="15"/>
        <item x="4"/>
        <item x="5"/>
        <item m="1" x="16"/>
        <item m="1" x="17"/>
        <item x="7"/>
        <item x="9"/>
        <item x="11"/>
        <item x="12"/>
      </items>
    </pivotField>
    <pivotField axis="axisRow" compact="0" numFmtId="16" outline="0" showAll="0" sortType="ascending" defaultSubtotal="0">
      <items count="85">
        <item m="1" x="68"/>
        <item m="1" x="78"/>
        <item m="1" x="79"/>
        <item m="1" x="81"/>
        <item m="1" x="84"/>
        <item m="1" x="69"/>
        <item m="1" x="82"/>
        <item m="1" x="83"/>
        <item m="1" x="72"/>
        <item m="1" x="70"/>
        <item m="1" x="74"/>
        <item m="1" x="75"/>
        <item m="1" x="76"/>
        <item m="1" x="80"/>
        <item m="1" x="71"/>
        <item m="1" x="73"/>
        <item m="1" x="66"/>
        <item m="1" x="67"/>
        <item m="1" x="62"/>
        <item m="1" x="65"/>
        <item m="1" x="56"/>
        <item m="1" x="64"/>
        <item m="1" x="63"/>
        <item m="1" x="58"/>
        <item m="1" x="53"/>
        <item m="1" x="61"/>
        <item m="1" x="60"/>
        <item m="1" x="59"/>
        <item m="1" x="54"/>
        <item m="1" x="51"/>
        <item m="1" x="57"/>
        <item m="1" x="55"/>
        <item m="1" x="77"/>
        <item m="1" x="50"/>
        <item m="1" x="49"/>
        <item m="1" x="48"/>
        <item m="1" x="47"/>
        <item m="1" x="52"/>
        <item m="1" x="44"/>
        <item m="1" x="45"/>
        <item x="0"/>
        <item m="1" x="46"/>
        <item m="1" x="40"/>
        <item m="1" x="43"/>
        <item m="1" x="41"/>
        <item m="1" x="42"/>
        <item m="1" x="35"/>
        <item m="1" x="38"/>
        <item m="1" x="39"/>
        <item m="1" x="34"/>
        <item m="1" x="37"/>
        <item m="1" x="33"/>
        <item x="23"/>
        <item m="1" x="28"/>
        <item m="1" x="36"/>
        <item m="1" x="32"/>
        <item m="1" x="31"/>
        <item m="1" x="25"/>
        <item x="14"/>
        <item m="1" x="26"/>
        <item x="19"/>
        <item m="1" x="24"/>
        <item m="1" x="29"/>
        <item m="1" x="30"/>
        <item x="3"/>
        <item x="4"/>
        <item x="1"/>
        <item x="12"/>
        <item x="13"/>
        <item x="6"/>
        <item x="2"/>
        <item m="1" x="27"/>
        <item x="15"/>
        <item x="20"/>
        <item x="9"/>
        <item x="21"/>
        <item x="7"/>
        <item x="18"/>
        <item x="5"/>
        <item x="22"/>
        <item x="8"/>
        <item x="11"/>
        <item x="10"/>
        <item x="17"/>
        <item x="16"/>
      </items>
    </pivotField>
    <pivotField axis="axisRow" compact="0" numFmtId="168" outline="0" showAll="0" sortType="ascending" defaultSubtotal="0">
      <items count="2820">
        <item m="1" x="2428"/>
        <item m="1" x="2539"/>
        <item m="1" x="2429"/>
        <item m="1" x="2679"/>
        <item m="1" x="2680"/>
        <item m="1" x="2681"/>
        <item m="1" x="2804"/>
        <item m="1" x="2805"/>
        <item m="1" x="2718"/>
        <item m="1" x="2801"/>
        <item m="1" x="2802"/>
        <item m="1" x="2803"/>
        <item m="1" x="2719"/>
        <item m="1" x="2741"/>
        <item m="1" x="2744"/>
        <item m="1" x="2540"/>
        <item m="1" x="2430"/>
        <item m="1" x="2742"/>
        <item m="1" x="2745"/>
        <item m="1" x="2746"/>
        <item m="1" x="2743"/>
        <item m="1" x="2798"/>
        <item m="1" x="2747"/>
        <item m="1" x="2686"/>
        <item m="1" x="2799"/>
        <item m="1" x="2800"/>
        <item m="1" x="2549"/>
        <item m="1" x="2442"/>
        <item m="1" x="2789"/>
        <item m="1" x="2720"/>
        <item m="1" x="2733"/>
        <item m="1" x="2791"/>
        <item m="1" x="2755"/>
        <item m="1" x="2807"/>
        <item m="1" x="2543"/>
        <item m="1" x="2434"/>
        <item m="1" x="2790"/>
        <item m="1" x="2687"/>
        <item m="1" x="2749"/>
        <item m="1" x="2431"/>
        <item m="1" x="2797"/>
        <item m="1" x="2806"/>
        <item m="1" x="2815"/>
        <item m="1" x="2777"/>
        <item m="1" x="2532"/>
        <item m="1" x="2651"/>
        <item m="1" x="2734"/>
        <item m="1" x="2688"/>
        <item m="1" x="2683"/>
        <item m="1" x="2721"/>
        <item m="1" x="2538"/>
        <item m="1" x="2655"/>
        <item m="1" x="2722"/>
        <item m="1" x="2792"/>
        <item m="1" x="2691"/>
        <item m="1" x="2713"/>
        <item m="1" x="2692"/>
        <item m="1" x="2756"/>
        <item m="1" x="2740"/>
        <item m="1" x="2788"/>
        <item m="1" x="2764"/>
        <item m="1" x="2765"/>
        <item m="1" x="2793"/>
        <item m="1" x="2794"/>
        <item m="1" x="2754"/>
        <item m="1" x="2555"/>
        <item m="1" x="2751"/>
        <item m="1" x="2752"/>
        <item m="1" x="2726"/>
        <item m="1" x="2730"/>
        <item m="1" x="2682"/>
        <item m="1" x="2727"/>
        <item m="1" x="2811"/>
        <item m="1" x="2696"/>
        <item m="1" x="2773"/>
        <item m="1" x="2724"/>
        <item m="1" x="2748"/>
        <item m="1" x="2759"/>
        <item m="1" x="2757"/>
        <item m="1" x="2753"/>
        <item m="1" x="2750"/>
        <item m="1" x="2769"/>
        <item m="1" x="2766"/>
        <item m="1" x="2725"/>
        <item m="1" x="2728"/>
        <item m="1" x="2782"/>
        <item m="1" x="2783"/>
        <item m="1" x="2603"/>
        <item m="1" x="2501"/>
        <item m="1" x="2774"/>
        <item m="1" x="2659"/>
        <item m="1" x="2717"/>
        <item m="1" x="2695"/>
        <item m="1" x="2557"/>
        <item m="1" x="2450"/>
        <item m="1" x="2694"/>
        <item m="1" x="2660"/>
        <item m="1" x="2697"/>
        <item m="1" x="2586"/>
        <item m="1" x="2482"/>
        <item m="1" x="2581"/>
        <item m="1" x="2477"/>
        <item m="1" x="2574"/>
        <item m="1" x="2468"/>
        <item m="1" x="2547"/>
        <item m="1" x="2438"/>
        <item m="1" x="2564"/>
        <item m="1" x="2458"/>
        <item m="1" x="2650"/>
        <item m="1" x="2625"/>
        <item m="1" x="2515"/>
        <item m="1" x="2451"/>
        <item m="1" x="2550"/>
        <item m="1" x="2443"/>
        <item m="1" x="2699"/>
        <item m="1" x="2584"/>
        <item m="1" x="2480"/>
        <item m="1" x="2585"/>
        <item m="1" x="2481"/>
        <item m="1" x="2576"/>
        <item m="1" x="2471"/>
        <item m="1" x="2577"/>
        <item m="1" x="2472"/>
        <item m="1" x="2556"/>
        <item m="1" x="2449"/>
        <item m="1" x="2571"/>
        <item m="1" x="2465"/>
        <item m="1" x="2572"/>
        <item m="1" x="2466"/>
        <item m="1" x="2601"/>
        <item m="1" x="2497"/>
        <item m="1" x="2582"/>
        <item m="1" x="2478"/>
        <item m="1" x="2575"/>
        <item m="1" x="2469"/>
        <item m="1" x="2537"/>
        <item m="1" x="2427"/>
        <item m="1" x="2317"/>
        <item m="1" x="2599"/>
        <item m="1" x="2495"/>
        <item m="1" x="2498"/>
        <item m="1" x="2318"/>
        <item m="1" x="2775"/>
        <item m="1" x="2583"/>
        <item m="1" x="2479"/>
        <item m="1" x="2553"/>
        <item m="1" x="2447"/>
        <item m="1" x="2600"/>
        <item m="1" x="2496"/>
        <item m="1" x="2771"/>
        <item m="1" x="2470"/>
        <item m="1" x="2444"/>
        <item m="1" x="2700"/>
        <item m="1" x="2568"/>
        <item m="1" x="2462"/>
        <item m="1" x="2731"/>
        <item m="1" x="2770"/>
        <item m="1" x="2707"/>
        <item m="1" x="2578"/>
        <item m="1" x="2473"/>
        <item m="1" x="2580"/>
        <item m="1" x="2476"/>
        <item m="1" x="2684"/>
        <item m="1" x="2475"/>
        <item m="1" x="2685"/>
        <item m="1" x="2776"/>
        <item m="1" x="2772"/>
        <item m="1" x="2541"/>
        <item m="1" x="2432"/>
        <item m="1" x="2533"/>
        <item m="1" x="2422"/>
        <item m="1" x="2662"/>
        <item m="1" x="2542"/>
        <item m="1" x="2433"/>
        <item m="1" x="2611"/>
        <item m="1" x="2663"/>
        <item m="1" x="2423"/>
        <item m="1" x="2426"/>
        <item m="1" x="2441"/>
        <item m="1" x="2615"/>
        <item m="1" x="2297"/>
        <item m="1" x="2668"/>
        <item m="1" x="2796"/>
        <item m="1" x="2661"/>
        <item m="1" x="2552"/>
        <item m="1" x="2658"/>
        <item m="1" x="2592"/>
        <item m="1" x="2487"/>
        <item m="1" x="2554"/>
        <item m="1" x="2448"/>
        <item m="1" x="2670"/>
        <item m="1" x="2690"/>
        <item m="1" x="2596"/>
        <item m="1" x="2491"/>
        <item m="1" x="2594"/>
        <item m="1" x="2489"/>
        <item m="1" x="2598"/>
        <item m="1" x="2493"/>
        <item m="1" x="2666"/>
        <item m="1" x="2698"/>
        <item m="1" x="2715"/>
        <item m="1" x="2665"/>
        <item m="1" x="2544"/>
        <item m="1" x="2435"/>
        <item m="1" x="2716"/>
        <item m="1" x="2573"/>
        <item m="1" x="2467"/>
        <item m="1" x="2597"/>
        <item m="1" x="2492"/>
        <item m="1" x="2795"/>
        <item m="1" x="2593"/>
        <item m="1" x="2488"/>
        <item m="1" x="2375"/>
        <item m="1" x="2667"/>
        <item m="1" x="2579"/>
        <item m="1" x="2474"/>
        <item m="1" x="2808"/>
        <item m="1" x="2376"/>
        <item m="1" x="2535"/>
        <item m="1" x="2319"/>
        <item m="1" x="2536"/>
        <item m="1" x="2320"/>
        <item m="1" x="2602"/>
        <item m="1" x="2499"/>
        <item m="1" x="2812"/>
        <item m="1" x="2813"/>
        <item m="1" x="2452"/>
        <item m="1" x="2558"/>
        <item m="1" x="2214"/>
        <item m="1" x="2640"/>
        <item m="1" x="2522"/>
        <item m="1" x="2653"/>
        <item m="1" x="2669"/>
        <item m="1" x="2654"/>
        <item m="1" x="2703"/>
        <item m="1" x="2620"/>
        <item m="1" x="2512"/>
        <item m="1" x="2647"/>
        <item m="1" x="2524"/>
        <item m="1" x="2494"/>
        <item m="1" x="2689"/>
        <item m="1" x="2445"/>
        <item m="1" x="2589"/>
        <item m="1" x="2484"/>
        <item m="1" x="2648"/>
        <item m="1" x="2389"/>
        <item m="1" x="2276"/>
        <item m="1" x="2785"/>
        <item m="1" x="2704"/>
        <item m="1" x="2606"/>
        <item m="1" x="2370"/>
        <item m="1" x="2818"/>
        <item m="1" x="2701"/>
        <item m="1" x="2607"/>
        <item m="1" x="2502"/>
        <item m="1" x="2638"/>
        <item m="1" x="2387"/>
        <item m="1" x="2627"/>
        <item m="1" x="2380"/>
        <item m="1" x="2639"/>
        <item m="1" x="2388"/>
        <item m="1" x="2621"/>
        <item m="1" x="2513"/>
        <item m="1" x="2702"/>
        <item m="1" x="2737"/>
        <item m="1" x="2735"/>
        <item m="1" x="2819"/>
        <item m="1" x="2302"/>
        <item m="1" x="2595"/>
        <item m="1" x="2490"/>
        <item m="1" x="2705"/>
        <item m="1" x="2710"/>
        <item m="1" x="2588"/>
        <item m="1" x="2362"/>
        <item m="1" x="2303"/>
        <item m="1" x="2786"/>
        <item m="1" x="2371"/>
        <item m="1" x="2608"/>
        <item m="1" x="2503"/>
        <item m="1" x="2614"/>
        <item m="1" x="2327"/>
        <item m="1" x="2617"/>
        <item m="1" x="2506"/>
        <item m="1" x="2609"/>
        <item m="1" x="2504"/>
        <item m="1" x="2363"/>
        <item m="1" x="2779"/>
        <item m="1" x="2610"/>
        <item m="1" x="2372"/>
        <item m="1" x="2612"/>
        <item m="1" x="2505"/>
        <item m="1" x="2133"/>
        <item m="1" x="2637"/>
        <item m="1" x="2334"/>
        <item m="1" x="2613"/>
        <item m="1" x="2373"/>
        <item m="1" x="2324"/>
        <item m="1" x="2356"/>
        <item m="1" x="2329"/>
        <item m="1" x="2809"/>
        <item m="1" x="2632"/>
        <item m="1" x="2330"/>
        <item m="1" x="2134"/>
        <item m="1" x="2545"/>
        <item m="1" x="2135"/>
        <item m="1" x="2736"/>
        <item m="1" x="2622"/>
        <item m="1" x="2328"/>
        <item m="1" x="2645"/>
        <item m="1" x="2338"/>
        <item m="1" x="2551"/>
        <item m="1" x="1993"/>
        <item m="1" x="2525"/>
        <item m="1" x="2623"/>
        <item m="1" x="2378"/>
        <item m="1" x="2604"/>
        <item m="1" x="2325"/>
        <item m="1" x="2629"/>
        <item m="1" x="2381"/>
        <item m="1" x="2605"/>
        <item m="1" x="2326"/>
        <item m="1" x="2631"/>
        <item m="1" x="2383"/>
        <item m="1" x="2630"/>
        <item m="1" x="2382"/>
        <item m="1" x="2673"/>
        <item m="1" x="2633"/>
        <item m="1" x="2384"/>
        <item m="1" x="2626"/>
        <item m="1" x="2516"/>
        <item m="1" x="2643"/>
        <item m="1" x="2336"/>
        <item m="1" x="2616"/>
        <item m="1" x="2298"/>
        <item m="1" x="2421"/>
        <item m="1" x="2814"/>
        <item m="1" x="2272"/>
        <item m="1" x="2342"/>
        <item m="1" x="2646"/>
        <item m="1" x="2339"/>
        <item m="1" x="2306"/>
        <item m="1" x="2649"/>
        <item m="1" x="2526"/>
        <item m="1" x="2530"/>
        <item m="1" x="2316"/>
        <item m="1" x="2787"/>
        <item m="1" x="2810"/>
        <item m="1" x="2307"/>
        <item m="1" x="2531"/>
        <item m="1" x="2315"/>
        <item m="1" x="2635"/>
        <item m="1" x="2331"/>
        <item m="1" x="2636"/>
        <item m="1" x="2332"/>
        <item m="1" x="2343"/>
        <item m="1" x="2644"/>
        <item m="1" x="2337"/>
        <item m="1" x="2341"/>
        <item m="1" x="2273"/>
        <item m="1" x="2345"/>
        <item m="1" x="2264"/>
        <item m="1" x="2344"/>
        <item m="1" x="2706"/>
        <item m="1" x="2270"/>
        <item m="1" x="2271"/>
        <item m="1" x="2521"/>
        <item m="1" x="2816"/>
        <item m="1" x="2275"/>
        <item m="1" x="2817"/>
        <item m="1" x="2675"/>
        <item m="1" x="2674"/>
        <item m="1" x="2184"/>
        <item m="1" x="2335"/>
        <item m="1" x="2410"/>
        <item m="1" x="2290"/>
        <item m="1" x="2507"/>
        <item m="1" x="2641"/>
        <item m="1" x="2192"/>
        <item m="1" x="2348"/>
        <item m="1" x="2559"/>
        <item m="1" x="2453"/>
        <item m="1" x="2390"/>
        <item m="1" x="2758"/>
        <item m="1" x="2050"/>
        <item m="1" x="2519"/>
        <item m="1" x="2563"/>
        <item m="1" x="2457"/>
        <item m="1" x="2424"/>
        <item m="1" x="2392"/>
        <item m="1" x="2265"/>
        <item m="1" x="2391"/>
        <item m="1" x="2642"/>
        <item m="1" x="2523"/>
        <item m="1" x="2508"/>
        <item m="1" x="2333"/>
        <item m="1" x="2446"/>
        <item m="1" x="2560"/>
        <item m="1" x="2454"/>
        <item m="1" x="2304"/>
        <item m="1" x="2561"/>
        <item m="1" x="2455"/>
        <item m="1" x="2186"/>
        <item m="1" x="2305"/>
        <item m="1" x="2619"/>
        <item m="1" x="2511"/>
        <item m="1" x="2411"/>
        <item m="1" x="2347"/>
        <item m="1" x="2353"/>
        <item m="1" x="2351"/>
        <item m="1" x="2732"/>
        <item m="1" x="2562"/>
        <item m="1" x="2456"/>
        <item m="1" x="2274"/>
        <item m="1" x="2520"/>
        <item m="1" x="2187"/>
        <item m="1" x="2185"/>
        <item m="1" x="2436"/>
        <item m="1" x="2364"/>
        <item m="1" x="2321"/>
        <item m="1" x="2354"/>
        <item m="1" x="2188"/>
        <item m="1" x="2189"/>
        <item m="1" x="2587"/>
        <item m="1" x="2483"/>
        <item m="1" x="1994"/>
        <item m="1" x="2190"/>
        <item m="1" x="2322"/>
        <item m="1" x="2349"/>
        <item m="1" x="2677"/>
        <item m="1" x="2235"/>
        <item m="1" x="2394"/>
        <item m="1" x="2395"/>
        <item m="1" x="2323"/>
        <item m="1" x="2396"/>
        <item m="1" x="2355"/>
        <item m="1" x="2299"/>
        <item m="1" x="2624"/>
        <item m="1" x="2514"/>
        <item m="1" x="2267"/>
        <item m="1" x="2350"/>
        <item m="1" x="2268"/>
        <item m="1" x="2761"/>
        <item m="1" x="2763"/>
        <item m="1" x="2528"/>
        <item m="1" x="2228"/>
        <item m="1" x="2527"/>
        <item m="1" x="2784"/>
        <item m="1" x="2386"/>
        <item m="1" x="2269"/>
        <item m="1" x="2215"/>
        <item m="1" x="2352"/>
        <item m="1" x="1974"/>
        <item m="1" x="2590"/>
        <item m="1" x="2485"/>
        <item m="1" x="2529"/>
        <item m="1" x="2738"/>
        <item m="1" x="2400"/>
        <item m="1" x="2416"/>
        <item m="1" x="2739"/>
        <item m="1" x="2618"/>
        <item m="1" x="2509"/>
        <item m="1" x="2760"/>
        <item m="1" x="2379"/>
        <item m="1" x="2762"/>
        <item m="1" x="2672"/>
        <item m="1" x="2340"/>
        <item m="1" x="2262"/>
        <item m="1" x="2405"/>
        <item m="1" x="2406"/>
        <item m="1" x="2205"/>
        <item m="1" x="2206"/>
        <item m="1" x="2357"/>
        <item m="1" x="2407"/>
        <item m="1" x="2678"/>
        <item m="1" x="2252"/>
        <item m="1" x="2222"/>
        <item m="1" x="2207"/>
        <item m="1" x="2289"/>
        <item m="1" x="2229"/>
        <item m="1" x="2247"/>
        <item m="1" x="2300"/>
        <item m="1" x="2780"/>
        <item m="1" x="2401"/>
        <item m="1" x="2266"/>
        <item m="1" x="2693"/>
        <item m="1" x="2218"/>
        <item m="1" x="2221"/>
        <item m="1" x="2781"/>
        <item m="1" x="2374"/>
        <item m="1" x="2534"/>
        <item m="1" x="2425"/>
        <item m="1" x="2399"/>
        <item m="1" x="2217"/>
        <item m="1" x="2402"/>
        <item m="1" x="2393"/>
        <item m="1" x="2116"/>
        <item m="1" x="2263"/>
        <item m="1" x="2565"/>
        <item m="1" x="2459"/>
        <item m="1" x="2778"/>
        <item m="1" x="2293"/>
        <item m="1" x="2591"/>
        <item m="1" x="2486"/>
        <item m="1" x="2232"/>
        <item m="1" x="2628"/>
        <item m="1" x="2517"/>
        <item m="1" x="2164"/>
        <item m="1" x="2723"/>
        <item m="1" x="2163"/>
        <item m="1" x="2165"/>
        <item m="1" x="2768"/>
        <item m="1" x="2087"/>
        <item m="1" x="2149"/>
        <item m="1" x="2301"/>
        <item m="1" x="2671"/>
        <item m="1" x="2292"/>
        <item m="1" x="2510"/>
        <item m="1" x="1997"/>
        <item m="1" x="2397"/>
        <item m="1" x="2377"/>
        <item m="1" x="2208"/>
        <item m="1" x="2223"/>
        <item m="1" x="1998"/>
        <item m="1" x="2057"/>
        <item m="1" x="2052"/>
        <item m="1" x="2058"/>
        <item m="1" x="2729"/>
        <item m="1" x="2051"/>
        <item m="1" x="2708"/>
        <item m="1" x="2709"/>
        <item m="1" x="2398"/>
        <item m="1" x="2500"/>
        <item m="1" x="2414"/>
        <item m="1" x="1999"/>
        <item m="1" x="2216"/>
        <item m="1" x="2369"/>
        <item m="1" x="2000"/>
        <item m="1" x="2439"/>
        <item m="1" x="2224"/>
        <item m="1" x="1977"/>
        <item m="1" x="2569"/>
        <item m="1" x="2463"/>
        <item m="1" x="2546"/>
        <item m="1" x="2437"/>
        <item m="1" x="2077"/>
        <item m="1" x="2220"/>
        <item m="1" x="2403"/>
        <item m="1" x="1978"/>
        <item m="1" x="2358"/>
        <item m="1" x="2385"/>
        <item m="1" x="2308"/>
        <item m="1" x="1979"/>
        <item m="1" x="2404"/>
        <item m="1" x="1975"/>
        <item m="1" x="2359"/>
        <item m="1" x="2311"/>
        <item m="1" x="1976"/>
        <item m="1" x="2219"/>
        <item m="1" x="2156"/>
        <item m="1" x="2225"/>
        <item m="1" x="2226"/>
        <item m="1" x="2191"/>
        <item m="1" x="2012"/>
        <item m="1" x="2676"/>
        <item m="1" x="2548"/>
        <item m="1" x="2440"/>
        <item m="1" x="2199"/>
        <item m="1" x="1889"/>
        <item m="1" x="2570"/>
        <item m="1" x="2464"/>
        <item m="1" x="2203"/>
        <item m="1" x="2198"/>
        <item m="1" x="2714"/>
        <item m="1" x="2566"/>
        <item m="1" x="2460"/>
        <item m="1" x="2567"/>
        <item m="1" x="2461"/>
        <item m="1" x="2767"/>
        <item m="1" x="2139"/>
        <item m="1" x="2310"/>
        <item m="1" x="2140"/>
        <item m="1" x="2634"/>
        <item m="1" x="2518"/>
        <item m="1" x="2408"/>
        <item m="1" x="2711"/>
        <item m="1" x="2018"/>
        <item m="1" x="2193"/>
        <item m="1" x="2019"/>
        <item m="1" x="2200"/>
        <item m="1" x="2295"/>
        <item m="1" x="2294"/>
        <item m="1" x="2011"/>
        <item m="1" x="2360"/>
        <item m="1" x="2417"/>
        <item m="1" x="2309"/>
        <item m="1" x="2296"/>
        <item m="1" x="2712"/>
        <item m="1" x="2415"/>
        <item m="1" x="2361"/>
        <item m="1" x="2145"/>
        <item m="1" x="2313"/>
        <item m="1" x="2284"/>
        <item m="1" x="2137"/>
        <item m="1" x="2069"/>
        <item m="1" x="2136"/>
        <item m="1" x="2314"/>
        <item m="1" x="2234"/>
        <item m="1" x="2068"/>
        <item m="1" x="2233"/>
        <item m="1" x="2064"/>
        <item m="1" x="2001"/>
        <item m="1" x="1996"/>
        <item m="1" x="1995"/>
        <item m="1" x="2003"/>
        <item m="1" x="2230"/>
        <item m="1" x="2034"/>
        <item m="1" x="2231"/>
        <item m="1" x="2002"/>
        <item m="1" x="1981"/>
        <item m="1" x="2227"/>
        <item m="1" x="2312"/>
        <item m="1" x="2024"/>
        <item m="1" x="2015"/>
        <item m="1" x="2213"/>
        <item m="1" x="2067"/>
        <item m="1" x="2022"/>
        <item m="1" x="2086"/>
        <item m="1" x="2023"/>
        <item m="1" x="1982"/>
        <item m="1" x="2013"/>
        <item m="1" x="2080"/>
        <item m="1" x="2014"/>
        <item m="1" x="2035"/>
        <item m="1" x="2033"/>
        <item m="1" x="2007"/>
        <item m="1" x="2088"/>
        <item m="1" x="2006"/>
        <item m="1" x="2078"/>
        <item m="1" x="2079"/>
        <item m="1" x="2027"/>
        <item m="1" x="2652"/>
        <item m="1" x="2657"/>
        <item m="1" x="1941"/>
        <item m="1" x="1890"/>
        <item m="1" x="2066"/>
        <item m="1" x="1893"/>
        <item m="1" x="2656"/>
        <item m="1" x="2148"/>
        <item m="1" x="2412"/>
        <item m="1" x="2409"/>
        <item m="1" x="2248"/>
        <item m="1" x="2100"/>
        <item m="1" x="1914"/>
        <item m="1" x="2261"/>
        <item m="1" x="2090"/>
        <item m="1" x="2367"/>
        <item m="1" x="2366"/>
        <item m="1" x="1894"/>
        <item m="1" x="1846"/>
        <item m="1" x="2249"/>
        <item m="1" x="2102"/>
        <item m="1" x="1934"/>
        <item m="1" x="2365"/>
        <item m="1" x="1963"/>
        <item m="1" x="2146"/>
        <item m="1" x="2065"/>
        <item m="1" x="1943"/>
        <item m="1" x="1847"/>
        <item m="1" x="2167"/>
        <item m="1" x="2250"/>
        <item m="1" x="2081"/>
        <item m="1" x="1985"/>
        <item m="1" x="2056"/>
        <item m="1" x="2168"/>
        <item m="1" x="2157"/>
        <item m="1" x="1984"/>
        <item m="1" x="2419"/>
        <item m="1" x="2178"/>
        <item m="1" x="1954"/>
        <item m="1" x="1944"/>
        <item m="1" x="1983"/>
        <item m="1" x="1912"/>
        <item m="1" x="1851"/>
        <item m="1" x="2084"/>
        <item m="1" x="2368"/>
        <item m="1" x="2256"/>
        <item m="1" x="2160"/>
        <item m="1" x="1852"/>
        <item m="1" x="1842"/>
        <item m="1" x="2055"/>
        <item m="1" x="2071"/>
        <item m="1" x="1803"/>
        <item m="1" x="2413"/>
        <item m="1" x="2664"/>
        <item m="1" x="1843"/>
        <item m="1" x="2151"/>
        <item m="1" x="1839"/>
        <item m="1" x="1804"/>
        <item m="1" x="2072"/>
        <item m="1" x="2095"/>
        <item m="1" x="2418"/>
        <item m="1" x="1950"/>
        <item m="1" x="2152"/>
        <item m="1" x="2202"/>
        <item m="1" x="2195"/>
        <item m="1" x="2082"/>
        <item m="1" x="2420"/>
        <item m="1" x="2096"/>
        <item m="1" x="2158"/>
        <item m="1" x="1911"/>
        <item m="1" x="2210"/>
        <item m="1" x="2074"/>
        <item m="1" x="2103"/>
        <item m="1" x="2241"/>
        <item m="1" x="2106"/>
        <item m="1" x="2204"/>
        <item m="1" x="2053"/>
        <item m="1" x="1942"/>
        <item m="1" x="1900"/>
        <item m="1" x="2054"/>
        <item m="1" x="2196"/>
        <item m="1" x="1838"/>
        <item m="1" x="2104"/>
        <item m="1" x="2097"/>
        <item m="1" x="2138"/>
        <item m="1" x="2060"/>
        <item m="1" x="1901"/>
        <item m="1" x="2180"/>
        <item m="1" x="2173"/>
        <item m="1" x="2174"/>
        <item m="1" x="2093"/>
        <item m="1" x="2242"/>
        <item m="1" x="2142"/>
        <item m="1" x="2243"/>
        <item m="1" x="2094"/>
        <item m="1" x="2061"/>
        <item m="1" x="2170"/>
        <item m="1" x="2179"/>
        <item m="1" x="1805"/>
        <item m="1" x="2092"/>
        <item m="1" x="2073"/>
        <item m="1" x="2143"/>
        <item m="1" x="2212"/>
        <item m="1" x="1792"/>
        <item m="1" x="2107"/>
        <item m="1" x="2083"/>
        <item m="1" x="2172"/>
        <item m="1" x="1907"/>
        <item m="1" x="2153"/>
        <item m="1" x="2075"/>
        <item m="1" x="2277"/>
        <item m="1" x="1757"/>
        <item m="1" x="2085"/>
        <item m="1" x="1837"/>
        <item m="1" x="1854"/>
        <item m="1" x="1891"/>
        <item m="1" x="2098"/>
        <item m="1" x="2154"/>
        <item m="1" x="2171"/>
        <item m="1" x="2159"/>
        <item m="1" x="1740"/>
        <item m="1" x="2175"/>
        <item m="1" x="2161"/>
        <item m="1" x="1892"/>
        <item m="1" x="2255"/>
        <item m="1" x="1857"/>
        <item m="1" x="2062"/>
        <item m="1" x="1670"/>
        <item m="1" x="1807"/>
        <item m="1" x="2257"/>
        <item m="1" x="2144"/>
        <item m="1" x="1742"/>
        <item m="1" x="2209"/>
        <item m="1" x="2260"/>
        <item m="1" x="1961"/>
        <item m="1" x="1760"/>
        <item m="1" x="1806"/>
        <item m="1" x="2211"/>
        <item m="1" x="2059"/>
        <item m="1" x="2194"/>
        <item m="1" x="2076"/>
        <item m="1" x="2070"/>
        <item m="1" x="2237"/>
        <item m="1" x="2155"/>
        <item m="1" x="2101"/>
        <item m="1" x="1743"/>
        <item m="1" x="2197"/>
        <item m="1" x="2177"/>
        <item m="1" x="1744"/>
        <item m="1" x="2150"/>
        <item m="1" x="2063"/>
        <item m="1" x="2141"/>
        <item m="1" x="1822"/>
        <item m="1" x="1966"/>
        <item m="1" x="2147"/>
        <item m="1" x="1745"/>
        <item m="1" x="2291"/>
        <item m="1" x="1747"/>
        <item m="1" x="1646"/>
        <item m="1" x="2239"/>
        <item m="1" x="1749"/>
        <item m="1" x="1669"/>
        <item m="1" x="1676"/>
        <item m="1" x="1533"/>
        <item m="1" x="1913"/>
        <item m="1" x="1796"/>
        <item m="1" x="1548"/>
        <item m="1" x="1409"/>
        <item m="1" x="1746"/>
        <item m="1" x="1960"/>
        <item m="1" x="1550"/>
        <item m="1" x="1465"/>
        <item m="1" x="1765"/>
        <item m="1" x="1551"/>
        <item m="1" x="1466"/>
        <item m="1" x="1546"/>
        <item m="1" x="1462"/>
        <item m="1" x="1547"/>
        <item m="1" x="1463"/>
        <item m="1" x="1888"/>
        <item m="1" x="1545"/>
        <item m="1" x="1499"/>
        <item m="1" x="1756"/>
        <item m="1" x="2238"/>
        <item m="1" x="2240"/>
        <item m="1" x="2201"/>
        <item m="1" x="2099"/>
        <item m="1" x="1887"/>
        <item m="1" x="1748"/>
        <item m="1" x="2176"/>
        <item m="1" x="2105"/>
        <item m="1" x="2108"/>
        <item m="1" x="2109"/>
        <item m="1" x="2181"/>
        <item m="1" x="2182"/>
        <item m="1" x="2183"/>
        <item m="1" x="2162"/>
        <item m="1" x="1940"/>
        <item m="1" x="1793"/>
        <item m="1" x="1693"/>
        <item m="1" x="1876"/>
        <item m="1" x="1809"/>
        <item m="1" x="2043"/>
        <item m="1" x="1473"/>
        <item m="1" x="2110"/>
        <item m="1" x="1872"/>
        <item m="1" x="1587"/>
        <item m="1" x="1474"/>
        <item m="1" x="1845"/>
        <item m="1" x="1588"/>
        <item m="1" x="1475"/>
        <item m="1" x="2253"/>
        <item m="1" x="1586"/>
        <item m="1" x="1423"/>
        <item m="1" x="1589"/>
        <item m="1" x="1476"/>
        <item m="1" x="2114"/>
        <item m="1" x="1797"/>
        <item m="1" x="2258"/>
        <item m="1" x="2166"/>
        <item m="1" x="1509"/>
        <item m="1" x="1446"/>
        <item m="1" x="1817"/>
        <item m="1" x="1877"/>
        <item m="1" x="2124"/>
        <item m="1" x="2111"/>
        <item m="1" x="1873"/>
        <item m="1" x="2121"/>
        <item m="1" x="1957"/>
        <item m="1" x="1865"/>
        <item m="1" x="1530"/>
        <item m="1" x="1645"/>
        <item m="1" x="1855"/>
        <item m="1" x="2254"/>
        <item m="1" x="2127"/>
        <item m="1" x="1967"/>
        <item m="1" x="2117"/>
        <item m="1" x="1802"/>
        <item m="1" x="1946"/>
        <item m="1" x="1840"/>
        <item m="1" x="1959"/>
        <item m="1" x="2113"/>
        <item m="1" x="1918"/>
        <item m="1" x="1808"/>
        <item m="1" x="1947"/>
        <item m="1" x="1508"/>
        <item m="1" x="1177"/>
        <item m="1" x="1962"/>
        <item m="1" x="2245"/>
        <item m="1" x="1523"/>
        <item m="1" x="1643"/>
        <item m="1" x="2115"/>
        <item m="1" x="1798"/>
        <item m="1" x="1964"/>
        <item m="1" x="1528"/>
        <item m="1" x="1969"/>
        <item m="1" x="2236"/>
        <item m="1" x="2004"/>
        <item m="1" x="1949"/>
        <item m="1" x="2112"/>
        <item m="1" x="1505"/>
        <item m="1" x="1227"/>
        <item m="1" x="1812"/>
        <item m="1" x="1958"/>
        <item m="1" x="1827"/>
        <item m="1" x="1856"/>
        <item m="1" x="1555"/>
        <item m="1" x="1653"/>
        <item m="1" x="1510"/>
        <item m="1" x="1794"/>
        <item m="1" x="1447"/>
        <item m="1" x="1712"/>
        <item m="1" x="1924"/>
        <item m="1" x="1799"/>
        <item m="1" x="1987"/>
        <item m="1" x="1810"/>
        <item m="1" x="1515"/>
        <item m="1" x="1398"/>
        <item m="1" x="1741"/>
        <item m="1" x="1902"/>
        <item m="1" x="1989"/>
        <item m="1" x="1968"/>
        <item m="1" x="1896"/>
        <item m="1" x="1874"/>
        <item m="1" x="1525"/>
        <item m="1" x="1497"/>
        <item m="1" x="1866"/>
        <item m="1" x="2129"/>
        <item m="1" x="1871"/>
        <item m="1" x="1948"/>
        <item m="1" x="1696"/>
        <item m="1" x="1698"/>
        <item m="1" x="2047"/>
        <item m="1" x="1885"/>
        <item m="1" x="1937"/>
        <item m="1" x="2037"/>
        <item m="1" x="1936"/>
        <item m="1" x="1815"/>
        <item m="1" x="1988"/>
        <item m="1" x="1800"/>
        <item m="1" x="1971"/>
        <item m="1" x="1400"/>
        <item m="1" x="2005"/>
        <item m="1" x="1848"/>
        <item m="1" x="1713"/>
        <item m="1" x="1849"/>
        <item m="1" x="2259"/>
        <item m="1" x="1972"/>
        <item m="1" x="1834"/>
        <item m="1" x="1556"/>
        <item m="1" x="1654"/>
        <item m="1" x="2131"/>
        <item m="1" x="2122"/>
        <item m="1" x="1920"/>
        <item m="1" x="2246"/>
        <item m="1" x="1516"/>
        <item m="1" x="1399"/>
        <item m="1" x="1595"/>
        <item m="1" x="1477"/>
        <item m="1" x="1426"/>
        <item m="1" x="1860"/>
        <item m="1" x="1603"/>
        <item m="1" x="1660"/>
        <item m="1" x="1739"/>
        <item m="1" x="1816"/>
        <item m="1" x="1604"/>
        <item m="1" x="1598"/>
        <item m="1" x="1428"/>
        <item m="1" x="1831"/>
        <item m="1" x="1862"/>
        <item m="1" x="2020"/>
        <item m="1" x="1951"/>
        <item m="1" x="1605"/>
        <item m="1" x="1661"/>
        <item m="1" x="1939"/>
        <item m="1" x="2244"/>
        <item m="1" x="2008"/>
        <item m="1" x="1606"/>
        <item m="1" x="1662"/>
        <item m="1" x="2119"/>
        <item m="1" x="1826"/>
        <item m="1" x="1513"/>
        <item m="1" x="1396"/>
        <item m="1" x="1858"/>
        <item m="1" x="1524"/>
        <item m="1" x="1401"/>
        <item m="1" x="1814"/>
        <item m="1" x="1965"/>
        <item m="1" x="1607"/>
        <item m="1" x="1663"/>
        <item m="1" x="1853"/>
        <item m="1" x="1234"/>
        <item m="1" x="1980"/>
        <item m="1" x="1908"/>
        <item m="1" x="1811"/>
        <item m="1" x="1824"/>
        <item m="1" x="1608"/>
        <item m="1" x="1861"/>
        <item m="1" x="1736"/>
        <item m="1" x="1897"/>
        <item m="1" x="1737"/>
        <item m="1" x="1909"/>
        <item m="1" x="1952"/>
        <item m="1" x="1685"/>
        <item m="1" x="1738"/>
        <item m="1" x="1883"/>
        <item m="1" x="1832"/>
        <item m="1" x="1921"/>
        <item m="1" x="1575"/>
        <item m="1" x="1254"/>
        <item m="1" x="1863"/>
        <item m="1" x="1529"/>
        <item m="1" x="1235"/>
        <item m="1" x="1601"/>
        <item m="1" x="1430"/>
        <item m="1" x="1864"/>
        <item m="1" x="1540"/>
        <item m="1" x="1498"/>
        <item m="1" x="1527"/>
        <item m="1" x="1644"/>
        <item m="1" x="2021"/>
        <item m="1" x="1825"/>
        <item m="1" x="1869"/>
        <item m="1" x="1512"/>
        <item m="1" x="1448"/>
        <item m="1" x="1517"/>
        <item m="1" x="1228"/>
        <item m="1" x="1821"/>
        <item m="1" x="1956"/>
        <item m="1" x="1927"/>
        <item m="1" x="1953"/>
        <item m="1" x="1576"/>
        <item m="1" x="1255"/>
        <item m="1" x="1841"/>
        <item m="1" x="1823"/>
        <item m="1" x="1930"/>
        <item m="1" x="1859"/>
        <item m="1" x="1905"/>
        <item m="1" x="1256"/>
        <item m="1" x="1925"/>
        <item m="1" x="1818"/>
        <item m="1" x="1795"/>
        <item m="1" x="1970"/>
        <item m="1" x="1553"/>
        <item m="1" x="1410"/>
        <item m="1" x="1829"/>
        <item m="1" x="1973"/>
        <item m="1" x="2120"/>
        <item m="1" x="2045"/>
        <item m="1" x="1813"/>
        <item m="1" x="2251"/>
        <item m="1" x="2041"/>
        <item m="1" x="1955"/>
        <item m="1" x="1990"/>
        <item m="1" x="2128"/>
        <item m="1" x="1895"/>
        <item m="1" x="2130"/>
        <item m="1" x="1986"/>
        <item m="1" x="2042"/>
        <item m="1" x="1631"/>
        <item m="1" x="1886"/>
        <item m="1" x="427"/>
        <item x="0"/>
        <item m="1" x="1926"/>
        <item m="1" x="2044"/>
        <item m="1" x="2346"/>
        <item m="1" x="1638"/>
        <item m="1" x="2030"/>
        <item m="1" x="1945"/>
        <item m="1" x="2132"/>
        <item m="1" x="1531"/>
        <item m="1" x="1403"/>
        <item m="1" x="2016"/>
        <item m="1" x="2123"/>
        <item m="1" x="1526"/>
        <item m="1" x="1402"/>
        <item m="1" x="1411"/>
        <item m="1" x="1878"/>
        <item m="1" x="2029"/>
        <item m="1" x="1833"/>
        <item m="1" x="2169"/>
        <item m="1" x="1880"/>
        <item m="1" x="1552"/>
        <item m="1" x="2091"/>
        <item m="1" x="1500"/>
        <item m="1" x="2125"/>
        <item m="1" x="1882"/>
        <item m="1" x="2032"/>
        <item m="1" x="1562"/>
        <item m="1" x="1501"/>
        <item m="1" x="2028"/>
        <item m="1" x="1632"/>
        <item m="1" x="1408"/>
        <item m="1" x="1514"/>
        <item m="1" x="1397"/>
        <item m="1" x="2126"/>
        <item m="1" x="2118"/>
        <item m="1" x="1596"/>
        <item m="1" x="1478"/>
        <item m="1" x="1597"/>
        <item m="1" x="1427"/>
        <item m="1" x="2031"/>
        <item m="1" x="1599"/>
        <item m="1" x="1429"/>
        <item m="1" x="2009"/>
        <item m="1" x="1602"/>
        <item m="1" x="1431"/>
        <item m="1" x="1600"/>
        <item m="1" x="1275"/>
        <item m="1" x="2017"/>
        <item m="1" x="1394"/>
        <item m="1" x="1280"/>
        <item m="1" x="1801"/>
        <item m="1" x="1192"/>
        <item m="1" x="921"/>
        <item m="1" x="2036"/>
        <item m="1" x="1290"/>
        <item m="1" x="1279"/>
        <item m="1" x="1992"/>
        <item m="1" x="1178"/>
        <item m="1" x="1761"/>
        <item m="1" x="1767"/>
        <item m="1" x="1762"/>
        <item m="1" x="1758"/>
        <item m="1" x="1407"/>
        <item m="1" x="1609"/>
        <item m="1" x="1479"/>
        <item m="1" x="1677"/>
        <item m="1" x="1672"/>
        <item m="1" x="1521"/>
        <item m="1" x="1454"/>
        <item m="1" x="1768"/>
        <item m="1" x="1522"/>
        <item m="1" x="1455"/>
        <item m="1" x="1450"/>
        <item m="1" x="1691"/>
        <item m="1" x="1449"/>
        <item m="1" x="1536"/>
        <item m="1" x="1456"/>
        <item m="1" x="1830"/>
        <item m="1" x="1340"/>
        <item m="1" x="1769"/>
        <item m="1" x="1568"/>
        <item m="1" x="1502"/>
        <item m="1" x="1341"/>
        <item m="1" x="1881"/>
        <item m="1" x="1770"/>
        <item m="1" x="2038"/>
        <item m="1" x="2039"/>
        <item m="1" x="2089"/>
        <item m="1" x="1771"/>
        <item m="1" x="1759"/>
        <item m="1" x="2046"/>
        <item m="1" x="1898"/>
        <item m="1" x="1671"/>
        <item m="1" x="1828"/>
        <item m="1" x="1899"/>
        <item m="1" x="1193"/>
        <item m="1" x="1342"/>
        <item m="1" x="1283"/>
        <item m="1" x="1884"/>
        <item m="1" x="1754"/>
        <item m="1" x="1343"/>
        <item m="1" x="1537"/>
        <item m="1" x="1457"/>
        <item m="1" x="1197"/>
        <item m="1" x="1919"/>
        <item m="1" x="1344"/>
        <item m="1" x="1284"/>
        <item m="1" x="1778"/>
        <item m="1" x="1561"/>
        <item m="1" x="1491"/>
        <item m="1" x="1928"/>
        <item m="1" x="1933"/>
        <item m="1" x="1483"/>
        <item m="1" x="1755"/>
        <item m="1" x="1487"/>
        <item m="1" x="1626"/>
        <item m="1" x="1260"/>
        <item m="1" x="1461"/>
        <item m="1" x="992"/>
        <item m="1" x="1200"/>
        <item m="1" x="922"/>
        <item m="1" x="1181"/>
        <item m="1" x="1623"/>
        <item m="1" x="1184"/>
        <item m="1" x="1494"/>
        <item m="1" x="1467"/>
        <item m="1" x="1772"/>
        <item m="1" x="2048"/>
        <item m="1" x="1929"/>
        <item m="1" x="1682"/>
        <item m="1" x="1554"/>
        <item m="1" x="1652"/>
        <item m="1" x="1753"/>
        <item m="1" x="2049"/>
        <item m="1" x="1938"/>
        <item m="1" x="1686"/>
        <item m="1" x="1916"/>
        <item m="1" x="1991"/>
        <item m="1" x="1751"/>
        <item m="1" x="1617"/>
        <item m="1" x="1666"/>
        <item m="1" x="1766"/>
        <item m="1" x="2025"/>
        <item m="1" x="1634"/>
        <item m="1" x="1268"/>
        <item m="1" x="1868"/>
        <item m="1" x="1773"/>
        <item m="1" x="1241"/>
        <item m="1" x="1752"/>
        <item m="1" x="1867"/>
        <item m="1" x="2040"/>
        <item m="1" x="1469"/>
        <item m="1" x="1577"/>
        <item m="1" x="1238"/>
        <item m="1" x="1656"/>
        <item m="1" x="1875"/>
        <item m="1" x="2026"/>
        <item m="1" x="1850"/>
        <item m="1" x="1774"/>
        <item m="1" x="1470"/>
        <item m="1" x="1239"/>
        <item m="1" x="1910"/>
        <item m="1" x="1692"/>
        <item m="1" x="1917"/>
        <item m="1" x="1578"/>
        <item m="1" x="1657"/>
        <item m="1" x="1257"/>
        <item m="1" x="1870"/>
        <item m="1" x="1452"/>
        <item m="1" x="1629"/>
        <item m="1" x="1492"/>
        <item m="1" x="1258"/>
        <item m="1" x="1240"/>
        <item m="1" x="1519"/>
        <item m="1" x="1642"/>
        <item m="1" x="1668"/>
        <item m="1" x="1879"/>
        <item m="1" x="1616"/>
        <item m="1" x="1482"/>
        <item m="1" x="1619"/>
        <item m="1" x="1485"/>
        <item m="1" x="1458"/>
        <item m="1" x="1697"/>
        <item m="1" x="1236"/>
        <item m="1" x="1618"/>
        <item m="1" x="1484"/>
        <item m="1" x="1627"/>
        <item m="1" x="1489"/>
        <item m="1" x="1201"/>
        <item m="1" x="1544"/>
        <item m="1" x="1935"/>
        <item m="1" x="1650"/>
        <item m="1" x="1153"/>
        <item m="1" x="1459"/>
        <item m="1" x="1635"/>
        <item m="1" x="1269"/>
        <item m="1" x="1288"/>
        <item m="1" x="1460"/>
        <item m="1" x="1628"/>
        <item m="1" x="1490"/>
        <item m="1" x="1844"/>
        <item m="1" x="1538"/>
        <item m="1" x="1647"/>
        <item m="1" x="1790"/>
        <item m="1" x="1695"/>
        <item m="1" x="1471"/>
        <item m="1" x="1539"/>
        <item m="1" x="1648"/>
        <item m="1" x="1543"/>
        <item m="1" x="1649"/>
        <item m="1" x="1689"/>
        <item m="1" x="1190"/>
        <item m="1" x="1070"/>
        <item m="1" x="1127"/>
        <item m="1" x="1472"/>
        <item m="1" x="1580"/>
        <item m="1" x="1658"/>
        <item m="1" x="993"/>
        <item m="1" x="923"/>
        <item m="1" x="1690"/>
        <item m="1" x="1480"/>
        <item m="1" x="1581"/>
        <item m="1" x="1659"/>
        <item m="1" x="1614"/>
        <item m="1" x="1486"/>
        <item m="1" x="1633"/>
        <item m="1" x="1253"/>
        <item m="1" x="1674"/>
        <item m="1" x="1622"/>
        <item m="1" x="1488"/>
        <item m="1" x="1520"/>
        <item m="1" x="1453"/>
        <item m="1" x="1613"/>
        <item m="1" x="1664"/>
        <item m="1" x="1296"/>
        <item m="1" x="1683"/>
        <item m="1" x="1287"/>
        <item m="1" x="1506"/>
        <item m="1" x="1639"/>
        <item m="1" x="1468"/>
        <item m="1" x="1199"/>
        <item m="1" x="1750"/>
        <item m="1" x="1503"/>
        <item m="1" x="1906"/>
        <item m="1" x="1261"/>
        <item m="1" x="1237"/>
        <item m="1" x="1678"/>
        <item m="1" x="1624"/>
        <item m="1" x="2010"/>
        <item m="1" x="1278"/>
        <item m="1" x="1493"/>
        <item m="1" x="1281"/>
        <item m="1" x="1630"/>
        <item m="1" x="1667"/>
        <item m="1" x="1496"/>
        <item m="1" x="1140"/>
        <item m="1" x="1198"/>
        <item m="1" x="1464"/>
        <item m="1" x="1681"/>
        <item m="1" x="1481"/>
        <item m="1" x="1242"/>
        <item m="1" x="1276"/>
        <item m="1" x="1232"/>
        <item m="1" x="1233"/>
        <item m="1" x="1097"/>
        <item m="1" x="1156"/>
        <item m="1" x="1189"/>
        <item m="1" x="1451"/>
        <item m="1" x="1549"/>
        <item m="1" x="1651"/>
        <item m="1" x="1615"/>
        <item m="1" x="1665"/>
        <item m="1" x="1835"/>
        <item m="1" x="1684"/>
        <item m="1" x="1688"/>
        <item m="1" x="1141"/>
        <item m="1" x="1675"/>
        <item m="1" x="1574"/>
        <item m="1" x="1655"/>
        <item m="1" x="1148"/>
        <item m="1" x="1142"/>
        <item m="1" x="1518"/>
        <item m="1" x="1641"/>
        <item m="1" x="1230"/>
        <item m="1" x="1720"/>
        <item m="1" x="1673"/>
        <item m="1" x="1229"/>
        <item m="1" x="1188"/>
        <item m="1" x="1079"/>
        <item m="1" x="1133"/>
        <item m="1" x="1784"/>
        <item m="1" x="1231"/>
        <item m="1" x="1789"/>
        <item m="1" x="1289"/>
        <item m="1" x="1785"/>
        <item m="1" x="1191"/>
        <item m="1" x="1786"/>
        <item m="1" x="557"/>
        <item m="1" x="1170"/>
        <item m="1" x="1134"/>
        <item m="1" x="1922"/>
        <item m="1" x="1593"/>
        <item m="1" x="1372"/>
        <item m="1" x="1441"/>
        <item m="1" x="1541"/>
        <item m="1" x="1376"/>
        <item m="1" x="1359"/>
        <item m="1" x="1085"/>
        <item m="1" x="1139"/>
        <item m="1" x="1080"/>
        <item m="1" x="1135"/>
        <item m="1" x="985"/>
        <item m="1" x="1144"/>
        <item m="1" x="1272"/>
        <item m="1" x="1557"/>
        <item m="1" x="1360"/>
        <item m="1" x="1082"/>
        <item m="1" x="1137"/>
        <item m="1" x="1273"/>
        <item m="1" x="1716"/>
        <item m="1" x="1081"/>
        <item m="1" x="1136"/>
        <item m="1" x="1594"/>
        <item m="1" x="1373"/>
        <item m="1" x="1763"/>
        <item m="1" x="955"/>
        <item m="1" x="845"/>
        <item m="1" x="1068"/>
        <item m="1" x="1125"/>
        <item m="1" x="1442"/>
        <item m="1" x="1391"/>
        <item m="1" x="1274"/>
        <item m="1" x="1069"/>
        <item m="1" x="1126"/>
        <item m="1" x="1385"/>
        <item m="1" x="1791"/>
        <item m="1" x="1565"/>
        <item m="1" x="1364"/>
        <item m="1" x="1694"/>
        <item m="1" x="1024"/>
        <item m="1" x="827"/>
        <item m="1" x="1564"/>
        <item m="1" x="1363"/>
        <item m="1" x="1923"/>
        <item m="1" x="1679"/>
        <item m="1" x="950"/>
        <item m="1" x="913"/>
        <item m="1" x="1733"/>
        <item m="1" x="1734"/>
        <item m="1" x="1637"/>
        <item m="1" x="1194"/>
        <item m="1" x="1572"/>
        <item m="1" x="1366"/>
        <item m="1" x="951"/>
        <item m="1" x="914"/>
        <item m="1" x="689"/>
        <item m="1" x="1419"/>
        <item m="1" x="1570"/>
        <item m="1" x="1365"/>
        <item m="1" x="1583"/>
        <item m="1" x="1368"/>
        <item m="1" x="1764"/>
        <item m="1" x="915"/>
        <item m="1" x="1164"/>
        <item m="1" x="1301"/>
        <item m="1" x="1590"/>
        <item m="1" x="1370"/>
        <item m="1" x="1735"/>
        <item m="1" x="1727"/>
        <item m="1" x="1710"/>
        <item m="1" x="952"/>
        <item m="1" x="916"/>
        <item m="1" x="1711"/>
        <item m="1" x="1389"/>
        <item m="1" x="624"/>
        <item m="1" x="1532"/>
        <item m="1" x="1404"/>
        <item m="1" x="1728"/>
        <item m="1" x="1591"/>
        <item m="1" x="1371"/>
        <item m="1" x="1569"/>
        <item m="1" x="1353"/>
        <item m="1" x="1354"/>
        <item m="1" x="1714"/>
        <item m="1" x="975"/>
        <item m="1" x="800"/>
        <item m="1" x="976"/>
        <item m="1" x="801"/>
        <item m="1" x="1507"/>
        <item m="1" x="1640"/>
        <item m="1" x="1381"/>
        <item m="1" x="1412"/>
        <item m="1" x="1382"/>
        <item m="1" x="1707"/>
        <item m="1" x="1708"/>
        <item m="1" x="1357"/>
        <item m="1" x="1098"/>
        <item m="1" x="1157"/>
        <item m="1" x="977"/>
        <item m="1" x="802"/>
        <item m="1" x="1012"/>
        <item m="1" x="869"/>
        <item m="1" x="1384"/>
        <item m="1" x="1092"/>
        <item m="1" x="920"/>
        <item m="1" x="1099"/>
        <item m="1" x="1158"/>
        <item m="1" x="1306"/>
        <item m="1" x="991"/>
        <item m="1" x="632"/>
        <item m="1" x="1558"/>
        <item m="1" x="1413"/>
        <item m="1" x="1307"/>
        <item m="1" x="1100"/>
        <item m="1" x="1159"/>
        <item m="1" x="1559"/>
        <item m="1" x="1414"/>
        <item m="1" x="1777"/>
        <item m="1" x="1585"/>
        <item m="1" x="1422"/>
        <item m="1" x="1308"/>
        <item m="1" x="959"/>
        <item m="1" x="1420"/>
        <item m="1" x="924"/>
        <item m="1" x="1566"/>
        <item m="1" x="1416"/>
        <item m="1" x="1355"/>
        <item m="1" x="1025"/>
        <item m="1" x="828"/>
        <item m="1" x="1567"/>
        <item m="1" x="1417"/>
        <item m="1" x="1560"/>
        <item m="1" x="1352"/>
        <item m="1" x="1244"/>
        <item m="1" x="1361"/>
        <item m="1" x="1094"/>
        <item m="1" x="1320"/>
        <item m="1" x="1312"/>
        <item m="1" x="994"/>
        <item m="1" x="1071"/>
        <item m="1" x="1128"/>
        <item m="1" x="1383"/>
        <item m="1" x="1424"/>
        <item m="1" x="1072"/>
        <item m="1" x="1129"/>
        <item m="1" x="1083"/>
        <item m="1" x="965"/>
        <item m="1" x="846"/>
        <item m="1" x="1292"/>
        <item m="1" x="1294"/>
        <item m="1" x="1358"/>
        <item m="1" x="963"/>
        <item m="1" x="794"/>
        <item m="1" x="1013"/>
        <item m="1" x="870"/>
        <item m="1" x="1277"/>
        <item m="1" x="1259"/>
        <item m="1" x="1245"/>
        <item m="1" x="1330"/>
        <item m="1" x="1246"/>
        <item m="1" x="1356"/>
        <item m="1" x="1592"/>
        <item m="1" x="1425"/>
        <item m="1" x="1293"/>
        <item m="1" x="1291"/>
        <item m="1" x="1787"/>
        <item m="1" x="995"/>
        <item m="1" x="1152"/>
        <item m="1" x="1636"/>
        <item m="1" x="1185"/>
        <item m="1" x="996"/>
        <item m="1" x="925"/>
        <item m="1" x="1304"/>
        <item m="1" x="1313"/>
        <item m="1" x="1582"/>
        <item m="1" x="1322"/>
        <item m="1" x="1314"/>
        <item m="1" x="1324"/>
        <item m="1" x="1584"/>
        <item m="1" x="1325"/>
        <item m="1" x="1621"/>
        <item m="1" x="1374"/>
        <item m="1" x="1318"/>
        <item m="1" x="1003"/>
        <item m="1" x="638"/>
        <item m="1" x="926"/>
        <item m="1" x="867"/>
        <item m="1" x="1321"/>
        <item m="1" x="969"/>
        <item m="1" x="796"/>
        <item m="1" x="1317"/>
        <item m="1" x="964"/>
        <item m="1" x="772"/>
        <item m="1" x="1074"/>
        <item m="1" x="1295"/>
        <item m="1" x="878"/>
        <item m="1" x="971"/>
        <item m="1" x="798"/>
        <item m="1" x="1075"/>
        <item m="1" x="953"/>
        <item m="1" x="917"/>
        <item m="1" x="1378"/>
        <item m="1" x="958"/>
        <item m="1" x="905"/>
        <item m="1" x="1263"/>
        <item m="1" x="1392"/>
        <item m="1" x="968"/>
        <item m="1" x="795"/>
        <item m="1" x="1339"/>
        <item m="1" x="848"/>
        <item m="1" x="1249"/>
        <item m="1" x="1001"/>
        <item m="1" x="927"/>
        <item m="1" x="1369"/>
        <item m="1" x="1680"/>
        <item m="1" x="970"/>
        <item m="1" x="797"/>
        <item m="1" x="1250"/>
        <item m="1" x="973"/>
        <item m="1" x="906"/>
        <item m="1" x="1266"/>
        <item m="1" x="972"/>
        <item m="1" x="799"/>
        <item m="1" x="879"/>
        <item m="1" x="1421"/>
        <item m="1" x="1248"/>
        <item m="1" x="966"/>
        <item m="1" x="847"/>
        <item m="1" x="979"/>
        <item m="1" x="807"/>
        <item m="1" x="1027"/>
        <item m="1" x="785"/>
        <item m="1" x="1247"/>
        <item m="1" x="1705"/>
        <item m="1" x="1270"/>
        <item m="1" x="1349"/>
        <item m="1" x="1028"/>
        <item m="1" x="762"/>
        <item m="1" x="974"/>
        <item m="1" x="907"/>
        <item m="1" x="1432"/>
        <item m="1" x="1706"/>
        <item m="1" x="1387"/>
        <item m="1" x="1004"/>
        <item m="1" x="639"/>
        <item m="1" x="1715"/>
        <item m="1" x="633"/>
        <item m="1" x="1262"/>
        <item m="1" x="1719"/>
        <item m="1" x="1380"/>
        <item m="1" x="1579"/>
        <item m="1" x="1264"/>
        <item m="1" x="1323"/>
        <item m="1" x="1265"/>
        <item m="1" x="1779"/>
        <item m="1" x="1271"/>
        <item m="1" x="1305"/>
        <item m="1" x="1718"/>
        <item m="1" x="1388"/>
        <item m="1" x="1326"/>
        <item m="1" x="1243"/>
        <item m="1" x="1328"/>
        <item m="1" x="1709"/>
        <item m="1" x="1780"/>
        <item m="1" x="1316"/>
        <item m="1" x="1573"/>
        <item m="1" x="1367"/>
        <item m="1" x="1002"/>
        <item m="1" x="928"/>
        <item m="1" x="1775"/>
        <item m="1" x="1776"/>
        <item m="1" x="999"/>
        <item m="1" x="815"/>
        <item m="1" x="1542"/>
        <item m="1" x="1377"/>
        <item m="1" x="1443"/>
        <item m="1" x="1267"/>
        <item m="1" x="1717"/>
        <item m="1" x="1329"/>
        <item m="1" x="1300"/>
        <item m="1" x="773"/>
        <item m="1" x="1093"/>
        <item m="1" x="1151"/>
        <item m="1" x="1303"/>
        <item m="1" x="430"/>
        <item m="1" x="383"/>
        <item m="1" x="1251"/>
        <item m="1" x="1315"/>
        <item m="1" x="1095"/>
        <item m="1" x="1154"/>
        <item m="1" x="1298"/>
        <item m="1" x="1327"/>
        <item m="1" x="1096"/>
        <item m="1" x="1155"/>
        <item m="1" x="1000"/>
        <item m="1" x="816"/>
        <item m="1" x="1351"/>
        <item m="1" x="1379"/>
        <item m="1" x="1297"/>
        <item m="1" x="954"/>
        <item m="1" x="918"/>
        <item m="1" x="1438"/>
        <item m="1" x="1252"/>
        <item m="1" x="1346"/>
        <item m="1" x="1302"/>
        <item m="1" x="1439"/>
        <item m="1" x="1299"/>
        <item m="1" x="1311"/>
        <item m="1" x="1393"/>
        <item m="1" x="1731"/>
        <item m="1" x="1729"/>
        <item m="1" x="957"/>
        <item m="1" x="919"/>
        <item m="1" x="1015"/>
        <item m="1" x="823"/>
        <item m="1" x="1350"/>
        <item m="1" x="929"/>
        <item m="1" x="1730"/>
        <item m="1" x="1319"/>
        <item m="1" x="1347"/>
        <item m="1" x="910"/>
        <item m="1" x="1282"/>
        <item m="1" x="1348"/>
        <item m="1" x="998"/>
        <item m="1" x="908"/>
        <item m="1" x="1035"/>
        <item m="1" x="909"/>
        <item m="1" x="1732"/>
        <item m="1" x="1625"/>
        <item m="1" x="1375"/>
        <item m="1" x="1726"/>
        <item m="1" x="1725"/>
        <item m="1" x="1331"/>
        <item m="1" x="1781"/>
        <item m="1" x="1836"/>
        <item m="1" x="1722"/>
        <item m="1" x="1782"/>
        <item m="1" x="1724"/>
        <item m="1" x="1788"/>
        <item m="1" x="1345"/>
        <item m="1" x="1783"/>
        <item m="1" x="1723"/>
        <item m="1" x="1721"/>
        <item m="1" x="1362"/>
        <item m="1" x="570"/>
        <item m="1" x="1225"/>
        <item m="1" x="719"/>
        <item m="1" x="1119"/>
        <item m="1" x="1179"/>
        <item m="1" x="1819"/>
        <item m="1" x="1435"/>
        <item m="1" x="1021"/>
        <item m="1" x="781"/>
        <item m="1" x="1026"/>
        <item m="1" x="784"/>
        <item m="1" x="1931"/>
        <item m="1" x="1563"/>
        <item m="1" x="1820"/>
        <item m="1" x="1415"/>
        <item m="1" x="1014"/>
        <item m="1" x="761"/>
        <item m="1" x="1042"/>
        <item m="1" x="722"/>
        <item m="1" x="1113"/>
        <item m="1" x="1915"/>
        <item m="1" x="1211"/>
        <item m="1" x="1022"/>
        <item m="1" x="782"/>
        <item m="1" x="1176"/>
        <item m="1" x="1120"/>
        <item m="1" x="1433"/>
        <item m="1" x="789"/>
        <item m="1" x="1033"/>
        <item m="1" x="725"/>
        <item m="1" x="1058"/>
        <item m="1" x="706"/>
        <item m="1" x="1051"/>
        <item m="1" x="787"/>
        <item m="1" x="1023"/>
        <item m="1" x="783"/>
        <item m="1" x="962"/>
        <item m="1" x="752"/>
        <item m="1" x="1165"/>
        <item m="1" x="1112"/>
        <item m="1" x="1048"/>
        <item m="1" x="702"/>
        <item m="1" x="1052"/>
        <item m="1" x="704"/>
        <item m="1" x="720"/>
        <item m="1" x="1445"/>
        <item m="1" x="1104"/>
        <item m="1" x="1054"/>
        <item m="1" x="1173"/>
        <item m="1" x="748"/>
        <item m="1" x="1036"/>
        <item m="1" x="701"/>
        <item m="1" x="1105"/>
        <item m="1" x="1163"/>
        <item m="1" x="1162"/>
        <item m="1" x="1078"/>
        <item m="1" x="1171"/>
        <item m="1" x="1106"/>
        <item m="1" x="640"/>
        <item m="1" x="703"/>
        <item m="1" x="1220"/>
        <item m="1" x="1045"/>
        <item m="1" x="723"/>
        <item m="1" x="1166"/>
        <item m="1" x="1107"/>
        <item m="1" x="573"/>
        <item m="1" x="1226"/>
        <item m="1" x="1007"/>
        <item m="1" x="673"/>
        <item m="1" x="740"/>
        <item m="1" x="741"/>
        <item m="1" x="1114"/>
        <item m="1" x="1440"/>
        <item m="1" x="670"/>
        <item m="1" x="705"/>
        <item m="1" x="1034"/>
        <item m="1" x="444"/>
        <item m="1" x="364"/>
        <item m="1" x="1511"/>
        <item m="1" x="671"/>
        <item m="1" x="1903"/>
        <item m="1" x="1395"/>
        <item m="1" x="1904"/>
        <item m="1" x="724"/>
        <item m="1" x="1076"/>
        <item m="1" x="1121"/>
        <item m="1" x="669"/>
        <item m="1" x="1116"/>
        <item m="1" x="960"/>
        <item m="1" x="672"/>
        <item m="1" x="1108"/>
        <item m="1" x="942"/>
        <item m="1" x="1053"/>
        <item m="1" x="668"/>
        <item m="1" x="715"/>
        <item m="1" x="1122"/>
        <item m="1" x="1504"/>
        <item m="1" x="1571"/>
        <item m="1" x="1418"/>
        <item m="1" x="1687"/>
        <item m="1" x="1932"/>
        <item m="1" x="961"/>
        <item m="1" x="911"/>
        <item m="1" x="1204"/>
        <item m="1" x="967"/>
        <item m="1" x="707"/>
        <item m="1" x="1444"/>
        <item m="1" x="1390"/>
        <item m="1" x="708"/>
        <item m="1" x="956"/>
        <item m="1" x="688"/>
        <item m="1" x="1065"/>
        <item m="1" x="1115"/>
        <item m="1" x="1044"/>
        <item m="1" x="700"/>
        <item m="1" x="678"/>
        <item m="1" x="1111"/>
        <item m="1" x="1213"/>
        <item m="1" x="1029"/>
        <item m="1" x="1073"/>
        <item m="1" x="1132"/>
        <item m="1" x="1130"/>
        <item m="1" x="1332"/>
        <item m="1" x="717"/>
        <item x="150"/>
        <item m="1" x="718"/>
        <item m="1" x="685"/>
        <item m="1" x="1057"/>
        <item m="1" x="943"/>
        <item m="1" x="1172"/>
        <item m="1" x="1123"/>
        <item m="1" x="1180"/>
        <item m="1" x="1169"/>
        <item m="1" x="710"/>
        <item m="1" x="1046"/>
        <item m="1" x="572"/>
        <item m="1" x="1124"/>
        <item m="1" x="1131"/>
        <item m="1" x="1182"/>
        <item m="1" x="947"/>
        <item m="1" x="1138"/>
        <item m="1" x="1183"/>
        <item m="1" x="1059"/>
        <item m="1" x="1217"/>
        <item m="1" x="174"/>
        <item m="1" x="1218"/>
        <item m="1" x="1160"/>
        <item m="1" x="1047"/>
        <item m="1" x="1205"/>
        <item m="1" x="1309"/>
        <item m="1" x="1207"/>
        <item m="1" x="1209"/>
        <item m="1" x="941"/>
        <item m="1" x="681"/>
        <item m="1" x="1310"/>
        <item m="1" x="1077"/>
        <item m="1" x="682"/>
        <item m="1" x="863"/>
        <item m="1" x="622"/>
        <item m="1" x="1084"/>
        <item m="1" x="948"/>
        <item m="1" x="1101"/>
        <item m="1" x="429"/>
        <item m="1" x="382"/>
        <item m="1" x="1219"/>
        <item m="1" x="189"/>
        <item m="1" x="824"/>
        <item m="1" x="1016"/>
        <item m="1" x="933"/>
        <item m="1" x="1386"/>
        <item m="1" x="571"/>
        <item m="1" x="1206"/>
        <item m="1" x="1049"/>
        <item m="1" x="1017"/>
        <item m="1" x="825"/>
        <item m="1" x="934"/>
        <item m="1" x="1208"/>
        <item m="1" x="826"/>
        <item m="1" x="1018"/>
        <item m="1" x="935"/>
        <item m="1" x="1210"/>
        <item m="1" x="939"/>
        <item m="1" x="817"/>
        <item m="1" x="620"/>
        <item m="1" x="944"/>
        <item m="1" x="1008"/>
        <item m="1" x="930"/>
        <item m="1" x="818"/>
        <item m="1" x="819"/>
        <item m="1" x="1009"/>
        <item m="1" x="931"/>
        <item m="1" x="932"/>
        <item m="1" x="716"/>
        <item m="1" x="1066"/>
        <item m="1" x="1221"/>
        <item m="1" x="574"/>
        <item m="1" x="912"/>
        <item m="1" x="1043"/>
        <item m="1" x="1020"/>
        <item m="1" x="936"/>
        <item m="1" x="1222"/>
        <item m="1" x="1224"/>
        <item m="1" x="1214"/>
        <item m="1" x="1337"/>
        <item m="1" x="1215"/>
        <item m="1" x="1067"/>
        <item m="1" x="1223"/>
        <item m="1" x="1202"/>
        <item m="1" x="1216"/>
        <item m="1" x="623"/>
        <item m="1" x="1032"/>
        <item m="1" x="1335"/>
        <item m="1" x="731"/>
        <item m="1" x="949"/>
        <item m="1" x="1333"/>
        <item m="1" x="1436"/>
        <item m="1" x="709"/>
        <item m="1" x="1203"/>
        <item m="1" x="1338"/>
        <item m="1" x="1334"/>
        <item m="1" x="1336"/>
        <item m="1" x="1434"/>
        <item m="1" x="890"/>
        <item m="1" x="1019"/>
        <item m="1" x="562"/>
        <item m="1" x="683"/>
        <item m="1" x="820"/>
        <item m="1" x="821"/>
        <item m="1" x="563"/>
        <item m="1" x="822"/>
        <item m="1" x="438"/>
        <item m="1" x="394"/>
        <item m="1" x="1010"/>
        <item m="1" x="646"/>
        <item m="1" x="511"/>
        <item m="1" x="418"/>
        <item m="1" x="510"/>
        <item m="1" x="544"/>
        <item m="1" x="1699"/>
        <item m="1" x="692"/>
        <item m="1" x="1011"/>
        <item m="1" x="868"/>
        <item m="1" x="844"/>
        <item m="1" x="642"/>
        <item m="1" x="1534"/>
        <item m="1" x="1405"/>
        <item m="1" x="732"/>
        <item m="1" x="458"/>
        <item m="1" x="533"/>
        <item m="1" x="728"/>
        <item m="1" x="898"/>
        <item m="1" x="459"/>
        <item m="1" x="534"/>
        <item m="1" x="453"/>
        <item m="1" x="531"/>
        <item m="1" x="902"/>
        <item m="1" x="729"/>
        <item m="1" x="643"/>
        <item m="1" x="721"/>
        <item m="1" x="419"/>
        <item m="1" x="733"/>
        <item m="1" x="455"/>
        <item m="1" x="395"/>
        <item m="1" x="862"/>
        <item m="1" x="892"/>
        <item m="1" x="727"/>
        <item m="1" x="456"/>
        <item m="1" x="397"/>
        <item m="1" x="1086"/>
        <item m="1" x="1143"/>
        <item m="1" x="873"/>
        <item m="1" x="1437"/>
        <item m="1" x="1535"/>
        <item m="1" x="1406"/>
        <item m="1" x="443"/>
        <item m="1" x="389"/>
        <item m="1" x="1088"/>
        <item m="1" x="1146"/>
        <item m="1" x="1087"/>
        <item m="1" x="1145"/>
        <item m="1" x="830"/>
        <item m="1" x="1090"/>
        <item m="1" x="1149"/>
        <item m="1" x="812"/>
        <item m="1" x="1060"/>
        <item m="1" x="1050"/>
        <item m="1" x="1089"/>
        <item m="1" x="1147"/>
        <item m="1" x="421"/>
        <item m="1" x="880"/>
        <item m="1" x="629"/>
        <item m="1" x="525"/>
        <item m="1" x="989"/>
        <item m="1" x="860"/>
        <item m="1" x="454"/>
        <item m="1" x="532"/>
        <item m="1" x="527"/>
        <item m="1" x="457"/>
        <item m="1" x="398"/>
        <item m="1" x="726"/>
        <item m="1" x="1091"/>
        <item m="1" x="1150"/>
        <item m="1" x="564"/>
        <item m="1" x="810"/>
        <item m="1" x="1061"/>
        <item m="1" x="883"/>
        <item m="1" x="473"/>
        <item m="1" x="881"/>
        <item m="1" x="404"/>
        <item m="1" x="1055"/>
        <item m="1" x="874"/>
        <item m="1" x="811"/>
        <item m="1" x="1005"/>
        <item m="1" x="864"/>
        <item m="1" x="390"/>
        <item m="1" x="434"/>
        <item m="1" x="387"/>
        <item m="1" x="840"/>
        <item m="1" x="630"/>
        <item m="1" x="526"/>
        <item m="1" x="791"/>
        <item m="1" x="839"/>
        <item m="1" x="861"/>
        <item m="1" x="621"/>
        <item m="1" x="986"/>
        <item m="1" x="808"/>
        <item m="1" x="835"/>
        <item m="1" x="528"/>
        <item m="1" x="853"/>
        <item m="1" x="786"/>
        <item m="1" x="388"/>
        <item m="1" x="891"/>
        <item m="1" x="258"/>
        <item m="1" x="831"/>
        <item m="1" x="987"/>
        <item m="1" x="858"/>
        <item m="1" x="439"/>
        <item m="1" x="524"/>
        <item m="1" x="832"/>
        <item m="1" x="472"/>
        <item m="1" x="405"/>
        <item m="1" x="857"/>
        <item m="1" x="734"/>
        <item m="1" x="982"/>
        <item m="1" x="854"/>
        <item m="1" x="1038"/>
        <item m="1" x="872"/>
        <item m="1" x="474"/>
        <item m="1" x="537"/>
        <item m="1" x="988"/>
        <item m="1" x="859"/>
        <item m="1" x="899"/>
        <item m="1" x="566"/>
        <item m="1" x="770"/>
        <item m="1" x="901"/>
        <item m="1" x="749"/>
        <item m="1" x="245"/>
        <item m="1" x="396"/>
        <item m="1" x="778"/>
        <item m="1" x="903"/>
        <item m="1" x="426"/>
        <item m="1" x="308"/>
        <item m="1" x="882"/>
        <item m="1" x="904"/>
        <item m="1" x="431"/>
        <item m="1" x="384"/>
        <item m="1" x="432"/>
        <item m="1" x="385"/>
        <item m="1" x="737"/>
        <item m="1" x="777"/>
        <item m="1" x="837"/>
        <item m="1" x="433"/>
        <item m="1" x="386"/>
        <item m="1" x="841"/>
        <item m="1" x="756"/>
        <item m="1" x="829"/>
        <item m="1" x="758"/>
        <item m="1" x="836"/>
        <item m="1" x="399"/>
        <item m="1" x="366"/>
        <item m="1" x="805"/>
        <item m="1" x="809"/>
        <item m="1" x="757"/>
        <item m="1" x="401"/>
        <item m="1" x="937"/>
        <item m="1" x="498"/>
        <item m="1" x="369"/>
        <item m="1" x="806"/>
        <item m="1" x="983"/>
        <item m="1" x="855"/>
        <item m="1" x="889"/>
        <item m="1" x="774"/>
        <item m="1" x="775"/>
        <item m="1" x="450"/>
        <item m="1" x="313"/>
        <item m="1" x="246"/>
        <item m="1" x="437"/>
        <item m="1" x="247"/>
        <item m="1" x="776"/>
        <item m="1" x="1195"/>
        <item m="1" x="753"/>
        <item m="1" x="754"/>
        <item m="1" x="779"/>
        <item m="1" x="938"/>
        <item m="1" x="888"/>
        <item m="1" x="641"/>
        <item m="1" x="788"/>
        <item m="1" x="946"/>
        <item m="1" x="1117"/>
        <item m="1" x="1174"/>
        <item m="1" x="755"/>
        <item m="1" x="803"/>
        <item m="1" x="804"/>
        <item m="1" x="1620"/>
        <item m="1" x="1196"/>
        <item m="1" x="738"/>
        <item m="1" x="746"/>
        <item m="1" x="1610"/>
        <item m="1" x="1186"/>
        <item m="1" x="766"/>
        <item m="1" x="1611"/>
        <item m="1" x="1187"/>
        <item m="1" x="502"/>
        <item m="1" x="374"/>
        <item m="1" x="842"/>
        <item m="1" x="768"/>
        <item m="1" x="790"/>
        <item m="1" x="945"/>
        <item m="1" x="895"/>
        <item m="1" x="1612"/>
        <item m="1" x="893"/>
        <item m="1" x="792"/>
        <item m="1" x="763"/>
        <item m="1" x="896"/>
        <item m="1" x="894"/>
        <item m="1" x="833"/>
        <item m="1" x="1118"/>
        <item m="1" x="1175"/>
        <item m="1" x="897"/>
        <item m="1" x="1037"/>
        <item m="1" x="871"/>
        <item m="1" x="441"/>
        <item m="1" x="310"/>
        <item m="1" x="747"/>
        <item m="1" x="635"/>
        <item m="1" x="713"/>
        <item m="1" x="712"/>
        <item m="1" x="940"/>
        <item m="1" x="978"/>
        <item m="1" x="852"/>
        <item m="1" x="759"/>
        <item m="1" x="690"/>
        <item m="1" x="463"/>
        <item m="1" x="256"/>
        <item m="1" x="834"/>
        <item m="1" x="838"/>
        <item m="1" x="984"/>
        <item m="1" x="856"/>
        <item m="1" x="711"/>
        <item m="1" x="484"/>
        <item m="1" x="319"/>
        <item m="1" x="814"/>
        <item m="1" x="491"/>
        <item m="1" x="326"/>
        <item m="1" x="1062"/>
        <item m="1" x="884"/>
        <item m="1" x="467"/>
        <item m="1" x="400"/>
        <item m="1" x="780"/>
        <item m="1" x="765"/>
        <item m="1" x="849"/>
        <item m="1" x="697"/>
        <item m="1" x="850"/>
        <item m="1" x="468"/>
        <item m="1" x="402"/>
        <item m="1" x="695"/>
        <item m="1" x="460"/>
        <item m="1" x="316"/>
        <item m="1" x="851"/>
        <item m="1" x="461"/>
        <item m="1" x="253"/>
        <item m="1" x="767"/>
        <item m="1" x="608"/>
        <item m="1" x="464"/>
        <item m="1" x="257"/>
        <item m="1" x="793"/>
        <item m="1" x="739"/>
        <item m="1" x="769"/>
        <item m="1" x="503"/>
        <item m="1" x="375"/>
        <item m="1" x="760"/>
        <item m="1" x="714"/>
        <item m="1" x="160"/>
        <item m="1" x="751"/>
        <item m="1" x="636"/>
        <item m="1" x="556"/>
        <item m="1" x="771"/>
        <item m="1" x="691"/>
        <item m="1" x="309"/>
        <item m="1" x="764"/>
        <item m="1" x="698"/>
        <item m="1" x="693"/>
        <item m="1" x="485"/>
        <item m="1" x="320"/>
        <item m="1" x="492"/>
        <item m="1" x="327"/>
        <item m="1" x="696"/>
        <item m="1" x="483"/>
        <item x="29"/>
        <item m="1" x="735"/>
        <item m="1" x="699"/>
        <item m="1" x="736"/>
        <item m="1" x="750"/>
        <item m="1" x="462"/>
        <item m="1" x="254"/>
        <item m="1" x="252"/>
        <item m="1" x="619"/>
        <item m="1" x="694"/>
        <item m="1" x="730"/>
        <item m="1" x="1285"/>
        <item m="1" x="1103"/>
        <item m="1" x="403"/>
        <item m="1" x="1063"/>
        <item m="1" x="885"/>
        <item m="1" x="1286"/>
        <item m="1" x="514"/>
        <item m="1" x="376"/>
        <item m="1" x="1064"/>
        <item m="1" x="886"/>
        <item m="1" x="1102"/>
        <item m="1" x="1161"/>
        <item m="1" x="1109"/>
        <item m="1" x="1167"/>
        <item m="1" x="231"/>
        <item m="1" x="170"/>
        <item m="1" x="744"/>
        <item m="1" x="447"/>
        <item m="1" x="365"/>
        <item m="1" x="1495"/>
        <item m="1" x="745"/>
        <item m="1" x="508"/>
        <item m="1" x="265"/>
        <item m="1" x="612"/>
        <item m="1" x="420"/>
        <item m="1" x="501"/>
        <item m="1" x="372"/>
        <item m="1" x="522"/>
        <item m="1" x="201"/>
        <item m="1" x="613"/>
        <item m="1" x="509"/>
        <item m="1" x="267"/>
        <item m="1" x="611"/>
        <item m="1" x="1110"/>
        <item m="1" x="1168"/>
        <item m="1" x="471"/>
        <item m="1" x="318"/>
        <item m="1" x="496"/>
        <item m="1" x="259"/>
        <item m="1" x="523"/>
        <item m="1" x="202"/>
        <item m="1" x="497"/>
        <item m="1" x="333"/>
        <item m="1" x="1006"/>
        <item m="1" x="865"/>
        <item m="1" x="560"/>
        <item m="1" x="549"/>
        <item m="1" x="561"/>
        <item m="1" x="866"/>
        <item m="1" x="887"/>
        <item m="1" x="1056"/>
        <item m="1" x="875"/>
        <item m="1" x="335"/>
        <item m="1" x="506"/>
        <item m="1" x="228"/>
        <item m="1" x="517"/>
        <item m="1" x="197"/>
        <item m="1" x="260"/>
        <item m="1" x="261"/>
        <item m="1" x="507"/>
        <item m="1" x="264"/>
        <item m="1" x="266"/>
        <item m="1" x="530"/>
        <item m="1" x="229"/>
        <item m="1" x="469"/>
        <item m="1" x="317"/>
        <item m="1" x="504"/>
        <item m="1" x="263"/>
        <item m="1" x="512"/>
        <item m="1" x="192"/>
        <item m="1" x="661"/>
        <item m="1" x="519"/>
        <item m="1" x="268"/>
        <item m="1" x="255"/>
        <item m="1" x="198"/>
        <item m="1" x="565"/>
        <item m="1" x="614"/>
        <item m="1" x="448"/>
        <item m="1" x="171"/>
        <item m="1" x="550"/>
        <item m="1" x="465"/>
        <item m="1" x="226"/>
        <item m="1" x="554"/>
        <item m="1" x="541"/>
        <item m="1" x="520"/>
        <item m="1" x="232"/>
        <item m="1" x="542"/>
        <item m="1" x="551"/>
        <item m="1" x="172"/>
        <item m="1" x="449"/>
        <item m="1" x="545"/>
        <item m="1" x="451"/>
        <item m="1" x="173"/>
        <item m="1" x="233"/>
        <item m="1" x="552"/>
        <item m="1" x="547"/>
        <item m="1" x="555"/>
        <item m="1" x="521"/>
        <item m="1" x="200"/>
        <item m="1" x="442"/>
        <item m="1" x="424"/>
        <item m="1" x="679"/>
        <item m="1" x="687"/>
        <item m="1" x="518"/>
        <item m="1" x="199"/>
        <item m="1" x="515"/>
        <item m="1" x="299"/>
        <item m="1" x="262"/>
        <item m="1" x="680"/>
        <item x="48"/>
        <item m="1" x="336"/>
        <item m="1" x="230"/>
        <item m="1" x="686"/>
        <item m="1" x="900"/>
        <item m="1" x="440"/>
        <item m="1" x="423"/>
        <item m="1" x="513"/>
        <item m="1" x="193"/>
        <item x="49"/>
        <item m="1" x="328"/>
        <item m="1" x="543"/>
        <item m="1" x="548"/>
        <item m="1" x="1030"/>
        <item m="1" x="674"/>
        <item m="1" x="227"/>
        <item m="1" x="601"/>
        <item m="1" x="546"/>
        <item m="1" x="203"/>
        <item m="1" x="553"/>
        <item m="1" x="243"/>
        <item m="1" x="600"/>
        <item m="1" x="466"/>
        <item m="1" x="345"/>
        <item m="1" x="244"/>
        <item m="1" x="535"/>
        <item m="1" x="610"/>
        <item m="1" x="422"/>
        <item m="1" x="876"/>
        <item m="1" x="152"/>
        <item m="1" x="877"/>
        <item m="1" x="742"/>
        <item m="1" x="359"/>
        <item m="1" x="206"/>
        <item m="1" x="219"/>
        <item m="1" x="609"/>
        <item m="1" x="207"/>
        <item m="1" x="843"/>
        <item m="1" x="567"/>
        <item m="1" x="208"/>
        <item m="1" x="743"/>
        <item m="1" x="210"/>
        <item m="1" x="617"/>
        <item m="1" x="1031"/>
        <item m="1" x="676"/>
        <item m="1" x="1702"/>
        <item m="1" x="684"/>
        <item m="1" x="675"/>
        <item m="1" x="1039"/>
        <item m="1" x="677"/>
        <item m="1" x="347"/>
        <item m="1" x="209"/>
        <item m="1" x="618"/>
        <item m="1" x="667"/>
        <item m="1" x="615"/>
        <item m="1" x="575"/>
        <item m="1" x="616"/>
        <item m="1" x="360"/>
        <item m="1" x="664"/>
        <item m="1" x="665"/>
        <item m="1" x="1703"/>
        <item m="1" x="666"/>
        <item m="1" x="662"/>
        <item m="1" x="211"/>
        <item m="1" x="222"/>
        <item x="59"/>
        <item m="1" x="204"/>
        <item m="1" x="435"/>
        <item m="1" x="161"/>
        <item m="1" x="220"/>
        <item m="1" x="606"/>
        <item m="1" x="505"/>
        <item m="1" x="417"/>
        <item m="1" x="1212"/>
        <item m="1" x="1700"/>
        <item m="1" x="445"/>
        <item m="1" x="391"/>
        <item m="1" x="607"/>
        <item m="1" x="436"/>
        <item m="1" x="293"/>
        <item m="1" x="177"/>
        <item m="1" x="164"/>
        <item m="1" x="185"/>
        <item x="7"/>
        <item x="71"/>
        <item m="1" x="212"/>
        <item m="1" x="234"/>
        <item x="72"/>
        <item m="1" x="283"/>
        <item m="1" x="529"/>
        <item m="1" x="627"/>
        <item m="1" x="981"/>
        <item m="1" x="628"/>
        <item m="1" x="165"/>
        <item m="1" x="163"/>
        <item m="1" x="162"/>
        <item x="30"/>
        <item m="1" x="250"/>
        <item m="1" x="597"/>
        <item x="36"/>
        <item m="1" x="251"/>
        <item m="1" x="990"/>
        <item m="1" x="631"/>
        <item m="1" x="493"/>
        <item m="1" x="414"/>
        <item x="31"/>
        <item m="1" x="296"/>
        <item m="1" x="270"/>
        <item m="1" x="1704"/>
        <item m="1" x="271"/>
        <item m="1" x="470"/>
        <item x="73"/>
        <item m="1" x="291"/>
        <item x="8"/>
        <item m="1" x="292"/>
        <item x="37"/>
        <item m="1" x="276"/>
        <item m="1" x="294"/>
        <item m="1" x="277"/>
        <item m="1" x="248"/>
        <item m="1" x="297"/>
        <item m="1" x="295"/>
        <item m="1" x="475"/>
        <item m="1" x="406"/>
        <item m="1" x="285"/>
        <item x="11"/>
        <item x="12"/>
        <item m="1" x="486"/>
        <item m="1" x="409"/>
        <item m="1" x="300"/>
        <item m="1" x="301"/>
        <item x="51"/>
        <item m="1" x="538"/>
        <item x="52"/>
        <item m="1" x="286"/>
        <item m="1" x="1701"/>
        <item m="1" x="379"/>
        <item m="1" x="540"/>
        <item m="1" x="288"/>
        <item m="1" x="539"/>
        <item m="1" x="302"/>
        <item x="74"/>
        <item x="75"/>
        <item m="1" x="303"/>
        <item x="57"/>
        <item m="1" x="289"/>
        <item x="58"/>
        <item m="1" x="644"/>
        <item m="1" x="645"/>
        <item x="32"/>
        <item m="1" x="298"/>
        <item m="1" x="307"/>
        <item m="1" x="980"/>
        <item m="1" x="625"/>
        <item x="77"/>
        <item x="50"/>
        <item x="33"/>
        <item m="1" x="304"/>
        <item m="1" x="648"/>
        <item m="1" x="634"/>
        <item m="1" x="656"/>
        <item m="1" x="236"/>
        <item m="1" x="626"/>
        <item m="1" x="649"/>
        <item m="1" x="269"/>
        <item x="78"/>
        <item x="5"/>
        <item m="1" x="349"/>
        <item x="38"/>
        <item m="1" x="305"/>
        <item x="80"/>
        <item m="1" x="813"/>
        <item m="1" x="596"/>
        <item m="1" x="452"/>
        <item m="1" x="392"/>
        <item x="53"/>
        <item m="1" x="393"/>
        <item m="1" x="590"/>
        <item x="81"/>
        <item x="55"/>
        <item m="1" x="536"/>
        <item m="1" x="237"/>
        <item m="1" x="487"/>
        <item m="1" x="410"/>
        <item m="1" x="311"/>
        <item m="1" x="329"/>
        <item m="1" x="306"/>
        <item m="1" x="239"/>
        <item x="83"/>
        <item x="64"/>
        <item m="1" x="272"/>
        <item m="1" x="494"/>
        <item m="1" x="415"/>
        <item m="1" x="274"/>
        <item m="1" x="281"/>
        <item m="1" x="480"/>
        <item m="1" x="407"/>
        <item x="65"/>
        <item x="54"/>
        <item x="34"/>
        <item m="1" x="282"/>
        <item x="63"/>
        <item m="1" x="238"/>
        <item x="86"/>
        <item x="79"/>
        <item m="1" x="273"/>
        <item m="1" x="159"/>
        <item x="35"/>
        <item x="62"/>
        <item m="1" x="280"/>
        <item m="1" x="287"/>
        <item x="56"/>
        <item m="1" x="290"/>
        <item m="1" x="279"/>
        <item m="1" x="240"/>
        <item x="76"/>
        <item x="60"/>
        <item m="1" x="275"/>
        <item m="1" x="242"/>
        <item x="9"/>
        <item m="1" x="241"/>
        <item m="1" x="284"/>
        <item m="1" x="278"/>
        <item m="1" x="235"/>
        <item m="1" x="488"/>
        <item m="1" x="249"/>
        <item x="1"/>
        <item m="1" x="357"/>
        <item m="1" x="1040"/>
        <item m="1" x="568"/>
        <item m="1" x="489"/>
        <item m="1" x="412"/>
        <item m="1" x="1041"/>
        <item m="1" x="569"/>
        <item x="2"/>
        <item m="1" x="314"/>
        <item m="1" x="330"/>
        <item m="1" x="315"/>
        <item x="84"/>
        <item m="1" x="411"/>
        <item m="1" x="351"/>
        <item m="1" x="324"/>
        <item m="1" x="353"/>
        <item x="25"/>
        <item x="85"/>
        <item m="1" x="490"/>
        <item m="1" x="413"/>
        <item m="1" x="594"/>
        <item m="1" x="663"/>
        <item m="1" x="325"/>
        <item m="1" x="331"/>
        <item m="1" x="352"/>
        <item m="1" x="321"/>
        <item m="1" x="495"/>
        <item m="1" x="416"/>
        <item m="1" x="332"/>
        <item m="1" x="342"/>
        <item m="1" x="583"/>
        <item m="1" x="358"/>
        <item m="1" x="337"/>
        <item m="1" x="378"/>
        <item m="1" x="599"/>
        <item m="1" x="312"/>
        <item m="1" x="997"/>
        <item m="1" x="637"/>
        <item m="1" x="341"/>
        <item m="1" x="338"/>
        <item m="1" x="598"/>
        <item m="1" x="339"/>
        <item m="1" x="591"/>
        <item m="1" x="356"/>
        <item m="1" x="322"/>
        <item m="1" x="346"/>
        <item m="1" x="343"/>
        <item m="1" x="595"/>
        <item m="1" x="344"/>
        <item m="1" x="340"/>
        <item m="1" x="350"/>
        <item m="1" x="593"/>
        <item m="1" x="323"/>
        <item m="1" x="592"/>
        <item m="1" x="481"/>
        <item m="1" x="408"/>
        <item m="1" x="377"/>
        <item m="1" x="348"/>
        <item x="82"/>
        <item x="27"/>
        <item m="1" x="151"/>
        <item m="1" x="191"/>
        <item m="1" x="176"/>
        <item x="110"/>
        <item x="95"/>
        <item x="96"/>
        <item m="1" x="166"/>
        <item x="89"/>
        <item m="1" x="223"/>
        <item x="90"/>
        <item x="28"/>
        <item m="1" x="657"/>
        <item m="1" x="224"/>
        <item m="1" x="363"/>
        <item x="116"/>
        <item m="1" x="153"/>
        <item m="1" x="647"/>
        <item x="114"/>
        <item x="93"/>
        <item m="1" x="362"/>
        <item x="13"/>
        <item m="1" x="368"/>
        <item x="108"/>
        <item x="92"/>
        <item m="1" x="154"/>
        <item m="1" x="428"/>
        <item m="1" x="380"/>
        <item x="94"/>
        <item x="123"/>
        <item m="1" x="381"/>
        <item m="1" x="499"/>
        <item m="1" x="370"/>
        <item m="1" x="361"/>
        <item x="113"/>
        <item x="111"/>
        <item m="1" x="156"/>
        <item x="14"/>
        <item m="1" x="584"/>
        <item m="1" x="585"/>
        <item x="99"/>
        <item x="122"/>
        <item m="1" x="558"/>
        <item x="121"/>
        <item m="1" x="559"/>
        <item m="1" x="660"/>
        <item m="1" x="167"/>
        <item x="3"/>
        <item x="117"/>
        <item x="106"/>
        <item m="1" x="168"/>
        <item x="4"/>
        <item x="133"/>
        <item x="124"/>
        <item m="1" x="500"/>
        <item m="1" x="371"/>
        <item x="125"/>
        <item m="1" x="157"/>
        <item x="126"/>
        <item m="1" x="158"/>
        <item m="1" x="169"/>
        <item x="6"/>
        <item x="115"/>
        <item m="1" x="658"/>
        <item x="127"/>
        <item x="102"/>
        <item x="103"/>
        <item m="1" x="659"/>
        <item m="1" x="654"/>
        <item m="1" x="175"/>
        <item x="104"/>
        <item m="1" x="655"/>
        <item m="1" x="650"/>
        <item x="105"/>
        <item m="1" x="652"/>
        <item m="1" x="653"/>
        <item m="1" x="651"/>
        <item m="1" x="604"/>
        <item m="1" x="186"/>
        <item m="1" x="188"/>
        <item m="1" x="367"/>
        <item m="1" x="602"/>
        <item m="1" x="603"/>
        <item m="1" x="187"/>
        <item m="1" x="373"/>
        <item x="112"/>
        <item x="39"/>
        <item m="1" x="2282"/>
        <item m="1" x="2286"/>
        <item x="131"/>
        <item m="1" x="2280"/>
        <item m="1" x="2278"/>
        <item m="1" x="2285"/>
        <item m="1" x="2287"/>
        <item m="1" x="2288"/>
        <item m="1" x="2281"/>
        <item m="1" x="2279"/>
        <item m="1" x="2283"/>
        <item x="119"/>
        <item x="120"/>
        <item x="145"/>
        <item x="134"/>
        <item x="146"/>
        <item x="132"/>
        <item x="40"/>
        <item x="61"/>
        <item x="107"/>
        <item m="1" x="476"/>
        <item m="1" x="179"/>
        <item m="1" x="180"/>
        <item x="139"/>
        <item m="1" x="588"/>
        <item m="1" x="587"/>
        <item m="1" x="478"/>
        <item m="1" x="182"/>
        <item m="1" x="605"/>
        <item m="1" x="479"/>
        <item m="1" x="183"/>
        <item x="140"/>
        <item m="1" x="482"/>
        <item m="1" x="184"/>
        <item m="1" x="581"/>
        <item m="1" x="582"/>
        <item x="21"/>
        <item x="22"/>
        <item m="1" x="477"/>
        <item m="1" x="181"/>
        <item m="1" x="178"/>
        <item m="1" x="589"/>
        <item m="1" x="155"/>
        <item m="1" x="586"/>
        <item x="66"/>
        <item x="128"/>
        <item m="1" x="194"/>
        <item m="1" x="195"/>
        <item x="129"/>
        <item m="1" x="196"/>
        <item x="67"/>
        <item m="1" x="213"/>
        <item x="130"/>
        <item x="68"/>
        <item m="1" x="214"/>
        <item m="1" x="579"/>
        <item m="1" x="580"/>
        <item m="1" x="215"/>
        <item m="1" x="577"/>
        <item m="1" x="576"/>
        <item m="1" x="221"/>
        <item m="1" x="578"/>
        <item m="1" x="205"/>
        <item x="18"/>
        <item x="118"/>
        <item x="15"/>
        <item x="16"/>
        <item m="1" x="516"/>
        <item m="1" x="354"/>
        <item x="17"/>
        <item m="1" x="355"/>
        <item m="1" x="216"/>
        <item x="19"/>
        <item m="1" x="217"/>
        <item m="1" x="218"/>
        <item x="45"/>
        <item x="46"/>
        <item x="69"/>
        <item x="47"/>
        <item x="70"/>
        <item m="1" x="190"/>
        <item x="41"/>
        <item x="10"/>
        <item m="1" x="446"/>
        <item m="1" x="425"/>
        <item x="136"/>
        <item x="135"/>
        <item x="137"/>
        <item x="138"/>
        <item x="147"/>
        <item x="148"/>
        <item x="109"/>
        <item x="91"/>
        <item x="141"/>
        <item x="143"/>
        <item m="1" x="225"/>
        <item x="144"/>
        <item x="142"/>
        <item x="98"/>
        <item x="97"/>
        <item x="20"/>
        <item m="1" x="334"/>
        <item x="44"/>
        <item x="26"/>
        <item x="24"/>
        <item x="149"/>
        <item x="23"/>
        <item x="43"/>
        <item x="101"/>
        <item x="100"/>
        <item x="87"/>
        <item x="88"/>
        <item x="42"/>
      </items>
    </pivotField>
    <pivotField compact="0" numFmtId="165" outline="0" showAll="0" defaultSubtotal="0"/>
    <pivotField dataField="1" compact="0" outline="0" showAll="0" defaultSubtotal="0">
      <items count="600">
        <item x="48"/>
        <item m="1" x="170"/>
        <item x="109"/>
        <item x="39"/>
        <item x="40"/>
        <item m="1" x="245"/>
        <item m="1" x="244"/>
        <item m="1" x="200"/>
        <item m="1" x="232"/>
        <item m="1" x="198"/>
        <item x="103"/>
        <item m="1" x="157"/>
        <item m="1" x="152"/>
        <item m="1" x="171"/>
        <item x="19"/>
        <item x="23"/>
        <item x="3"/>
        <item x="65"/>
        <item m="1" x="208"/>
        <item m="1" x="270"/>
        <item m="1" x="144"/>
        <item m="1" x="207"/>
        <item m="1" x="449"/>
        <item m="1" x="158"/>
        <item m="1" x="134"/>
        <item m="1" x="139"/>
        <item m="1" x="164"/>
        <item m="1" x="194"/>
        <item m="1" x="179"/>
        <item m="1" x="249"/>
        <item m="1" x="265"/>
        <item m="1" x="150"/>
        <item m="1" x="579"/>
        <item m="1" x="397"/>
        <item m="1" x="167"/>
        <item m="1" x="143"/>
        <item x="12"/>
        <item m="1" x="182"/>
        <item x="29"/>
        <item x="100"/>
        <item m="1" x="145"/>
        <item m="1" x="204"/>
        <item x="51"/>
        <item x="62"/>
        <item m="1" x="459"/>
        <item x="72"/>
        <item x="64"/>
        <item x="80"/>
        <item m="1" x="581"/>
        <item x="11"/>
        <item m="1" x="160"/>
        <item m="1" x="527"/>
        <item m="1" x="141"/>
        <item m="1" x="161"/>
        <item m="1" x="594"/>
        <item m="1" x="289"/>
        <item m="1" x="338"/>
        <item m="1" x="226"/>
        <item m="1" x="571"/>
        <item m="1" x="166"/>
        <item x="81"/>
        <item m="1" x="224"/>
        <item x="75"/>
        <item m="1" x="582"/>
        <item m="1" x="595"/>
        <item m="1" x="537"/>
        <item m="1" x="248"/>
        <item m="1" x="467"/>
        <item x="95"/>
        <item m="1" x="570"/>
        <item m="1" x="252"/>
        <item m="1" x="463"/>
        <item m="1" x="448"/>
        <item x="92"/>
        <item m="1" x="524"/>
        <item m="1" x="580"/>
        <item m="1" x="599"/>
        <item m="1" x="583"/>
        <item m="1" x="288"/>
        <item m="1" x="590"/>
        <item x="7"/>
        <item m="1" x="593"/>
        <item m="1" x="569"/>
        <item m="1" x="159"/>
        <item x="76"/>
        <item m="1" x="374"/>
        <item m="1" x="577"/>
        <item m="1" x="598"/>
        <item m="1" x="592"/>
        <item x="5"/>
        <item m="1" x="596"/>
        <item m="1" x="597"/>
        <item m="1" x="575"/>
        <item m="1" x="591"/>
        <item m="1" x="525"/>
        <item m="1" x="588"/>
        <item m="1" x="131"/>
        <item m="1" x="503"/>
        <item m="1" x="256"/>
        <item m="1" x="257"/>
        <item x="13"/>
        <item m="1" x="209"/>
        <item m="1" x="547"/>
        <item m="1" x="387"/>
        <item m="1" x="128"/>
        <item m="1" x="538"/>
        <item m="1" x="574"/>
        <item m="1" x="187"/>
        <item x="60"/>
        <item m="1" x="272"/>
        <item m="1" x="513"/>
        <item m="1" x="235"/>
        <item x="28"/>
        <item m="1" x="548"/>
        <item m="1" x="137"/>
        <item x="43"/>
        <item m="1" x="227"/>
        <item m="1" x="132"/>
        <item m="1" x="146"/>
        <item m="1" x="259"/>
        <item x="78"/>
        <item x="110"/>
        <item x="57"/>
        <item m="1" x="188"/>
        <item m="1" x="587"/>
        <item x="44"/>
        <item m="1" x="242"/>
        <item m="1" x="165"/>
        <item x="26"/>
        <item m="1" x="268"/>
        <item m="1" x="291"/>
        <item x="68"/>
        <item m="1" x="220"/>
        <item x="45"/>
        <item x="18"/>
        <item x="37"/>
        <item m="1" x="572"/>
        <item x="47"/>
        <item m="1" x="514"/>
        <item m="1" x="177"/>
        <item m="1" x="375"/>
        <item m="1" x="155"/>
        <item m="1" x="589"/>
        <item m="1" x="482"/>
        <item m="1" x="464"/>
        <item m="1" x="465"/>
        <item m="1" x="584"/>
        <item m="1" x="178"/>
        <item m="1" x="578"/>
        <item x="69"/>
        <item m="1" x="237"/>
        <item m="1" x="395"/>
        <item m="1" x="532"/>
        <item m="1" x="585"/>
        <item m="1" x="341"/>
        <item m="1" x="586"/>
        <item m="1" x="466"/>
        <item m="1" x="576"/>
        <item x="83"/>
        <item m="1" x="573"/>
        <item m="1" x="193"/>
        <item x="10"/>
        <item m="1" x="233"/>
        <item m="1" x="120"/>
        <item m="1" x="254"/>
        <item m="1" x="181"/>
        <item x="2"/>
        <item m="1" x="549"/>
        <item m="1" x="550"/>
        <item x="15"/>
        <item m="1" x="444"/>
        <item m="1" x="337"/>
        <item m="1" x="147"/>
        <item x="24"/>
        <item x="66"/>
        <item m="1" x="279"/>
        <item m="1" x="172"/>
        <item m="1" x="551"/>
        <item x="79"/>
        <item m="1" x="319"/>
        <item m="1" x="526"/>
        <item x="86"/>
        <item m="1" x="445"/>
        <item m="1" x="564"/>
        <item m="1" x="431"/>
        <item m="1" x="351"/>
        <item m="1" x="352"/>
        <item m="1" x="326"/>
        <item m="1" x="565"/>
        <item m="1" x="320"/>
        <item m="1" x="321"/>
        <item m="1" x="566"/>
        <item m="1" x="470"/>
        <item m="1" x="567"/>
        <item m="1" x="568"/>
        <item m="1" x="516"/>
        <item m="1" x="552"/>
        <item m="1" x="553"/>
        <item m="1" x="554"/>
        <item m="1" x="555"/>
        <item m="1" x="311"/>
        <item m="1" x="556"/>
        <item m="1" x="557"/>
        <item m="1" x="360"/>
        <item m="1" x="361"/>
        <item m="1" x="358"/>
        <item m="1" x="558"/>
        <item m="1" x="559"/>
        <item m="1" x="415"/>
        <item m="1" x="362"/>
        <item m="1" x="363"/>
        <item m="1" x="368"/>
        <item m="1" x="328"/>
        <item m="1" x="457"/>
        <item m="1" x="560"/>
        <item m="1" x="561"/>
        <item m="1" x="562"/>
        <item m="1" x="563"/>
        <item m="1" x="399"/>
        <item m="1" x="310"/>
        <item m="1" x="432"/>
        <item m="1" x="371"/>
        <item m="1" x="366"/>
        <item m="1" x="382"/>
        <item m="1" x="542"/>
        <item m="1" x="541"/>
        <item m="1" x="350"/>
        <item m="1" x="349"/>
        <item m="1" x="543"/>
        <item m="1" x="539"/>
        <item x="33"/>
        <item m="1" x="546"/>
        <item x="93"/>
        <item m="1" x="373"/>
        <item x="49"/>
        <item x="56"/>
        <item m="1" x="494"/>
        <item x="27"/>
        <item m="1" x="384"/>
        <item m="1" x="418"/>
        <item m="1" x="540"/>
        <item m="1" x="323"/>
        <item m="1" x="324"/>
        <item m="1" x="544"/>
        <item m="1" x="529"/>
        <item m="1" x="530"/>
        <item m="1" x="531"/>
        <item m="1" x="533"/>
        <item m="1" x="296"/>
        <item m="1" x="545"/>
        <item m="1" x="388"/>
        <item m="1" x="534"/>
        <item m="1" x="345"/>
        <item m="1" x="535"/>
        <item m="1" x="536"/>
        <item m="1" x="389"/>
        <item m="1" x="485"/>
        <item m="1" x="517"/>
        <item m="1" x="493"/>
        <item m="1" x="518"/>
        <item m="1" x="451"/>
        <item m="1" x="519"/>
        <item m="1" x="228"/>
        <item m="1" x="274"/>
        <item x="107"/>
        <item m="1" x="528"/>
        <item m="1" x="515"/>
        <item m="1" x="520"/>
        <item m="1" x="421"/>
        <item m="1" x="475"/>
        <item m="1" x="521"/>
        <item m="1" x="271"/>
        <item m="1" x="135"/>
        <item m="1" x="136"/>
        <item m="1" x="169"/>
        <item m="1" x="504"/>
        <item m="1" x="196"/>
        <item m="1" x="201"/>
        <item m="1" x="189"/>
        <item m="1" x="492"/>
        <item m="1" x="417"/>
        <item m="1" x="522"/>
        <item m="1" x="381"/>
        <item m="1" x="523"/>
        <item m="1" x="476"/>
        <item m="1" x="508"/>
        <item m="1" x="462"/>
        <item m="1" x="509"/>
        <item m="1" x="510"/>
        <item m="1" x="511"/>
        <item m="1" x="512"/>
        <item m="1" x="496"/>
        <item m="1" x="428"/>
        <item m="1" x="497"/>
        <item m="1" x="378"/>
        <item m="1" x="484"/>
        <item m="1" x="312"/>
        <item m="1" x="346"/>
        <item m="1" x="498"/>
        <item m="1" x="429"/>
        <item m="1" x="499"/>
        <item m="1" x="500"/>
        <item m="1" x="501"/>
        <item m="1" x="334"/>
        <item m="1" x="217"/>
        <item x="63"/>
        <item m="1" x="505"/>
        <item m="1" x="280"/>
        <item m="1" x="125"/>
        <item m="1" x="506"/>
        <item m="1" x="507"/>
        <item m="1" x="502"/>
        <item m="1" x="488"/>
        <item m="1" x="489"/>
        <item m="1" x="490"/>
        <item m="1" x="491"/>
        <item m="1" x="423"/>
        <item x="14"/>
        <item m="1" x="495"/>
        <item m="1" x="290"/>
        <item m="1" x="468"/>
        <item m="1" x="138"/>
        <item m="1" x="241"/>
        <item m="1" x="303"/>
        <item m="1" x="353"/>
        <item m="1" x="483"/>
        <item m="1" x="414"/>
        <item m="1" x="318"/>
        <item m="1" x="486"/>
        <item m="1" x="354"/>
        <item m="1" x="355"/>
        <item m="1" x="487"/>
        <item m="1" x="471"/>
        <item m="1" x="332"/>
        <item m="1" x="333"/>
        <item m="1" x="410"/>
        <item m="1" x="116"/>
        <item m="1" x="469"/>
        <item x="42"/>
        <item x="1"/>
        <item m="1" x="162"/>
        <item x="102"/>
        <item m="1" x="335"/>
        <item m="1" x="416"/>
        <item m="1" x="460"/>
        <item x="59"/>
        <item m="1" x="435"/>
        <item m="1" x="436"/>
        <item m="1" x="190"/>
        <item x="61"/>
        <item m="1" x="292"/>
        <item x="35"/>
        <item m="1" x="372"/>
        <item m="1" x="472"/>
        <item m="1" x="473"/>
        <item m="1" x="474"/>
        <item m="1" x="309"/>
        <item m="1" x="367"/>
        <item m="1" x="477"/>
        <item m="1" x="298"/>
        <item m="1" x="299"/>
        <item m="1" x="478"/>
        <item m="1" x="479"/>
        <item m="1" x="401"/>
        <item m="1" x="426"/>
        <item m="1" x="443"/>
        <item m="1" x="481"/>
        <item x="17"/>
        <item x="70"/>
        <item m="1" x="343"/>
        <item m="1" x="347"/>
        <item m="1" x="348"/>
        <item m="1" x="480"/>
        <item m="1" x="424"/>
        <item m="1" x="383"/>
        <item m="1" x="422"/>
        <item m="1" x="425"/>
        <item x="94"/>
        <item m="1" x="211"/>
        <item m="1" x="212"/>
        <item m="1" x="140"/>
        <item x="25"/>
        <item m="1" x="111"/>
        <item m="1" x="221"/>
        <item m="1" x="339"/>
        <item m="1" x="376"/>
        <item x="67"/>
        <item m="1" x="446"/>
        <item m="1" x="447"/>
        <item m="1" x="278"/>
        <item m="1" x="461"/>
        <item m="1" x="130"/>
        <item x="105"/>
        <item m="1" x="437"/>
        <item m="1" x="438"/>
        <item m="1" x="439"/>
        <item x="104"/>
        <item x="58"/>
        <item x="90"/>
        <item m="1" x="282"/>
        <item x="106"/>
        <item x="99"/>
        <item m="1" x="114"/>
        <item m="1" x="225"/>
        <item x="96"/>
        <item m="1" x="450"/>
        <item m="1" x="452"/>
        <item m="1" x="453"/>
        <item m="1" x="454"/>
        <item m="1" x="455"/>
        <item m="1" x="456"/>
        <item m="1" x="458"/>
        <item m="1" x="315"/>
        <item m="1" x="441"/>
        <item m="1" x="396"/>
        <item m="1" x="411"/>
        <item m="1" x="412"/>
        <item m="1" x="273"/>
        <item x="34"/>
        <item m="1" x="440"/>
        <item m="1" x="442"/>
        <item m="1" x="380"/>
        <item m="1" x="394"/>
        <item m="1" x="419"/>
        <item m="1" x="420"/>
        <item m="1" x="314"/>
        <item m="1" x="427"/>
        <item m="1" x="430"/>
        <item m="1" x="322"/>
        <item m="1" x="433"/>
        <item m="1" x="377"/>
        <item m="1" x="434"/>
        <item m="1" x="342"/>
        <item m="1" x="317"/>
        <item m="1" x="302"/>
        <item m="1" x="300"/>
        <item m="1" x="301"/>
        <item m="1" x="293"/>
        <item m="1" x="413"/>
        <item m="1" x="195"/>
        <item x="9"/>
        <item m="1" x="327"/>
        <item m="1" x="250"/>
        <item m="1" x="216"/>
        <item m="1" x="340"/>
        <item m="1" x="163"/>
        <item m="1" x="398"/>
        <item m="1" x="400"/>
        <item m="1" x="390"/>
        <item m="1" x="391"/>
        <item m="1" x="385"/>
        <item m="1" x="386"/>
        <item m="1" x="402"/>
        <item m="1" x="403"/>
        <item m="1" x="404"/>
        <item m="1" x="405"/>
        <item m="1" x="406"/>
        <item m="1" x="407"/>
        <item m="1" x="408"/>
        <item m="1" x="409"/>
        <item m="1" x="379"/>
        <item m="1" x="392"/>
        <item m="1" x="393"/>
        <item m="1" x="316"/>
        <item m="1" x="210"/>
        <item m="1" x="336"/>
        <item m="1" x="261"/>
        <item m="1" x="191"/>
        <item m="1" x="192"/>
        <item m="1" x="294"/>
        <item m="1" x="283"/>
        <item m="1" x="284"/>
        <item x="50"/>
        <item m="1" x="344"/>
        <item m="1" x="356"/>
        <item m="1" x="357"/>
        <item m="1" x="281"/>
        <item m="1" x="285"/>
        <item m="1" x="286"/>
        <item m="1" x="287"/>
        <item m="1" x="277"/>
        <item m="1" x="359"/>
        <item m="1" x="364"/>
        <item m="1" x="365"/>
        <item m="1" x="329"/>
        <item m="1" x="369"/>
        <item m="1" x="297"/>
        <item m="1" x="370"/>
        <item m="1" x="330"/>
        <item m="1" x="331"/>
        <item m="1" x="304"/>
        <item m="1" x="305"/>
        <item m="1" x="306"/>
        <item m="1" x="307"/>
        <item m="1" x="255"/>
        <item m="1" x="133"/>
        <item m="1" x="205"/>
        <item m="1" x="206"/>
        <item m="1" x="308"/>
        <item m="1" x="313"/>
        <item m="1" x="295"/>
        <item m="1" x="325"/>
        <item m="1" x="275"/>
        <item m="1" x="262"/>
        <item m="1" x="263"/>
        <item m="1" x="264"/>
        <item x="8"/>
        <item m="1" x="260"/>
        <item m="1" x="126"/>
        <item m="1" x="276"/>
        <item m="1" x="258"/>
        <item m="1" x="238"/>
        <item m="1" x="251"/>
        <item x="16"/>
        <item m="1" x="239"/>
        <item m="1" x="253"/>
        <item m="1" x="175"/>
        <item m="1" x="236"/>
        <item m="1" x="266"/>
        <item m="1" x="153"/>
        <item m="1" x="154"/>
        <item m="1" x="267"/>
        <item m="1" x="231"/>
        <item m="1" x="246"/>
        <item x="6"/>
        <item x="52"/>
        <item x="108"/>
        <item m="1" x="214"/>
        <item m="1" x="215"/>
        <item m="1" x="183"/>
        <item m="1" x="197"/>
        <item m="1" x="269"/>
        <item m="1" x="230"/>
        <item m="1" x="176"/>
        <item m="1" x="127"/>
        <item m="1" x="213"/>
        <item m="1" x="168"/>
        <item m="1" x="173"/>
        <item m="1" x="219"/>
        <item m="1" x="218"/>
        <item m="1" x="240"/>
        <item m="1" x="203"/>
        <item m="1" x="247"/>
        <item x="53"/>
        <item m="1" x="229"/>
        <item m="1" x="199"/>
        <item m="1" x="243"/>
        <item m="1" x="129"/>
        <item x="21"/>
        <item x="22"/>
        <item m="1" x="234"/>
        <item m="1" x="222"/>
        <item m="1" x="223"/>
        <item x="4"/>
        <item m="1" x="174"/>
        <item m="1" x="118"/>
        <item x="30"/>
        <item x="31"/>
        <item x="46"/>
        <item m="1" x="202"/>
        <item m="1" x="184"/>
        <item m="1" x="185"/>
        <item m="1" x="117"/>
        <item m="1" x="142"/>
        <item m="1" x="156"/>
        <item x="32"/>
        <item m="1" x="186"/>
        <item x="38"/>
        <item x="41"/>
        <item m="1" x="148"/>
        <item m="1" x="149"/>
        <item m="1" x="180"/>
        <item m="1" x="119"/>
        <item m="1" x="151"/>
        <item m="1" x="122"/>
        <item m="1" x="121"/>
        <item m="1" x="115"/>
        <item m="1" x="112"/>
        <item m="1" x="123"/>
        <item m="1" x="124"/>
        <item x="20"/>
        <item x="36"/>
        <item x="71"/>
        <item x="73"/>
        <item x="74"/>
        <item m="1" x="113"/>
        <item x="77"/>
        <item x="82"/>
        <item x="84"/>
        <item x="85"/>
        <item x="87"/>
        <item x="88"/>
        <item x="89"/>
        <item x="91"/>
        <item x="97"/>
        <item x="98"/>
        <item x="0"/>
        <item x="54"/>
        <item x="55"/>
        <item x="101"/>
      </items>
    </pivotField>
    <pivotField axis="axisRow" compact="0" numFmtId="16" outline="0" showAll="0" defaultSubtotal="0">
      <items count="95">
        <item m="1" x="84"/>
        <item m="1" x="87"/>
        <item m="1" x="88"/>
        <item m="1" x="85"/>
        <item m="1" x="86"/>
        <item m="1" x="94"/>
        <item m="1" x="82"/>
        <item m="1" x="90"/>
        <item m="1" x="92"/>
        <item m="1" x="81"/>
        <item m="1" x="89"/>
        <item m="1" x="77"/>
        <item m="1" x="80"/>
        <item m="1" x="93"/>
        <item m="1" x="79"/>
        <item m="1" x="67"/>
        <item m="1" x="76"/>
        <item m="1" x="75"/>
        <item m="1" x="72"/>
        <item m="1" x="66"/>
        <item m="1" x="68"/>
        <item m="1" x="73"/>
        <item m="1" x="83"/>
        <item m="1" x="91"/>
        <item m="1" x="71"/>
        <item m="1" x="65"/>
        <item x="9"/>
        <item m="1" x="62"/>
        <item m="1" x="63"/>
        <item m="1" x="52"/>
        <item m="1" x="55"/>
        <item m="1" x="60"/>
        <item m="1" x="69"/>
        <item m="1" x="51"/>
        <item m="1" x="57"/>
        <item m="1" x="59"/>
        <item m="1" x="58"/>
        <item m="1" x="49"/>
        <item m="1" x="43"/>
        <item m="1" x="64"/>
        <item m="1" x="78"/>
        <item x="8"/>
        <item m="1" x="74"/>
        <item m="1" x="70"/>
        <item m="1" x="40"/>
        <item m="1" x="61"/>
        <item x="0"/>
        <item m="1" x="56"/>
        <item m="1" x="54"/>
        <item m="1" x="48"/>
        <item m="1" x="39"/>
        <item m="1" x="53"/>
        <item m="1" x="33"/>
        <item m="1" x="50"/>
        <item x="24"/>
        <item x="1"/>
        <item x="4"/>
        <item m="1" x="36"/>
        <item m="1" x="47"/>
        <item m="1" x="42"/>
        <item m="1" x="30"/>
        <item m="1" x="45"/>
        <item m="1" x="44"/>
        <item m="1" x="37"/>
        <item m="1" x="41"/>
        <item x="21"/>
        <item m="1" x="32"/>
        <item x="3"/>
        <item x="20"/>
        <item m="1" x="46"/>
        <item m="1" x="34"/>
        <item m="1" x="31"/>
        <item x="14"/>
        <item m="1" x="29"/>
        <item x="27"/>
        <item m="1" x="35"/>
        <item x="7"/>
        <item x="5"/>
        <item x="10"/>
        <item x="13"/>
        <item x="12"/>
        <item x="2"/>
        <item x="6"/>
        <item x="19"/>
        <item x="18"/>
        <item x="26"/>
        <item x="11"/>
        <item m="1" x="38"/>
        <item x="15"/>
        <item x="16"/>
        <item x="17"/>
        <item x="23"/>
        <item x="22"/>
        <item x="25"/>
        <item x="28"/>
      </items>
    </pivotField>
    <pivotField compact="0" numFmtId="170" outline="0" subtotalTop="0" showAll="0" defaultSubtotal="0"/>
    <pivotField compact="0" numFmtId="170" outline="0" subtotalTop="0" showAll="0" defaultSubtotal="0"/>
    <pivotField compact="0" numFmtId="170" outline="0" subtotalTop="0" showAll="0" defaultSubtotal="0"/>
    <pivotField compact="0" numFmtId="170" outline="0" subtotalTop="0" showAll="0" defaultSubtotal="0"/>
    <pivotField compact="0" numFmtId="170" outline="0" subtotalTop="0" showAll="0" defaultSubtotal="0"/>
    <pivotField compact="0" outline="0" showAll="0" defaultSubtotal="0">
      <items count="368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0"/>
        <item x="367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368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0"/>
        <item x="367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">
        <item x="1"/>
        <item x="2"/>
        <item x="3"/>
        <item x="4"/>
        <item x="0"/>
        <item x="5"/>
      </items>
    </pivotField>
    <pivotField compact="0" outline="0" showAll="0" defaultSubtotal="0">
      <items count="3">
        <item x="1"/>
        <item x="0"/>
        <item x="2"/>
      </items>
    </pivotField>
  </pivotFields>
  <rowFields count="14">
    <field x="6"/>
    <field x="19"/>
    <field x="20"/>
    <field x="23"/>
    <field x="8"/>
    <field x="7"/>
    <field x="9"/>
    <field x="11"/>
    <field x="10"/>
    <field x="17"/>
    <field x="18"/>
    <field x="5"/>
    <field x="3"/>
    <field x="4"/>
  </rowFields>
  <colItems count="1">
    <i/>
  </colItems>
  <dataFields count="1">
    <dataField name="Somme prod" fld="22" baseField="14" baseItem="43" numFmtId="2"/>
  </dataFields>
  <formats count="338">
    <format dxfId="870">
      <pivotArea field="22" type="button" dataOnly="0" labelOnly="1" outline="0"/>
    </format>
    <format dxfId="869">
      <pivotArea field="14" type="button" dataOnly="0" labelOnly="1" outline="0"/>
    </format>
    <format dxfId="868">
      <pivotArea field="12" type="button" dataOnly="0" labelOnly="1" outline="0"/>
    </format>
    <format dxfId="867">
      <pivotArea dataOnly="0" labelOnly="1" outline="0" axis="axisValues" fieldPosition="0"/>
    </format>
    <format dxfId="866">
      <pivotArea type="all" dataOnly="0" outline="0" fieldPosition="0"/>
    </format>
    <format dxfId="865">
      <pivotArea outline="0" collapsedLevelsAreSubtotals="1" fieldPosition="0"/>
    </format>
    <format dxfId="864">
      <pivotArea field="6" type="button" dataOnly="0" labelOnly="1" outline="0" axis="axisRow" fieldPosition="0"/>
    </format>
    <format dxfId="863">
      <pivotArea field="19" type="button" dataOnly="0" labelOnly="1" outline="0" axis="axisRow" fieldPosition="1"/>
    </format>
    <format dxfId="862">
      <pivotArea field="20" type="button" dataOnly="0" labelOnly="1" outline="0" axis="axisRow" fieldPosition="2"/>
    </format>
    <format dxfId="861">
      <pivotArea field="23" type="button" dataOnly="0" labelOnly="1" outline="0" axis="axisRow" fieldPosition="3"/>
    </format>
    <format dxfId="860">
      <pivotArea field="8" type="button" dataOnly="0" labelOnly="1" outline="0" axis="axisRow" fieldPosition="4"/>
    </format>
    <format dxfId="859">
      <pivotArea field="12" type="button" dataOnly="0" labelOnly="1" outline="0"/>
    </format>
    <format dxfId="858">
      <pivotArea field="9" type="button" dataOnly="0" labelOnly="1" outline="0" axis="axisRow" fieldPosition="6"/>
    </format>
    <format dxfId="857">
      <pivotArea field="11" type="button" dataOnly="0" labelOnly="1" outline="0" axis="axisRow" fieldPosition="7"/>
    </format>
    <format dxfId="856">
      <pivotArea field="10" type="button" dataOnly="0" labelOnly="1" outline="0" axis="axisRow" fieldPosition="8"/>
    </format>
    <format dxfId="855">
      <pivotArea field="17" type="button" dataOnly="0" labelOnly="1" outline="0" axis="axisRow" fieldPosition="9"/>
    </format>
    <format dxfId="854">
      <pivotArea dataOnly="0" labelOnly="1" outline="0" fieldPosition="0">
        <references count="1">
          <reference field="6" count="7">
            <x v="1"/>
            <x v="3"/>
            <x v="4"/>
            <x v="8"/>
            <x v="10"/>
            <x v="11"/>
            <x v="13"/>
          </reference>
        </references>
      </pivotArea>
    </format>
    <format dxfId="853">
      <pivotArea dataOnly="0" labelOnly="1" outline="0" fieldPosition="0">
        <references count="1">
          <reference field="6" count="7" sumSubtotal="1">
            <x v="1"/>
            <x v="3"/>
            <x v="4"/>
            <x v="8"/>
            <x v="10"/>
            <x v="11"/>
            <x v="13"/>
          </reference>
        </references>
      </pivotArea>
    </format>
    <format dxfId="852">
      <pivotArea dataOnly="0" labelOnly="1" outline="0" fieldPosition="0">
        <references count="2">
          <reference field="6" count="1" selected="0">
            <x v="1"/>
          </reference>
          <reference field="19" count="5">
            <x v="18"/>
            <x v="21"/>
            <x v="23"/>
            <x v="24"/>
            <x v="26"/>
          </reference>
        </references>
      </pivotArea>
    </format>
    <format dxfId="851">
      <pivotArea dataOnly="0" labelOnly="1" outline="0" fieldPosition="0">
        <references count="2">
          <reference field="6" count="1" selected="0">
            <x v="3"/>
          </reference>
          <reference field="19" count="5">
            <x v="21"/>
            <x v="22"/>
            <x v="23"/>
            <x v="24"/>
            <x v="25"/>
          </reference>
        </references>
      </pivotArea>
    </format>
    <format dxfId="850">
      <pivotArea dataOnly="0" labelOnly="1" outline="0" fieldPosition="0">
        <references count="2">
          <reference field="6" count="1" selected="0">
            <x v="4"/>
          </reference>
          <reference field="19" count="4">
            <x v="19"/>
            <x v="20"/>
            <x v="22"/>
            <x v="23"/>
          </reference>
        </references>
      </pivotArea>
    </format>
    <format dxfId="849">
      <pivotArea dataOnly="0" labelOnly="1" outline="0" fieldPosition="0">
        <references count="2">
          <reference field="6" count="1" selected="0">
            <x v="8"/>
          </reference>
          <reference field="19" count="1">
            <x v="24"/>
          </reference>
        </references>
      </pivotArea>
    </format>
    <format dxfId="848">
      <pivotArea dataOnly="0" labelOnly="1" outline="0" fieldPosition="0">
        <references count="2">
          <reference field="6" count="1" selected="0">
            <x v="10"/>
          </reference>
          <reference field="19" count="6">
            <x v="19"/>
            <x v="20"/>
            <x v="23"/>
            <x v="24"/>
            <x v="25"/>
            <x v="26"/>
          </reference>
        </references>
      </pivotArea>
    </format>
    <format dxfId="847">
      <pivotArea dataOnly="0" labelOnly="1" outline="0" fieldPosition="0">
        <references count="2">
          <reference field="6" count="1" selected="0">
            <x v="11"/>
          </reference>
          <reference field="19" count="9">
            <x v="18"/>
            <x v="19"/>
            <x v="20"/>
            <x v="21"/>
            <x v="22"/>
            <x v="23"/>
            <x v="25"/>
            <x v="26"/>
            <x v="27"/>
          </reference>
        </references>
      </pivotArea>
    </format>
    <format dxfId="846">
      <pivotArea dataOnly="0" labelOnly="1" outline="0" fieldPosition="0">
        <references count="2">
          <reference field="6" count="1" selected="0">
            <x v="13"/>
          </reference>
          <reference field="19" count="5">
            <x v="20"/>
            <x v="22"/>
            <x v="23"/>
            <x v="26"/>
            <x v="27"/>
          </reference>
        </references>
      </pivotArea>
    </format>
    <format dxfId="845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18"/>
          </reference>
          <reference field="20" count="1">
            <x v="180"/>
          </reference>
        </references>
      </pivotArea>
    </format>
    <format dxfId="844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1"/>
          </reference>
          <reference field="20" count="1">
            <x v="336"/>
          </reference>
        </references>
      </pivotArea>
    </format>
    <format dxfId="843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3"/>
          </reference>
          <reference field="20" count="1">
            <x v="371"/>
          </reference>
        </references>
      </pivotArea>
    </format>
    <format dxfId="842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4"/>
          </reference>
          <reference field="20" count="3">
            <x v="444"/>
            <x v="449"/>
            <x v="466"/>
          </reference>
        </references>
      </pivotArea>
    </format>
    <format dxfId="841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6"/>
          </reference>
          <reference field="20" count="1">
            <x v="495"/>
          </reference>
        </references>
      </pivotArea>
    </format>
    <format dxfId="840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1"/>
          </reference>
          <reference field="20" count="2">
            <x v="340"/>
            <x v="347"/>
          </reference>
        </references>
      </pivotArea>
    </format>
    <format dxfId="839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2"/>
          </reference>
          <reference field="20" count="1">
            <x v="363"/>
          </reference>
        </references>
      </pivotArea>
    </format>
    <format dxfId="838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3"/>
          </reference>
          <reference field="20" count="7">
            <x v="371"/>
            <x v="389"/>
            <x v="398"/>
            <x v="401"/>
            <x v="412"/>
            <x v="420"/>
            <x v="421"/>
          </reference>
        </references>
      </pivotArea>
    </format>
    <format dxfId="837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4"/>
          </reference>
          <reference field="20" count="5">
            <x v="425"/>
            <x v="429"/>
            <x v="438"/>
            <x v="440"/>
            <x v="448"/>
          </reference>
        </references>
      </pivotArea>
    </format>
    <format dxfId="836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5"/>
          </reference>
          <reference field="20" count="2">
            <x v="485"/>
            <x v="492"/>
          </reference>
        </references>
      </pivotArea>
    </format>
    <format dxfId="835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19"/>
          </reference>
          <reference field="20" count="1">
            <x v="267"/>
          </reference>
        </references>
      </pivotArea>
    </format>
    <format dxfId="834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0"/>
          </reference>
          <reference field="20" count="2">
            <x v="291"/>
            <x v="302"/>
          </reference>
        </references>
      </pivotArea>
    </format>
    <format dxfId="833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2"/>
          </reference>
          <reference field="20" count="1">
            <x v="360"/>
          </reference>
        </references>
      </pivotArea>
    </format>
    <format dxfId="832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3"/>
          </reference>
          <reference field="20" count="2">
            <x v="371"/>
            <x v="415"/>
          </reference>
        </references>
      </pivotArea>
    </format>
    <format dxfId="831">
      <pivotArea dataOnly="0" labelOnly="1" outline="0" fieldPosition="0">
        <references count="3">
          <reference field="6" count="1" selected="0">
            <x v="8"/>
          </reference>
          <reference field="19" count="1" selected="0">
            <x v="24"/>
          </reference>
          <reference field="20" count="1">
            <x v="424"/>
          </reference>
        </references>
      </pivotArea>
    </format>
    <format dxfId="830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19"/>
          </reference>
          <reference field="20" count="1">
            <x v="246"/>
          </reference>
        </references>
      </pivotArea>
    </format>
    <format dxfId="829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0"/>
          </reference>
          <reference field="20" count="1">
            <x v="311"/>
          </reference>
        </references>
      </pivotArea>
    </format>
    <format dxfId="828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3"/>
          </reference>
          <reference field="20" count="3">
            <x v="374"/>
            <x v="402"/>
            <x v="414"/>
          </reference>
        </references>
      </pivotArea>
    </format>
    <format dxfId="827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4"/>
          </reference>
          <reference field="20" count="2">
            <x v="435"/>
            <x v="451"/>
          </reference>
        </references>
      </pivotArea>
    </format>
    <format dxfId="826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5"/>
          </reference>
          <reference field="20" count="3">
            <x v="478"/>
            <x v="480"/>
            <x v="483"/>
          </reference>
        </references>
      </pivotArea>
    </format>
    <format dxfId="825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6"/>
          </reference>
          <reference field="20" count="1">
            <x v="496"/>
          </reference>
        </references>
      </pivotArea>
    </format>
    <format dxfId="824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18"/>
          </reference>
          <reference field="20" count="1">
            <x v="228"/>
          </reference>
        </references>
      </pivotArea>
    </format>
    <format dxfId="823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19"/>
          </reference>
          <reference field="20" count="1">
            <x v="274"/>
          </reference>
        </references>
      </pivotArea>
    </format>
    <format dxfId="822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0"/>
          </reference>
          <reference field="20" count="1">
            <x v="333"/>
          </reference>
        </references>
      </pivotArea>
    </format>
    <format dxfId="821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1"/>
          </reference>
          <reference field="20" count="1">
            <x v="358"/>
          </reference>
        </references>
      </pivotArea>
    </format>
    <format dxfId="820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2"/>
          </reference>
          <reference field="20" count="1">
            <x v="364"/>
          </reference>
        </references>
      </pivotArea>
    </format>
    <format dxfId="819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3"/>
          </reference>
          <reference field="20" count="2">
            <x v="377"/>
            <x v="383"/>
          </reference>
        </references>
      </pivotArea>
    </format>
    <format dxfId="818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5"/>
          </reference>
          <reference field="20" count="2">
            <x v="477"/>
            <x v="479"/>
          </reference>
        </references>
      </pivotArea>
    </format>
    <format dxfId="817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6"/>
          </reference>
          <reference field="20" count="2">
            <x v="495"/>
            <x v="500"/>
          </reference>
        </references>
      </pivotArea>
    </format>
    <format dxfId="816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7"/>
          </reference>
          <reference field="20" count="2">
            <x v="512"/>
            <x v="513"/>
          </reference>
        </references>
      </pivotArea>
    </format>
    <format dxfId="815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0"/>
          </reference>
          <reference field="20" count="1">
            <x v="304"/>
          </reference>
        </references>
      </pivotArea>
    </format>
    <format dxfId="814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2"/>
          </reference>
          <reference field="20" count="1">
            <x v="367"/>
          </reference>
        </references>
      </pivotArea>
    </format>
    <format dxfId="813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3"/>
          </reference>
          <reference field="20" count="1">
            <x v="371"/>
          </reference>
        </references>
      </pivotArea>
    </format>
    <format dxfId="812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6"/>
          </reference>
          <reference field="20" count="1">
            <x v="503"/>
          </reference>
        </references>
      </pivotArea>
    </format>
    <format dxfId="811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7"/>
          </reference>
          <reference field="20" count="1">
            <x v="515"/>
          </reference>
        </references>
      </pivotArea>
    </format>
    <format dxfId="810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18"/>
          </reference>
          <reference field="20" count="1" selected="0">
            <x v="180"/>
          </reference>
          <reference field="23" count="1">
            <x v="14"/>
          </reference>
        </references>
      </pivotArea>
    </format>
    <format dxfId="809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1"/>
          </reference>
          <reference field="20" count="1" selected="0">
            <x v="336"/>
          </reference>
          <reference field="23" count="1">
            <x v="17"/>
          </reference>
        </references>
      </pivotArea>
    </format>
    <format dxfId="808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4"/>
          </reference>
          <reference field="20" count="1" selected="0">
            <x v="466"/>
          </reference>
          <reference field="23" count="1">
            <x v="18"/>
          </reference>
        </references>
      </pivotArea>
    </format>
    <format dxfId="807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6"/>
          </reference>
          <reference field="20" count="1" selected="0">
            <x v="495"/>
          </reference>
          <reference field="23" count="1">
            <x v="19"/>
          </reference>
        </references>
      </pivotArea>
    </format>
    <format dxfId="806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1"/>
          </reference>
          <reference field="20" count="1" selected="0">
            <x v="340"/>
          </reference>
          <reference field="23" count="1">
            <x v="15"/>
          </reference>
        </references>
      </pivotArea>
    </format>
    <format dxfId="805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2"/>
          </reference>
          <reference field="20" count="1" selected="0">
            <x v="363"/>
          </reference>
          <reference field="23" count="1">
            <x v="16"/>
          </reference>
        </references>
      </pivotArea>
    </format>
    <format dxfId="804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389"/>
          </reference>
          <reference field="23" count="1">
            <x v="15"/>
          </reference>
        </references>
      </pivotArea>
    </format>
    <format dxfId="803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398"/>
          </reference>
          <reference field="23" count="1">
            <x v="16"/>
          </reference>
        </references>
      </pivotArea>
    </format>
    <format dxfId="802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401"/>
          </reference>
          <reference field="23" count="1">
            <x v="18"/>
          </reference>
        </references>
      </pivotArea>
    </format>
    <format dxfId="801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412"/>
          </reference>
          <reference field="23" count="1">
            <x v="17"/>
          </reference>
        </references>
      </pivotArea>
    </format>
    <format dxfId="800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4"/>
          </reference>
          <reference field="20" count="1" selected="0">
            <x v="429"/>
          </reference>
          <reference field="23" count="1">
            <x v="18"/>
          </reference>
        </references>
      </pivotArea>
    </format>
    <format dxfId="799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4"/>
          </reference>
          <reference field="20" count="1" selected="0">
            <x v="438"/>
          </reference>
          <reference field="23" count="1">
            <x v="17"/>
          </reference>
        </references>
      </pivotArea>
    </format>
    <format dxfId="798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5"/>
          </reference>
          <reference field="20" count="1" selected="0">
            <x v="485"/>
          </reference>
          <reference field="23" count="1">
            <x v="20"/>
          </reference>
        </references>
      </pivotArea>
    </format>
    <format dxfId="797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5"/>
          </reference>
          <reference field="20" count="1" selected="0">
            <x v="492"/>
          </reference>
          <reference field="23" count="1">
            <x v="19"/>
          </reference>
        </references>
      </pivotArea>
    </format>
    <format dxfId="796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19"/>
          </reference>
          <reference field="20" count="1" selected="0">
            <x v="267"/>
          </reference>
          <reference field="23" count="1">
            <x v="14"/>
          </reference>
        </references>
      </pivotArea>
    </format>
    <format dxfId="795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0"/>
          </reference>
          <reference field="20" count="1" selected="0">
            <x v="291"/>
          </reference>
          <reference field="23" count="1">
            <x v="28"/>
          </reference>
        </references>
      </pivotArea>
    </format>
    <format dxfId="794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2"/>
          </reference>
          <reference field="20" count="1" selected="0">
            <x v="360"/>
          </reference>
          <reference field="23" count="1">
            <x v="15"/>
          </reference>
        </references>
      </pivotArea>
    </format>
    <format dxfId="793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3"/>
          </reference>
          <reference field="20" count="1" selected="0">
            <x v="371"/>
          </reference>
          <reference field="23" count="1">
            <x v="17"/>
          </reference>
        </references>
      </pivotArea>
    </format>
    <format dxfId="792">
      <pivotArea dataOnly="0" labelOnly="1" outline="0" fieldPosition="0">
        <references count="4">
          <reference field="6" count="1" selected="0">
            <x v="8"/>
          </reference>
          <reference field="19" count="1" selected="0">
            <x v="24"/>
          </reference>
          <reference field="20" count="1" selected="0">
            <x v="424"/>
          </reference>
          <reference field="23" count="1">
            <x v="19"/>
          </reference>
        </references>
      </pivotArea>
    </format>
    <format dxfId="791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19"/>
          </reference>
          <reference field="20" count="1" selected="0">
            <x v="246"/>
          </reference>
          <reference field="23" count="1">
            <x v="17"/>
          </reference>
        </references>
      </pivotArea>
    </format>
    <format dxfId="790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0"/>
          </reference>
          <reference field="20" count="1" selected="0">
            <x v="311"/>
          </reference>
          <reference field="23" count="1">
            <x v="15"/>
          </reference>
        </references>
      </pivotArea>
    </format>
    <format dxfId="789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3"/>
          </reference>
          <reference field="20" count="1" selected="0">
            <x v="374"/>
          </reference>
          <reference field="23" count="1">
            <x v="32"/>
          </reference>
        </references>
      </pivotArea>
    </format>
    <format dxfId="788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3"/>
          </reference>
          <reference field="20" count="1" selected="0">
            <x v="402"/>
          </reference>
          <reference field="23" count="1">
            <x v="16"/>
          </reference>
        </references>
      </pivotArea>
    </format>
    <format dxfId="787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3"/>
          </reference>
          <reference field="20" count="1" selected="0">
            <x v="414"/>
          </reference>
          <reference field="23" count="1">
            <x v="18"/>
          </reference>
        </references>
      </pivotArea>
    </format>
    <format dxfId="786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4"/>
          </reference>
          <reference field="20" count="1" selected="0">
            <x v="451"/>
          </reference>
          <reference field="23" count="1">
            <x v="19"/>
          </reference>
        </references>
      </pivotArea>
    </format>
    <format dxfId="785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5"/>
          </reference>
          <reference field="20" count="1" selected="0">
            <x v="478"/>
          </reference>
          <reference field="23" count="1">
            <x v="18"/>
          </reference>
        </references>
      </pivotArea>
    </format>
    <format dxfId="784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6"/>
          </reference>
          <reference field="20" count="1" selected="0">
            <x v="496"/>
          </reference>
          <reference field="23" count="1">
            <x v="28"/>
          </reference>
        </references>
      </pivotArea>
    </format>
    <format dxfId="783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18"/>
          </reference>
          <reference field="20" count="1" selected="0">
            <x v="228"/>
          </reference>
          <reference field="23" count="1">
            <x v="11"/>
          </reference>
        </references>
      </pivotArea>
    </format>
    <format dxfId="782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19"/>
          </reference>
          <reference field="20" count="1" selected="0">
            <x v="274"/>
          </reference>
          <reference field="23" count="1">
            <x v="14"/>
          </reference>
        </references>
      </pivotArea>
    </format>
    <format dxfId="781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1"/>
          </reference>
          <reference field="20" count="1" selected="0">
            <x v="358"/>
          </reference>
          <reference field="23" count="1">
            <x v="17"/>
          </reference>
        </references>
      </pivotArea>
    </format>
    <format dxfId="780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2"/>
          </reference>
          <reference field="20" count="1" selected="0">
            <x v="364"/>
          </reference>
          <reference field="23" count="1">
            <x v="16"/>
          </reference>
        </references>
      </pivotArea>
    </format>
    <format dxfId="779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3"/>
          </reference>
          <reference field="20" count="1" selected="0">
            <x v="383"/>
          </reference>
          <reference field="23" count="1">
            <x v="18"/>
          </reference>
        </references>
      </pivotArea>
    </format>
    <format dxfId="778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5"/>
          </reference>
          <reference field="20" count="1" selected="0">
            <x v="477"/>
          </reference>
          <reference field="23" count="1">
            <x v="32"/>
          </reference>
        </references>
      </pivotArea>
    </format>
    <format dxfId="777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5"/>
          </reference>
          <reference field="20" count="1" selected="0">
            <x v="479"/>
          </reference>
          <reference field="23" count="1">
            <x v="15"/>
          </reference>
        </references>
      </pivotArea>
    </format>
    <format dxfId="776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6"/>
          </reference>
          <reference field="20" count="1" selected="0">
            <x v="495"/>
          </reference>
          <reference field="23" count="1">
            <x v="20"/>
          </reference>
        </references>
      </pivotArea>
    </format>
    <format dxfId="775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6"/>
          </reference>
          <reference field="20" count="1" selected="0">
            <x v="500"/>
          </reference>
          <reference field="23" count="1">
            <x v="35"/>
          </reference>
        </references>
      </pivotArea>
    </format>
    <format dxfId="774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7"/>
          </reference>
          <reference field="20" count="1" selected="0">
            <x v="512"/>
          </reference>
          <reference field="23" count="1">
            <x v="32"/>
          </reference>
        </references>
      </pivotArea>
    </format>
    <format dxfId="773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7"/>
          </reference>
          <reference field="20" count="1" selected="0">
            <x v="513"/>
          </reference>
          <reference field="23" count="1">
            <x v="21"/>
          </reference>
        </references>
      </pivotArea>
    </format>
    <format dxfId="772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0"/>
          </reference>
          <reference field="20" count="1" selected="0">
            <x v="304"/>
          </reference>
          <reference field="23" count="1">
            <x v="28"/>
          </reference>
        </references>
      </pivotArea>
    </format>
    <format dxfId="771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2"/>
          </reference>
          <reference field="20" count="1" selected="0">
            <x v="367"/>
          </reference>
          <reference field="23" count="1">
            <x v="17"/>
          </reference>
        </references>
      </pivotArea>
    </format>
    <format dxfId="770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3"/>
          </reference>
          <reference field="20" count="1" selected="0">
            <x v="371"/>
          </reference>
          <reference field="23" count="1">
            <x v="16"/>
          </reference>
        </references>
      </pivotArea>
    </format>
    <format dxfId="769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6"/>
          </reference>
          <reference field="20" count="1" selected="0">
            <x v="503"/>
          </reference>
          <reference field="23" count="1">
            <x v="28"/>
          </reference>
        </references>
      </pivotArea>
    </format>
    <format dxfId="768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7"/>
          </reference>
          <reference field="20" count="1" selected="0">
            <x v="515"/>
          </reference>
          <reference field="23" count="1">
            <x v="35"/>
          </reference>
        </references>
      </pivotArea>
    </format>
    <format dxfId="767">
      <pivotArea dataOnly="0" labelOnly="1" outline="0" fieldPosition="0">
        <references count="5">
          <reference field="6" count="1" selected="0">
            <x v="1"/>
          </reference>
          <reference field="8" count="1">
            <x v="131"/>
          </reference>
          <reference field="19" count="1" selected="0">
            <x v="18"/>
          </reference>
          <reference field="20" count="1" selected="0">
            <x v="180"/>
          </reference>
          <reference field="23" count="1" selected="0">
            <x v="14"/>
          </reference>
        </references>
      </pivotArea>
    </format>
    <format dxfId="766">
      <pivotArea dataOnly="0" labelOnly="1" outline="0" fieldPosition="0">
        <references count="5">
          <reference field="6" count="1" selected="0">
            <x v="1"/>
          </reference>
          <reference field="8" count="1">
            <x v="205"/>
          </reference>
          <reference field="19" count="1" selected="0">
            <x v="21"/>
          </reference>
          <reference field="20" count="1" selected="0">
            <x v="336"/>
          </reference>
          <reference field="23" count="1" selected="0">
            <x v="17"/>
          </reference>
        </references>
      </pivotArea>
    </format>
    <format dxfId="765">
      <pivotArea dataOnly="0" labelOnly="1" outline="0" fieldPosition="0">
        <references count="5">
          <reference field="6" count="1" selected="0">
            <x v="1"/>
          </reference>
          <reference field="8" count="1">
            <x v="102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7"/>
          </reference>
        </references>
      </pivotArea>
    </format>
    <format dxfId="764">
      <pivotArea dataOnly="0" labelOnly="1" outline="0" fieldPosition="0">
        <references count="5">
          <reference field="6" count="1" selected="0">
            <x v="1"/>
          </reference>
          <reference field="8" count="1">
            <x v="103"/>
          </reference>
          <reference field="19" count="1" selected="0">
            <x v="24"/>
          </reference>
          <reference field="20" count="1" selected="0">
            <x v="444"/>
          </reference>
          <reference field="23" count="1" selected="0">
            <x v="17"/>
          </reference>
        </references>
      </pivotArea>
    </format>
    <format dxfId="763">
      <pivotArea dataOnly="0" labelOnly="1" outline="0" fieldPosition="0">
        <references count="5">
          <reference field="6" count="1" selected="0">
            <x v="1"/>
          </reference>
          <reference field="8" count="1">
            <x v="105"/>
          </reference>
          <reference field="19" count="1" selected="0">
            <x v="24"/>
          </reference>
          <reference field="20" count="1" selected="0">
            <x v="449"/>
          </reference>
          <reference field="23" count="1" selected="0">
            <x v="17"/>
          </reference>
        </references>
      </pivotArea>
    </format>
    <format dxfId="762">
      <pivotArea dataOnly="0" labelOnly="1" outline="0" fieldPosition="0">
        <references count="5">
          <reference field="6" count="1" selected="0">
            <x v="1"/>
          </reference>
          <reference field="8" count="1">
            <x v="104"/>
          </reference>
          <reference field="19" count="1" selected="0">
            <x v="24"/>
          </reference>
          <reference field="20" count="1" selected="0">
            <x v="466"/>
          </reference>
          <reference field="23" count="1" selected="0">
            <x v="18"/>
          </reference>
        </references>
      </pivotArea>
    </format>
    <format dxfId="761">
      <pivotArea dataOnly="0" labelOnly="1" outline="0" fieldPosition="0">
        <references count="5">
          <reference field="6" count="1" selected="0">
            <x v="1"/>
          </reference>
          <reference field="8" count="1">
            <x v="110"/>
          </reference>
          <reference field="19" count="1" selected="0">
            <x v="26"/>
          </reference>
          <reference field="20" count="1" selected="0">
            <x v="495"/>
          </reference>
          <reference field="23" count="1" selected="0">
            <x v="19"/>
          </reference>
        </references>
      </pivotArea>
    </format>
    <format dxfId="760">
      <pivotArea dataOnly="0" labelOnly="1" outline="0" fieldPosition="0">
        <references count="5">
          <reference field="6" count="1" selected="0">
            <x v="3"/>
          </reference>
          <reference field="8" count="1">
            <x v="197"/>
          </reference>
          <reference field="19" count="1" selected="0">
            <x v="21"/>
          </reference>
          <reference field="20" count="1" selected="0">
            <x v="340"/>
          </reference>
          <reference field="23" count="1" selected="0">
            <x v="15"/>
          </reference>
        </references>
      </pivotArea>
    </format>
    <format dxfId="759">
      <pivotArea dataOnly="0" labelOnly="1" outline="0" fieldPosition="0">
        <references count="5">
          <reference field="6" count="1" selected="0">
            <x v="3"/>
          </reference>
          <reference field="8" count="1">
            <x v="200"/>
          </reference>
          <reference field="19" count="1" selected="0">
            <x v="22"/>
          </reference>
          <reference field="20" count="1" selected="0">
            <x v="363"/>
          </reference>
          <reference field="23" count="1" selected="0">
            <x v="16"/>
          </reference>
        </references>
      </pivotArea>
    </format>
    <format dxfId="758">
      <pivotArea dataOnly="0" labelOnly="1" outline="0" fieldPosition="0">
        <references count="5">
          <reference field="6" count="1" selected="0">
            <x v="3"/>
          </reference>
          <reference field="8" count="1">
            <x v="209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6"/>
          </reference>
        </references>
      </pivotArea>
    </format>
    <format dxfId="757">
      <pivotArea dataOnly="0" labelOnly="1" outline="0" fieldPosition="0">
        <references count="5">
          <reference field="6" count="1" selected="0">
            <x v="3"/>
          </reference>
          <reference field="8" count="1">
            <x v="181"/>
          </reference>
          <reference field="19" count="1" selected="0">
            <x v="23"/>
          </reference>
          <reference field="20" count="1" selected="0">
            <x v="389"/>
          </reference>
          <reference field="23" count="1" selected="0">
            <x v="15"/>
          </reference>
        </references>
      </pivotArea>
    </format>
    <format dxfId="756">
      <pivotArea dataOnly="0" labelOnly="1" outline="0" fieldPosition="0">
        <references count="5">
          <reference field="6" count="1" selected="0">
            <x v="3"/>
          </reference>
          <reference field="8" count="1">
            <x v="196"/>
          </reference>
          <reference field="19" count="1" selected="0">
            <x v="23"/>
          </reference>
          <reference field="20" count="1" selected="0">
            <x v="398"/>
          </reference>
          <reference field="23" count="1" selected="0">
            <x v="16"/>
          </reference>
        </references>
      </pivotArea>
    </format>
    <format dxfId="755">
      <pivotArea dataOnly="0" labelOnly="1" outline="0" fieldPosition="0">
        <references count="5">
          <reference field="6" count="1" selected="0">
            <x v="3"/>
          </reference>
          <reference field="8" count="1">
            <x v="111"/>
          </reference>
          <reference field="19" count="1" selected="0">
            <x v="23"/>
          </reference>
          <reference field="20" count="1" selected="0">
            <x v="401"/>
          </reference>
          <reference field="23" count="1" selected="0">
            <x v="18"/>
          </reference>
        </references>
      </pivotArea>
    </format>
    <format dxfId="754">
      <pivotArea dataOnly="0" labelOnly="1" outline="0" fieldPosition="0">
        <references count="5">
          <reference field="6" count="1" selected="0">
            <x v="3"/>
          </reference>
          <reference field="8" count="1">
            <x v="206"/>
          </reference>
          <reference field="19" count="1" selected="0">
            <x v="23"/>
          </reference>
          <reference field="20" count="1" selected="0">
            <x v="412"/>
          </reference>
          <reference field="23" count="1" selected="0">
            <x v="17"/>
          </reference>
        </references>
      </pivotArea>
    </format>
    <format dxfId="753">
      <pivotArea dataOnly="0" labelOnly="1" outline="0" fieldPosition="0">
        <references count="5">
          <reference field="6" count="1" selected="0">
            <x v="3"/>
          </reference>
          <reference field="8" count="1">
            <x v="186"/>
          </reference>
          <reference field="19" count="1" selected="0">
            <x v="23"/>
          </reference>
          <reference field="20" count="1" selected="0">
            <x v="420"/>
          </reference>
          <reference field="23" count="1" selected="0">
            <x v="17"/>
          </reference>
        </references>
      </pivotArea>
    </format>
    <format dxfId="752">
      <pivotArea dataOnly="0" labelOnly="1" outline="0" fieldPosition="0">
        <references count="5">
          <reference field="6" count="1" selected="0">
            <x v="3"/>
          </reference>
          <reference field="8" count="1">
            <x v="213"/>
          </reference>
          <reference field="19" count="1" selected="0">
            <x v="24"/>
          </reference>
          <reference field="20" count="1" selected="0">
            <x v="429"/>
          </reference>
          <reference field="23" count="1" selected="0">
            <x v="18"/>
          </reference>
        </references>
      </pivotArea>
    </format>
    <format dxfId="751">
      <pivotArea dataOnly="0" labelOnly="1" outline="0" fieldPosition="0">
        <references count="5">
          <reference field="6" count="1" selected="0">
            <x v="3"/>
          </reference>
          <reference field="8" count="1">
            <x v="198"/>
          </reference>
          <reference field="19" count="1" selected="0">
            <x v="24"/>
          </reference>
          <reference field="20" count="1" selected="0">
            <x v="438"/>
          </reference>
          <reference field="23" count="1" selected="0">
            <x v="17"/>
          </reference>
        </references>
      </pivotArea>
    </format>
    <format dxfId="750">
      <pivotArea dataOnly="0" labelOnly="1" outline="0" fieldPosition="0">
        <references count="5">
          <reference field="6" count="1" selected="0">
            <x v="3"/>
          </reference>
          <reference field="8" count="1">
            <x v="216"/>
          </reference>
          <reference field="19" count="1" selected="0">
            <x v="25"/>
          </reference>
          <reference field="20" count="1" selected="0">
            <x v="485"/>
          </reference>
          <reference field="23" count="1" selected="0">
            <x v="20"/>
          </reference>
        </references>
      </pivotArea>
    </format>
    <format dxfId="749">
      <pivotArea dataOnly="0" labelOnly="1" outline="0" fieldPosition="0">
        <references count="5">
          <reference field="6" count="1" selected="0">
            <x v="3"/>
          </reference>
          <reference field="8" count="1">
            <x v="211"/>
          </reference>
          <reference field="19" count="1" selected="0">
            <x v="25"/>
          </reference>
          <reference field="20" count="1" selected="0">
            <x v="492"/>
          </reference>
          <reference field="23" count="1" selected="0">
            <x v="19"/>
          </reference>
        </references>
      </pivotArea>
    </format>
    <format dxfId="748">
      <pivotArea dataOnly="0" labelOnly="1" outline="0" fieldPosition="0">
        <references count="5">
          <reference field="6" count="1" selected="0">
            <x v="4"/>
          </reference>
          <reference field="8" count="1">
            <x v="195"/>
          </reference>
          <reference field="19" count="1" selected="0">
            <x v="19"/>
          </reference>
          <reference field="20" count="1" selected="0">
            <x v="267"/>
          </reference>
          <reference field="23" count="1" selected="0">
            <x v="14"/>
          </reference>
        </references>
      </pivotArea>
    </format>
    <format dxfId="747">
      <pivotArea dataOnly="0" labelOnly="1" outline="0" fieldPosition="0">
        <references count="5">
          <reference field="6" count="1" selected="0">
            <x v="4"/>
          </reference>
          <reference field="8" count="1">
            <x v="26"/>
          </reference>
          <reference field="19" count="1" selected="0">
            <x v="20"/>
          </reference>
          <reference field="20" count="1" selected="0">
            <x v="291"/>
          </reference>
          <reference field="23" count="1" selected="0">
            <x v="28"/>
          </reference>
        </references>
      </pivotArea>
    </format>
    <format dxfId="746">
      <pivotArea dataOnly="0" labelOnly="1" outline="0" fieldPosition="0">
        <references count="5">
          <reference field="6" count="1" selected="0">
            <x v="4"/>
          </reference>
          <reference field="8" count="1">
            <x v="180"/>
          </reference>
          <reference field="19" count="1" selected="0">
            <x v="22"/>
          </reference>
          <reference field="20" count="1" selected="0">
            <x v="360"/>
          </reference>
          <reference field="23" count="1" selected="0">
            <x v="15"/>
          </reference>
        </references>
      </pivotArea>
    </format>
    <format dxfId="745">
      <pivotArea dataOnly="0" labelOnly="1" outline="0" fieldPosition="0">
        <references count="5">
          <reference field="6" count="1" selected="0">
            <x v="4"/>
          </reference>
          <reference field="8" count="1">
            <x v="28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7"/>
          </reference>
        </references>
      </pivotArea>
    </format>
    <format dxfId="744">
      <pivotArea dataOnly="0" labelOnly="1" outline="0" fieldPosition="0">
        <references count="5">
          <reference field="6" count="1" selected="0">
            <x v="8"/>
          </reference>
          <reference field="8" count="1">
            <x v="39"/>
          </reference>
          <reference field="19" count="1" selected="0">
            <x v="24"/>
          </reference>
          <reference field="20" count="1" selected="0">
            <x v="424"/>
          </reference>
          <reference field="23" count="1" selected="0">
            <x v="19"/>
          </reference>
        </references>
      </pivotArea>
    </format>
    <format dxfId="743">
      <pivotArea dataOnly="0" labelOnly="1" outline="0" fieldPosition="0">
        <references count="5">
          <reference field="6" count="1" selected="0">
            <x v="10"/>
          </reference>
          <reference field="8" count="1">
            <x v="207"/>
          </reference>
          <reference field="19" count="1" selected="0">
            <x v="19"/>
          </reference>
          <reference field="20" count="1" selected="0">
            <x v="246"/>
          </reference>
          <reference field="23" count="1" selected="0">
            <x v="17"/>
          </reference>
        </references>
      </pivotArea>
    </format>
    <format dxfId="742">
      <pivotArea dataOnly="0" labelOnly="1" outline="0" fieldPosition="0">
        <references count="5">
          <reference field="6" count="1" selected="0">
            <x v="10"/>
          </reference>
          <reference field="8" count="1">
            <x v="38"/>
          </reference>
          <reference field="19" count="1" selected="0">
            <x v="20"/>
          </reference>
          <reference field="20" count="1" selected="0">
            <x v="311"/>
          </reference>
          <reference field="23" count="1" selected="0">
            <x v="15"/>
          </reference>
        </references>
      </pivotArea>
    </format>
    <format dxfId="741">
      <pivotArea dataOnly="0" labelOnly="1" outline="0" fieldPosition="0">
        <references count="5">
          <reference field="6" count="1" selected="0">
            <x v="10"/>
          </reference>
          <reference field="8" count="1">
            <x v="243"/>
          </reference>
          <reference field="19" count="1" selected="0">
            <x v="23"/>
          </reference>
          <reference field="20" count="1" selected="0">
            <x v="374"/>
          </reference>
          <reference field="23" count="1" selected="0">
            <x v="32"/>
          </reference>
        </references>
      </pivotArea>
    </format>
    <format dxfId="740">
      <pivotArea dataOnly="0" labelOnly="1" outline="0" fieldPosition="0">
        <references count="5">
          <reference field="6" count="1" selected="0">
            <x v="10"/>
          </reference>
          <reference field="8" count="1">
            <x v="196"/>
          </reference>
          <reference field="19" count="1" selected="0">
            <x v="23"/>
          </reference>
          <reference field="20" count="1" selected="0">
            <x v="402"/>
          </reference>
          <reference field="23" count="1" selected="0">
            <x v="16"/>
          </reference>
        </references>
      </pivotArea>
    </format>
    <format dxfId="739">
      <pivotArea dataOnly="0" labelOnly="1" outline="0" fieldPosition="0">
        <references count="5">
          <reference field="6" count="1" selected="0">
            <x v="10"/>
          </reference>
          <reference field="8" count="1">
            <x v="111"/>
          </reference>
          <reference field="19" count="1" selected="0">
            <x v="23"/>
          </reference>
          <reference field="20" count="1" selected="0">
            <x v="414"/>
          </reference>
          <reference field="23" count="1" selected="0">
            <x v="18"/>
          </reference>
        </references>
      </pivotArea>
    </format>
    <format dxfId="738">
      <pivotArea dataOnly="0" labelOnly="1" outline="0" fieldPosition="0">
        <references count="5">
          <reference field="6" count="1" selected="0">
            <x v="10"/>
          </reference>
          <reference field="8" count="1">
            <x v="141"/>
          </reference>
          <reference field="19" count="1" selected="0">
            <x v="24"/>
          </reference>
          <reference field="20" count="1" selected="0">
            <x v="435"/>
          </reference>
          <reference field="23" count="1" selected="0">
            <x v="18"/>
          </reference>
        </references>
      </pivotArea>
    </format>
    <format dxfId="737">
      <pivotArea dataOnly="0" labelOnly="1" outline="0" fieldPosition="0">
        <references count="5">
          <reference field="6" count="1" selected="0">
            <x v="10"/>
          </reference>
          <reference field="8" count="1">
            <x v="107"/>
          </reference>
          <reference field="19" count="1" selected="0">
            <x v="24"/>
          </reference>
          <reference field="20" count="1" selected="0">
            <x v="451"/>
          </reference>
          <reference field="23" count="1" selected="0">
            <x v="19"/>
          </reference>
        </references>
      </pivotArea>
    </format>
    <format dxfId="736">
      <pivotArea dataOnly="0" labelOnly="1" outline="0" fieldPosition="0">
        <references count="5">
          <reference field="6" count="1" selected="0">
            <x v="10"/>
          </reference>
          <reference field="8" count="1">
            <x v="104"/>
          </reference>
          <reference field="19" count="1" selected="0">
            <x v="25"/>
          </reference>
          <reference field="20" count="1" selected="0">
            <x v="478"/>
          </reference>
          <reference field="23" count="1" selected="0">
            <x v="18"/>
          </reference>
        </references>
      </pivotArea>
    </format>
    <format dxfId="735">
      <pivotArea dataOnly="0" labelOnly="1" outline="0" fieldPosition="0">
        <references count="5">
          <reference field="6" count="1" selected="0">
            <x v="10"/>
          </reference>
          <reference field="8" count="1">
            <x v="188"/>
          </reference>
          <reference field="19" count="1" selected="0">
            <x v="25"/>
          </reference>
          <reference field="20" count="1" selected="0">
            <x v="480"/>
          </reference>
          <reference field="23" count="1" selected="0">
            <x v="18"/>
          </reference>
        </references>
      </pivotArea>
    </format>
    <format dxfId="734">
      <pivotArea dataOnly="0" labelOnly="1" outline="0" fieldPosition="0">
        <references count="5">
          <reference field="6" count="1" selected="0">
            <x v="10"/>
          </reference>
          <reference field="8" count="1">
            <x v="185"/>
          </reference>
          <reference field="19" count="1" selected="0">
            <x v="25"/>
          </reference>
          <reference field="20" count="1" selected="0">
            <x v="483"/>
          </reference>
          <reference field="23" count="1" selected="0">
            <x v="18"/>
          </reference>
        </references>
      </pivotArea>
    </format>
    <format dxfId="733">
      <pivotArea dataOnly="0" labelOnly="1" outline="0" fieldPosition="0">
        <references count="5">
          <reference field="6" count="1" selected="0">
            <x v="10"/>
          </reference>
          <reference field="8" count="1">
            <x v="95"/>
          </reference>
          <reference field="19" count="1" selected="0">
            <x v="26"/>
          </reference>
          <reference field="20" count="1" selected="0">
            <x v="496"/>
          </reference>
          <reference field="23" count="1" selected="0">
            <x v="28"/>
          </reference>
        </references>
      </pivotArea>
    </format>
    <format dxfId="732">
      <pivotArea dataOnly="0" labelOnly="1" outline="0" fieldPosition="0">
        <references count="5">
          <reference field="6" count="1" selected="0">
            <x v="11"/>
          </reference>
          <reference field="8" count="1">
            <x v="56"/>
          </reference>
          <reference field="19" count="1" selected="0">
            <x v="18"/>
          </reference>
          <reference field="20" count="1" selected="0">
            <x v="228"/>
          </reference>
          <reference field="23" count="1" selected="0">
            <x v="11"/>
          </reference>
        </references>
      </pivotArea>
    </format>
    <format dxfId="731">
      <pivotArea dataOnly="0" labelOnly="1" outline="0" fieldPosition="0">
        <references count="5">
          <reference field="6" count="1" selected="0">
            <x v="11"/>
          </reference>
          <reference field="8" count="1">
            <x v="195"/>
          </reference>
          <reference field="19" count="1" selected="0">
            <x v="19"/>
          </reference>
          <reference field="20" count="1" selected="0">
            <x v="274"/>
          </reference>
          <reference field="23" count="1" selected="0">
            <x v="14"/>
          </reference>
        </references>
      </pivotArea>
    </format>
    <format dxfId="730">
      <pivotArea dataOnly="0" labelOnly="1" outline="0" fieldPosition="0">
        <references count="5">
          <reference field="6" count="1" selected="0">
            <x v="11"/>
          </reference>
          <reference field="8" count="1">
            <x v="131"/>
          </reference>
          <reference field="19" count="1" selected="0">
            <x v="20"/>
          </reference>
          <reference field="20" count="1" selected="0">
            <x v="333"/>
          </reference>
          <reference field="23" count="1" selected="0">
            <x v="14"/>
          </reference>
        </references>
      </pivotArea>
    </format>
    <format dxfId="729">
      <pivotArea dataOnly="0" labelOnly="1" outline="0" fieldPosition="0">
        <references count="5">
          <reference field="6" count="1" selected="0">
            <x v="11"/>
          </reference>
          <reference field="8" count="1">
            <x v="205"/>
          </reference>
          <reference field="19" count="1" selected="0">
            <x v="21"/>
          </reference>
          <reference field="20" count="1" selected="0">
            <x v="358"/>
          </reference>
          <reference field="23" count="1" selected="0">
            <x v="17"/>
          </reference>
        </references>
      </pivotArea>
    </format>
    <format dxfId="728">
      <pivotArea dataOnly="0" labelOnly="1" outline="0" fieldPosition="0">
        <references count="5">
          <reference field="6" count="1" selected="0">
            <x v="11"/>
          </reference>
          <reference field="8" count="1">
            <x v="200"/>
          </reference>
          <reference field="19" count="1" selected="0">
            <x v="22"/>
          </reference>
          <reference field="20" count="1" selected="0">
            <x v="364"/>
          </reference>
          <reference field="23" count="1" selected="0">
            <x v="16"/>
          </reference>
        </references>
      </pivotArea>
    </format>
    <format dxfId="727">
      <pivotArea dataOnly="0" labelOnly="1" outline="0" fieldPosition="0">
        <references count="5">
          <reference field="6" count="1" selected="0">
            <x v="11"/>
          </reference>
          <reference field="8" count="1">
            <x v="209"/>
          </reference>
          <reference field="19" count="1" selected="0">
            <x v="23"/>
          </reference>
          <reference field="20" count="1" selected="0">
            <x v="377"/>
          </reference>
          <reference field="23" count="1" selected="0">
            <x v="16"/>
          </reference>
        </references>
      </pivotArea>
    </format>
    <format dxfId="726">
      <pivotArea dataOnly="0" labelOnly="1" outline="0" fieldPosition="0">
        <references count="5">
          <reference field="6" count="1" selected="0">
            <x v="11"/>
          </reference>
          <reference field="8" count="1">
            <x v="98"/>
          </reference>
          <reference field="19" count="1" selected="0">
            <x v="23"/>
          </reference>
          <reference field="20" count="1" selected="0">
            <x v="383"/>
          </reference>
          <reference field="23" count="1" selected="0">
            <x v="18"/>
          </reference>
        </references>
      </pivotArea>
    </format>
    <format dxfId="725">
      <pivotArea dataOnly="0" labelOnly="1" outline="0" fieldPosition="0">
        <references count="5">
          <reference field="6" count="1" selected="0">
            <x v="11"/>
          </reference>
          <reference field="8" count="1">
            <x v="243"/>
          </reference>
          <reference field="19" count="1" selected="0">
            <x v="25"/>
          </reference>
          <reference field="20" count="1" selected="0">
            <x v="477"/>
          </reference>
          <reference field="23" count="1" selected="0">
            <x v="32"/>
          </reference>
        </references>
      </pivotArea>
    </format>
    <format dxfId="724">
      <pivotArea dataOnly="0" labelOnly="1" outline="0" fieldPosition="0">
        <references count="5">
          <reference field="6" count="1" selected="0">
            <x v="11"/>
          </reference>
          <reference field="8" count="1">
            <x v="251"/>
          </reference>
          <reference field="19" count="1" selected="0">
            <x v="25"/>
          </reference>
          <reference field="20" count="1" selected="0">
            <x v="479"/>
          </reference>
          <reference field="23" count="1" selected="0">
            <x v="15"/>
          </reference>
        </references>
      </pivotArea>
    </format>
    <format dxfId="723">
      <pivotArea dataOnly="0" labelOnly="1" outline="0" fieldPosition="0">
        <references count="5">
          <reference field="6" count="1" selected="0">
            <x v="11"/>
          </reference>
          <reference field="8" count="1">
            <x v="223"/>
          </reference>
          <reference field="19" count="1" selected="0">
            <x v="26"/>
          </reference>
          <reference field="20" count="1" selected="0">
            <x v="495"/>
          </reference>
          <reference field="23" count="1" selected="0">
            <x v="20"/>
          </reference>
        </references>
      </pivotArea>
    </format>
    <format dxfId="722">
      <pivotArea dataOnly="0" labelOnly="1" outline="0" fieldPosition="0">
        <references count="5">
          <reference field="6" count="1" selected="0">
            <x v="11"/>
          </reference>
          <reference field="8" count="1">
            <x v="249"/>
          </reference>
          <reference field="19" count="1" selected="0">
            <x v="26"/>
          </reference>
          <reference field="20" count="1" selected="0">
            <x v="500"/>
          </reference>
          <reference field="23" count="1" selected="0">
            <x v="35"/>
          </reference>
        </references>
      </pivotArea>
    </format>
    <format dxfId="721">
      <pivotArea dataOnly="0" labelOnly="1" outline="0" fieldPosition="0">
        <references count="5">
          <reference field="6" count="1" selected="0">
            <x v="11"/>
          </reference>
          <reference field="8" count="1">
            <x v="235"/>
          </reference>
          <reference field="19" count="1" selected="0">
            <x v="27"/>
          </reference>
          <reference field="20" count="1" selected="0">
            <x v="512"/>
          </reference>
          <reference field="23" count="1" selected="0">
            <x v="32"/>
          </reference>
        </references>
      </pivotArea>
    </format>
    <format dxfId="720">
      <pivotArea dataOnly="0" labelOnly="1" outline="0" fieldPosition="0">
        <references count="5">
          <reference field="6" count="1" selected="0">
            <x v="11"/>
          </reference>
          <reference field="8" count="1">
            <x v="192"/>
          </reference>
          <reference field="19" count="1" selected="0">
            <x v="27"/>
          </reference>
          <reference field="20" count="1" selected="0">
            <x v="513"/>
          </reference>
          <reference field="23" count="1" selected="0">
            <x v="21"/>
          </reference>
        </references>
      </pivotArea>
    </format>
    <format dxfId="719">
      <pivotArea dataOnly="0" labelOnly="1" outline="0" fieldPosition="0">
        <references count="5">
          <reference field="6" count="1" selected="0">
            <x v="13"/>
          </reference>
          <reference field="8" count="1">
            <x v="26"/>
          </reference>
          <reference field="19" count="1" selected="0">
            <x v="20"/>
          </reference>
          <reference field="20" count="1" selected="0">
            <x v="304"/>
          </reference>
          <reference field="23" count="1" selected="0">
            <x v="28"/>
          </reference>
        </references>
      </pivotArea>
    </format>
    <format dxfId="718">
      <pivotArea dataOnly="0" labelOnly="1" outline="0" fieldPosition="0">
        <references count="5">
          <reference field="6" count="1" selected="0">
            <x v="13"/>
          </reference>
          <reference field="8" count="1">
            <x v="207"/>
          </reference>
          <reference field="19" count="1" selected="0">
            <x v="22"/>
          </reference>
          <reference field="20" count="1" selected="0">
            <x v="367"/>
          </reference>
          <reference field="23" count="1" selected="0">
            <x v="17"/>
          </reference>
        </references>
      </pivotArea>
    </format>
    <format dxfId="717">
      <pivotArea dataOnly="0" labelOnly="1" outline="0" fieldPosition="0">
        <references count="5">
          <reference field="6" count="1" selected="0">
            <x v="13"/>
          </reference>
          <reference field="8" count="1">
            <x v="115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6"/>
          </reference>
        </references>
      </pivotArea>
    </format>
    <format dxfId="716">
      <pivotArea dataOnly="0" labelOnly="1" outline="0" fieldPosition="0">
        <references count="5">
          <reference field="6" count="1" selected="0">
            <x v="13"/>
          </reference>
          <reference field="8" count="1">
            <x v="95"/>
          </reference>
          <reference field="19" count="1" selected="0">
            <x v="26"/>
          </reference>
          <reference field="20" count="1" selected="0">
            <x v="503"/>
          </reference>
          <reference field="23" count="1" selected="0">
            <x v="28"/>
          </reference>
        </references>
      </pivotArea>
    </format>
    <format dxfId="715">
      <pivotArea dataOnly="0" labelOnly="1" outline="0" fieldPosition="0">
        <references count="5">
          <reference field="6" count="1" selected="0">
            <x v="13"/>
          </reference>
          <reference field="8" count="1">
            <x v="249"/>
          </reference>
          <reference field="19" count="1" selected="0">
            <x v="27"/>
          </reference>
          <reference field="20" count="1" selected="0">
            <x v="515"/>
          </reference>
          <reference field="23" count="1" selected="0">
            <x v="35"/>
          </reference>
        </references>
      </pivotArea>
    </format>
    <format dxfId="714">
      <pivotArea dataOnly="0" labelOnly="1" outline="0" axis="axisValues" fieldPosition="0"/>
    </format>
    <format dxfId="713">
      <pivotArea type="all" dataOnly="0" outline="0" fieldPosition="0"/>
    </format>
    <format dxfId="712">
      <pivotArea outline="0" collapsedLevelsAreSubtotals="1" fieldPosition="0"/>
    </format>
    <format dxfId="711">
      <pivotArea field="6" type="button" dataOnly="0" labelOnly="1" outline="0" axis="axisRow" fieldPosition="0"/>
    </format>
    <format dxfId="710">
      <pivotArea field="19" type="button" dataOnly="0" labelOnly="1" outline="0" axis="axisRow" fieldPosition="1"/>
    </format>
    <format dxfId="709">
      <pivotArea field="20" type="button" dataOnly="0" labelOnly="1" outline="0" axis="axisRow" fieldPosition="2"/>
    </format>
    <format dxfId="708">
      <pivotArea field="23" type="button" dataOnly="0" labelOnly="1" outline="0" axis="axisRow" fieldPosition="3"/>
    </format>
    <format dxfId="707">
      <pivotArea field="8" type="button" dataOnly="0" labelOnly="1" outline="0" axis="axisRow" fieldPosition="4"/>
    </format>
    <format dxfId="706">
      <pivotArea field="12" type="button" dataOnly="0" labelOnly="1" outline="0"/>
    </format>
    <format dxfId="705">
      <pivotArea field="9" type="button" dataOnly="0" labelOnly="1" outline="0" axis="axisRow" fieldPosition="6"/>
    </format>
    <format dxfId="704">
      <pivotArea field="11" type="button" dataOnly="0" labelOnly="1" outline="0" axis="axisRow" fieldPosition="7"/>
    </format>
    <format dxfId="703">
      <pivotArea field="10" type="button" dataOnly="0" labelOnly="1" outline="0" axis="axisRow" fieldPosition="8"/>
    </format>
    <format dxfId="702">
      <pivotArea field="17" type="button" dataOnly="0" labelOnly="1" outline="0" axis="axisRow" fieldPosition="9"/>
    </format>
    <format dxfId="701">
      <pivotArea dataOnly="0" labelOnly="1" outline="0" fieldPosition="0">
        <references count="1">
          <reference field="6" count="7">
            <x v="1"/>
            <x v="3"/>
            <x v="4"/>
            <x v="8"/>
            <x v="10"/>
            <x v="11"/>
            <x v="13"/>
          </reference>
        </references>
      </pivotArea>
    </format>
    <format dxfId="700">
      <pivotArea dataOnly="0" labelOnly="1" outline="0" fieldPosition="0">
        <references count="1">
          <reference field="6" count="7" sumSubtotal="1">
            <x v="1"/>
            <x v="3"/>
            <x v="4"/>
            <x v="8"/>
            <x v="10"/>
            <x v="11"/>
            <x v="13"/>
          </reference>
        </references>
      </pivotArea>
    </format>
    <format dxfId="699">
      <pivotArea dataOnly="0" labelOnly="1" outline="0" fieldPosition="0">
        <references count="2">
          <reference field="6" count="1" selected="0">
            <x v="1"/>
          </reference>
          <reference field="19" count="5">
            <x v="18"/>
            <x v="21"/>
            <x v="23"/>
            <x v="24"/>
            <x v="26"/>
          </reference>
        </references>
      </pivotArea>
    </format>
    <format dxfId="698">
      <pivotArea dataOnly="0" labelOnly="1" outline="0" fieldPosition="0">
        <references count="2">
          <reference field="6" count="1" selected="0">
            <x v="3"/>
          </reference>
          <reference field="19" count="5">
            <x v="21"/>
            <x v="22"/>
            <x v="23"/>
            <x v="24"/>
            <x v="25"/>
          </reference>
        </references>
      </pivotArea>
    </format>
    <format dxfId="697">
      <pivotArea dataOnly="0" labelOnly="1" outline="0" fieldPosition="0">
        <references count="2">
          <reference field="6" count="1" selected="0">
            <x v="4"/>
          </reference>
          <reference field="19" count="4">
            <x v="19"/>
            <x v="20"/>
            <x v="22"/>
            <x v="23"/>
          </reference>
        </references>
      </pivotArea>
    </format>
    <format dxfId="696">
      <pivotArea dataOnly="0" labelOnly="1" outline="0" fieldPosition="0">
        <references count="2">
          <reference field="6" count="1" selected="0">
            <x v="8"/>
          </reference>
          <reference field="19" count="1">
            <x v="24"/>
          </reference>
        </references>
      </pivotArea>
    </format>
    <format dxfId="695">
      <pivotArea dataOnly="0" labelOnly="1" outline="0" fieldPosition="0">
        <references count="2">
          <reference field="6" count="1" selected="0">
            <x v="10"/>
          </reference>
          <reference field="19" count="6">
            <x v="19"/>
            <x v="20"/>
            <x v="23"/>
            <x v="24"/>
            <x v="25"/>
            <x v="26"/>
          </reference>
        </references>
      </pivotArea>
    </format>
    <format dxfId="694">
      <pivotArea dataOnly="0" labelOnly="1" outline="0" fieldPosition="0">
        <references count="2">
          <reference field="6" count="1" selected="0">
            <x v="11"/>
          </reference>
          <reference field="19" count="9">
            <x v="18"/>
            <x v="19"/>
            <x v="20"/>
            <x v="21"/>
            <x v="22"/>
            <x v="23"/>
            <x v="25"/>
            <x v="26"/>
            <x v="27"/>
          </reference>
        </references>
      </pivotArea>
    </format>
    <format dxfId="693">
      <pivotArea dataOnly="0" labelOnly="1" outline="0" fieldPosition="0">
        <references count="2">
          <reference field="6" count="1" selected="0">
            <x v="13"/>
          </reference>
          <reference field="19" count="5">
            <x v="20"/>
            <x v="22"/>
            <x v="23"/>
            <x v="26"/>
            <x v="27"/>
          </reference>
        </references>
      </pivotArea>
    </format>
    <format dxfId="692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18"/>
          </reference>
          <reference field="20" count="1">
            <x v="180"/>
          </reference>
        </references>
      </pivotArea>
    </format>
    <format dxfId="691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1"/>
          </reference>
          <reference field="20" count="1">
            <x v="336"/>
          </reference>
        </references>
      </pivotArea>
    </format>
    <format dxfId="690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3"/>
          </reference>
          <reference field="20" count="1">
            <x v="371"/>
          </reference>
        </references>
      </pivotArea>
    </format>
    <format dxfId="689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4"/>
          </reference>
          <reference field="20" count="3">
            <x v="444"/>
            <x v="449"/>
            <x v="466"/>
          </reference>
        </references>
      </pivotArea>
    </format>
    <format dxfId="688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6"/>
          </reference>
          <reference field="20" count="1">
            <x v="495"/>
          </reference>
        </references>
      </pivotArea>
    </format>
    <format dxfId="687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1"/>
          </reference>
          <reference field="20" count="2">
            <x v="340"/>
            <x v="347"/>
          </reference>
        </references>
      </pivotArea>
    </format>
    <format dxfId="686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2"/>
          </reference>
          <reference field="20" count="1">
            <x v="363"/>
          </reference>
        </references>
      </pivotArea>
    </format>
    <format dxfId="685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3"/>
          </reference>
          <reference field="20" count="7">
            <x v="371"/>
            <x v="389"/>
            <x v="398"/>
            <x v="401"/>
            <x v="412"/>
            <x v="420"/>
            <x v="421"/>
          </reference>
        </references>
      </pivotArea>
    </format>
    <format dxfId="684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4"/>
          </reference>
          <reference field="20" count="5">
            <x v="425"/>
            <x v="429"/>
            <x v="438"/>
            <x v="440"/>
            <x v="448"/>
          </reference>
        </references>
      </pivotArea>
    </format>
    <format dxfId="683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5"/>
          </reference>
          <reference field="20" count="2">
            <x v="485"/>
            <x v="492"/>
          </reference>
        </references>
      </pivotArea>
    </format>
    <format dxfId="682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19"/>
          </reference>
          <reference field="20" count="1">
            <x v="267"/>
          </reference>
        </references>
      </pivotArea>
    </format>
    <format dxfId="681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0"/>
          </reference>
          <reference field="20" count="2">
            <x v="291"/>
            <x v="302"/>
          </reference>
        </references>
      </pivotArea>
    </format>
    <format dxfId="680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2"/>
          </reference>
          <reference field="20" count="1">
            <x v="360"/>
          </reference>
        </references>
      </pivotArea>
    </format>
    <format dxfId="679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3"/>
          </reference>
          <reference field="20" count="2">
            <x v="371"/>
            <x v="415"/>
          </reference>
        </references>
      </pivotArea>
    </format>
    <format dxfId="678">
      <pivotArea dataOnly="0" labelOnly="1" outline="0" fieldPosition="0">
        <references count="3">
          <reference field="6" count="1" selected="0">
            <x v="8"/>
          </reference>
          <reference field="19" count="1" selected="0">
            <x v="24"/>
          </reference>
          <reference field="20" count="1">
            <x v="424"/>
          </reference>
        </references>
      </pivotArea>
    </format>
    <format dxfId="677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19"/>
          </reference>
          <reference field="20" count="1">
            <x v="246"/>
          </reference>
        </references>
      </pivotArea>
    </format>
    <format dxfId="676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0"/>
          </reference>
          <reference field="20" count="1">
            <x v="311"/>
          </reference>
        </references>
      </pivotArea>
    </format>
    <format dxfId="675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3"/>
          </reference>
          <reference field="20" count="3">
            <x v="374"/>
            <x v="402"/>
            <x v="414"/>
          </reference>
        </references>
      </pivotArea>
    </format>
    <format dxfId="674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4"/>
          </reference>
          <reference field="20" count="2">
            <x v="435"/>
            <x v="451"/>
          </reference>
        </references>
      </pivotArea>
    </format>
    <format dxfId="673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5"/>
          </reference>
          <reference field="20" count="3">
            <x v="478"/>
            <x v="480"/>
            <x v="483"/>
          </reference>
        </references>
      </pivotArea>
    </format>
    <format dxfId="672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6"/>
          </reference>
          <reference field="20" count="1">
            <x v="496"/>
          </reference>
        </references>
      </pivotArea>
    </format>
    <format dxfId="671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18"/>
          </reference>
          <reference field="20" count="1">
            <x v="228"/>
          </reference>
        </references>
      </pivotArea>
    </format>
    <format dxfId="670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19"/>
          </reference>
          <reference field="20" count="1">
            <x v="274"/>
          </reference>
        </references>
      </pivotArea>
    </format>
    <format dxfId="669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0"/>
          </reference>
          <reference field="20" count="1">
            <x v="333"/>
          </reference>
        </references>
      </pivotArea>
    </format>
    <format dxfId="668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1"/>
          </reference>
          <reference field="20" count="1">
            <x v="358"/>
          </reference>
        </references>
      </pivotArea>
    </format>
    <format dxfId="667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2"/>
          </reference>
          <reference field="20" count="1">
            <x v="364"/>
          </reference>
        </references>
      </pivotArea>
    </format>
    <format dxfId="666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3"/>
          </reference>
          <reference field="20" count="2">
            <x v="377"/>
            <x v="383"/>
          </reference>
        </references>
      </pivotArea>
    </format>
    <format dxfId="665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5"/>
          </reference>
          <reference field="20" count="2">
            <x v="477"/>
            <x v="479"/>
          </reference>
        </references>
      </pivotArea>
    </format>
    <format dxfId="664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6"/>
          </reference>
          <reference field="20" count="2">
            <x v="495"/>
            <x v="500"/>
          </reference>
        </references>
      </pivotArea>
    </format>
    <format dxfId="663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7"/>
          </reference>
          <reference field="20" count="2">
            <x v="512"/>
            <x v="513"/>
          </reference>
        </references>
      </pivotArea>
    </format>
    <format dxfId="662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0"/>
          </reference>
          <reference field="20" count="1">
            <x v="304"/>
          </reference>
        </references>
      </pivotArea>
    </format>
    <format dxfId="661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2"/>
          </reference>
          <reference field="20" count="1">
            <x v="367"/>
          </reference>
        </references>
      </pivotArea>
    </format>
    <format dxfId="660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3"/>
          </reference>
          <reference field="20" count="1">
            <x v="371"/>
          </reference>
        </references>
      </pivotArea>
    </format>
    <format dxfId="659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6"/>
          </reference>
          <reference field="20" count="1">
            <x v="503"/>
          </reference>
        </references>
      </pivotArea>
    </format>
    <format dxfId="658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7"/>
          </reference>
          <reference field="20" count="1">
            <x v="515"/>
          </reference>
        </references>
      </pivotArea>
    </format>
    <format dxfId="657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18"/>
          </reference>
          <reference field="20" count="1" selected="0">
            <x v="180"/>
          </reference>
          <reference field="23" count="1">
            <x v="14"/>
          </reference>
        </references>
      </pivotArea>
    </format>
    <format dxfId="656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1"/>
          </reference>
          <reference field="20" count="1" selected="0">
            <x v="336"/>
          </reference>
          <reference field="23" count="1">
            <x v="17"/>
          </reference>
        </references>
      </pivotArea>
    </format>
    <format dxfId="655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4"/>
          </reference>
          <reference field="20" count="1" selected="0">
            <x v="466"/>
          </reference>
          <reference field="23" count="1">
            <x v="18"/>
          </reference>
        </references>
      </pivotArea>
    </format>
    <format dxfId="654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6"/>
          </reference>
          <reference field="20" count="1" selected="0">
            <x v="495"/>
          </reference>
          <reference field="23" count="1">
            <x v="19"/>
          </reference>
        </references>
      </pivotArea>
    </format>
    <format dxfId="653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1"/>
          </reference>
          <reference field="20" count="1" selected="0">
            <x v="340"/>
          </reference>
          <reference field="23" count="1">
            <x v="15"/>
          </reference>
        </references>
      </pivotArea>
    </format>
    <format dxfId="652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2"/>
          </reference>
          <reference field="20" count="1" selected="0">
            <x v="363"/>
          </reference>
          <reference field="23" count="1">
            <x v="16"/>
          </reference>
        </references>
      </pivotArea>
    </format>
    <format dxfId="651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389"/>
          </reference>
          <reference field="23" count="1">
            <x v="15"/>
          </reference>
        </references>
      </pivotArea>
    </format>
    <format dxfId="650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398"/>
          </reference>
          <reference field="23" count="1">
            <x v="16"/>
          </reference>
        </references>
      </pivotArea>
    </format>
    <format dxfId="649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401"/>
          </reference>
          <reference field="23" count="1">
            <x v="18"/>
          </reference>
        </references>
      </pivotArea>
    </format>
    <format dxfId="648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412"/>
          </reference>
          <reference field="23" count="1">
            <x v="17"/>
          </reference>
        </references>
      </pivotArea>
    </format>
    <format dxfId="647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4"/>
          </reference>
          <reference field="20" count="1" selected="0">
            <x v="429"/>
          </reference>
          <reference field="23" count="1">
            <x v="18"/>
          </reference>
        </references>
      </pivotArea>
    </format>
    <format dxfId="646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4"/>
          </reference>
          <reference field="20" count="1" selected="0">
            <x v="438"/>
          </reference>
          <reference field="23" count="1">
            <x v="17"/>
          </reference>
        </references>
      </pivotArea>
    </format>
    <format dxfId="645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5"/>
          </reference>
          <reference field="20" count="1" selected="0">
            <x v="485"/>
          </reference>
          <reference field="23" count="1">
            <x v="20"/>
          </reference>
        </references>
      </pivotArea>
    </format>
    <format dxfId="644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5"/>
          </reference>
          <reference field="20" count="1" selected="0">
            <x v="492"/>
          </reference>
          <reference field="23" count="1">
            <x v="19"/>
          </reference>
        </references>
      </pivotArea>
    </format>
    <format dxfId="643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19"/>
          </reference>
          <reference field="20" count="1" selected="0">
            <x v="267"/>
          </reference>
          <reference field="23" count="1">
            <x v="14"/>
          </reference>
        </references>
      </pivotArea>
    </format>
    <format dxfId="642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0"/>
          </reference>
          <reference field="20" count="1" selected="0">
            <x v="291"/>
          </reference>
          <reference field="23" count="1">
            <x v="28"/>
          </reference>
        </references>
      </pivotArea>
    </format>
    <format dxfId="641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2"/>
          </reference>
          <reference field="20" count="1" selected="0">
            <x v="360"/>
          </reference>
          <reference field="23" count="1">
            <x v="15"/>
          </reference>
        </references>
      </pivotArea>
    </format>
    <format dxfId="640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3"/>
          </reference>
          <reference field="20" count="1" selected="0">
            <x v="371"/>
          </reference>
          <reference field="23" count="1">
            <x v="17"/>
          </reference>
        </references>
      </pivotArea>
    </format>
    <format dxfId="639">
      <pivotArea dataOnly="0" labelOnly="1" outline="0" fieldPosition="0">
        <references count="4">
          <reference field="6" count="1" selected="0">
            <x v="8"/>
          </reference>
          <reference field="19" count="1" selected="0">
            <x v="24"/>
          </reference>
          <reference field="20" count="1" selected="0">
            <x v="424"/>
          </reference>
          <reference field="23" count="1">
            <x v="19"/>
          </reference>
        </references>
      </pivotArea>
    </format>
    <format dxfId="638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19"/>
          </reference>
          <reference field="20" count="1" selected="0">
            <x v="246"/>
          </reference>
          <reference field="23" count="1">
            <x v="17"/>
          </reference>
        </references>
      </pivotArea>
    </format>
    <format dxfId="637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0"/>
          </reference>
          <reference field="20" count="1" selected="0">
            <x v="311"/>
          </reference>
          <reference field="23" count="1">
            <x v="15"/>
          </reference>
        </references>
      </pivotArea>
    </format>
    <format dxfId="636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3"/>
          </reference>
          <reference field="20" count="1" selected="0">
            <x v="374"/>
          </reference>
          <reference field="23" count="1">
            <x v="32"/>
          </reference>
        </references>
      </pivotArea>
    </format>
    <format dxfId="635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3"/>
          </reference>
          <reference field="20" count="1" selected="0">
            <x v="402"/>
          </reference>
          <reference field="23" count="1">
            <x v="16"/>
          </reference>
        </references>
      </pivotArea>
    </format>
    <format dxfId="634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3"/>
          </reference>
          <reference field="20" count="1" selected="0">
            <x v="414"/>
          </reference>
          <reference field="23" count="1">
            <x v="18"/>
          </reference>
        </references>
      </pivotArea>
    </format>
    <format dxfId="633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4"/>
          </reference>
          <reference field="20" count="1" selected="0">
            <x v="451"/>
          </reference>
          <reference field="23" count="1">
            <x v="19"/>
          </reference>
        </references>
      </pivotArea>
    </format>
    <format dxfId="632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5"/>
          </reference>
          <reference field="20" count="1" selected="0">
            <x v="478"/>
          </reference>
          <reference field="23" count="1">
            <x v="18"/>
          </reference>
        </references>
      </pivotArea>
    </format>
    <format dxfId="631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6"/>
          </reference>
          <reference field="20" count="1" selected="0">
            <x v="496"/>
          </reference>
          <reference field="23" count="1">
            <x v="28"/>
          </reference>
        </references>
      </pivotArea>
    </format>
    <format dxfId="630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18"/>
          </reference>
          <reference field="20" count="1" selected="0">
            <x v="228"/>
          </reference>
          <reference field="23" count="1">
            <x v="11"/>
          </reference>
        </references>
      </pivotArea>
    </format>
    <format dxfId="629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19"/>
          </reference>
          <reference field="20" count="1" selected="0">
            <x v="274"/>
          </reference>
          <reference field="23" count="1">
            <x v="14"/>
          </reference>
        </references>
      </pivotArea>
    </format>
    <format dxfId="628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1"/>
          </reference>
          <reference field="20" count="1" selected="0">
            <x v="358"/>
          </reference>
          <reference field="23" count="1">
            <x v="17"/>
          </reference>
        </references>
      </pivotArea>
    </format>
    <format dxfId="627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2"/>
          </reference>
          <reference field="20" count="1" selected="0">
            <x v="364"/>
          </reference>
          <reference field="23" count="1">
            <x v="16"/>
          </reference>
        </references>
      </pivotArea>
    </format>
    <format dxfId="626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3"/>
          </reference>
          <reference field="20" count="1" selected="0">
            <x v="383"/>
          </reference>
          <reference field="23" count="1">
            <x v="18"/>
          </reference>
        </references>
      </pivotArea>
    </format>
    <format dxfId="625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5"/>
          </reference>
          <reference field="20" count="1" selected="0">
            <x v="477"/>
          </reference>
          <reference field="23" count="1">
            <x v="32"/>
          </reference>
        </references>
      </pivotArea>
    </format>
    <format dxfId="624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5"/>
          </reference>
          <reference field="20" count="1" selected="0">
            <x v="479"/>
          </reference>
          <reference field="23" count="1">
            <x v="15"/>
          </reference>
        </references>
      </pivotArea>
    </format>
    <format dxfId="623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6"/>
          </reference>
          <reference field="20" count="1" selected="0">
            <x v="495"/>
          </reference>
          <reference field="23" count="1">
            <x v="20"/>
          </reference>
        </references>
      </pivotArea>
    </format>
    <format dxfId="622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6"/>
          </reference>
          <reference field="20" count="1" selected="0">
            <x v="500"/>
          </reference>
          <reference field="23" count="1">
            <x v="35"/>
          </reference>
        </references>
      </pivotArea>
    </format>
    <format dxfId="621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7"/>
          </reference>
          <reference field="20" count="1" selected="0">
            <x v="512"/>
          </reference>
          <reference field="23" count="1">
            <x v="32"/>
          </reference>
        </references>
      </pivotArea>
    </format>
    <format dxfId="620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7"/>
          </reference>
          <reference field="20" count="1" selected="0">
            <x v="513"/>
          </reference>
          <reference field="23" count="1">
            <x v="21"/>
          </reference>
        </references>
      </pivotArea>
    </format>
    <format dxfId="619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0"/>
          </reference>
          <reference field="20" count="1" selected="0">
            <x v="304"/>
          </reference>
          <reference field="23" count="1">
            <x v="28"/>
          </reference>
        </references>
      </pivotArea>
    </format>
    <format dxfId="618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2"/>
          </reference>
          <reference field="20" count="1" selected="0">
            <x v="367"/>
          </reference>
          <reference field="23" count="1">
            <x v="17"/>
          </reference>
        </references>
      </pivotArea>
    </format>
    <format dxfId="617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3"/>
          </reference>
          <reference field="20" count="1" selected="0">
            <x v="371"/>
          </reference>
          <reference field="23" count="1">
            <x v="16"/>
          </reference>
        </references>
      </pivotArea>
    </format>
    <format dxfId="616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6"/>
          </reference>
          <reference field="20" count="1" selected="0">
            <x v="503"/>
          </reference>
          <reference field="23" count="1">
            <x v="28"/>
          </reference>
        </references>
      </pivotArea>
    </format>
    <format dxfId="615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7"/>
          </reference>
          <reference field="20" count="1" selected="0">
            <x v="515"/>
          </reference>
          <reference field="23" count="1">
            <x v="35"/>
          </reference>
        </references>
      </pivotArea>
    </format>
    <format dxfId="614">
      <pivotArea dataOnly="0" labelOnly="1" outline="0" fieldPosition="0">
        <references count="5">
          <reference field="6" count="1" selected="0">
            <x v="1"/>
          </reference>
          <reference field="8" count="1">
            <x v="131"/>
          </reference>
          <reference field="19" count="1" selected="0">
            <x v="18"/>
          </reference>
          <reference field="20" count="1" selected="0">
            <x v="180"/>
          </reference>
          <reference field="23" count="1" selected="0">
            <x v="14"/>
          </reference>
        </references>
      </pivotArea>
    </format>
    <format dxfId="613">
      <pivotArea dataOnly="0" labelOnly="1" outline="0" fieldPosition="0">
        <references count="5">
          <reference field="6" count="1" selected="0">
            <x v="1"/>
          </reference>
          <reference field="8" count="1">
            <x v="205"/>
          </reference>
          <reference field="19" count="1" selected="0">
            <x v="21"/>
          </reference>
          <reference field="20" count="1" selected="0">
            <x v="336"/>
          </reference>
          <reference field="23" count="1" selected="0">
            <x v="17"/>
          </reference>
        </references>
      </pivotArea>
    </format>
    <format dxfId="612">
      <pivotArea dataOnly="0" labelOnly="1" outline="0" fieldPosition="0">
        <references count="5">
          <reference field="6" count="1" selected="0">
            <x v="1"/>
          </reference>
          <reference field="8" count="1">
            <x v="102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7"/>
          </reference>
        </references>
      </pivotArea>
    </format>
    <format dxfId="611">
      <pivotArea dataOnly="0" labelOnly="1" outline="0" fieldPosition="0">
        <references count="5">
          <reference field="6" count="1" selected="0">
            <x v="1"/>
          </reference>
          <reference field="8" count="1">
            <x v="103"/>
          </reference>
          <reference field="19" count="1" selected="0">
            <x v="24"/>
          </reference>
          <reference field="20" count="1" selected="0">
            <x v="444"/>
          </reference>
          <reference field="23" count="1" selected="0">
            <x v="17"/>
          </reference>
        </references>
      </pivotArea>
    </format>
    <format dxfId="610">
      <pivotArea dataOnly="0" labelOnly="1" outline="0" fieldPosition="0">
        <references count="5">
          <reference field="6" count="1" selected="0">
            <x v="1"/>
          </reference>
          <reference field="8" count="1">
            <x v="105"/>
          </reference>
          <reference field="19" count="1" selected="0">
            <x v="24"/>
          </reference>
          <reference field="20" count="1" selected="0">
            <x v="449"/>
          </reference>
          <reference field="23" count="1" selected="0">
            <x v="17"/>
          </reference>
        </references>
      </pivotArea>
    </format>
    <format dxfId="609">
      <pivotArea dataOnly="0" labelOnly="1" outline="0" fieldPosition="0">
        <references count="5">
          <reference field="6" count="1" selected="0">
            <x v="1"/>
          </reference>
          <reference field="8" count="1">
            <x v="104"/>
          </reference>
          <reference field="19" count="1" selected="0">
            <x v="24"/>
          </reference>
          <reference field="20" count="1" selected="0">
            <x v="466"/>
          </reference>
          <reference field="23" count="1" selected="0">
            <x v="18"/>
          </reference>
        </references>
      </pivotArea>
    </format>
    <format dxfId="608">
      <pivotArea dataOnly="0" labelOnly="1" outline="0" fieldPosition="0">
        <references count="5">
          <reference field="6" count="1" selected="0">
            <x v="1"/>
          </reference>
          <reference field="8" count="1">
            <x v="110"/>
          </reference>
          <reference field="19" count="1" selected="0">
            <x v="26"/>
          </reference>
          <reference field="20" count="1" selected="0">
            <x v="495"/>
          </reference>
          <reference field="23" count="1" selected="0">
            <x v="19"/>
          </reference>
        </references>
      </pivotArea>
    </format>
    <format dxfId="607">
      <pivotArea dataOnly="0" labelOnly="1" outline="0" fieldPosition="0">
        <references count="5">
          <reference field="6" count="1" selected="0">
            <x v="3"/>
          </reference>
          <reference field="8" count="1">
            <x v="197"/>
          </reference>
          <reference field="19" count="1" selected="0">
            <x v="21"/>
          </reference>
          <reference field="20" count="1" selected="0">
            <x v="340"/>
          </reference>
          <reference field="23" count="1" selected="0">
            <x v="15"/>
          </reference>
        </references>
      </pivotArea>
    </format>
    <format dxfId="606">
      <pivotArea dataOnly="0" labelOnly="1" outline="0" fieldPosition="0">
        <references count="5">
          <reference field="6" count="1" selected="0">
            <x v="3"/>
          </reference>
          <reference field="8" count="1">
            <x v="200"/>
          </reference>
          <reference field="19" count="1" selected="0">
            <x v="22"/>
          </reference>
          <reference field="20" count="1" selected="0">
            <x v="363"/>
          </reference>
          <reference field="23" count="1" selected="0">
            <x v="16"/>
          </reference>
        </references>
      </pivotArea>
    </format>
    <format dxfId="605">
      <pivotArea dataOnly="0" labelOnly="1" outline="0" fieldPosition="0">
        <references count="5">
          <reference field="6" count="1" selected="0">
            <x v="3"/>
          </reference>
          <reference field="8" count="1">
            <x v="209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6"/>
          </reference>
        </references>
      </pivotArea>
    </format>
    <format dxfId="604">
      <pivotArea dataOnly="0" labelOnly="1" outline="0" fieldPosition="0">
        <references count="5">
          <reference field="6" count="1" selected="0">
            <x v="3"/>
          </reference>
          <reference field="8" count="1">
            <x v="181"/>
          </reference>
          <reference field="19" count="1" selected="0">
            <x v="23"/>
          </reference>
          <reference field="20" count="1" selected="0">
            <x v="389"/>
          </reference>
          <reference field="23" count="1" selected="0">
            <x v="15"/>
          </reference>
        </references>
      </pivotArea>
    </format>
    <format dxfId="603">
      <pivotArea dataOnly="0" labelOnly="1" outline="0" fieldPosition="0">
        <references count="5">
          <reference field="6" count="1" selected="0">
            <x v="3"/>
          </reference>
          <reference field="8" count="1">
            <x v="196"/>
          </reference>
          <reference field="19" count="1" selected="0">
            <x v="23"/>
          </reference>
          <reference field="20" count="1" selected="0">
            <x v="398"/>
          </reference>
          <reference field="23" count="1" selected="0">
            <x v="16"/>
          </reference>
        </references>
      </pivotArea>
    </format>
    <format dxfId="602">
      <pivotArea dataOnly="0" labelOnly="1" outline="0" fieldPosition="0">
        <references count="5">
          <reference field="6" count="1" selected="0">
            <x v="3"/>
          </reference>
          <reference field="8" count="1">
            <x v="111"/>
          </reference>
          <reference field="19" count="1" selected="0">
            <x v="23"/>
          </reference>
          <reference field="20" count="1" selected="0">
            <x v="401"/>
          </reference>
          <reference field="23" count="1" selected="0">
            <x v="18"/>
          </reference>
        </references>
      </pivotArea>
    </format>
    <format dxfId="601">
      <pivotArea dataOnly="0" labelOnly="1" outline="0" fieldPosition="0">
        <references count="5">
          <reference field="6" count="1" selected="0">
            <x v="3"/>
          </reference>
          <reference field="8" count="1">
            <x v="206"/>
          </reference>
          <reference field="19" count="1" selected="0">
            <x v="23"/>
          </reference>
          <reference field="20" count="1" selected="0">
            <x v="412"/>
          </reference>
          <reference field="23" count="1" selected="0">
            <x v="17"/>
          </reference>
        </references>
      </pivotArea>
    </format>
    <format dxfId="600">
      <pivotArea dataOnly="0" labelOnly="1" outline="0" fieldPosition="0">
        <references count="5">
          <reference field="6" count="1" selected="0">
            <x v="3"/>
          </reference>
          <reference field="8" count="1">
            <x v="186"/>
          </reference>
          <reference field="19" count="1" selected="0">
            <x v="23"/>
          </reference>
          <reference field="20" count="1" selected="0">
            <x v="420"/>
          </reference>
          <reference field="23" count="1" selected="0">
            <x v="17"/>
          </reference>
        </references>
      </pivotArea>
    </format>
    <format dxfId="599">
      <pivotArea dataOnly="0" labelOnly="1" outline="0" fieldPosition="0">
        <references count="5">
          <reference field="6" count="1" selected="0">
            <x v="3"/>
          </reference>
          <reference field="8" count="1">
            <x v="213"/>
          </reference>
          <reference field="19" count="1" selected="0">
            <x v="24"/>
          </reference>
          <reference field="20" count="1" selected="0">
            <x v="429"/>
          </reference>
          <reference field="23" count="1" selected="0">
            <x v="18"/>
          </reference>
        </references>
      </pivotArea>
    </format>
    <format dxfId="598">
      <pivotArea dataOnly="0" labelOnly="1" outline="0" fieldPosition="0">
        <references count="5">
          <reference field="6" count="1" selected="0">
            <x v="3"/>
          </reference>
          <reference field="8" count="1">
            <x v="198"/>
          </reference>
          <reference field="19" count="1" selected="0">
            <x v="24"/>
          </reference>
          <reference field="20" count="1" selected="0">
            <x v="438"/>
          </reference>
          <reference field="23" count="1" selected="0">
            <x v="17"/>
          </reference>
        </references>
      </pivotArea>
    </format>
    <format dxfId="597">
      <pivotArea dataOnly="0" labelOnly="1" outline="0" fieldPosition="0">
        <references count="5">
          <reference field="6" count="1" selected="0">
            <x v="3"/>
          </reference>
          <reference field="8" count="1">
            <x v="216"/>
          </reference>
          <reference field="19" count="1" selected="0">
            <x v="25"/>
          </reference>
          <reference field="20" count="1" selected="0">
            <x v="485"/>
          </reference>
          <reference field="23" count="1" selected="0">
            <x v="20"/>
          </reference>
        </references>
      </pivotArea>
    </format>
    <format dxfId="596">
      <pivotArea dataOnly="0" labelOnly="1" outline="0" fieldPosition="0">
        <references count="5">
          <reference field="6" count="1" selected="0">
            <x v="3"/>
          </reference>
          <reference field="8" count="1">
            <x v="211"/>
          </reference>
          <reference field="19" count="1" selected="0">
            <x v="25"/>
          </reference>
          <reference field="20" count="1" selected="0">
            <x v="492"/>
          </reference>
          <reference field="23" count="1" selected="0">
            <x v="19"/>
          </reference>
        </references>
      </pivotArea>
    </format>
    <format dxfId="595">
      <pivotArea dataOnly="0" labelOnly="1" outline="0" fieldPosition="0">
        <references count="5">
          <reference field="6" count="1" selected="0">
            <x v="4"/>
          </reference>
          <reference field="8" count="1">
            <x v="195"/>
          </reference>
          <reference field="19" count="1" selected="0">
            <x v="19"/>
          </reference>
          <reference field="20" count="1" selected="0">
            <x v="267"/>
          </reference>
          <reference field="23" count="1" selected="0">
            <x v="14"/>
          </reference>
        </references>
      </pivotArea>
    </format>
    <format dxfId="594">
      <pivotArea dataOnly="0" labelOnly="1" outline="0" fieldPosition="0">
        <references count="5">
          <reference field="6" count="1" selected="0">
            <x v="4"/>
          </reference>
          <reference field="8" count="1">
            <x v="26"/>
          </reference>
          <reference field="19" count="1" selected="0">
            <x v="20"/>
          </reference>
          <reference field="20" count="1" selected="0">
            <x v="291"/>
          </reference>
          <reference field="23" count="1" selected="0">
            <x v="28"/>
          </reference>
        </references>
      </pivotArea>
    </format>
    <format dxfId="593">
      <pivotArea dataOnly="0" labelOnly="1" outline="0" fieldPosition="0">
        <references count="5">
          <reference field="6" count="1" selected="0">
            <x v="4"/>
          </reference>
          <reference field="8" count="1">
            <x v="180"/>
          </reference>
          <reference field="19" count="1" selected="0">
            <x v="22"/>
          </reference>
          <reference field="20" count="1" selected="0">
            <x v="360"/>
          </reference>
          <reference field="23" count="1" selected="0">
            <x v="15"/>
          </reference>
        </references>
      </pivotArea>
    </format>
    <format dxfId="592">
      <pivotArea dataOnly="0" labelOnly="1" outline="0" fieldPosition="0">
        <references count="5">
          <reference field="6" count="1" selected="0">
            <x v="4"/>
          </reference>
          <reference field="8" count="1">
            <x v="28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7"/>
          </reference>
        </references>
      </pivotArea>
    </format>
    <format dxfId="591">
      <pivotArea dataOnly="0" labelOnly="1" outline="0" fieldPosition="0">
        <references count="5">
          <reference field="6" count="1" selected="0">
            <x v="8"/>
          </reference>
          <reference field="8" count="1">
            <x v="39"/>
          </reference>
          <reference field="19" count="1" selected="0">
            <x v="24"/>
          </reference>
          <reference field="20" count="1" selected="0">
            <x v="424"/>
          </reference>
          <reference field="23" count="1" selected="0">
            <x v="19"/>
          </reference>
        </references>
      </pivotArea>
    </format>
    <format dxfId="590">
      <pivotArea dataOnly="0" labelOnly="1" outline="0" fieldPosition="0">
        <references count="5">
          <reference field="6" count="1" selected="0">
            <x v="10"/>
          </reference>
          <reference field="8" count="1">
            <x v="207"/>
          </reference>
          <reference field="19" count="1" selected="0">
            <x v="19"/>
          </reference>
          <reference field="20" count="1" selected="0">
            <x v="246"/>
          </reference>
          <reference field="23" count="1" selected="0">
            <x v="17"/>
          </reference>
        </references>
      </pivotArea>
    </format>
    <format dxfId="589">
      <pivotArea dataOnly="0" labelOnly="1" outline="0" fieldPosition="0">
        <references count="5">
          <reference field="6" count="1" selected="0">
            <x v="10"/>
          </reference>
          <reference field="8" count="1">
            <x v="38"/>
          </reference>
          <reference field="19" count="1" selected="0">
            <x v="20"/>
          </reference>
          <reference field="20" count="1" selected="0">
            <x v="311"/>
          </reference>
          <reference field="23" count="1" selected="0">
            <x v="15"/>
          </reference>
        </references>
      </pivotArea>
    </format>
    <format dxfId="588">
      <pivotArea dataOnly="0" labelOnly="1" outline="0" fieldPosition="0">
        <references count="5">
          <reference field="6" count="1" selected="0">
            <x v="10"/>
          </reference>
          <reference field="8" count="1">
            <x v="243"/>
          </reference>
          <reference field="19" count="1" selected="0">
            <x v="23"/>
          </reference>
          <reference field="20" count="1" selected="0">
            <x v="374"/>
          </reference>
          <reference field="23" count="1" selected="0">
            <x v="32"/>
          </reference>
        </references>
      </pivotArea>
    </format>
    <format dxfId="587">
      <pivotArea dataOnly="0" labelOnly="1" outline="0" fieldPosition="0">
        <references count="5">
          <reference field="6" count="1" selected="0">
            <x v="10"/>
          </reference>
          <reference field="8" count="1">
            <x v="196"/>
          </reference>
          <reference field="19" count="1" selected="0">
            <x v="23"/>
          </reference>
          <reference field="20" count="1" selected="0">
            <x v="402"/>
          </reference>
          <reference field="23" count="1" selected="0">
            <x v="16"/>
          </reference>
        </references>
      </pivotArea>
    </format>
    <format dxfId="586">
      <pivotArea dataOnly="0" labelOnly="1" outline="0" fieldPosition="0">
        <references count="5">
          <reference field="6" count="1" selected="0">
            <x v="10"/>
          </reference>
          <reference field="8" count="1">
            <x v="111"/>
          </reference>
          <reference field="19" count="1" selected="0">
            <x v="23"/>
          </reference>
          <reference field="20" count="1" selected="0">
            <x v="414"/>
          </reference>
          <reference field="23" count="1" selected="0">
            <x v="18"/>
          </reference>
        </references>
      </pivotArea>
    </format>
    <format dxfId="585">
      <pivotArea dataOnly="0" labelOnly="1" outline="0" fieldPosition="0">
        <references count="5">
          <reference field="6" count="1" selected="0">
            <x v="10"/>
          </reference>
          <reference field="8" count="1">
            <x v="141"/>
          </reference>
          <reference field="19" count="1" selected="0">
            <x v="24"/>
          </reference>
          <reference field="20" count="1" selected="0">
            <x v="435"/>
          </reference>
          <reference field="23" count="1" selected="0">
            <x v="18"/>
          </reference>
        </references>
      </pivotArea>
    </format>
    <format dxfId="584">
      <pivotArea dataOnly="0" labelOnly="1" outline="0" fieldPosition="0">
        <references count="5">
          <reference field="6" count="1" selected="0">
            <x v="10"/>
          </reference>
          <reference field="8" count="1">
            <x v="107"/>
          </reference>
          <reference field="19" count="1" selected="0">
            <x v="24"/>
          </reference>
          <reference field="20" count="1" selected="0">
            <x v="451"/>
          </reference>
          <reference field="23" count="1" selected="0">
            <x v="19"/>
          </reference>
        </references>
      </pivotArea>
    </format>
    <format dxfId="583">
      <pivotArea dataOnly="0" labelOnly="1" outline="0" fieldPosition="0">
        <references count="5">
          <reference field="6" count="1" selected="0">
            <x v="10"/>
          </reference>
          <reference field="8" count="1">
            <x v="104"/>
          </reference>
          <reference field="19" count="1" selected="0">
            <x v="25"/>
          </reference>
          <reference field="20" count="1" selected="0">
            <x v="478"/>
          </reference>
          <reference field="23" count="1" selected="0">
            <x v="18"/>
          </reference>
        </references>
      </pivotArea>
    </format>
    <format dxfId="582">
      <pivotArea dataOnly="0" labelOnly="1" outline="0" fieldPosition="0">
        <references count="5">
          <reference field="6" count="1" selected="0">
            <x v="10"/>
          </reference>
          <reference field="8" count="1">
            <x v="188"/>
          </reference>
          <reference field="19" count="1" selected="0">
            <x v="25"/>
          </reference>
          <reference field="20" count="1" selected="0">
            <x v="480"/>
          </reference>
          <reference field="23" count="1" selected="0">
            <x v="18"/>
          </reference>
        </references>
      </pivotArea>
    </format>
    <format dxfId="581">
      <pivotArea dataOnly="0" labelOnly="1" outline="0" fieldPosition="0">
        <references count="5">
          <reference field="6" count="1" selected="0">
            <x v="10"/>
          </reference>
          <reference field="8" count="1">
            <x v="185"/>
          </reference>
          <reference field="19" count="1" selected="0">
            <x v="25"/>
          </reference>
          <reference field="20" count="1" selected="0">
            <x v="483"/>
          </reference>
          <reference field="23" count="1" selected="0">
            <x v="18"/>
          </reference>
        </references>
      </pivotArea>
    </format>
    <format dxfId="580">
      <pivotArea dataOnly="0" labelOnly="1" outline="0" fieldPosition="0">
        <references count="5">
          <reference field="6" count="1" selected="0">
            <x v="10"/>
          </reference>
          <reference field="8" count="1">
            <x v="95"/>
          </reference>
          <reference field="19" count="1" selected="0">
            <x v="26"/>
          </reference>
          <reference field="20" count="1" selected="0">
            <x v="496"/>
          </reference>
          <reference field="23" count="1" selected="0">
            <x v="28"/>
          </reference>
        </references>
      </pivotArea>
    </format>
    <format dxfId="579">
      <pivotArea dataOnly="0" labelOnly="1" outline="0" fieldPosition="0">
        <references count="5">
          <reference field="6" count="1" selected="0">
            <x v="11"/>
          </reference>
          <reference field="8" count="1">
            <x v="56"/>
          </reference>
          <reference field="19" count="1" selected="0">
            <x v="18"/>
          </reference>
          <reference field="20" count="1" selected="0">
            <x v="228"/>
          </reference>
          <reference field="23" count="1" selected="0">
            <x v="11"/>
          </reference>
        </references>
      </pivotArea>
    </format>
    <format dxfId="578">
      <pivotArea dataOnly="0" labelOnly="1" outline="0" fieldPosition="0">
        <references count="5">
          <reference field="6" count="1" selected="0">
            <x v="11"/>
          </reference>
          <reference field="8" count="1">
            <x v="195"/>
          </reference>
          <reference field="19" count="1" selected="0">
            <x v="19"/>
          </reference>
          <reference field="20" count="1" selected="0">
            <x v="274"/>
          </reference>
          <reference field="23" count="1" selected="0">
            <x v="14"/>
          </reference>
        </references>
      </pivotArea>
    </format>
    <format dxfId="577">
      <pivotArea dataOnly="0" labelOnly="1" outline="0" fieldPosition="0">
        <references count="5">
          <reference field="6" count="1" selected="0">
            <x v="11"/>
          </reference>
          <reference field="8" count="1">
            <x v="131"/>
          </reference>
          <reference field="19" count="1" selected="0">
            <x v="20"/>
          </reference>
          <reference field="20" count="1" selected="0">
            <x v="333"/>
          </reference>
          <reference field="23" count="1" selected="0">
            <x v="14"/>
          </reference>
        </references>
      </pivotArea>
    </format>
    <format dxfId="576">
      <pivotArea dataOnly="0" labelOnly="1" outline="0" fieldPosition="0">
        <references count="5">
          <reference field="6" count="1" selected="0">
            <x v="11"/>
          </reference>
          <reference field="8" count="1">
            <x v="205"/>
          </reference>
          <reference field="19" count="1" selected="0">
            <x v="21"/>
          </reference>
          <reference field="20" count="1" selected="0">
            <x v="358"/>
          </reference>
          <reference field="23" count="1" selected="0">
            <x v="17"/>
          </reference>
        </references>
      </pivotArea>
    </format>
    <format dxfId="575">
      <pivotArea dataOnly="0" labelOnly="1" outline="0" fieldPosition="0">
        <references count="5">
          <reference field="6" count="1" selected="0">
            <x v="11"/>
          </reference>
          <reference field="8" count="1">
            <x v="200"/>
          </reference>
          <reference field="19" count="1" selected="0">
            <x v="22"/>
          </reference>
          <reference field="20" count="1" selected="0">
            <x v="364"/>
          </reference>
          <reference field="23" count="1" selected="0">
            <x v="16"/>
          </reference>
        </references>
      </pivotArea>
    </format>
    <format dxfId="574">
      <pivotArea dataOnly="0" labelOnly="1" outline="0" fieldPosition="0">
        <references count="5">
          <reference field="6" count="1" selected="0">
            <x v="11"/>
          </reference>
          <reference field="8" count="1">
            <x v="209"/>
          </reference>
          <reference field="19" count="1" selected="0">
            <x v="23"/>
          </reference>
          <reference field="20" count="1" selected="0">
            <x v="377"/>
          </reference>
          <reference field="23" count="1" selected="0">
            <x v="16"/>
          </reference>
        </references>
      </pivotArea>
    </format>
    <format dxfId="573">
      <pivotArea dataOnly="0" labelOnly="1" outline="0" fieldPosition="0">
        <references count="5">
          <reference field="6" count="1" selected="0">
            <x v="11"/>
          </reference>
          <reference field="8" count="1">
            <x v="98"/>
          </reference>
          <reference field="19" count="1" selected="0">
            <x v="23"/>
          </reference>
          <reference field="20" count="1" selected="0">
            <x v="383"/>
          </reference>
          <reference field="23" count="1" selected="0">
            <x v="18"/>
          </reference>
        </references>
      </pivotArea>
    </format>
    <format dxfId="572">
      <pivotArea dataOnly="0" labelOnly="1" outline="0" fieldPosition="0">
        <references count="5">
          <reference field="6" count="1" selected="0">
            <x v="11"/>
          </reference>
          <reference field="8" count="1">
            <x v="243"/>
          </reference>
          <reference field="19" count="1" selected="0">
            <x v="25"/>
          </reference>
          <reference field="20" count="1" selected="0">
            <x v="477"/>
          </reference>
          <reference field="23" count="1" selected="0">
            <x v="32"/>
          </reference>
        </references>
      </pivotArea>
    </format>
    <format dxfId="571">
      <pivotArea dataOnly="0" labelOnly="1" outline="0" fieldPosition="0">
        <references count="5">
          <reference field="6" count="1" selected="0">
            <x v="11"/>
          </reference>
          <reference field="8" count="1">
            <x v="251"/>
          </reference>
          <reference field="19" count="1" selected="0">
            <x v="25"/>
          </reference>
          <reference field="20" count="1" selected="0">
            <x v="479"/>
          </reference>
          <reference field="23" count="1" selected="0">
            <x v="15"/>
          </reference>
        </references>
      </pivotArea>
    </format>
    <format dxfId="570">
      <pivotArea dataOnly="0" labelOnly="1" outline="0" fieldPosition="0">
        <references count="5">
          <reference field="6" count="1" selected="0">
            <x v="11"/>
          </reference>
          <reference field="8" count="1">
            <x v="223"/>
          </reference>
          <reference field="19" count="1" selected="0">
            <x v="26"/>
          </reference>
          <reference field="20" count="1" selected="0">
            <x v="495"/>
          </reference>
          <reference field="23" count="1" selected="0">
            <x v="20"/>
          </reference>
        </references>
      </pivotArea>
    </format>
    <format dxfId="569">
      <pivotArea dataOnly="0" labelOnly="1" outline="0" fieldPosition="0">
        <references count="5">
          <reference field="6" count="1" selected="0">
            <x v="11"/>
          </reference>
          <reference field="8" count="1">
            <x v="249"/>
          </reference>
          <reference field="19" count="1" selected="0">
            <x v="26"/>
          </reference>
          <reference field="20" count="1" selected="0">
            <x v="500"/>
          </reference>
          <reference field="23" count="1" selected="0">
            <x v="35"/>
          </reference>
        </references>
      </pivotArea>
    </format>
    <format dxfId="568">
      <pivotArea dataOnly="0" labelOnly="1" outline="0" fieldPosition="0">
        <references count="5">
          <reference field="6" count="1" selected="0">
            <x v="11"/>
          </reference>
          <reference field="8" count="1">
            <x v="235"/>
          </reference>
          <reference field="19" count="1" selected="0">
            <x v="27"/>
          </reference>
          <reference field="20" count="1" selected="0">
            <x v="512"/>
          </reference>
          <reference field="23" count="1" selected="0">
            <x v="32"/>
          </reference>
        </references>
      </pivotArea>
    </format>
    <format dxfId="567">
      <pivotArea dataOnly="0" labelOnly="1" outline="0" fieldPosition="0">
        <references count="5">
          <reference field="6" count="1" selected="0">
            <x v="11"/>
          </reference>
          <reference field="8" count="1">
            <x v="192"/>
          </reference>
          <reference field="19" count="1" selected="0">
            <x v="27"/>
          </reference>
          <reference field="20" count="1" selected="0">
            <x v="513"/>
          </reference>
          <reference field="23" count="1" selected="0">
            <x v="21"/>
          </reference>
        </references>
      </pivotArea>
    </format>
    <format dxfId="566">
      <pivotArea dataOnly="0" labelOnly="1" outline="0" fieldPosition="0">
        <references count="5">
          <reference field="6" count="1" selected="0">
            <x v="13"/>
          </reference>
          <reference field="8" count="1">
            <x v="26"/>
          </reference>
          <reference field="19" count="1" selected="0">
            <x v="20"/>
          </reference>
          <reference field="20" count="1" selected="0">
            <x v="304"/>
          </reference>
          <reference field="23" count="1" selected="0">
            <x v="28"/>
          </reference>
        </references>
      </pivotArea>
    </format>
    <format dxfId="565">
      <pivotArea dataOnly="0" labelOnly="1" outline="0" fieldPosition="0">
        <references count="5">
          <reference field="6" count="1" selected="0">
            <x v="13"/>
          </reference>
          <reference field="8" count="1">
            <x v="207"/>
          </reference>
          <reference field="19" count="1" selected="0">
            <x v="22"/>
          </reference>
          <reference field="20" count="1" selected="0">
            <x v="367"/>
          </reference>
          <reference field="23" count="1" selected="0">
            <x v="17"/>
          </reference>
        </references>
      </pivotArea>
    </format>
    <format dxfId="564">
      <pivotArea dataOnly="0" labelOnly="1" outline="0" fieldPosition="0">
        <references count="5">
          <reference field="6" count="1" selected="0">
            <x v="13"/>
          </reference>
          <reference field="8" count="1">
            <x v="115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6"/>
          </reference>
        </references>
      </pivotArea>
    </format>
    <format dxfId="563">
      <pivotArea dataOnly="0" labelOnly="1" outline="0" fieldPosition="0">
        <references count="5">
          <reference field="6" count="1" selected="0">
            <x v="13"/>
          </reference>
          <reference field="8" count="1">
            <x v="95"/>
          </reference>
          <reference field="19" count="1" selected="0">
            <x v="26"/>
          </reference>
          <reference field="20" count="1" selected="0">
            <x v="503"/>
          </reference>
          <reference field="23" count="1" selected="0">
            <x v="28"/>
          </reference>
        </references>
      </pivotArea>
    </format>
    <format dxfId="562">
      <pivotArea dataOnly="0" labelOnly="1" outline="0" fieldPosition="0">
        <references count="5">
          <reference field="6" count="1" selected="0">
            <x v="13"/>
          </reference>
          <reference field="8" count="1">
            <x v="249"/>
          </reference>
          <reference field="19" count="1" selected="0">
            <x v="27"/>
          </reference>
          <reference field="20" count="1" selected="0">
            <x v="515"/>
          </reference>
          <reference field="23" count="1" selected="0">
            <x v="35"/>
          </reference>
        </references>
      </pivotArea>
    </format>
    <format dxfId="561">
      <pivotArea dataOnly="0" labelOnly="1" outline="0" axis="axisValues" fieldPosition="0"/>
    </format>
    <format dxfId="560">
      <pivotArea outline="0" collapsedLevelsAreSubtotals="1" fieldPosition="0"/>
    </format>
    <format dxfId="559">
      <pivotArea dataOnly="0" labelOnly="1" outline="0" axis="axisValues" fieldPosition="0"/>
    </format>
    <format dxfId="558">
      <pivotArea field="20" type="button" dataOnly="0" labelOnly="1" outline="0" axis="axisRow" fieldPosition="2"/>
    </format>
    <format dxfId="557">
      <pivotArea field="4" type="button" dataOnly="0" labelOnly="1" outline="0" axis="axisRow" fieldPosition="13"/>
    </format>
    <format dxfId="556">
      <pivotArea dataOnly="0" labelOnly="1" outline="0" axis="axisValues" fieldPosition="0"/>
    </format>
    <format dxfId="555">
      <pivotArea field="20" type="button" dataOnly="0" labelOnly="1" outline="0" axis="axisRow" fieldPosition="2"/>
    </format>
    <format dxfId="554">
      <pivotArea field="6" type="button" dataOnly="0" labelOnly="1" outline="0" axis="axisRow" fieldPosition="0"/>
    </format>
    <format dxfId="553">
      <pivotArea field="19" type="button" dataOnly="0" labelOnly="1" outline="0" axis="axisRow" fieldPosition="1"/>
    </format>
    <format dxfId="552">
      <pivotArea field="20" type="button" dataOnly="0" labelOnly="1" outline="0" axis="axisRow" fieldPosition="2"/>
    </format>
    <format dxfId="551">
      <pivotArea field="23" type="button" dataOnly="0" labelOnly="1" outline="0" axis="axisRow" fieldPosition="3"/>
    </format>
    <format dxfId="550">
      <pivotArea field="8" type="button" dataOnly="0" labelOnly="1" outline="0" axis="axisRow" fieldPosition="4"/>
    </format>
    <format dxfId="549">
      <pivotArea field="7" type="button" dataOnly="0" labelOnly="1" outline="0" axis="axisRow" fieldPosition="5"/>
    </format>
    <format dxfId="548">
      <pivotArea field="9" type="button" dataOnly="0" labelOnly="1" outline="0" axis="axisRow" fieldPosition="6"/>
    </format>
    <format dxfId="547">
      <pivotArea field="11" type="button" dataOnly="0" labelOnly="1" outline="0" axis="axisRow" fieldPosition="7"/>
    </format>
    <format dxfId="546">
      <pivotArea field="10" type="button" dataOnly="0" labelOnly="1" outline="0" axis="axisRow" fieldPosition="8"/>
    </format>
    <format dxfId="545">
      <pivotArea field="17" type="button" dataOnly="0" labelOnly="1" outline="0" axis="axisRow" fieldPosition="9"/>
    </format>
    <format dxfId="544">
      <pivotArea field="18" type="button" dataOnly="0" labelOnly="1" outline="0" axis="axisRow" fieldPosition="10"/>
    </format>
    <format dxfId="543">
      <pivotArea field="3" type="button" dataOnly="0" labelOnly="1" outline="0" axis="axisRow" fieldPosition="12"/>
    </format>
    <format dxfId="542">
      <pivotArea dataOnly="0" labelOnly="1" outline="0" fieldPosition="0">
        <references count="1">
          <reference field="6" count="1" sumSubtotal="1">
            <x v="0"/>
          </reference>
        </references>
      </pivotArea>
    </format>
    <format dxfId="541">
      <pivotArea dataOnly="0" labelOnly="1" outline="0" fieldPosition="0">
        <references count="1">
          <reference field="6" count="1" sumSubtotal="1">
            <x v="2"/>
          </reference>
        </references>
      </pivotArea>
    </format>
    <format dxfId="540">
      <pivotArea dataOnly="0" labelOnly="1" outline="0" fieldPosition="0">
        <references count="1">
          <reference field="6" count="1" sumSubtotal="1">
            <x v="3"/>
          </reference>
        </references>
      </pivotArea>
    </format>
    <format dxfId="539">
      <pivotArea dataOnly="0" labelOnly="1" outline="0" fieldPosition="0">
        <references count="1">
          <reference field="6" count="1" sumSubtotal="1">
            <x v="8"/>
          </reference>
        </references>
      </pivotArea>
    </format>
    <format dxfId="538">
      <pivotArea dataOnly="0" labelOnly="1" outline="0" fieldPosition="0">
        <references count="1">
          <reference field="6" count="1" sumSubtotal="1">
            <x v="10"/>
          </reference>
        </references>
      </pivotArea>
    </format>
    <format dxfId="537">
      <pivotArea dataOnly="0" labelOnly="1" outline="0" fieldPosition="0">
        <references count="1">
          <reference field="6" count="1" sumSubtotal="1">
            <x v="11"/>
          </reference>
        </references>
      </pivotArea>
    </format>
    <format dxfId="536">
      <pivotArea dataOnly="0" labelOnly="1" outline="0" fieldPosition="0">
        <references count="1">
          <reference field="6" count="1" sumSubtotal="1">
            <x v="1"/>
          </reference>
        </references>
      </pivotArea>
    </format>
    <format dxfId="535">
      <pivotArea dataOnly="0" labelOnly="1" outline="0" fieldPosition="0">
        <references count="1">
          <reference field="6" count="1" sumSubtotal="1">
            <x v="4"/>
          </reference>
        </references>
      </pivotArea>
    </format>
    <format dxfId="534">
      <pivotArea dataOnly="0" labelOnly="1" outline="0" fieldPosition="0">
        <references count="1">
          <reference field="6" count="1" sumSubtotal="1">
            <x v="9"/>
          </reference>
        </references>
      </pivotArea>
    </format>
    <format dxfId="533">
      <pivotArea dataOnly="0" labelOnly="1" outline="0" fieldPosition="0">
        <references count="1">
          <reference field="6" count="1" sumSubtotal="1">
            <x v="7"/>
          </reference>
        </references>
      </pivotArea>
    </format>
  </formats>
  <pivotTableStyleInfo name="PivotStyleMedium8" showRowHeaders="1" showColHeaders="1" showRowStripes="0" showColStripes="0" showLastColumn="1"/>
  <filters count="1">
    <filter fld="19" type="dateBetween" evalOrder="-1" id="505" name="Date Début">
      <autoFilter ref="A1">
        <filterColumn colId="0">
          <customFilters and="1">
            <customFilter operator="greaterThanOrEqual" val="45684"/>
            <customFilter operator="lessThanOrEqual" val="45688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10008C-4C7F-4789-8F5B-35982B18BEC2}" name="Tableau croisé dynamique1" cacheId="307" applyNumberFormats="0" applyBorderFormats="0" applyFontFormats="0" applyPatternFormats="0" applyAlignmentFormats="0" applyWidthHeightFormats="1" dataCaption="Valeurs" updatedVersion="8" minRefreshableVersion="5" showDrill="0" rowGrandTotals="0" colGrandTotals="0" itemPrintTitles="1" createdVersion="8" indent="0" compact="0" compactData="0" multipleFieldFilters="0">
  <location ref="B1:O3" firstHeaderRow="1" firstDataRow="1" firstDataCol="13"/>
  <pivotFields count="36">
    <pivotField compact="0" outline="0" showAll="0" defaultSubtotal="0"/>
    <pivotField compact="0" outline="0" subtotalTop="0" showAll="0" defaultSubtotal="0"/>
    <pivotField compact="0" numFmtId="1" outline="0" subtotalTop="0" showAll="0" defaultSubtotal="0"/>
    <pivotField axis="axisRow" compact="0" outline="0" showAll="0" defaultSubtotal="0">
      <items count="10">
        <item x="0"/>
        <item x="3"/>
        <item x="5"/>
        <item x="2"/>
        <item x="1"/>
        <item m="1" x="7"/>
        <item m="1" x="6"/>
        <item x="4"/>
        <item m="1" x="8"/>
        <item m="1" x="9"/>
      </items>
    </pivotField>
    <pivotField axis="axisRow" compact="0" outline="0" subtotalTop="0" showAll="0" defaultSubtotal="0">
      <items count="16">
        <item x="0"/>
        <item m="1" x="7"/>
        <item m="1" x="8"/>
        <item m="1" x="11"/>
        <item m="1" x="15"/>
        <item m="1" x="14"/>
        <item m="1" x="12"/>
        <item m="1" x="9"/>
        <item m="1" x="13"/>
        <item m="1" x="4"/>
        <item m="1" x="10"/>
        <item x="2"/>
        <item x="3"/>
        <item m="1" x="6"/>
        <item x="1"/>
        <item m="1" x="5"/>
      </items>
    </pivotField>
    <pivotField compact="0" outline="0" subtotalTop="0" showAll="0" defaultSubtotal="0"/>
    <pivotField axis="axisRow" compact="0" outline="0" subtotalTop="0" showAll="0" sortType="ascending" sumSubtotal="1">
      <items count="16">
        <item x="9"/>
        <item x="7"/>
        <item x="10"/>
        <item x="0"/>
        <item x="1"/>
        <item x="2"/>
        <item m="1" x="12"/>
        <item x="3"/>
        <item x="4"/>
        <item x="8"/>
        <item x="5"/>
        <item x="6"/>
        <item m="1" x="13"/>
        <item m="1" x="14"/>
        <item m="1" x="11"/>
        <item t="sum"/>
      </items>
    </pivotField>
    <pivotField axis="axisRow" compact="0" outline="0" subtotalTop="0" showAll="0" defaultSubtotal="0">
      <items count="21">
        <item m="1" x="3"/>
        <item m="1" x="12"/>
        <item m="1" x="10"/>
        <item m="1" x="20"/>
        <item m="1" x="19"/>
        <item m="1" x="13"/>
        <item m="1" x="17"/>
        <item m="1" x="18"/>
        <item m="1" x="14"/>
        <item m="1" x="16"/>
        <item m="1" x="15"/>
        <item m="1" x="11"/>
        <item m="1" x="5"/>
        <item m="1" x="4"/>
        <item m="1" x="8"/>
        <item x="1"/>
        <item m="1" x="9"/>
        <item m="1" x="6"/>
        <item m="1" x="7"/>
        <item h="1" x="2"/>
        <item x="0"/>
      </items>
    </pivotField>
    <pivotField axis="axisRow" compact="0" outline="0" showAll="0" defaultSubtotal="0">
      <items count="776">
        <item m="1" x="619"/>
        <item m="1" x="620"/>
        <item m="1" x="736"/>
        <item m="1" x="718"/>
        <item m="1" x="659"/>
        <item m="1" x="724"/>
        <item m="1" x="725"/>
        <item m="1" x="726"/>
        <item m="1" x="621"/>
        <item m="1" x="661"/>
        <item m="1" x="662"/>
        <item m="1" x="737"/>
        <item m="1" x="719"/>
        <item m="1" x="738"/>
        <item m="1" x="739"/>
        <item m="1" x="664"/>
        <item m="1" x="769"/>
        <item m="1" x="665"/>
        <item m="1" x="666"/>
        <item m="1" x="740"/>
        <item m="1" x="741"/>
        <item m="1" x="667"/>
        <item m="1" x="727"/>
        <item m="1" x="668"/>
        <item m="1" x="742"/>
        <item m="1" x="743"/>
        <item m="1" x="559"/>
        <item m="1" x="744"/>
        <item m="1" x="569"/>
        <item m="1" x="745"/>
        <item m="1" x="669"/>
        <item m="1" x="746"/>
        <item m="1" x="747"/>
        <item m="1" x="670"/>
        <item m="1" x="770"/>
        <item m="1" x="748"/>
        <item m="1" x="488"/>
        <item m="1" x="671"/>
        <item m="1" x="489"/>
        <item m="1" x="505"/>
        <item m="1" x="749"/>
        <item m="1" x="750"/>
        <item m="1" x="751"/>
        <item m="1" x="728"/>
        <item m="1" x="752"/>
        <item m="1" x="673"/>
        <item m="1" x="674"/>
        <item m="1" x="729"/>
        <item m="1" x="753"/>
        <item m="1" x="771"/>
        <item m="1" x="754"/>
        <item m="1" x="755"/>
        <item m="1" x="756"/>
        <item m="1" x="757"/>
        <item m="1" x="675"/>
        <item m="1" x="676"/>
        <item m="1" x="583"/>
        <item m="1" x="758"/>
        <item m="1" x="772"/>
        <item m="1" x="759"/>
        <item m="1" x="760"/>
        <item m="1" x="761"/>
        <item m="1" x="762"/>
        <item m="1" x="763"/>
        <item m="1" x="764"/>
        <item m="1" x="765"/>
        <item m="1" x="722"/>
        <item m="1" x="773"/>
        <item m="1" x="678"/>
        <item m="1" x="766"/>
        <item m="1" x="731"/>
        <item m="1" x="732"/>
        <item m="1" x="679"/>
        <item m="1" x="530"/>
        <item m="1" x="680"/>
        <item m="1" x="733"/>
        <item m="1" x="734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767"/>
        <item m="1" x="774"/>
        <item m="1" x="775"/>
        <item m="1" x="723"/>
        <item m="1" x="644"/>
        <item m="1" x="768"/>
        <item m="1" x="692"/>
        <item m="1" x="590"/>
        <item m="1" x="516"/>
        <item m="1" x="660"/>
        <item m="1" x="547"/>
        <item m="1" x="548"/>
        <item m="1" x="622"/>
        <item m="1" x="623"/>
        <item m="1" x="594"/>
        <item m="1" x="588"/>
        <item m="1" x="589"/>
        <item m="1" x="584"/>
        <item m="1" x="643"/>
        <item m="1" x="506"/>
        <item m="1" x="730"/>
        <item m="1" x="507"/>
        <item m="1" x="558"/>
        <item m="1" x="570"/>
        <item m="1" x="624"/>
        <item m="1" x="693"/>
        <item m="1" x="694"/>
        <item m="1" x="595"/>
        <item m="1" x="695"/>
        <item m="1" x="696"/>
        <item m="1" x="697"/>
        <item m="1" x="699"/>
        <item m="1" x="700"/>
        <item m="1" x="701"/>
        <item m="1" x="560"/>
        <item m="1" x="702"/>
        <item m="1" x="625"/>
        <item m="1" x="645"/>
        <item m="1" x="704"/>
        <item m="1" x="646"/>
        <item m="1" x="721"/>
        <item m="1" x="647"/>
        <item m="1" x="626"/>
        <item m="1" x="611"/>
        <item m="1" x="705"/>
        <item m="1" x="735"/>
        <item m="1" x="627"/>
        <item m="1" x="648"/>
        <item m="1" x="707"/>
        <item m="1" x="708"/>
        <item m="1" x="709"/>
        <item m="1" x="628"/>
        <item m="1" x="649"/>
        <item m="1" x="612"/>
        <item m="1" x="710"/>
        <item m="1" x="711"/>
        <item m="1" x="650"/>
        <item m="1" x="651"/>
        <item m="1" x="652"/>
        <item m="1" x="653"/>
        <item m="1" x="629"/>
        <item m="1" x="654"/>
        <item m="1" x="561"/>
        <item m="1" x="630"/>
        <item m="1" x="631"/>
        <item m="1" x="632"/>
        <item m="1" x="633"/>
        <item m="1" x="655"/>
        <item m="1" x="715"/>
        <item m="1" x="634"/>
        <item m="1" x="716"/>
        <item m="1" x="635"/>
        <item m="1" x="636"/>
        <item m="1" x="656"/>
        <item m="1" x="717"/>
        <item m="1" x="503"/>
        <item m="1" x="504"/>
        <item m="1" x="517"/>
        <item m="1" x="490"/>
        <item m="1" x="491"/>
        <item m="1" x="518"/>
        <item m="1" x="368"/>
        <item m="1" x="720"/>
        <item m="1" x="712"/>
        <item m="1" x="663"/>
        <item m="1" x="672"/>
        <item m="1" x="677"/>
        <item m="1" x="698"/>
        <item m="1" x="703"/>
        <item m="1" x="706"/>
        <item m="1" x="713"/>
        <item m="1" x="714"/>
        <item m="1" x="596"/>
        <item m="1" x="597"/>
        <item m="1" x="637"/>
        <item m="1" x="393"/>
        <item m="1" x="525"/>
        <item m="1" x="598"/>
        <item m="1" x="571"/>
        <item m="1" x="549"/>
        <item m="1" x="613"/>
        <item m="1" x="638"/>
        <item m="1" x="639"/>
        <item m="1" x="640"/>
        <item m="1" x="614"/>
        <item m="1" x="531"/>
        <item m="1" x="532"/>
        <item m="1" x="615"/>
        <item m="1" x="616"/>
        <item m="1" x="617"/>
        <item m="1" x="599"/>
        <item m="1" x="641"/>
        <item m="1" x="600"/>
        <item m="1" x="170"/>
        <item m="1" x="618"/>
        <item m="1" x="572"/>
        <item m="1" x="642"/>
        <item m="1" x="601"/>
        <item m="1" x="602"/>
        <item m="1" x="603"/>
        <item m="1" x="657"/>
        <item m="1" x="573"/>
        <item m="1" x="533"/>
        <item m="1" x="585"/>
        <item m="1" x="574"/>
        <item m="1" x="591"/>
        <item m="1" x="562"/>
        <item m="1" x="352"/>
        <item m="1" x="586"/>
        <item m="1" x="508"/>
        <item m="1" x="481"/>
        <item m="1" x="509"/>
        <item m="1" x="464"/>
        <item m="1" x="563"/>
        <item m="1" x="658"/>
        <item m="1" x="576"/>
        <item m="1" x="534"/>
        <item m="1" x="443"/>
        <item m="1" x="575"/>
        <item m="1" x="420"/>
        <item m="1" x="550"/>
        <item m="1" x="577"/>
        <item m="1" x="394"/>
        <item m="1" x="604"/>
        <item m="1" x="564"/>
        <item m="1" x="535"/>
        <item m="1" x="536"/>
        <item m="1" x="565"/>
        <item m="1" x="605"/>
        <item m="1" x="606"/>
        <item m="1" x="551"/>
        <item m="1" x="607"/>
        <item m="1" x="608"/>
        <item m="1" x="609"/>
        <item m="1" x="578"/>
        <item m="1" x="610"/>
        <item m="1" x="421"/>
        <item m="1" x="482"/>
        <item m="1" x="552"/>
        <item m="1" x="553"/>
        <item m="1" x="444"/>
        <item m="1" x="587"/>
        <item m="1" x="473"/>
        <item m="1" x="592"/>
        <item m="1" x="537"/>
        <item m="1" x="492"/>
        <item m="1" x="510"/>
        <item m="1" x="579"/>
        <item m="1" x="526"/>
        <item m="1" x="391"/>
        <item m="1" x="538"/>
        <item m="1" x="566"/>
        <item m="1" x="580"/>
        <item m="1" x="593"/>
        <item m="1" x="539"/>
        <item m="1" x="395"/>
        <item m="1" x="581"/>
        <item m="1" x="540"/>
        <item m="1" x="519"/>
        <item m="1" x="493"/>
        <item m="1" x="396"/>
        <item m="1" x="527"/>
        <item m="1" x="554"/>
        <item m="1" x="541"/>
        <item m="1" x="582"/>
        <item m="1" x="555"/>
        <item m="1" x="567"/>
        <item m="1" x="568"/>
        <item m="1" x="353"/>
        <item m="1" x="542"/>
        <item m="1" x="556"/>
        <item m="1" x="369"/>
        <item m="1" x="543"/>
        <item m="1" x="397"/>
        <item m="1" x="528"/>
        <item m="1" x="520"/>
        <item m="1" x="521"/>
        <item m="1" x="370"/>
        <item m="1" x="544"/>
        <item m="1" x="557"/>
        <item m="1" x="511"/>
        <item m="1" x="483"/>
        <item m="1" x="494"/>
        <item m="1" x="512"/>
        <item m="1" x="522"/>
        <item m="1" x="495"/>
        <item m="1" x="465"/>
        <item m="1" x="371"/>
        <item m="1" x="474"/>
        <item m="1" x="513"/>
        <item m="1" x="496"/>
        <item m="1" x="545"/>
        <item m="1" x="475"/>
        <item m="1" x="546"/>
        <item m="1" x="476"/>
        <item m="1" x="523"/>
        <item m="1" x="529"/>
        <item m="1" x="445"/>
        <item m="1" x="452"/>
        <item m="1" x="466"/>
        <item m="1" x="497"/>
        <item m="1" x="484"/>
        <item m="1" x="485"/>
        <item m="1" x="467"/>
        <item m="1" x="468"/>
        <item m="1" x="469"/>
        <item m="1" x="477"/>
        <item m="1" x="372"/>
        <item m="1" x="486"/>
        <item m="1" x="446"/>
        <item m="1" x="435"/>
        <item m="1" x="524"/>
        <item m="1" x="447"/>
        <item m="1" x="398"/>
        <item m="1" x="428"/>
        <item m="1" x="399"/>
        <item m="1" x="436"/>
        <item m="1" x="448"/>
        <item m="1" x="437"/>
        <item m="1" x="470"/>
        <item m="1" x="373"/>
        <item m="1" x="438"/>
        <item m="1" x="400"/>
        <item m="1" x="478"/>
        <item m="1" x="263"/>
        <item m="1" x="401"/>
        <item m="1" x="439"/>
        <item m="1" x="479"/>
        <item m="1" x="231"/>
        <item m="1" x="331"/>
        <item m="1" x="498"/>
        <item m="1" x="332"/>
        <item m="1" x="314"/>
        <item m="1" x="429"/>
        <item m="1" x="422"/>
        <item m="1" x="315"/>
        <item m="1" x="316"/>
        <item m="1" x="514"/>
        <item m="1" x="515"/>
        <item x="114"/>
        <item m="1" x="501"/>
        <item m="1" x="502"/>
        <item m="1" x="453"/>
        <item m="1" x="454"/>
        <item m="1" x="455"/>
        <item m="1" x="456"/>
        <item m="1" x="457"/>
        <item m="1" x="402"/>
        <item m="1" x="430"/>
        <item m="1" x="423"/>
        <item m="1" x="404"/>
        <item m="1" x="374"/>
        <item m="1" x="480"/>
        <item m="1" x="424"/>
        <item m="1" x="487"/>
        <item m="1" x="499"/>
        <item m="1" x="500"/>
        <item m="1" x="431"/>
        <item x="0"/>
        <item m="1" x="449"/>
        <item m="1" x="405"/>
        <item m="1" x="333"/>
        <item m="1" x="440"/>
        <item m="1" x="471"/>
        <item m="1" x="472"/>
        <item m="1" x="317"/>
        <item m="1" x="318"/>
        <item m="1" x="334"/>
        <item m="1" x="303"/>
        <item m="1" x="354"/>
        <item m="1" x="432"/>
        <item m="1" x="241"/>
        <item m="1" x="319"/>
        <item m="1" x="309"/>
        <item m="1" x="328"/>
        <item m="1" x="433"/>
        <item m="1" x="458"/>
        <item m="1" x="242"/>
        <item m="1" x="243"/>
        <item m="1" x="276"/>
        <item m="1" x="286"/>
        <item m="1" x="280"/>
        <item m="1" x="434"/>
        <item m="1" x="335"/>
        <item m="1" x="336"/>
        <item m="1" x="304"/>
        <item m="1" x="244"/>
        <item m="1" x="407"/>
        <item m="1" x="375"/>
        <item m="1" x="459"/>
        <item m="1" x="460"/>
        <item m="1" x="450"/>
        <item m="1" x="376"/>
        <item m="1" x="461"/>
        <item m="1" x="462"/>
        <item m="1" x="287"/>
        <item m="1" x="288"/>
        <item m="1" x="305"/>
        <item m="1" x="289"/>
        <item m="1" x="290"/>
        <item m="1" x="291"/>
        <item m="1" x="408"/>
        <item m="1" x="425"/>
        <item m="1" x="426"/>
        <item m="1" x="232"/>
        <item m="1" x="463"/>
        <item m="1" x="310"/>
        <item m="1" x="292"/>
        <item m="1" x="427"/>
        <item m="1" x="409"/>
        <item m="1" x="410"/>
        <item m="1" x="379"/>
        <item m="1" x="411"/>
        <item m="1" x="441"/>
        <item m="1" x="451"/>
        <item m="1" x="380"/>
        <item m="1" x="194"/>
        <item m="1" x="357"/>
        <item m="1" x="381"/>
        <item m="1" x="358"/>
        <item m="1" x="382"/>
        <item m="1" x="361"/>
        <item m="1" x="383"/>
        <item m="1" x="412"/>
        <item m="1" x="195"/>
        <item m="1" x="392"/>
        <item m="1" x="337"/>
        <item m="1" x="384"/>
        <item m="1" x="363"/>
        <item m="1" x="293"/>
        <item m="1" x="348"/>
        <item m="1" x="385"/>
        <item m="1" x="442"/>
        <item m="1" x="219"/>
        <item m="1" x="403"/>
        <item m="1" x="406"/>
        <item m="1" x="320"/>
        <item m="1" x="192"/>
        <item m="1" x="193"/>
        <item m="1" x="377"/>
        <item m="1" x="378"/>
        <item m="1" x="355"/>
        <item m="1" x="356"/>
        <item m="1" x="359"/>
        <item m="1" x="360"/>
        <item m="1" x="362"/>
        <item m="1" x="389"/>
        <item m="1" x="272"/>
        <item m="1" x="364"/>
        <item m="1" x="413"/>
        <item x="1"/>
        <item m="1" x="365"/>
        <item m="1" x="157"/>
        <item m="1" x="414"/>
        <item m="1" x="209"/>
        <item m="1" x="208"/>
        <item m="1" x="386"/>
        <item x="4"/>
        <item m="1" x="329"/>
        <item m="1" x="215"/>
        <item m="1" x="216"/>
        <item m="1" x="349"/>
        <item m="1" x="415"/>
        <item m="1" x="416"/>
        <item m="1" x="387"/>
        <item m="1" x="196"/>
        <item m="1" x="388"/>
        <item m="1" x="184"/>
        <item x="6"/>
        <item m="1" x="417"/>
        <item m="1" x="418"/>
        <item m="1" x="233"/>
        <item m="1" x="419"/>
        <item m="1" x="390"/>
        <item m="1" x="321"/>
        <item m="1" x="330"/>
        <item x="7"/>
        <item m="1" x="234"/>
        <item x="8"/>
        <item m="1" x="338"/>
        <item x="9"/>
        <item m="1" x="366"/>
        <item m="1" x="367"/>
        <item m="1" x="350"/>
        <item m="1" x="311"/>
        <item m="1" x="294"/>
        <item m="1" x="339"/>
        <item m="1" x="322"/>
        <item m="1" x="323"/>
        <item m="1" x="340"/>
        <item m="1" x="235"/>
        <item m="1" x="341"/>
        <item m="1" x="342"/>
        <item m="1" x="343"/>
        <item m="1" x="245"/>
        <item m="1" x="185"/>
        <item m="1" x="186"/>
        <item m="1" x="306"/>
        <item m="1" x="246"/>
        <item m="1" x="324"/>
        <item m="1" x="273"/>
        <item m="1" x="295"/>
        <item m="1" x="296"/>
        <item m="1" x="307"/>
        <item m="1" x="277"/>
        <item m="1" x="297"/>
        <item m="1" x="274"/>
        <item m="1" x="298"/>
        <item m="1" x="299"/>
        <item m="1" x="264"/>
        <item m="1" x="265"/>
        <item m="1" x="300"/>
        <item m="1" x="281"/>
        <item m="1" x="282"/>
        <item m="1" x="279"/>
        <item m="1" x="351"/>
        <item m="1" x="325"/>
        <item m="1" x="221"/>
        <item m="1" x="123"/>
        <item m="1" x="124"/>
        <item m="1" x="255"/>
        <item m="1" x="344"/>
        <item m="1" x="326"/>
        <item m="1" x="266"/>
        <item m="1" x="312"/>
        <item m="1" x="345"/>
        <item m="1" x="346"/>
        <item m="1" x="256"/>
        <item m="1" x="171"/>
        <item m="1" x="222"/>
        <item m="1" x="125"/>
        <item x="10"/>
        <item m="1" x="267"/>
        <item m="1" x="126"/>
        <item m="1" x="347"/>
        <item m="1" x="283"/>
        <item m="1" x="220"/>
        <item m="1" x="301"/>
        <item m="1" x="268"/>
        <item m="1" x="269"/>
        <item m="1" x="257"/>
        <item m="1" x="224"/>
        <item m="1" x="284"/>
        <item m="1" x="258"/>
        <item m="1" x="226"/>
        <item m="1" x="236"/>
        <item m="1" x="270"/>
        <item m="1" x="210"/>
        <item m="1" x="197"/>
        <item m="1" x="237"/>
        <item m="1" x="187"/>
        <item m="1" x="198"/>
        <item m="1" x="327"/>
        <item m="1" x="227"/>
        <item m="1" x="308"/>
        <item m="1" x="228"/>
        <item m="1" x="313"/>
        <item m="1" x="259"/>
        <item m="1" x="229"/>
        <item m="1" x="199"/>
        <item m="1" x="260"/>
        <item m="1" x="211"/>
        <item m="1" x="172"/>
        <item m="1" x="159"/>
        <item m="1" x="156"/>
        <item m="1" x="278"/>
        <item m="1" x="223"/>
        <item m="1" x="225"/>
        <item m="1" x="158"/>
        <item m="1" x="247"/>
        <item m="1" x="160"/>
        <item m="1" x="161"/>
        <item m="1" x="275"/>
        <item m="1" x="207"/>
        <item m="1" x="248"/>
        <item m="1" x="249"/>
        <item m="1" x="285"/>
        <item m="1" x="271"/>
        <item m="1" x="261"/>
        <item m="1" x="250"/>
        <item m="1" x="238"/>
        <item m="1" x="200"/>
        <item m="1" x="201"/>
        <item m="1" x="173"/>
        <item m="1" x="202"/>
        <item m="1" x="239"/>
        <item m="1" x="150"/>
        <item m="1" x="230"/>
        <item m="1" x="174"/>
        <item m="1" x="203"/>
        <item m="1" x="240"/>
        <item m="1" x="212"/>
        <item m="1" x="127"/>
        <item m="1" x="204"/>
        <item m="1" x="162"/>
        <item m="1" x="218"/>
        <item m="1" x="302"/>
        <item x="12"/>
        <item m="1" x="217"/>
        <item x="26"/>
        <item m="1" x="175"/>
        <item m="1" x="128"/>
        <item x="13"/>
        <item x="14"/>
        <item x="15"/>
        <item x="16"/>
        <item x="17"/>
        <item x="18"/>
        <item x="21"/>
        <item x="23"/>
        <item x="24"/>
        <item x="25"/>
        <item m="1" x="251"/>
        <item m="1" x="262"/>
        <item x="27"/>
        <item x="28"/>
        <item x="29"/>
        <item x="30"/>
        <item m="1" x="176"/>
        <item m="1" x="177"/>
        <item m="1" x="119"/>
        <item x="31"/>
        <item x="32"/>
        <item m="1" x="163"/>
        <item m="1" x="178"/>
        <item m="1" x="188"/>
        <item x="33"/>
        <item m="1" x="189"/>
        <item m="1" x="129"/>
        <item m="1" x="179"/>
        <item m="1" x="164"/>
        <item m="1" x="190"/>
        <item m="1" x="252"/>
        <item m="1" x="253"/>
        <item m="1" x="254"/>
        <item x="2"/>
        <item x="3"/>
        <item x="5"/>
        <item x="11"/>
        <item m="1" x="118"/>
        <item m="1" x="130"/>
        <item m="1" x="165"/>
        <item m="1" x="180"/>
        <item m="1" x="205"/>
        <item m="1" x="151"/>
        <item m="1" x="166"/>
        <item m="1" x="167"/>
        <item m="1" x="131"/>
        <item m="1" x="213"/>
        <item m="1" x="206"/>
        <item m="1" x="214"/>
        <item m="1" x="152"/>
        <item m="1" x="132"/>
        <item m="1" x="153"/>
        <item x="34"/>
        <item m="1" x="191"/>
        <item m="1" x="169"/>
        <item x="38"/>
        <item m="1" x="133"/>
        <item m="1" x="181"/>
        <item m="1" x="134"/>
        <item m="1" x="168"/>
        <item m="1" x="154"/>
        <item m="1" x="135"/>
        <item m="1" x="136"/>
        <item m="1" x="137"/>
        <item x="39"/>
        <item m="1" x="155"/>
        <item x="40"/>
        <item x="41"/>
        <item x="42"/>
        <item m="1" x="138"/>
        <item x="43"/>
        <item x="44"/>
        <item x="45"/>
        <item x="46"/>
        <item x="47"/>
        <item m="1" x="182"/>
        <item x="48"/>
        <item x="49"/>
        <item x="50"/>
        <item m="1" x="139"/>
        <item m="1" x="183"/>
        <item m="1" x="140"/>
        <item m="1" x="141"/>
        <item m="1" x="142"/>
        <item m="1" x="143"/>
        <item m="1" x="144"/>
        <item m="1" x="145"/>
        <item x="19"/>
        <item x="20"/>
        <item x="22"/>
        <item x="35"/>
        <item x="36"/>
        <item x="37"/>
        <item x="51"/>
        <item x="52"/>
        <item m="1" x="146"/>
        <item x="53"/>
        <item m="1" x="120"/>
        <item x="54"/>
        <item m="1" x="147"/>
        <item m="1" x="148"/>
        <item x="55"/>
        <item x="56"/>
        <item x="57"/>
        <item x="58"/>
        <item x="59"/>
        <item x="60"/>
        <item x="61"/>
        <item x="62"/>
        <item x="63"/>
        <item m="1" x="117"/>
        <item m="1" x="115"/>
        <item m="1" x="121"/>
        <item m="1" x="122"/>
        <item x="64"/>
        <item x="65"/>
        <item x="66"/>
        <item x="67"/>
        <item m="1" x="149"/>
        <item x="69"/>
        <item x="70"/>
        <item x="68"/>
        <item x="71"/>
        <item x="72"/>
        <item x="73"/>
        <item x="74"/>
        <item x="75"/>
        <item x="76"/>
        <item x="77"/>
        <item m="1" x="116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</items>
    </pivotField>
    <pivotField axis="axisRow" compact="0" outline="0" showAll="0" defaultSubtotal="0">
      <items count="407">
        <item x="0"/>
        <item m="1" x="119"/>
        <item m="1" x="212"/>
        <item m="1" x="394"/>
        <item x="75"/>
        <item x="76"/>
        <item m="1" x="111"/>
        <item m="1" x="106"/>
        <item m="1" x="301"/>
        <item m="1" x="402"/>
        <item m="1" x="171"/>
        <item m="1" x="256"/>
        <item m="1" x="153"/>
        <item m="1" x="141"/>
        <item m="1" x="244"/>
        <item m="1" x="245"/>
        <item m="1" x="399"/>
        <item m="1" x="216"/>
        <item m="1" x="372"/>
        <item m="1" x="391"/>
        <item m="1" x="341"/>
        <item x="28"/>
        <item m="1" x="397"/>
        <item m="1" x="221"/>
        <item m="1" x="222"/>
        <item m="1" x="400"/>
        <item x="41"/>
        <item m="1" x="121"/>
        <item m="1" x="251"/>
        <item x="7"/>
        <item x="6"/>
        <item m="1" x="219"/>
        <item m="1" x="189"/>
        <item m="1" x="393"/>
        <item m="1" x="218"/>
        <item m="1" x="313"/>
        <item m="1" x="235"/>
        <item m="1" x="396"/>
        <item m="1" x="398"/>
        <item x="4"/>
        <item m="1" x="401"/>
        <item m="1" x="273"/>
        <item m="1" x="395"/>
        <item x="55"/>
        <item x="57"/>
        <item x="82"/>
        <item m="1" x="344"/>
        <item m="1" x="238"/>
        <item m="1" x="303"/>
        <item m="1" x="116"/>
        <item m="1" x="320"/>
        <item m="1" x="246"/>
        <item m="1" x="143"/>
        <item m="1" x="135"/>
        <item m="1" x="404"/>
        <item x="79"/>
        <item m="1" x="113"/>
        <item m="1" x="367"/>
        <item m="1" x="405"/>
        <item m="1" x="403"/>
        <item m="1" x="406"/>
        <item m="1" x="376"/>
        <item m="1" x="373"/>
        <item m="1" x="377"/>
        <item m="1" x="374"/>
        <item m="1" x="378"/>
        <item m="1" x="375"/>
        <item m="1" x="379"/>
        <item m="1" x="109"/>
        <item m="1" x="236"/>
        <item m="1" x="288"/>
        <item m="1" x="170"/>
        <item m="1" x="123"/>
        <item sd="0" x="46"/>
        <item m="1" x="354"/>
        <item x="66"/>
        <item x="47"/>
        <item m="1" x="323"/>
        <item m="1" x="108"/>
        <item m="1" x="330"/>
        <item m="1" x="230"/>
        <item m="1" x="125"/>
        <item m="1" x="100"/>
        <item x="24"/>
        <item x="22"/>
        <item x="27"/>
        <item m="1" x="362"/>
        <item m="1" x="321"/>
        <item m="1" x="333"/>
        <item m="1" x="187"/>
        <item x="72"/>
        <item m="1" x="380"/>
        <item m="1" x="130"/>
        <item m="1" x="347"/>
        <item m="1" x="381"/>
        <item m="1" x="382"/>
        <item m="1" x="383"/>
        <item m="1" x="232"/>
        <item m="1" x="306"/>
        <item m="1" x="204"/>
        <item m="1" x="334"/>
        <item m="1" x="105"/>
        <item m="1" x="355"/>
        <item m="1" x="363"/>
        <item m="1" x="385"/>
        <item m="1" x="364"/>
        <item m="1" x="392"/>
        <item m="1" x="365"/>
        <item m="1" x="356"/>
        <item m="1" x="191"/>
        <item m="1" x="193"/>
        <item m="1" x="387"/>
        <item m="1" x="366"/>
        <item m="1" x="388"/>
        <item m="1" x="368"/>
        <item m="1" x="369"/>
        <item m="1" x="370"/>
        <item m="1" x="357"/>
        <item m="1" x="371"/>
        <item x="69"/>
        <item m="1" x="223"/>
        <item m="1" x="150"/>
        <item m="1" x="358"/>
        <item m="1" x="359"/>
        <item m="1" x="360"/>
        <item m="1" x="324"/>
        <item m="1" x="314"/>
        <item m="1" x="315"/>
        <item m="1" x="136"/>
        <item m="1" x="151"/>
        <item x="67"/>
        <item m="1" x="134"/>
        <item m="1" x="297"/>
        <item m="1" x="384"/>
        <item m="1" x="386"/>
        <item m="1" x="389"/>
        <item m="1" x="390"/>
        <item m="1" x="348"/>
        <item m="1" x="349"/>
        <item m="1" x="361"/>
        <item m="1" x="339"/>
        <item m="1" x="331"/>
        <item m="1" x="175"/>
        <item m="1" x="156"/>
        <item m="1" x="217"/>
        <item m="1" x="197"/>
        <item m="1" x="198"/>
        <item m="1" x="186"/>
        <item m="1" x="233"/>
        <item m="1" x="224"/>
        <item m="1" x="350"/>
        <item m="1" x="120"/>
        <item m="1" x="351"/>
        <item m="1" x="352"/>
        <item m="1" x="353"/>
        <item m="1" x="340"/>
        <item x="95"/>
        <item m="1" x="257"/>
        <item m="1" x="345"/>
        <item m="1" x="310"/>
        <item m="1" x="335"/>
        <item m="1" x="254"/>
        <item m="1" x="325"/>
        <item m="1" x="298"/>
        <item m="1" x="289"/>
        <item m="1" x="332"/>
        <item m="1" x="177"/>
        <item m="1" x="277"/>
        <item m="1" x="326"/>
        <item m="1" x="327"/>
        <item m="1" x="178"/>
        <item m="1" x="163"/>
        <item x="12"/>
        <item x="13"/>
        <item x="14"/>
        <item m="1" x="122"/>
        <item m="1" x="124"/>
        <item m="1" x="192"/>
        <item m="1" x="200"/>
        <item m="1" x="299"/>
        <item m="1" x="131"/>
        <item m="1" x="210"/>
        <item m="1" x="110"/>
        <item m="1" x="328"/>
        <item m="1" x="336"/>
        <item m="1" x="342"/>
        <item m="1" x="346"/>
        <item m="1" x="280"/>
        <item m="1" x="343"/>
        <item m="1" x="169"/>
        <item m="1" x="316"/>
        <item m="1" x="281"/>
        <item x="8"/>
        <item x="60"/>
        <item m="1" x="322"/>
        <item m="1" x="337"/>
        <item m="1" x="338"/>
        <item m="1" x="104"/>
        <item m="1" x="329"/>
        <item m="1" x="103"/>
        <item m="1" x="118"/>
        <item x="52"/>
        <item x="53"/>
        <item m="1" x="154"/>
        <item x="26"/>
        <item x="25"/>
        <item x="40"/>
        <item m="1" x="308"/>
        <item m="1" x="182"/>
        <item m="1" x="300"/>
        <item m="1" x="302"/>
        <item m="1" x="304"/>
        <item m="1" x="317"/>
        <item m="1" x="311"/>
        <item m="1" x="305"/>
        <item x="54"/>
        <item m="1" x="267"/>
        <item m="1" x="312"/>
        <item m="1" x="294"/>
        <item x="35"/>
        <item m="1" x="295"/>
        <item m="1" x="296"/>
        <item m="1" x="307"/>
        <item x="36"/>
        <item m="1" x="309"/>
        <item m="1" x="114"/>
        <item m="1" x="318"/>
        <item m="1" x="237"/>
        <item m="1" x="239"/>
        <item x="96"/>
        <item m="1" x="319"/>
        <item x="15"/>
        <item x="16"/>
        <item x="1"/>
        <item m="1" x="290"/>
        <item m="1" x="112"/>
        <item m="1" x="284"/>
        <item m="1" x="291"/>
        <item m="1" x="293"/>
        <item m="1" x="206"/>
        <item x="32"/>
        <item x="33"/>
        <item m="1" x="158"/>
        <item m="1" x="144"/>
        <item x="37"/>
        <item x="38"/>
        <item m="1" x="157"/>
        <item m="1" x="213"/>
        <item m="1" x="247"/>
        <item m="1" x="248"/>
        <item m="1" x="268"/>
        <item m="1" x="162"/>
        <item m="1" x="161"/>
        <item m="1" x="220"/>
        <item m="1" x="155"/>
        <item m="1" x="231"/>
        <item m="1" x="292"/>
        <item m="1" x="285"/>
        <item m="1" x="286"/>
        <item m="1" x="271"/>
        <item m="1" x="287"/>
        <item m="1" x="279"/>
        <item m="1" x="272"/>
        <item m="1" x="260"/>
        <item m="1" x="274"/>
        <item m="1" x="263"/>
        <item m="1" x="275"/>
        <item m="1" x="249"/>
        <item m="1" x="265"/>
        <item m="1" x="255"/>
        <item m="1" x="276"/>
        <item m="1" x="179"/>
        <item m="1" x="282"/>
        <item m="1" x="283"/>
        <item m="1" x="240"/>
        <item m="1" x="159"/>
        <item m="1" x="160"/>
        <item m="1" x="269"/>
        <item m="1" x="270"/>
        <item m="1" x="258"/>
        <item m="1" x="259"/>
        <item m="1" x="261"/>
        <item m="1" x="262"/>
        <item m="1" x="264"/>
        <item m="1" x="97"/>
        <item m="1" x="266"/>
        <item m="1" x="172"/>
        <item x="70"/>
        <item m="1" x="278"/>
        <item m="1" x="243"/>
        <item m="1" x="234"/>
        <item m="1" x="250"/>
        <item m="1" x="252"/>
        <item m="1" x="253"/>
        <item m="1" x="241"/>
        <item m="1" x="208"/>
        <item m="1" x="225"/>
        <item m="1" x="226"/>
        <item m="1" x="211"/>
        <item m="1" x="227"/>
        <item m="1" x="209"/>
        <item m="1" x="228"/>
        <item m="1" x="201"/>
        <item m="1" x="202"/>
        <item m="1" x="229"/>
        <item m="1" x="214"/>
        <item m="1" x="215"/>
        <item m="1" x="242"/>
        <item m="1" x="102"/>
        <item m="1" x="195"/>
        <item x="71"/>
        <item m="1" x="203"/>
        <item m="1" x="196"/>
        <item m="1" x="181"/>
        <item x="9"/>
        <item m="1" x="180"/>
        <item m="1" x="205"/>
        <item m="1" x="207"/>
        <item m="1" x="164"/>
        <item m="1" x="184"/>
        <item m="1" x="185"/>
        <item m="1" x="165"/>
        <item m="1" x="199"/>
        <item m="1" x="173"/>
        <item m="1" x="117"/>
        <item m="1" x="133"/>
        <item m="1" x="183"/>
        <item m="1" x="132"/>
        <item m="1" x="190"/>
        <item x="58"/>
        <item m="1" x="166"/>
        <item m="1" x="167"/>
        <item m="1" x="145"/>
        <item m="1" x="168"/>
        <item m="1" x="188"/>
        <item m="1" x="146"/>
        <item m="1" x="174"/>
        <item x="11"/>
        <item x="21"/>
        <item m="1" x="147"/>
        <item m="1" x="107"/>
        <item x="17"/>
        <item x="18"/>
        <item x="19"/>
        <item x="20"/>
        <item m="1" x="194"/>
        <item x="23"/>
        <item m="1" x="148"/>
        <item m="1" x="149"/>
        <item m="1" x="137"/>
        <item x="5"/>
        <item x="3"/>
        <item x="2"/>
        <item x="10"/>
        <item m="1" x="99"/>
        <item m="1" x="138"/>
        <item m="1" x="152"/>
        <item x="39"/>
        <item m="1" x="126"/>
        <item m="1" x="139"/>
        <item m="1" x="140"/>
        <item m="1" x="176"/>
        <item m="1" x="127"/>
        <item m="1" x="128"/>
        <item x="29"/>
        <item m="1" x="142"/>
        <item x="30"/>
        <item m="1" x="129"/>
        <item m="1" x="115"/>
        <item x="31"/>
        <item x="34"/>
        <item x="42"/>
        <item x="43"/>
        <item x="44"/>
        <item m="1" x="101"/>
        <item x="45"/>
        <item x="48"/>
        <item x="49"/>
        <item x="50"/>
        <item x="51"/>
        <item m="1" x="98"/>
        <item x="56"/>
        <item x="59"/>
        <item x="61"/>
        <item x="62"/>
        <item x="63"/>
        <item x="64"/>
        <item x="65"/>
        <item x="68"/>
        <item x="73"/>
        <item x="74"/>
        <item x="77"/>
        <item x="78"/>
        <item x="80"/>
        <item x="81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</items>
    </pivotField>
    <pivotField axis="axisRow" compact="0" outline="0" showAll="0" defaultSubtotal="0">
      <items count="131">
        <item x="41"/>
        <item m="1" x="128"/>
        <item m="1" x="56"/>
        <item m="1" x="129"/>
        <item m="1" x="122"/>
        <item m="1" x="52"/>
        <item x="2"/>
        <item x="21"/>
        <item x="24"/>
        <item x="40"/>
        <item m="1" x="61"/>
        <item m="1" x="95"/>
        <item x="17"/>
        <item m="1" x="48"/>
        <item m="1" x="113"/>
        <item m="1" x="102"/>
        <item x="33"/>
        <item m="1" x="55"/>
        <item m="1" x="86"/>
        <item x="22"/>
        <item m="1" x="72"/>
        <item x="0"/>
        <item m="1" x="83"/>
        <item m="1" x="112"/>
        <item m="1" x="84"/>
        <item x="3"/>
        <item x="35"/>
        <item x="1"/>
        <item m="1" x="49"/>
        <item x="4"/>
        <item m="1" x="127"/>
        <item m="1" x="130"/>
        <item m="1" x="57"/>
        <item x="38"/>
        <item x="23"/>
        <item m="1" x="54"/>
        <item m="1" x="126"/>
        <item m="1" x="50"/>
        <item m="1" x="108"/>
        <item x="11"/>
        <item x="12"/>
        <item m="1" x="121"/>
        <item x="32"/>
        <item x="19"/>
        <item m="1" x="58"/>
        <item m="1" x="101"/>
        <item m="1" x="123"/>
        <item m="1" x="76"/>
        <item m="1" x="81"/>
        <item m="1" x="110"/>
        <item m="1" x="117"/>
        <item m="1" x="118"/>
        <item m="1" x="125"/>
        <item m="1" x="119"/>
        <item x="29"/>
        <item x="6"/>
        <item m="1" x="120"/>
        <item m="1" x="62"/>
        <item m="1" x="77"/>
        <item m="1" x="124"/>
        <item m="1" x="114"/>
        <item m="1" x="68"/>
        <item m="1" x="109"/>
        <item m="1" x="67"/>
        <item m="1" x="115"/>
        <item m="1" x="116"/>
        <item m="1" x="107"/>
        <item m="1" x="97"/>
        <item x="9"/>
        <item m="1" x="96"/>
        <item m="1" x="99"/>
        <item m="1" x="59"/>
        <item m="1" x="51"/>
        <item m="1" x="106"/>
        <item x="5"/>
        <item m="1" x="111"/>
        <item m="1" x="47"/>
        <item x="20"/>
        <item x="15"/>
        <item m="1" x="100"/>
        <item m="1" x="103"/>
        <item m="1" x="105"/>
        <item m="1" x="98"/>
        <item m="1" x="104"/>
        <item x="10"/>
        <item m="1" x="53"/>
        <item x="34"/>
        <item m="1" x="44"/>
        <item m="1" x="65"/>
        <item x="16"/>
        <item m="1" x="87"/>
        <item x="18"/>
        <item m="1" x="90"/>
        <item m="1" x="93"/>
        <item m="1" x="91"/>
        <item m="1" x="92"/>
        <item m="1" x="88"/>
        <item m="1" x="94"/>
        <item m="1" x="69"/>
        <item x="30"/>
        <item m="1" x="42"/>
        <item m="1" x="82"/>
        <item m="1" x="89"/>
        <item m="1" x="85"/>
        <item m="1" x="78"/>
        <item x="31"/>
        <item m="1" x="46"/>
        <item m="1" x="74"/>
        <item m="1" x="79"/>
        <item m="1" x="75"/>
        <item m="1" x="80"/>
        <item m="1" x="71"/>
        <item m="1" x="60"/>
        <item m="1" x="73"/>
        <item x="8"/>
        <item x="7"/>
        <item m="1" x="66"/>
        <item m="1" x="63"/>
        <item m="1" x="70"/>
        <item m="1" x="64"/>
        <item x="13"/>
        <item x="14"/>
        <item m="1" x="45"/>
        <item m="1" x="43"/>
        <item x="25"/>
        <item x="26"/>
        <item x="27"/>
        <item x="28"/>
        <item x="36"/>
        <item x="37"/>
        <item x="39"/>
      </items>
    </pivotField>
    <pivotField axis="axisRow" compact="0" outline="0" showAll="0" defaultSubtotal="0">
      <items count="92">
        <item m="1" x="91"/>
        <item x="21"/>
        <item x="0"/>
        <item x="23"/>
        <item x="26"/>
        <item x="1"/>
        <item x="27"/>
        <item x="3"/>
        <item x="5"/>
        <item x="6"/>
        <item x="7"/>
        <item x="40"/>
        <item x="8"/>
        <item x="10"/>
        <item x="11"/>
        <item x="12"/>
        <item x="13"/>
        <item x="14"/>
        <item x="15"/>
        <item x="16"/>
        <item x="17"/>
        <item x="18"/>
        <item x="19"/>
        <item x="20"/>
        <item x="22"/>
        <item x="24"/>
        <item x="25"/>
        <item x="38"/>
        <item x="4"/>
        <item x="9"/>
        <item x="28"/>
        <item x="29"/>
        <item x="2"/>
        <item x="30"/>
        <item x="31"/>
        <item x="32"/>
        <item x="33"/>
        <item x="34"/>
        <item x="35"/>
        <item x="36"/>
        <item x="37"/>
        <item x="39"/>
        <item x="41"/>
        <item x="42"/>
        <item x="43"/>
        <item x="44"/>
        <item x="77"/>
        <item x="45"/>
        <item x="46"/>
        <item x="47"/>
        <item x="48"/>
        <item x="49"/>
        <item x="50"/>
        <item x="51"/>
        <item x="52"/>
        <item x="53"/>
        <item x="54"/>
        <item x="56"/>
        <item x="55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</items>
    </pivotField>
    <pivotField compact="0" outline="0" showAll="0" defaultSubtotal="0">
      <items count="9">
        <item x="3"/>
        <item x="1"/>
        <item x="0"/>
        <item x="2"/>
        <item x="4"/>
        <item m="1" x="8"/>
        <item m="1" x="7"/>
        <item x="5"/>
        <item x="6"/>
      </items>
    </pivotField>
    <pivotField compact="0" outline="0" subtotalTop="0" showAll="0" defaultSubtotal="0"/>
    <pivotField compact="0" outline="0" showAll="0" defaultSubtotal="0">
      <items count="16">
        <item x="2"/>
        <item x="7"/>
        <item x="10"/>
        <item x="0"/>
        <item x="1"/>
        <item x="4"/>
        <item x="8"/>
        <item x="5"/>
        <item x="6"/>
        <item x="9"/>
        <item m="1" x="11"/>
        <item m="1" x="15"/>
        <item m="1" x="12"/>
        <item m="1" x="13"/>
        <item m="1" x="1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compact="0" outline="0" showAll="0" defaultSubtotal="0"/>
    <pivotField axis="axisRow" compact="0" numFmtId="3" outline="0" showAll="0" defaultSubtotal="0">
      <items count="365">
        <item m="1" x="284"/>
        <item m="1" x="341"/>
        <item m="1" x="343"/>
        <item m="1" x="342"/>
        <item m="1" x="268"/>
        <item x="46"/>
        <item x="14"/>
        <item m="1" x="141"/>
        <item m="1" x="362"/>
        <item m="1" x="148"/>
        <item x="9"/>
        <item m="1" x="228"/>
        <item m="1" x="358"/>
        <item m="1" x="91"/>
        <item x="60"/>
        <item x="24"/>
        <item x="4"/>
        <item m="1" x="315"/>
        <item m="1" x="327"/>
        <item m="1" x="83"/>
        <item m="1" x="306"/>
        <item x="1"/>
        <item x="68"/>
        <item m="1" x="184"/>
        <item m="1" x="340"/>
        <item m="1" x="355"/>
        <item m="1" x="194"/>
        <item m="1" x="121"/>
        <item m="1" x="350"/>
        <item m="1" x="154"/>
        <item m="1" x="223"/>
        <item x="43"/>
        <item m="1" x="363"/>
        <item x="12"/>
        <item m="1" x="339"/>
        <item m="1" x="149"/>
        <item m="1" x="316"/>
        <item x="51"/>
        <item m="1" x="222"/>
        <item x="17"/>
        <item m="1" x="253"/>
        <item m="1" x="96"/>
        <item m="1" x="103"/>
        <item x="58"/>
        <item m="1" x="187"/>
        <item m="1" x="138"/>
        <item m="1" x="357"/>
        <item m="1" x="115"/>
        <item m="1" x="303"/>
        <item m="1" x="126"/>
        <item m="1" x="109"/>
        <item m="1" x="245"/>
        <item m="1" x="354"/>
        <item m="1" x="123"/>
        <item m="1" x="135"/>
        <item m="1" x="311"/>
        <item m="1" x="328"/>
        <item m="1" x="356"/>
        <item x="69"/>
        <item m="1" x="353"/>
        <item m="1" x="336"/>
        <item m="1" x="291"/>
        <item m="1" x="344"/>
        <item m="1" x="364"/>
        <item m="1" x="361"/>
        <item x="49"/>
        <item m="1" x="337"/>
        <item m="1" x="359"/>
        <item x="6"/>
        <item m="1" x="111"/>
        <item m="1" x="360"/>
        <item m="1" x="101"/>
        <item m="1" x="276"/>
        <item m="1" x="213"/>
        <item m="1" x="167"/>
        <item x="3"/>
        <item x="54"/>
        <item x="2"/>
        <item m="1" x="335"/>
        <item m="1" x="151"/>
        <item x="32"/>
        <item x="55"/>
        <item m="1" x="175"/>
        <item m="1" x="329"/>
        <item m="1" x="237"/>
        <item m="1" x="185"/>
        <item m="1" x="318"/>
        <item m="1" x="345"/>
        <item m="1" x="244"/>
        <item m="1" x="346"/>
        <item x="56"/>
        <item m="1" x="259"/>
        <item m="1" x="347"/>
        <item m="1" x="157"/>
        <item m="1" x="348"/>
        <item m="1" x="330"/>
        <item m="1" x="146"/>
        <item m="1" x="159"/>
        <item m="1" x="349"/>
        <item x="65"/>
        <item m="1" x="334"/>
        <item m="1" x="331"/>
        <item m="1" x="169"/>
        <item m="1" x="351"/>
        <item m="1" x="189"/>
        <item m="1" x="124"/>
        <item m="1" x="332"/>
        <item x="82"/>
        <item x="35"/>
        <item m="1" x="166"/>
        <item m="1" x="333"/>
        <item m="1" x="352"/>
        <item m="1" x="285"/>
        <item m="1" x="129"/>
        <item m="1" x="145"/>
        <item m="1" x="338"/>
        <item m="1" x="190"/>
        <item m="1" x="319"/>
        <item m="1" x="102"/>
        <item m="1" x="289"/>
        <item m="1" x="156"/>
        <item m="1" x="143"/>
        <item x="15"/>
        <item m="1" x="153"/>
        <item m="1" x="191"/>
        <item m="1" x="171"/>
        <item m="1" x="326"/>
        <item m="1" x="320"/>
        <item m="1" x="160"/>
        <item m="1" x="254"/>
        <item m="1" x="321"/>
        <item m="1" x="322"/>
        <item m="1" x="206"/>
        <item m="1" x="233"/>
        <item m="1" x="314"/>
        <item m="1" x="323"/>
        <item x="79"/>
        <item m="1" x="122"/>
        <item m="1" x="290"/>
        <item m="1" x="128"/>
        <item m="1" x="262"/>
        <item m="1" x="255"/>
        <item m="1" x="301"/>
        <item x="40"/>
        <item x="73"/>
        <item m="1" x="173"/>
        <item m="1" x="293"/>
        <item m="1" x="294"/>
        <item m="1" x="147"/>
        <item x="11"/>
        <item m="1" x="312"/>
        <item m="1" x="325"/>
        <item m="1" x="221"/>
        <item m="1" x="324"/>
        <item m="1" x="270"/>
        <item m="1" x="282"/>
        <item m="1" x="104"/>
        <item m="1" x="313"/>
        <item m="1" x="317"/>
        <item m="1" x="256"/>
        <item m="1" x="162"/>
        <item m="1" x="286"/>
        <item m="1" x="172"/>
        <item m="1" x="168"/>
        <item m="1" x="307"/>
        <item m="1" x="234"/>
        <item m="1" x="296"/>
        <item m="1" x="95"/>
        <item m="1" x="242"/>
        <item m="1" x="295"/>
        <item m="1" x="308"/>
        <item x="42"/>
        <item m="1" x="309"/>
        <item m="1" x="310"/>
        <item m="1" x="278"/>
        <item m="1" x="304"/>
        <item m="1" x="305"/>
        <item m="1" x="271"/>
        <item m="1" x="298"/>
        <item m="1" x="287"/>
        <item m="1" x="299"/>
        <item m="1" x="113"/>
        <item m="1" x="263"/>
        <item m="1" x="267"/>
        <item m="1" x="272"/>
        <item m="1" x="279"/>
        <item m="1" x="302"/>
        <item m="1" x="297"/>
        <item m="1" x="300"/>
        <item m="1" x="273"/>
        <item x="45"/>
        <item m="1" x="240"/>
        <item m="1" x="248"/>
        <item m="1" x="239"/>
        <item m="1" x="183"/>
        <item x="21"/>
        <item m="1" x="280"/>
        <item m="1" x="258"/>
        <item m="1" x="292"/>
        <item m="1" x="274"/>
        <item m="1" x="243"/>
        <item m="1" x="215"/>
        <item m="1" x="277"/>
        <item m="1" x="247"/>
        <item m="1" x="88"/>
        <item m="1" x="283"/>
        <item m="1" x="130"/>
        <item m="1" x="108"/>
        <item m="1" x="281"/>
        <item x="72"/>
        <item x="77"/>
        <item m="1" x="93"/>
        <item m="1" x="288"/>
        <item x="13"/>
        <item m="1" x="90"/>
        <item m="1" x="260"/>
        <item m="1" x="249"/>
        <item m="1" x="224"/>
        <item m="1" x="261"/>
        <item m="1" x="275"/>
        <item m="1" x="216"/>
        <item x="18"/>
        <item m="1" x="225"/>
        <item m="1" x="155"/>
        <item m="1" x="235"/>
        <item m="1" x="181"/>
        <item m="1" x="266"/>
        <item m="1" x="200"/>
        <item m="1" x="217"/>
        <item m="1" x="150"/>
        <item m="1" x="257"/>
        <item m="1" x="264"/>
        <item m="1" x="265"/>
        <item m="1" x="241"/>
        <item m="1" x="204"/>
        <item m="1" x="205"/>
        <item m="1" x="207"/>
        <item m="1" x="251"/>
        <item m="1" x="269"/>
        <item m="1" x="208"/>
        <item m="1" x="182"/>
        <item m="1" x="246"/>
        <item m="1" x="250"/>
        <item x="33"/>
        <item m="1" x="252"/>
        <item m="1" x="226"/>
        <item m="1" x="238"/>
        <item m="1" x="209"/>
        <item m="1" x="232"/>
        <item m="1" x="236"/>
        <item m="1" x="163"/>
        <item m="1" x="227"/>
        <item x="16"/>
        <item m="1" x="212"/>
        <item x="7"/>
        <item m="1" x="152"/>
        <item m="1" x="178"/>
        <item m="1" x="229"/>
        <item m="1" x="230"/>
        <item m="1" x="214"/>
        <item m="1" x="218"/>
        <item m="1" x="196"/>
        <item m="1" x="210"/>
        <item m="1" x="211"/>
        <item m="1" x="112"/>
        <item x="20"/>
        <item m="1" x="201"/>
        <item m="1" x="202"/>
        <item m="1" x="198"/>
        <item m="1" x="219"/>
        <item m="1" x="119"/>
        <item m="1" x="231"/>
        <item x="19"/>
        <item x="8"/>
        <item m="1" x="203"/>
        <item x="5"/>
        <item x="41"/>
        <item x="62"/>
        <item m="1" x="176"/>
        <item m="1" x="220"/>
        <item m="1" x="158"/>
        <item m="1" x="127"/>
        <item m="1" x="164"/>
        <item m="1" x="139"/>
        <item m="1" x="97"/>
        <item m="1" x="170"/>
        <item m="1" x="186"/>
        <item m="1" x="137"/>
        <item m="1" x="174"/>
        <item m="1" x="197"/>
        <item m="1" x="114"/>
        <item m="1" x="192"/>
        <item x="61"/>
        <item x="48"/>
        <item x="80"/>
        <item m="1" x="161"/>
        <item m="1" x="140"/>
        <item m="1" x="177"/>
        <item m="1" x="165"/>
        <item m="1" x="199"/>
        <item m="1" x="98"/>
        <item m="1" x="195"/>
        <item x="10"/>
        <item m="1" x="100"/>
        <item m="1" x="99"/>
        <item m="1" x="188"/>
        <item m="1" x="193"/>
        <item m="1" x="142"/>
        <item m="1" x="179"/>
        <item m="1" x="180"/>
        <item m="1" x="144"/>
        <item m="1" x="131"/>
        <item m="1" x="132"/>
        <item x="22"/>
        <item x="34"/>
        <item m="1" x="133"/>
        <item m="1" x="134"/>
        <item m="1" x="89"/>
        <item m="1" x="136"/>
        <item x="50"/>
        <item m="1" x="106"/>
        <item m="1" x="107"/>
        <item m="1" x="120"/>
        <item x="23"/>
        <item m="1" x="110"/>
        <item m="1" x="125"/>
        <item x="27"/>
        <item x="28"/>
        <item x="29"/>
        <item x="30"/>
        <item x="31"/>
        <item m="1" x="116"/>
        <item x="36"/>
        <item m="1" x="86"/>
        <item m="1" x="92"/>
        <item m="1" x="117"/>
        <item x="38"/>
        <item x="44"/>
        <item m="1" x="87"/>
        <item m="1" x="84"/>
        <item x="47"/>
        <item m="1" x="94"/>
        <item m="1" x="105"/>
        <item m="1" x="118"/>
        <item x="25"/>
        <item x="26"/>
        <item x="52"/>
        <item x="53"/>
        <item x="57"/>
        <item m="1" x="85"/>
        <item x="59"/>
        <item x="63"/>
        <item x="64"/>
        <item x="66"/>
        <item x="67"/>
        <item x="70"/>
        <item x="71"/>
        <item x="0"/>
        <item x="39"/>
        <item x="37"/>
        <item x="74"/>
        <item x="75"/>
        <item x="76"/>
        <item x="78"/>
        <item x="81"/>
      </items>
    </pivotField>
    <pivotField axis="axisRow" compact="0" numFmtId="170" outline="0" showAll="0" defaultSubtotal="0">
      <items count="216">
        <item x="2"/>
        <item m="1" x="213"/>
        <item m="1" x="212"/>
        <item m="1" x="171"/>
        <item m="1" x="128"/>
        <item m="1" x="211"/>
        <item m="1" x="209"/>
        <item m="1" x="66"/>
        <item m="1" x="169"/>
        <item m="1" x="215"/>
        <item m="1" x="207"/>
        <item m="1" x="208"/>
        <item m="1" x="210"/>
        <item x="1"/>
        <item m="1" x="214"/>
        <item m="1" x="205"/>
        <item m="1" x="121"/>
        <item m="1" x="36"/>
        <item m="1" x="135"/>
        <item x="14"/>
        <item m="1" x="65"/>
        <item m="1" x="203"/>
        <item m="1" x="206"/>
        <item m="1" x="38"/>
        <item m="1" x="202"/>
        <item m="1" x="204"/>
        <item m="1" x="189"/>
        <item m="1" x="43"/>
        <item m="1" x="200"/>
        <item m="1" x="166"/>
        <item m="1" x="193"/>
        <item m="1" x="170"/>
        <item m="1" x="201"/>
        <item m="1" x="197"/>
        <item x="3"/>
        <item x="6"/>
        <item m="1" x="198"/>
        <item m="1" x="199"/>
        <item m="1" x="158"/>
        <item m="1" x="80"/>
        <item m="1" x="192"/>
        <item m="1" x="73"/>
        <item m="1" x="98"/>
        <item m="1" x="196"/>
        <item m="1" x="183"/>
        <item m="1" x="28"/>
        <item m="1" x="190"/>
        <item m="1" x="191"/>
        <item m="1" x="61"/>
        <item m="1" x="194"/>
        <item m="1" x="26"/>
        <item m="1" x="195"/>
        <item m="1" x="185"/>
        <item m="1" x="187"/>
        <item m="1" x="180"/>
        <item m="1" x="181"/>
        <item m="1" x="119"/>
        <item m="1" x="188"/>
        <item m="1" x="102"/>
        <item m="1" x="179"/>
        <item m="1" x="182"/>
        <item m="1" x="184"/>
        <item m="1" x="186"/>
        <item m="1" x="176"/>
        <item m="1" x="177"/>
        <item m="1" x="178"/>
        <item m="1" x="133"/>
        <item m="1" x="173"/>
        <item m="1" x="174"/>
        <item m="1" x="134"/>
        <item m="1" x="175"/>
        <item m="1" x="18"/>
        <item m="1" x="22"/>
        <item m="1" x="172"/>
        <item m="1" x="45"/>
        <item m="1" x="165"/>
        <item m="1" x="167"/>
        <item m="1" x="168"/>
        <item m="1" x="21"/>
        <item m="1" x="106"/>
        <item m="1" x="162"/>
        <item m="1" x="163"/>
        <item m="1" x="164"/>
        <item m="1" x="160"/>
        <item m="1" x="161"/>
        <item m="1" x="156"/>
        <item m="1" x="151"/>
        <item m="1" x="152"/>
        <item m="1" x="153"/>
        <item m="1" x="154"/>
        <item m="1" x="155"/>
        <item m="1" x="157"/>
        <item m="1" x="159"/>
        <item m="1" x="40"/>
        <item m="1" x="145"/>
        <item m="1" x="87"/>
        <item m="1" x="146"/>
        <item m="1" x="147"/>
        <item m="1" x="148"/>
        <item m="1" x="91"/>
        <item m="1" x="149"/>
        <item m="1" x="39"/>
        <item m="1" x="150"/>
        <item m="1" x="143"/>
        <item m="1" x="83"/>
        <item m="1" x="144"/>
        <item m="1" x="67"/>
        <item m="1" x="137"/>
        <item m="1" x="37"/>
        <item m="1" x="141"/>
        <item m="1" x="97"/>
        <item m="1" x="142"/>
        <item m="1" x="136"/>
        <item m="1" x="138"/>
        <item m="1" x="31"/>
        <item m="1" x="139"/>
        <item m="1" x="140"/>
        <item m="1" x="131"/>
        <item m="1" x="132"/>
        <item m="1" x="126"/>
        <item m="1" x="127"/>
        <item m="1" x="116"/>
        <item m="1" x="112"/>
        <item m="1" x="129"/>
        <item m="1" x="130"/>
        <item m="1" x="117"/>
        <item m="1" x="118"/>
        <item m="1" x="109"/>
        <item m="1" x="50"/>
        <item m="1" x="120"/>
        <item m="1" x="122"/>
        <item m="1" x="123"/>
        <item m="1" x="124"/>
        <item m="1" x="125"/>
        <item m="1" x="107"/>
        <item m="1" x="108"/>
        <item m="1" x="110"/>
        <item m="1" x="111"/>
        <item m="1" x="113"/>
        <item m="1" x="114"/>
        <item m="1" x="115"/>
        <item m="1" x="63"/>
        <item m="1" x="104"/>
        <item m="1" x="69"/>
        <item m="1" x="96"/>
        <item m="1" x="34"/>
        <item m="1" x="101"/>
        <item m="1" x="105"/>
        <item m="1" x="103"/>
        <item m="1" x="95"/>
        <item m="1" x="78"/>
        <item m="1" x="99"/>
        <item m="1" x="100"/>
        <item m="1" x="90"/>
        <item m="1" x="92"/>
        <item m="1" x="93"/>
        <item m="1" x="82"/>
        <item m="1" x="89"/>
        <item m="1" x="84"/>
        <item m="1" x="85"/>
        <item m="1" x="86"/>
        <item m="1" x="94"/>
        <item m="1" x="70"/>
        <item m="1" x="75"/>
        <item m="1" x="76"/>
        <item m="1" x="77"/>
        <item m="1" x="79"/>
        <item m="1" x="81"/>
        <item m="1" x="88"/>
        <item m="1" x="71"/>
        <item m="1" x="72"/>
        <item m="1" x="74"/>
        <item m="1" x="58"/>
        <item m="1" x="62"/>
        <item m="1" x="64"/>
        <item m="1" x="56"/>
        <item m="1" x="68"/>
        <item m="1" x="59"/>
        <item m="1" x="60"/>
        <item m="1" x="52"/>
        <item m="1" x="46"/>
        <item m="1" x="47"/>
        <item m="1" x="32"/>
        <item m="1" x="53"/>
        <item m="1" x="54"/>
        <item m="1" x="33"/>
        <item m="1" x="55"/>
        <item m="1" x="57"/>
        <item m="1" x="44"/>
        <item m="1" x="48"/>
        <item m="1" x="49"/>
        <item m="1" x="51"/>
        <item m="1" x="41"/>
        <item m="1" x="42"/>
        <item m="1" x="29"/>
        <item m="1" x="30"/>
        <item m="1" x="35"/>
        <item m="1" x="23"/>
        <item m="1" x="24"/>
        <item m="1" x="25"/>
        <item x="8"/>
        <item x="10"/>
        <item m="1" x="27"/>
        <item m="1" x="19"/>
        <item m="1" x="20"/>
        <item x="13"/>
        <item x="0"/>
        <item m="1" x="15"/>
        <item x="4"/>
        <item x="5"/>
        <item m="1" x="16"/>
        <item m="1" x="17"/>
        <item x="7"/>
        <item x="9"/>
        <item x="11"/>
        <item x="12"/>
      </items>
    </pivotField>
    <pivotField axis="axisRow" compact="0" numFmtId="16" outline="0" showAll="0" sortType="ascending" defaultSubtotal="0">
      <items count="85">
        <item m="1" x="68"/>
        <item m="1" x="78"/>
        <item m="1" x="79"/>
        <item m="1" x="81"/>
        <item m="1" x="84"/>
        <item m="1" x="69"/>
        <item m="1" x="82"/>
        <item m="1" x="83"/>
        <item m="1" x="72"/>
        <item m="1" x="70"/>
        <item m="1" x="74"/>
        <item m="1" x="75"/>
        <item m="1" x="76"/>
        <item m="1" x="80"/>
        <item m="1" x="71"/>
        <item m="1" x="73"/>
        <item m="1" x="66"/>
        <item m="1" x="67"/>
        <item m="1" x="62"/>
        <item m="1" x="65"/>
        <item m="1" x="56"/>
        <item m="1" x="64"/>
        <item m="1" x="63"/>
        <item m="1" x="58"/>
        <item m="1" x="53"/>
        <item m="1" x="61"/>
        <item m="1" x="60"/>
        <item m="1" x="59"/>
        <item m="1" x="54"/>
        <item m="1" x="51"/>
        <item m="1" x="57"/>
        <item m="1" x="55"/>
        <item m="1" x="77"/>
        <item m="1" x="50"/>
        <item m="1" x="49"/>
        <item m="1" x="48"/>
        <item m="1" x="47"/>
        <item m="1" x="52"/>
        <item m="1" x="44"/>
        <item m="1" x="45"/>
        <item x="0"/>
        <item m="1" x="46"/>
        <item m="1" x="40"/>
        <item m="1" x="43"/>
        <item m="1" x="41"/>
        <item m="1" x="42"/>
        <item m="1" x="35"/>
        <item m="1" x="38"/>
        <item m="1" x="39"/>
        <item m="1" x="34"/>
        <item m="1" x="37"/>
        <item m="1" x="33"/>
        <item x="23"/>
        <item m="1" x="28"/>
        <item m="1" x="36"/>
        <item m="1" x="32"/>
        <item m="1" x="31"/>
        <item m="1" x="25"/>
        <item x="14"/>
        <item m="1" x="26"/>
        <item x="19"/>
        <item m="1" x="24"/>
        <item m="1" x="29"/>
        <item m="1" x="30"/>
        <item x="3"/>
        <item x="4"/>
        <item x="1"/>
        <item x="12"/>
        <item x="13"/>
        <item x="6"/>
        <item x="2"/>
        <item m="1" x="27"/>
        <item x="15"/>
        <item x="20"/>
        <item x="9"/>
        <item x="21"/>
        <item x="7"/>
        <item x="18"/>
        <item x="5"/>
        <item x="22"/>
        <item x="8"/>
        <item x="11"/>
        <item x="10"/>
        <item x="17"/>
        <item x="16"/>
      </items>
    </pivotField>
    <pivotField axis="axisRow" compact="0" numFmtId="168" outline="0" showAll="0" sortType="ascending" defaultSubtotal="0">
      <items count="2820">
        <item m="1" x="2428"/>
        <item m="1" x="2539"/>
        <item m="1" x="2429"/>
        <item m="1" x="2679"/>
        <item m="1" x="2680"/>
        <item m="1" x="2681"/>
        <item m="1" x="2804"/>
        <item m="1" x="2805"/>
        <item m="1" x="2718"/>
        <item m="1" x="2801"/>
        <item m="1" x="2802"/>
        <item m="1" x="2803"/>
        <item m="1" x="2719"/>
        <item m="1" x="2741"/>
        <item m="1" x="2744"/>
        <item m="1" x="2540"/>
        <item m="1" x="2430"/>
        <item m="1" x="2742"/>
        <item m="1" x="2745"/>
        <item m="1" x="2746"/>
        <item m="1" x="2743"/>
        <item m="1" x="2798"/>
        <item m="1" x="2747"/>
        <item m="1" x="2686"/>
        <item m="1" x="2799"/>
        <item m="1" x="2800"/>
        <item m="1" x="2549"/>
        <item m="1" x="2442"/>
        <item m="1" x="2789"/>
        <item m="1" x="2720"/>
        <item m="1" x="2733"/>
        <item m="1" x="2791"/>
        <item m="1" x="2755"/>
        <item m="1" x="2807"/>
        <item m="1" x="2543"/>
        <item m="1" x="2434"/>
        <item m="1" x="2790"/>
        <item m="1" x="2687"/>
        <item m="1" x="2749"/>
        <item m="1" x="2431"/>
        <item m="1" x="2797"/>
        <item m="1" x="2806"/>
        <item m="1" x="2815"/>
        <item m="1" x="2777"/>
        <item m="1" x="2532"/>
        <item m="1" x="2651"/>
        <item m="1" x="2734"/>
        <item m="1" x="2688"/>
        <item m="1" x="2683"/>
        <item m="1" x="2721"/>
        <item m="1" x="2538"/>
        <item m="1" x="2655"/>
        <item m="1" x="2722"/>
        <item m="1" x="2792"/>
        <item m="1" x="2691"/>
        <item m="1" x="2713"/>
        <item m="1" x="2692"/>
        <item m="1" x="2756"/>
        <item m="1" x="2740"/>
        <item m="1" x="2788"/>
        <item m="1" x="2764"/>
        <item m="1" x="2765"/>
        <item m="1" x="2793"/>
        <item m="1" x="2794"/>
        <item m="1" x="2754"/>
        <item m="1" x="2555"/>
        <item m="1" x="2751"/>
        <item m="1" x="2752"/>
        <item m="1" x="2726"/>
        <item m="1" x="2730"/>
        <item m="1" x="2682"/>
        <item m="1" x="2727"/>
        <item m="1" x="2811"/>
        <item m="1" x="2696"/>
        <item m="1" x="2773"/>
        <item m="1" x="2724"/>
        <item m="1" x="2748"/>
        <item m="1" x="2759"/>
        <item m="1" x="2757"/>
        <item m="1" x="2753"/>
        <item m="1" x="2750"/>
        <item m="1" x="2769"/>
        <item m="1" x="2766"/>
        <item m="1" x="2725"/>
        <item m="1" x="2728"/>
        <item m="1" x="2782"/>
        <item m="1" x="2783"/>
        <item m="1" x="2603"/>
        <item m="1" x="2501"/>
        <item m="1" x="2774"/>
        <item m="1" x="2659"/>
        <item m="1" x="2717"/>
        <item m="1" x="2695"/>
        <item m="1" x="2557"/>
        <item m="1" x="2450"/>
        <item m="1" x="2694"/>
        <item m="1" x="2660"/>
        <item m="1" x="2697"/>
        <item m="1" x="2586"/>
        <item m="1" x="2482"/>
        <item m="1" x="2581"/>
        <item m="1" x="2477"/>
        <item m="1" x="2574"/>
        <item m="1" x="2468"/>
        <item m="1" x="2547"/>
        <item m="1" x="2438"/>
        <item m="1" x="2564"/>
        <item m="1" x="2458"/>
        <item m="1" x="2650"/>
        <item m="1" x="2625"/>
        <item m="1" x="2515"/>
        <item m="1" x="2451"/>
        <item m="1" x="2550"/>
        <item m="1" x="2443"/>
        <item m="1" x="2699"/>
        <item m="1" x="2584"/>
        <item m="1" x="2480"/>
        <item m="1" x="2585"/>
        <item m="1" x="2481"/>
        <item m="1" x="2576"/>
        <item m="1" x="2471"/>
        <item m="1" x="2577"/>
        <item m="1" x="2472"/>
        <item m="1" x="2556"/>
        <item m="1" x="2449"/>
        <item m="1" x="2571"/>
        <item m="1" x="2465"/>
        <item m="1" x="2572"/>
        <item m="1" x="2466"/>
        <item m="1" x="2601"/>
        <item m="1" x="2497"/>
        <item m="1" x="2582"/>
        <item m="1" x="2478"/>
        <item m="1" x="2575"/>
        <item m="1" x="2469"/>
        <item m="1" x="2537"/>
        <item m="1" x="2427"/>
        <item m="1" x="2317"/>
        <item m="1" x="2599"/>
        <item m="1" x="2495"/>
        <item m="1" x="2498"/>
        <item m="1" x="2318"/>
        <item m="1" x="2775"/>
        <item m="1" x="2583"/>
        <item m="1" x="2479"/>
        <item m="1" x="2553"/>
        <item m="1" x="2447"/>
        <item m="1" x="2600"/>
        <item m="1" x="2496"/>
        <item m="1" x="2771"/>
        <item m="1" x="2470"/>
        <item m="1" x="2444"/>
        <item m="1" x="2700"/>
        <item m="1" x="2568"/>
        <item m="1" x="2462"/>
        <item m="1" x="2731"/>
        <item m="1" x="2770"/>
        <item m="1" x="2707"/>
        <item m="1" x="2578"/>
        <item m="1" x="2473"/>
        <item m="1" x="2580"/>
        <item m="1" x="2476"/>
        <item m="1" x="2684"/>
        <item m="1" x="2475"/>
        <item m="1" x="2685"/>
        <item m="1" x="2776"/>
        <item m="1" x="2772"/>
        <item m="1" x="2541"/>
        <item m="1" x="2432"/>
        <item m="1" x="2533"/>
        <item m="1" x="2422"/>
        <item m="1" x="2662"/>
        <item m="1" x="2542"/>
        <item m="1" x="2433"/>
        <item m="1" x="2611"/>
        <item m="1" x="2663"/>
        <item m="1" x="2423"/>
        <item m="1" x="2426"/>
        <item m="1" x="2441"/>
        <item m="1" x="2615"/>
        <item m="1" x="2297"/>
        <item m="1" x="2668"/>
        <item m="1" x="2796"/>
        <item m="1" x="2661"/>
        <item m="1" x="2552"/>
        <item m="1" x="2658"/>
        <item m="1" x="2592"/>
        <item m="1" x="2487"/>
        <item m="1" x="2554"/>
        <item m="1" x="2448"/>
        <item m="1" x="2670"/>
        <item m="1" x="2690"/>
        <item m="1" x="2596"/>
        <item m="1" x="2491"/>
        <item m="1" x="2594"/>
        <item m="1" x="2489"/>
        <item m="1" x="2598"/>
        <item m="1" x="2493"/>
        <item m="1" x="2666"/>
        <item m="1" x="2698"/>
        <item m="1" x="2715"/>
        <item m="1" x="2665"/>
        <item m="1" x="2544"/>
        <item m="1" x="2435"/>
        <item m="1" x="2716"/>
        <item m="1" x="2573"/>
        <item m="1" x="2467"/>
        <item m="1" x="2597"/>
        <item m="1" x="2492"/>
        <item m="1" x="2795"/>
        <item m="1" x="2593"/>
        <item m="1" x="2488"/>
        <item m="1" x="2375"/>
        <item m="1" x="2667"/>
        <item m="1" x="2579"/>
        <item m="1" x="2474"/>
        <item m="1" x="2808"/>
        <item m="1" x="2376"/>
        <item m="1" x="2535"/>
        <item m="1" x="2319"/>
        <item m="1" x="2536"/>
        <item m="1" x="2320"/>
        <item m="1" x="2602"/>
        <item m="1" x="2499"/>
        <item m="1" x="2812"/>
        <item m="1" x="2813"/>
        <item m="1" x="2452"/>
        <item m="1" x="2558"/>
        <item m="1" x="2214"/>
        <item m="1" x="2640"/>
        <item m="1" x="2522"/>
        <item m="1" x="2653"/>
        <item m="1" x="2669"/>
        <item m="1" x="2654"/>
        <item m="1" x="2703"/>
        <item m="1" x="2620"/>
        <item m="1" x="2512"/>
        <item m="1" x="2647"/>
        <item m="1" x="2524"/>
        <item m="1" x="2494"/>
        <item m="1" x="2689"/>
        <item m="1" x="2445"/>
        <item m="1" x="2589"/>
        <item m="1" x="2484"/>
        <item m="1" x="2648"/>
        <item m="1" x="2389"/>
        <item m="1" x="2276"/>
        <item m="1" x="2785"/>
        <item m="1" x="2704"/>
        <item m="1" x="2606"/>
        <item m="1" x="2370"/>
        <item m="1" x="2818"/>
        <item m="1" x="2701"/>
        <item m="1" x="2607"/>
        <item m="1" x="2502"/>
        <item m="1" x="2638"/>
        <item m="1" x="2387"/>
        <item m="1" x="2627"/>
        <item m="1" x="2380"/>
        <item m="1" x="2639"/>
        <item m="1" x="2388"/>
        <item m="1" x="2621"/>
        <item m="1" x="2513"/>
        <item m="1" x="2702"/>
        <item m="1" x="2737"/>
        <item m="1" x="2735"/>
        <item m="1" x="2819"/>
        <item m="1" x="2302"/>
        <item m="1" x="2595"/>
        <item m="1" x="2490"/>
        <item m="1" x="2705"/>
        <item m="1" x="2710"/>
        <item m="1" x="2588"/>
        <item m="1" x="2362"/>
        <item m="1" x="2303"/>
        <item m="1" x="2786"/>
        <item m="1" x="2371"/>
        <item m="1" x="2608"/>
        <item m="1" x="2503"/>
        <item m="1" x="2614"/>
        <item m="1" x="2327"/>
        <item m="1" x="2617"/>
        <item m="1" x="2506"/>
        <item m="1" x="2609"/>
        <item m="1" x="2504"/>
        <item m="1" x="2363"/>
        <item m="1" x="2779"/>
        <item m="1" x="2610"/>
        <item m="1" x="2372"/>
        <item m="1" x="2612"/>
        <item m="1" x="2505"/>
        <item m="1" x="2133"/>
        <item m="1" x="2637"/>
        <item m="1" x="2334"/>
        <item m="1" x="2613"/>
        <item m="1" x="2373"/>
        <item m="1" x="2324"/>
        <item m="1" x="2356"/>
        <item m="1" x="2329"/>
        <item m="1" x="2809"/>
        <item m="1" x="2632"/>
        <item m="1" x="2330"/>
        <item m="1" x="2134"/>
        <item m="1" x="2545"/>
        <item m="1" x="2135"/>
        <item m="1" x="2736"/>
        <item m="1" x="2622"/>
        <item m="1" x="2328"/>
        <item m="1" x="2645"/>
        <item m="1" x="2338"/>
        <item m="1" x="2551"/>
        <item m="1" x="1993"/>
        <item m="1" x="2525"/>
        <item m="1" x="2623"/>
        <item m="1" x="2378"/>
        <item m="1" x="2604"/>
        <item m="1" x="2325"/>
        <item m="1" x="2629"/>
        <item m="1" x="2381"/>
        <item m="1" x="2605"/>
        <item m="1" x="2326"/>
        <item m="1" x="2631"/>
        <item m="1" x="2383"/>
        <item m="1" x="2630"/>
        <item m="1" x="2382"/>
        <item m="1" x="2673"/>
        <item m="1" x="2633"/>
        <item m="1" x="2384"/>
        <item m="1" x="2626"/>
        <item m="1" x="2516"/>
        <item m="1" x="2643"/>
        <item m="1" x="2336"/>
        <item m="1" x="2616"/>
        <item m="1" x="2298"/>
        <item m="1" x="2421"/>
        <item m="1" x="2814"/>
        <item m="1" x="2272"/>
        <item m="1" x="2342"/>
        <item m="1" x="2646"/>
        <item m="1" x="2339"/>
        <item m="1" x="2306"/>
        <item m="1" x="2649"/>
        <item m="1" x="2526"/>
        <item m="1" x="2530"/>
        <item m="1" x="2316"/>
        <item m="1" x="2787"/>
        <item m="1" x="2810"/>
        <item m="1" x="2307"/>
        <item m="1" x="2531"/>
        <item m="1" x="2315"/>
        <item m="1" x="2635"/>
        <item m="1" x="2331"/>
        <item m="1" x="2636"/>
        <item m="1" x="2332"/>
        <item m="1" x="2343"/>
        <item m="1" x="2644"/>
        <item m="1" x="2337"/>
        <item m="1" x="2341"/>
        <item m="1" x="2273"/>
        <item m="1" x="2345"/>
        <item m="1" x="2264"/>
        <item m="1" x="2344"/>
        <item m="1" x="2706"/>
        <item m="1" x="2270"/>
        <item m="1" x="2271"/>
        <item m="1" x="2521"/>
        <item m="1" x="2816"/>
        <item m="1" x="2275"/>
        <item m="1" x="2817"/>
        <item m="1" x="2675"/>
        <item m="1" x="2674"/>
        <item m="1" x="2184"/>
        <item m="1" x="2335"/>
        <item m="1" x="2410"/>
        <item m="1" x="2290"/>
        <item m="1" x="2507"/>
        <item m="1" x="2641"/>
        <item m="1" x="2192"/>
        <item m="1" x="2348"/>
        <item m="1" x="2559"/>
        <item m="1" x="2453"/>
        <item m="1" x="2390"/>
        <item m="1" x="2758"/>
        <item m="1" x="2050"/>
        <item m="1" x="2519"/>
        <item m="1" x="2563"/>
        <item m="1" x="2457"/>
        <item m="1" x="2424"/>
        <item m="1" x="2392"/>
        <item m="1" x="2265"/>
        <item m="1" x="2391"/>
        <item m="1" x="2642"/>
        <item m="1" x="2523"/>
        <item m="1" x="2508"/>
        <item m="1" x="2333"/>
        <item m="1" x="2446"/>
        <item m="1" x="2560"/>
        <item m="1" x="2454"/>
        <item m="1" x="2304"/>
        <item m="1" x="2561"/>
        <item m="1" x="2455"/>
        <item m="1" x="2186"/>
        <item m="1" x="2305"/>
        <item m="1" x="2619"/>
        <item m="1" x="2511"/>
        <item m="1" x="2411"/>
        <item m="1" x="2347"/>
        <item m="1" x="2353"/>
        <item m="1" x="2351"/>
        <item m="1" x="2732"/>
        <item m="1" x="2562"/>
        <item m="1" x="2456"/>
        <item m="1" x="2274"/>
        <item m="1" x="2520"/>
        <item m="1" x="2187"/>
        <item m="1" x="2185"/>
        <item m="1" x="2436"/>
        <item m="1" x="2364"/>
        <item m="1" x="2321"/>
        <item m="1" x="2354"/>
        <item m="1" x="2188"/>
        <item m="1" x="2189"/>
        <item m="1" x="2587"/>
        <item m="1" x="2483"/>
        <item m="1" x="1994"/>
        <item m="1" x="2190"/>
        <item m="1" x="2322"/>
        <item m="1" x="2349"/>
        <item m="1" x="2677"/>
        <item m="1" x="2235"/>
        <item m="1" x="2394"/>
        <item m="1" x="2395"/>
        <item m="1" x="2323"/>
        <item m="1" x="2396"/>
        <item m="1" x="2355"/>
        <item m="1" x="2299"/>
        <item m="1" x="2624"/>
        <item m="1" x="2514"/>
        <item m="1" x="2267"/>
        <item m="1" x="2350"/>
        <item m="1" x="2268"/>
        <item m="1" x="2761"/>
        <item m="1" x="2763"/>
        <item m="1" x="2528"/>
        <item m="1" x="2228"/>
        <item m="1" x="2527"/>
        <item m="1" x="2784"/>
        <item m="1" x="2386"/>
        <item m="1" x="2269"/>
        <item m="1" x="2215"/>
        <item m="1" x="2352"/>
        <item m="1" x="1974"/>
        <item m="1" x="2590"/>
        <item m="1" x="2485"/>
        <item m="1" x="2529"/>
        <item m="1" x="2738"/>
        <item m="1" x="2400"/>
        <item m="1" x="2416"/>
        <item m="1" x="2739"/>
        <item m="1" x="2618"/>
        <item m="1" x="2509"/>
        <item m="1" x="2760"/>
        <item m="1" x="2379"/>
        <item m="1" x="2762"/>
        <item m="1" x="2672"/>
        <item m="1" x="2340"/>
        <item m="1" x="2262"/>
        <item m="1" x="2405"/>
        <item m="1" x="2406"/>
        <item m="1" x="2205"/>
        <item m="1" x="2206"/>
        <item m="1" x="2357"/>
        <item m="1" x="2407"/>
        <item m="1" x="2678"/>
        <item m="1" x="2252"/>
        <item m="1" x="2222"/>
        <item m="1" x="2207"/>
        <item m="1" x="2289"/>
        <item m="1" x="2229"/>
        <item m="1" x="2247"/>
        <item m="1" x="2300"/>
        <item m="1" x="2780"/>
        <item m="1" x="2401"/>
        <item m="1" x="2266"/>
        <item m="1" x="2693"/>
        <item m="1" x="2218"/>
        <item m="1" x="2221"/>
        <item m="1" x="2781"/>
        <item m="1" x="2374"/>
        <item m="1" x="2534"/>
        <item m="1" x="2425"/>
        <item m="1" x="2399"/>
        <item m="1" x="2217"/>
        <item m="1" x="2402"/>
        <item m="1" x="2393"/>
        <item m="1" x="2116"/>
        <item m="1" x="2263"/>
        <item m="1" x="2565"/>
        <item m="1" x="2459"/>
        <item m="1" x="2778"/>
        <item m="1" x="2293"/>
        <item m="1" x="2591"/>
        <item m="1" x="2486"/>
        <item m="1" x="2232"/>
        <item m="1" x="2628"/>
        <item m="1" x="2517"/>
        <item m="1" x="2164"/>
        <item m="1" x="2723"/>
        <item m="1" x="2163"/>
        <item m="1" x="2165"/>
        <item m="1" x="2768"/>
        <item m="1" x="2087"/>
        <item m="1" x="2149"/>
        <item m="1" x="2301"/>
        <item m="1" x="2671"/>
        <item m="1" x="2292"/>
        <item m="1" x="2510"/>
        <item m="1" x="1997"/>
        <item m="1" x="2397"/>
        <item m="1" x="2377"/>
        <item m="1" x="2208"/>
        <item m="1" x="2223"/>
        <item m="1" x="1998"/>
        <item m="1" x="2057"/>
        <item m="1" x="2052"/>
        <item m="1" x="2058"/>
        <item m="1" x="2729"/>
        <item m="1" x="2051"/>
        <item m="1" x="2708"/>
        <item m="1" x="2709"/>
        <item m="1" x="2398"/>
        <item m="1" x="2500"/>
        <item m="1" x="2414"/>
        <item m="1" x="1999"/>
        <item m="1" x="2216"/>
        <item m="1" x="2369"/>
        <item m="1" x="2000"/>
        <item m="1" x="2439"/>
        <item m="1" x="2224"/>
        <item m="1" x="1977"/>
        <item m="1" x="2569"/>
        <item m="1" x="2463"/>
        <item m="1" x="2546"/>
        <item m="1" x="2437"/>
        <item m="1" x="2077"/>
        <item m="1" x="2220"/>
        <item m="1" x="2403"/>
        <item m="1" x="1978"/>
        <item m="1" x="2358"/>
        <item m="1" x="2385"/>
        <item m="1" x="2308"/>
        <item m="1" x="1979"/>
        <item m="1" x="2404"/>
        <item m="1" x="1975"/>
        <item m="1" x="2359"/>
        <item m="1" x="2311"/>
        <item m="1" x="1976"/>
        <item m="1" x="2219"/>
        <item m="1" x="2156"/>
        <item m="1" x="2225"/>
        <item m="1" x="2226"/>
        <item m="1" x="2191"/>
        <item m="1" x="2012"/>
        <item m="1" x="2676"/>
        <item m="1" x="2548"/>
        <item m="1" x="2440"/>
        <item m="1" x="2199"/>
        <item m="1" x="1889"/>
        <item m="1" x="2570"/>
        <item m="1" x="2464"/>
        <item m="1" x="2203"/>
        <item m="1" x="2198"/>
        <item m="1" x="2714"/>
        <item m="1" x="2566"/>
        <item m="1" x="2460"/>
        <item m="1" x="2567"/>
        <item m="1" x="2461"/>
        <item m="1" x="2767"/>
        <item m="1" x="2139"/>
        <item m="1" x="2310"/>
        <item m="1" x="2140"/>
        <item m="1" x="2634"/>
        <item m="1" x="2518"/>
        <item m="1" x="2408"/>
        <item m="1" x="2711"/>
        <item m="1" x="2018"/>
        <item m="1" x="2193"/>
        <item m="1" x="2019"/>
        <item m="1" x="2200"/>
        <item m="1" x="2295"/>
        <item m="1" x="2294"/>
        <item m="1" x="2011"/>
        <item m="1" x="2360"/>
        <item m="1" x="2417"/>
        <item m="1" x="2309"/>
        <item m="1" x="2296"/>
        <item m="1" x="2712"/>
        <item m="1" x="2415"/>
        <item m="1" x="2361"/>
        <item m="1" x="2145"/>
        <item m="1" x="2313"/>
        <item m="1" x="2284"/>
        <item m="1" x="2137"/>
        <item m="1" x="2069"/>
        <item m="1" x="2136"/>
        <item m="1" x="2314"/>
        <item m="1" x="2234"/>
        <item m="1" x="2068"/>
        <item m="1" x="2233"/>
        <item m="1" x="2064"/>
        <item m="1" x="2001"/>
        <item m="1" x="1996"/>
        <item m="1" x="1995"/>
        <item m="1" x="2003"/>
        <item m="1" x="2230"/>
        <item m="1" x="2034"/>
        <item m="1" x="2231"/>
        <item m="1" x="2002"/>
        <item m="1" x="1981"/>
        <item m="1" x="2227"/>
        <item m="1" x="2312"/>
        <item m="1" x="2024"/>
        <item m="1" x="2015"/>
        <item m="1" x="2213"/>
        <item m="1" x="2067"/>
        <item m="1" x="2022"/>
        <item m="1" x="2086"/>
        <item m="1" x="2023"/>
        <item m="1" x="1982"/>
        <item m="1" x="2013"/>
        <item m="1" x="2080"/>
        <item m="1" x="2014"/>
        <item m="1" x="2035"/>
        <item m="1" x="2033"/>
        <item m="1" x="2007"/>
        <item m="1" x="2088"/>
        <item m="1" x="2006"/>
        <item m="1" x="2078"/>
        <item m="1" x="2079"/>
        <item m="1" x="2027"/>
        <item m="1" x="2652"/>
        <item m="1" x="2657"/>
        <item m="1" x="1941"/>
        <item m="1" x="1890"/>
        <item m="1" x="2066"/>
        <item m="1" x="1893"/>
        <item m="1" x="2656"/>
        <item m="1" x="2148"/>
        <item m="1" x="2412"/>
        <item m="1" x="2409"/>
        <item m="1" x="2248"/>
        <item m="1" x="2100"/>
        <item m="1" x="1914"/>
        <item m="1" x="2261"/>
        <item m="1" x="2090"/>
        <item m="1" x="2367"/>
        <item m="1" x="2366"/>
        <item m="1" x="1894"/>
        <item m="1" x="1846"/>
        <item m="1" x="2249"/>
        <item m="1" x="2102"/>
        <item m="1" x="1934"/>
        <item m="1" x="2365"/>
        <item m="1" x="1963"/>
        <item m="1" x="2146"/>
        <item m="1" x="2065"/>
        <item m="1" x="1943"/>
        <item m="1" x="1847"/>
        <item m="1" x="2167"/>
        <item m="1" x="2250"/>
        <item m="1" x="2081"/>
        <item m="1" x="1985"/>
        <item m="1" x="2056"/>
        <item m="1" x="2168"/>
        <item m="1" x="2157"/>
        <item m="1" x="1984"/>
        <item m="1" x="2419"/>
        <item m="1" x="2178"/>
        <item m="1" x="1954"/>
        <item m="1" x="1944"/>
        <item m="1" x="1983"/>
        <item m="1" x="1912"/>
        <item m="1" x="1851"/>
        <item m="1" x="2084"/>
        <item m="1" x="2368"/>
        <item m="1" x="2256"/>
        <item m="1" x="2160"/>
        <item m="1" x="1852"/>
        <item m="1" x="1842"/>
        <item m="1" x="2055"/>
        <item m="1" x="2071"/>
        <item m="1" x="1803"/>
        <item m="1" x="2413"/>
        <item m="1" x="2664"/>
        <item m="1" x="1843"/>
        <item m="1" x="2151"/>
        <item m="1" x="1839"/>
        <item m="1" x="1804"/>
        <item m="1" x="2072"/>
        <item m="1" x="2095"/>
        <item m="1" x="2418"/>
        <item m="1" x="1950"/>
        <item m="1" x="2152"/>
        <item m="1" x="2202"/>
        <item m="1" x="2195"/>
        <item m="1" x="2082"/>
        <item m="1" x="2420"/>
        <item m="1" x="2096"/>
        <item m="1" x="2158"/>
        <item m="1" x="1911"/>
        <item m="1" x="2210"/>
        <item m="1" x="2074"/>
        <item m="1" x="2103"/>
        <item m="1" x="2241"/>
        <item m="1" x="2106"/>
        <item m="1" x="2204"/>
        <item m="1" x="2053"/>
        <item m="1" x="1942"/>
        <item m="1" x="1900"/>
        <item m="1" x="2054"/>
        <item m="1" x="2196"/>
        <item m="1" x="1838"/>
        <item m="1" x="2104"/>
        <item m="1" x="2097"/>
        <item m="1" x="2138"/>
        <item m="1" x="2060"/>
        <item m="1" x="1901"/>
        <item m="1" x="2180"/>
        <item m="1" x="2173"/>
        <item m="1" x="2174"/>
        <item m="1" x="2093"/>
        <item m="1" x="2242"/>
        <item m="1" x="2142"/>
        <item m="1" x="2243"/>
        <item m="1" x="2094"/>
        <item m="1" x="2061"/>
        <item m="1" x="2170"/>
        <item m="1" x="2179"/>
        <item m="1" x="1805"/>
        <item m="1" x="2092"/>
        <item m="1" x="2073"/>
        <item m="1" x="2143"/>
        <item m="1" x="2212"/>
        <item m="1" x="1792"/>
        <item m="1" x="2107"/>
        <item m="1" x="2083"/>
        <item m="1" x="2172"/>
        <item m="1" x="1907"/>
        <item m="1" x="2153"/>
        <item m="1" x="2075"/>
        <item m="1" x="2277"/>
        <item m="1" x="1757"/>
        <item m="1" x="2085"/>
        <item m="1" x="1837"/>
        <item m="1" x="1854"/>
        <item m="1" x="1891"/>
        <item m="1" x="2098"/>
        <item m="1" x="2154"/>
        <item m="1" x="2171"/>
        <item m="1" x="2159"/>
        <item m="1" x="1740"/>
        <item m="1" x="2175"/>
        <item m="1" x="2161"/>
        <item m="1" x="1892"/>
        <item m="1" x="2255"/>
        <item m="1" x="1857"/>
        <item m="1" x="2062"/>
        <item m="1" x="1670"/>
        <item m="1" x="1807"/>
        <item m="1" x="2257"/>
        <item m="1" x="2144"/>
        <item m="1" x="1742"/>
        <item m="1" x="2209"/>
        <item m="1" x="2260"/>
        <item m="1" x="1961"/>
        <item m="1" x="1760"/>
        <item m="1" x="1806"/>
        <item m="1" x="2211"/>
        <item m="1" x="2059"/>
        <item m="1" x="2194"/>
        <item m="1" x="2076"/>
        <item m="1" x="2070"/>
        <item m="1" x="2237"/>
        <item m="1" x="2155"/>
        <item m="1" x="2101"/>
        <item m="1" x="1743"/>
        <item m="1" x="2197"/>
        <item m="1" x="2177"/>
        <item m="1" x="1744"/>
        <item m="1" x="2150"/>
        <item m="1" x="2063"/>
        <item m="1" x="2141"/>
        <item m="1" x="1822"/>
        <item m="1" x="1966"/>
        <item m="1" x="2147"/>
        <item m="1" x="1745"/>
        <item m="1" x="2291"/>
        <item m="1" x="1747"/>
        <item m="1" x="1646"/>
        <item m="1" x="2239"/>
        <item m="1" x="1749"/>
        <item m="1" x="1669"/>
        <item m="1" x="1676"/>
        <item m="1" x="1533"/>
        <item m="1" x="1913"/>
        <item m="1" x="1796"/>
        <item m="1" x="1548"/>
        <item m="1" x="1409"/>
        <item m="1" x="1746"/>
        <item m="1" x="1960"/>
        <item m="1" x="1550"/>
        <item m="1" x="1465"/>
        <item m="1" x="1765"/>
        <item m="1" x="1551"/>
        <item m="1" x="1466"/>
        <item m="1" x="1546"/>
        <item m="1" x="1462"/>
        <item m="1" x="1547"/>
        <item m="1" x="1463"/>
        <item m="1" x="1888"/>
        <item m="1" x="1545"/>
        <item m="1" x="1499"/>
        <item m="1" x="1756"/>
        <item m="1" x="2238"/>
        <item m="1" x="2240"/>
        <item m="1" x="2201"/>
        <item m="1" x="2099"/>
        <item m="1" x="1887"/>
        <item m="1" x="1748"/>
        <item m="1" x="2176"/>
        <item m="1" x="2105"/>
        <item m="1" x="2108"/>
        <item m="1" x="2109"/>
        <item m="1" x="2181"/>
        <item m="1" x="2182"/>
        <item m="1" x="2183"/>
        <item m="1" x="2162"/>
        <item m="1" x="1940"/>
        <item m="1" x="1793"/>
        <item m="1" x="1693"/>
        <item m="1" x="1876"/>
        <item m="1" x="1809"/>
        <item m="1" x="2043"/>
        <item m="1" x="1473"/>
        <item m="1" x="2110"/>
        <item m="1" x="1872"/>
        <item m="1" x="1587"/>
        <item m="1" x="1474"/>
        <item m="1" x="1845"/>
        <item m="1" x="1588"/>
        <item m="1" x="1475"/>
        <item m="1" x="2253"/>
        <item m="1" x="1586"/>
        <item m="1" x="1423"/>
        <item m="1" x="1589"/>
        <item m="1" x="1476"/>
        <item m="1" x="2114"/>
        <item m="1" x="1797"/>
        <item m="1" x="2258"/>
        <item m="1" x="2166"/>
        <item m="1" x="1509"/>
        <item m="1" x="1446"/>
        <item m="1" x="1817"/>
        <item m="1" x="1877"/>
        <item m="1" x="2124"/>
        <item m="1" x="2111"/>
        <item m="1" x="1873"/>
        <item m="1" x="2121"/>
        <item m="1" x="1957"/>
        <item m="1" x="1865"/>
        <item m="1" x="1530"/>
        <item m="1" x="1645"/>
        <item m="1" x="1855"/>
        <item m="1" x="2254"/>
        <item m="1" x="2127"/>
        <item m="1" x="1967"/>
        <item m="1" x="2117"/>
        <item m="1" x="1802"/>
        <item m="1" x="1946"/>
        <item m="1" x="1840"/>
        <item m="1" x="1959"/>
        <item m="1" x="2113"/>
        <item m="1" x="1918"/>
        <item m="1" x="1808"/>
        <item m="1" x="1947"/>
        <item m="1" x="1508"/>
        <item m="1" x="1177"/>
        <item m="1" x="1962"/>
        <item m="1" x="2245"/>
        <item m="1" x="1523"/>
        <item m="1" x="1643"/>
        <item m="1" x="2115"/>
        <item m="1" x="1798"/>
        <item m="1" x="1964"/>
        <item m="1" x="1528"/>
        <item m="1" x="1969"/>
        <item m="1" x="2236"/>
        <item m="1" x="2004"/>
        <item m="1" x="1949"/>
        <item m="1" x="2112"/>
        <item m="1" x="1505"/>
        <item m="1" x="1227"/>
        <item m="1" x="1812"/>
        <item m="1" x="1958"/>
        <item m="1" x="1827"/>
        <item m="1" x="1856"/>
        <item m="1" x="1555"/>
        <item m="1" x="1653"/>
        <item m="1" x="1510"/>
        <item m="1" x="1794"/>
        <item m="1" x="1447"/>
        <item m="1" x="1712"/>
        <item m="1" x="1924"/>
        <item m="1" x="1799"/>
        <item m="1" x="1987"/>
        <item m="1" x="1810"/>
        <item m="1" x="1515"/>
        <item m="1" x="1398"/>
        <item m="1" x="1741"/>
        <item m="1" x="1902"/>
        <item m="1" x="1989"/>
        <item m="1" x="1968"/>
        <item m="1" x="1896"/>
        <item m="1" x="1874"/>
        <item m="1" x="1525"/>
        <item m="1" x="1497"/>
        <item m="1" x="1866"/>
        <item m="1" x="2129"/>
        <item m="1" x="1871"/>
        <item m="1" x="1948"/>
        <item m="1" x="1696"/>
        <item m="1" x="1698"/>
        <item m="1" x="2047"/>
        <item m="1" x="1885"/>
        <item m="1" x="1937"/>
        <item m="1" x="2037"/>
        <item m="1" x="1936"/>
        <item m="1" x="1815"/>
        <item m="1" x="1988"/>
        <item m="1" x="1800"/>
        <item m="1" x="1971"/>
        <item m="1" x="1400"/>
        <item m="1" x="2005"/>
        <item m="1" x="1848"/>
        <item m="1" x="1713"/>
        <item m="1" x="1849"/>
        <item m="1" x="2259"/>
        <item m="1" x="1972"/>
        <item m="1" x="1834"/>
        <item m="1" x="1556"/>
        <item m="1" x="1654"/>
        <item m="1" x="2131"/>
        <item m="1" x="2122"/>
        <item m="1" x="1920"/>
        <item m="1" x="2246"/>
        <item m="1" x="1516"/>
        <item m="1" x="1399"/>
        <item m="1" x="1595"/>
        <item m="1" x="1477"/>
        <item m="1" x="1426"/>
        <item m="1" x="1860"/>
        <item m="1" x="1603"/>
        <item m="1" x="1660"/>
        <item m="1" x="1739"/>
        <item m="1" x="1816"/>
        <item m="1" x="1604"/>
        <item m="1" x="1598"/>
        <item m="1" x="1428"/>
        <item m="1" x="1831"/>
        <item m="1" x="1862"/>
        <item m="1" x="2020"/>
        <item m="1" x="1951"/>
        <item m="1" x="1605"/>
        <item m="1" x="1661"/>
        <item m="1" x="1939"/>
        <item m="1" x="2244"/>
        <item m="1" x="2008"/>
        <item m="1" x="1606"/>
        <item m="1" x="1662"/>
        <item m="1" x="2119"/>
        <item m="1" x="1826"/>
        <item m="1" x="1513"/>
        <item m="1" x="1396"/>
        <item m="1" x="1858"/>
        <item m="1" x="1524"/>
        <item m="1" x="1401"/>
        <item m="1" x="1814"/>
        <item m="1" x="1965"/>
        <item m="1" x="1607"/>
        <item m="1" x="1663"/>
        <item m="1" x="1853"/>
        <item m="1" x="1234"/>
        <item m="1" x="1980"/>
        <item m="1" x="1908"/>
        <item m="1" x="1811"/>
        <item m="1" x="1824"/>
        <item m="1" x="1608"/>
        <item m="1" x="1861"/>
        <item m="1" x="1736"/>
        <item m="1" x="1897"/>
        <item m="1" x="1737"/>
        <item m="1" x="1909"/>
        <item m="1" x="1952"/>
        <item m="1" x="1685"/>
        <item m="1" x="1738"/>
        <item m="1" x="1883"/>
        <item m="1" x="1832"/>
        <item m="1" x="1921"/>
        <item m="1" x="1575"/>
        <item m="1" x="1254"/>
        <item m="1" x="1863"/>
        <item m="1" x="1529"/>
        <item m="1" x="1235"/>
        <item m="1" x="1601"/>
        <item m="1" x="1430"/>
        <item m="1" x="1864"/>
        <item m="1" x="1540"/>
        <item m="1" x="1498"/>
        <item m="1" x="1527"/>
        <item m="1" x="1644"/>
        <item m="1" x="2021"/>
        <item m="1" x="1825"/>
        <item m="1" x="1869"/>
        <item m="1" x="1512"/>
        <item m="1" x="1448"/>
        <item m="1" x="1517"/>
        <item m="1" x="1228"/>
        <item m="1" x="1821"/>
        <item m="1" x="1956"/>
        <item m="1" x="1927"/>
        <item m="1" x="1953"/>
        <item m="1" x="1576"/>
        <item m="1" x="1255"/>
        <item m="1" x="1841"/>
        <item m="1" x="1823"/>
        <item m="1" x="1930"/>
        <item m="1" x="1859"/>
        <item m="1" x="1905"/>
        <item m="1" x="1256"/>
        <item m="1" x="1925"/>
        <item m="1" x="1818"/>
        <item m="1" x="1795"/>
        <item m="1" x="1970"/>
        <item m="1" x="1553"/>
        <item m="1" x="1410"/>
        <item m="1" x="1829"/>
        <item m="1" x="1973"/>
        <item m="1" x="2120"/>
        <item m="1" x="2045"/>
        <item m="1" x="1813"/>
        <item m="1" x="2251"/>
        <item m="1" x="2041"/>
        <item m="1" x="1955"/>
        <item m="1" x="1990"/>
        <item m="1" x="2128"/>
        <item m="1" x="1895"/>
        <item m="1" x="2130"/>
        <item m="1" x="1986"/>
        <item m="1" x="2042"/>
        <item m="1" x="1631"/>
        <item m="1" x="1886"/>
        <item m="1" x="427"/>
        <item x="0"/>
        <item m="1" x="1926"/>
        <item m="1" x="2044"/>
        <item m="1" x="2346"/>
        <item m="1" x="1638"/>
        <item m="1" x="2030"/>
        <item m="1" x="1945"/>
        <item m="1" x="2132"/>
        <item m="1" x="1531"/>
        <item m="1" x="1403"/>
        <item m="1" x="2016"/>
        <item m="1" x="2123"/>
        <item m="1" x="1526"/>
        <item m="1" x="1402"/>
        <item m="1" x="1411"/>
        <item m="1" x="1878"/>
        <item m="1" x="2029"/>
        <item m="1" x="1833"/>
        <item m="1" x="2169"/>
        <item m="1" x="1880"/>
        <item m="1" x="1552"/>
        <item m="1" x="2091"/>
        <item m="1" x="1500"/>
        <item m="1" x="2125"/>
        <item m="1" x="1882"/>
        <item m="1" x="2032"/>
        <item m="1" x="1562"/>
        <item m="1" x="1501"/>
        <item m="1" x="2028"/>
        <item m="1" x="1632"/>
        <item m="1" x="1408"/>
        <item m="1" x="1514"/>
        <item m="1" x="1397"/>
        <item m="1" x="2126"/>
        <item m="1" x="2118"/>
        <item m="1" x="1596"/>
        <item m="1" x="1478"/>
        <item m="1" x="1597"/>
        <item m="1" x="1427"/>
        <item m="1" x="2031"/>
        <item m="1" x="1599"/>
        <item m="1" x="1429"/>
        <item m="1" x="2009"/>
        <item m="1" x="1602"/>
        <item m="1" x="1431"/>
        <item m="1" x="1600"/>
        <item m="1" x="1275"/>
        <item m="1" x="2017"/>
        <item m="1" x="1394"/>
        <item m="1" x="1280"/>
        <item m="1" x="1801"/>
        <item m="1" x="1192"/>
        <item m="1" x="921"/>
        <item m="1" x="2036"/>
        <item m="1" x="1290"/>
        <item m="1" x="1279"/>
        <item m="1" x="1992"/>
        <item m="1" x="1178"/>
        <item m="1" x="1761"/>
        <item m="1" x="1767"/>
        <item m="1" x="1762"/>
        <item m="1" x="1758"/>
        <item m="1" x="1407"/>
        <item m="1" x="1609"/>
        <item m="1" x="1479"/>
        <item m="1" x="1677"/>
        <item m="1" x="1672"/>
        <item m="1" x="1521"/>
        <item m="1" x="1454"/>
        <item m="1" x="1768"/>
        <item m="1" x="1522"/>
        <item m="1" x="1455"/>
        <item m="1" x="1450"/>
        <item m="1" x="1691"/>
        <item m="1" x="1449"/>
        <item m="1" x="1536"/>
        <item m="1" x="1456"/>
        <item m="1" x="1830"/>
        <item m="1" x="1340"/>
        <item m="1" x="1769"/>
        <item m="1" x="1568"/>
        <item m="1" x="1502"/>
        <item m="1" x="1341"/>
        <item m="1" x="1881"/>
        <item m="1" x="1770"/>
        <item m="1" x="2038"/>
        <item m="1" x="2039"/>
        <item m="1" x="2089"/>
        <item m="1" x="1771"/>
        <item m="1" x="1759"/>
        <item m="1" x="2046"/>
        <item m="1" x="1898"/>
        <item m="1" x="1671"/>
        <item m="1" x="1828"/>
        <item m="1" x="1899"/>
        <item m="1" x="1193"/>
        <item m="1" x="1342"/>
        <item m="1" x="1283"/>
        <item m="1" x="1884"/>
        <item m="1" x="1754"/>
        <item m="1" x="1343"/>
        <item m="1" x="1537"/>
        <item m="1" x="1457"/>
        <item m="1" x="1197"/>
        <item m="1" x="1919"/>
        <item m="1" x="1344"/>
        <item m="1" x="1284"/>
        <item m="1" x="1778"/>
        <item m="1" x="1561"/>
        <item m="1" x="1491"/>
        <item m="1" x="1928"/>
        <item m="1" x="1933"/>
        <item m="1" x="1483"/>
        <item m="1" x="1755"/>
        <item m="1" x="1487"/>
        <item m="1" x="1626"/>
        <item m="1" x="1260"/>
        <item m="1" x="1461"/>
        <item m="1" x="992"/>
        <item m="1" x="1200"/>
        <item m="1" x="922"/>
        <item m="1" x="1181"/>
        <item m="1" x="1623"/>
        <item m="1" x="1184"/>
        <item m="1" x="1494"/>
        <item m="1" x="1467"/>
        <item m="1" x="1772"/>
        <item m="1" x="2048"/>
        <item m="1" x="1929"/>
        <item m="1" x="1682"/>
        <item m="1" x="1554"/>
        <item m="1" x="1652"/>
        <item m="1" x="1753"/>
        <item m="1" x="2049"/>
        <item m="1" x="1938"/>
        <item m="1" x="1686"/>
        <item m="1" x="1916"/>
        <item m="1" x="1991"/>
        <item m="1" x="1751"/>
        <item m="1" x="1617"/>
        <item m="1" x="1666"/>
        <item m="1" x="1766"/>
        <item m="1" x="2025"/>
        <item m="1" x="1634"/>
        <item m="1" x="1268"/>
        <item m="1" x="1868"/>
        <item m="1" x="1773"/>
        <item m="1" x="1241"/>
        <item m="1" x="1752"/>
        <item m="1" x="1867"/>
        <item m="1" x="2040"/>
        <item m="1" x="1469"/>
        <item m="1" x="1577"/>
        <item m="1" x="1238"/>
        <item m="1" x="1656"/>
        <item m="1" x="1875"/>
        <item m="1" x="2026"/>
        <item m="1" x="1850"/>
        <item m="1" x="1774"/>
        <item m="1" x="1470"/>
        <item m="1" x="1239"/>
        <item m="1" x="1910"/>
        <item m="1" x="1692"/>
        <item m="1" x="1917"/>
        <item m="1" x="1578"/>
        <item m="1" x="1657"/>
        <item m="1" x="1257"/>
        <item m="1" x="1870"/>
        <item m="1" x="1452"/>
        <item m="1" x="1629"/>
        <item m="1" x="1492"/>
        <item m="1" x="1258"/>
        <item m="1" x="1240"/>
        <item m="1" x="1519"/>
        <item m="1" x="1642"/>
        <item m="1" x="1668"/>
        <item m="1" x="1879"/>
        <item m="1" x="1616"/>
        <item m="1" x="1482"/>
        <item m="1" x="1619"/>
        <item m="1" x="1485"/>
        <item m="1" x="1458"/>
        <item m="1" x="1697"/>
        <item m="1" x="1236"/>
        <item m="1" x="1618"/>
        <item m="1" x="1484"/>
        <item m="1" x="1627"/>
        <item m="1" x="1489"/>
        <item m="1" x="1201"/>
        <item m="1" x="1544"/>
        <item m="1" x="1935"/>
        <item m="1" x="1650"/>
        <item m="1" x="1153"/>
        <item m="1" x="1459"/>
        <item m="1" x="1635"/>
        <item m="1" x="1269"/>
        <item m="1" x="1288"/>
        <item m="1" x="1460"/>
        <item m="1" x="1628"/>
        <item m="1" x="1490"/>
        <item m="1" x="1844"/>
        <item m="1" x="1538"/>
        <item m="1" x="1647"/>
        <item m="1" x="1790"/>
        <item m="1" x="1695"/>
        <item m="1" x="1471"/>
        <item m="1" x="1539"/>
        <item m="1" x="1648"/>
        <item m="1" x="1543"/>
        <item m="1" x="1649"/>
        <item m="1" x="1689"/>
        <item m="1" x="1190"/>
        <item m="1" x="1070"/>
        <item m="1" x="1127"/>
        <item m="1" x="1472"/>
        <item m="1" x="1580"/>
        <item m="1" x="1658"/>
        <item m="1" x="993"/>
        <item m="1" x="923"/>
        <item m="1" x="1690"/>
        <item m="1" x="1480"/>
        <item m="1" x="1581"/>
        <item m="1" x="1659"/>
        <item m="1" x="1614"/>
        <item m="1" x="1486"/>
        <item m="1" x="1633"/>
        <item m="1" x="1253"/>
        <item m="1" x="1674"/>
        <item m="1" x="1622"/>
        <item m="1" x="1488"/>
        <item m="1" x="1520"/>
        <item m="1" x="1453"/>
        <item m="1" x="1613"/>
        <item m="1" x="1664"/>
        <item m="1" x="1296"/>
        <item m="1" x="1683"/>
        <item m="1" x="1287"/>
        <item m="1" x="1506"/>
        <item m="1" x="1639"/>
        <item m="1" x="1468"/>
        <item m="1" x="1199"/>
        <item m="1" x="1750"/>
        <item m="1" x="1503"/>
        <item m="1" x="1906"/>
        <item m="1" x="1261"/>
        <item m="1" x="1237"/>
        <item m="1" x="1678"/>
        <item m="1" x="1624"/>
        <item m="1" x="2010"/>
        <item m="1" x="1278"/>
        <item m="1" x="1493"/>
        <item m="1" x="1281"/>
        <item m="1" x="1630"/>
        <item m="1" x="1667"/>
        <item m="1" x="1496"/>
        <item m="1" x="1140"/>
        <item m="1" x="1198"/>
        <item m="1" x="1464"/>
        <item m="1" x="1681"/>
        <item m="1" x="1481"/>
        <item m="1" x="1242"/>
        <item m="1" x="1276"/>
        <item m="1" x="1232"/>
        <item m="1" x="1233"/>
        <item m="1" x="1097"/>
        <item m="1" x="1156"/>
        <item m="1" x="1189"/>
        <item m="1" x="1451"/>
        <item m="1" x="1549"/>
        <item m="1" x="1651"/>
        <item m="1" x="1615"/>
        <item m="1" x="1665"/>
        <item m="1" x="1835"/>
        <item m="1" x="1684"/>
        <item m="1" x="1688"/>
        <item m="1" x="1141"/>
        <item m="1" x="1675"/>
        <item m="1" x="1574"/>
        <item m="1" x="1655"/>
        <item m="1" x="1148"/>
        <item m="1" x="1142"/>
        <item m="1" x="1518"/>
        <item m="1" x="1641"/>
        <item m="1" x="1230"/>
        <item m="1" x="1720"/>
        <item m="1" x="1673"/>
        <item m="1" x="1229"/>
        <item m="1" x="1188"/>
        <item m="1" x="1079"/>
        <item m="1" x="1133"/>
        <item m="1" x="1784"/>
        <item m="1" x="1231"/>
        <item m="1" x="1789"/>
        <item m="1" x="1289"/>
        <item m="1" x="1785"/>
        <item m="1" x="1191"/>
        <item m="1" x="1786"/>
        <item m="1" x="557"/>
        <item m="1" x="1170"/>
        <item m="1" x="1134"/>
        <item m="1" x="1922"/>
        <item m="1" x="1593"/>
        <item m="1" x="1372"/>
        <item m="1" x="1441"/>
        <item m="1" x="1541"/>
        <item m="1" x="1376"/>
        <item m="1" x="1359"/>
        <item m="1" x="1085"/>
        <item m="1" x="1139"/>
        <item m="1" x="1080"/>
        <item m="1" x="1135"/>
        <item m="1" x="985"/>
        <item m="1" x="1144"/>
        <item m="1" x="1272"/>
        <item m="1" x="1557"/>
        <item m="1" x="1360"/>
        <item m="1" x="1082"/>
        <item m="1" x="1137"/>
        <item m="1" x="1273"/>
        <item m="1" x="1716"/>
        <item m="1" x="1081"/>
        <item m="1" x="1136"/>
        <item m="1" x="1594"/>
        <item m="1" x="1373"/>
        <item m="1" x="1763"/>
        <item m="1" x="955"/>
        <item m="1" x="845"/>
        <item m="1" x="1068"/>
        <item m="1" x="1125"/>
        <item m="1" x="1442"/>
        <item m="1" x="1391"/>
        <item m="1" x="1274"/>
        <item m="1" x="1069"/>
        <item m="1" x="1126"/>
        <item m="1" x="1385"/>
        <item m="1" x="1791"/>
        <item m="1" x="1565"/>
        <item m="1" x="1364"/>
        <item m="1" x="1694"/>
        <item m="1" x="1024"/>
        <item m="1" x="827"/>
        <item m="1" x="1564"/>
        <item m="1" x="1363"/>
        <item m="1" x="1923"/>
        <item m="1" x="1679"/>
        <item m="1" x="950"/>
        <item m="1" x="913"/>
        <item m="1" x="1733"/>
        <item m="1" x="1734"/>
        <item m="1" x="1637"/>
        <item m="1" x="1194"/>
        <item m="1" x="1572"/>
        <item m="1" x="1366"/>
        <item m="1" x="951"/>
        <item m="1" x="914"/>
        <item m="1" x="689"/>
        <item m="1" x="1419"/>
        <item m="1" x="1570"/>
        <item m="1" x="1365"/>
        <item m="1" x="1583"/>
        <item m="1" x="1368"/>
        <item m="1" x="1764"/>
        <item m="1" x="915"/>
        <item m="1" x="1164"/>
        <item m="1" x="1301"/>
        <item m="1" x="1590"/>
        <item m="1" x="1370"/>
        <item m="1" x="1735"/>
        <item m="1" x="1727"/>
        <item m="1" x="1710"/>
        <item m="1" x="952"/>
        <item m="1" x="916"/>
        <item m="1" x="1711"/>
        <item m="1" x="1389"/>
        <item m="1" x="624"/>
        <item m="1" x="1532"/>
        <item m="1" x="1404"/>
        <item m="1" x="1728"/>
        <item m="1" x="1591"/>
        <item m="1" x="1371"/>
        <item m="1" x="1569"/>
        <item m="1" x="1353"/>
        <item m="1" x="1354"/>
        <item m="1" x="1714"/>
        <item m="1" x="975"/>
        <item m="1" x="800"/>
        <item m="1" x="976"/>
        <item m="1" x="801"/>
        <item m="1" x="1507"/>
        <item m="1" x="1640"/>
        <item m="1" x="1381"/>
        <item m="1" x="1412"/>
        <item m="1" x="1382"/>
        <item m="1" x="1707"/>
        <item m="1" x="1708"/>
        <item m="1" x="1357"/>
        <item m="1" x="1098"/>
        <item m="1" x="1157"/>
        <item m="1" x="977"/>
        <item m="1" x="802"/>
        <item m="1" x="1012"/>
        <item m="1" x="869"/>
        <item m="1" x="1384"/>
        <item m="1" x="1092"/>
        <item m="1" x="920"/>
        <item m="1" x="1099"/>
        <item m="1" x="1158"/>
        <item m="1" x="1306"/>
        <item m="1" x="991"/>
        <item m="1" x="632"/>
        <item m="1" x="1558"/>
        <item m="1" x="1413"/>
        <item m="1" x="1307"/>
        <item m="1" x="1100"/>
        <item m="1" x="1159"/>
        <item m="1" x="1559"/>
        <item m="1" x="1414"/>
        <item m="1" x="1777"/>
        <item m="1" x="1585"/>
        <item m="1" x="1422"/>
        <item m="1" x="1308"/>
        <item m="1" x="959"/>
        <item m="1" x="1420"/>
        <item m="1" x="924"/>
        <item m="1" x="1566"/>
        <item m="1" x="1416"/>
        <item m="1" x="1355"/>
        <item m="1" x="1025"/>
        <item m="1" x="828"/>
        <item m="1" x="1567"/>
        <item m="1" x="1417"/>
        <item m="1" x="1560"/>
        <item m="1" x="1352"/>
        <item m="1" x="1244"/>
        <item m="1" x="1361"/>
        <item m="1" x="1094"/>
        <item m="1" x="1320"/>
        <item m="1" x="1312"/>
        <item m="1" x="994"/>
        <item m="1" x="1071"/>
        <item m="1" x="1128"/>
        <item m="1" x="1383"/>
        <item m="1" x="1424"/>
        <item m="1" x="1072"/>
        <item m="1" x="1129"/>
        <item m="1" x="1083"/>
        <item m="1" x="965"/>
        <item m="1" x="846"/>
        <item m="1" x="1292"/>
        <item m="1" x="1294"/>
        <item m="1" x="1358"/>
        <item m="1" x="963"/>
        <item m="1" x="794"/>
        <item m="1" x="1013"/>
        <item m="1" x="870"/>
        <item m="1" x="1277"/>
        <item m="1" x="1259"/>
        <item m="1" x="1245"/>
        <item m="1" x="1330"/>
        <item m="1" x="1246"/>
        <item m="1" x="1356"/>
        <item m="1" x="1592"/>
        <item m="1" x="1425"/>
        <item m="1" x="1293"/>
        <item m="1" x="1291"/>
        <item m="1" x="1787"/>
        <item m="1" x="995"/>
        <item m="1" x="1152"/>
        <item m="1" x="1636"/>
        <item m="1" x="1185"/>
        <item m="1" x="996"/>
        <item m="1" x="925"/>
        <item m="1" x="1304"/>
        <item m="1" x="1313"/>
        <item m="1" x="1582"/>
        <item m="1" x="1322"/>
        <item m="1" x="1314"/>
        <item m="1" x="1324"/>
        <item m="1" x="1584"/>
        <item m="1" x="1325"/>
        <item m="1" x="1621"/>
        <item m="1" x="1374"/>
        <item m="1" x="1318"/>
        <item m="1" x="1003"/>
        <item m="1" x="638"/>
        <item m="1" x="926"/>
        <item m="1" x="867"/>
        <item m="1" x="1321"/>
        <item m="1" x="969"/>
        <item m="1" x="796"/>
        <item m="1" x="1317"/>
        <item m="1" x="964"/>
        <item m="1" x="772"/>
        <item m="1" x="1074"/>
        <item m="1" x="1295"/>
        <item m="1" x="878"/>
        <item m="1" x="971"/>
        <item m="1" x="798"/>
        <item m="1" x="1075"/>
        <item m="1" x="953"/>
        <item m="1" x="917"/>
        <item m="1" x="1378"/>
        <item m="1" x="958"/>
        <item m="1" x="905"/>
        <item m="1" x="1263"/>
        <item m="1" x="1392"/>
        <item m="1" x="968"/>
        <item m="1" x="795"/>
        <item m="1" x="1339"/>
        <item m="1" x="848"/>
        <item m="1" x="1249"/>
        <item m="1" x="1001"/>
        <item m="1" x="927"/>
        <item m="1" x="1369"/>
        <item m="1" x="1680"/>
        <item m="1" x="970"/>
        <item m="1" x="797"/>
        <item m="1" x="1250"/>
        <item m="1" x="973"/>
        <item m="1" x="906"/>
        <item m="1" x="1266"/>
        <item m="1" x="972"/>
        <item m="1" x="799"/>
        <item m="1" x="879"/>
        <item m="1" x="1421"/>
        <item m="1" x="1248"/>
        <item m="1" x="966"/>
        <item m="1" x="847"/>
        <item m="1" x="979"/>
        <item m="1" x="807"/>
        <item m="1" x="1027"/>
        <item m="1" x="785"/>
        <item m="1" x="1247"/>
        <item m="1" x="1705"/>
        <item m="1" x="1270"/>
        <item m="1" x="1349"/>
        <item m="1" x="1028"/>
        <item m="1" x="762"/>
        <item m="1" x="974"/>
        <item m="1" x="907"/>
        <item m="1" x="1432"/>
        <item m="1" x="1706"/>
        <item m="1" x="1387"/>
        <item m="1" x="1004"/>
        <item m="1" x="639"/>
        <item m="1" x="1715"/>
        <item m="1" x="633"/>
        <item m="1" x="1262"/>
        <item m="1" x="1719"/>
        <item m="1" x="1380"/>
        <item m="1" x="1579"/>
        <item m="1" x="1264"/>
        <item m="1" x="1323"/>
        <item m="1" x="1265"/>
        <item m="1" x="1779"/>
        <item m="1" x="1271"/>
        <item m="1" x="1305"/>
        <item m="1" x="1718"/>
        <item m="1" x="1388"/>
        <item m="1" x="1326"/>
        <item m="1" x="1243"/>
        <item m="1" x="1328"/>
        <item m="1" x="1709"/>
        <item m="1" x="1780"/>
        <item m="1" x="1316"/>
        <item m="1" x="1573"/>
        <item m="1" x="1367"/>
        <item m="1" x="1002"/>
        <item m="1" x="928"/>
        <item m="1" x="1775"/>
        <item m="1" x="1776"/>
        <item m="1" x="999"/>
        <item m="1" x="815"/>
        <item m="1" x="1542"/>
        <item m="1" x="1377"/>
        <item m="1" x="1443"/>
        <item m="1" x="1267"/>
        <item m="1" x="1717"/>
        <item m="1" x="1329"/>
        <item m="1" x="1300"/>
        <item m="1" x="773"/>
        <item m="1" x="1093"/>
        <item m="1" x="1151"/>
        <item m="1" x="1303"/>
        <item m="1" x="430"/>
        <item m="1" x="383"/>
        <item m="1" x="1251"/>
        <item m="1" x="1315"/>
        <item m="1" x="1095"/>
        <item m="1" x="1154"/>
        <item m="1" x="1298"/>
        <item m="1" x="1327"/>
        <item m="1" x="1096"/>
        <item m="1" x="1155"/>
        <item m="1" x="1000"/>
        <item m="1" x="816"/>
        <item m="1" x="1351"/>
        <item m="1" x="1379"/>
        <item m="1" x="1297"/>
        <item m="1" x="954"/>
        <item m="1" x="918"/>
        <item m="1" x="1438"/>
        <item m="1" x="1252"/>
        <item m="1" x="1346"/>
        <item m="1" x="1302"/>
        <item m="1" x="1439"/>
        <item m="1" x="1299"/>
        <item m="1" x="1311"/>
        <item m="1" x="1393"/>
        <item m="1" x="1731"/>
        <item m="1" x="1729"/>
        <item m="1" x="957"/>
        <item m="1" x="919"/>
        <item m="1" x="1015"/>
        <item m="1" x="823"/>
        <item m="1" x="1350"/>
        <item m="1" x="929"/>
        <item m="1" x="1730"/>
        <item m="1" x="1319"/>
        <item m="1" x="1347"/>
        <item m="1" x="910"/>
        <item m="1" x="1282"/>
        <item m="1" x="1348"/>
        <item m="1" x="998"/>
        <item m="1" x="908"/>
        <item m="1" x="1035"/>
        <item m="1" x="909"/>
        <item m="1" x="1732"/>
        <item m="1" x="1625"/>
        <item m="1" x="1375"/>
        <item m="1" x="1726"/>
        <item m="1" x="1725"/>
        <item m="1" x="1331"/>
        <item m="1" x="1781"/>
        <item m="1" x="1836"/>
        <item m="1" x="1722"/>
        <item m="1" x="1782"/>
        <item m="1" x="1724"/>
        <item m="1" x="1788"/>
        <item m="1" x="1345"/>
        <item m="1" x="1783"/>
        <item m="1" x="1723"/>
        <item m="1" x="1721"/>
        <item m="1" x="1362"/>
        <item m="1" x="570"/>
        <item m="1" x="1225"/>
        <item m="1" x="719"/>
        <item m="1" x="1119"/>
        <item m="1" x="1179"/>
        <item m="1" x="1819"/>
        <item m="1" x="1435"/>
        <item m="1" x="1021"/>
        <item m="1" x="781"/>
        <item m="1" x="1026"/>
        <item m="1" x="784"/>
        <item m="1" x="1931"/>
        <item m="1" x="1563"/>
        <item m="1" x="1820"/>
        <item m="1" x="1415"/>
        <item m="1" x="1014"/>
        <item m="1" x="761"/>
        <item m="1" x="1042"/>
        <item m="1" x="722"/>
        <item m="1" x="1113"/>
        <item m="1" x="1915"/>
        <item m="1" x="1211"/>
        <item m="1" x="1022"/>
        <item m="1" x="782"/>
        <item m="1" x="1176"/>
        <item m="1" x="1120"/>
        <item m="1" x="1433"/>
        <item m="1" x="789"/>
        <item m="1" x="1033"/>
        <item m="1" x="725"/>
        <item m="1" x="1058"/>
        <item m="1" x="706"/>
        <item m="1" x="1051"/>
        <item m="1" x="787"/>
        <item m="1" x="1023"/>
        <item m="1" x="783"/>
        <item m="1" x="962"/>
        <item m="1" x="752"/>
        <item m="1" x="1165"/>
        <item m="1" x="1112"/>
        <item m="1" x="1048"/>
        <item m="1" x="702"/>
        <item m="1" x="1052"/>
        <item m="1" x="704"/>
        <item m="1" x="720"/>
        <item m="1" x="1445"/>
        <item m="1" x="1104"/>
        <item m="1" x="1054"/>
        <item m="1" x="1173"/>
        <item m="1" x="748"/>
        <item m="1" x="1036"/>
        <item m="1" x="701"/>
        <item m="1" x="1105"/>
        <item m="1" x="1163"/>
        <item m="1" x="1162"/>
        <item m="1" x="1078"/>
        <item m="1" x="1171"/>
        <item m="1" x="1106"/>
        <item m="1" x="640"/>
        <item m="1" x="703"/>
        <item m="1" x="1220"/>
        <item m="1" x="1045"/>
        <item m="1" x="723"/>
        <item m="1" x="1166"/>
        <item m="1" x="1107"/>
        <item m="1" x="573"/>
        <item m="1" x="1226"/>
        <item m="1" x="1007"/>
        <item m="1" x="673"/>
        <item m="1" x="740"/>
        <item m="1" x="741"/>
        <item m="1" x="1114"/>
        <item m="1" x="1440"/>
        <item m="1" x="670"/>
        <item m="1" x="705"/>
        <item m="1" x="1034"/>
        <item m="1" x="444"/>
        <item m="1" x="364"/>
        <item m="1" x="1511"/>
        <item m="1" x="671"/>
        <item m="1" x="1903"/>
        <item m="1" x="1395"/>
        <item m="1" x="1904"/>
        <item m="1" x="724"/>
        <item m="1" x="1076"/>
        <item m="1" x="1121"/>
        <item m="1" x="669"/>
        <item m="1" x="1116"/>
        <item m="1" x="960"/>
        <item m="1" x="672"/>
        <item m="1" x="1108"/>
        <item m="1" x="942"/>
        <item m="1" x="1053"/>
        <item m="1" x="668"/>
        <item m="1" x="715"/>
        <item m="1" x="1122"/>
        <item m="1" x="1504"/>
        <item m="1" x="1571"/>
        <item m="1" x="1418"/>
        <item m="1" x="1687"/>
        <item m="1" x="1932"/>
        <item m="1" x="961"/>
        <item m="1" x="911"/>
        <item m="1" x="1204"/>
        <item m="1" x="967"/>
        <item m="1" x="707"/>
        <item m="1" x="1444"/>
        <item m="1" x="1390"/>
        <item m="1" x="708"/>
        <item m="1" x="956"/>
        <item m="1" x="688"/>
        <item m="1" x="1065"/>
        <item m="1" x="1115"/>
        <item m="1" x="1044"/>
        <item m="1" x="700"/>
        <item m="1" x="678"/>
        <item m="1" x="1111"/>
        <item m="1" x="1213"/>
        <item m="1" x="1029"/>
        <item m="1" x="1073"/>
        <item m="1" x="1132"/>
        <item m="1" x="1130"/>
        <item m="1" x="1332"/>
        <item m="1" x="717"/>
        <item x="150"/>
        <item m="1" x="718"/>
        <item m="1" x="685"/>
        <item m="1" x="1057"/>
        <item m="1" x="943"/>
        <item m="1" x="1172"/>
        <item m="1" x="1123"/>
        <item m="1" x="1180"/>
        <item m="1" x="1169"/>
        <item m="1" x="710"/>
        <item m="1" x="1046"/>
        <item m="1" x="572"/>
        <item m="1" x="1124"/>
        <item m="1" x="1131"/>
        <item m="1" x="1182"/>
        <item m="1" x="947"/>
        <item m="1" x="1138"/>
        <item m="1" x="1183"/>
        <item m="1" x="1059"/>
        <item m="1" x="1217"/>
        <item m="1" x="174"/>
        <item m="1" x="1218"/>
        <item m="1" x="1160"/>
        <item m="1" x="1047"/>
        <item m="1" x="1205"/>
        <item m="1" x="1309"/>
        <item m="1" x="1207"/>
        <item m="1" x="1209"/>
        <item m="1" x="941"/>
        <item m="1" x="681"/>
        <item m="1" x="1310"/>
        <item m="1" x="1077"/>
        <item m="1" x="682"/>
        <item m="1" x="863"/>
        <item m="1" x="622"/>
        <item m="1" x="1084"/>
        <item m="1" x="948"/>
        <item m="1" x="1101"/>
        <item m="1" x="429"/>
        <item m="1" x="382"/>
        <item m="1" x="1219"/>
        <item m="1" x="189"/>
        <item m="1" x="824"/>
        <item m="1" x="1016"/>
        <item m="1" x="933"/>
        <item m="1" x="1386"/>
        <item m="1" x="571"/>
        <item m="1" x="1206"/>
        <item m="1" x="1049"/>
        <item m="1" x="1017"/>
        <item m="1" x="825"/>
        <item m="1" x="934"/>
        <item m="1" x="1208"/>
        <item m="1" x="826"/>
        <item m="1" x="1018"/>
        <item m="1" x="935"/>
        <item m="1" x="1210"/>
        <item m="1" x="939"/>
        <item m="1" x="817"/>
        <item m="1" x="620"/>
        <item m="1" x="944"/>
        <item m="1" x="1008"/>
        <item m="1" x="930"/>
        <item m="1" x="818"/>
        <item m="1" x="819"/>
        <item m="1" x="1009"/>
        <item m="1" x="931"/>
        <item m="1" x="932"/>
        <item m="1" x="716"/>
        <item m="1" x="1066"/>
        <item m="1" x="1221"/>
        <item m="1" x="574"/>
        <item m="1" x="912"/>
        <item m="1" x="1043"/>
        <item m="1" x="1020"/>
        <item m="1" x="936"/>
        <item m="1" x="1222"/>
        <item m="1" x="1224"/>
        <item m="1" x="1214"/>
        <item m="1" x="1337"/>
        <item m="1" x="1215"/>
        <item m="1" x="1067"/>
        <item m="1" x="1223"/>
        <item m="1" x="1202"/>
        <item m="1" x="1216"/>
        <item m="1" x="623"/>
        <item m="1" x="1032"/>
        <item m="1" x="1335"/>
        <item m="1" x="731"/>
        <item m="1" x="949"/>
        <item m="1" x="1333"/>
        <item m="1" x="1436"/>
        <item m="1" x="709"/>
        <item m="1" x="1203"/>
        <item m="1" x="1338"/>
        <item m="1" x="1334"/>
        <item m="1" x="1336"/>
        <item m="1" x="1434"/>
        <item m="1" x="890"/>
        <item m="1" x="1019"/>
        <item m="1" x="562"/>
        <item m="1" x="683"/>
        <item m="1" x="820"/>
        <item m="1" x="821"/>
        <item m="1" x="563"/>
        <item m="1" x="822"/>
        <item m="1" x="438"/>
        <item m="1" x="394"/>
        <item m="1" x="1010"/>
        <item m="1" x="646"/>
        <item m="1" x="511"/>
        <item m="1" x="418"/>
        <item m="1" x="510"/>
        <item m="1" x="544"/>
        <item m="1" x="1699"/>
        <item m="1" x="692"/>
        <item m="1" x="1011"/>
        <item m="1" x="868"/>
        <item m="1" x="844"/>
        <item m="1" x="642"/>
        <item m="1" x="1534"/>
        <item m="1" x="1405"/>
        <item m="1" x="732"/>
        <item m="1" x="458"/>
        <item m="1" x="533"/>
        <item m="1" x="728"/>
        <item m="1" x="898"/>
        <item m="1" x="459"/>
        <item m="1" x="534"/>
        <item m="1" x="453"/>
        <item m="1" x="531"/>
        <item m="1" x="902"/>
        <item m="1" x="729"/>
        <item m="1" x="643"/>
        <item m="1" x="721"/>
        <item m="1" x="419"/>
        <item m="1" x="733"/>
        <item m="1" x="455"/>
        <item m="1" x="395"/>
        <item m="1" x="862"/>
        <item m="1" x="892"/>
        <item m="1" x="727"/>
        <item m="1" x="456"/>
        <item m="1" x="397"/>
        <item m="1" x="1086"/>
        <item m="1" x="1143"/>
        <item m="1" x="873"/>
        <item m="1" x="1437"/>
        <item m="1" x="1535"/>
        <item m="1" x="1406"/>
        <item m="1" x="443"/>
        <item m="1" x="389"/>
        <item m="1" x="1088"/>
        <item m="1" x="1146"/>
        <item m="1" x="1087"/>
        <item m="1" x="1145"/>
        <item m="1" x="830"/>
        <item m="1" x="1090"/>
        <item m="1" x="1149"/>
        <item m="1" x="812"/>
        <item m="1" x="1060"/>
        <item m="1" x="1050"/>
        <item m="1" x="1089"/>
        <item m="1" x="1147"/>
        <item m="1" x="421"/>
        <item m="1" x="880"/>
        <item m="1" x="629"/>
        <item m="1" x="525"/>
        <item m="1" x="989"/>
        <item m="1" x="860"/>
        <item m="1" x="454"/>
        <item m="1" x="532"/>
        <item m="1" x="527"/>
        <item m="1" x="457"/>
        <item m="1" x="398"/>
        <item m="1" x="726"/>
        <item m="1" x="1091"/>
        <item m="1" x="1150"/>
        <item m="1" x="564"/>
        <item m="1" x="810"/>
        <item m="1" x="1061"/>
        <item m="1" x="883"/>
        <item m="1" x="473"/>
        <item m="1" x="881"/>
        <item m="1" x="404"/>
        <item m="1" x="1055"/>
        <item m="1" x="874"/>
        <item m="1" x="811"/>
        <item m="1" x="1005"/>
        <item m="1" x="864"/>
        <item m="1" x="390"/>
        <item m="1" x="434"/>
        <item m="1" x="387"/>
        <item m="1" x="840"/>
        <item m="1" x="630"/>
        <item m="1" x="526"/>
        <item m="1" x="791"/>
        <item m="1" x="839"/>
        <item m="1" x="861"/>
        <item m="1" x="621"/>
        <item m="1" x="986"/>
        <item m="1" x="808"/>
        <item m="1" x="835"/>
        <item m="1" x="528"/>
        <item m="1" x="853"/>
        <item m="1" x="786"/>
        <item m="1" x="388"/>
        <item m="1" x="891"/>
        <item m="1" x="258"/>
        <item m="1" x="831"/>
        <item m="1" x="987"/>
        <item m="1" x="858"/>
        <item m="1" x="439"/>
        <item m="1" x="524"/>
        <item m="1" x="832"/>
        <item m="1" x="472"/>
        <item m="1" x="405"/>
        <item m="1" x="857"/>
        <item m="1" x="734"/>
        <item m="1" x="982"/>
        <item m="1" x="854"/>
        <item m="1" x="1038"/>
        <item m="1" x="872"/>
        <item m="1" x="474"/>
        <item m="1" x="537"/>
        <item m="1" x="988"/>
        <item m="1" x="859"/>
        <item m="1" x="899"/>
        <item m="1" x="566"/>
        <item m="1" x="770"/>
        <item m="1" x="901"/>
        <item m="1" x="749"/>
        <item m="1" x="245"/>
        <item m="1" x="396"/>
        <item m="1" x="778"/>
        <item m="1" x="903"/>
        <item m="1" x="426"/>
        <item m="1" x="308"/>
        <item m="1" x="882"/>
        <item m="1" x="904"/>
        <item m="1" x="431"/>
        <item m="1" x="384"/>
        <item m="1" x="432"/>
        <item m="1" x="385"/>
        <item m="1" x="737"/>
        <item m="1" x="777"/>
        <item m="1" x="837"/>
        <item m="1" x="433"/>
        <item m="1" x="386"/>
        <item m="1" x="841"/>
        <item m="1" x="756"/>
        <item m="1" x="829"/>
        <item m="1" x="758"/>
        <item m="1" x="836"/>
        <item m="1" x="399"/>
        <item m="1" x="366"/>
        <item m="1" x="805"/>
        <item m="1" x="809"/>
        <item m="1" x="757"/>
        <item m="1" x="401"/>
        <item m="1" x="937"/>
        <item m="1" x="498"/>
        <item m="1" x="369"/>
        <item m="1" x="806"/>
        <item m="1" x="983"/>
        <item m="1" x="855"/>
        <item m="1" x="889"/>
        <item m="1" x="774"/>
        <item m="1" x="775"/>
        <item m="1" x="450"/>
        <item m="1" x="313"/>
        <item m="1" x="246"/>
        <item m="1" x="437"/>
        <item m="1" x="247"/>
        <item m="1" x="776"/>
        <item m="1" x="1195"/>
        <item m="1" x="753"/>
        <item m="1" x="754"/>
        <item m="1" x="779"/>
        <item m="1" x="938"/>
        <item m="1" x="888"/>
        <item m="1" x="641"/>
        <item m="1" x="788"/>
        <item m="1" x="946"/>
        <item m="1" x="1117"/>
        <item m="1" x="1174"/>
        <item m="1" x="755"/>
        <item m="1" x="803"/>
        <item m="1" x="804"/>
        <item m="1" x="1620"/>
        <item m="1" x="1196"/>
        <item m="1" x="738"/>
        <item m="1" x="746"/>
        <item m="1" x="1610"/>
        <item m="1" x="1186"/>
        <item m="1" x="766"/>
        <item m="1" x="1611"/>
        <item m="1" x="1187"/>
        <item m="1" x="502"/>
        <item m="1" x="374"/>
        <item m="1" x="842"/>
        <item m="1" x="768"/>
        <item m="1" x="790"/>
        <item m="1" x="945"/>
        <item m="1" x="895"/>
        <item m="1" x="1612"/>
        <item m="1" x="893"/>
        <item m="1" x="792"/>
        <item m="1" x="763"/>
        <item m="1" x="896"/>
        <item m="1" x="894"/>
        <item m="1" x="833"/>
        <item m="1" x="1118"/>
        <item m="1" x="1175"/>
        <item m="1" x="897"/>
        <item m="1" x="1037"/>
        <item m="1" x="871"/>
        <item m="1" x="441"/>
        <item m="1" x="310"/>
        <item m="1" x="747"/>
        <item m="1" x="635"/>
        <item m="1" x="713"/>
        <item m="1" x="712"/>
        <item m="1" x="940"/>
        <item m="1" x="978"/>
        <item m="1" x="852"/>
        <item m="1" x="759"/>
        <item m="1" x="690"/>
        <item m="1" x="463"/>
        <item m="1" x="256"/>
        <item m="1" x="834"/>
        <item m="1" x="838"/>
        <item m="1" x="984"/>
        <item m="1" x="856"/>
        <item m="1" x="711"/>
        <item m="1" x="484"/>
        <item m="1" x="319"/>
        <item m="1" x="814"/>
        <item m="1" x="491"/>
        <item m="1" x="326"/>
        <item m="1" x="1062"/>
        <item m="1" x="884"/>
        <item m="1" x="467"/>
        <item m="1" x="400"/>
        <item m="1" x="780"/>
        <item m="1" x="765"/>
        <item m="1" x="849"/>
        <item m="1" x="697"/>
        <item m="1" x="850"/>
        <item m="1" x="468"/>
        <item m="1" x="402"/>
        <item m="1" x="695"/>
        <item m="1" x="460"/>
        <item m="1" x="316"/>
        <item m="1" x="851"/>
        <item m="1" x="461"/>
        <item m="1" x="253"/>
        <item m="1" x="767"/>
        <item m="1" x="608"/>
        <item m="1" x="464"/>
        <item m="1" x="257"/>
        <item m="1" x="793"/>
        <item m="1" x="739"/>
        <item m="1" x="769"/>
        <item m="1" x="503"/>
        <item m="1" x="375"/>
        <item m="1" x="760"/>
        <item m="1" x="714"/>
        <item m="1" x="160"/>
        <item m="1" x="751"/>
        <item m="1" x="636"/>
        <item m="1" x="556"/>
        <item m="1" x="771"/>
        <item m="1" x="691"/>
        <item m="1" x="309"/>
        <item m="1" x="764"/>
        <item m="1" x="698"/>
        <item m="1" x="693"/>
        <item m="1" x="485"/>
        <item m="1" x="320"/>
        <item m="1" x="492"/>
        <item m="1" x="327"/>
        <item m="1" x="696"/>
        <item m="1" x="483"/>
        <item x="29"/>
        <item m="1" x="735"/>
        <item m="1" x="699"/>
        <item m="1" x="736"/>
        <item m="1" x="750"/>
        <item m="1" x="462"/>
        <item m="1" x="254"/>
        <item m="1" x="252"/>
        <item m="1" x="619"/>
        <item m="1" x="694"/>
        <item m="1" x="730"/>
        <item m="1" x="1285"/>
        <item m="1" x="1103"/>
        <item m="1" x="403"/>
        <item m="1" x="1063"/>
        <item m="1" x="885"/>
        <item m="1" x="1286"/>
        <item m="1" x="514"/>
        <item m="1" x="376"/>
        <item m="1" x="1064"/>
        <item m="1" x="886"/>
        <item m="1" x="1102"/>
        <item m="1" x="1161"/>
        <item m="1" x="1109"/>
        <item m="1" x="1167"/>
        <item m="1" x="231"/>
        <item m="1" x="170"/>
        <item m="1" x="744"/>
        <item m="1" x="447"/>
        <item m="1" x="365"/>
        <item m="1" x="1495"/>
        <item m="1" x="745"/>
        <item m="1" x="508"/>
        <item m="1" x="265"/>
        <item m="1" x="612"/>
        <item m="1" x="420"/>
        <item m="1" x="501"/>
        <item m="1" x="372"/>
        <item m="1" x="522"/>
        <item m="1" x="201"/>
        <item m="1" x="613"/>
        <item m="1" x="509"/>
        <item m="1" x="267"/>
        <item m="1" x="611"/>
        <item m="1" x="1110"/>
        <item m="1" x="1168"/>
        <item m="1" x="471"/>
        <item m="1" x="318"/>
        <item m="1" x="496"/>
        <item m="1" x="259"/>
        <item m="1" x="523"/>
        <item m="1" x="202"/>
        <item m="1" x="497"/>
        <item m="1" x="333"/>
        <item m="1" x="1006"/>
        <item m="1" x="865"/>
        <item m="1" x="560"/>
        <item m="1" x="549"/>
        <item m="1" x="561"/>
        <item m="1" x="866"/>
        <item m="1" x="887"/>
        <item m="1" x="1056"/>
        <item m="1" x="875"/>
        <item m="1" x="335"/>
        <item m="1" x="506"/>
        <item m="1" x="228"/>
        <item m="1" x="517"/>
        <item m="1" x="197"/>
        <item m="1" x="260"/>
        <item m="1" x="261"/>
        <item m="1" x="507"/>
        <item m="1" x="264"/>
        <item m="1" x="266"/>
        <item m="1" x="530"/>
        <item m="1" x="229"/>
        <item m="1" x="469"/>
        <item m="1" x="317"/>
        <item m="1" x="504"/>
        <item m="1" x="263"/>
        <item m="1" x="512"/>
        <item m="1" x="192"/>
        <item m="1" x="661"/>
        <item m="1" x="519"/>
        <item m="1" x="268"/>
        <item m="1" x="255"/>
        <item m="1" x="198"/>
        <item m="1" x="565"/>
        <item m="1" x="614"/>
        <item m="1" x="448"/>
        <item m="1" x="171"/>
        <item m="1" x="550"/>
        <item m="1" x="465"/>
        <item m="1" x="226"/>
        <item m="1" x="554"/>
        <item m="1" x="541"/>
        <item m="1" x="520"/>
        <item m="1" x="232"/>
        <item m="1" x="542"/>
        <item m="1" x="551"/>
        <item m="1" x="172"/>
        <item m="1" x="449"/>
        <item m="1" x="545"/>
        <item m="1" x="451"/>
        <item m="1" x="173"/>
        <item m="1" x="233"/>
        <item m="1" x="552"/>
        <item m="1" x="547"/>
        <item m="1" x="555"/>
        <item m="1" x="521"/>
        <item m="1" x="200"/>
        <item m="1" x="442"/>
        <item m="1" x="424"/>
        <item m="1" x="679"/>
        <item m="1" x="687"/>
        <item m="1" x="518"/>
        <item m="1" x="199"/>
        <item m="1" x="515"/>
        <item m="1" x="299"/>
        <item m="1" x="262"/>
        <item m="1" x="680"/>
        <item x="48"/>
        <item m="1" x="336"/>
        <item m="1" x="230"/>
        <item m="1" x="686"/>
        <item m="1" x="900"/>
        <item m="1" x="440"/>
        <item m="1" x="423"/>
        <item m="1" x="513"/>
        <item m="1" x="193"/>
        <item x="49"/>
        <item m="1" x="328"/>
        <item m="1" x="543"/>
        <item m="1" x="548"/>
        <item m="1" x="1030"/>
        <item m="1" x="674"/>
        <item m="1" x="227"/>
        <item m="1" x="601"/>
        <item m="1" x="546"/>
        <item m="1" x="203"/>
        <item m="1" x="553"/>
        <item m="1" x="243"/>
        <item m="1" x="600"/>
        <item m="1" x="466"/>
        <item m="1" x="345"/>
        <item m="1" x="244"/>
        <item m="1" x="535"/>
        <item m="1" x="610"/>
        <item m="1" x="422"/>
        <item m="1" x="876"/>
        <item m="1" x="152"/>
        <item m="1" x="877"/>
        <item m="1" x="742"/>
        <item m="1" x="359"/>
        <item m="1" x="206"/>
        <item m="1" x="219"/>
        <item m="1" x="609"/>
        <item m="1" x="207"/>
        <item m="1" x="843"/>
        <item m="1" x="567"/>
        <item m="1" x="208"/>
        <item m="1" x="743"/>
        <item m="1" x="210"/>
        <item m="1" x="617"/>
        <item m="1" x="1031"/>
        <item m="1" x="676"/>
        <item m="1" x="1702"/>
        <item m="1" x="684"/>
        <item m="1" x="675"/>
        <item m="1" x="1039"/>
        <item m="1" x="677"/>
        <item m="1" x="347"/>
        <item m="1" x="209"/>
        <item m="1" x="618"/>
        <item m="1" x="667"/>
        <item m="1" x="615"/>
        <item m="1" x="575"/>
        <item m="1" x="616"/>
        <item m="1" x="360"/>
        <item m="1" x="664"/>
        <item m="1" x="665"/>
        <item m="1" x="1703"/>
        <item m="1" x="666"/>
        <item m="1" x="662"/>
        <item m="1" x="211"/>
        <item m="1" x="222"/>
        <item x="59"/>
        <item m="1" x="204"/>
        <item m="1" x="435"/>
        <item m="1" x="161"/>
        <item m="1" x="220"/>
        <item m="1" x="606"/>
        <item m="1" x="505"/>
        <item m="1" x="417"/>
        <item m="1" x="1212"/>
        <item m="1" x="1700"/>
        <item m="1" x="445"/>
        <item m="1" x="391"/>
        <item m="1" x="607"/>
        <item m="1" x="436"/>
        <item m="1" x="293"/>
        <item m="1" x="177"/>
        <item m="1" x="164"/>
        <item m="1" x="185"/>
        <item x="7"/>
        <item x="71"/>
        <item m="1" x="212"/>
        <item m="1" x="234"/>
        <item x="72"/>
        <item m="1" x="283"/>
        <item m="1" x="529"/>
        <item m="1" x="627"/>
        <item m="1" x="981"/>
        <item m="1" x="628"/>
        <item m="1" x="165"/>
        <item m="1" x="163"/>
        <item m="1" x="162"/>
        <item x="30"/>
        <item m="1" x="250"/>
        <item m="1" x="597"/>
        <item x="36"/>
        <item m="1" x="251"/>
        <item m="1" x="990"/>
        <item m="1" x="631"/>
        <item m="1" x="493"/>
        <item m="1" x="414"/>
        <item x="31"/>
        <item m="1" x="296"/>
        <item m="1" x="270"/>
        <item m="1" x="1704"/>
        <item m="1" x="271"/>
        <item m="1" x="470"/>
        <item x="73"/>
        <item m="1" x="291"/>
        <item x="8"/>
        <item m="1" x="292"/>
        <item x="37"/>
        <item m="1" x="276"/>
        <item m="1" x="294"/>
        <item m="1" x="277"/>
        <item m="1" x="248"/>
        <item m="1" x="297"/>
        <item m="1" x="295"/>
        <item m="1" x="475"/>
        <item m="1" x="406"/>
        <item m="1" x="285"/>
        <item x="11"/>
        <item x="12"/>
        <item m="1" x="486"/>
        <item m="1" x="409"/>
        <item m="1" x="300"/>
        <item m="1" x="301"/>
        <item x="51"/>
        <item m="1" x="538"/>
        <item x="52"/>
        <item m="1" x="286"/>
        <item m="1" x="1701"/>
        <item m="1" x="379"/>
        <item m="1" x="540"/>
        <item m="1" x="288"/>
        <item m="1" x="539"/>
        <item m="1" x="302"/>
        <item x="74"/>
        <item x="75"/>
        <item m="1" x="303"/>
        <item x="57"/>
        <item m="1" x="289"/>
        <item x="58"/>
        <item m="1" x="644"/>
        <item m="1" x="645"/>
        <item x="32"/>
        <item m="1" x="298"/>
        <item m="1" x="307"/>
        <item m="1" x="980"/>
        <item m="1" x="625"/>
        <item x="77"/>
        <item x="50"/>
        <item x="33"/>
        <item m="1" x="304"/>
        <item m="1" x="648"/>
        <item m="1" x="634"/>
        <item m="1" x="656"/>
        <item m="1" x="236"/>
        <item m="1" x="626"/>
        <item m="1" x="649"/>
        <item m="1" x="269"/>
        <item x="78"/>
        <item x="5"/>
        <item m="1" x="349"/>
        <item x="38"/>
        <item m="1" x="305"/>
        <item x="80"/>
        <item m="1" x="813"/>
        <item m="1" x="596"/>
        <item m="1" x="452"/>
        <item m="1" x="392"/>
        <item x="53"/>
        <item m="1" x="393"/>
        <item m="1" x="590"/>
        <item x="81"/>
        <item x="55"/>
        <item m="1" x="536"/>
        <item m="1" x="237"/>
        <item m="1" x="487"/>
        <item m="1" x="410"/>
        <item m="1" x="311"/>
        <item m="1" x="329"/>
        <item m="1" x="306"/>
        <item m="1" x="239"/>
        <item x="83"/>
        <item x="64"/>
        <item m="1" x="272"/>
        <item m="1" x="494"/>
        <item m="1" x="415"/>
        <item m="1" x="274"/>
        <item m="1" x="281"/>
        <item m="1" x="480"/>
        <item m="1" x="407"/>
        <item x="65"/>
        <item x="54"/>
        <item x="34"/>
        <item m="1" x="282"/>
        <item x="63"/>
        <item m="1" x="238"/>
        <item x="86"/>
        <item x="79"/>
        <item m="1" x="273"/>
        <item m="1" x="159"/>
        <item x="35"/>
        <item x="62"/>
        <item m="1" x="280"/>
        <item m="1" x="287"/>
        <item x="56"/>
        <item m="1" x="290"/>
        <item m="1" x="279"/>
        <item m="1" x="240"/>
        <item x="76"/>
        <item x="60"/>
        <item m="1" x="275"/>
        <item m="1" x="242"/>
        <item x="9"/>
        <item m="1" x="241"/>
        <item m="1" x="284"/>
        <item m="1" x="278"/>
        <item m="1" x="235"/>
        <item m="1" x="488"/>
        <item m="1" x="249"/>
        <item x="1"/>
        <item m="1" x="357"/>
        <item m="1" x="1040"/>
        <item m="1" x="568"/>
        <item m="1" x="489"/>
        <item m="1" x="412"/>
        <item m="1" x="1041"/>
        <item m="1" x="569"/>
        <item x="2"/>
        <item m="1" x="314"/>
        <item m="1" x="330"/>
        <item m="1" x="315"/>
        <item x="84"/>
        <item m="1" x="411"/>
        <item m="1" x="351"/>
        <item m="1" x="324"/>
        <item m="1" x="353"/>
        <item x="25"/>
        <item x="85"/>
        <item m="1" x="490"/>
        <item m="1" x="413"/>
        <item m="1" x="594"/>
        <item m="1" x="663"/>
        <item m="1" x="325"/>
        <item m="1" x="331"/>
        <item m="1" x="352"/>
        <item m="1" x="321"/>
        <item m="1" x="495"/>
        <item m="1" x="416"/>
        <item m="1" x="332"/>
        <item m="1" x="342"/>
        <item m="1" x="583"/>
        <item m="1" x="358"/>
        <item m="1" x="337"/>
        <item m="1" x="378"/>
        <item m="1" x="599"/>
        <item m="1" x="312"/>
        <item m="1" x="997"/>
        <item m="1" x="637"/>
        <item m="1" x="341"/>
        <item m="1" x="338"/>
        <item m="1" x="598"/>
        <item m="1" x="339"/>
        <item m="1" x="591"/>
        <item m="1" x="356"/>
        <item m="1" x="322"/>
        <item m="1" x="346"/>
        <item m="1" x="343"/>
        <item m="1" x="595"/>
        <item m="1" x="344"/>
        <item m="1" x="340"/>
        <item m="1" x="350"/>
        <item m="1" x="593"/>
        <item m="1" x="323"/>
        <item m="1" x="592"/>
        <item m="1" x="481"/>
        <item m="1" x="408"/>
        <item m="1" x="377"/>
        <item m="1" x="348"/>
        <item x="82"/>
        <item x="27"/>
        <item m="1" x="151"/>
        <item m="1" x="191"/>
        <item m="1" x="176"/>
        <item x="110"/>
        <item x="95"/>
        <item x="96"/>
        <item m="1" x="166"/>
        <item x="89"/>
        <item m="1" x="223"/>
        <item x="90"/>
        <item x="28"/>
        <item m="1" x="657"/>
        <item m="1" x="224"/>
        <item m="1" x="363"/>
        <item x="116"/>
        <item m="1" x="153"/>
        <item m="1" x="647"/>
        <item x="114"/>
        <item x="93"/>
        <item m="1" x="362"/>
        <item x="13"/>
        <item m="1" x="368"/>
        <item x="108"/>
        <item x="92"/>
        <item m="1" x="154"/>
        <item m="1" x="428"/>
        <item m="1" x="380"/>
        <item x="94"/>
        <item x="123"/>
        <item m="1" x="381"/>
        <item m="1" x="499"/>
        <item m="1" x="370"/>
        <item m="1" x="361"/>
        <item x="113"/>
        <item x="111"/>
        <item m="1" x="156"/>
        <item x="14"/>
        <item m="1" x="584"/>
        <item m="1" x="585"/>
        <item x="99"/>
        <item x="122"/>
        <item m="1" x="558"/>
        <item x="121"/>
        <item m="1" x="559"/>
        <item m="1" x="660"/>
        <item m="1" x="167"/>
        <item x="3"/>
        <item x="117"/>
        <item x="106"/>
        <item m="1" x="168"/>
        <item x="4"/>
        <item x="133"/>
        <item x="124"/>
        <item m="1" x="500"/>
        <item m="1" x="371"/>
        <item x="125"/>
        <item m="1" x="157"/>
        <item x="126"/>
        <item m="1" x="158"/>
        <item m="1" x="169"/>
        <item x="6"/>
        <item x="115"/>
        <item m="1" x="658"/>
        <item x="127"/>
        <item x="102"/>
        <item x="103"/>
        <item m="1" x="659"/>
        <item m="1" x="654"/>
        <item m="1" x="175"/>
        <item x="104"/>
        <item m="1" x="655"/>
        <item m="1" x="650"/>
        <item x="105"/>
        <item m="1" x="652"/>
        <item m="1" x="653"/>
        <item m="1" x="651"/>
        <item m="1" x="604"/>
        <item m="1" x="186"/>
        <item m="1" x="188"/>
        <item m="1" x="367"/>
        <item m="1" x="602"/>
        <item m="1" x="603"/>
        <item m="1" x="187"/>
        <item m="1" x="373"/>
        <item x="112"/>
        <item x="39"/>
        <item m="1" x="2282"/>
        <item m="1" x="2286"/>
        <item x="131"/>
        <item m="1" x="2280"/>
        <item m="1" x="2278"/>
        <item m="1" x="2285"/>
        <item m="1" x="2287"/>
        <item m="1" x="2288"/>
        <item m="1" x="2281"/>
        <item m="1" x="2279"/>
        <item m="1" x="2283"/>
        <item x="119"/>
        <item x="120"/>
        <item x="145"/>
        <item x="134"/>
        <item x="146"/>
        <item x="132"/>
        <item x="40"/>
        <item x="61"/>
        <item x="107"/>
        <item m="1" x="476"/>
        <item m="1" x="179"/>
        <item m="1" x="180"/>
        <item x="139"/>
        <item m="1" x="588"/>
        <item m="1" x="587"/>
        <item m="1" x="478"/>
        <item m="1" x="182"/>
        <item m="1" x="605"/>
        <item m="1" x="479"/>
        <item m="1" x="183"/>
        <item x="140"/>
        <item m="1" x="482"/>
        <item m="1" x="184"/>
        <item m="1" x="581"/>
        <item m="1" x="582"/>
        <item x="21"/>
        <item x="22"/>
        <item m="1" x="477"/>
        <item m="1" x="181"/>
        <item m="1" x="178"/>
        <item m="1" x="589"/>
        <item m="1" x="155"/>
        <item m="1" x="586"/>
        <item x="66"/>
        <item x="128"/>
        <item m="1" x="194"/>
        <item m="1" x="195"/>
        <item x="129"/>
        <item m="1" x="196"/>
        <item x="67"/>
        <item m="1" x="213"/>
        <item x="130"/>
        <item x="68"/>
        <item m="1" x="214"/>
        <item m="1" x="579"/>
        <item m="1" x="580"/>
        <item m="1" x="215"/>
        <item m="1" x="577"/>
        <item m="1" x="576"/>
        <item m="1" x="221"/>
        <item m="1" x="578"/>
        <item m="1" x="205"/>
        <item x="18"/>
        <item x="118"/>
        <item x="15"/>
        <item x="16"/>
        <item m="1" x="516"/>
        <item m="1" x="354"/>
        <item x="17"/>
        <item m="1" x="355"/>
        <item m="1" x="216"/>
        <item x="19"/>
        <item m="1" x="217"/>
        <item m="1" x="218"/>
        <item x="45"/>
        <item x="46"/>
        <item x="69"/>
        <item x="47"/>
        <item x="70"/>
        <item m="1" x="190"/>
        <item x="41"/>
        <item x="10"/>
        <item m="1" x="446"/>
        <item m="1" x="425"/>
        <item x="136"/>
        <item x="135"/>
        <item x="137"/>
        <item x="138"/>
        <item x="147"/>
        <item x="148"/>
        <item x="109"/>
        <item x="91"/>
        <item x="141"/>
        <item x="143"/>
        <item m="1" x="225"/>
        <item x="144"/>
        <item x="142"/>
        <item x="98"/>
        <item x="97"/>
        <item x="20"/>
        <item m="1" x="334"/>
        <item x="44"/>
        <item x="26"/>
        <item x="24"/>
        <item x="149"/>
        <item x="23"/>
        <item x="43"/>
        <item x="101"/>
        <item x="100"/>
        <item x="87"/>
        <item x="88"/>
        <item x="42"/>
      </items>
    </pivotField>
    <pivotField compact="0" numFmtId="165" outline="0" showAll="0" defaultSubtotal="0"/>
    <pivotField dataField="1" compact="0" outline="0" showAll="0" defaultSubtotal="0">
      <items count="600">
        <item x="48"/>
        <item m="1" x="170"/>
        <item x="109"/>
        <item x="39"/>
        <item x="40"/>
        <item m="1" x="245"/>
        <item m="1" x="244"/>
        <item m="1" x="200"/>
        <item m="1" x="232"/>
        <item m="1" x="198"/>
        <item x="103"/>
        <item m="1" x="157"/>
        <item m="1" x="152"/>
        <item m="1" x="171"/>
        <item x="19"/>
        <item x="23"/>
        <item x="3"/>
        <item x="65"/>
        <item m="1" x="208"/>
        <item m="1" x="270"/>
        <item m="1" x="144"/>
        <item m="1" x="207"/>
        <item m="1" x="449"/>
        <item m="1" x="158"/>
        <item m="1" x="134"/>
        <item m="1" x="139"/>
        <item m="1" x="164"/>
        <item m="1" x="194"/>
        <item m="1" x="179"/>
        <item m="1" x="249"/>
        <item m="1" x="265"/>
        <item m="1" x="150"/>
        <item m="1" x="579"/>
        <item m="1" x="397"/>
        <item m="1" x="167"/>
        <item m="1" x="143"/>
        <item x="12"/>
        <item m="1" x="182"/>
        <item x="29"/>
        <item x="100"/>
        <item m="1" x="145"/>
        <item m="1" x="204"/>
        <item x="51"/>
        <item x="62"/>
        <item m="1" x="459"/>
        <item x="72"/>
        <item x="64"/>
        <item x="80"/>
        <item m="1" x="581"/>
        <item x="11"/>
        <item m="1" x="160"/>
        <item m="1" x="527"/>
        <item m="1" x="141"/>
        <item m="1" x="161"/>
        <item m="1" x="594"/>
        <item m="1" x="289"/>
        <item m="1" x="338"/>
        <item m="1" x="226"/>
        <item m="1" x="571"/>
        <item m="1" x="166"/>
        <item x="81"/>
        <item m="1" x="224"/>
        <item x="75"/>
        <item m="1" x="582"/>
        <item m="1" x="595"/>
        <item m="1" x="537"/>
        <item m="1" x="248"/>
        <item m="1" x="467"/>
        <item x="95"/>
        <item m="1" x="570"/>
        <item m="1" x="252"/>
        <item m="1" x="463"/>
        <item m="1" x="448"/>
        <item x="92"/>
        <item m="1" x="524"/>
        <item m="1" x="580"/>
        <item m="1" x="599"/>
        <item m="1" x="583"/>
        <item m="1" x="288"/>
        <item m="1" x="590"/>
        <item x="7"/>
        <item m="1" x="593"/>
        <item m="1" x="569"/>
        <item m="1" x="159"/>
        <item x="76"/>
        <item m="1" x="374"/>
        <item m="1" x="577"/>
        <item m="1" x="598"/>
        <item m="1" x="592"/>
        <item x="5"/>
        <item m="1" x="596"/>
        <item m="1" x="597"/>
        <item m="1" x="575"/>
        <item m="1" x="591"/>
        <item m="1" x="525"/>
        <item m="1" x="588"/>
        <item m="1" x="131"/>
        <item m="1" x="503"/>
        <item m="1" x="256"/>
        <item m="1" x="257"/>
        <item x="13"/>
        <item m="1" x="209"/>
        <item m="1" x="547"/>
        <item m="1" x="387"/>
        <item m="1" x="128"/>
        <item m="1" x="538"/>
        <item m="1" x="574"/>
        <item m="1" x="187"/>
        <item x="60"/>
        <item m="1" x="272"/>
        <item m="1" x="513"/>
        <item m="1" x="235"/>
        <item x="28"/>
        <item m="1" x="548"/>
        <item m="1" x="137"/>
        <item x="43"/>
        <item m="1" x="227"/>
        <item m="1" x="132"/>
        <item m="1" x="146"/>
        <item m="1" x="259"/>
        <item x="78"/>
        <item x="110"/>
        <item x="57"/>
        <item m="1" x="188"/>
        <item m="1" x="587"/>
        <item x="44"/>
        <item m="1" x="242"/>
        <item m="1" x="165"/>
        <item x="26"/>
        <item m="1" x="268"/>
        <item m="1" x="291"/>
        <item x="68"/>
        <item m="1" x="220"/>
        <item x="45"/>
        <item x="18"/>
        <item x="37"/>
        <item m="1" x="572"/>
        <item x="47"/>
        <item m="1" x="514"/>
        <item m="1" x="177"/>
        <item m="1" x="375"/>
        <item m="1" x="155"/>
        <item m="1" x="589"/>
        <item m="1" x="482"/>
        <item m="1" x="464"/>
        <item m="1" x="465"/>
        <item m="1" x="584"/>
        <item m="1" x="178"/>
        <item m="1" x="578"/>
        <item x="69"/>
        <item m="1" x="237"/>
        <item m="1" x="395"/>
        <item m="1" x="532"/>
        <item m="1" x="585"/>
        <item m="1" x="341"/>
        <item m="1" x="586"/>
        <item m="1" x="466"/>
        <item m="1" x="576"/>
        <item x="83"/>
        <item m="1" x="573"/>
        <item m="1" x="193"/>
        <item x="10"/>
        <item m="1" x="233"/>
        <item m="1" x="120"/>
        <item m="1" x="254"/>
        <item m="1" x="181"/>
        <item x="2"/>
        <item m="1" x="549"/>
        <item m="1" x="550"/>
        <item x="15"/>
        <item m="1" x="444"/>
        <item m="1" x="337"/>
        <item m="1" x="147"/>
        <item x="24"/>
        <item x="66"/>
        <item m="1" x="279"/>
        <item m="1" x="172"/>
        <item m="1" x="551"/>
        <item x="79"/>
        <item m="1" x="319"/>
        <item m="1" x="526"/>
        <item x="86"/>
        <item m="1" x="445"/>
        <item m="1" x="564"/>
        <item m="1" x="431"/>
        <item m="1" x="351"/>
        <item m="1" x="352"/>
        <item m="1" x="326"/>
        <item m="1" x="565"/>
        <item m="1" x="320"/>
        <item m="1" x="321"/>
        <item m="1" x="566"/>
        <item m="1" x="470"/>
        <item m="1" x="567"/>
        <item m="1" x="568"/>
        <item m="1" x="516"/>
        <item m="1" x="552"/>
        <item m="1" x="553"/>
        <item m="1" x="554"/>
        <item m="1" x="555"/>
        <item m="1" x="311"/>
        <item m="1" x="556"/>
        <item m="1" x="557"/>
        <item m="1" x="360"/>
        <item m="1" x="361"/>
        <item m="1" x="358"/>
        <item m="1" x="558"/>
        <item m="1" x="559"/>
        <item m="1" x="415"/>
        <item m="1" x="362"/>
        <item m="1" x="363"/>
        <item m="1" x="368"/>
        <item m="1" x="328"/>
        <item m="1" x="457"/>
        <item m="1" x="560"/>
        <item m="1" x="561"/>
        <item m="1" x="562"/>
        <item m="1" x="563"/>
        <item m="1" x="399"/>
        <item m="1" x="310"/>
        <item m="1" x="432"/>
        <item m="1" x="371"/>
        <item m="1" x="366"/>
        <item m="1" x="382"/>
        <item m="1" x="542"/>
        <item m="1" x="541"/>
        <item m="1" x="350"/>
        <item m="1" x="349"/>
        <item m="1" x="543"/>
        <item m="1" x="539"/>
        <item x="33"/>
        <item m="1" x="546"/>
        <item x="93"/>
        <item m="1" x="373"/>
        <item x="49"/>
        <item x="56"/>
        <item m="1" x="494"/>
        <item x="27"/>
        <item m="1" x="384"/>
        <item m="1" x="418"/>
        <item m="1" x="540"/>
        <item m="1" x="323"/>
        <item m="1" x="324"/>
        <item m="1" x="544"/>
        <item m="1" x="529"/>
        <item m="1" x="530"/>
        <item m="1" x="531"/>
        <item m="1" x="533"/>
        <item m="1" x="296"/>
        <item m="1" x="545"/>
        <item m="1" x="388"/>
        <item m="1" x="534"/>
        <item m="1" x="345"/>
        <item m="1" x="535"/>
        <item m="1" x="536"/>
        <item m="1" x="389"/>
        <item m="1" x="485"/>
        <item m="1" x="517"/>
        <item m="1" x="493"/>
        <item m="1" x="518"/>
        <item m="1" x="451"/>
        <item m="1" x="519"/>
        <item m="1" x="228"/>
        <item m="1" x="274"/>
        <item x="107"/>
        <item m="1" x="528"/>
        <item m="1" x="515"/>
        <item m="1" x="520"/>
        <item m="1" x="421"/>
        <item m="1" x="475"/>
        <item m="1" x="521"/>
        <item m="1" x="271"/>
        <item m="1" x="135"/>
        <item m="1" x="136"/>
        <item m="1" x="169"/>
        <item m="1" x="504"/>
        <item m="1" x="196"/>
        <item m="1" x="201"/>
        <item m="1" x="189"/>
        <item m="1" x="492"/>
        <item m="1" x="417"/>
        <item m="1" x="522"/>
        <item m="1" x="381"/>
        <item m="1" x="523"/>
        <item m="1" x="476"/>
        <item m="1" x="508"/>
        <item m="1" x="462"/>
        <item m="1" x="509"/>
        <item m="1" x="510"/>
        <item m="1" x="511"/>
        <item m="1" x="512"/>
        <item m="1" x="496"/>
        <item m="1" x="428"/>
        <item m="1" x="497"/>
        <item m="1" x="378"/>
        <item m="1" x="484"/>
        <item m="1" x="312"/>
        <item m="1" x="346"/>
        <item m="1" x="498"/>
        <item m="1" x="429"/>
        <item m="1" x="499"/>
        <item m="1" x="500"/>
        <item m="1" x="501"/>
        <item m="1" x="334"/>
        <item m="1" x="217"/>
        <item x="63"/>
        <item m="1" x="505"/>
        <item m="1" x="280"/>
        <item m="1" x="125"/>
        <item m="1" x="506"/>
        <item m="1" x="507"/>
        <item m="1" x="502"/>
        <item m="1" x="488"/>
        <item m="1" x="489"/>
        <item m="1" x="490"/>
        <item m="1" x="491"/>
        <item m="1" x="423"/>
        <item x="14"/>
        <item m="1" x="495"/>
        <item m="1" x="290"/>
        <item m="1" x="468"/>
        <item m="1" x="138"/>
        <item m="1" x="241"/>
        <item m="1" x="303"/>
        <item m="1" x="353"/>
        <item m="1" x="483"/>
        <item m="1" x="414"/>
        <item m="1" x="318"/>
        <item m="1" x="486"/>
        <item m="1" x="354"/>
        <item m="1" x="355"/>
        <item m="1" x="487"/>
        <item m="1" x="471"/>
        <item m="1" x="332"/>
        <item m="1" x="333"/>
        <item m="1" x="410"/>
        <item m="1" x="116"/>
        <item m="1" x="469"/>
        <item x="42"/>
        <item x="1"/>
        <item m="1" x="162"/>
        <item x="102"/>
        <item m="1" x="335"/>
        <item m="1" x="416"/>
        <item m="1" x="460"/>
        <item x="59"/>
        <item m="1" x="435"/>
        <item m="1" x="436"/>
        <item m="1" x="190"/>
        <item x="61"/>
        <item m="1" x="292"/>
        <item x="35"/>
        <item m="1" x="372"/>
        <item m="1" x="472"/>
        <item m="1" x="473"/>
        <item m="1" x="474"/>
        <item m="1" x="309"/>
        <item m="1" x="367"/>
        <item m="1" x="477"/>
        <item m="1" x="298"/>
        <item m="1" x="299"/>
        <item m="1" x="478"/>
        <item m="1" x="479"/>
        <item m="1" x="401"/>
        <item m="1" x="426"/>
        <item m="1" x="443"/>
        <item m="1" x="481"/>
        <item x="17"/>
        <item x="70"/>
        <item m="1" x="343"/>
        <item m="1" x="347"/>
        <item m="1" x="348"/>
        <item m="1" x="480"/>
        <item m="1" x="424"/>
        <item m="1" x="383"/>
        <item m="1" x="422"/>
        <item m="1" x="425"/>
        <item x="94"/>
        <item m="1" x="211"/>
        <item m="1" x="212"/>
        <item m="1" x="140"/>
        <item x="25"/>
        <item m="1" x="111"/>
        <item m="1" x="221"/>
        <item m="1" x="339"/>
        <item m="1" x="376"/>
        <item x="67"/>
        <item m="1" x="446"/>
        <item m="1" x="447"/>
        <item m="1" x="278"/>
        <item m="1" x="461"/>
        <item m="1" x="130"/>
        <item x="105"/>
        <item m="1" x="437"/>
        <item m="1" x="438"/>
        <item m="1" x="439"/>
        <item x="104"/>
        <item x="58"/>
        <item x="90"/>
        <item m="1" x="282"/>
        <item x="106"/>
        <item x="99"/>
        <item m="1" x="114"/>
        <item m="1" x="225"/>
        <item x="96"/>
        <item m="1" x="450"/>
        <item m="1" x="452"/>
        <item m="1" x="453"/>
        <item m="1" x="454"/>
        <item m="1" x="455"/>
        <item m="1" x="456"/>
        <item m="1" x="458"/>
        <item m="1" x="315"/>
        <item m="1" x="441"/>
        <item m="1" x="396"/>
        <item m="1" x="411"/>
        <item m="1" x="412"/>
        <item m="1" x="273"/>
        <item x="34"/>
        <item m="1" x="440"/>
        <item m="1" x="442"/>
        <item m="1" x="380"/>
        <item m="1" x="394"/>
        <item m="1" x="419"/>
        <item m="1" x="420"/>
        <item m="1" x="314"/>
        <item m="1" x="427"/>
        <item m="1" x="430"/>
        <item m="1" x="322"/>
        <item m="1" x="433"/>
        <item m="1" x="377"/>
        <item m="1" x="434"/>
        <item m="1" x="342"/>
        <item m="1" x="317"/>
        <item m="1" x="302"/>
        <item m="1" x="300"/>
        <item m="1" x="301"/>
        <item m="1" x="293"/>
        <item m="1" x="413"/>
        <item m="1" x="195"/>
        <item x="9"/>
        <item m="1" x="327"/>
        <item m="1" x="250"/>
        <item m="1" x="216"/>
        <item m="1" x="340"/>
        <item m="1" x="163"/>
        <item m="1" x="398"/>
        <item m="1" x="400"/>
        <item m="1" x="390"/>
        <item m="1" x="391"/>
        <item m="1" x="385"/>
        <item m="1" x="386"/>
        <item m="1" x="402"/>
        <item m="1" x="403"/>
        <item m="1" x="404"/>
        <item m="1" x="405"/>
        <item m="1" x="406"/>
        <item m="1" x="407"/>
        <item m="1" x="408"/>
        <item m="1" x="409"/>
        <item m="1" x="379"/>
        <item m="1" x="392"/>
        <item m="1" x="393"/>
        <item m="1" x="316"/>
        <item m="1" x="210"/>
        <item m="1" x="336"/>
        <item m="1" x="261"/>
        <item m="1" x="191"/>
        <item m="1" x="192"/>
        <item m="1" x="294"/>
        <item m="1" x="283"/>
        <item m="1" x="284"/>
        <item x="50"/>
        <item m="1" x="344"/>
        <item m="1" x="356"/>
        <item m="1" x="357"/>
        <item m="1" x="281"/>
        <item m="1" x="285"/>
        <item m="1" x="286"/>
        <item m="1" x="287"/>
        <item m="1" x="277"/>
        <item m="1" x="359"/>
        <item m="1" x="364"/>
        <item m="1" x="365"/>
        <item m="1" x="329"/>
        <item m="1" x="369"/>
        <item m="1" x="297"/>
        <item m="1" x="370"/>
        <item m="1" x="330"/>
        <item m="1" x="331"/>
        <item m="1" x="304"/>
        <item m="1" x="305"/>
        <item m="1" x="306"/>
        <item m="1" x="307"/>
        <item m="1" x="255"/>
        <item m="1" x="133"/>
        <item m="1" x="205"/>
        <item m="1" x="206"/>
        <item m="1" x="308"/>
        <item m="1" x="313"/>
        <item m="1" x="295"/>
        <item m="1" x="325"/>
        <item m="1" x="275"/>
        <item m="1" x="262"/>
        <item m="1" x="263"/>
        <item m="1" x="264"/>
        <item x="8"/>
        <item m="1" x="260"/>
        <item m="1" x="126"/>
        <item m="1" x="276"/>
        <item m="1" x="258"/>
        <item m="1" x="238"/>
        <item m="1" x="251"/>
        <item x="16"/>
        <item m="1" x="239"/>
        <item m="1" x="253"/>
        <item m="1" x="175"/>
        <item m="1" x="236"/>
        <item m="1" x="266"/>
        <item m="1" x="153"/>
        <item m="1" x="154"/>
        <item m="1" x="267"/>
        <item m="1" x="231"/>
        <item m="1" x="246"/>
        <item x="6"/>
        <item x="52"/>
        <item x="108"/>
        <item m="1" x="214"/>
        <item m="1" x="215"/>
        <item m="1" x="183"/>
        <item m="1" x="197"/>
        <item m="1" x="269"/>
        <item m="1" x="230"/>
        <item m="1" x="176"/>
        <item m="1" x="127"/>
        <item m="1" x="213"/>
        <item m="1" x="168"/>
        <item m="1" x="173"/>
        <item m="1" x="219"/>
        <item m="1" x="218"/>
        <item m="1" x="240"/>
        <item m="1" x="203"/>
        <item m="1" x="247"/>
        <item x="53"/>
        <item m="1" x="229"/>
        <item m="1" x="199"/>
        <item m="1" x="243"/>
        <item m="1" x="129"/>
        <item x="21"/>
        <item x="22"/>
        <item m="1" x="234"/>
        <item m="1" x="222"/>
        <item m="1" x="223"/>
        <item x="4"/>
        <item m="1" x="174"/>
        <item m="1" x="118"/>
        <item x="30"/>
        <item x="31"/>
        <item x="46"/>
        <item m="1" x="202"/>
        <item m="1" x="184"/>
        <item m="1" x="185"/>
        <item m="1" x="117"/>
        <item m="1" x="142"/>
        <item m="1" x="156"/>
        <item x="32"/>
        <item m="1" x="186"/>
        <item x="38"/>
        <item x="41"/>
        <item m="1" x="148"/>
        <item m="1" x="149"/>
        <item m="1" x="180"/>
        <item m="1" x="119"/>
        <item m="1" x="151"/>
        <item m="1" x="122"/>
        <item m="1" x="121"/>
        <item m="1" x="115"/>
        <item m="1" x="112"/>
        <item m="1" x="123"/>
        <item m="1" x="124"/>
        <item x="20"/>
        <item x="36"/>
        <item x="71"/>
        <item x="73"/>
        <item x="74"/>
        <item m="1" x="113"/>
        <item x="77"/>
        <item x="82"/>
        <item x="84"/>
        <item x="85"/>
        <item x="87"/>
        <item x="88"/>
        <item x="89"/>
        <item x="91"/>
        <item x="97"/>
        <item x="98"/>
        <item x="0"/>
        <item x="54"/>
        <item x="55"/>
        <item x="101"/>
      </items>
    </pivotField>
    <pivotField axis="axisRow" compact="0" numFmtId="16" outline="0" showAll="0" defaultSubtotal="0">
      <items count="95">
        <item m="1" x="84"/>
        <item m="1" x="87"/>
        <item m="1" x="88"/>
        <item m="1" x="85"/>
        <item m="1" x="86"/>
        <item m="1" x="94"/>
        <item m="1" x="82"/>
        <item m="1" x="90"/>
        <item m="1" x="92"/>
        <item m="1" x="81"/>
        <item m="1" x="89"/>
        <item m="1" x="77"/>
        <item m="1" x="80"/>
        <item m="1" x="93"/>
        <item m="1" x="79"/>
        <item m="1" x="67"/>
        <item m="1" x="76"/>
        <item m="1" x="75"/>
        <item m="1" x="72"/>
        <item m="1" x="66"/>
        <item m="1" x="68"/>
        <item m="1" x="73"/>
        <item m="1" x="83"/>
        <item m="1" x="91"/>
        <item m="1" x="71"/>
        <item m="1" x="65"/>
        <item x="9"/>
        <item m="1" x="62"/>
        <item m="1" x="63"/>
        <item m="1" x="52"/>
        <item m="1" x="55"/>
        <item m="1" x="60"/>
        <item m="1" x="69"/>
        <item m="1" x="51"/>
        <item m="1" x="57"/>
        <item m="1" x="59"/>
        <item m="1" x="58"/>
        <item m="1" x="49"/>
        <item m="1" x="43"/>
        <item m="1" x="64"/>
        <item m="1" x="78"/>
        <item x="8"/>
        <item m="1" x="74"/>
        <item m="1" x="70"/>
        <item m="1" x="40"/>
        <item m="1" x="61"/>
        <item x="0"/>
        <item m="1" x="56"/>
        <item m="1" x="54"/>
        <item m="1" x="48"/>
        <item m="1" x="39"/>
        <item m="1" x="53"/>
        <item m="1" x="33"/>
        <item m="1" x="50"/>
        <item x="24"/>
        <item x="1"/>
        <item x="4"/>
        <item m="1" x="36"/>
        <item m="1" x="47"/>
        <item m="1" x="42"/>
        <item m="1" x="30"/>
        <item m="1" x="45"/>
        <item m="1" x="44"/>
        <item m="1" x="37"/>
        <item m="1" x="41"/>
        <item x="21"/>
        <item m="1" x="32"/>
        <item x="3"/>
        <item x="20"/>
        <item m="1" x="46"/>
        <item m="1" x="34"/>
        <item m="1" x="31"/>
        <item x="14"/>
        <item m="1" x="29"/>
        <item x="27"/>
        <item m="1" x="35"/>
        <item x="7"/>
        <item x="5"/>
        <item x="10"/>
        <item x="13"/>
        <item x="12"/>
        <item x="2"/>
        <item x="6"/>
        <item x="19"/>
        <item x="18"/>
        <item x="26"/>
        <item x="11"/>
        <item m="1" x="38"/>
        <item x="15"/>
        <item x="16"/>
        <item x="17"/>
        <item x="23"/>
        <item x="22"/>
        <item x="25"/>
        <item x="28"/>
      </items>
    </pivotField>
    <pivotField compact="0" numFmtId="170" outline="0" subtotalTop="0" showAll="0" defaultSubtotal="0"/>
    <pivotField compact="0" numFmtId="170" outline="0" subtotalTop="0" showAll="0" defaultSubtotal="0"/>
    <pivotField compact="0" numFmtId="170" outline="0" subtotalTop="0" showAll="0" defaultSubtotal="0"/>
    <pivotField compact="0" numFmtId="170" outline="0" subtotalTop="0" showAll="0" defaultSubtotal="0"/>
    <pivotField compact="0" numFmtId="170" outline="0" subtotalTop="0" showAll="0" defaultSubtotal="0"/>
    <pivotField compact="0" outline="0" showAll="0" defaultSubtotal="0">
      <items count="368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0"/>
        <item x="367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368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0"/>
        <item x="367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">
        <item x="1"/>
        <item x="2"/>
        <item x="3"/>
        <item x="4"/>
        <item x="0"/>
        <item x="5"/>
      </items>
    </pivotField>
    <pivotField compact="0" outline="0" showAll="0" defaultSubtotal="0">
      <items count="3">
        <item x="1"/>
        <item x="0"/>
        <item x="2"/>
      </items>
    </pivotField>
  </pivotFields>
  <rowFields count="13">
    <field x="6"/>
    <field x="19"/>
    <field x="20"/>
    <field x="23"/>
    <field x="8"/>
    <field x="7"/>
    <field x="9"/>
    <field x="11"/>
    <field x="10"/>
    <field x="17"/>
    <field x="18"/>
    <field x="3"/>
    <field x="4"/>
  </rowFields>
  <rowItems count="2">
    <i>
      <x v="10"/>
      <x v="52"/>
      <x v="1830"/>
      <x v="46"/>
      <x v="347"/>
      <x v="15"/>
      <x v="229"/>
      <x v="32"/>
      <x/>
      <x v="107"/>
      <x/>
      <x/>
      <x/>
    </i>
    <i t="sum">
      <x v="10"/>
    </i>
  </rowItems>
  <colItems count="1">
    <i/>
  </colItems>
  <dataFields count="1">
    <dataField name="Somme prod" fld="22" baseField="14" baseItem="43" numFmtId="2"/>
  </dataFields>
  <formats count="339">
    <format dxfId="532">
      <pivotArea field="22" type="button" dataOnly="0" labelOnly="1" outline="0"/>
    </format>
    <format dxfId="531">
      <pivotArea field="14" type="button" dataOnly="0" labelOnly="1" outline="0"/>
    </format>
    <format dxfId="530">
      <pivotArea field="12" type="button" dataOnly="0" labelOnly="1" outline="0"/>
    </format>
    <format dxfId="529">
      <pivotArea dataOnly="0" labelOnly="1" outline="0" axis="axisValues" fieldPosition="0"/>
    </format>
    <format dxfId="528">
      <pivotArea type="all" dataOnly="0" outline="0" fieldPosition="0"/>
    </format>
    <format dxfId="527">
      <pivotArea outline="0" collapsedLevelsAreSubtotals="1" fieldPosition="0"/>
    </format>
    <format dxfId="526">
      <pivotArea field="6" type="button" dataOnly="0" labelOnly="1" outline="0" axis="axisRow" fieldPosition="0"/>
    </format>
    <format dxfId="525">
      <pivotArea field="19" type="button" dataOnly="0" labelOnly="1" outline="0" axis="axisRow" fieldPosition="1"/>
    </format>
    <format dxfId="524">
      <pivotArea field="20" type="button" dataOnly="0" labelOnly="1" outline="0" axis="axisRow" fieldPosition="2"/>
    </format>
    <format dxfId="523">
      <pivotArea field="23" type="button" dataOnly="0" labelOnly="1" outline="0" axis="axisRow" fieldPosition="3"/>
    </format>
    <format dxfId="522">
      <pivotArea field="8" type="button" dataOnly="0" labelOnly="1" outline="0" axis="axisRow" fieldPosition="4"/>
    </format>
    <format dxfId="521">
      <pivotArea field="12" type="button" dataOnly="0" labelOnly="1" outline="0"/>
    </format>
    <format dxfId="520">
      <pivotArea field="9" type="button" dataOnly="0" labelOnly="1" outline="0" axis="axisRow" fieldPosition="6"/>
    </format>
    <format dxfId="519">
      <pivotArea field="11" type="button" dataOnly="0" labelOnly="1" outline="0" axis="axisRow" fieldPosition="7"/>
    </format>
    <format dxfId="518">
      <pivotArea field="10" type="button" dataOnly="0" labelOnly="1" outline="0" axis="axisRow" fieldPosition="8"/>
    </format>
    <format dxfId="517">
      <pivotArea field="17" type="button" dataOnly="0" labelOnly="1" outline="0" axis="axisRow" fieldPosition="9"/>
    </format>
    <format dxfId="516">
      <pivotArea dataOnly="0" labelOnly="1" outline="0" fieldPosition="0">
        <references count="1">
          <reference field="6" count="7">
            <x v="1"/>
            <x v="3"/>
            <x v="4"/>
            <x v="8"/>
            <x v="10"/>
            <x v="11"/>
            <x v="13"/>
          </reference>
        </references>
      </pivotArea>
    </format>
    <format dxfId="515">
      <pivotArea dataOnly="0" labelOnly="1" outline="0" fieldPosition="0">
        <references count="1">
          <reference field="6" count="7" sumSubtotal="1">
            <x v="1"/>
            <x v="3"/>
            <x v="4"/>
            <x v="8"/>
            <x v="10"/>
            <x v="11"/>
            <x v="13"/>
          </reference>
        </references>
      </pivotArea>
    </format>
    <format dxfId="514">
      <pivotArea dataOnly="0" labelOnly="1" outline="0" fieldPosition="0">
        <references count="2">
          <reference field="6" count="1" selected="0">
            <x v="1"/>
          </reference>
          <reference field="19" count="5">
            <x v="18"/>
            <x v="21"/>
            <x v="23"/>
            <x v="24"/>
            <x v="26"/>
          </reference>
        </references>
      </pivotArea>
    </format>
    <format dxfId="513">
      <pivotArea dataOnly="0" labelOnly="1" outline="0" fieldPosition="0">
        <references count="2">
          <reference field="6" count="1" selected="0">
            <x v="3"/>
          </reference>
          <reference field="19" count="5">
            <x v="21"/>
            <x v="22"/>
            <x v="23"/>
            <x v="24"/>
            <x v="25"/>
          </reference>
        </references>
      </pivotArea>
    </format>
    <format dxfId="512">
      <pivotArea dataOnly="0" labelOnly="1" outline="0" fieldPosition="0">
        <references count="2">
          <reference field="6" count="1" selected="0">
            <x v="4"/>
          </reference>
          <reference field="19" count="4">
            <x v="19"/>
            <x v="20"/>
            <x v="22"/>
            <x v="23"/>
          </reference>
        </references>
      </pivotArea>
    </format>
    <format dxfId="511">
      <pivotArea dataOnly="0" labelOnly="1" outline="0" fieldPosition="0">
        <references count="2">
          <reference field="6" count="1" selected="0">
            <x v="8"/>
          </reference>
          <reference field="19" count="1">
            <x v="24"/>
          </reference>
        </references>
      </pivotArea>
    </format>
    <format dxfId="510">
      <pivotArea dataOnly="0" labelOnly="1" outline="0" fieldPosition="0">
        <references count="2">
          <reference field="6" count="1" selected="0">
            <x v="10"/>
          </reference>
          <reference field="19" count="6">
            <x v="19"/>
            <x v="20"/>
            <x v="23"/>
            <x v="24"/>
            <x v="25"/>
            <x v="26"/>
          </reference>
        </references>
      </pivotArea>
    </format>
    <format dxfId="509">
      <pivotArea dataOnly="0" labelOnly="1" outline="0" fieldPosition="0">
        <references count="2">
          <reference field="6" count="1" selected="0">
            <x v="11"/>
          </reference>
          <reference field="19" count="9">
            <x v="18"/>
            <x v="19"/>
            <x v="20"/>
            <x v="21"/>
            <x v="22"/>
            <x v="23"/>
            <x v="25"/>
            <x v="26"/>
            <x v="27"/>
          </reference>
        </references>
      </pivotArea>
    </format>
    <format dxfId="508">
      <pivotArea dataOnly="0" labelOnly="1" outline="0" fieldPosition="0">
        <references count="2">
          <reference field="6" count="1" selected="0">
            <x v="13"/>
          </reference>
          <reference field="19" count="5">
            <x v="20"/>
            <x v="22"/>
            <x v="23"/>
            <x v="26"/>
            <x v="27"/>
          </reference>
        </references>
      </pivotArea>
    </format>
    <format dxfId="507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18"/>
          </reference>
          <reference field="20" count="1">
            <x v="180"/>
          </reference>
        </references>
      </pivotArea>
    </format>
    <format dxfId="506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1"/>
          </reference>
          <reference field="20" count="1">
            <x v="336"/>
          </reference>
        </references>
      </pivotArea>
    </format>
    <format dxfId="505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3"/>
          </reference>
          <reference field="20" count="1">
            <x v="371"/>
          </reference>
        </references>
      </pivotArea>
    </format>
    <format dxfId="504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4"/>
          </reference>
          <reference field="20" count="3">
            <x v="444"/>
            <x v="449"/>
            <x v="466"/>
          </reference>
        </references>
      </pivotArea>
    </format>
    <format dxfId="503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6"/>
          </reference>
          <reference field="20" count="1">
            <x v="495"/>
          </reference>
        </references>
      </pivotArea>
    </format>
    <format dxfId="502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1"/>
          </reference>
          <reference field="20" count="2">
            <x v="340"/>
            <x v="347"/>
          </reference>
        </references>
      </pivotArea>
    </format>
    <format dxfId="501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2"/>
          </reference>
          <reference field="20" count="1">
            <x v="363"/>
          </reference>
        </references>
      </pivotArea>
    </format>
    <format dxfId="500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3"/>
          </reference>
          <reference field="20" count="7">
            <x v="371"/>
            <x v="389"/>
            <x v="398"/>
            <x v="401"/>
            <x v="412"/>
            <x v="420"/>
            <x v="421"/>
          </reference>
        </references>
      </pivotArea>
    </format>
    <format dxfId="499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4"/>
          </reference>
          <reference field="20" count="5">
            <x v="425"/>
            <x v="429"/>
            <x v="438"/>
            <x v="440"/>
            <x v="448"/>
          </reference>
        </references>
      </pivotArea>
    </format>
    <format dxfId="498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5"/>
          </reference>
          <reference field="20" count="2">
            <x v="485"/>
            <x v="492"/>
          </reference>
        </references>
      </pivotArea>
    </format>
    <format dxfId="497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19"/>
          </reference>
          <reference field="20" count="1">
            <x v="267"/>
          </reference>
        </references>
      </pivotArea>
    </format>
    <format dxfId="496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0"/>
          </reference>
          <reference field="20" count="2">
            <x v="291"/>
            <x v="302"/>
          </reference>
        </references>
      </pivotArea>
    </format>
    <format dxfId="495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2"/>
          </reference>
          <reference field="20" count="1">
            <x v="360"/>
          </reference>
        </references>
      </pivotArea>
    </format>
    <format dxfId="494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3"/>
          </reference>
          <reference field="20" count="2">
            <x v="371"/>
            <x v="415"/>
          </reference>
        </references>
      </pivotArea>
    </format>
    <format dxfId="493">
      <pivotArea dataOnly="0" labelOnly="1" outline="0" fieldPosition="0">
        <references count="3">
          <reference field="6" count="1" selected="0">
            <x v="8"/>
          </reference>
          <reference field="19" count="1" selected="0">
            <x v="24"/>
          </reference>
          <reference field="20" count="1">
            <x v="424"/>
          </reference>
        </references>
      </pivotArea>
    </format>
    <format dxfId="492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19"/>
          </reference>
          <reference field="20" count="1">
            <x v="246"/>
          </reference>
        </references>
      </pivotArea>
    </format>
    <format dxfId="491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0"/>
          </reference>
          <reference field="20" count="1">
            <x v="311"/>
          </reference>
        </references>
      </pivotArea>
    </format>
    <format dxfId="490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3"/>
          </reference>
          <reference field="20" count="3">
            <x v="374"/>
            <x v="402"/>
            <x v="414"/>
          </reference>
        </references>
      </pivotArea>
    </format>
    <format dxfId="489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4"/>
          </reference>
          <reference field="20" count="2">
            <x v="435"/>
            <x v="451"/>
          </reference>
        </references>
      </pivotArea>
    </format>
    <format dxfId="488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5"/>
          </reference>
          <reference field="20" count="3">
            <x v="478"/>
            <x v="480"/>
            <x v="483"/>
          </reference>
        </references>
      </pivotArea>
    </format>
    <format dxfId="487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6"/>
          </reference>
          <reference field="20" count="1">
            <x v="496"/>
          </reference>
        </references>
      </pivotArea>
    </format>
    <format dxfId="486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18"/>
          </reference>
          <reference field="20" count="1">
            <x v="228"/>
          </reference>
        </references>
      </pivotArea>
    </format>
    <format dxfId="485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19"/>
          </reference>
          <reference field="20" count="1">
            <x v="274"/>
          </reference>
        </references>
      </pivotArea>
    </format>
    <format dxfId="484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0"/>
          </reference>
          <reference field="20" count="1">
            <x v="333"/>
          </reference>
        </references>
      </pivotArea>
    </format>
    <format dxfId="483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1"/>
          </reference>
          <reference field="20" count="1">
            <x v="358"/>
          </reference>
        </references>
      </pivotArea>
    </format>
    <format dxfId="482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2"/>
          </reference>
          <reference field="20" count="1">
            <x v="364"/>
          </reference>
        </references>
      </pivotArea>
    </format>
    <format dxfId="481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3"/>
          </reference>
          <reference field="20" count="2">
            <x v="377"/>
            <x v="383"/>
          </reference>
        </references>
      </pivotArea>
    </format>
    <format dxfId="480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5"/>
          </reference>
          <reference field="20" count="2">
            <x v="477"/>
            <x v="479"/>
          </reference>
        </references>
      </pivotArea>
    </format>
    <format dxfId="479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6"/>
          </reference>
          <reference field="20" count="2">
            <x v="495"/>
            <x v="500"/>
          </reference>
        </references>
      </pivotArea>
    </format>
    <format dxfId="478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7"/>
          </reference>
          <reference field="20" count="2">
            <x v="512"/>
            <x v="513"/>
          </reference>
        </references>
      </pivotArea>
    </format>
    <format dxfId="477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0"/>
          </reference>
          <reference field="20" count="1">
            <x v="304"/>
          </reference>
        </references>
      </pivotArea>
    </format>
    <format dxfId="476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2"/>
          </reference>
          <reference field="20" count="1">
            <x v="367"/>
          </reference>
        </references>
      </pivotArea>
    </format>
    <format dxfId="475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3"/>
          </reference>
          <reference field="20" count="1">
            <x v="371"/>
          </reference>
        </references>
      </pivotArea>
    </format>
    <format dxfId="474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6"/>
          </reference>
          <reference field="20" count="1">
            <x v="503"/>
          </reference>
        </references>
      </pivotArea>
    </format>
    <format dxfId="473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7"/>
          </reference>
          <reference field="20" count="1">
            <x v="515"/>
          </reference>
        </references>
      </pivotArea>
    </format>
    <format dxfId="472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18"/>
          </reference>
          <reference field="20" count="1" selected="0">
            <x v="180"/>
          </reference>
          <reference field="23" count="1">
            <x v="14"/>
          </reference>
        </references>
      </pivotArea>
    </format>
    <format dxfId="471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1"/>
          </reference>
          <reference field="20" count="1" selected="0">
            <x v="336"/>
          </reference>
          <reference field="23" count="1">
            <x v="17"/>
          </reference>
        </references>
      </pivotArea>
    </format>
    <format dxfId="470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4"/>
          </reference>
          <reference field="20" count="1" selected="0">
            <x v="466"/>
          </reference>
          <reference field="23" count="1">
            <x v="18"/>
          </reference>
        </references>
      </pivotArea>
    </format>
    <format dxfId="469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6"/>
          </reference>
          <reference field="20" count="1" selected="0">
            <x v="495"/>
          </reference>
          <reference field="23" count="1">
            <x v="19"/>
          </reference>
        </references>
      </pivotArea>
    </format>
    <format dxfId="468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1"/>
          </reference>
          <reference field="20" count="1" selected="0">
            <x v="340"/>
          </reference>
          <reference field="23" count="1">
            <x v="15"/>
          </reference>
        </references>
      </pivotArea>
    </format>
    <format dxfId="467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2"/>
          </reference>
          <reference field="20" count="1" selected="0">
            <x v="363"/>
          </reference>
          <reference field="23" count="1">
            <x v="16"/>
          </reference>
        </references>
      </pivotArea>
    </format>
    <format dxfId="466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389"/>
          </reference>
          <reference field="23" count="1">
            <x v="15"/>
          </reference>
        </references>
      </pivotArea>
    </format>
    <format dxfId="465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398"/>
          </reference>
          <reference field="23" count="1">
            <x v="16"/>
          </reference>
        </references>
      </pivotArea>
    </format>
    <format dxfId="464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401"/>
          </reference>
          <reference field="23" count="1">
            <x v="18"/>
          </reference>
        </references>
      </pivotArea>
    </format>
    <format dxfId="463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412"/>
          </reference>
          <reference field="23" count="1">
            <x v="17"/>
          </reference>
        </references>
      </pivotArea>
    </format>
    <format dxfId="462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4"/>
          </reference>
          <reference field="20" count="1" selected="0">
            <x v="429"/>
          </reference>
          <reference field="23" count="1">
            <x v="18"/>
          </reference>
        </references>
      </pivotArea>
    </format>
    <format dxfId="461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4"/>
          </reference>
          <reference field="20" count="1" selected="0">
            <x v="438"/>
          </reference>
          <reference field="23" count="1">
            <x v="17"/>
          </reference>
        </references>
      </pivotArea>
    </format>
    <format dxfId="460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5"/>
          </reference>
          <reference field="20" count="1" selected="0">
            <x v="485"/>
          </reference>
          <reference field="23" count="1">
            <x v="20"/>
          </reference>
        </references>
      </pivotArea>
    </format>
    <format dxfId="459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5"/>
          </reference>
          <reference field="20" count="1" selected="0">
            <x v="492"/>
          </reference>
          <reference field="23" count="1">
            <x v="19"/>
          </reference>
        </references>
      </pivotArea>
    </format>
    <format dxfId="458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19"/>
          </reference>
          <reference field="20" count="1" selected="0">
            <x v="267"/>
          </reference>
          <reference field="23" count="1">
            <x v="14"/>
          </reference>
        </references>
      </pivotArea>
    </format>
    <format dxfId="457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0"/>
          </reference>
          <reference field="20" count="1" selected="0">
            <x v="291"/>
          </reference>
          <reference field="23" count="1">
            <x v="28"/>
          </reference>
        </references>
      </pivotArea>
    </format>
    <format dxfId="456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2"/>
          </reference>
          <reference field="20" count="1" selected="0">
            <x v="360"/>
          </reference>
          <reference field="23" count="1">
            <x v="15"/>
          </reference>
        </references>
      </pivotArea>
    </format>
    <format dxfId="455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3"/>
          </reference>
          <reference field="20" count="1" selected="0">
            <x v="371"/>
          </reference>
          <reference field="23" count="1">
            <x v="17"/>
          </reference>
        </references>
      </pivotArea>
    </format>
    <format dxfId="454">
      <pivotArea dataOnly="0" labelOnly="1" outline="0" fieldPosition="0">
        <references count="4">
          <reference field="6" count="1" selected="0">
            <x v="8"/>
          </reference>
          <reference field="19" count="1" selected="0">
            <x v="24"/>
          </reference>
          <reference field="20" count="1" selected="0">
            <x v="424"/>
          </reference>
          <reference field="23" count="1">
            <x v="19"/>
          </reference>
        </references>
      </pivotArea>
    </format>
    <format dxfId="453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19"/>
          </reference>
          <reference field="20" count="1" selected="0">
            <x v="246"/>
          </reference>
          <reference field="23" count="1">
            <x v="17"/>
          </reference>
        </references>
      </pivotArea>
    </format>
    <format dxfId="452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0"/>
          </reference>
          <reference field="20" count="1" selected="0">
            <x v="311"/>
          </reference>
          <reference field="23" count="1">
            <x v="15"/>
          </reference>
        </references>
      </pivotArea>
    </format>
    <format dxfId="451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3"/>
          </reference>
          <reference field="20" count="1" selected="0">
            <x v="374"/>
          </reference>
          <reference field="23" count="1">
            <x v="32"/>
          </reference>
        </references>
      </pivotArea>
    </format>
    <format dxfId="450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3"/>
          </reference>
          <reference field="20" count="1" selected="0">
            <x v="402"/>
          </reference>
          <reference field="23" count="1">
            <x v="16"/>
          </reference>
        </references>
      </pivotArea>
    </format>
    <format dxfId="449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3"/>
          </reference>
          <reference field="20" count="1" selected="0">
            <x v="414"/>
          </reference>
          <reference field="23" count="1">
            <x v="18"/>
          </reference>
        </references>
      </pivotArea>
    </format>
    <format dxfId="448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4"/>
          </reference>
          <reference field="20" count="1" selected="0">
            <x v="451"/>
          </reference>
          <reference field="23" count="1">
            <x v="19"/>
          </reference>
        </references>
      </pivotArea>
    </format>
    <format dxfId="447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5"/>
          </reference>
          <reference field="20" count="1" selected="0">
            <x v="478"/>
          </reference>
          <reference field="23" count="1">
            <x v="18"/>
          </reference>
        </references>
      </pivotArea>
    </format>
    <format dxfId="446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6"/>
          </reference>
          <reference field="20" count="1" selected="0">
            <x v="496"/>
          </reference>
          <reference field="23" count="1">
            <x v="28"/>
          </reference>
        </references>
      </pivotArea>
    </format>
    <format dxfId="445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18"/>
          </reference>
          <reference field="20" count="1" selected="0">
            <x v="228"/>
          </reference>
          <reference field="23" count="1">
            <x v="11"/>
          </reference>
        </references>
      </pivotArea>
    </format>
    <format dxfId="444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19"/>
          </reference>
          <reference field="20" count="1" selected="0">
            <x v="274"/>
          </reference>
          <reference field="23" count="1">
            <x v="14"/>
          </reference>
        </references>
      </pivotArea>
    </format>
    <format dxfId="443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1"/>
          </reference>
          <reference field="20" count="1" selected="0">
            <x v="358"/>
          </reference>
          <reference field="23" count="1">
            <x v="17"/>
          </reference>
        </references>
      </pivotArea>
    </format>
    <format dxfId="442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2"/>
          </reference>
          <reference field="20" count="1" selected="0">
            <x v="364"/>
          </reference>
          <reference field="23" count="1">
            <x v="16"/>
          </reference>
        </references>
      </pivotArea>
    </format>
    <format dxfId="441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3"/>
          </reference>
          <reference field="20" count="1" selected="0">
            <x v="383"/>
          </reference>
          <reference field="23" count="1">
            <x v="18"/>
          </reference>
        </references>
      </pivotArea>
    </format>
    <format dxfId="440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5"/>
          </reference>
          <reference field="20" count="1" selected="0">
            <x v="477"/>
          </reference>
          <reference field="23" count="1">
            <x v="32"/>
          </reference>
        </references>
      </pivotArea>
    </format>
    <format dxfId="439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5"/>
          </reference>
          <reference field="20" count="1" selected="0">
            <x v="479"/>
          </reference>
          <reference field="23" count="1">
            <x v="15"/>
          </reference>
        </references>
      </pivotArea>
    </format>
    <format dxfId="438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6"/>
          </reference>
          <reference field="20" count="1" selected="0">
            <x v="495"/>
          </reference>
          <reference field="23" count="1">
            <x v="20"/>
          </reference>
        </references>
      </pivotArea>
    </format>
    <format dxfId="437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6"/>
          </reference>
          <reference field="20" count="1" selected="0">
            <x v="500"/>
          </reference>
          <reference field="23" count="1">
            <x v="35"/>
          </reference>
        </references>
      </pivotArea>
    </format>
    <format dxfId="436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7"/>
          </reference>
          <reference field="20" count="1" selected="0">
            <x v="512"/>
          </reference>
          <reference field="23" count="1">
            <x v="32"/>
          </reference>
        </references>
      </pivotArea>
    </format>
    <format dxfId="435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7"/>
          </reference>
          <reference field="20" count="1" selected="0">
            <x v="513"/>
          </reference>
          <reference field="23" count="1">
            <x v="21"/>
          </reference>
        </references>
      </pivotArea>
    </format>
    <format dxfId="434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0"/>
          </reference>
          <reference field="20" count="1" selected="0">
            <x v="304"/>
          </reference>
          <reference field="23" count="1">
            <x v="28"/>
          </reference>
        </references>
      </pivotArea>
    </format>
    <format dxfId="433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2"/>
          </reference>
          <reference field="20" count="1" selected="0">
            <x v="367"/>
          </reference>
          <reference field="23" count="1">
            <x v="17"/>
          </reference>
        </references>
      </pivotArea>
    </format>
    <format dxfId="432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3"/>
          </reference>
          <reference field="20" count="1" selected="0">
            <x v="371"/>
          </reference>
          <reference field="23" count="1">
            <x v="16"/>
          </reference>
        </references>
      </pivotArea>
    </format>
    <format dxfId="431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6"/>
          </reference>
          <reference field="20" count="1" selected="0">
            <x v="503"/>
          </reference>
          <reference field="23" count="1">
            <x v="28"/>
          </reference>
        </references>
      </pivotArea>
    </format>
    <format dxfId="430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7"/>
          </reference>
          <reference field="20" count="1" selected="0">
            <x v="515"/>
          </reference>
          <reference field="23" count="1">
            <x v="35"/>
          </reference>
        </references>
      </pivotArea>
    </format>
    <format dxfId="429">
      <pivotArea dataOnly="0" labelOnly="1" outline="0" fieldPosition="0">
        <references count="5">
          <reference field="6" count="1" selected="0">
            <x v="1"/>
          </reference>
          <reference field="8" count="1">
            <x v="131"/>
          </reference>
          <reference field="19" count="1" selected="0">
            <x v="18"/>
          </reference>
          <reference field="20" count="1" selected="0">
            <x v="180"/>
          </reference>
          <reference field="23" count="1" selected="0">
            <x v="14"/>
          </reference>
        </references>
      </pivotArea>
    </format>
    <format dxfId="428">
      <pivotArea dataOnly="0" labelOnly="1" outline="0" fieldPosition="0">
        <references count="5">
          <reference field="6" count="1" selected="0">
            <x v="1"/>
          </reference>
          <reference field="8" count="1">
            <x v="205"/>
          </reference>
          <reference field="19" count="1" selected="0">
            <x v="21"/>
          </reference>
          <reference field="20" count="1" selected="0">
            <x v="336"/>
          </reference>
          <reference field="23" count="1" selected="0">
            <x v="17"/>
          </reference>
        </references>
      </pivotArea>
    </format>
    <format dxfId="427">
      <pivotArea dataOnly="0" labelOnly="1" outline="0" fieldPosition="0">
        <references count="5">
          <reference field="6" count="1" selected="0">
            <x v="1"/>
          </reference>
          <reference field="8" count="1">
            <x v="102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7"/>
          </reference>
        </references>
      </pivotArea>
    </format>
    <format dxfId="426">
      <pivotArea dataOnly="0" labelOnly="1" outline="0" fieldPosition="0">
        <references count="5">
          <reference field="6" count="1" selected="0">
            <x v="1"/>
          </reference>
          <reference field="8" count="1">
            <x v="103"/>
          </reference>
          <reference field="19" count="1" selected="0">
            <x v="24"/>
          </reference>
          <reference field="20" count="1" selected="0">
            <x v="444"/>
          </reference>
          <reference field="23" count="1" selected="0">
            <x v="17"/>
          </reference>
        </references>
      </pivotArea>
    </format>
    <format dxfId="425">
      <pivotArea dataOnly="0" labelOnly="1" outline="0" fieldPosition="0">
        <references count="5">
          <reference field="6" count="1" selected="0">
            <x v="1"/>
          </reference>
          <reference field="8" count="1">
            <x v="105"/>
          </reference>
          <reference field="19" count="1" selected="0">
            <x v="24"/>
          </reference>
          <reference field="20" count="1" selected="0">
            <x v="449"/>
          </reference>
          <reference field="23" count="1" selected="0">
            <x v="17"/>
          </reference>
        </references>
      </pivotArea>
    </format>
    <format dxfId="424">
      <pivotArea dataOnly="0" labelOnly="1" outline="0" fieldPosition="0">
        <references count="5">
          <reference field="6" count="1" selected="0">
            <x v="1"/>
          </reference>
          <reference field="8" count="1">
            <x v="104"/>
          </reference>
          <reference field="19" count="1" selected="0">
            <x v="24"/>
          </reference>
          <reference field="20" count="1" selected="0">
            <x v="466"/>
          </reference>
          <reference field="23" count="1" selected="0">
            <x v="18"/>
          </reference>
        </references>
      </pivotArea>
    </format>
    <format dxfId="423">
      <pivotArea dataOnly="0" labelOnly="1" outline="0" fieldPosition="0">
        <references count="5">
          <reference field="6" count="1" selected="0">
            <x v="1"/>
          </reference>
          <reference field="8" count="1">
            <x v="110"/>
          </reference>
          <reference field="19" count="1" selected="0">
            <x v="26"/>
          </reference>
          <reference field="20" count="1" selected="0">
            <x v="495"/>
          </reference>
          <reference field="23" count="1" selected="0">
            <x v="19"/>
          </reference>
        </references>
      </pivotArea>
    </format>
    <format dxfId="422">
      <pivotArea dataOnly="0" labelOnly="1" outline="0" fieldPosition="0">
        <references count="5">
          <reference field="6" count="1" selected="0">
            <x v="3"/>
          </reference>
          <reference field="8" count="1">
            <x v="197"/>
          </reference>
          <reference field="19" count="1" selected="0">
            <x v="21"/>
          </reference>
          <reference field="20" count="1" selected="0">
            <x v="340"/>
          </reference>
          <reference field="23" count="1" selected="0">
            <x v="15"/>
          </reference>
        </references>
      </pivotArea>
    </format>
    <format dxfId="421">
      <pivotArea dataOnly="0" labelOnly="1" outline="0" fieldPosition="0">
        <references count="5">
          <reference field="6" count="1" selected="0">
            <x v="3"/>
          </reference>
          <reference field="8" count="1">
            <x v="200"/>
          </reference>
          <reference field="19" count="1" selected="0">
            <x v="22"/>
          </reference>
          <reference field="20" count="1" selected="0">
            <x v="363"/>
          </reference>
          <reference field="23" count="1" selected="0">
            <x v="16"/>
          </reference>
        </references>
      </pivotArea>
    </format>
    <format dxfId="420">
      <pivotArea dataOnly="0" labelOnly="1" outline="0" fieldPosition="0">
        <references count="5">
          <reference field="6" count="1" selected="0">
            <x v="3"/>
          </reference>
          <reference field="8" count="1">
            <x v="209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6"/>
          </reference>
        </references>
      </pivotArea>
    </format>
    <format dxfId="419">
      <pivotArea dataOnly="0" labelOnly="1" outline="0" fieldPosition="0">
        <references count="5">
          <reference field="6" count="1" selected="0">
            <x v="3"/>
          </reference>
          <reference field="8" count="1">
            <x v="181"/>
          </reference>
          <reference field="19" count="1" selected="0">
            <x v="23"/>
          </reference>
          <reference field="20" count="1" selected="0">
            <x v="389"/>
          </reference>
          <reference field="23" count="1" selected="0">
            <x v="15"/>
          </reference>
        </references>
      </pivotArea>
    </format>
    <format dxfId="418">
      <pivotArea dataOnly="0" labelOnly="1" outline="0" fieldPosition="0">
        <references count="5">
          <reference field="6" count="1" selected="0">
            <x v="3"/>
          </reference>
          <reference field="8" count="1">
            <x v="196"/>
          </reference>
          <reference field="19" count="1" selected="0">
            <x v="23"/>
          </reference>
          <reference field="20" count="1" selected="0">
            <x v="398"/>
          </reference>
          <reference field="23" count="1" selected="0">
            <x v="16"/>
          </reference>
        </references>
      </pivotArea>
    </format>
    <format dxfId="417">
      <pivotArea dataOnly="0" labelOnly="1" outline="0" fieldPosition="0">
        <references count="5">
          <reference field="6" count="1" selected="0">
            <x v="3"/>
          </reference>
          <reference field="8" count="1">
            <x v="111"/>
          </reference>
          <reference field="19" count="1" selected="0">
            <x v="23"/>
          </reference>
          <reference field="20" count="1" selected="0">
            <x v="401"/>
          </reference>
          <reference field="23" count="1" selected="0">
            <x v="18"/>
          </reference>
        </references>
      </pivotArea>
    </format>
    <format dxfId="416">
      <pivotArea dataOnly="0" labelOnly="1" outline="0" fieldPosition="0">
        <references count="5">
          <reference field="6" count="1" selected="0">
            <x v="3"/>
          </reference>
          <reference field="8" count="1">
            <x v="206"/>
          </reference>
          <reference field="19" count="1" selected="0">
            <x v="23"/>
          </reference>
          <reference field="20" count="1" selected="0">
            <x v="412"/>
          </reference>
          <reference field="23" count="1" selected="0">
            <x v="17"/>
          </reference>
        </references>
      </pivotArea>
    </format>
    <format dxfId="415">
      <pivotArea dataOnly="0" labelOnly="1" outline="0" fieldPosition="0">
        <references count="5">
          <reference field="6" count="1" selected="0">
            <x v="3"/>
          </reference>
          <reference field="8" count="1">
            <x v="186"/>
          </reference>
          <reference field="19" count="1" selected="0">
            <x v="23"/>
          </reference>
          <reference field="20" count="1" selected="0">
            <x v="420"/>
          </reference>
          <reference field="23" count="1" selected="0">
            <x v="17"/>
          </reference>
        </references>
      </pivotArea>
    </format>
    <format dxfId="414">
      <pivotArea dataOnly="0" labelOnly="1" outline="0" fieldPosition="0">
        <references count="5">
          <reference field="6" count="1" selected="0">
            <x v="3"/>
          </reference>
          <reference field="8" count="1">
            <x v="213"/>
          </reference>
          <reference field="19" count="1" selected="0">
            <x v="24"/>
          </reference>
          <reference field="20" count="1" selected="0">
            <x v="429"/>
          </reference>
          <reference field="23" count="1" selected="0">
            <x v="18"/>
          </reference>
        </references>
      </pivotArea>
    </format>
    <format dxfId="413">
      <pivotArea dataOnly="0" labelOnly="1" outline="0" fieldPosition="0">
        <references count="5">
          <reference field="6" count="1" selected="0">
            <x v="3"/>
          </reference>
          <reference field="8" count="1">
            <x v="198"/>
          </reference>
          <reference field="19" count="1" selected="0">
            <x v="24"/>
          </reference>
          <reference field="20" count="1" selected="0">
            <x v="438"/>
          </reference>
          <reference field="23" count="1" selected="0">
            <x v="17"/>
          </reference>
        </references>
      </pivotArea>
    </format>
    <format dxfId="412">
      <pivotArea dataOnly="0" labelOnly="1" outline="0" fieldPosition="0">
        <references count="5">
          <reference field="6" count="1" selected="0">
            <x v="3"/>
          </reference>
          <reference field="8" count="1">
            <x v="216"/>
          </reference>
          <reference field="19" count="1" selected="0">
            <x v="25"/>
          </reference>
          <reference field="20" count="1" selected="0">
            <x v="485"/>
          </reference>
          <reference field="23" count="1" selected="0">
            <x v="20"/>
          </reference>
        </references>
      </pivotArea>
    </format>
    <format dxfId="411">
      <pivotArea dataOnly="0" labelOnly="1" outline="0" fieldPosition="0">
        <references count="5">
          <reference field="6" count="1" selected="0">
            <x v="3"/>
          </reference>
          <reference field="8" count="1">
            <x v="211"/>
          </reference>
          <reference field="19" count="1" selected="0">
            <x v="25"/>
          </reference>
          <reference field="20" count="1" selected="0">
            <x v="492"/>
          </reference>
          <reference field="23" count="1" selected="0">
            <x v="19"/>
          </reference>
        </references>
      </pivotArea>
    </format>
    <format dxfId="410">
      <pivotArea dataOnly="0" labelOnly="1" outline="0" fieldPosition="0">
        <references count="5">
          <reference field="6" count="1" selected="0">
            <x v="4"/>
          </reference>
          <reference field="8" count="1">
            <x v="195"/>
          </reference>
          <reference field="19" count="1" selected="0">
            <x v="19"/>
          </reference>
          <reference field="20" count="1" selected="0">
            <x v="267"/>
          </reference>
          <reference field="23" count="1" selected="0">
            <x v="14"/>
          </reference>
        </references>
      </pivotArea>
    </format>
    <format dxfId="409">
      <pivotArea dataOnly="0" labelOnly="1" outline="0" fieldPosition="0">
        <references count="5">
          <reference field="6" count="1" selected="0">
            <x v="4"/>
          </reference>
          <reference field="8" count="1">
            <x v="26"/>
          </reference>
          <reference field="19" count="1" selected="0">
            <x v="20"/>
          </reference>
          <reference field="20" count="1" selected="0">
            <x v="291"/>
          </reference>
          <reference field="23" count="1" selected="0">
            <x v="28"/>
          </reference>
        </references>
      </pivotArea>
    </format>
    <format dxfId="408">
      <pivotArea dataOnly="0" labelOnly="1" outline="0" fieldPosition="0">
        <references count="5">
          <reference field="6" count="1" selected="0">
            <x v="4"/>
          </reference>
          <reference field="8" count="1">
            <x v="180"/>
          </reference>
          <reference field="19" count="1" selected="0">
            <x v="22"/>
          </reference>
          <reference field="20" count="1" selected="0">
            <x v="360"/>
          </reference>
          <reference field="23" count="1" selected="0">
            <x v="15"/>
          </reference>
        </references>
      </pivotArea>
    </format>
    <format dxfId="407">
      <pivotArea dataOnly="0" labelOnly="1" outline="0" fieldPosition="0">
        <references count="5">
          <reference field="6" count="1" selected="0">
            <x v="4"/>
          </reference>
          <reference field="8" count="1">
            <x v="28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7"/>
          </reference>
        </references>
      </pivotArea>
    </format>
    <format dxfId="406">
      <pivotArea dataOnly="0" labelOnly="1" outline="0" fieldPosition="0">
        <references count="5">
          <reference field="6" count="1" selected="0">
            <x v="8"/>
          </reference>
          <reference field="8" count="1">
            <x v="39"/>
          </reference>
          <reference field="19" count="1" selected="0">
            <x v="24"/>
          </reference>
          <reference field="20" count="1" selected="0">
            <x v="424"/>
          </reference>
          <reference field="23" count="1" selected="0">
            <x v="19"/>
          </reference>
        </references>
      </pivotArea>
    </format>
    <format dxfId="405">
      <pivotArea dataOnly="0" labelOnly="1" outline="0" fieldPosition="0">
        <references count="5">
          <reference field="6" count="1" selected="0">
            <x v="10"/>
          </reference>
          <reference field="8" count="1">
            <x v="207"/>
          </reference>
          <reference field="19" count="1" selected="0">
            <x v="19"/>
          </reference>
          <reference field="20" count="1" selected="0">
            <x v="246"/>
          </reference>
          <reference field="23" count="1" selected="0">
            <x v="17"/>
          </reference>
        </references>
      </pivotArea>
    </format>
    <format dxfId="404">
      <pivotArea dataOnly="0" labelOnly="1" outline="0" fieldPosition="0">
        <references count="5">
          <reference field="6" count="1" selected="0">
            <x v="10"/>
          </reference>
          <reference field="8" count="1">
            <x v="38"/>
          </reference>
          <reference field="19" count="1" selected="0">
            <x v="20"/>
          </reference>
          <reference field="20" count="1" selected="0">
            <x v="311"/>
          </reference>
          <reference field="23" count="1" selected="0">
            <x v="15"/>
          </reference>
        </references>
      </pivotArea>
    </format>
    <format dxfId="403">
      <pivotArea dataOnly="0" labelOnly="1" outline="0" fieldPosition="0">
        <references count="5">
          <reference field="6" count="1" selected="0">
            <x v="10"/>
          </reference>
          <reference field="8" count="1">
            <x v="243"/>
          </reference>
          <reference field="19" count="1" selected="0">
            <x v="23"/>
          </reference>
          <reference field="20" count="1" selected="0">
            <x v="374"/>
          </reference>
          <reference field="23" count="1" selected="0">
            <x v="32"/>
          </reference>
        </references>
      </pivotArea>
    </format>
    <format dxfId="402">
      <pivotArea dataOnly="0" labelOnly="1" outline="0" fieldPosition="0">
        <references count="5">
          <reference field="6" count="1" selected="0">
            <x v="10"/>
          </reference>
          <reference field="8" count="1">
            <x v="196"/>
          </reference>
          <reference field="19" count="1" selected="0">
            <x v="23"/>
          </reference>
          <reference field="20" count="1" selected="0">
            <x v="402"/>
          </reference>
          <reference field="23" count="1" selected="0">
            <x v="16"/>
          </reference>
        </references>
      </pivotArea>
    </format>
    <format dxfId="401">
      <pivotArea dataOnly="0" labelOnly="1" outline="0" fieldPosition="0">
        <references count="5">
          <reference field="6" count="1" selected="0">
            <x v="10"/>
          </reference>
          <reference field="8" count="1">
            <x v="111"/>
          </reference>
          <reference field="19" count="1" selected="0">
            <x v="23"/>
          </reference>
          <reference field="20" count="1" selected="0">
            <x v="414"/>
          </reference>
          <reference field="23" count="1" selected="0">
            <x v="18"/>
          </reference>
        </references>
      </pivotArea>
    </format>
    <format dxfId="400">
      <pivotArea dataOnly="0" labelOnly="1" outline="0" fieldPosition="0">
        <references count="5">
          <reference field="6" count="1" selected="0">
            <x v="10"/>
          </reference>
          <reference field="8" count="1">
            <x v="141"/>
          </reference>
          <reference field="19" count="1" selected="0">
            <x v="24"/>
          </reference>
          <reference field="20" count="1" selected="0">
            <x v="435"/>
          </reference>
          <reference field="23" count="1" selected="0">
            <x v="18"/>
          </reference>
        </references>
      </pivotArea>
    </format>
    <format dxfId="399">
      <pivotArea dataOnly="0" labelOnly="1" outline="0" fieldPosition="0">
        <references count="5">
          <reference field="6" count="1" selected="0">
            <x v="10"/>
          </reference>
          <reference field="8" count="1">
            <x v="107"/>
          </reference>
          <reference field="19" count="1" selected="0">
            <x v="24"/>
          </reference>
          <reference field="20" count="1" selected="0">
            <x v="451"/>
          </reference>
          <reference field="23" count="1" selected="0">
            <x v="19"/>
          </reference>
        </references>
      </pivotArea>
    </format>
    <format dxfId="398">
      <pivotArea dataOnly="0" labelOnly="1" outline="0" fieldPosition="0">
        <references count="5">
          <reference field="6" count="1" selected="0">
            <x v="10"/>
          </reference>
          <reference field="8" count="1">
            <x v="104"/>
          </reference>
          <reference field="19" count="1" selected="0">
            <x v="25"/>
          </reference>
          <reference field="20" count="1" selected="0">
            <x v="478"/>
          </reference>
          <reference field="23" count="1" selected="0">
            <x v="18"/>
          </reference>
        </references>
      </pivotArea>
    </format>
    <format dxfId="397">
      <pivotArea dataOnly="0" labelOnly="1" outline="0" fieldPosition="0">
        <references count="5">
          <reference field="6" count="1" selected="0">
            <x v="10"/>
          </reference>
          <reference field="8" count="1">
            <x v="188"/>
          </reference>
          <reference field="19" count="1" selected="0">
            <x v="25"/>
          </reference>
          <reference field="20" count="1" selected="0">
            <x v="480"/>
          </reference>
          <reference field="23" count="1" selected="0">
            <x v="18"/>
          </reference>
        </references>
      </pivotArea>
    </format>
    <format dxfId="396">
      <pivotArea dataOnly="0" labelOnly="1" outline="0" fieldPosition="0">
        <references count="5">
          <reference field="6" count="1" selected="0">
            <x v="10"/>
          </reference>
          <reference field="8" count="1">
            <x v="185"/>
          </reference>
          <reference field="19" count="1" selected="0">
            <x v="25"/>
          </reference>
          <reference field="20" count="1" selected="0">
            <x v="483"/>
          </reference>
          <reference field="23" count="1" selected="0">
            <x v="18"/>
          </reference>
        </references>
      </pivotArea>
    </format>
    <format dxfId="395">
      <pivotArea dataOnly="0" labelOnly="1" outline="0" fieldPosition="0">
        <references count="5">
          <reference field="6" count="1" selected="0">
            <x v="10"/>
          </reference>
          <reference field="8" count="1">
            <x v="95"/>
          </reference>
          <reference field="19" count="1" selected="0">
            <x v="26"/>
          </reference>
          <reference field="20" count="1" selected="0">
            <x v="496"/>
          </reference>
          <reference field="23" count="1" selected="0">
            <x v="28"/>
          </reference>
        </references>
      </pivotArea>
    </format>
    <format dxfId="394">
      <pivotArea dataOnly="0" labelOnly="1" outline="0" fieldPosition="0">
        <references count="5">
          <reference field="6" count="1" selected="0">
            <x v="11"/>
          </reference>
          <reference field="8" count="1">
            <x v="56"/>
          </reference>
          <reference field="19" count="1" selected="0">
            <x v="18"/>
          </reference>
          <reference field="20" count="1" selected="0">
            <x v="228"/>
          </reference>
          <reference field="23" count="1" selected="0">
            <x v="11"/>
          </reference>
        </references>
      </pivotArea>
    </format>
    <format dxfId="393">
      <pivotArea dataOnly="0" labelOnly="1" outline="0" fieldPosition="0">
        <references count="5">
          <reference field="6" count="1" selected="0">
            <x v="11"/>
          </reference>
          <reference field="8" count="1">
            <x v="195"/>
          </reference>
          <reference field="19" count="1" selected="0">
            <x v="19"/>
          </reference>
          <reference field="20" count="1" selected="0">
            <x v="274"/>
          </reference>
          <reference field="23" count="1" selected="0">
            <x v="14"/>
          </reference>
        </references>
      </pivotArea>
    </format>
    <format dxfId="392">
      <pivotArea dataOnly="0" labelOnly="1" outline="0" fieldPosition="0">
        <references count="5">
          <reference field="6" count="1" selected="0">
            <x v="11"/>
          </reference>
          <reference field="8" count="1">
            <x v="131"/>
          </reference>
          <reference field="19" count="1" selected="0">
            <x v="20"/>
          </reference>
          <reference field="20" count="1" selected="0">
            <x v="333"/>
          </reference>
          <reference field="23" count="1" selected="0">
            <x v="14"/>
          </reference>
        </references>
      </pivotArea>
    </format>
    <format dxfId="391">
      <pivotArea dataOnly="0" labelOnly="1" outline="0" fieldPosition="0">
        <references count="5">
          <reference field="6" count="1" selected="0">
            <x v="11"/>
          </reference>
          <reference field="8" count="1">
            <x v="205"/>
          </reference>
          <reference field="19" count="1" selected="0">
            <x v="21"/>
          </reference>
          <reference field="20" count="1" selected="0">
            <x v="358"/>
          </reference>
          <reference field="23" count="1" selected="0">
            <x v="17"/>
          </reference>
        </references>
      </pivotArea>
    </format>
    <format dxfId="390">
      <pivotArea dataOnly="0" labelOnly="1" outline="0" fieldPosition="0">
        <references count="5">
          <reference field="6" count="1" selected="0">
            <x v="11"/>
          </reference>
          <reference field="8" count="1">
            <x v="200"/>
          </reference>
          <reference field="19" count="1" selected="0">
            <x v="22"/>
          </reference>
          <reference field="20" count="1" selected="0">
            <x v="364"/>
          </reference>
          <reference field="23" count="1" selected="0">
            <x v="16"/>
          </reference>
        </references>
      </pivotArea>
    </format>
    <format dxfId="389">
      <pivotArea dataOnly="0" labelOnly="1" outline="0" fieldPosition="0">
        <references count="5">
          <reference field="6" count="1" selected="0">
            <x v="11"/>
          </reference>
          <reference field="8" count="1">
            <x v="209"/>
          </reference>
          <reference field="19" count="1" selected="0">
            <x v="23"/>
          </reference>
          <reference field="20" count="1" selected="0">
            <x v="377"/>
          </reference>
          <reference field="23" count="1" selected="0">
            <x v="16"/>
          </reference>
        </references>
      </pivotArea>
    </format>
    <format dxfId="388">
      <pivotArea dataOnly="0" labelOnly="1" outline="0" fieldPosition="0">
        <references count="5">
          <reference field="6" count="1" selected="0">
            <x v="11"/>
          </reference>
          <reference field="8" count="1">
            <x v="98"/>
          </reference>
          <reference field="19" count="1" selected="0">
            <x v="23"/>
          </reference>
          <reference field="20" count="1" selected="0">
            <x v="383"/>
          </reference>
          <reference field="23" count="1" selected="0">
            <x v="18"/>
          </reference>
        </references>
      </pivotArea>
    </format>
    <format dxfId="387">
      <pivotArea dataOnly="0" labelOnly="1" outline="0" fieldPosition="0">
        <references count="5">
          <reference field="6" count="1" selected="0">
            <x v="11"/>
          </reference>
          <reference field="8" count="1">
            <x v="243"/>
          </reference>
          <reference field="19" count="1" selected="0">
            <x v="25"/>
          </reference>
          <reference field="20" count="1" selected="0">
            <x v="477"/>
          </reference>
          <reference field="23" count="1" selected="0">
            <x v="32"/>
          </reference>
        </references>
      </pivotArea>
    </format>
    <format dxfId="386">
      <pivotArea dataOnly="0" labelOnly="1" outline="0" fieldPosition="0">
        <references count="5">
          <reference field="6" count="1" selected="0">
            <x v="11"/>
          </reference>
          <reference field="8" count="1">
            <x v="251"/>
          </reference>
          <reference field="19" count="1" selected="0">
            <x v="25"/>
          </reference>
          <reference field="20" count="1" selected="0">
            <x v="479"/>
          </reference>
          <reference field="23" count="1" selected="0">
            <x v="15"/>
          </reference>
        </references>
      </pivotArea>
    </format>
    <format dxfId="385">
      <pivotArea dataOnly="0" labelOnly="1" outline="0" fieldPosition="0">
        <references count="5">
          <reference field="6" count="1" selected="0">
            <x v="11"/>
          </reference>
          <reference field="8" count="1">
            <x v="223"/>
          </reference>
          <reference field="19" count="1" selected="0">
            <x v="26"/>
          </reference>
          <reference field="20" count="1" selected="0">
            <x v="495"/>
          </reference>
          <reference field="23" count="1" selected="0">
            <x v="20"/>
          </reference>
        </references>
      </pivotArea>
    </format>
    <format dxfId="384">
      <pivotArea dataOnly="0" labelOnly="1" outline="0" fieldPosition="0">
        <references count="5">
          <reference field="6" count="1" selected="0">
            <x v="11"/>
          </reference>
          <reference field="8" count="1">
            <x v="249"/>
          </reference>
          <reference field="19" count="1" selected="0">
            <x v="26"/>
          </reference>
          <reference field="20" count="1" selected="0">
            <x v="500"/>
          </reference>
          <reference field="23" count="1" selected="0">
            <x v="35"/>
          </reference>
        </references>
      </pivotArea>
    </format>
    <format dxfId="383">
      <pivotArea dataOnly="0" labelOnly="1" outline="0" fieldPosition="0">
        <references count="5">
          <reference field="6" count="1" selected="0">
            <x v="11"/>
          </reference>
          <reference field="8" count="1">
            <x v="235"/>
          </reference>
          <reference field="19" count="1" selected="0">
            <x v="27"/>
          </reference>
          <reference field="20" count="1" selected="0">
            <x v="512"/>
          </reference>
          <reference field="23" count="1" selected="0">
            <x v="32"/>
          </reference>
        </references>
      </pivotArea>
    </format>
    <format dxfId="382">
      <pivotArea dataOnly="0" labelOnly="1" outline="0" fieldPosition="0">
        <references count="5">
          <reference field="6" count="1" selected="0">
            <x v="11"/>
          </reference>
          <reference field="8" count="1">
            <x v="192"/>
          </reference>
          <reference field="19" count="1" selected="0">
            <x v="27"/>
          </reference>
          <reference field="20" count="1" selected="0">
            <x v="513"/>
          </reference>
          <reference field="23" count="1" selected="0">
            <x v="21"/>
          </reference>
        </references>
      </pivotArea>
    </format>
    <format dxfId="381">
      <pivotArea dataOnly="0" labelOnly="1" outline="0" fieldPosition="0">
        <references count="5">
          <reference field="6" count="1" selected="0">
            <x v="13"/>
          </reference>
          <reference field="8" count="1">
            <x v="26"/>
          </reference>
          <reference field="19" count="1" selected="0">
            <x v="20"/>
          </reference>
          <reference field="20" count="1" selected="0">
            <x v="304"/>
          </reference>
          <reference field="23" count="1" selected="0">
            <x v="28"/>
          </reference>
        </references>
      </pivotArea>
    </format>
    <format dxfId="380">
      <pivotArea dataOnly="0" labelOnly="1" outline="0" fieldPosition="0">
        <references count="5">
          <reference field="6" count="1" selected="0">
            <x v="13"/>
          </reference>
          <reference field="8" count="1">
            <x v="207"/>
          </reference>
          <reference field="19" count="1" selected="0">
            <x v="22"/>
          </reference>
          <reference field="20" count="1" selected="0">
            <x v="367"/>
          </reference>
          <reference field="23" count="1" selected="0">
            <x v="17"/>
          </reference>
        </references>
      </pivotArea>
    </format>
    <format dxfId="379">
      <pivotArea dataOnly="0" labelOnly="1" outline="0" fieldPosition="0">
        <references count="5">
          <reference field="6" count="1" selected="0">
            <x v="13"/>
          </reference>
          <reference field="8" count="1">
            <x v="115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6"/>
          </reference>
        </references>
      </pivotArea>
    </format>
    <format dxfId="378">
      <pivotArea dataOnly="0" labelOnly="1" outline="0" fieldPosition="0">
        <references count="5">
          <reference field="6" count="1" selected="0">
            <x v="13"/>
          </reference>
          <reference field="8" count="1">
            <x v="95"/>
          </reference>
          <reference field="19" count="1" selected="0">
            <x v="26"/>
          </reference>
          <reference field="20" count="1" selected="0">
            <x v="503"/>
          </reference>
          <reference field="23" count="1" selected="0">
            <x v="28"/>
          </reference>
        </references>
      </pivotArea>
    </format>
    <format dxfId="377">
      <pivotArea dataOnly="0" labelOnly="1" outline="0" fieldPosition="0">
        <references count="5">
          <reference field="6" count="1" selected="0">
            <x v="13"/>
          </reference>
          <reference field="8" count="1">
            <x v="249"/>
          </reference>
          <reference field="19" count="1" selected="0">
            <x v="27"/>
          </reference>
          <reference field="20" count="1" selected="0">
            <x v="515"/>
          </reference>
          <reference field="23" count="1" selected="0">
            <x v="35"/>
          </reference>
        </references>
      </pivotArea>
    </format>
    <format dxfId="376">
      <pivotArea dataOnly="0" labelOnly="1" outline="0" axis="axisValues" fieldPosition="0"/>
    </format>
    <format dxfId="375">
      <pivotArea type="all" dataOnly="0" outline="0" fieldPosition="0"/>
    </format>
    <format dxfId="374">
      <pivotArea outline="0" collapsedLevelsAreSubtotals="1" fieldPosition="0"/>
    </format>
    <format dxfId="373">
      <pivotArea field="6" type="button" dataOnly="0" labelOnly="1" outline="0" axis="axisRow" fieldPosition="0"/>
    </format>
    <format dxfId="372">
      <pivotArea field="19" type="button" dataOnly="0" labelOnly="1" outline="0" axis="axisRow" fieldPosition="1"/>
    </format>
    <format dxfId="371">
      <pivotArea field="20" type="button" dataOnly="0" labelOnly="1" outline="0" axis="axisRow" fieldPosition="2"/>
    </format>
    <format dxfId="370">
      <pivotArea field="23" type="button" dataOnly="0" labelOnly="1" outline="0" axis="axisRow" fieldPosition="3"/>
    </format>
    <format dxfId="369">
      <pivotArea field="8" type="button" dataOnly="0" labelOnly="1" outline="0" axis="axisRow" fieldPosition="4"/>
    </format>
    <format dxfId="368">
      <pivotArea field="12" type="button" dataOnly="0" labelOnly="1" outline="0"/>
    </format>
    <format dxfId="367">
      <pivotArea field="9" type="button" dataOnly="0" labelOnly="1" outline="0" axis="axisRow" fieldPosition="6"/>
    </format>
    <format dxfId="366">
      <pivotArea field="11" type="button" dataOnly="0" labelOnly="1" outline="0" axis="axisRow" fieldPosition="7"/>
    </format>
    <format dxfId="365">
      <pivotArea field="10" type="button" dataOnly="0" labelOnly="1" outline="0" axis="axisRow" fieldPosition="8"/>
    </format>
    <format dxfId="364">
      <pivotArea field="17" type="button" dataOnly="0" labelOnly="1" outline="0" axis="axisRow" fieldPosition="9"/>
    </format>
    <format dxfId="363">
      <pivotArea dataOnly="0" labelOnly="1" outline="0" fieldPosition="0">
        <references count="1">
          <reference field="6" count="7">
            <x v="1"/>
            <x v="3"/>
            <x v="4"/>
            <x v="8"/>
            <x v="10"/>
            <x v="11"/>
            <x v="13"/>
          </reference>
        </references>
      </pivotArea>
    </format>
    <format dxfId="362">
      <pivotArea dataOnly="0" labelOnly="1" outline="0" fieldPosition="0">
        <references count="1">
          <reference field="6" count="7" sumSubtotal="1">
            <x v="1"/>
            <x v="3"/>
            <x v="4"/>
            <x v="8"/>
            <x v="10"/>
            <x v="11"/>
            <x v="13"/>
          </reference>
        </references>
      </pivotArea>
    </format>
    <format dxfId="361">
      <pivotArea dataOnly="0" labelOnly="1" outline="0" fieldPosition="0">
        <references count="2">
          <reference field="6" count="1" selected="0">
            <x v="1"/>
          </reference>
          <reference field="19" count="5">
            <x v="18"/>
            <x v="21"/>
            <x v="23"/>
            <x v="24"/>
            <x v="26"/>
          </reference>
        </references>
      </pivotArea>
    </format>
    <format dxfId="360">
      <pivotArea dataOnly="0" labelOnly="1" outline="0" fieldPosition="0">
        <references count="2">
          <reference field="6" count="1" selected="0">
            <x v="3"/>
          </reference>
          <reference field="19" count="5">
            <x v="21"/>
            <x v="22"/>
            <x v="23"/>
            <x v="24"/>
            <x v="25"/>
          </reference>
        </references>
      </pivotArea>
    </format>
    <format dxfId="359">
      <pivotArea dataOnly="0" labelOnly="1" outline="0" fieldPosition="0">
        <references count="2">
          <reference field="6" count="1" selected="0">
            <x v="4"/>
          </reference>
          <reference field="19" count="4">
            <x v="19"/>
            <x v="20"/>
            <x v="22"/>
            <x v="23"/>
          </reference>
        </references>
      </pivotArea>
    </format>
    <format dxfId="358">
      <pivotArea dataOnly="0" labelOnly="1" outline="0" fieldPosition="0">
        <references count="2">
          <reference field="6" count="1" selected="0">
            <x v="8"/>
          </reference>
          <reference field="19" count="1">
            <x v="24"/>
          </reference>
        </references>
      </pivotArea>
    </format>
    <format dxfId="357">
      <pivotArea dataOnly="0" labelOnly="1" outline="0" fieldPosition="0">
        <references count="2">
          <reference field="6" count="1" selected="0">
            <x v="10"/>
          </reference>
          <reference field="19" count="6">
            <x v="19"/>
            <x v="20"/>
            <x v="23"/>
            <x v="24"/>
            <x v="25"/>
            <x v="26"/>
          </reference>
        </references>
      </pivotArea>
    </format>
    <format dxfId="356">
      <pivotArea dataOnly="0" labelOnly="1" outline="0" fieldPosition="0">
        <references count="2">
          <reference field="6" count="1" selected="0">
            <x v="11"/>
          </reference>
          <reference field="19" count="9">
            <x v="18"/>
            <x v="19"/>
            <x v="20"/>
            <x v="21"/>
            <x v="22"/>
            <x v="23"/>
            <x v="25"/>
            <x v="26"/>
            <x v="27"/>
          </reference>
        </references>
      </pivotArea>
    </format>
    <format dxfId="355">
      <pivotArea dataOnly="0" labelOnly="1" outline="0" fieldPosition="0">
        <references count="2">
          <reference field="6" count="1" selected="0">
            <x v="13"/>
          </reference>
          <reference field="19" count="5">
            <x v="20"/>
            <x v="22"/>
            <x v="23"/>
            <x v="26"/>
            <x v="27"/>
          </reference>
        </references>
      </pivotArea>
    </format>
    <format dxfId="354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18"/>
          </reference>
          <reference field="20" count="1">
            <x v="180"/>
          </reference>
        </references>
      </pivotArea>
    </format>
    <format dxfId="353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1"/>
          </reference>
          <reference field="20" count="1">
            <x v="336"/>
          </reference>
        </references>
      </pivotArea>
    </format>
    <format dxfId="352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3"/>
          </reference>
          <reference field="20" count="1">
            <x v="371"/>
          </reference>
        </references>
      </pivotArea>
    </format>
    <format dxfId="351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4"/>
          </reference>
          <reference field="20" count="3">
            <x v="444"/>
            <x v="449"/>
            <x v="466"/>
          </reference>
        </references>
      </pivotArea>
    </format>
    <format dxfId="350">
      <pivotArea dataOnly="0" labelOnly="1" outline="0" fieldPosition="0">
        <references count="3">
          <reference field="6" count="1" selected="0">
            <x v="1"/>
          </reference>
          <reference field="19" count="1" selected="0">
            <x v="26"/>
          </reference>
          <reference field="20" count="1">
            <x v="495"/>
          </reference>
        </references>
      </pivotArea>
    </format>
    <format dxfId="349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1"/>
          </reference>
          <reference field="20" count="2">
            <x v="340"/>
            <x v="347"/>
          </reference>
        </references>
      </pivotArea>
    </format>
    <format dxfId="348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2"/>
          </reference>
          <reference field="20" count="1">
            <x v="363"/>
          </reference>
        </references>
      </pivotArea>
    </format>
    <format dxfId="347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3"/>
          </reference>
          <reference field="20" count="7">
            <x v="371"/>
            <x v="389"/>
            <x v="398"/>
            <x v="401"/>
            <x v="412"/>
            <x v="420"/>
            <x v="421"/>
          </reference>
        </references>
      </pivotArea>
    </format>
    <format dxfId="346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4"/>
          </reference>
          <reference field="20" count="5">
            <x v="425"/>
            <x v="429"/>
            <x v="438"/>
            <x v="440"/>
            <x v="448"/>
          </reference>
        </references>
      </pivotArea>
    </format>
    <format dxfId="345">
      <pivotArea dataOnly="0" labelOnly="1" outline="0" fieldPosition="0">
        <references count="3">
          <reference field="6" count="1" selected="0">
            <x v="3"/>
          </reference>
          <reference field="19" count="1" selected="0">
            <x v="25"/>
          </reference>
          <reference field="20" count="2">
            <x v="485"/>
            <x v="492"/>
          </reference>
        </references>
      </pivotArea>
    </format>
    <format dxfId="344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19"/>
          </reference>
          <reference field="20" count="1">
            <x v="267"/>
          </reference>
        </references>
      </pivotArea>
    </format>
    <format dxfId="343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0"/>
          </reference>
          <reference field="20" count="2">
            <x v="291"/>
            <x v="302"/>
          </reference>
        </references>
      </pivotArea>
    </format>
    <format dxfId="342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2"/>
          </reference>
          <reference field="20" count="1">
            <x v="360"/>
          </reference>
        </references>
      </pivotArea>
    </format>
    <format dxfId="341">
      <pivotArea dataOnly="0" labelOnly="1" outline="0" fieldPosition="0">
        <references count="3">
          <reference field="6" count="1" selected="0">
            <x v="4"/>
          </reference>
          <reference field="19" count="1" selected="0">
            <x v="23"/>
          </reference>
          <reference field="20" count="2">
            <x v="371"/>
            <x v="415"/>
          </reference>
        </references>
      </pivotArea>
    </format>
    <format dxfId="340">
      <pivotArea dataOnly="0" labelOnly="1" outline="0" fieldPosition="0">
        <references count="3">
          <reference field="6" count="1" selected="0">
            <x v="8"/>
          </reference>
          <reference field="19" count="1" selected="0">
            <x v="24"/>
          </reference>
          <reference field="20" count="1">
            <x v="424"/>
          </reference>
        </references>
      </pivotArea>
    </format>
    <format dxfId="339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19"/>
          </reference>
          <reference field="20" count="1">
            <x v="246"/>
          </reference>
        </references>
      </pivotArea>
    </format>
    <format dxfId="338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0"/>
          </reference>
          <reference field="20" count="1">
            <x v="311"/>
          </reference>
        </references>
      </pivotArea>
    </format>
    <format dxfId="337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3"/>
          </reference>
          <reference field="20" count="3">
            <x v="374"/>
            <x v="402"/>
            <x v="414"/>
          </reference>
        </references>
      </pivotArea>
    </format>
    <format dxfId="336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4"/>
          </reference>
          <reference field="20" count="2">
            <x v="435"/>
            <x v="451"/>
          </reference>
        </references>
      </pivotArea>
    </format>
    <format dxfId="335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5"/>
          </reference>
          <reference field="20" count="3">
            <x v="478"/>
            <x v="480"/>
            <x v="483"/>
          </reference>
        </references>
      </pivotArea>
    </format>
    <format dxfId="334">
      <pivotArea dataOnly="0" labelOnly="1" outline="0" fieldPosition="0">
        <references count="3">
          <reference field="6" count="1" selected="0">
            <x v="10"/>
          </reference>
          <reference field="19" count="1" selected="0">
            <x v="26"/>
          </reference>
          <reference field="20" count="1">
            <x v="496"/>
          </reference>
        </references>
      </pivotArea>
    </format>
    <format dxfId="333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18"/>
          </reference>
          <reference field="20" count="1">
            <x v="228"/>
          </reference>
        </references>
      </pivotArea>
    </format>
    <format dxfId="332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19"/>
          </reference>
          <reference field="20" count="1">
            <x v="274"/>
          </reference>
        </references>
      </pivotArea>
    </format>
    <format dxfId="331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0"/>
          </reference>
          <reference field="20" count="1">
            <x v="333"/>
          </reference>
        </references>
      </pivotArea>
    </format>
    <format dxfId="330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1"/>
          </reference>
          <reference field="20" count="1">
            <x v="358"/>
          </reference>
        </references>
      </pivotArea>
    </format>
    <format dxfId="329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2"/>
          </reference>
          <reference field="20" count="1">
            <x v="364"/>
          </reference>
        </references>
      </pivotArea>
    </format>
    <format dxfId="328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3"/>
          </reference>
          <reference field="20" count="2">
            <x v="377"/>
            <x v="383"/>
          </reference>
        </references>
      </pivotArea>
    </format>
    <format dxfId="327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5"/>
          </reference>
          <reference field="20" count="2">
            <x v="477"/>
            <x v="479"/>
          </reference>
        </references>
      </pivotArea>
    </format>
    <format dxfId="326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6"/>
          </reference>
          <reference field="20" count="2">
            <x v="495"/>
            <x v="500"/>
          </reference>
        </references>
      </pivotArea>
    </format>
    <format dxfId="325">
      <pivotArea dataOnly="0" labelOnly="1" outline="0" fieldPosition="0">
        <references count="3">
          <reference field="6" count="1" selected="0">
            <x v="11"/>
          </reference>
          <reference field="19" count="1" selected="0">
            <x v="27"/>
          </reference>
          <reference field="20" count="2">
            <x v="512"/>
            <x v="513"/>
          </reference>
        </references>
      </pivotArea>
    </format>
    <format dxfId="324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0"/>
          </reference>
          <reference field="20" count="1">
            <x v="304"/>
          </reference>
        </references>
      </pivotArea>
    </format>
    <format dxfId="323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2"/>
          </reference>
          <reference field="20" count="1">
            <x v="367"/>
          </reference>
        </references>
      </pivotArea>
    </format>
    <format dxfId="322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3"/>
          </reference>
          <reference field="20" count="1">
            <x v="371"/>
          </reference>
        </references>
      </pivotArea>
    </format>
    <format dxfId="321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6"/>
          </reference>
          <reference field="20" count="1">
            <x v="503"/>
          </reference>
        </references>
      </pivotArea>
    </format>
    <format dxfId="320">
      <pivotArea dataOnly="0" labelOnly="1" outline="0" fieldPosition="0">
        <references count="3">
          <reference field="6" count="1" selected="0">
            <x v="13"/>
          </reference>
          <reference field="19" count="1" selected="0">
            <x v="27"/>
          </reference>
          <reference field="20" count="1">
            <x v="515"/>
          </reference>
        </references>
      </pivotArea>
    </format>
    <format dxfId="319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18"/>
          </reference>
          <reference field="20" count="1" selected="0">
            <x v="180"/>
          </reference>
          <reference field="23" count="1">
            <x v="14"/>
          </reference>
        </references>
      </pivotArea>
    </format>
    <format dxfId="318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1"/>
          </reference>
          <reference field="20" count="1" selected="0">
            <x v="336"/>
          </reference>
          <reference field="23" count="1">
            <x v="17"/>
          </reference>
        </references>
      </pivotArea>
    </format>
    <format dxfId="317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4"/>
          </reference>
          <reference field="20" count="1" selected="0">
            <x v="466"/>
          </reference>
          <reference field="23" count="1">
            <x v="18"/>
          </reference>
        </references>
      </pivotArea>
    </format>
    <format dxfId="316">
      <pivotArea dataOnly="0" labelOnly="1" outline="0" fieldPosition="0">
        <references count="4">
          <reference field="6" count="1" selected="0">
            <x v="1"/>
          </reference>
          <reference field="19" count="1" selected="0">
            <x v="26"/>
          </reference>
          <reference field="20" count="1" selected="0">
            <x v="495"/>
          </reference>
          <reference field="23" count="1">
            <x v="19"/>
          </reference>
        </references>
      </pivotArea>
    </format>
    <format dxfId="315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1"/>
          </reference>
          <reference field="20" count="1" selected="0">
            <x v="340"/>
          </reference>
          <reference field="23" count="1">
            <x v="15"/>
          </reference>
        </references>
      </pivotArea>
    </format>
    <format dxfId="314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2"/>
          </reference>
          <reference field="20" count="1" selected="0">
            <x v="363"/>
          </reference>
          <reference field="23" count="1">
            <x v="16"/>
          </reference>
        </references>
      </pivotArea>
    </format>
    <format dxfId="313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389"/>
          </reference>
          <reference field="23" count="1">
            <x v="15"/>
          </reference>
        </references>
      </pivotArea>
    </format>
    <format dxfId="312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398"/>
          </reference>
          <reference field="23" count="1">
            <x v="16"/>
          </reference>
        </references>
      </pivotArea>
    </format>
    <format dxfId="311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401"/>
          </reference>
          <reference field="23" count="1">
            <x v="18"/>
          </reference>
        </references>
      </pivotArea>
    </format>
    <format dxfId="310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3"/>
          </reference>
          <reference field="20" count="1" selected="0">
            <x v="412"/>
          </reference>
          <reference field="23" count="1">
            <x v="17"/>
          </reference>
        </references>
      </pivotArea>
    </format>
    <format dxfId="309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4"/>
          </reference>
          <reference field="20" count="1" selected="0">
            <x v="429"/>
          </reference>
          <reference field="23" count="1">
            <x v="18"/>
          </reference>
        </references>
      </pivotArea>
    </format>
    <format dxfId="308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4"/>
          </reference>
          <reference field="20" count="1" selected="0">
            <x v="438"/>
          </reference>
          <reference field="23" count="1">
            <x v="17"/>
          </reference>
        </references>
      </pivotArea>
    </format>
    <format dxfId="307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5"/>
          </reference>
          <reference field="20" count="1" selected="0">
            <x v="485"/>
          </reference>
          <reference field="23" count="1">
            <x v="20"/>
          </reference>
        </references>
      </pivotArea>
    </format>
    <format dxfId="306">
      <pivotArea dataOnly="0" labelOnly="1" outline="0" fieldPosition="0">
        <references count="4">
          <reference field="6" count="1" selected="0">
            <x v="3"/>
          </reference>
          <reference field="19" count="1" selected="0">
            <x v="25"/>
          </reference>
          <reference field="20" count="1" selected="0">
            <x v="492"/>
          </reference>
          <reference field="23" count="1">
            <x v="19"/>
          </reference>
        </references>
      </pivotArea>
    </format>
    <format dxfId="305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19"/>
          </reference>
          <reference field="20" count="1" selected="0">
            <x v="267"/>
          </reference>
          <reference field="23" count="1">
            <x v="14"/>
          </reference>
        </references>
      </pivotArea>
    </format>
    <format dxfId="304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0"/>
          </reference>
          <reference field="20" count="1" selected="0">
            <x v="291"/>
          </reference>
          <reference field="23" count="1">
            <x v="28"/>
          </reference>
        </references>
      </pivotArea>
    </format>
    <format dxfId="303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2"/>
          </reference>
          <reference field="20" count="1" selected="0">
            <x v="360"/>
          </reference>
          <reference field="23" count="1">
            <x v="15"/>
          </reference>
        </references>
      </pivotArea>
    </format>
    <format dxfId="302">
      <pivotArea dataOnly="0" labelOnly="1" outline="0" fieldPosition="0">
        <references count="4">
          <reference field="6" count="1" selected="0">
            <x v="4"/>
          </reference>
          <reference field="19" count="1" selected="0">
            <x v="23"/>
          </reference>
          <reference field="20" count="1" selected="0">
            <x v="371"/>
          </reference>
          <reference field="23" count="1">
            <x v="17"/>
          </reference>
        </references>
      </pivotArea>
    </format>
    <format dxfId="301">
      <pivotArea dataOnly="0" labelOnly="1" outline="0" fieldPosition="0">
        <references count="4">
          <reference field="6" count="1" selected="0">
            <x v="8"/>
          </reference>
          <reference field="19" count="1" selected="0">
            <x v="24"/>
          </reference>
          <reference field="20" count="1" selected="0">
            <x v="424"/>
          </reference>
          <reference field="23" count="1">
            <x v="19"/>
          </reference>
        </references>
      </pivotArea>
    </format>
    <format dxfId="300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19"/>
          </reference>
          <reference field="20" count="1" selected="0">
            <x v="246"/>
          </reference>
          <reference field="23" count="1">
            <x v="17"/>
          </reference>
        </references>
      </pivotArea>
    </format>
    <format dxfId="299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0"/>
          </reference>
          <reference field="20" count="1" selected="0">
            <x v="311"/>
          </reference>
          <reference field="23" count="1">
            <x v="15"/>
          </reference>
        </references>
      </pivotArea>
    </format>
    <format dxfId="298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3"/>
          </reference>
          <reference field="20" count="1" selected="0">
            <x v="374"/>
          </reference>
          <reference field="23" count="1">
            <x v="32"/>
          </reference>
        </references>
      </pivotArea>
    </format>
    <format dxfId="297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3"/>
          </reference>
          <reference field="20" count="1" selected="0">
            <x v="402"/>
          </reference>
          <reference field="23" count="1">
            <x v="16"/>
          </reference>
        </references>
      </pivotArea>
    </format>
    <format dxfId="296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3"/>
          </reference>
          <reference field="20" count="1" selected="0">
            <x v="414"/>
          </reference>
          <reference field="23" count="1">
            <x v="18"/>
          </reference>
        </references>
      </pivotArea>
    </format>
    <format dxfId="295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4"/>
          </reference>
          <reference field="20" count="1" selected="0">
            <x v="451"/>
          </reference>
          <reference field="23" count="1">
            <x v="19"/>
          </reference>
        </references>
      </pivotArea>
    </format>
    <format dxfId="294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5"/>
          </reference>
          <reference field="20" count="1" selected="0">
            <x v="478"/>
          </reference>
          <reference field="23" count="1">
            <x v="18"/>
          </reference>
        </references>
      </pivotArea>
    </format>
    <format dxfId="293">
      <pivotArea dataOnly="0" labelOnly="1" outline="0" fieldPosition="0">
        <references count="4">
          <reference field="6" count="1" selected="0">
            <x v="10"/>
          </reference>
          <reference field="19" count="1" selected="0">
            <x v="26"/>
          </reference>
          <reference field="20" count="1" selected="0">
            <x v="496"/>
          </reference>
          <reference field="23" count="1">
            <x v="28"/>
          </reference>
        </references>
      </pivotArea>
    </format>
    <format dxfId="292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18"/>
          </reference>
          <reference field="20" count="1" selected="0">
            <x v="228"/>
          </reference>
          <reference field="23" count="1">
            <x v="11"/>
          </reference>
        </references>
      </pivotArea>
    </format>
    <format dxfId="291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19"/>
          </reference>
          <reference field="20" count="1" selected="0">
            <x v="274"/>
          </reference>
          <reference field="23" count="1">
            <x v="14"/>
          </reference>
        </references>
      </pivotArea>
    </format>
    <format dxfId="290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1"/>
          </reference>
          <reference field="20" count="1" selected="0">
            <x v="358"/>
          </reference>
          <reference field="23" count="1">
            <x v="17"/>
          </reference>
        </references>
      </pivotArea>
    </format>
    <format dxfId="289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2"/>
          </reference>
          <reference field="20" count="1" selected="0">
            <x v="364"/>
          </reference>
          <reference field="23" count="1">
            <x v="16"/>
          </reference>
        </references>
      </pivotArea>
    </format>
    <format dxfId="288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3"/>
          </reference>
          <reference field="20" count="1" selected="0">
            <x v="383"/>
          </reference>
          <reference field="23" count="1">
            <x v="18"/>
          </reference>
        </references>
      </pivotArea>
    </format>
    <format dxfId="287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5"/>
          </reference>
          <reference field="20" count="1" selected="0">
            <x v="477"/>
          </reference>
          <reference field="23" count="1">
            <x v="32"/>
          </reference>
        </references>
      </pivotArea>
    </format>
    <format dxfId="286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5"/>
          </reference>
          <reference field="20" count="1" selected="0">
            <x v="479"/>
          </reference>
          <reference field="23" count="1">
            <x v="15"/>
          </reference>
        </references>
      </pivotArea>
    </format>
    <format dxfId="285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6"/>
          </reference>
          <reference field="20" count="1" selected="0">
            <x v="495"/>
          </reference>
          <reference field="23" count="1">
            <x v="20"/>
          </reference>
        </references>
      </pivotArea>
    </format>
    <format dxfId="284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6"/>
          </reference>
          <reference field="20" count="1" selected="0">
            <x v="500"/>
          </reference>
          <reference field="23" count="1">
            <x v="35"/>
          </reference>
        </references>
      </pivotArea>
    </format>
    <format dxfId="283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7"/>
          </reference>
          <reference field="20" count="1" selected="0">
            <x v="512"/>
          </reference>
          <reference field="23" count="1">
            <x v="32"/>
          </reference>
        </references>
      </pivotArea>
    </format>
    <format dxfId="282">
      <pivotArea dataOnly="0" labelOnly="1" outline="0" fieldPosition="0">
        <references count="4">
          <reference field="6" count="1" selected="0">
            <x v="11"/>
          </reference>
          <reference field="19" count="1" selected="0">
            <x v="27"/>
          </reference>
          <reference field="20" count="1" selected="0">
            <x v="513"/>
          </reference>
          <reference field="23" count="1">
            <x v="21"/>
          </reference>
        </references>
      </pivotArea>
    </format>
    <format dxfId="281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0"/>
          </reference>
          <reference field="20" count="1" selected="0">
            <x v="304"/>
          </reference>
          <reference field="23" count="1">
            <x v="28"/>
          </reference>
        </references>
      </pivotArea>
    </format>
    <format dxfId="280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2"/>
          </reference>
          <reference field="20" count="1" selected="0">
            <x v="367"/>
          </reference>
          <reference field="23" count="1">
            <x v="17"/>
          </reference>
        </references>
      </pivotArea>
    </format>
    <format dxfId="279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3"/>
          </reference>
          <reference field="20" count="1" selected="0">
            <x v="371"/>
          </reference>
          <reference field="23" count="1">
            <x v="16"/>
          </reference>
        </references>
      </pivotArea>
    </format>
    <format dxfId="278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6"/>
          </reference>
          <reference field="20" count="1" selected="0">
            <x v="503"/>
          </reference>
          <reference field="23" count="1">
            <x v="28"/>
          </reference>
        </references>
      </pivotArea>
    </format>
    <format dxfId="277">
      <pivotArea dataOnly="0" labelOnly="1" outline="0" fieldPosition="0">
        <references count="4">
          <reference field="6" count="1" selected="0">
            <x v="13"/>
          </reference>
          <reference field="19" count="1" selected="0">
            <x v="27"/>
          </reference>
          <reference field="20" count="1" selected="0">
            <x v="515"/>
          </reference>
          <reference field="23" count="1">
            <x v="35"/>
          </reference>
        </references>
      </pivotArea>
    </format>
    <format dxfId="276">
      <pivotArea dataOnly="0" labelOnly="1" outline="0" fieldPosition="0">
        <references count="5">
          <reference field="6" count="1" selected="0">
            <x v="1"/>
          </reference>
          <reference field="8" count="1">
            <x v="131"/>
          </reference>
          <reference field="19" count="1" selected="0">
            <x v="18"/>
          </reference>
          <reference field="20" count="1" selected="0">
            <x v="180"/>
          </reference>
          <reference field="23" count="1" selected="0">
            <x v="14"/>
          </reference>
        </references>
      </pivotArea>
    </format>
    <format dxfId="275">
      <pivotArea dataOnly="0" labelOnly="1" outline="0" fieldPosition="0">
        <references count="5">
          <reference field="6" count="1" selected="0">
            <x v="1"/>
          </reference>
          <reference field="8" count="1">
            <x v="205"/>
          </reference>
          <reference field="19" count="1" selected="0">
            <x v="21"/>
          </reference>
          <reference field="20" count="1" selected="0">
            <x v="336"/>
          </reference>
          <reference field="23" count="1" selected="0">
            <x v="17"/>
          </reference>
        </references>
      </pivotArea>
    </format>
    <format dxfId="274">
      <pivotArea dataOnly="0" labelOnly="1" outline="0" fieldPosition="0">
        <references count="5">
          <reference field="6" count="1" selected="0">
            <x v="1"/>
          </reference>
          <reference field="8" count="1">
            <x v="102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7"/>
          </reference>
        </references>
      </pivotArea>
    </format>
    <format dxfId="273">
      <pivotArea dataOnly="0" labelOnly="1" outline="0" fieldPosition="0">
        <references count="5">
          <reference field="6" count="1" selected="0">
            <x v="1"/>
          </reference>
          <reference field="8" count="1">
            <x v="103"/>
          </reference>
          <reference field="19" count="1" selected="0">
            <x v="24"/>
          </reference>
          <reference field="20" count="1" selected="0">
            <x v="444"/>
          </reference>
          <reference field="23" count="1" selected="0">
            <x v="17"/>
          </reference>
        </references>
      </pivotArea>
    </format>
    <format dxfId="272">
      <pivotArea dataOnly="0" labelOnly="1" outline="0" fieldPosition="0">
        <references count="5">
          <reference field="6" count="1" selected="0">
            <x v="1"/>
          </reference>
          <reference field="8" count="1">
            <x v="105"/>
          </reference>
          <reference field="19" count="1" selected="0">
            <x v="24"/>
          </reference>
          <reference field="20" count="1" selected="0">
            <x v="449"/>
          </reference>
          <reference field="23" count="1" selected="0">
            <x v="17"/>
          </reference>
        </references>
      </pivotArea>
    </format>
    <format dxfId="271">
      <pivotArea dataOnly="0" labelOnly="1" outline="0" fieldPosition="0">
        <references count="5">
          <reference field="6" count="1" selected="0">
            <x v="1"/>
          </reference>
          <reference field="8" count="1">
            <x v="104"/>
          </reference>
          <reference field="19" count="1" selected="0">
            <x v="24"/>
          </reference>
          <reference field="20" count="1" selected="0">
            <x v="466"/>
          </reference>
          <reference field="23" count="1" selected="0">
            <x v="18"/>
          </reference>
        </references>
      </pivotArea>
    </format>
    <format dxfId="270">
      <pivotArea dataOnly="0" labelOnly="1" outline="0" fieldPosition="0">
        <references count="5">
          <reference field="6" count="1" selected="0">
            <x v="1"/>
          </reference>
          <reference field="8" count="1">
            <x v="110"/>
          </reference>
          <reference field="19" count="1" selected="0">
            <x v="26"/>
          </reference>
          <reference field="20" count="1" selected="0">
            <x v="495"/>
          </reference>
          <reference field="23" count="1" selected="0">
            <x v="19"/>
          </reference>
        </references>
      </pivotArea>
    </format>
    <format dxfId="269">
      <pivotArea dataOnly="0" labelOnly="1" outline="0" fieldPosition="0">
        <references count="5">
          <reference field="6" count="1" selected="0">
            <x v="3"/>
          </reference>
          <reference field="8" count="1">
            <x v="197"/>
          </reference>
          <reference field="19" count="1" selected="0">
            <x v="21"/>
          </reference>
          <reference field="20" count="1" selected="0">
            <x v="340"/>
          </reference>
          <reference field="23" count="1" selected="0">
            <x v="15"/>
          </reference>
        </references>
      </pivotArea>
    </format>
    <format dxfId="268">
      <pivotArea dataOnly="0" labelOnly="1" outline="0" fieldPosition="0">
        <references count="5">
          <reference field="6" count="1" selected="0">
            <x v="3"/>
          </reference>
          <reference field="8" count="1">
            <x v="200"/>
          </reference>
          <reference field="19" count="1" selected="0">
            <x v="22"/>
          </reference>
          <reference field="20" count="1" selected="0">
            <x v="363"/>
          </reference>
          <reference field="23" count="1" selected="0">
            <x v="16"/>
          </reference>
        </references>
      </pivotArea>
    </format>
    <format dxfId="267">
      <pivotArea dataOnly="0" labelOnly="1" outline="0" fieldPosition="0">
        <references count="5">
          <reference field="6" count="1" selected="0">
            <x v="3"/>
          </reference>
          <reference field="8" count="1">
            <x v="209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6"/>
          </reference>
        </references>
      </pivotArea>
    </format>
    <format dxfId="266">
      <pivotArea dataOnly="0" labelOnly="1" outline="0" fieldPosition="0">
        <references count="5">
          <reference field="6" count="1" selected="0">
            <x v="3"/>
          </reference>
          <reference field="8" count="1">
            <x v="181"/>
          </reference>
          <reference field="19" count="1" selected="0">
            <x v="23"/>
          </reference>
          <reference field="20" count="1" selected="0">
            <x v="389"/>
          </reference>
          <reference field="23" count="1" selected="0">
            <x v="15"/>
          </reference>
        </references>
      </pivotArea>
    </format>
    <format dxfId="265">
      <pivotArea dataOnly="0" labelOnly="1" outline="0" fieldPosition="0">
        <references count="5">
          <reference field="6" count="1" selected="0">
            <x v="3"/>
          </reference>
          <reference field="8" count="1">
            <x v="196"/>
          </reference>
          <reference field="19" count="1" selected="0">
            <x v="23"/>
          </reference>
          <reference field="20" count="1" selected="0">
            <x v="398"/>
          </reference>
          <reference field="23" count="1" selected="0">
            <x v="16"/>
          </reference>
        </references>
      </pivotArea>
    </format>
    <format dxfId="264">
      <pivotArea dataOnly="0" labelOnly="1" outline="0" fieldPosition="0">
        <references count="5">
          <reference field="6" count="1" selected="0">
            <x v="3"/>
          </reference>
          <reference field="8" count="1">
            <x v="111"/>
          </reference>
          <reference field="19" count="1" selected="0">
            <x v="23"/>
          </reference>
          <reference field="20" count="1" selected="0">
            <x v="401"/>
          </reference>
          <reference field="23" count="1" selected="0">
            <x v="18"/>
          </reference>
        </references>
      </pivotArea>
    </format>
    <format dxfId="263">
      <pivotArea dataOnly="0" labelOnly="1" outline="0" fieldPosition="0">
        <references count="5">
          <reference field="6" count="1" selected="0">
            <x v="3"/>
          </reference>
          <reference field="8" count="1">
            <x v="206"/>
          </reference>
          <reference field="19" count="1" selected="0">
            <x v="23"/>
          </reference>
          <reference field="20" count="1" selected="0">
            <x v="412"/>
          </reference>
          <reference field="23" count="1" selected="0">
            <x v="17"/>
          </reference>
        </references>
      </pivotArea>
    </format>
    <format dxfId="262">
      <pivotArea dataOnly="0" labelOnly="1" outline="0" fieldPosition="0">
        <references count="5">
          <reference field="6" count="1" selected="0">
            <x v="3"/>
          </reference>
          <reference field="8" count="1">
            <x v="186"/>
          </reference>
          <reference field="19" count="1" selected="0">
            <x v="23"/>
          </reference>
          <reference field="20" count="1" selected="0">
            <x v="420"/>
          </reference>
          <reference field="23" count="1" selected="0">
            <x v="17"/>
          </reference>
        </references>
      </pivotArea>
    </format>
    <format dxfId="261">
      <pivotArea dataOnly="0" labelOnly="1" outline="0" fieldPosition="0">
        <references count="5">
          <reference field="6" count="1" selected="0">
            <x v="3"/>
          </reference>
          <reference field="8" count="1">
            <x v="213"/>
          </reference>
          <reference field="19" count="1" selected="0">
            <x v="24"/>
          </reference>
          <reference field="20" count="1" selected="0">
            <x v="429"/>
          </reference>
          <reference field="23" count="1" selected="0">
            <x v="18"/>
          </reference>
        </references>
      </pivotArea>
    </format>
    <format dxfId="260">
      <pivotArea dataOnly="0" labelOnly="1" outline="0" fieldPosition="0">
        <references count="5">
          <reference field="6" count="1" selected="0">
            <x v="3"/>
          </reference>
          <reference field="8" count="1">
            <x v="198"/>
          </reference>
          <reference field="19" count="1" selected="0">
            <x v="24"/>
          </reference>
          <reference field="20" count="1" selected="0">
            <x v="438"/>
          </reference>
          <reference field="23" count="1" selected="0">
            <x v="17"/>
          </reference>
        </references>
      </pivotArea>
    </format>
    <format dxfId="259">
      <pivotArea dataOnly="0" labelOnly="1" outline="0" fieldPosition="0">
        <references count="5">
          <reference field="6" count="1" selected="0">
            <x v="3"/>
          </reference>
          <reference field="8" count="1">
            <x v="216"/>
          </reference>
          <reference field="19" count="1" selected="0">
            <x v="25"/>
          </reference>
          <reference field="20" count="1" selected="0">
            <x v="485"/>
          </reference>
          <reference field="23" count="1" selected="0">
            <x v="20"/>
          </reference>
        </references>
      </pivotArea>
    </format>
    <format dxfId="258">
      <pivotArea dataOnly="0" labelOnly="1" outline="0" fieldPosition="0">
        <references count="5">
          <reference field="6" count="1" selected="0">
            <x v="3"/>
          </reference>
          <reference field="8" count="1">
            <x v="211"/>
          </reference>
          <reference field="19" count="1" selected="0">
            <x v="25"/>
          </reference>
          <reference field="20" count="1" selected="0">
            <x v="492"/>
          </reference>
          <reference field="23" count="1" selected="0">
            <x v="19"/>
          </reference>
        </references>
      </pivotArea>
    </format>
    <format dxfId="257">
      <pivotArea dataOnly="0" labelOnly="1" outline="0" fieldPosition="0">
        <references count="5">
          <reference field="6" count="1" selected="0">
            <x v="4"/>
          </reference>
          <reference field="8" count="1">
            <x v="195"/>
          </reference>
          <reference field="19" count="1" selected="0">
            <x v="19"/>
          </reference>
          <reference field="20" count="1" selected="0">
            <x v="267"/>
          </reference>
          <reference field="23" count="1" selected="0">
            <x v="14"/>
          </reference>
        </references>
      </pivotArea>
    </format>
    <format dxfId="256">
      <pivotArea dataOnly="0" labelOnly="1" outline="0" fieldPosition="0">
        <references count="5">
          <reference field="6" count="1" selected="0">
            <x v="4"/>
          </reference>
          <reference field="8" count="1">
            <x v="26"/>
          </reference>
          <reference field="19" count="1" selected="0">
            <x v="20"/>
          </reference>
          <reference field="20" count="1" selected="0">
            <x v="291"/>
          </reference>
          <reference field="23" count="1" selected="0">
            <x v="28"/>
          </reference>
        </references>
      </pivotArea>
    </format>
    <format dxfId="255">
      <pivotArea dataOnly="0" labelOnly="1" outline="0" fieldPosition="0">
        <references count="5">
          <reference field="6" count="1" selected="0">
            <x v="4"/>
          </reference>
          <reference field="8" count="1">
            <x v="180"/>
          </reference>
          <reference field="19" count="1" selected="0">
            <x v="22"/>
          </reference>
          <reference field="20" count="1" selected="0">
            <x v="360"/>
          </reference>
          <reference field="23" count="1" selected="0">
            <x v="15"/>
          </reference>
        </references>
      </pivotArea>
    </format>
    <format dxfId="254">
      <pivotArea dataOnly="0" labelOnly="1" outline="0" fieldPosition="0">
        <references count="5">
          <reference field="6" count="1" selected="0">
            <x v="4"/>
          </reference>
          <reference field="8" count="1">
            <x v="28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7"/>
          </reference>
        </references>
      </pivotArea>
    </format>
    <format dxfId="253">
      <pivotArea dataOnly="0" labelOnly="1" outline="0" fieldPosition="0">
        <references count="5">
          <reference field="6" count="1" selected="0">
            <x v="8"/>
          </reference>
          <reference field="8" count="1">
            <x v="39"/>
          </reference>
          <reference field="19" count="1" selected="0">
            <x v="24"/>
          </reference>
          <reference field="20" count="1" selected="0">
            <x v="424"/>
          </reference>
          <reference field="23" count="1" selected="0">
            <x v="19"/>
          </reference>
        </references>
      </pivotArea>
    </format>
    <format dxfId="252">
      <pivotArea dataOnly="0" labelOnly="1" outline="0" fieldPosition="0">
        <references count="5">
          <reference field="6" count="1" selected="0">
            <x v="10"/>
          </reference>
          <reference field="8" count="1">
            <x v="207"/>
          </reference>
          <reference field="19" count="1" selected="0">
            <x v="19"/>
          </reference>
          <reference field="20" count="1" selected="0">
            <x v="246"/>
          </reference>
          <reference field="23" count="1" selected="0">
            <x v="17"/>
          </reference>
        </references>
      </pivotArea>
    </format>
    <format dxfId="251">
      <pivotArea dataOnly="0" labelOnly="1" outline="0" fieldPosition="0">
        <references count="5">
          <reference field="6" count="1" selected="0">
            <x v="10"/>
          </reference>
          <reference field="8" count="1">
            <x v="38"/>
          </reference>
          <reference field="19" count="1" selected="0">
            <x v="20"/>
          </reference>
          <reference field="20" count="1" selected="0">
            <x v="311"/>
          </reference>
          <reference field="23" count="1" selected="0">
            <x v="15"/>
          </reference>
        </references>
      </pivotArea>
    </format>
    <format dxfId="250">
      <pivotArea dataOnly="0" labelOnly="1" outline="0" fieldPosition="0">
        <references count="5">
          <reference field="6" count="1" selected="0">
            <x v="10"/>
          </reference>
          <reference field="8" count="1">
            <x v="243"/>
          </reference>
          <reference field="19" count="1" selected="0">
            <x v="23"/>
          </reference>
          <reference field="20" count="1" selected="0">
            <x v="374"/>
          </reference>
          <reference field="23" count="1" selected="0">
            <x v="32"/>
          </reference>
        </references>
      </pivotArea>
    </format>
    <format dxfId="249">
      <pivotArea dataOnly="0" labelOnly="1" outline="0" fieldPosition="0">
        <references count="5">
          <reference field="6" count="1" selected="0">
            <x v="10"/>
          </reference>
          <reference field="8" count="1">
            <x v="196"/>
          </reference>
          <reference field="19" count="1" selected="0">
            <x v="23"/>
          </reference>
          <reference field="20" count="1" selected="0">
            <x v="402"/>
          </reference>
          <reference field="23" count="1" selected="0">
            <x v="16"/>
          </reference>
        </references>
      </pivotArea>
    </format>
    <format dxfId="248">
      <pivotArea dataOnly="0" labelOnly="1" outline="0" fieldPosition="0">
        <references count="5">
          <reference field="6" count="1" selected="0">
            <x v="10"/>
          </reference>
          <reference field="8" count="1">
            <x v="111"/>
          </reference>
          <reference field="19" count="1" selected="0">
            <x v="23"/>
          </reference>
          <reference field="20" count="1" selected="0">
            <x v="414"/>
          </reference>
          <reference field="23" count="1" selected="0">
            <x v="18"/>
          </reference>
        </references>
      </pivotArea>
    </format>
    <format dxfId="247">
      <pivotArea dataOnly="0" labelOnly="1" outline="0" fieldPosition="0">
        <references count="5">
          <reference field="6" count="1" selected="0">
            <x v="10"/>
          </reference>
          <reference field="8" count="1">
            <x v="141"/>
          </reference>
          <reference field="19" count="1" selected="0">
            <x v="24"/>
          </reference>
          <reference field="20" count="1" selected="0">
            <x v="435"/>
          </reference>
          <reference field="23" count="1" selected="0">
            <x v="18"/>
          </reference>
        </references>
      </pivotArea>
    </format>
    <format dxfId="246">
      <pivotArea dataOnly="0" labelOnly="1" outline="0" fieldPosition="0">
        <references count="5">
          <reference field="6" count="1" selected="0">
            <x v="10"/>
          </reference>
          <reference field="8" count="1">
            <x v="107"/>
          </reference>
          <reference field="19" count="1" selected="0">
            <x v="24"/>
          </reference>
          <reference field="20" count="1" selected="0">
            <x v="451"/>
          </reference>
          <reference field="23" count="1" selected="0">
            <x v="19"/>
          </reference>
        </references>
      </pivotArea>
    </format>
    <format dxfId="245">
      <pivotArea dataOnly="0" labelOnly="1" outline="0" fieldPosition="0">
        <references count="5">
          <reference field="6" count="1" selected="0">
            <x v="10"/>
          </reference>
          <reference field="8" count="1">
            <x v="104"/>
          </reference>
          <reference field="19" count="1" selected="0">
            <x v="25"/>
          </reference>
          <reference field="20" count="1" selected="0">
            <x v="478"/>
          </reference>
          <reference field="23" count="1" selected="0">
            <x v="18"/>
          </reference>
        </references>
      </pivotArea>
    </format>
    <format dxfId="244">
      <pivotArea dataOnly="0" labelOnly="1" outline="0" fieldPosition="0">
        <references count="5">
          <reference field="6" count="1" selected="0">
            <x v="10"/>
          </reference>
          <reference field="8" count="1">
            <x v="188"/>
          </reference>
          <reference field="19" count="1" selected="0">
            <x v="25"/>
          </reference>
          <reference field="20" count="1" selected="0">
            <x v="480"/>
          </reference>
          <reference field="23" count="1" selected="0">
            <x v="18"/>
          </reference>
        </references>
      </pivotArea>
    </format>
    <format dxfId="243">
      <pivotArea dataOnly="0" labelOnly="1" outline="0" fieldPosition="0">
        <references count="5">
          <reference field="6" count="1" selected="0">
            <x v="10"/>
          </reference>
          <reference field="8" count="1">
            <x v="185"/>
          </reference>
          <reference field="19" count="1" selected="0">
            <x v="25"/>
          </reference>
          <reference field="20" count="1" selected="0">
            <x v="483"/>
          </reference>
          <reference field="23" count="1" selected="0">
            <x v="18"/>
          </reference>
        </references>
      </pivotArea>
    </format>
    <format dxfId="242">
      <pivotArea dataOnly="0" labelOnly="1" outline="0" fieldPosition="0">
        <references count="5">
          <reference field="6" count="1" selected="0">
            <x v="10"/>
          </reference>
          <reference field="8" count="1">
            <x v="95"/>
          </reference>
          <reference field="19" count="1" selected="0">
            <x v="26"/>
          </reference>
          <reference field="20" count="1" selected="0">
            <x v="496"/>
          </reference>
          <reference field="23" count="1" selected="0">
            <x v="28"/>
          </reference>
        </references>
      </pivotArea>
    </format>
    <format dxfId="241">
      <pivotArea dataOnly="0" labelOnly="1" outline="0" fieldPosition="0">
        <references count="5">
          <reference field="6" count="1" selected="0">
            <x v="11"/>
          </reference>
          <reference field="8" count="1">
            <x v="56"/>
          </reference>
          <reference field="19" count="1" selected="0">
            <x v="18"/>
          </reference>
          <reference field="20" count="1" selected="0">
            <x v="228"/>
          </reference>
          <reference field="23" count="1" selected="0">
            <x v="11"/>
          </reference>
        </references>
      </pivotArea>
    </format>
    <format dxfId="240">
      <pivotArea dataOnly="0" labelOnly="1" outline="0" fieldPosition="0">
        <references count="5">
          <reference field="6" count="1" selected="0">
            <x v="11"/>
          </reference>
          <reference field="8" count="1">
            <x v="195"/>
          </reference>
          <reference field="19" count="1" selected="0">
            <x v="19"/>
          </reference>
          <reference field="20" count="1" selected="0">
            <x v="274"/>
          </reference>
          <reference field="23" count="1" selected="0">
            <x v="14"/>
          </reference>
        </references>
      </pivotArea>
    </format>
    <format dxfId="239">
      <pivotArea dataOnly="0" labelOnly="1" outline="0" fieldPosition="0">
        <references count="5">
          <reference field="6" count="1" selected="0">
            <x v="11"/>
          </reference>
          <reference field="8" count="1">
            <x v="131"/>
          </reference>
          <reference field="19" count="1" selected="0">
            <x v="20"/>
          </reference>
          <reference field="20" count="1" selected="0">
            <x v="333"/>
          </reference>
          <reference field="23" count="1" selected="0">
            <x v="14"/>
          </reference>
        </references>
      </pivotArea>
    </format>
    <format dxfId="238">
      <pivotArea dataOnly="0" labelOnly="1" outline="0" fieldPosition="0">
        <references count="5">
          <reference field="6" count="1" selected="0">
            <x v="11"/>
          </reference>
          <reference field="8" count="1">
            <x v="205"/>
          </reference>
          <reference field="19" count="1" selected="0">
            <x v="21"/>
          </reference>
          <reference field="20" count="1" selected="0">
            <x v="358"/>
          </reference>
          <reference field="23" count="1" selected="0">
            <x v="17"/>
          </reference>
        </references>
      </pivotArea>
    </format>
    <format dxfId="237">
      <pivotArea dataOnly="0" labelOnly="1" outline="0" fieldPosition="0">
        <references count="5">
          <reference field="6" count="1" selected="0">
            <x v="11"/>
          </reference>
          <reference field="8" count="1">
            <x v="200"/>
          </reference>
          <reference field="19" count="1" selected="0">
            <x v="22"/>
          </reference>
          <reference field="20" count="1" selected="0">
            <x v="364"/>
          </reference>
          <reference field="23" count="1" selected="0">
            <x v="16"/>
          </reference>
        </references>
      </pivotArea>
    </format>
    <format dxfId="236">
      <pivotArea dataOnly="0" labelOnly="1" outline="0" fieldPosition="0">
        <references count="5">
          <reference field="6" count="1" selected="0">
            <x v="11"/>
          </reference>
          <reference field="8" count="1">
            <x v="209"/>
          </reference>
          <reference field="19" count="1" selected="0">
            <x v="23"/>
          </reference>
          <reference field="20" count="1" selected="0">
            <x v="377"/>
          </reference>
          <reference field="23" count="1" selected="0">
            <x v="16"/>
          </reference>
        </references>
      </pivotArea>
    </format>
    <format dxfId="235">
      <pivotArea dataOnly="0" labelOnly="1" outline="0" fieldPosition="0">
        <references count="5">
          <reference field="6" count="1" selected="0">
            <x v="11"/>
          </reference>
          <reference field="8" count="1">
            <x v="98"/>
          </reference>
          <reference field="19" count="1" selected="0">
            <x v="23"/>
          </reference>
          <reference field="20" count="1" selected="0">
            <x v="383"/>
          </reference>
          <reference field="23" count="1" selected="0">
            <x v="18"/>
          </reference>
        </references>
      </pivotArea>
    </format>
    <format dxfId="234">
      <pivotArea dataOnly="0" labelOnly="1" outline="0" fieldPosition="0">
        <references count="5">
          <reference field="6" count="1" selected="0">
            <x v="11"/>
          </reference>
          <reference field="8" count="1">
            <x v="243"/>
          </reference>
          <reference field="19" count="1" selected="0">
            <x v="25"/>
          </reference>
          <reference field="20" count="1" selected="0">
            <x v="477"/>
          </reference>
          <reference field="23" count="1" selected="0">
            <x v="32"/>
          </reference>
        </references>
      </pivotArea>
    </format>
    <format dxfId="233">
      <pivotArea dataOnly="0" labelOnly="1" outline="0" fieldPosition="0">
        <references count="5">
          <reference field="6" count="1" selected="0">
            <x v="11"/>
          </reference>
          <reference field="8" count="1">
            <x v="251"/>
          </reference>
          <reference field="19" count="1" selected="0">
            <x v="25"/>
          </reference>
          <reference field="20" count="1" selected="0">
            <x v="479"/>
          </reference>
          <reference field="23" count="1" selected="0">
            <x v="15"/>
          </reference>
        </references>
      </pivotArea>
    </format>
    <format dxfId="232">
      <pivotArea dataOnly="0" labelOnly="1" outline="0" fieldPosition="0">
        <references count="5">
          <reference field="6" count="1" selected="0">
            <x v="11"/>
          </reference>
          <reference field="8" count="1">
            <x v="223"/>
          </reference>
          <reference field="19" count="1" selected="0">
            <x v="26"/>
          </reference>
          <reference field="20" count="1" selected="0">
            <x v="495"/>
          </reference>
          <reference field="23" count="1" selected="0">
            <x v="20"/>
          </reference>
        </references>
      </pivotArea>
    </format>
    <format dxfId="231">
      <pivotArea dataOnly="0" labelOnly="1" outline="0" fieldPosition="0">
        <references count="5">
          <reference field="6" count="1" selected="0">
            <x v="11"/>
          </reference>
          <reference field="8" count="1">
            <x v="249"/>
          </reference>
          <reference field="19" count="1" selected="0">
            <x v="26"/>
          </reference>
          <reference field="20" count="1" selected="0">
            <x v="500"/>
          </reference>
          <reference field="23" count="1" selected="0">
            <x v="35"/>
          </reference>
        </references>
      </pivotArea>
    </format>
    <format dxfId="230">
      <pivotArea dataOnly="0" labelOnly="1" outline="0" fieldPosition="0">
        <references count="5">
          <reference field="6" count="1" selected="0">
            <x v="11"/>
          </reference>
          <reference field="8" count="1">
            <x v="235"/>
          </reference>
          <reference field="19" count="1" selected="0">
            <x v="27"/>
          </reference>
          <reference field="20" count="1" selected="0">
            <x v="512"/>
          </reference>
          <reference field="23" count="1" selected="0">
            <x v="32"/>
          </reference>
        </references>
      </pivotArea>
    </format>
    <format dxfId="229">
      <pivotArea dataOnly="0" labelOnly="1" outline="0" fieldPosition="0">
        <references count="5">
          <reference field="6" count="1" selected="0">
            <x v="11"/>
          </reference>
          <reference field="8" count="1">
            <x v="192"/>
          </reference>
          <reference field="19" count="1" selected="0">
            <x v="27"/>
          </reference>
          <reference field="20" count="1" selected="0">
            <x v="513"/>
          </reference>
          <reference field="23" count="1" selected="0">
            <x v="21"/>
          </reference>
        </references>
      </pivotArea>
    </format>
    <format dxfId="228">
      <pivotArea dataOnly="0" labelOnly="1" outline="0" fieldPosition="0">
        <references count="5">
          <reference field="6" count="1" selected="0">
            <x v="13"/>
          </reference>
          <reference field="8" count="1">
            <x v="26"/>
          </reference>
          <reference field="19" count="1" selected="0">
            <x v="20"/>
          </reference>
          <reference field="20" count="1" selected="0">
            <x v="304"/>
          </reference>
          <reference field="23" count="1" selected="0">
            <x v="28"/>
          </reference>
        </references>
      </pivotArea>
    </format>
    <format dxfId="227">
      <pivotArea dataOnly="0" labelOnly="1" outline="0" fieldPosition="0">
        <references count="5">
          <reference field="6" count="1" selected="0">
            <x v="13"/>
          </reference>
          <reference field="8" count="1">
            <x v="207"/>
          </reference>
          <reference field="19" count="1" selected="0">
            <x v="22"/>
          </reference>
          <reference field="20" count="1" selected="0">
            <x v="367"/>
          </reference>
          <reference field="23" count="1" selected="0">
            <x v="17"/>
          </reference>
        </references>
      </pivotArea>
    </format>
    <format dxfId="226">
      <pivotArea dataOnly="0" labelOnly="1" outline="0" fieldPosition="0">
        <references count="5">
          <reference field="6" count="1" selected="0">
            <x v="13"/>
          </reference>
          <reference field="8" count="1">
            <x v="115"/>
          </reference>
          <reference field="19" count="1" selected="0">
            <x v="23"/>
          </reference>
          <reference field="20" count="1" selected="0">
            <x v="371"/>
          </reference>
          <reference field="23" count="1" selected="0">
            <x v="16"/>
          </reference>
        </references>
      </pivotArea>
    </format>
    <format dxfId="225">
      <pivotArea dataOnly="0" labelOnly="1" outline="0" fieldPosition="0">
        <references count="5">
          <reference field="6" count="1" selected="0">
            <x v="13"/>
          </reference>
          <reference field="8" count="1">
            <x v="95"/>
          </reference>
          <reference field="19" count="1" selected="0">
            <x v="26"/>
          </reference>
          <reference field="20" count="1" selected="0">
            <x v="503"/>
          </reference>
          <reference field="23" count="1" selected="0">
            <x v="28"/>
          </reference>
        </references>
      </pivotArea>
    </format>
    <format dxfId="224">
      <pivotArea dataOnly="0" labelOnly="1" outline="0" fieldPosition="0">
        <references count="5">
          <reference field="6" count="1" selected="0">
            <x v="13"/>
          </reference>
          <reference field="8" count="1">
            <x v="249"/>
          </reference>
          <reference field="19" count="1" selected="0">
            <x v="27"/>
          </reference>
          <reference field="20" count="1" selected="0">
            <x v="515"/>
          </reference>
          <reference field="23" count="1" selected="0">
            <x v="35"/>
          </reference>
        </references>
      </pivotArea>
    </format>
    <format dxfId="223">
      <pivotArea dataOnly="0" labelOnly="1" outline="0" axis="axisValues" fieldPosition="0"/>
    </format>
    <format dxfId="222">
      <pivotArea outline="0" collapsedLevelsAreSubtotals="1" fieldPosition="0"/>
    </format>
    <format dxfId="221">
      <pivotArea dataOnly="0" labelOnly="1" outline="0" axis="axisValues" fieldPosition="0"/>
    </format>
    <format dxfId="220">
      <pivotArea field="20" type="button" dataOnly="0" labelOnly="1" outline="0" axis="axisRow" fieldPosition="2"/>
    </format>
    <format dxfId="219">
      <pivotArea field="4" type="button" dataOnly="0" labelOnly="1" outline="0" axis="axisRow" fieldPosition="12"/>
    </format>
    <format dxfId="218">
      <pivotArea dataOnly="0" labelOnly="1" outline="0" axis="axisValues" fieldPosition="0"/>
    </format>
    <format dxfId="217">
      <pivotArea field="20" type="button" dataOnly="0" labelOnly="1" outline="0" axis="axisRow" fieldPosition="2"/>
    </format>
    <format dxfId="216">
      <pivotArea field="3" type="button" dataOnly="0" labelOnly="1" outline="0" axis="axisRow" fieldPosition="11"/>
    </format>
    <format dxfId="215">
      <pivotArea dataOnly="0" labelOnly="1" outline="0" fieldPosition="0">
        <references count="1">
          <reference field="6" count="1" sumSubtotal="1">
            <x v="0"/>
          </reference>
        </references>
      </pivotArea>
    </format>
    <format dxfId="214">
      <pivotArea dataOnly="0" labelOnly="1" outline="0" fieldPosition="0">
        <references count="1">
          <reference field="6" count="1" sumSubtotal="1">
            <x v="2"/>
          </reference>
        </references>
      </pivotArea>
    </format>
    <format dxfId="213">
      <pivotArea dataOnly="0" labelOnly="1" outline="0" fieldPosition="0">
        <references count="1">
          <reference field="6" count="1" sumSubtotal="1">
            <x v="3"/>
          </reference>
        </references>
      </pivotArea>
    </format>
    <format dxfId="212">
      <pivotArea dataOnly="0" labelOnly="1" outline="0" fieldPosition="0">
        <references count="1">
          <reference field="6" count="1" sumSubtotal="1">
            <x v="8"/>
          </reference>
        </references>
      </pivotArea>
    </format>
    <format dxfId="211">
      <pivotArea dataOnly="0" labelOnly="1" outline="0" fieldPosition="0">
        <references count="1">
          <reference field="6" count="1" sumSubtotal="1">
            <x v="10"/>
          </reference>
        </references>
      </pivotArea>
    </format>
    <format dxfId="210">
      <pivotArea dataOnly="0" labelOnly="1" outline="0" fieldPosition="0">
        <references count="1">
          <reference field="6" count="1" sumSubtotal="1">
            <x v="11"/>
          </reference>
        </references>
      </pivotArea>
    </format>
    <format dxfId="209">
      <pivotArea dataOnly="0" labelOnly="1" outline="0" fieldPosition="0">
        <references count="1">
          <reference field="6" count="1" sumSubtotal="1">
            <x v="1"/>
          </reference>
        </references>
      </pivotArea>
    </format>
    <format dxfId="208">
      <pivotArea dataOnly="0" labelOnly="1" outline="0" fieldPosition="0">
        <references count="1">
          <reference field="6" count="1" sumSubtotal="1">
            <x v="4"/>
          </reference>
        </references>
      </pivotArea>
    </format>
    <format dxfId="207">
      <pivotArea dataOnly="0" labelOnly="1" outline="0" fieldPosition="0">
        <references count="1">
          <reference field="6" count="1" sumSubtotal="1">
            <x v="6"/>
          </reference>
        </references>
      </pivotArea>
    </format>
    <format dxfId="206">
      <pivotArea dataOnly="0" labelOnly="1" outline="0" fieldPosition="0">
        <references count="1">
          <reference field="6" count="1" sumSubtotal="1">
            <x v="7"/>
          </reference>
        </references>
      </pivotArea>
    </format>
    <format dxfId="205">
      <pivotArea field="6" type="button" dataOnly="0" labelOnly="1" outline="0" axis="axisRow" fieldPosition="0"/>
    </format>
    <format dxfId="204">
      <pivotArea field="19" type="button" dataOnly="0" labelOnly="1" outline="0" axis="axisRow" fieldPosition="1"/>
    </format>
    <format dxfId="203">
      <pivotArea field="20" type="button" dataOnly="0" labelOnly="1" outline="0" axis="axisRow" fieldPosition="2"/>
    </format>
    <format dxfId="202">
      <pivotArea field="23" type="button" dataOnly="0" labelOnly="1" outline="0" axis="axisRow" fieldPosition="3"/>
    </format>
    <format dxfId="201">
      <pivotArea field="8" type="button" dataOnly="0" labelOnly="1" outline="0" axis="axisRow" fieldPosition="4"/>
    </format>
    <format dxfId="200">
      <pivotArea field="7" type="button" dataOnly="0" labelOnly="1" outline="0" axis="axisRow" fieldPosition="5"/>
    </format>
    <format dxfId="199">
      <pivotArea field="9" type="button" dataOnly="0" labelOnly="1" outline="0" axis="axisRow" fieldPosition="6"/>
    </format>
    <format dxfId="198">
      <pivotArea field="11" type="button" dataOnly="0" labelOnly="1" outline="0" axis="axisRow" fieldPosition="7"/>
    </format>
    <format dxfId="197">
      <pivotArea field="10" type="button" dataOnly="0" labelOnly="1" outline="0" axis="axisRow" fieldPosition="8"/>
    </format>
    <format dxfId="196">
      <pivotArea field="17" type="button" dataOnly="0" labelOnly="1" outline="0" axis="axisRow" fieldPosition="9"/>
    </format>
    <format dxfId="195">
      <pivotArea field="18" type="button" dataOnly="0" labelOnly="1" outline="0" axis="axisRow" fieldPosition="10"/>
    </format>
    <format dxfId="194">
      <pivotArea dataOnly="0" labelOnly="1" outline="0" fieldPosition="0">
        <references count="1">
          <reference field="6" count="1" sumSubtotal="1">
            <x v="5"/>
          </reference>
        </references>
      </pivotArea>
    </format>
  </formats>
  <pivotTableStyleInfo name="PivotStyleMedium8" showRowHeaders="1" showColHeaders="1" showRowStripes="0" showColStripes="0" showLastColumn="1"/>
  <filters count="2">
    <filter fld="19" type="dateBetween" evalOrder="-1" id="511" name="Date Début">
      <autoFilter ref="A1">
        <filterColumn colId="0">
          <customFilters and="1">
            <customFilter operator="greaterThanOrEqual" val="45691"/>
            <customFilter operator="lessThanOrEqual" val="4569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  <filter fld="10" type="captionNotContains" evalOrder="-1" id="469" stringValue1="GALV">
      <autoFilter ref="A1">
        <filterColumn colId="0">
          <customFilters>
            <customFilter operator="notEqual" val="*GALV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B6DF10-33B4-40AB-9D24-A415501516EC}" name="Tableau croisé dynamique6" cacheId="577" applyNumberFormats="0" applyBorderFormats="0" applyFontFormats="0" applyPatternFormats="0" applyAlignmentFormats="0" applyWidthHeightFormats="1" dataCaption="Valeurs" updatedVersion="8" minRefreshableVersion="5" showDrill="0" useAutoFormatting="1" rowGrandTotals="0" colGrandTotals="0" itemPrintTitles="1" createdVersion="8" indent="0" compact="0" compactData="0" multipleFieldFilters="0">
  <location ref="B2:M175" firstHeaderRow="1" firstDataRow="1" firstDataCol="12"/>
  <pivotFields count="35">
    <pivotField axis="axisRow" compact="0" outline="0" showAll="0" defaultSubtotal="0">
      <items count="1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</items>
    </pivotField>
    <pivotField axis="axisRow" compact="0" outline="0" showAll="0" defaultSubtotal="0">
      <items count="97">
        <item x="67"/>
        <item x="68"/>
        <item x="77"/>
        <item x="78"/>
        <item x="69"/>
        <item x="48"/>
        <item x="52"/>
        <item x="49"/>
        <item x="53"/>
        <item x="50"/>
        <item x="30"/>
        <item x="45"/>
        <item x="85"/>
        <item x="44"/>
        <item x="11"/>
        <item x="0"/>
        <item x="70"/>
        <item x="21"/>
        <item x="61"/>
        <item x="87"/>
        <item x="10"/>
        <item x="17"/>
        <item x="74"/>
        <item x="75"/>
        <item x="80"/>
        <item x="81"/>
        <item x="76"/>
        <item x="22"/>
        <item x="26"/>
        <item x="23"/>
        <item x="27"/>
        <item x="24"/>
        <item x="9"/>
        <item x="25"/>
        <item x="12"/>
        <item x="13"/>
        <item x="14"/>
        <item x="91"/>
        <item x="92"/>
        <item x="88"/>
        <item x="71"/>
        <item x="42"/>
        <item x="62"/>
        <item x="28"/>
        <item x="40"/>
        <item x="41"/>
        <item x="7"/>
        <item x="51"/>
        <item x="89"/>
        <item x="93"/>
        <item x="94"/>
        <item x="32"/>
        <item x="35"/>
        <item x="36"/>
        <item x="37"/>
        <item x="33"/>
        <item x="38"/>
        <item x="34"/>
        <item x="15"/>
        <item x="16"/>
        <item x="6"/>
        <item x="65"/>
        <item x="83"/>
        <item x="58"/>
        <item x="63"/>
        <item x="59"/>
        <item x="56"/>
        <item x="5"/>
        <item x="4"/>
        <item x="90"/>
        <item x="60"/>
        <item x="18"/>
        <item x="19"/>
        <item x="20"/>
        <item x="55"/>
        <item x="57"/>
        <item x="82"/>
        <item x="31"/>
        <item x="8"/>
        <item x="86"/>
        <item x="43"/>
        <item x="54"/>
        <item x="72"/>
        <item x="79"/>
        <item x="39"/>
        <item x="64"/>
        <item x="2"/>
        <item x="3"/>
        <item x="73"/>
        <item x="84"/>
        <item x="96"/>
        <item x="95"/>
        <item x="29"/>
        <item x="1"/>
        <item x="46"/>
        <item x="66"/>
        <item x="47"/>
      </items>
    </pivotField>
    <pivotField axis="axisRow" compact="0" outline="0" showAll="0" defaultSubtotal="0">
      <items count="42">
        <item x="41"/>
        <item x="16"/>
        <item x="9"/>
        <item x="11"/>
        <item x="2"/>
        <item x="21"/>
        <item x="24"/>
        <item x="31"/>
        <item x="40"/>
        <item x="25"/>
        <item x="32"/>
        <item x="5"/>
        <item x="17"/>
        <item x="33"/>
        <item x="18"/>
        <item x="20"/>
        <item x="22"/>
        <item x="30"/>
        <item x="28"/>
        <item x="0"/>
        <item x="19"/>
        <item x="14"/>
        <item x="29"/>
        <item x="3"/>
        <item x="35"/>
        <item x="37"/>
        <item x="1"/>
        <item x="26"/>
        <item x="6"/>
        <item x="13"/>
        <item x="12"/>
        <item x="7"/>
        <item x="15"/>
        <item x="4"/>
        <item x="34"/>
        <item x="39"/>
        <item x="8"/>
        <item x="27"/>
        <item x="38"/>
        <item x="23"/>
        <item x="10"/>
        <item x="36"/>
      </items>
    </pivotField>
    <pivotField axis="axisRow" compact="0" outline="0" showAll="0" defaultSubtotal="0">
      <items count="91">
        <item x="2"/>
        <item x="5"/>
        <item x="11"/>
        <item x="12"/>
        <item x="13"/>
        <item x="86"/>
        <item x="87"/>
        <item x="38"/>
        <item x="17"/>
        <item x="19"/>
        <item x="18"/>
        <item x="78"/>
        <item x="43"/>
        <item x="29"/>
        <item x="44"/>
        <item x="80"/>
        <item x="4"/>
        <item x="3"/>
        <item x="10"/>
        <item x="65"/>
        <item x="57"/>
        <item x="59"/>
        <item x="85"/>
        <item x="61"/>
        <item x="62"/>
        <item x="58"/>
        <item x="60"/>
        <item x="7"/>
        <item x="79"/>
        <item x="40"/>
        <item x="70"/>
        <item x="71"/>
        <item x="75"/>
        <item x="76"/>
        <item x="72"/>
        <item x="54"/>
        <item x="56"/>
        <item x="68"/>
        <item x="74"/>
        <item x="66"/>
        <item x="0"/>
        <item x="27"/>
        <item x="53"/>
        <item x="14"/>
        <item x="15"/>
        <item x="42"/>
        <item x="30"/>
        <item x="41"/>
        <item x="50"/>
        <item x="67"/>
        <item x="83"/>
        <item x="77"/>
        <item x="82"/>
        <item x="81"/>
        <item x="69"/>
        <item x="90"/>
        <item x="28"/>
        <item x="1"/>
        <item x="45"/>
        <item x="64"/>
        <item x="46"/>
        <item x="47"/>
        <item x="52"/>
        <item x="51"/>
        <item x="49"/>
        <item x="48"/>
        <item x="8"/>
        <item x="21"/>
        <item x="25"/>
        <item x="22"/>
        <item x="26"/>
        <item x="23"/>
        <item x="24"/>
        <item x="20"/>
        <item x="9"/>
        <item x="16"/>
        <item x="39"/>
        <item x="31"/>
        <item x="34"/>
        <item x="35"/>
        <item x="36"/>
        <item x="32"/>
        <item x="37"/>
        <item x="33"/>
        <item x="73"/>
        <item x="6"/>
        <item x="84"/>
        <item x="88"/>
        <item x="89"/>
        <item x="63"/>
        <item x="55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numFmtId="3" outline="0" showAll="0" defaultSubtotal="0">
      <items count="83">
        <item x="21"/>
        <item x="46"/>
        <item x="54"/>
        <item x="2"/>
        <item x="14"/>
        <item x="19"/>
        <item x="22"/>
        <item x="20"/>
        <item x="50"/>
        <item x="25"/>
        <item x="38"/>
        <item x="9"/>
        <item x="3"/>
        <item x="52"/>
        <item x="75"/>
        <item x="53"/>
        <item x="31"/>
        <item x="30"/>
        <item x="33"/>
        <item x="27"/>
        <item x="34"/>
        <item x="18"/>
        <item x="28"/>
        <item x="72"/>
        <item x="60"/>
        <item x="24"/>
        <item x="79"/>
        <item x="32"/>
        <item x="29"/>
        <item x="57"/>
        <item x="4"/>
        <item x="55"/>
        <item x="81"/>
        <item x="45"/>
        <item x="8"/>
        <item x="82"/>
        <item x="35"/>
        <item x="1"/>
        <item x="13"/>
        <item x="39"/>
        <item x="68"/>
        <item x="80"/>
        <item x="36"/>
        <item x="41"/>
        <item x="42"/>
        <item x="77"/>
        <item x="59"/>
        <item x="73"/>
        <item x="26"/>
        <item x="43"/>
        <item x="11"/>
        <item x="12"/>
        <item x="65"/>
        <item x="51"/>
        <item x="44"/>
        <item x="16"/>
        <item x="56"/>
        <item x="40"/>
        <item x="15"/>
        <item x="78"/>
        <item x="67"/>
        <item x="17"/>
        <item x="5"/>
        <item x="58"/>
        <item x="48"/>
        <item x="61"/>
        <item x="63"/>
        <item x="71"/>
        <item x="69"/>
        <item x="62"/>
        <item x="7"/>
        <item x="64"/>
        <item x="74"/>
        <item x="10"/>
        <item x="0"/>
        <item x="66"/>
        <item x="47"/>
        <item x="23"/>
        <item x="76"/>
        <item x="49"/>
        <item x="6"/>
        <item x="37"/>
        <item x="70"/>
      </items>
    </pivotField>
    <pivotField axis="axisRow" compact="0" numFmtId="3" outline="0" showAll="0" defaultSubtotal="0">
      <items count="15">
        <item x="2"/>
        <item x="7"/>
        <item x="10"/>
        <item x="6"/>
        <item x="9"/>
        <item x="1"/>
        <item x="5"/>
        <item x="13"/>
        <item x="11"/>
        <item x="8"/>
        <item x="14"/>
        <item x="3"/>
        <item x="0"/>
        <item x="4"/>
        <item x="12"/>
      </items>
    </pivotField>
    <pivotField axis="axisRow" compact="0" numFmtId="16" outline="0" showAll="0" defaultSubtotal="0">
      <items count="24">
        <item x="0"/>
        <item x="23"/>
        <item x="14"/>
        <item x="19"/>
        <item x="3"/>
        <item x="4"/>
        <item x="1"/>
        <item x="12"/>
        <item x="13"/>
        <item x="6"/>
        <item x="2"/>
        <item x="15"/>
        <item x="20"/>
        <item x="9"/>
        <item x="21"/>
        <item x="7"/>
        <item x="18"/>
        <item x="5"/>
        <item x="22"/>
        <item x="8"/>
        <item x="11"/>
        <item x="10"/>
        <item x="17"/>
        <item x="16"/>
      </items>
    </pivotField>
    <pivotField axis="axisRow" compact="0" numFmtId="168" outline="0" showAll="0" defaultSubtotal="0">
      <items count="151">
        <item x="0"/>
        <item x="150"/>
        <item x="29"/>
        <item x="48"/>
        <item x="49"/>
        <item x="59"/>
        <item x="7"/>
        <item x="71"/>
        <item x="72"/>
        <item x="30"/>
        <item x="36"/>
        <item x="31"/>
        <item x="73"/>
        <item x="8"/>
        <item x="37"/>
        <item x="11"/>
        <item x="12"/>
        <item x="51"/>
        <item x="52"/>
        <item x="74"/>
        <item x="75"/>
        <item x="57"/>
        <item x="58"/>
        <item x="32"/>
        <item x="77"/>
        <item x="50"/>
        <item x="33"/>
        <item x="78"/>
        <item x="5"/>
        <item x="38"/>
        <item x="80"/>
        <item x="53"/>
        <item x="81"/>
        <item x="55"/>
        <item x="83"/>
        <item x="64"/>
        <item x="65"/>
        <item x="54"/>
        <item x="34"/>
        <item x="63"/>
        <item x="86"/>
        <item x="79"/>
        <item x="35"/>
        <item x="62"/>
        <item x="56"/>
        <item x="76"/>
        <item x="60"/>
        <item x="9"/>
        <item x="1"/>
        <item x="2"/>
        <item x="84"/>
        <item x="25"/>
        <item x="85"/>
        <item x="82"/>
        <item x="27"/>
        <item x="110"/>
        <item x="95"/>
        <item x="96"/>
        <item x="89"/>
        <item x="90"/>
        <item x="28"/>
        <item x="116"/>
        <item x="114"/>
        <item x="93"/>
        <item x="13"/>
        <item x="108"/>
        <item x="92"/>
        <item x="94"/>
        <item x="123"/>
        <item x="113"/>
        <item x="111"/>
        <item x="14"/>
        <item x="99"/>
        <item x="122"/>
        <item x="121"/>
        <item x="3"/>
        <item x="117"/>
        <item x="106"/>
        <item x="4"/>
        <item x="133"/>
        <item x="124"/>
        <item x="125"/>
        <item x="126"/>
        <item x="6"/>
        <item x="115"/>
        <item x="127"/>
        <item x="102"/>
        <item x="103"/>
        <item x="104"/>
        <item x="105"/>
        <item x="112"/>
        <item x="39"/>
        <item x="131"/>
        <item x="119"/>
        <item x="120"/>
        <item x="145"/>
        <item x="134"/>
        <item x="146"/>
        <item x="132"/>
        <item x="40"/>
        <item x="61"/>
        <item x="107"/>
        <item x="139"/>
        <item x="140"/>
        <item x="21"/>
        <item x="22"/>
        <item x="66"/>
        <item x="128"/>
        <item x="129"/>
        <item x="67"/>
        <item x="130"/>
        <item x="68"/>
        <item x="18"/>
        <item x="118"/>
        <item x="15"/>
        <item x="16"/>
        <item x="17"/>
        <item x="19"/>
        <item x="45"/>
        <item x="46"/>
        <item x="69"/>
        <item x="47"/>
        <item x="70"/>
        <item x="41"/>
        <item x="10"/>
        <item x="136"/>
        <item x="135"/>
        <item x="137"/>
        <item x="138"/>
        <item x="147"/>
        <item x="148"/>
        <item x="109"/>
        <item x="91"/>
        <item x="141"/>
        <item x="143"/>
        <item x="144"/>
        <item x="142"/>
        <item x="98"/>
        <item x="97"/>
        <item x="20"/>
        <item x="44"/>
        <item x="26"/>
        <item x="24"/>
        <item x="149"/>
        <item x="23"/>
        <item x="43"/>
        <item x="101"/>
        <item x="100"/>
        <item x="87"/>
        <item x="88"/>
        <item x="42"/>
      </items>
    </pivotField>
    <pivotField compact="0" numFmtId="164" outline="0" showAll="0"/>
    <pivotField compact="0" numFmtId="167" outline="0" showAll="0"/>
    <pivotField axis="axisRow" compact="0" numFmtId="16" outline="0" showAll="0" defaultSubtotal="0">
      <items count="29">
        <item x="0"/>
        <item x="14"/>
        <item x="19"/>
        <item x="21"/>
        <item x="4"/>
        <item x="26"/>
        <item x="1"/>
        <item x="20"/>
        <item x="3"/>
        <item x="7"/>
        <item x="24"/>
        <item x="2"/>
        <item x="27"/>
        <item x="6"/>
        <item x="12"/>
        <item x="10"/>
        <item x="13"/>
        <item x="8"/>
        <item x="18"/>
        <item x="5"/>
        <item x="23"/>
        <item x="28"/>
        <item x="9"/>
        <item x="11"/>
        <item x="22"/>
        <item x="25"/>
        <item x="15"/>
        <item x="16"/>
        <item x="17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6">
        <item x="0"/>
        <item x="3"/>
        <item x="5"/>
        <item x="2"/>
        <item x="1"/>
        <item x="4"/>
      </items>
    </pivotField>
    <pivotField compact="0" outline="0" showAll="0"/>
    <pivotField compact="0" outline="0" showAll="0"/>
    <pivotField axis="axisRow" compact="0" outline="0" showAll="0" sumSubtotal="1">
      <items count="12">
        <item x="9"/>
        <item x="7"/>
        <item x="10"/>
        <item x="0"/>
        <item x="1"/>
        <item x="2"/>
        <item x="3"/>
        <item x="4"/>
        <item x="8"/>
        <item x="5"/>
        <item x="6"/>
        <item t="sum"/>
      </items>
    </pivotField>
    <pivotField axis="axisRow" compact="0" outline="0" showAll="0" defaultSubtotal="0">
      <items count="3">
        <item x="1"/>
        <item x="2"/>
        <item x="0"/>
      </items>
    </pivotField>
    <pivotField compact="0" outline="0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compact="0" outline="0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compact="0" outline="0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2">
    <field x="27"/>
    <field x="11"/>
    <field x="12"/>
    <field x="15"/>
    <field x="0"/>
    <field x="1"/>
    <field x="3"/>
    <field x="2"/>
    <field x="9"/>
    <field x="10"/>
    <field x="24"/>
    <field x="28"/>
  </rowFields>
  <rowItems count="173">
    <i>
      <x/>
      <x v="4"/>
      <x v="5"/>
      <x v="4"/>
      <x v="47"/>
      <x v="84"/>
      <x v="7"/>
      <x v="1"/>
      <x v="20"/>
      <x v="2"/>
      <x/>
      <x v="1"/>
    </i>
    <i r="1">
      <x v="8"/>
      <x v="53"/>
      <x v="5"/>
      <x v="78"/>
      <x/>
      <x v="19"/>
      <x v="6"/>
      <x v="46"/>
      <x/>
      <x/>
      <x/>
    </i>
    <i r="1">
      <x v="11"/>
      <x v="90"/>
      <x v="15"/>
      <x v="85"/>
      <x v="22"/>
      <x v="30"/>
      <x v="13"/>
      <x v="52"/>
      <x/>
      <x/>
      <x/>
    </i>
    <i t="sum">
      <x/>
    </i>
    <i>
      <x v="1"/>
      <x v="3"/>
      <x v="3"/>
      <x v="2"/>
      <x v="39"/>
      <x v="77"/>
      <x v="46"/>
      <x v="21"/>
      <x v="48"/>
      <x v="9"/>
      <x/>
      <x v="1"/>
    </i>
    <i r="2">
      <x v="4"/>
      <x v="2"/>
      <x v="39"/>
      <x v="77"/>
      <x v="46"/>
      <x v="21"/>
      <x v="48"/>
      <x v="9"/>
      <x v="1"/>
      <x v="1"/>
    </i>
    <i r="1">
      <x v="4"/>
      <x v="9"/>
      <x v="6"/>
      <x v="27"/>
      <x v="27"/>
      <x v="67"/>
      <x v="30"/>
      <x v="5"/>
      <x/>
      <x/>
      <x/>
    </i>
    <i r="2">
      <x v="10"/>
      <x v="6"/>
      <x v="31"/>
      <x v="28"/>
      <x v="68"/>
      <x v="30"/>
      <x v="6"/>
      <x v="1"/>
      <x/>
      <x v="2"/>
    </i>
    <i r="1">
      <x v="5"/>
      <x v="14"/>
      <x v="6"/>
      <x v="31"/>
      <x v="28"/>
      <x v="68"/>
      <x v="30"/>
      <x v="6"/>
      <x v="1"/>
      <x v="1"/>
      <x v="2"/>
    </i>
    <i r="2">
      <x v="23"/>
      <x v="11"/>
      <x v="28"/>
      <x v="29"/>
      <x v="69"/>
      <x v="30"/>
      <x v="7"/>
      <x/>
      <x/>
      <x/>
    </i>
    <i r="2">
      <x v="26"/>
      <x v="11"/>
      <x v="28"/>
      <x v="29"/>
      <x v="69"/>
      <x v="30"/>
      <x v="7"/>
      <x/>
      <x v="1"/>
      <x/>
    </i>
    <i r="1">
      <x v="6"/>
      <x v="29"/>
      <x v="6"/>
      <x v="32"/>
      <x v="30"/>
      <x v="70"/>
      <x v="30"/>
      <x v="4"/>
      <x/>
      <x/>
      <x/>
    </i>
    <i r="2">
      <x v="38"/>
      <x v="6"/>
      <x v="29"/>
      <x v="31"/>
      <x v="71"/>
      <x v="30"/>
      <x v="4"/>
      <x/>
      <x/>
      <x/>
    </i>
    <i r="2">
      <x v="42"/>
      <x v="6"/>
      <x v="30"/>
      <x v="33"/>
      <x v="72"/>
      <x v="30"/>
      <x/>
      <x/>
      <x/>
      <x/>
    </i>
    <i r="1">
      <x v="8"/>
      <x v="53"/>
      <x v="3"/>
      <x v="63"/>
      <x v="81"/>
      <x v="42"/>
      <x v="5"/>
      <x v="33"/>
      <x/>
      <x/>
      <x/>
    </i>
    <i r="2">
      <x v="61"/>
      <x v="11"/>
      <x v="87"/>
      <x v="26"/>
      <x v="34"/>
      <x v="13"/>
      <x v="75"/>
      <x/>
      <x/>
      <x/>
    </i>
    <i r="1">
      <x v="9"/>
      <x v="69"/>
      <x v="11"/>
      <x v="86"/>
      <x v="23"/>
      <x v="31"/>
      <x v="13"/>
      <x v="52"/>
      <x/>
      <x v="5"/>
      <x/>
    </i>
    <i r="1">
      <x v="10"/>
      <x v="80"/>
      <x v="15"/>
      <x v="95"/>
      <x v="62"/>
      <x v="11"/>
      <x v="41"/>
      <x v="82"/>
      <x/>
      <x/>
      <x/>
    </i>
    <i r="2">
      <x v="81"/>
      <x v="15"/>
      <x v="95"/>
      <x v="62"/>
      <x v="11"/>
      <x v="41"/>
      <x v="82"/>
      <x/>
      <x v="1"/>
      <x/>
    </i>
    <i r="1">
      <x v="11"/>
      <x v="91"/>
      <x v="13"/>
      <x v="33"/>
      <x v="43"/>
      <x v="41"/>
      <x v="19"/>
      <x v="77"/>
      <x/>
      <x/>
      <x/>
    </i>
    <i r="2">
      <x v="93"/>
      <x v="13"/>
      <x v="89"/>
      <x v="3"/>
      <x v="38"/>
      <x v="18"/>
      <x v="24"/>
      <x/>
      <x/>
      <x/>
    </i>
    <i r="2">
      <x v="94"/>
      <x v="13"/>
      <x v="89"/>
      <x v="3"/>
      <x v="38"/>
      <x v="18"/>
      <x v="24"/>
      <x/>
      <x v="1"/>
      <x/>
    </i>
    <i r="2">
      <x v="95"/>
      <x v="13"/>
      <x v="109"/>
      <x v="49"/>
      <x v="87"/>
      <x v="35"/>
      <x v="26"/>
      <x/>
      <x/>
      <x/>
    </i>
    <i r="2">
      <x v="96"/>
      <x v="13"/>
      <x v="102"/>
      <x v="48"/>
      <x v="86"/>
      <x v="35"/>
      <x v="14"/>
      <x/>
      <x/>
      <x/>
    </i>
    <i r="2">
      <x v="98"/>
      <x v="13"/>
      <x v="100"/>
      <x v="19"/>
      <x v="52"/>
      <x v="38"/>
      <x v="47"/>
      <x/>
      <x/>
      <x/>
    </i>
    <i r="1">
      <x v="12"/>
      <x v="101"/>
      <x v="14"/>
      <x v="81"/>
      <x v="16"/>
      <x v="37"/>
      <x v="17"/>
      <x v="53"/>
      <x/>
      <x/>
      <x/>
    </i>
    <i r="1">
      <x v="14"/>
      <x v="107"/>
      <x v="16"/>
      <x v="98"/>
      <x v="12"/>
      <x v="15"/>
      <x v="29"/>
      <x v="23"/>
      <x/>
      <x/>
      <x/>
    </i>
    <i r="2">
      <x v="108"/>
      <x v="16"/>
      <x v="98"/>
      <x v="12"/>
      <x v="15"/>
      <x v="29"/>
      <x v="23"/>
      <x/>
      <x v="1"/>
      <x/>
    </i>
    <i r="2">
      <x v="110"/>
      <x v="16"/>
      <x v="98"/>
      <x v="12"/>
      <x v="15"/>
      <x v="29"/>
      <x v="23"/>
      <x/>
      <x v="1"/>
      <x/>
    </i>
    <i r="1">
      <x v="15"/>
      <x v="112"/>
      <x v="17"/>
      <x v="15"/>
      <x v="36"/>
      <x v="4"/>
      <x v="2"/>
      <x v="51"/>
      <x/>
      <x/>
      <x/>
    </i>
    <i r="2">
      <x v="115"/>
      <x v="17"/>
      <x v="14"/>
      <x v="35"/>
      <x v="3"/>
      <x v="2"/>
      <x v="37"/>
      <x/>
      <x/>
      <x/>
    </i>
    <i r="2">
      <x v="116"/>
      <x v="17"/>
      <x v="14"/>
      <x v="35"/>
      <x v="3"/>
      <x v="2"/>
      <x v="37"/>
      <x/>
      <x v="1"/>
      <x/>
    </i>
    <i r="1">
      <x v="16"/>
      <x v="118"/>
      <x v="18"/>
      <x v="54"/>
      <x v="11"/>
      <x v="14"/>
      <x v="29"/>
      <x v="9"/>
      <x/>
      <x/>
      <x/>
    </i>
    <i r="2">
      <x v="120"/>
      <x v="18"/>
      <x v="54"/>
      <x v="11"/>
      <x v="14"/>
      <x v="29"/>
      <x v="9"/>
      <x/>
      <x v="1"/>
      <x/>
    </i>
    <i r="2">
      <x v="122"/>
      <x v="18"/>
      <x v="54"/>
      <x v="11"/>
      <x v="14"/>
      <x v="29"/>
      <x v="9"/>
      <x/>
      <x v="1"/>
      <x/>
    </i>
    <i r="1">
      <x v="17"/>
      <x v="123"/>
      <x v="19"/>
      <x v="88"/>
      <x v="2"/>
      <x v="84"/>
      <x v="10"/>
      <x v="60"/>
      <x/>
      <x/>
      <x/>
    </i>
    <i r="1">
      <x v="23"/>
      <x v="148"/>
      <x v="24"/>
      <x v="68"/>
      <x v="43"/>
      <x v="41"/>
      <x v="19"/>
      <x v="79"/>
      <x/>
      <x/>
      <x/>
    </i>
    <i t="sum">
      <x v="1"/>
    </i>
    <i>
      <x v="2"/>
      <x v="12"/>
      <x v="102"/>
      <x v="15"/>
      <x v="106"/>
      <x v="69"/>
      <x v="22"/>
      <x v="8"/>
      <x v="78"/>
      <x/>
      <x/>
      <x/>
    </i>
    <i r="1">
      <x v="17"/>
      <x v="127"/>
      <x v="19"/>
      <x v="105"/>
      <x v="56"/>
      <x v="82"/>
      <x v="32"/>
      <x v="21"/>
      <x/>
      <x/>
      <x/>
    </i>
    <i r="2">
      <x v="129"/>
      <x v="19"/>
      <x v="112"/>
      <x v="55"/>
      <x v="81"/>
      <x v="32"/>
      <x v="21"/>
      <x/>
      <x/>
      <x/>
    </i>
    <i r="2">
      <x v="130"/>
      <x v="19"/>
      <x v="112"/>
      <x v="55"/>
      <x v="81"/>
      <x v="32"/>
      <x v="21"/>
      <x/>
      <x v="2"/>
      <x/>
    </i>
    <i r="1">
      <x v="18"/>
      <x v="133"/>
      <x v="21"/>
      <x v="107"/>
      <x v="37"/>
      <x v="5"/>
      <x v="2"/>
      <x v="45"/>
      <x/>
      <x/>
      <x/>
    </i>
    <i r="2">
      <x v="136"/>
      <x v="21"/>
      <x v="107"/>
      <x v="37"/>
      <x v="5"/>
      <x v="2"/>
      <x v="45"/>
      <x/>
      <x v="2"/>
      <x/>
    </i>
    <i t="sum">
      <x v="2"/>
    </i>
    <i>
      <x v="3"/>
      <x/>
      <x/>
      <x/>
      <x/>
      <x v="15"/>
      <x v="40"/>
      <x v="19"/>
      <x v="74"/>
      <x v="12"/>
      <x/>
      <x v="2"/>
    </i>
    <i r="1">
      <x v="5"/>
      <x v="15"/>
      <x v="6"/>
      <x v="10"/>
      <x v="32"/>
      <x v="66"/>
      <x v="28"/>
      <x v="34"/>
      <x v="6"/>
      <x/>
      <x v="1"/>
    </i>
    <i r="2">
      <x v="16"/>
      <x v="6"/>
      <x v="10"/>
      <x v="32"/>
      <x v="66"/>
      <x v="28"/>
      <x v="34"/>
      <x v="6"/>
      <x v="3"/>
      <x v="1"/>
    </i>
    <i r="2">
      <x v="17"/>
      <x v="6"/>
      <x v="41"/>
      <x v="55"/>
      <x v="81"/>
      <x v="32"/>
      <x v="22"/>
      <x v="4"/>
      <x/>
      <x v="1"/>
    </i>
    <i r="2">
      <x v="18"/>
      <x v="6"/>
      <x v="41"/>
      <x v="55"/>
      <x v="81"/>
      <x v="32"/>
      <x v="22"/>
      <x v="4"/>
      <x v="3"/>
      <x v="1"/>
    </i>
    <i r="2">
      <x v="21"/>
      <x v="6"/>
      <x v="46"/>
      <x v="56"/>
      <x v="82"/>
      <x v="32"/>
      <x v="18"/>
      <x/>
      <x/>
      <x/>
    </i>
    <i r="2">
      <x v="22"/>
      <x v="6"/>
      <x v="46"/>
      <x v="56"/>
      <x v="82"/>
      <x v="32"/>
      <x v="18"/>
      <x/>
      <x v="3"/>
      <x/>
    </i>
    <i r="2">
      <x v="24"/>
      <x v="7"/>
      <x v="58"/>
      <x v="7"/>
      <x v="65"/>
      <x v="15"/>
      <x v="44"/>
      <x/>
      <x/>
      <x/>
    </i>
    <i r="2">
      <x v="27"/>
      <x v="7"/>
      <x v="59"/>
      <x v="9"/>
      <x v="64"/>
      <x v="15"/>
      <x v="44"/>
      <x/>
      <x/>
      <x/>
    </i>
    <i r="1">
      <x v="6"/>
      <x v="30"/>
      <x v="7"/>
      <x v="61"/>
      <x v="6"/>
      <x v="63"/>
      <x v="15"/>
      <x v="54"/>
      <x v="10"/>
      <x/>
      <x v="2"/>
    </i>
    <i r="2">
      <x v="32"/>
      <x v="7"/>
      <x v="62"/>
      <x v="8"/>
      <x v="62"/>
      <x v="15"/>
      <x v="44"/>
      <x/>
      <x/>
      <x/>
    </i>
    <i r="2">
      <x v="34"/>
      <x v="6"/>
      <x v="64"/>
      <x v="74"/>
      <x v="35"/>
      <x v="16"/>
      <x v="1"/>
      <x/>
      <x/>
      <x/>
    </i>
    <i r="2">
      <x v="40"/>
      <x v="6"/>
      <x v="66"/>
      <x v="75"/>
      <x v="36"/>
      <x v="16"/>
      <x v="1"/>
      <x/>
      <x/>
      <x/>
    </i>
    <i r="1">
      <x v="8"/>
      <x v="54"/>
      <x v="9"/>
      <x v="82"/>
      <x v="40"/>
      <x v="54"/>
      <x v="7"/>
      <x v="69"/>
      <x/>
      <x/>
      <x/>
    </i>
    <i r="2">
      <x v="55"/>
      <x v="9"/>
      <x v="84"/>
      <x v="88"/>
      <x/>
      <x v="7"/>
      <x v="71"/>
      <x/>
      <x/>
      <x/>
    </i>
    <i r="2">
      <x v="56"/>
      <x v="9"/>
      <x v="73"/>
      <x v="64"/>
      <x v="24"/>
      <x v="9"/>
      <x v="2"/>
      <x/>
      <x/>
      <x/>
    </i>
    <i r="2">
      <x v="57"/>
      <x v="9"/>
      <x v="73"/>
      <x v="64"/>
      <x v="24"/>
      <x v="9"/>
      <x v="2"/>
      <x/>
      <x v="3"/>
      <x/>
    </i>
    <i r="2">
      <x v="58"/>
      <x v="9"/>
      <x v="69"/>
      <x v="65"/>
      <x v="25"/>
      <x v="9"/>
      <x v="8"/>
      <x/>
      <x/>
      <x/>
    </i>
    <i r="2">
      <x v="59"/>
      <x v="9"/>
      <x v="69"/>
      <x v="65"/>
      <x v="25"/>
      <x v="9"/>
      <x v="8"/>
      <x/>
      <x v="3"/>
      <x/>
    </i>
    <i r="2">
      <x v="63"/>
      <x v="9"/>
      <x v="72"/>
      <x v="42"/>
      <x v="23"/>
      <x v="9"/>
      <x v="15"/>
      <x/>
      <x/>
      <x/>
    </i>
    <i r="1">
      <x v="9"/>
      <x v="67"/>
      <x v="9"/>
      <x v="72"/>
      <x v="42"/>
      <x v="23"/>
      <x v="9"/>
      <x v="15"/>
      <x/>
      <x v="3"/>
      <x/>
    </i>
    <i r="1">
      <x v="10"/>
      <x v="75"/>
      <x v="11"/>
      <x v="94"/>
      <x v="74"/>
      <x v="35"/>
      <x v="16"/>
      <x v="1"/>
      <x/>
      <x/>
      <x/>
    </i>
    <i r="2">
      <x v="82"/>
      <x v="11"/>
      <x v="96"/>
      <x v="75"/>
      <x v="36"/>
      <x v="16"/>
      <x v="1"/>
      <x/>
      <x/>
      <x/>
    </i>
    <i r="2">
      <x v="85"/>
      <x v="11"/>
      <x v="97"/>
      <x v="89"/>
      <x v="28"/>
      <x v="12"/>
      <x v="67"/>
      <x/>
      <x/>
      <x/>
    </i>
    <i r="2">
      <x v="88"/>
      <x v="13"/>
      <x v="79"/>
      <x v="1"/>
      <x v="39"/>
      <x v="18"/>
      <x v="24"/>
      <x/>
      <x/>
      <x/>
    </i>
    <i r="2">
      <x v="89"/>
      <x v="13"/>
      <x v="79"/>
      <x v="1"/>
      <x v="39"/>
      <x v="18"/>
      <x v="24"/>
      <x/>
      <x v="3"/>
      <x/>
    </i>
    <i r="1">
      <x v="14"/>
      <x v="106"/>
      <x v="16"/>
      <x v="53"/>
      <x v="13"/>
      <x v="12"/>
      <x v="29"/>
      <x v="10"/>
      <x/>
      <x/>
      <x/>
    </i>
    <i r="2">
      <x v="109"/>
      <x v="16"/>
      <x v="53"/>
      <x v="13"/>
      <x v="12"/>
      <x v="29"/>
      <x v="10"/>
      <x/>
      <x v="3"/>
      <x/>
    </i>
    <i r="2">
      <x v="111"/>
      <x v="16"/>
      <x v="53"/>
      <x v="13"/>
      <x v="12"/>
      <x v="29"/>
      <x v="10"/>
      <x/>
      <x v="3"/>
      <x/>
    </i>
    <i r="1">
      <x v="16"/>
      <x v="118"/>
      <x v="18"/>
      <x v="38"/>
      <x v="10"/>
      <x v="13"/>
      <x v="29"/>
      <x v="9"/>
      <x/>
      <x/>
      <x/>
    </i>
    <i r="2">
      <x v="119"/>
      <x v="18"/>
      <x v="38"/>
      <x v="10"/>
      <x v="13"/>
      <x v="29"/>
      <x v="9"/>
      <x/>
      <x v="3"/>
      <x/>
    </i>
    <i r="2">
      <x v="121"/>
      <x v="18"/>
      <x v="38"/>
      <x v="10"/>
      <x v="13"/>
      <x v="29"/>
      <x v="9"/>
      <x/>
      <x v="3"/>
      <x/>
    </i>
    <i r="1">
      <x v="17"/>
      <x v="123"/>
      <x v="19"/>
      <x v="34"/>
      <x v="92"/>
      <x v="56"/>
      <x v="26"/>
      <x v="25"/>
      <x/>
      <x/>
      <x/>
    </i>
    <i r="1">
      <x v="18"/>
      <x v="134"/>
      <x v="21"/>
      <x v="108"/>
      <x v="38"/>
      <x v="6"/>
      <x v="2"/>
      <x v="59"/>
      <x/>
      <x/>
      <x/>
    </i>
    <i r="2">
      <x v="135"/>
      <x v="21"/>
      <x v="108"/>
      <x v="38"/>
      <x v="6"/>
      <x v="2"/>
      <x v="59"/>
      <x/>
      <x v="3"/>
      <x/>
    </i>
    <i t="sum">
      <x v="3"/>
    </i>
    <i>
      <x v="4"/>
      <x v="4"/>
      <x v="7"/>
      <x v="4"/>
      <x v="55"/>
      <x v="94"/>
      <x v="58"/>
      <x v="26"/>
      <x v="39"/>
      <x v="7"/>
      <x/>
      <x v="2"/>
    </i>
    <i r="1">
      <x v="5"/>
      <x v="12"/>
      <x v="4"/>
      <x v="56"/>
      <x v="96"/>
      <x v="60"/>
      <x v="26"/>
      <x v="57"/>
      <x/>
      <x/>
      <x/>
    </i>
    <i r="2">
      <x v="19"/>
      <x v="4"/>
      <x v="56"/>
      <x v="96"/>
      <x v="60"/>
      <x v="26"/>
      <x v="57"/>
      <x/>
      <x v="4"/>
      <x/>
    </i>
    <i r="1">
      <x v="6"/>
      <x v="48"/>
      <x v="6"/>
      <x v="1"/>
      <x v="93"/>
      <x v="57"/>
      <x v="26"/>
      <x v="37"/>
      <x v="5"/>
      <x/>
      <x v="2"/>
    </i>
    <i r="2">
      <x v="49"/>
      <x v="6"/>
      <x v="1"/>
      <x v="93"/>
      <x v="57"/>
      <x v="26"/>
      <x v="37"/>
      <x v="5"/>
      <x v="4"/>
      <x v="2"/>
    </i>
    <i r="1">
      <x v="10"/>
      <x v="75"/>
      <x v="11"/>
      <x v="77"/>
      <x v="95"/>
      <x v="59"/>
      <x v="26"/>
      <x v="63"/>
      <x/>
      <x/>
      <x/>
    </i>
    <i r="2">
      <x v="86"/>
      <x v="11"/>
      <x v="77"/>
      <x v="95"/>
      <x v="59"/>
      <x v="26"/>
      <x v="63"/>
      <x/>
      <x v="4"/>
      <x/>
    </i>
    <i r="1">
      <x v="17"/>
      <x v="128"/>
      <x v="19"/>
      <x v="105"/>
      <x v="56"/>
      <x v="82"/>
      <x v="32"/>
      <x v="21"/>
      <x/>
      <x v="2"/>
      <x/>
    </i>
    <i t="sum">
      <x v="4"/>
    </i>
    <i>
      <x v="5"/>
      <x v="4"/>
      <x v="8"/>
      <x v="4"/>
      <x v="55"/>
      <x v="94"/>
      <x v="58"/>
      <x v="26"/>
      <x v="39"/>
      <x v="7"/>
      <x v="4"/>
      <x v="2"/>
    </i>
    <i r="1">
      <x v="5"/>
      <x v="20"/>
      <x v="4"/>
      <x v="56"/>
      <x v="96"/>
      <x v="60"/>
      <x v="26"/>
      <x v="57"/>
      <x/>
      <x v="4"/>
      <x/>
    </i>
    <i r="1">
      <x v="6"/>
      <x v="49"/>
      <x v="6"/>
      <x v="1"/>
      <x v="93"/>
      <x v="57"/>
      <x v="26"/>
      <x v="37"/>
      <x v="5"/>
      <x v="4"/>
      <x v="2"/>
    </i>
    <i r="1">
      <x v="10"/>
      <x v="87"/>
      <x v="11"/>
      <x v="77"/>
      <x v="95"/>
      <x v="59"/>
      <x v="26"/>
      <x v="63"/>
      <x/>
      <x v="4"/>
      <x/>
    </i>
    <i t="sum">
      <x v="5"/>
    </i>
    <i>
      <x v="6"/>
      <x v="9"/>
      <x v="64"/>
      <x v="13"/>
      <x v="11"/>
      <x v="20"/>
      <x v="74"/>
      <x v="31"/>
      <x v="11"/>
      <x/>
      <x/>
      <x/>
    </i>
    <i r="1">
      <x v="10"/>
      <x v="75"/>
      <x v="11"/>
      <x v="2"/>
      <x v="86"/>
      <x/>
      <x v="4"/>
      <x v="3"/>
      <x/>
      <x/>
      <x/>
    </i>
    <i r="2">
      <x v="78"/>
      <x v="11"/>
      <x v="3"/>
      <x v="87"/>
      <x/>
      <x v="4"/>
      <x v="12"/>
      <x/>
      <x/>
      <x/>
    </i>
    <i r="2">
      <x v="83"/>
      <x v="11"/>
      <x v="5"/>
      <x v="67"/>
      <x v="16"/>
      <x v="4"/>
      <x v="12"/>
      <x/>
      <x/>
      <x/>
    </i>
    <i r="1">
      <x v="19"/>
      <x v="138"/>
      <x v="23"/>
      <x v="74"/>
      <x v="85"/>
      <x/>
      <x v="31"/>
      <x v="31"/>
      <x/>
      <x/>
      <x/>
    </i>
    <i r="1">
      <x v="20"/>
      <x v="141"/>
      <x v="23"/>
      <x v="22"/>
      <x v="67"/>
      <x v="16"/>
      <x v="4"/>
      <x v="12"/>
      <x/>
      <x/>
      <x/>
    </i>
    <i r="2">
      <x v="142"/>
      <x v="23"/>
      <x v="20"/>
      <x v="87"/>
      <x/>
      <x v="4"/>
      <x v="12"/>
      <x/>
      <x/>
      <x/>
    </i>
    <i r="1">
      <x v="21"/>
      <x v="144"/>
      <x v="23"/>
      <x v="19"/>
      <x v="86"/>
      <x/>
      <x v="4"/>
      <x v="3"/>
      <x/>
      <x/>
      <x/>
    </i>
    <i r="1">
      <x v="22"/>
      <x v="147"/>
      <x v="25"/>
      <x v="76"/>
      <x v="85"/>
      <x/>
      <x v="31"/>
      <x v="29"/>
      <x/>
      <x/>
      <x/>
    </i>
    <i t="sum">
      <x v="6"/>
    </i>
    <i>
      <x v="7"/>
      <x v="6"/>
      <x v="28"/>
      <x v="8"/>
      <x v="4"/>
      <x v="68"/>
      <x v="17"/>
      <x v="4"/>
      <x v="30"/>
      <x/>
      <x/>
      <x/>
    </i>
    <i r="1">
      <x v="17"/>
      <x v="124"/>
      <x v="19"/>
      <x v="9"/>
      <x v="68"/>
      <x v="17"/>
      <x v="4"/>
      <x v="30"/>
      <x/>
      <x/>
      <x/>
    </i>
    <i r="1">
      <x v="20"/>
      <x v="140"/>
      <x v="28"/>
      <x v="37"/>
      <x v="68"/>
      <x v="17"/>
      <x v="4"/>
      <x v="30"/>
      <x/>
      <x/>
      <x/>
    </i>
    <i r="1">
      <x v="22"/>
      <x v="145"/>
      <x v="27"/>
      <x v="36"/>
      <x v="68"/>
      <x v="17"/>
      <x v="4"/>
      <x v="30"/>
      <x/>
      <x/>
      <x/>
    </i>
    <i r="1">
      <x v="23"/>
      <x v="150"/>
      <x v="26"/>
      <x v="35"/>
      <x v="68"/>
      <x v="17"/>
      <x v="4"/>
      <x v="30"/>
      <x/>
      <x/>
      <x/>
    </i>
    <i t="sum">
      <x v="7"/>
    </i>
    <i>
      <x v="8"/>
      <x v="5"/>
      <x v="11"/>
      <x v="6"/>
      <x v="27"/>
      <x v="27"/>
      <x v="67"/>
      <x v="30"/>
      <x v="5"/>
      <x/>
      <x v="1"/>
      <x/>
    </i>
    <i r="1">
      <x v="8"/>
      <x v="54"/>
      <x v="14"/>
      <x v="23"/>
      <x v="71"/>
      <x v="8"/>
      <x v="3"/>
      <x v="58"/>
      <x/>
      <x/>
      <x/>
    </i>
    <i r="2">
      <x v="60"/>
      <x v="17"/>
      <x v="25"/>
      <x v="73"/>
      <x v="9"/>
      <x v="3"/>
      <x v="61"/>
      <x/>
      <x/>
      <x/>
    </i>
    <i r="1">
      <x v="9"/>
      <x v="65"/>
      <x v="9"/>
      <x v="82"/>
      <x v="40"/>
      <x v="54"/>
      <x v="7"/>
      <x v="69"/>
      <x/>
      <x v="3"/>
      <x/>
    </i>
    <i r="2">
      <x v="70"/>
      <x v="9"/>
      <x v="84"/>
      <x v="88"/>
      <x/>
      <x v="7"/>
      <x v="71"/>
      <x/>
      <x v="3"/>
      <x/>
    </i>
    <i r="1">
      <x v="10"/>
      <x v="76"/>
      <x v="11"/>
      <x v="87"/>
      <x v="26"/>
      <x v="34"/>
      <x v="13"/>
      <x v="75"/>
      <x/>
      <x v="1"/>
      <x/>
    </i>
    <i r="2">
      <x v="84"/>
      <x v="11"/>
      <x v="86"/>
      <x v="23"/>
      <x v="31"/>
      <x v="13"/>
      <x v="52"/>
      <x/>
      <x v="1"/>
      <x/>
    </i>
    <i r="1">
      <x v="11"/>
      <x v="99"/>
      <x v="13"/>
      <x v="33"/>
      <x v="43"/>
      <x v="41"/>
      <x v="19"/>
      <x v="77"/>
      <x/>
      <x v="1"/>
      <x/>
    </i>
    <i r="1">
      <x v="15"/>
      <x v="117"/>
      <x v="17"/>
      <x v="15"/>
      <x v="36"/>
      <x v="4"/>
      <x v="2"/>
      <x v="51"/>
      <x/>
      <x v="1"/>
      <x/>
    </i>
    <i r="1">
      <x v="17"/>
      <x v="128"/>
      <x v="19"/>
      <x v="111"/>
      <x v="52"/>
      <x v="78"/>
      <x v="32"/>
      <x v="21"/>
      <x/>
      <x/>
      <x/>
    </i>
    <i r="1">
      <x v="22"/>
      <x v="146"/>
      <x v="25"/>
      <x v="76"/>
      <x v="85"/>
      <x/>
      <x v="31"/>
      <x v="29"/>
      <x/>
      <x/>
      <x/>
    </i>
    <i t="sum">
      <x v="8"/>
    </i>
    <i>
      <x v="9"/>
      <x v="1"/>
      <x v="1"/>
      <x/>
      <x v="114"/>
      <x v="90"/>
      <x/>
      <x/>
      <x v="35"/>
      <x/>
      <x/>
      <x/>
    </i>
    <i r="1">
      <x v="2"/>
      <x v="2"/>
      <x v="1"/>
      <x v="26"/>
      <x v="17"/>
      <x v="73"/>
      <x v="31"/>
      <x v="21"/>
      <x v="3"/>
      <x/>
      <x v="1"/>
    </i>
    <i r="1">
      <x v="4"/>
      <x v="6"/>
      <x v="4"/>
      <x v="6"/>
      <x v="60"/>
      <x v="1"/>
      <x v="23"/>
      <x v="62"/>
      <x v="11"/>
      <x/>
      <x v="1"/>
    </i>
    <i r="1">
      <x v="5"/>
      <x v="25"/>
      <x v="6"/>
      <x v="40"/>
      <x v="51"/>
      <x v="77"/>
      <x v="32"/>
      <x v="19"/>
      <x/>
      <x/>
      <x/>
    </i>
    <i r="1">
      <x v="6"/>
      <x v="31"/>
      <x v="6"/>
      <x v="42"/>
      <x v="57"/>
      <x v="83"/>
      <x v="32"/>
      <x v="28"/>
      <x/>
      <x/>
      <x/>
    </i>
    <i r="2">
      <x v="33"/>
      <x v="6"/>
      <x v="44"/>
      <x v="53"/>
      <x v="79"/>
      <x v="32"/>
      <x v="16"/>
      <x/>
      <x/>
      <x/>
    </i>
    <i r="2">
      <x v="37"/>
      <x v="6"/>
      <x v="43"/>
      <x v="52"/>
      <x v="78"/>
      <x v="32"/>
      <x v="17"/>
      <x/>
      <x/>
      <x/>
    </i>
    <i r="2">
      <x v="44"/>
      <x v="6"/>
      <x v="45"/>
      <x v="54"/>
      <x v="80"/>
      <x v="32"/>
      <x v="27"/>
      <x/>
      <x/>
      <x/>
    </i>
    <i r="2">
      <x v="45"/>
      <x v="7"/>
      <x v="57"/>
      <x v="5"/>
      <x v="61"/>
      <x v="15"/>
      <x v="43"/>
      <x/>
      <x/>
      <x/>
    </i>
    <i r="2">
      <x v="46"/>
      <x v="7"/>
      <x v="48"/>
      <x v="44"/>
      <x v="76"/>
      <x v="32"/>
      <x v="20"/>
      <x/>
      <x/>
      <x/>
    </i>
    <i r="2">
      <x v="47"/>
      <x v="8"/>
      <x v="8"/>
      <x v="78"/>
      <x v="27"/>
      <x v="11"/>
      <x v="70"/>
      <x/>
      <x/>
      <x/>
    </i>
    <i r="1">
      <x v="7"/>
      <x v="51"/>
      <x v="9"/>
      <x v="21"/>
      <x v="21"/>
      <x v="75"/>
      <x v="31"/>
      <x v="11"/>
      <x/>
      <x/>
      <x/>
    </i>
    <i r="1">
      <x v="8"/>
      <x v="54"/>
      <x v="16"/>
      <x v="24"/>
      <x v="72"/>
      <x v="10"/>
      <x v="3"/>
      <x v="55"/>
      <x/>
      <x/>
      <x/>
    </i>
    <i r="1">
      <x v="9"/>
      <x v="71"/>
      <x v="9"/>
      <x v="12"/>
      <x v="14"/>
      <x v="18"/>
      <x v="36"/>
      <x v="73"/>
      <x/>
      <x/>
      <x/>
    </i>
    <i r="2">
      <x v="73"/>
      <x v="11"/>
      <x v="92"/>
      <x v="25"/>
      <x v="33"/>
      <x v="13"/>
      <x v="52"/>
      <x/>
      <x/>
      <x/>
    </i>
    <i r="1">
      <x v="10"/>
      <x v="79"/>
      <x v="12"/>
      <x v="101"/>
      <x v="39"/>
      <x v="50"/>
      <x v="24"/>
      <x v="72"/>
      <x/>
      <x/>
      <x/>
    </i>
    <i r="1">
      <x v="11"/>
      <x v="92"/>
      <x v="16"/>
      <x v="99"/>
      <x v="79"/>
      <x v="53"/>
      <x v="25"/>
      <x v="7"/>
      <x/>
      <x/>
      <x/>
    </i>
    <i r="2">
      <x v="97"/>
      <x v="13"/>
      <x v="110"/>
      <x v="50"/>
      <x v="88"/>
      <x v="35"/>
      <x v="41"/>
      <x/>
      <x/>
      <x/>
    </i>
    <i r="1">
      <x v="12"/>
      <x v="100"/>
      <x v="14"/>
      <x v="49"/>
      <x v="45"/>
      <x v="29"/>
      <x v="12"/>
      <x v="25"/>
      <x/>
      <x/>
      <x/>
    </i>
    <i r="2">
      <x v="103"/>
      <x v="15"/>
      <x v="106"/>
      <x v="69"/>
      <x v="22"/>
      <x v="8"/>
      <x v="78"/>
      <x/>
      <x v="2"/>
      <x/>
    </i>
    <i r="1">
      <x v="13"/>
      <x v="104"/>
      <x v="15"/>
      <x v="17"/>
      <x v="58"/>
      <x v="43"/>
      <x v="40"/>
      <x v="38"/>
      <x/>
      <x/>
      <x/>
    </i>
    <i r="2">
      <x v="105"/>
      <x v="15"/>
      <x v="18"/>
      <x v="59"/>
      <x v="44"/>
      <x v="40"/>
      <x v="4"/>
      <x/>
      <x/>
      <x/>
    </i>
    <i r="1">
      <x v="14"/>
      <x v="106"/>
      <x v="16"/>
      <x v="67"/>
      <x v="63"/>
      <x v="20"/>
      <x v="6"/>
      <x v="64"/>
      <x/>
      <x/>
      <x/>
    </i>
    <i r="1">
      <x v="15"/>
      <x v="113"/>
      <x v="19"/>
      <x v="88"/>
      <x v="2"/>
      <x v="84"/>
      <x v="10"/>
      <x v="60"/>
      <x/>
      <x/>
      <x/>
    </i>
    <i r="1">
      <x v="17"/>
      <x v="126"/>
      <x v="19"/>
      <x v="103"/>
      <x v="51"/>
      <x v="77"/>
      <x v="32"/>
      <x v="21"/>
      <x/>
      <x/>
      <x/>
    </i>
    <i r="1">
      <x v="18"/>
      <x v="132"/>
      <x v="20"/>
      <x v="70"/>
      <x v="70"/>
      <x v="21"/>
      <x v="6"/>
      <x v="53"/>
      <x/>
      <x/>
      <x/>
    </i>
    <i r="1">
      <x v="19"/>
      <x v="137"/>
      <x v="23"/>
      <x v="74"/>
      <x v="85"/>
      <x/>
      <x v="31"/>
      <x v="31"/>
      <x/>
      <x/>
      <x/>
    </i>
    <i r="1">
      <x v="20"/>
      <x v="143"/>
      <x v="22"/>
      <x v="113"/>
      <x v="91"/>
      <x v="55"/>
      <x v="26"/>
      <x v="32"/>
      <x/>
      <x/>
      <x/>
    </i>
    <i t="sum">
      <x v="9"/>
    </i>
    <i>
      <x v="10"/>
      <x v="5"/>
      <x v="13"/>
      <x v="6"/>
      <x v="7"/>
      <x v="46"/>
      <x v="85"/>
      <x v="33"/>
      <x v="80"/>
      <x v="13"/>
      <x/>
      <x v="2"/>
    </i>
    <i r="1">
      <x v="6"/>
      <x v="35"/>
      <x v="7"/>
      <x v="52"/>
      <x v="80"/>
      <x v="45"/>
      <x v="20"/>
      <x v="81"/>
      <x v="14"/>
      <x/>
      <x v="2"/>
    </i>
    <i r="2">
      <x v="36"/>
      <x v="7"/>
      <x v="52"/>
      <x v="80"/>
      <x v="45"/>
      <x v="20"/>
      <x v="81"/>
      <x v="14"/>
      <x v="5"/>
      <x v="2"/>
    </i>
    <i r="2">
      <x v="39"/>
      <x v="6"/>
      <x v="51"/>
      <x v="41"/>
      <x v="47"/>
      <x v="14"/>
      <x v="42"/>
      <x v="8"/>
      <x/>
      <x v="2"/>
    </i>
    <i r="2">
      <x v="41"/>
      <x v="6"/>
      <x v="60"/>
      <x v="47"/>
      <x v="48"/>
      <x v="14"/>
      <x v="49"/>
      <x v="10"/>
      <x/>
      <x v="1"/>
    </i>
    <i r="2">
      <x v="43"/>
      <x v="7"/>
      <x v="50"/>
      <x v="60"/>
      <x v="1"/>
      <x v="23"/>
      <x v="36"/>
      <x/>
      <x/>
      <x/>
    </i>
    <i r="2">
      <x v="50"/>
      <x v="7"/>
      <x v="65"/>
      <x v="66"/>
      <x v="90"/>
      <x v="39"/>
      <x v="76"/>
      <x/>
      <x/>
      <x/>
    </i>
    <i r="1">
      <x v="7"/>
      <x v="52"/>
      <x v="7"/>
      <x v="65"/>
      <x v="66"/>
      <x v="90"/>
      <x v="39"/>
      <x v="76"/>
      <x/>
      <x/>
      <x/>
    </i>
    <i r="1">
      <x v="8"/>
      <x v="54"/>
      <x v="8"/>
      <x v="90"/>
      <x v="83"/>
      <x/>
      <x v="34"/>
      <x v="40"/>
      <x/>
      <x/>
      <x/>
    </i>
    <i r="2">
      <x v="62"/>
      <x v="11"/>
      <x v="86"/>
      <x v="23"/>
      <x v="31"/>
      <x v="13"/>
      <x v="52"/>
      <x/>
      <x/>
      <x/>
    </i>
    <i r="1">
      <x v="9"/>
      <x v="66"/>
      <x v="9"/>
      <x v="71"/>
      <x v="18"/>
      <x v="26"/>
      <x v="27"/>
      <x v="13"/>
      <x/>
      <x/>
      <x/>
    </i>
    <i r="2">
      <x v="68"/>
      <x v="9"/>
      <x v="93"/>
      <x v="76"/>
      <x v="51"/>
      <x v="24"/>
      <x v="68"/>
      <x/>
      <x/>
      <x/>
    </i>
    <i r="2">
      <x v="72"/>
      <x v="10"/>
      <x v="75"/>
      <x v="61"/>
      <x v="89"/>
      <x v="37"/>
      <x v="56"/>
      <x/>
      <x/>
      <x/>
    </i>
    <i r="2">
      <x v="74"/>
      <x v="11"/>
      <x v="91"/>
      <x v="24"/>
      <x v="32"/>
      <x v="13"/>
      <x v="52"/>
      <x/>
      <x/>
      <x/>
    </i>
    <i r="1">
      <x v="10"/>
      <x v="77"/>
      <x v="12"/>
      <x v="80"/>
      <x v="4"/>
      <x v="49"/>
      <x v="22"/>
      <x v="65"/>
      <x/>
      <x/>
      <x/>
    </i>
    <i r="1">
      <x v="15"/>
      <x v="114"/>
      <x v="17"/>
      <x v="13"/>
      <x v="34"/>
      <x v="2"/>
      <x v="2"/>
      <x v="50"/>
      <x/>
      <x/>
      <x/>
    </i>
    <i r="1">
      <x v="17"/>
      <x v="125"/>
      <x v="19"/>
      <x v="104"/>
      <x v="53"/>
      <x v="79"/>
      <x v="32"/>
      <x v="21"/>
      <x/>
      <x/>
      <x/>
    </i>
    <i r="1">
      <x v="18"/>
      <x v="131"/>
      <x v="19"/>
      <x v="83"/>
      <x v="82"/>
      <x/>
      <x v="10"/>
      <x v="66"/>
      <x/>
      <x/>
      <x/>
    </i>
    <i r="1">
      <x v="19"/>
      <x v="139"/>
      <x v="22"/>
      <x v="16"/>
      <x v="46"/>
      <x v="85"/>
      <x v="33"/>
      <x v="80"/>
      <x/>
      <x/>
      <x/>
    </i>
    <i r="1">
      <x v="23"/>
      <x v="149"/>
      <x v="24"/>
      <x v="68"/>
      <x v="43"/>
      <x v="41"/>
      <x v="19"/>
      <x v="79"/>
      <x/>
      <x v="1"/>
      <x/>
    </i>
    <i t="sum">
      <x v="10"/>
    </i>
  </rowItems>
  <colItems count="1">
    <i/>
  </colItems>
  <formats count="154">
    <format dxfId="184">
      <pivotArea dataOnly="0" labelOnly="1" outline="0" offset="A256:K256" fieldPosition="0">
        <references count="1">
          <reference field="27" count="1" sumSubtotal="1">
            <x v="1"/>
          </reference>
        </references>
      </pivotArea>
    </format>
    <format dxfId="183">
      <pivotArea dataOnly="0" labelOnly="1" outline="0" fieldPosition="0">
        <references count="1">
          <reference field="27" count="1" sumSubtotal="1">
            <x v="1"/>
          </reference>
        </references>
      </pivotArea>
    </format>
    <format dxfId="182">
      <pivotArea dataOnly="0" labelOnly="1" outline="0" offset="IV256" fieldPosition="0">
        <references count="1">
          <reference field="27" count="1" sumSubtotal="1">
            <x v="1"/>
          </reference>
        </references>
      </pivotArea>
    </format>
    <format dxfId="181">
      <pivotArea dataOnly="0" labelOnly="1" outline="0" fieldPosition="0">
        <references count="1">
          <reference field="27" count="1" sumSubtotal="1">
            <x v="3"/>
          </reference>
        </references>
      </pivotArea>
    </format>
    <format dxfId="180">
      <pivotArea dataOnly="0" labelOnly="1" outline="0" fieldPosition="0">
        <references count="1">
          <reference field="27" count="1" sumSubtotal="1">
            <x v="3"/>
          </reference>
        </references>
      </pivotArea>
    </format>
    <format dxfId="179">
      <pivotArea dataOnly="0" labelOnly="1" outline="0" fieldPosition="0">
        <references count="2">
          <reference field="11" count="2">
            <x v="9"/>
            <x v="10"/>
          </reference>
          <reference field="27" count="1" selected="0">
            <x v="1"/>
          </reference>
        </references>
      </pivotArea>
    </format>
    <format dxfId="178">
      <pivotArea dataOnly="0" labelOnly="1" outline="0" fieldPosition="0">
        <references count="2">
          <reference field="11" count="2">
            <x v="9"/>
            <x v="10"/>
          </reference>
          <reference field="27" count="1" selected="0">
            <x v="1"/>
          </reference>
        </references>
      </pivotArea>
    </format>
    <format dxfId="177">
      <pivotArea field="27" type="button" dataOnly="0" labelOnly="1" outline="0" axis="axisRow" fieldPosition="0"/>
    </format>
    <format dxfId="176">
      <pivotArea field="11" type="button" dataOnly="0" labelOnly="1" outline="0" axis="axisRow" fieldPosition="1"/>
    </format>
    <format dxfId="175">
      <pivotArea field="12" type="button" dataOnly="0" labelOnly="1" outline="0" axis="axisRow" fieldPosition="2"/>
    </format>
    <format dxfId="174">
      <pivotArea field="15" type="button" dataOnly="0" labelOnly="1" outline="0" axis="axisRow" fieldPosition="3"/>
    </format>
    <format dxfId="173">
      <pivotArea field="0" type="button" dataOnly="0" labelOnly="1" outline="0" axis="axisRow" fieldPosition="4"/>
    </format>
    <format dxfId="172">
      <pivotArea field="1" type="button" dataOnly="0" labelOnly="1" outline="0" axis="axisRow" fieldPosition="5"/>
    </format>
    <format dxfId="171">
      <pivotArea field="3" type="button" dataOnly="0" labelOnly="1" outline="0" axis="axisRow" fieldPosition="6"/>
    </format>
    <format dxfId="170">
      <pivotArea field="2" type="button" dataOnly="0" labelOnly="1" outline="0" axis="axisRow" fieldPosition="7"/>
    </format>
    <format dxfId="169">
      <pivotArea field="9" type="button" dataOnly="0" labelOnly="1" outline="0" axis="axisRow" fieldPosition="8"/>
    </format>
    <format dxfId="168">
      <pivotArea field="10" type="button" dataOnly="0" labelOnly="1" outline="0" axis="axisRow" fieldPosition="9"/>
    </format>
    <format dxfId="167">
      <pivotArea field="24" type="button" dataOnly="0" labelOnly="1" outline="0" axis="axisRow" fieldPosition="10"/>
    </format>
    <format dxfId="166">
      <pivotArea field="28" type="button" dataOnly="0" labelOnly="1" outline="0" axis="axisRow" fieldPosition="11"/>
    </format>
    <format dxfId="165">
      <pivotArea field="27" type="button" dataOnly="0" labelOnly="1" outline="0" axis="axisRow" fieldPosition="0"/>
    </format>
    <format dxfId="164">
      <pivotArea field="12" type="button" dataOnly="0" labelOnly="1" outline="0" axis="axisRow" fieldPosition="2"/>
    </format>
    <format dxfId="163">
      <pivotArea field="1" type="button" dataOnly="0" labelOnly="1" outline="0" axis="axisRow" fieldPosition="5"/>
    </format>
    <format dxfId="162">
      <pivotArea field="3" type="button" dataOnly="0" labelOnly="1" outline="0" axis="axisRow" fieldPosition="6"/>
    </format>
    <format dxfId="161">
      <pivotArea field="2" type="button" dataOnly="0" labelOnly="1" outline="0" axis="axisRow" fieldPosition="7"/>
    </format>
    <format dxfId="160">
      <pivotArea field="24" type="button" dataOnly="0" labelOnly="1" outline="0" axis="axisRow" fieldPosition="10"/>
    </format>
    <format dxfId="159">
      <pivotArea field="28" type="button" dataOnly="0" labelOnly="1" outline="0" axis="axisRow" fieldPosition="11"/>
    </format>
    <format dxfId="158">
      <pivotArea field="27" type="button" dataOnly="0" labelOnly="1" outline="0" axis="axisRow" fieldPosition="0"/>
    </format>
    <format dxfId="157">
      <pivotArea field="12" type="button" dataOnly="0" labelOnly="1" outline="0" axis="axisRow" fieldPosition="2"/>
    </format>
    <format dxfId="156">
      <pivotArea field="3" type="button" dataOnly="0" labelOnly="1" outline="0" axis="axisRow" fieldPosition="6"/>
    </format>
    <format dxfId="155">
      <pivotArea field="2" type="button" dataOnly="0" labelOnly="1" outline="0" axis="axisRow" fieldPosition="7"/>
    </format>
    <format dxfId="154">
      <pivotArea field="24" type="button" dataOnly="0" labelOnly="1" outline="0" axis="axisRow" fieldPosition="10"/>
    </format>
    <format dxfId="153">
      <pivotArea field="28" type="button" dataOnly="0" labelOnly="1" outline="0" axis="axisRow" fieldPosition="11"/>
    </format>
    <format dxfId="152">
      <pivotArea dataOnly="0" labelOnly="1" outline="0" fieldPosition="0">
        <references count="2">
          <reference field="11" count="2">
            <x v="9"/>
            <x v="10"/>
          </reference>
          <reference field="27" count="1" selected="0">
            <x v="3"/>
          </reference>
        </references>
      </pivotArea>
    </format>
    <format dxfId="151">
      <pivotArea dataOnly="0" labelOnly="1" outline="0" fieldPosition="0">
        <references count="2">
          <reference field="11" count="2">
            <x v="9"/>
            <x v="10"/>
          </reference>
          <reference field="27" count="1" selected="0">
            <x v="3"/>
          </reference>
        </references>
      </pivotArea>
    </format>
    <format dxfId="150">
      <pivotArea dataOnly="0" labelOnly="1" outline="0" fieldPosition="0">
        <references count="1">
          <reference field="27" count="1" sumSubtotal="1">
            <x v="4"/>
          </reference>
        </references>
      </pivotArea>
    </format>
    <format dxfId="149">
      <pivotArea dataOnly="0" labelOnly="1" outline="0" fieldPosition="0">
        <references count="1">
          <reference field="27" count="1" sumSubtotal="1">
            <x v="4"/>
          </reference>
        </references>
      </pivotArea>
    </format>
    <format dxfId="148">
      <pivotArea dataOnly="0" labelOnly="1" outline="0" fieldPosition="0">
        <references count="1">
          <reference field="27" count="1" sumSubtotal="1">
            <x v="5"/>
          </reference>
        </references>
      </pivotArea>
    </format>
    <format dxfId="147">
      <pivotArea dataOnly="0" labelOnly="1" outline="0" fieldPosition="0">
        <references count="1">
          <reference field="27" count="1" sumSubtotal="1">
            <x v="5"/>
          </reference>
        </references>
      </pivotArea>
    </format>
    <format dxfId="146">
      <pivotArea dataOnly="0" labelOnly="1" outline="0" fieldPosition="0">
        <references count="1">
          <reference field="27" count="1" sumSubtotal="1">
            <x v="6"/>
          </reference>
        </references>
      </pivotArea>
    </format>
    <format dxfId="145">
      <pivotArea dataOnly="0" labelOnly="1" outline="0" fieldPosition="0">
        <references count="1">
          <reference field="27" count="1" sumSubtotal="1">
            <x v="6"/>
          </reference>
        </references>
      </pivotArea>
    </format>
    <format dxfId="144">
      <pivotArea dataOnly="0" labelOnly="1" outline="0" fieldPosition="0">
        <references count="1">
          <reference field="27" count="1" sumSubtotal="1">
            <x v="8"/>
          </reference>
        </references>
      </pivotArea>
    </format>
    <format dxfId="143">
      <pivotArea dataOnly="0" labelOnly="1" outline="0" fieldPosition="0">
        <references count="1">
          <reference field="27" count="1" sumSubtotal="1">
            <x v="8"/>
          </reference>
        </references>
      </pivotArea>
    </format>
    <format dxfId="142">
      <pivotArea dataOnly="0" labelOnly="1" outline="0" fieldPosition="0">
        <references count="1">
          <reference field="27" count="1" sumSubtotal="1">
            <x v="9"/>
          </reference>
        </references>
      </pivotArea>
    </format>
    <format dxfId="141">
      <pivotArea dataOnly="0" labelOnly="1" outline="0" fieldPosition="0">
        <references count="1">
          <reference field="27" count="1" sumSubtotal="1">
            <x v="9"/>
          </reference>
        </references>
      </pivotArea>
    </format>
    <format dxfId="140">
      <pivotArea dataOnly="0" labelOnly="1" outline="0" fieldPosition="0">
        <references count="1">
          <reference field="27" count="1" sumSubtotal="1">
            <x v="10"/>
          </reference>
        </references>
      </pivotArea>
    </format>
    <format dxfId="139">
      <pivotArea dataOnly="0" labelOnly="1" outline="0" fieldPosition="0">
        <references count="1">
          <reference field="27" count="1" sumSubtotal="1">
            <x v="10"/>
          </reference>
        </references>
      </pivotArea>
    </format>
    <format dxfId="138">
      <pivotArea dataOnly="0" labelOnly="1" outline="0" fieldPosition="0">
        <references count="2">
          <reference field="11" count="1">
            <x v="10"/>
          </reference>
          <reference field="27" count="1" selected="0">
            <x v="4"/>
          </reference>
        </references>
      </pivotArea>
    </format>
    <format dxfId="137">
      <pivotArea dataOnly="0" labelOnly="1" outline="0" fieldPosition="0">
        <references count="2">
          <reference field="11" count="1">
            <x v="10"/>
          </reference>
          <reference field="27" count="1" selected="0">
            <x v="4"/>
          </reference>
        </references>
      </pivotArea>
    </format>
    <format dxfId="136">
      <pivotArea dataOnly="0" labelOnly="1" outline="0" fieldPosition="0">
        <references count="2">
          <reference field="11" count="1">
            <x v="10"/>
          </reference>
          <reference field="27" count="1" selected="0">
            <x v="5"/>
          </reference>
        </references>
      </pivotArea>
    </format>
    <format dxfId="135">
      <pivotArea dataOnly="0" labelOnly="1" outline="0" fieldPosition="0">
        <references count="2">
          <reference field="11" count="1">
            <x v="10"/>
          </reference>
          <reference field="27" count="1" selected="0">
            <x v="5"/>
          </reference>
        </references>
      </pivotArea>
    </format>
    <format dxfId="134">
      <pivotArea dataOnly="0" labelOnly="1" outline="0" fieldPosition="0">
        <references count="2">
          <reference field="11" count="2">
            <x v="9"/>
            <x v="10"/>
          </reference>
          <reference field="27" count="1" selected="0">
            <x v="6"/>
          </reference>
        </references>
      </pivotArea>
    </format>
    <format dxfId="133">
      <pivotArea dataOnly="0" labelOnly="1" outline="0" fieldPosition="0">
        <references count="2">
          <reference field="11" count="2">
            <x v="9"/>
            <x v="10"/>
          </reference>
          <reference field="27" count="1" selected="0">
            <x v="6"/>
          </reference>
        </references>
      </pivotArea>
    </format>
    <format dxfId="132">
      <pivotArea dataOnly="0" labelOnly="1" outline="0" fieldPosition="0">
        <references count="2">
          <reference field="11" count="2">
            <x v="9"/>
            <x v="10"/>
          </reference>
          <reference field="27" count="1" selected="0">
            <x v="8"/>
          </reference>
        </references>
      </pivotArea>
    </format>
    <format dxfId="131">
      <pivotArea dataOnly="0" labelOnly="1" outline="0" fieldPosition="0">
        <references count="2">
          <reference field="11" count="2">
            <x v="9"/>
            <x v="10"/>
          </reference>
          <reference field="27" count="1" selected="0">
            <x v="8"/>
          </reference>
        </references>
      </pivotArea>
    </format>
    <format dxfId="130">
      <pivotArea dataOnly="0" labelOnly="1" outline="0" fieldPosition="0">
        <references count="2">
          <reference field="11" count="2">
            <x v="9"/>
            <x v="10"/>
          </reference>
          <reference field="27" count="1" selected="0">
            <x v="9"/>
          </reference>
        </references>
      </pivotArea>
    </format>
    <format dxfId="129">
      <pivotArea dataOnly="0" labelOnly="1" outline="0" fieldPosition="0">
        <references count="2">
          <reference field="11" count="2">
            <x v="9"/>
            <x v="10"/>
          </reference>
          <reference field="27" count="1" selected="0">
            <x v="9"/>
          </reference>
        </references>
      </pivotArea>
    </format>
    <format dxfId="128">
      <pivotArea dataOnly="0" labelOnly="1" outline="0" fieldPosition="0">
        <references count="2">
          <reference field="11" count="2">
            <x v="9"/>
            <x v="10"/>
          </reference>
          <reference field="27" count="1" selected="0">
            <x v="10"/>
          </reference>
        </references>
      </pivotArea>
    </format>
    <format dxfId="127">
      <pivotArea dataOnly="0" labelOnly="1" outline="0" fieldPosition="0">
        <references count="2">
          <reference field="11" count="2">
            <x v="9"/>
            <x v="10"/>
          </reference>
          <reference field="27" count="1" selected="0">
            <x v="10"/>
          </reference>
        </references>
      </pivotArea>
    </format>
    <format dxfId="126">
      <pivotArea dataOnly="0" labelOnly="1" outline="0" fieldPosition="0">
        <references count="3">
          <reference field="11" count="1" selected="0">
            <x v="9"/>
          </reference>
          <reference field="12" count="1">
            <x v="69"/>
          </reference>
          <reference field="27" count="1" selected="0">
            <x v="1"/>
          </reference>
        </references>
      </pivotArea>
    </format>
    <format dxfId="125">
      <pivotArea dataOnly="0" labelOnly="1" outline="0" fieldPosition="0">
        <references count="3">
          <reference field="11" count="1" selected="0">
            <x v="10"/>
          </reference>
          <reference field="12" count="2">
            <x v="80"/>
            <x v="81"/>
          </reference>
          <reference field="27" count="1" selected="0">
            <x v="1"/>
          </reference>
        </references>
      </pivotArea>
    </format>
    <format dxfId="124">
      <pivotArea dataOnly="0" labelOnly="1" outline="0" fieldPosition="0">
        <references count="3">
          <reference field="11" count="1" selected="0">
            <x v="9"/>
          </reference>
          <reference field="12" count="1">
            <x v="69"/>
          </reference>
          <reference field="27" count="1" selected="0">
            <x v="1"/>
          </reference>
        </references>
      </pivotArea>
    </format>
    <format dxfId="123">
      <pivotArea dataOnly="0" labelOnly="1" outline="0" fieldPosition="0">
        <references count="3">
          <reference field="11" count="1" selected="0">
            <x v="10"/>
          </reference>
          <reference field="12" count="2">
            <x v="80"/>
            <x v="81"/>
          </reference>
          <reference field="27" count="1" selected="0">
            <x v="1"/>
          </reference>
        </references>
      </pivotArea>
    </format>
    <format dxfId="122">
      <pivotArea dataOnly="0" labelOnly="1" outline="0" fieldPosition="0">
        <references count="3">
          <reference field="11" count="1" selected="0">
            <x v="9"/>
          </reference>
          <reference field="12" count="1">
            <x v="69"/>
          </reference>
          <reference field="27" count="1" selected="0">
            <x v="1"/>
          </reference>
        </references>
      </pivotArea>
    </format>
    <format dxfId="121">
      <pivotArea dataOnly="0" labelOnly="1" outline="0" fieldPosition="0">
        <references count="3">
          <reference field="11" count="1" selected="0">
            <x v="10"/>
          </reference>
          <reference field="12" count="2">
            <x v="80"/>
            <x v="81"/>
          </reference>
          <reference field="27" count="1" selected="0">
            <x v="1"/>
          </reference>
        </references>
      </pivotArea>
    </format>
    <format dxfId="120">
      <pivotArea dataOnly="0" labelOnly="1" outline="0" fieldPosition="0">
        <references count="3">
          <reference field="11" count="1" selected="0">
            <x v="9"/>
          </reference>
          <reference field="12" count="1">
            <x v="67"/>
          </reference>
          <reference field="27" count="1" selected="0">
            <x v="3"/>
          </reference>
        </references>
      </pivotArea>
    </format>
    <format dxfId="119">
      <pivotArea dataOnly="0" labelOnly="1" outline="0" fieldPosition="0">
        <references count="3">
          <reference field="11" count="1" selected="0">
            <x v="10"/>
          </reference>
          <reference field="12" count="5">
            <x v="75"/>
            <x v="82"/>
            <x v="85"/>
            <x v="88"/>
            <x v="89"/>
          </reference>
          <reference field="27" count="1" selected="0">
            <x v="3"/>
          </reference>
        </references>
      </pivotArea>
    </format>
    <format dxfId="118">
      <pivotArea dataOnly="0" labelOnly="1" outline="0" fieldPosition="0">
        <references count="3">
          <reference field="11" count="1" selected="0">
            <x v="9"/>
          </reference>
          <reference field="12" count="1">
            <x v="67"/>
          </reference>
          <reference field="27" count="1" selected="0">
            <x v="3"/>
          </reference>
        </references>
      </pivotArea>
    </format>
    <format dxfId="117">
      <pivotArea dataOnly="0" labelOnly="1" outline="0" fieldPosition="0">
        <references count="3">
          <reference field="11" count="1" selected="0">
            <x v="10"/>
          </reference>
          <reference field="12" count="5">
            <x v="75"/>
            <x v="82"/>
            <x v="85"/>
            <x v="88"/>
            <x v="89"/>
          </reference>
          <reference field="27" count="1" selected="0">
            <x v="3"/>
          </reference>
        </references>
      </pivotArea>
    </format>
    <format dxfId="116">
      <pivotArea dataOnly="0" labelOnly="1" outline="0" fieldPosition="0">
        <references count="3">
          <reference field="11" count="1" selected="0">
            <x v="9"/>
          </reference>
          <reference field="12" count="1">
            <x v="67"/>
          </reference>
          <reference field="27" count="1" selected="0">
            <x v="3"/>
          </reference>
        </references>
      </pivotArea>
    </format>
    <format dxfId="115">
      <pivotArea dataOnly="0" labelOnly="1" outline="0" fieldPosition="0">
        <references count="3">
          <reference field="11" count="1" selected="0">
            <x v="10"/>
          </reference>
          <reference field="12" count="5">
            <x v="75"/>
            <x v="82"/>
            <x v="85"/>
            <x v="88"/>
            <x v="89"/>
          </reference>
          <reference field="27" count="1" selected="0">
            <x v="3"/>
          </reference>
        </references>
      </pivotArea>
    </format>
    <format dxfId="114">
      <pivotArea dataOnly="0" labelOnly="1" outline="0" fieldPosition="0">
        <references count="3">
          <reference field="11" count="1" selected="0">
            <x v="10"/>
          </reference>
          <reference field="12" count="2">
            <x v="75"/>
            <x v="86"/>
          </reference>
          <reference field="27" count="1" selected="0">
            <x v="4"/>
          </reference>
        </references>
      </pivotArea>
    </format>
    <format dxfId="113">
      <pivotArea dataOnly="0" labelOnly="1" outline="0" fieldPosition="0">
        <references count="3">
          <reference field="11" count="1" selected="0">
            <x v="10"/>
          </reference>
          <reference field="12" count="2">
            <x v="75"/>
            <x v="86"/>
          </reference>
          <reference field="27" count="1" selected="0">
            <x v="4"/>
          </reference>
        </references>
      </pivotArea>
    </format>
    <format dxfId="112">
      <pivotArea dataOnly="0" labelOnly="1" outline="0" fieldPosition="0">
        <references count="3">
          <reference field="11" count="1" selected="0">
            <x v="10"/>
          </reference>
          <reference field="12" count="2">
            <x v="75"/>
            <x v="86"/>
          </reference>
          <reference field="27" count="1" selected="0">
            <x v="4"/>
          </reference>
        </references>
      </pivotArea>
    </format>
    <format dxfId="111">
      <pivotArea dataOnly="0" labelOnly="1" outline="0" fieldPosition="0">
        <references count="3">
          <reference field="11" count="1" selected="0">
            <x v="10"/>
          </reference>
          <reference field="12" count="1">
            <x v="87"/>
          </reference>
          <reference field="27" count="1" selected="0">
            <x v="5"/>
          </reference>
        </references>
      </pivotArea>
    </format>
    <format dxfId="110">
      <pivotArea dataOnly="0" labelOnly="1" outline="0" fieldPosition="0">
        <references count="3">
          <reference field="11" count="1" selected="0">
            <x v="10"/>
          </reference>
          <reference field="12" count="1">
            <x v="87"/>
          </reference>
          <reference field="27" count="1" selected="0">
            <x v="5"/>
          </reference>
        </references>
      </pivotArea>
    </format>
    <format dxfId="109">
      <pivotArea dataOnly="0" labelOnly="1" outline="0" fieldPosition="0">
        <references count="3">
          <reference field="11" count="1" selected="0">
            <x v="10"/>
          </reference>
          <reference field="12" count="1">
            <x v="87"/>
          </reference>
          <reference field="27" count="1" selected="0">
            <x v="5"/>
          </reference>
        </references>
      </pivotArea>
    </format>
    <format dxfId="108">
      <pivotArea dataOnly="0" labelOnly="1" outline="0" fieldPosition="0">
        <references count="3">
          <reference field="11" count="1" selected="0">
            <x v="9"/>
          </reference>
          <reference field="12" count="1">
            <x v="64"/>
          </reference>
          <reference field="27" count="1" selected="0">
            <x v="6"/>
          </reference>
        </references>
      </pivotArea>
    </format>
    <format dxfId="107">
      <pivotArea dataOnly="0" labelOnly="1" outline="0" fieldPosition="0">
        <references count="3">
          <reference field="11" count="1" selected="0">
            <x v="10"/>
          </reference>
          <reference field="12" count="3">
            <x v="75"/>
            <x v="78"/>
            <x v="83"/>
          </reference>
          <reference field="27" count="1" selected="0">
            <x v="6"/>
          </reference>
        </references>
      </pivotArea>
    </format>
    <format dxfId="106">
      <pivotArea dataOnly="0" labelOnly="1" outline="0" fieldPosition="0">
        <references count="3">
          <reference field="11" count="1" selected="0">
            <x v="9"/>
          </reference>
          <reference field="12" count="1">
            <x v="64"/>
          </reference>
          <reference field="27" count="1" selected="0">
            <x v="6"/>
          </reference>
        </references>
      </pivotArea>
    </format>
    <format dxfId="105">
      <pivotArea dataOnly="0" labelOnly="1" outline="0" fieldPosition="0">
        <references count="3">
          <reference field="11" count="1" selected="0">
            <x v="10"/>
          </reference>
          <reference field="12" count="3">
            <x v="75"/>
            <x v="78"/>
            <x v="83"/>
          </reference>
          <reference field="27" count="1" selected="0">
            <x v="6"/>
          </reference>
        </references>
      </pivotArea>
    </format>
    <format dxfId="104">
      <pivotArea dataOnly="0" labelOnly="1" outline="0" fieldPosition="0">
        <references count="3">
          <reference field="11" count="1" selected="0">
            <x v="9"/>
          </reference>
          <reference field="12" count="1">
            <x v="64"/>
          </reference>
          <reference field="27" count="1" selected="0">
            <x v="6"/>
          </reference>
        </references>
      </pivotArea>
    </format>
    <format dxfId="103">
      <pivotArea dataOnly="0" labelOnly="1" outline="0" fieldPosition="0">
        <references count="3">
          <reference field="11" count="1" selected="0">
            <x v="10"/>
          </reference>
          <reference field="12" count="3">
            <x v="75"/>
            <x v="78"/>
            <x v="83"/>
          </reference>
          <reference field="27" count="1" selected="0">
            <x v="6"/>
          </reference>
        </references>
      </pivotArea>
    </format>
    <format dxfId="102">
      <pivotArea dataOnly="0" labelOnly="1" outline="0" fieldPosition="0">
        <references count="3">
          <reference field="11" count="1" selected="0">
            <x v="9"/>
          </reference>
          <reference field="12" count="2">
            <x v="65"/>
            <x v="70"/>
          </reference>
          <reference field="27" count="1" selected="0">
            <x v="8"/>
          </reference>
        </references>
      </pivotArea>
    </format>
    <format dxfId="101">
      <pivotArea dataOnly="0" labelOnly="1" outline="0" fieldPosition="0">
        <references count="3">
          <reference field="11" count="1" selected="0">
            <x v="10"/>
          </reference>
          <reference field="12" count="2">
            <x v="76"/>
            <x v="84"/>
          </reference>
          <reference field="27" count="1" selected="0">
            <x v="8"/>
          </reference>
        </references>
      </pivotArea>
    </format>
    <format dxfId="100">
      <pivotArea dataOnly="0" labelOnly="1" outline="0" fieldPosition="0">
        <references count="3">
          <reference field="11" count="1" selected="0">
            <x v="9"/>
          </reference>
          <reference field="12" count="2">
            <x v="65"/>
            <x v="70"/>
          </reference>
          <reference field="27" count="1" selected="0">
            <x v="8"/>
          </reference>
        </references>
      </pivotArea>
    </format>
    <format dxfId="99">
      <pivotArea dataOnly="0" labelOnly="1" outline="0" fieldPosition="0">
        <references count="3">
          <reference field="11" count="1" selected="0">
            <x v="10"/>
          </reference>
          <reference field="12" count="2">
            <x v="76"/>
            <x v="84"/>
          </reference>
          <reference field="27" count="1" selected="0">
            <x v="8"/>
          </reference>
        </references>
      </pivotArea>
    </format>
    <format dxfId="98">
      <pivotArea dataOnly="0" labelOnly="1" outline="0" fieldPosition="0">
        <references count="3">
          <reference field="11" count="1" selected="0">
            <x v="9"/>
          </reference>
          <reference field="12" count="2">
            <x v="65"/>
            <x v="70"/>
          </reference>
          <reference field="27" count="1" selected="0">
            <x v="8"/>
          </reference>
        </references>
      </pivotArea>
    </format>
    <format dxfId="97">
      <pivotArea dataOnly="0" labelOnly="1" outline="0" fieldPosition="0">
        <references count="3">
          <reference field="11" count="1" selected="0">
            <x v="10"/>
          </reference>
          <reference field="12" count="2">
            <x v="76"/>
            <x v="84"/>
          </reference>
          <reference field="27" count="1" selected="0">
            <x v="8"/>
          </reference>
        </references>
      </pivotArea>
    </format>
    <format dxfId="96">
      <pivotArea dataOnly="0" labelOnly="1" outline="0" fieldPosition="0">
        <references count="3">
          <reference field="11" count="1" selected="0">
            <x v="9"/>
          </reference>
          <reference field="12" count="2">
            <x v="71"/>
            <x v="73"/>
          </reference>
          <reference field="27" count="1" selected="0">
            <x v="9"/>
          </reference>
        </references>
      </pivotArea>
    </format>
    <format dxfId="95">
      <pivotArea dataOnly="0" labelOnly="1" outline="0" fieldPosition="0">
        <references count="3">
          <reference field="11" count="1" selected="0">
            <x v="10"/>
          </reference>
          <reference field="12" count="1">
            <x v="79"/>
          </reference>
          <reference field="27" count="1" selected="0">
            <x v="9"/>
          </reference>
        </references>
      </pivotArea>
    </format>
    <format dxfId="94">
      <pivotArea dataOnly="0" labelOnly="1" outline="0" fieldPosition="0">
        <references count="3">
          <reference field="11" count="1" selected="0">
            <x v="9"/>
          </reference>
          <reference field="12" count="2">
            <x v="71"/>
            <x v="73"/>
          </reference>
          <reference field="27" count="1" selected="0">
            <x v="9"/>
          </reference>
        </references>
      </pivotArea>
    </format>
    <format dxfId="93">
      <pivotArea dataOnly="0" labelOnly="1" outline="0" fieldPosition="0">
        <references count="3">
          <reference field="11" count="1" selected="0">
            <x v="10"/>
          </reference>
          <reference field="12" count="1">
            <x v="79"/>
          </reference>
          <reference field="27" count="1" selected="0">
            <x v="9"/>
          </reference>
        </references>
      </pivotArea>
    </format>
    <format dxfId="92">
      <pivotArea dataOnly="0" labelOnly="1" outline="0" fieldPosition="0">
        <references count="3">
          <reference field="11" count="1" selected="0">
            <x v="9"/>
          </reference>
          <reference field="12" count="2">
            <x v="71"/>
            <x v="73"/>
          </reference>
          <reference field="27" count="1" selected="0">
            <x v="9"/>
          </reference>
        </references>
      </pivotArea>
    </format>
    <format dxfId="91">
      <pivotArea dataOnly="0" labelOnly="1" outline="0" fieldPosition="0">
        <references count="3">
          <reference field="11" count="1" selected="0">
            <x v="10"/>
          </reference>
          <reference field="12" count="1">
            <x v="79"/>
          </reference>
          <reference field="27" count="1" selected="0">
            <x v="9"/>
          </reference>
        </references>
      </pivotArea>
    </format>
    <format dxfId="90">
      <pivotArea dataOnly="0" labelOnly="1" outline="0" fieldPosition="0">
        <references count="3">
          <reference field="11" count="1" selected="0">
            <x v="9"/>
          </reference>
          <reference field="12" count="4">
            <x v="66"/>
            <x v="68"/>
            <x v="72"/>
            <x v="74"/>
          </reference>
          <reference field="27" count="1" selected="0">
            <x v="10"/>
          </reference>
        </references>
      </pivotArea>
    </format>
    <format dxfId="89">
      <pivotArea dataOnly="0" labelOnly="1" outline="0" fieldPosition="0">
        <references count="3">
          <reference field="11" count="1" selected="0">
            <x v="10"/>
          </reference>
          <reference field="12" count="1">
            <x v="77"/>
          </reference>
          <reference field="27" count="1" selected="0">
            <x v="10"/>
          </reference>
        </references>
      </pivotArea>
    </format>
    <format dxfId="88">
      <pivotArea dataOnly="0" labelOnly="1" outline="0" fieldPosition="0">
        <references count="3">
          <reference field="11" count="1" selected="0">
            <x v="9"/>
          </reference>
          <reference field="12" count="4">
            <x v="66"/>
            <x v="68"/>
            <x v="72"/>
            <x v="74"/>
          </reference>
          <reference field="27" count="1" selected="0">
            <x v="10"/>
          </reference>
        </references>
      </pivotArea>
    </format>
    <format dxfId="87">
      <pivotArea dataOnly="0" labelOnly="1" outline="0" fieldPosition="0">
        <references count="3">
          <reference field="11" count="1" selected="0">
            <x v="10"/>
          </reference>
          <reference field="12" count="1">
            <x v="77"/>
          </reference>
          <reference field="27" count="1" selected="0">
            <x v="10"/>
          </reference>
        </references>
      </pivotArea>
    </format>
    <format dxfId="86">
      <pivotArea dataOnly="0" labelOnly="1" outline="0" fieldPosition="0">
        <references count="3">
          <reference field="11" count="1" selected="0">
            <x v="9"/>
          </reference>
          <reference field="12" count="4">
            <x v="66"/>
            <x v="68"/>
            <x v="72"/>
            <x v="74"/>
          </reference>
          <reference field="27" count="1" selected="0">
            <x v="10"/>
          </reference>
        </references>
      </pivotArea>
    </format>
    <format dxfId="85">
      <pivotArea dataOnly="0" labelOnly="1" outline="0" fieldPosition="0">
        <references count="3">
          <reference field="11" count="1" selected="0">
            <x v="10"/>
          </reference>
          <reference field="12" count="1">
            <x v="77"/>
          </reference>
          <reference field="27" count="1" selected="0">
            <x v="10"/>
          </reference>
        </references>
      </pivotArea>
    </format>
    <format dxfId="84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69"/>
          </reference>
          <reference field="15" count="1">
            <x v="11"/>
          </reference>
          <reference field="27" count="1" selected="0">
            <x v="1"/>
          </reference>
        </references>
      </pivotArea>
    </format>
    <format dxfId="83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69"/>
          </reference>
          <reference field="15" count="1">
            <x v="11"/>
          </reference>
          <reference field="27" count="1" selected="0">
            <x v="1"/>
          </reference>
        </references>
      </pivotArea>
    </format>
    <format dxfId="82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67"/>
          </reference>
          <reference field="15" count="1">
            <x v="9"/>
          </reference>
          <reference field="27" count="1" selected="0">
            <x v="3"/>
          </reference>
        </references>
      </pivotArea>
    </format>
    <format dxfId="81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75"/>
          </reference>
          <reference field="15" count="1">
            <x v="11"/>
          </reference>
          <reference field="27" count="1" selected="0">
            <x v="3"/>
          </reference>
        </references>
      </pivotArea>
    </format>
    <format dxfId="80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88"/>
          </reference>
          <reference field="15" count="1">
            <x v="13"/>
          </reference>
          <reference field="27" count="1" selected="0">
            <x v="3"/>
          </reference>
        </references>
      </pivotArea>
    </format>
    <format dxfId="79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67"/>
          </reference>
          <reference field="15" count="1">
            <x v="9"/>
          </reference>
          <reference field="27" count="1" selected="0">
            <x v="3"/>
          </reference>
        </references>
      </pivotArea>
    </format>
    <format dxfId="78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75"/>
          </reference>
          <reference field="15" count="1">
            <x v="11"/>
          </reference>
          <reference field="27" count="1" selected="0">
            <x v="3"/>
          </reference>
        </references>
      </pivotArea>
    </format>
    <format dxfId="77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88"/>
          </reference>
          <reference field="15" count="1">
            <x v="13"/>
          </reference>
          <reference field="27" count="1" selected="0">
            <x v="3"/>
          </reference>
        </references>
      </pivotArea>
    </format>
    <format dxfId="76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75"/>
          </reference>
          <reference field="15" count="1">
            <x v="11"/>
          </reference>
          <reference field="27" count="1" selected="0">
            <x v="4"/>
          </reference>
        </references>
      </pivotArea>
    </format>
    <format dxfId="75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75"/>
          </reference>
          <reference field="15" count="1">
            <x v="11"/>
          </reference>
          <reference field="27" count="1" selected="0">
            <x v="4"/>
          </reference>
        </references>
      </pivotArea>
    </format>
    <format dxfId="74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87"/>
          </reference>
          <reference field="15" count="1">
            <x v="11"/>
          </reference>
          <reference field="27" count="1" selected="0">
            <x v="5"/>
          </reference>
        </references>
      </pivotArea>
    </format>
    <format dxfId="73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87"/>
          </reference>
          <reference field="15" count="1">
            <x v="11"/>
          </reference>
          <reference field="27" count="1" selected="0">
            <x v="5"/>
          </reference>
        </references>
      </pivotArea>
    </format>
    <format dxfId="72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64"/>
          </reference>
          <reference field="15" count="1">
            <x v="13"/>
          </reference>
          <reference field="27" count="1" selected="0">
            <x v="6"/>
          </reference>
        </references>
      </pivotArea>
    </format>
    <format dxfId="71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75"/>
          </reference>
          <reference field="15" count="1">
            <x v="11"/>
          </reference>
          <reference field="27" count="1" selected="0">
            <x v="6"/>
          </reference>
        </references>
      </pivotArea>
    </format>
    <format dxfId="70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64"/>
          </reference>
          <reference field="15" count="1">
            <x v="13"/>
          </reference>
          <reference field="27" count="1" selected="0">
            <x v="6"/>
          </reference>
        </references>
      </pivotArea>
    </format>
    <format dxfId="69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75"/>
          </reference>
          <reference field="15" count="1">
            <x v="11"/>
          </reference>
          <reference field="27" count="1" selected="0">
            <x v="6"/>
          </reference>
        </references>
      </pivotArea>
    </format>
    <format dxfId="68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65"/>
          </reference>
          <reference field="15" count="1">
            <x v="9"/>
          </reference>
          <reference field="27" count="1" selected="0">
            <x v="8"/>
          </reference>
        </references>
      </pivotArea>
    </format>
    <format dxfId="67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76"/>
          </reference>
          <reference field="15" count="1">
            <x v="11"/>
          </reference>
          <reference field="27" count="1" selected="0">
            <x v="8"/>
          </reference>
        </references>
      </pivotArea>
    </format>
    <format dxfId="66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65"/>
          </reference>
          <reference field="15" count="1">
            <x v="9"/>
          </reference>
          <reference field="27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76"/>
          </reference>
          <reference field="15" count="1">
            <x v="11"/>
          </reference>
          <reference field="27" count="1" selected="0">
            <x v="8"/>
          </reference>
        </references>
      </pivotArea>
    </format>
    <format dxfId="64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71"/>
          </reference>
          <reference field="15" count="1">
            <x v="9"/>
          </reference>
          <reference field="27" count="1" selected="0">
            <x v="9"/>
          </reference>
        </references>
      </pivotArea>
    </format>
    <format dxfId="63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73"/>
          </reference>
          <reference field="15" count="1">
            <x v="11"/>
          </reference>
          <reference field="27" count="1" selected="0">
            <x v="9"/>
          </reference>
        </references>
      </pivotArea>
    </format>
    <format dxfId="62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79"/>
          </reference>
          <reference field="15" count="1">
            <x v="12"/>
          </reference>
          <reference field="27" count="1" selected="0">
            <x v="9"/>
          </reference>
        </references>
      </pivotArea>
    </format>
    <format dxfId="61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71"/>
          </reference>
          <reference field="15" count="1">
            <x v="9"/>
          </reference>
          <reference field="27" count="1" selected="0">
            <x v="9"/>
          </reference>
        </references>
      </pivotArea>
    </format>
    <format dxfId="60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73"/>
          </reference>
          <reference field="15" count="1">
            <x v="11"/>
          </reference>
          <reference field="27" count="1" selected="0">
            <x v="9"/>
          </reference>
        </references>
      </pivotArea>
    </format>
    <format dxfId="59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79"/>
          </reference>
          <reference field="15" count="1">
            <x v="12"/>
          </reference>
          <reference field="27" count="1" selected="0">
            <x v="9"/>
          </reference>
        </references>
      </pivotArea>
    </format>
    <format dxfId="58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66"/>
          </reference>
          <reference field="15" count="1">
            <x v="9"/>
          </reference>
          <reference field="27" count="1" selected="0">
            <x v="10"/>
          </reference>
        </references>
      </pivotArea>
    </format>
    <format dxfId="57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72"/>
          </reference>
          <reference field="15" count="1">
            <x v="10"/>
          </reference>
          <reference field="27" count="1" selected="0">
            <x v="10"/>
          </reference>
        </references>
      </pivotArea>
    </format>
    <format dxfId="56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74"/>
          </reference>
          <reference field="15" count="1">
            <x v="11"/>
          </reference>
          <reference field="27" count="1" selected="0">
            <x v="10"/>
          </reference>
        </references>
      </pivotArea>
    </format>
    <format dxfId="55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77"/>
          </reference>
          <reference field="15" count="1">
            <x v="12"/>
          </reference>
          <reference field="27" count="1" selected="0">
            <x v="10"/>
          </reference>
        </references>
      </pivotArea>
    </format>
    <format dxfId="54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66"/>
          </reference>
          <reference field="15" count="1">
            <x v="9"/>
          </reference>
          <reference field="27" count="1" selected="0">
            <x v="10"/>
          </reference>
        </references>
      </pivotArea>
    </format>
    <format dxfId="53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72"/>
          </reference>
          <reference field="15" count="1">
            <x v="10"/>
          </reference>
          <reference field="27" count="1" selected="0">
            <x v="10"/>
          </reference>
        </references>
      </pivotArea>
    </format>
    <format dxfId="52">
      <pivotArea dataOnly="0" labelOnly="1" outline="0" fieldPosition="0">
        <references count="4">
          <reference field="11" count="1" selected="0">
            <x v="9"/>
          </reference>
          <reference field="12" count="1" selected="0">
            <x v="74"/>
          </reference>
          <reference field="15" count="1">
            <x v="11"/>
          </reference>
          <reference field="27" count="1" selected="0">
            <x v="10"/>
          </reference>
        </references>
      </pivotArea>
    </format>
    <format dxfId="51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77"/>
          </reference>
          <reference field="15" count="1">
            <x v="12"/>
          </reference>
          <reference field="27" count="1" selected="0">
            <x v="10"/>
          </reference>
        </references>
      </pivotArea>
    </format>
    <format dxfId="50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80"/>
          </reference>
          <reference field="15" count="1">
            <x v="15"/>
          </reference>
          <reference field="27" count="1" selected="0">
            <x v="1"/>
          </reference>
        </references>
      </pivotArea>
    </format>
    <format dxfId="49">
      <pivotArea dataOnly="0" labelOnly="1" outline="0" fieldPosition="0">
        <references count="4">
          <reference field="11" count="1" selected="0">
            <x v="10"/>
          </reference>
          <reference field="12" count="1" selected="0">
            <x v="80"/>
          </reference>
          <reference field="15" count="1">
            <x v="15"/>
          </reference>
          <reference field="27" count="1" selected="0">
            <x v="1"/>
          </reference>
        </references>
      </pivotArea>
    </format>
    <format dxfId="47">
      <pivotArea field="15" type="button" dataOnly="0" labelOnly="1" outline="0" axis="axisRow" fieldPosition="3"/>
    </format>
    <format dxfId="48">
      <pivotArea field="15" type="button" dataOnly="0" labelOnly="1" outline="0" axis="axisRow" fieldPosition="3"/>
    </format>
    <format dxfId="46">
      <pivotArea dataOnly="0" labelOnly="1" outline="0" fieldPosition="0">
        <references count="6">
          <reference field="0" count="1" selected="0">
            <x v="86"/>
          </reference>
          <reference field="1" count="1">
            <x v="23"/>
          </reference>
          <reference field="11" count="1" selected="0">
            <x v="9"/>
          </reference>
          <reference field="12" count="1" selected="0">
            <x v="69"/>
          </reference>
          <reference field="15" count="1" selected="0">
            <x v="11"/>
          </reference>
          <reference field="27" count="1" selected="0">
            <x v="1"/>
          </reference>
        </references>
      </pivotArea>
    </format>
    <format dxfId="45">
      <pivotArea field="1" type="button" dataOnly="0" labelOnly="1" outline="0" axis="axisRow" fieldPosition="5"/>
    </format>
    <format dxfId="44">
      <pivotArea dataOnly="0" labelOnly="1" outline="0" fieldPosition="0">
        <references count="6">
          <reference field="0" count="1" selected="0">
            <x v="95"/>
          </reference>
          <reference field="1" count="1">
            <x v="62"/>
          </reference>
          <reference field="11" count="1" selected="0">
            <x v="10"/>
          </reference>
          <reference field="12" count="1" selected="0">
            <x v="80"/>
          </reference>
          <reference field="15" count="1" selected="0">
            <x v="15"/>
          </reference>
          <reference field="27" count="1" selected="0">
            <x v="1"/>
          </reference>
        </references>
      </pivotArea>
    </format>
    <format dxfId="43">
      <pivotArea dataOnly="0" labelOnly="1" outline="0" fieldPosition="0">
        <references count="6">
          <reference field="0" count="1" selected="0">
            <x v="95"/>
          </reference>
          <reference field="1" count="1">
            <x v="62"/>
          </reference>
          <reference field="11" count="1" selected="0">
            <x v="10"/>
          </reference>
          <reference field="12" count="1" selected="0">
            <x v="80"/>
          </reference>
          <reference field="15" count="1" selected="0">
            <x v="15"/>
          </reference>
          <reference field="27" count="1" selected="0">
            <x v="1"/>
          </reference>
        </references>
      </pivotArea>
    </format>
    <format dxfId="42">
      <pivotArea field="9" type="button" dataOnly="0" labelOnly="1" outline="0" axis="axisRow" fieldPosition="8"/>
    </format>
    <format dxfId="41">
      <pivotArea field="10" type="button" dataOnly="0" labelOnly="1" outline="0" axis="axisRow" fieldPosition="9"/>
    </format>
    <format dxfId="40">
      <pivotArea field="9" type="button" dataOnly="0" labelOnly="1" outline="0" axis="axisRow" fieldPosition="8"/>
    </format>
    <format dxfId="39">
      <pivotArea field="10" type="button" dataOnly="0" labelOnly="1" outline="0" axis="axisRow" fieldPosition="9"/>
    </format>
    <format dxfId="38">
      <pivotArea field="0" type="button" dataOnly="0" labelOnly="1" outline="0" axis="axisRow" fieldPosition="4"/>
    </format>
    <format dxfId="37">
      <pivotArea dataOnly="0" labelOnly="1" outline="0" fieldPosition="0">
        <references count="1">
          <reference field="27" count="1" sumSubtotal="1">
            <x v="0"/>
          </reference>
        </references>
      </pivotArea>
    </format>
    <format dxfId="36">
      <pivotArea dataOnly="0" labelOnly="1" outline="0" fieldPosition="0">
        <references count="1">
          <reference field="27" count="1" sumSubtotal="1">
            <x v="0"/>
          </reference>
        </references>
      </pivotArea>
    </format>
    <format dxfId="35">
      <pivotArea field="11" type="button" dataOnly="0" labelOnly="1" outline="0" axis="axisRow" fieldPosition="1"/>
    </format>
    <format dxfId="34">
      <pivotArea field="11" type="button" dataOnly="0" labelOnly="1" outline="0" axis="axisRow" fieldPosition="1"/>
    </format>
    <format dxfId="33">
      <pivotArea field="11" type="button" dataOnly="0" labelOnly="1" outline="0" axis="axisRow" fieldPosition="1"/>
    </format>
    <format dxfId="32">
      <pivotArea dataOnly="0" labelOnly="1" outline="0" fieldPosition="0">
        <references count="2">
          <reference field="11" count="2">
            <x v="4"/>
            <x v="5"/>
          </reference>
          <reference field="27" count="1" selected="0">
            <x v="1"/>
          </reference>
        </references>
      </pivotArea>
    </format>
    <format dxfId="31">
      <pivotArea dataOnly="0" labelOnly="1" outline="0" fieldPosition="0">
        <references count="2">
          <reference field="11" count="1">
            <x v="6"/>
          </reference>
          <reference field="27" count="1" selected="0">
            <x v="1"/>
          </reference>
        </references>
      </pivotArea>
    </format>
  </format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cription" xr10:uid="{1A567123-487E-4FD3-9D3A-5393D1DA877C}" sourceName="Description">
  <pivotTables>
    <pivotTable tabId="3" name="Tableau croisé dynamique1"/>
  </pivotTables>
  <data>
    <tabular pivotCacheId="994266342">
      <items count="16">
        <i x="12" s="1" nd="1"/>
        <i x="13" s="1" nd="1"/>
        <i x="11" s="1" nd="1"/>
        <i x="15" s="1" nd="1"/>
        <i x="3" s="1" nd="1"/>
        <i x="2" s="1" nd="1"/>
        <i x="14" s="1" nd="1"/>
        <i x="9" s="1" nd="1"/>
        <i x="7" s="1" nd="1"/>
        <i x="10" s="1" nd="1"/>
        <i x="0" s="1" nd="1"/>
        <i x="1" s="1" nd="1"/>
        <i x="4" s="1" nd="1"/>
        <i x="8" s="1" nd="1"/>
        <i x="5" s="1" nd="1"/>
        <i x="6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T" xr10:uid="{9C4732F6-BAB7-4DDB-A97B-3294702AED58}" sourceName="BT">
  <pivotTables>
    <pivotTable tabId="3" name="Tableau croisé dynamique1"/>
  </pivotTables>
  <data>
    <tabular pivotCacheId="994266342">
      <items count="776">
        <i x="619" s="1" nd="1"/>
        <i x="620" s="1" nd="1"/>
        <i x="736" s="1" nd="1"/>
        <i x="252" s="1" nd="1"/>
        <i x="718" s="1" nd="1"/>
        <i x="503" s="1" nd="1"/>
        <i x="393" s="1" nd="1"/>
        <i x="525" s="1" nd="1"/>
        <i x="659" s="1" nd="1"/>
        <i x="724" s="1" nd="1"/>
        <i x="725" s="1" nd="1"/>
        <i x="726" s="1" nd="1"/>
        <i x="660" s="1" nd="1"/>
        <i x="621" s="1" nd="1"/>
        <i x="661" s="1" nd="1"/>
        <i x="662" s="1" nd="1"/>
        <i x="737" s="1" nd="1"/>
        <i x="719" s="1" nd="1"/>
        <i x="738" s="1" nd="1"/>
        <i x="739" s="1" nd="1"/>
        <i x="663" s="1" nd="1"/>
        <i x="664" s="1" nd="1"/>
        <i x="769" s="1" nd="1"/>
        <i x="665" s="1" nd="1"/>
        <i x="666" s="1" nd="1"/>
        <i x="740" s="1" nd="1"/>
        <i x="741" s="1" nd="1"/>
        <i x="667" s="1" nd="1"/>
        <i x="727" s="1" nd="1"/>
        <i x="668" s="1" nd="1"/>
        <i x="547" s="1" nd="1"/>
        <i x="742" s="1" nd="1"/>
        <i x="743" s="1" nd="1"/>
        <i x="559" s="1" nd="1"/>
        <i x="744" s="1" nd="1"/>
        <i x="569" s="1" nd="1"/>
        <i x="745" s="1" nd="1"/>
        <i x="669" s="1" nd="1"/>
        <i x="746" s="1" nd="1"/>
        <i x="747" s="1" nd="1"/>
        <i x="548" s="1" nd="1"/>
        <i x="670" s="1" nd="1"/>
        <i x="622" s="1" nd="1"/>
        <i x="504" s="1" nd="1"/>
        <i x="770" s="1" nd="1"/>
        <i x="748" s="1" nd="1"/>
        <i x="488" s="1" nd="1"/>
        <i x="671" s="1" nd="1"/>
        <i x="489" s="1" nd="1"/>
        <i x="672" s="1" nd="1"/>
        <i x="505" s="1" nd="1"/>
        <i x="623" s="1" nd="1"/>
        <i x="749" s="1" nd="1"/>
        <i x="750" s="1" nd="1"/>
        <i x="751" s="1" nd="1"/>
        <i x="728" s="1" nd="1"/>
        <i x="752" s="1" nd="1"/>
        <i x="673" s="1" nd="1"/>
        <i x="674" s="1" nd="1"/>
        <i x="729" s="1" nd="1"/>
        <i x="753" s="1" nd="1"/>
        <i x="771" s="1" nd="1"/>
        <i x="720" s="1" nd="1"/>
        <i x="754" s="1" nd="1"/>
        <i x="755" s="1" nd="1"/>
        <i x="756" s="1" nd="1"/>
        <i x="757" s="1" nd="1"/>
        <i x="675" s="1" nd="1"/>
        <i x="676" s="1" nd="1"/>
        <i x="583" s="1" nd="1"/>
        <i x="677" s="1" nd="1"/>
        <i x="758" s="1" nd="1"/>
        <i x="772" s="1" nd="1"/>
        <i x="759" s="1" nd="1"/>
        <i x="760" s="1" nd="1"/>
        <i x="594" s="1" nd="1"/>
        <i x="761" s="1" nd="1"/>
        <i x="588" s="1" nd="1"/>
        <i x="589" s="1" nd="1"/>
        <i x="584" s="1" nd="1"/>
        <i x="762" s="1" nd="1"/>
        <i x="763" s="1" nd="1"/>
        <i x="764" s="1" nd="1"/>
        <i x="765" s="1" nd="1"/>
        <i x="722" s="1" nd="1"/>
        <i x="773" s="1" nd="1"/>
        <i x="678" s="1" nd="1"/>
        <i x="643" s="1" nd="1"/>
        <i x="506" s="1" nd="1"/>
        <i x="730" s="1" nd="1"/>
        <i x="507" s="1" nd="1"/>
        <i x="766" s="1" nd="1"/>
        <i x="731" s="1" nd="1"/>
        <i x="732" s="1" nd="1"/>
        <i x="679" s="1" nd="1"/>
        <i x="530" s="1" nd="1"/>
        <i x="680" s="1" nd="1"/>
        <i x="733" s="1" nd="1"/>
        <i x="734" s="1" nd="1"/>
        <i x="681" s="1" nd="1"/>
        <i x="682" s="1" nd="1"/>
        <i x="683" s="1" nd="1"/>
        <i x="684" s="1" nd="1"/>
        <i x="685" s="1" nd="1"/>
        <i x="686" s="1" nd="1"/>
        <i x="687" s="1" nd="1"/>
        <i x="688" s="1" nd="1"/>
        <i x="689" s="1" nd="1"/>
        <i x="690" s="1" nd="1"/>
        <i x="691" s="1" nd="1"/>
        <i x="767" s="1" nd="1"/>
        <i x="774" s="1" nd="1"/>
        <i x="775" s="1" nd="1"/>
        <i x="558" s="1" nd="1"/>
        <i x="723" s="1" nd="1"/>
        <i x="644" s="1" nd="1"/>
        <i x="570" s="1" nd="1"/>
        <i x="768" s="1" nd="1"/>
        <i x="624" s="1" nd="1"/>
        <i x="692" s="1" nd="1"/>
        <i x="590" s="1" nd="1"/>
        <i x="693" s="1" nd="1"/>
        <i x="694" s="1" nd="1"/>
        <i x="595" s="1" nd="1"/>
        <i x="695" s="1" nd="1"/>
        <i x="696" s="1" nd="1"/>
        <i x="697" s="1" nd="1"/>
        <i x="517" s="1" nd="1"/>
        <i x="490" s="1" nd="1"/>
        <i x="491" s="1" nd="1"/>
        <i x="518" s="1" nd="1"/>
        <i x="253" s="1" nd="1"/>
        <i x="254" s="1" nd="1"/>
        <i x="698" s="1" nd="1"/>
        <i x="699" s="1" nd="1"/>
        <i x="700" s="1" nd="1"/>
        <i x="701" s="1" nd="1"/>
        <i x="560" s="1" nd="1"/>
        <i x="702" s="1" nd="1"/>
        <i x="625" s="1" nd="1"/>
        <i x="645" s="1" nd="1"/>
        <i x="703" s="1" nd="1"/>
        <i x="704" s="1" nd="1"/>
        <i x="646" s="1" nd="1"/>
        <i x="721" s="1" nd="1"/>
        <i x="647" s="1" nd="1"/>
        <i x="626" s="1" nd="1"/>
        <i x="611" s="1" nd="1"/>
        <i x="705" s="1" nd="1"/>
        <i x="735" s="1" nd="1"/>
        <i x="627" s="1" nd="1"/>
        <i x="648" s="1" nd="1"/>
        <i x="368" s="1" nd="1"/>
        <i x="706" s="1" nd="1"/>
        <i x="707" s="1" nd="1"/>
        <i x="708" s="1" nd="1"/>
        <i x="709" s="1" nd="1"/>
        <i x="628" s="1" nd="1"/>
        <i x="649" s="1" nd="1"/>
        <i x="612" s="1" nd="1"/>
        <i x="710" s="1" nd="1"/>
        <i x="711" s="1" nd="1"/>
        <i x="650" s="1" nd="1"/>
        <i x="712" s="1" nd="1"/>
        <i x="651" s="1" nd="1"/>
        <i x="652" s="1" nd="1"/>
        <i x="653" s="1" nd="1"/>
        <i x="629" s="1" nd="1"/>
        <i x="654" s="1" nd="1"/>
        <i x="561" s="1" nd="1"/>
        <i x="630" s="1" nd="1"/>
        <i x="631" s="1" nd="1"/>
        <i x="632" s="1" nd="1"/>
        <i x="713" s="1" nd="1"/>
        <i x="633" s="1" nd="1"/>
        <i x="714" s="1" nd="1"/>
        <i x="655" s="1" nd="1"/>
        <i x="715" s="1" nd="1"/>
        <i x="634" s="1" nd="1"/>
        <i x="716" s="1" nd="1"/>
        <i x="635" s="1" nd="1"/>
        <i x="636" s="1" nd="1"/>
        <i x="656" s="1" nd="1"/>
        <i x="717" s="1" nd="1"/>
        <i x="596" s="1" nd="1"/>
        <i x="597" s="1" nd="1"/>
        <i x="637" s="1" nd="1"/>
        <i x="598" s="1" nd="1"/>
        <i x="571" s="1" nd="1"/>
        <i x="549" s="1" nd="1"/>
        <i x="613" s="1" nd="1"/>
        <i x="638" s="1" nd="1"/>
        <i x="639" s="1" nd="1"/>
        <i x="640" s="1" nd="1"/>
        <i x="614" s="1" nd="1"/>
        <i x="531" s="1" nd="1"/>
        <i x="532" s="1" nd="1"/>
        <i x="615" s="1" nd="1"/>
        <i x="616" s="1" nd="1"/>
        <i x="617" s="1" nd="1"/>
        <i x="599" s="1" nd="1"/>
        <i x="641" s="1" nd="1"/>
        <i x="600" s="1" nd="1"/>
        <i x="170" s="1" nd="1"/>
        <i x="618" s="1" nd="1"/>
        <i x="572" s="1" nd="1"/>
        <i x="642" s="1" nd="1"/>
        <i x="601" s="1" nd="1"/>
        <i x="602" s="1" nd="1"/>
        <i x="603" s="1" nd="1"/>
        <i x="657" s="1" nd="1"/>
        <i x="573" s="1" nd="1"/>
        <i x="533" s="1" nd="1"/>
        <i x="585" s="1" nd="1"/>
        <i x="574" s="1" nd="1"/>
        <i x="591" s="1" nd="1"/>
        <i x="562" s="1" nd="1"/>
        <i x="352" s="1" nd="1"/>
        <i x="586" s="1" nd="1"/>
        <i x="508" s="1" nd="1"/>
        <i x="481" s="1" nd="1"/>
        <i x="509" s="1" nd="1"/>
        <i x="464" s="1" nd="1"/>
        <i x="563" s="1" nd="1"/>
        <i x="658" s="1" nd="1"/>
        <i x="534" s="1" nd="1"/>
        <i x="443" s="1" nd="1"/>
        <i x="575" s="1" nd="1"/>
        <i x="420" s="1" nd="1"/>
        <i x="576" s="1" nd="1"/>
        <i x="550" s="1" nd="1"/>
        <i x="577" s="1" nd="1"/>
        <i x="394" s="1" nd="1"/>
        <i x="604" s="1" nd="1"/>
        <i x="564" s="1" nd="1"/>
        <i x="535" s="1" nd="1"/>
        <i x="536" s="1" nd="1"/>
        <i x="565" s="1" nd="1"/>
        <i x="605" s="1" nd="1"/>
        <i x="606" s="1" nd="1"/>
        <i x="551" s="1" nd="1"/>
        <i x="607" s="1" nd="1"/>
        <i x="608" s="1" nd="1"/>
        <i x="609" s="1" nd="1"/>
        <i x="578" s="1" nd="1"/>
        <i x="610" s="1" nd="1"/>
        <i x="421" s="1" nd="1"/>
        <i x="482" s="1" nd="1"/>
        <i x="552" s="1" nd="1"/>
        <i x="553" s="1" nd="1"/>
        <i x="444" s="1" nd="1"/>
        <i x="587" s="1" nd="1"/>
        <i x="473" s="1" nd="1"/>
        <i x="592" s="1" nd="1"/>
        <i x="537" s="1" nd="1"/>
        <i x="492" s="1" nd="1"/>
        <i x="510" s="1" nd="1"/>
        <i x="579" s="1" nd="1"/>
        <i x="453" s="1" nd="1"/>
        <i x="454" s="1" nd="1"/>
        <i x="526" s="1" nd="1"/>
        <i x="391" s="1" nd="1"/>
        <i x="538" s="1" nd="1"/>
        <i x="566" s="1" nd="1"/>
        <i x="580" s="1" nd="1"/>
        <i x="593" s="1" nd="1"/>
        <i x="539" s="1" nd="1"/>
        <i x="395" s="1" nd="1"/>
        <i x="581" s="1" nd="1"/>
        <i x="540" s="1" nd="1"/>
        <i x="519" s="1" nd="1"/>
        <i x="493" s="1" nd="1"/>
        <i x="396" s="1" nd="1"/>
        <i x="527" s="1" nd="1"/>
        <i x="554" s="1" nd="1"/>
        <i x="541" s="1" nd="1"/>
        <i x="582" s="1" nd="1"/>
        <i x="555" s="1" nd="1"/>
        <i x="567" s="1" nd="1"/>
        <i x="568" s="1" nd="1"/>
        <i x="353" s="1" nd="1"/>
        <i x="542" s="1" nd="1"/>
        <i x="556" s="1" nd="1"/>
        <i x="369" s="1" nd="1"/>
        <i x="543" s="1" nd="1"/>
        <i x="397" s="1" nd="1"/>
        <i x="528" s="1" nd="1"/>
        <i x="520" s="1" nd="1"/>
        <i x="521" s="1" nd="1"/>
        <i x="370" s="1" nd="1"/>
        <i x="544" s="1" nd="1"/>
        <i x="557" s="1" nd="1"/>
        <i x="511" s="1" nd="1"/>
        <i x="483" s="1" nd="1"/>
        <i x="494" s="1" nd="1"/>
        <i x="512" s="1" nd="1"/>
        <i x="522" s="1" nd="1"/>
        <i x="495" s="1" nd="1"/>
        <i x="465" s="1" nd="1"/>
        <i x="371" s="1" nd="1"/>
        <i x="474" s="1" nd="1"/>
        <i x="513" s="1" nd="1"/>
        <i x="496" s="1" nd="1"/>
        <i x="545" s="1" nd="1"/>
        <i x="263" s="1" nd="1"/>
        <i x="475" s="1" nd="1"/>
        <i x="546" s="1" nd="1"/>
        <i x="476" s="1" nd="1"/>
        <i x="523" s="1" nd="1"/>
        <i x="529" s="1" nd="1"/>
        <i x="445" s="1" nd="1"/>
        <i x="452" s="1" nd="1"/>
        <i x="466" s="1" nd="1"/>
        <i x="497" s="1" nd="1"/>
        <i x="484" s="1" nd="1"/>
        <i x="485" s="1" nd="1"/>
        <i x="467" s="1" nd="1"/>
        <i x="442" s="1" nd="1"/>
        <i x="468" s="1" nd="1"/>
        <i x="219" s="1" nd="1"/>
        <i x="469" s="1" nd="1"/>
        <i x="477" s="1" nd="1"/>
        <i x="372" s="1" nd="1"/>
        <i x="486" s="1" nd="1"/>
        <i x="446" s="1" nd="1"/>
        <i x="435" s="1" nd="1"/>
        <i x="524" s="1" nd="1"/>
        <i x="447" s="1" nd="1"/>
        <i x="398" s="1" nd="1"/>
        <i x="428" s="1" nd="1"/>
        <i x="399" s="1" nd="1"/>
        <i x="436" s="1" nd="1"/>
        <i x="448" s="1" nd="1"/>
        <i x="437" s="1" nd="1"/>
        <i x="470" s="1" nd="1"/>
        <i x="373" s="1" nd="1"/>
        <i x="438" s="1" nd="1"/>
        <i x="400" s="1" nd="1"/>
        <i x="478" s="1" nd="1"/>
        <i x="401" s="1" nd="1"/>
        <i x="439" s="1" nd="1"/>
        <i x="479" s="1" nd="1"/>
        <i x="231" s="1" nd="1"/>
        <i x="331" s="1" nd="1"/>
        <i x="498" s="1" nd="1"/>
        <i x="332" s="1" nd="1"/>
        <i x="314" s="1" nd="1"/>
        <i x="429" s="1" nd="1"/>
        <i x="422" s="1" nd="1"/>
        <i x="455" s="1" nd="1"/>
        <i x="315" s="1" nd="1"/>
        <i x="316" s="1" nd="1"/>
        <i x="514" s="1" nd="1"/>
        <i x="515" s="1" nd="1"/>
        <i x="456" s="1" nd="1"/>
        <i x="457" s="1" nd="1"/>
        <i x="402" s="1" nd="1"/>
        <i x="403" s="1" nd="1"/>
        <i x="430" s="1" nd="1"/>
        <i x="423" s="1" nd="1"/>
        <i x="404" s="1" nd="1"/>
        <i x="374" s="1" nd="1"/>
        <i x="480" s="1" nd="1"/>
        <i x="424" s="1" nd="1"/>
        <i x="487" s="1" nd="1"/>
        <i x="499" s="1" nd="1"/>
        <i x="500" s="1" nd="1"/>
        <i x="431" s="1" nd="1"/>
        <i x="0" s="1" nd="1"/>
        <i x="449" s="1" nd="1"/>
        <i x="405" s="1" nd="1"/>
        <i x="333" s="1" nd="1"/>
        <i x="440" s="1" nd="1"/>
        <i x="471" s="1" nd="1"/>
        <i x="472" s="1" nd="1"/>
        <i x="406" s="1" nd="1"/>
        <i x="317" s="1" nd="1"/>
        <i x="318" s="1" nd="1"/>
        <i x="334" s="1" nd="1"/>
        <i x="303" s="1" nd="1"/>
        <i x="354" s="1" nd="1"/>
        <i x="432" s="1" nd="1"/>
        <i x="241" s="1" nd="1"/>
        <i x="319" s="1" nd="1"/>
        <i x="309" s="1" nd="1"/>
        <i x="328" s="1" nd="1"/>
        <i x="433" s="1" nd="1"/>
        <i x="458" s="1" nd="1"/>
        <i x="242" s="1" nd="1"/>
        <i x="243" s="1" nd="1"/>
        <i x="276" s="1" nd="1"/>
        <i x="286" s="1" nd="1"/>
        <i x="280" s="1" nd="1"/>
        <i x="434" s="1" nd="1"/>
        <i x="320" s="1" nd="1"/>
        <i x="335" s="1" nd="1"/>
        <i x="336" s="1" nd="1"/>
        <i x="304" s="1" nd="1"/>
        <i x="244" s="1" nd="1"/>
        <i x="407" s="1" nd="1"/>
        <i x="375" s="1" nd="1"/>
        <i x="459" s="1" nd="1"/>
        <i x="460" s="1" nd="1"/>
        <i x="450" s="1" nd="1"/>
        <i x="156" s="1" nd="1"/>
        <i x="376" s="1" nd="1"/>
        <i x="461" s="1" nd="1"/>
        <i x="462" s="1" nd="1"/>
        <i x="287" s="1" nd="1"/>
        <i x="288" s="1" nd="1"/>
        <i x="305" s="1" nd="1"/>
        <i x="289" s="1" nd="1"/>
        <i x="290" s="1" nd="1"/>
        <i x="291" s="1" nd="1"/>
        <i x="192" s="1" nd="1"/>
        <i x="193" s="1" nd="1"/>
        <i x="377" s="1" nd="1"/>
        <i x="378" s="1" nd="1"/>
        <i x="355" s="1" nd="1"/>
        <i x="408" s="1" nd="1"/>
        <i x="425" s="1" nd="1"/>
        <i x="426" s="1" nd="1"/>
        <i x="232" s="1" nd="1"/>
        <i x="463" s="1" nd="1"/>
        <i x="310" s="1" nd="1"/>
        <i x="292" s="1" nd="1"/>
        <i x="427" s="1" nd="1"/>
        <i x="409" s="1" nd="1"/>
        <i x="410" s="1" nd="1"/>
        <i x="379" s="1" nd="1"/>
        <i x="411" s="1" nd="1"/>
        <i x="441" s="1" nd="1"/>
        <i x="451" s="1" nd="1"/>
        <i x="356" s="1" nd="1"/>
        <i x="380" s="1" nd="1"/>
        <i x="194" s="1" nd="1"/>
        <i x="357" s="1" nd="1"/>
        <i x="381" s="1" nd="1"/>
        <i x="358" s="1" nd="1"/>
        <i x="359" s="1" nd="1"/>
        <i x="360" s="1" nd="1"/>
        <i x="382" s="1" nd="1"/>
        <i x="361" s="1" nd="1"/>
        <i x="383" s="1" nd="1"/>
        <i x="412" s="1" nd="1"/>
        <i x="362" s="1" nd="1"/>
        <i x="195" s="1" nd="1"/>
        <i x="392" s="1" nd="1"/>
        <i x="337" s="1" nd="1"/>
        <i x="384" s="1" nd="1"/>
        <i x="363" s="1" nd="1"/>
        <i x="293" s="1" nd="1"/>
        <i x="348" s="1" nd="1"/>
        <i x="385" s="1" nd="1"/>
        <i x="389" s="1" nd="1"/>
        <i x="272" s="1" nd="1"/>
        <i x="364" s="1" nd="1"/>
        <i x="413" s="1" nd="1"/>
        <i x="1" s="1" nd="1"/>
        <i x="365" s="1" nd="1"/>
        <i x="157" s="1" nd="1"/>
        <i x="414" s="1" nd="1"/>
        <i x="209" s="1" nd="1"/>
        <i x="208" s="1" nd="1"/>
        <i x="2" s="1" nd="1"/>
        <i x="386" s="1" nd="1"/>
        <i x="3" s="1" nd="1"/>
        <i x="4" s="1" nd="1"/>
        <i x="5" s="1" nd="1"/>
        <i x="329" s="1" nd="1"/>
        <i x="215" s="1" nd="1"/>
        <i x="216" s="1" nd="1"/>
        <i x="349" s="1" nd="1"/>
        <i x="415" s="1" nd="1"/>
        <i x="416" s="1" nd="1"/>
        <i x="387" s="1" nd="1"/>
        <i x="196" s="1" nd="1"/>
        <i x="388" s="1" nd="1"/>
        <i x="184" s="1" nd="1"/>
        <i x="6" s="1" nd="1"/>
        <i x="417" s="1" nd="1"/>
        <i x="418" s="1" nd="1"/>
        <i x="233" s="1" nd="1"/>
        <i x="419" s="1" nd="1"/>
        <i x="390" s="1" nd="1"/>
        <i x="321" s="1" nd="1"/>
        <i x="330" s="1" nd="1"/>
        <i x="7" s="1" nd="1"/>
        <i x="234" s="1" nd="1"/>
        <i x="8" s="1" nd="1"/>
        <i x="338" s="1" nd="1"/>
        <i x="9" s="1" nd="1"/>
        <i x="306" s="1" nd="1"/>
        <i x="366" s="1" nd="1"/>
        <i x="367" s="1" nd="1"/>
        <i x="350" s="1" nd="1"/>
        <i x="311" s="1" nd="1"/>
        <i x="294" s="1" nd="1"/>
        <i x="339" s="1" nd="1"/>
        <i x="322" s="1" nd="1"/>
        <i x="323" s="1" nd="1"/>
        <i x="340" s="1" nd="1"/>
        <i x="235" s="1" nd="1"/>
        <i x="341" s="1" nd="1"/>
        <i x="342" s="1" nd="1"/>
        <i x="343" s="1" nd="1"/>
        <i x="245" s="1" nd="1"/>
        <i x="185" s="1" nd="1"/>
        <i x="186" s="1" nd="1"/>
        <i x="246" s="1" nd="1"/>
        <i x="324" s="1" nd="1"/>
        <i x="273" s="1" nd="1"/>
        <i x="295" s="1" nd="1"/>
        <i x="296" s="1" nd="1"/>
        <i x="307" s="1" nd="1"/>
        <i x="277" s="1" nd="1"/>
        <i x="297" s="1" nd="1"/>
        <i x="274" s="1" nd="1"/>
        <i x="298" s="1" nd="1"/>
        <i x="299" s="1" nd="1"/>
        <i x="220" s="1" nd="1"/>
        <i x="264" s="1" nd="1"/>
        <i x="265" s="1" nd="1"/>
        <i x="300" s="1" nd="1"/>
        <i x="281" s="1" nd="1"/>
        <i x="278" s="1" nd="1"/>
        <i x="282" s="1" nd="1"/>
        <i x="279" s="1" nd="1"/>
        <i x="351" s="1" nd="1"/>
        <i x="325" s="1" nd="1"/>
        <i x="221" s="1" nd="1"/>
        <i x="123" s="1" nd="1"/>
        <i x="124" s="1" nd="1"/>
        <i x="255" s="1" nd="1"/>
        <i x="344" s="1" nd="1"/>
        <i x="326" s="1" nd="1"/>
        <i x="266" s="1" nd="1"/>
        <i x="312" s="1" nd="1"/>
        <i x="345" s="1" nd="1"/>
        <i x="346" s="1" nd="1"/>
        <i x="256" s="1" nd="1"/>
        <i x="171" s="1" nd="1"/>
        <i x="222" s="1" nd="1"/>
        <i x="125" s="1" nd="1"/>
        <i x="10" s="1" nd="1"/>
        <i x="267" s="1" nd="1"/>
        <i x="126" s="1" nd="1"/>
        <i x="347" s="1" nd="1"/>
        <i x="283" s="1" nd="1"/>
        <i x="223" s="1" nd="1"/>
        <i x="301" s="1" nd="1"/>
        <i x="268" s="1" nd="1"/>
        <i x="269" s="1" nd="1"/>
        <i x="257" s="1" nd="1"/>
        <i x="224" s="1" nd="1"/>
        <i x="284" s="1" nd="1"/>
        <i x="258" s="1" nd="1"/>
        <i x="225" s="1" nd="1"/>
        <i x="226" s="1" nd="1"/>
        <i x="236" s="1" nd="1"/>
        <i x="270" s="1" nd="1"/>
        <i x="210" s="1" nd="1"/>
        <i x="197" s="1" nd="1"/>
        <i x="237" s="1" nd="1"/>
        <i x="187" s="1" nd="1"/>
        <i x="198" s="1" nd="1"/>
        <i x="327" s="1" nd="1"/>
        <i x="227" s="1" nd="1"/>
        <i x="308" s="1" nd="1"/>
        <i x="228" s="1" nd="1"/>
        <i x="313" s="1" nd="1"/>
        <i x="259" s="1" nd="1"/>
        <i x="229" s="1" nd="1"/>
        <i x="199" s="1" nd="1"/>
        <i x="158" s="1" nd="1"/>
        <i x="260" s="1" nd="1"/>
        <i x="211" s="1" nd="1"/>
        <i x="172" s="1" nd="1"/>
        <i x="159" s="1" nd="1"/>
        <i x="247" s="1" nd="1"/>
        <i x="160" s="1" nd="1"/>
        <i x="161" s="1" nd="1"/>
        <i x="275" s="1" nd="1"/>
        <i x="207" s="1" nd="1"/>
        <i x="248" s="1" nd="1"/>
        <i x="249" s="1" nd="1"/>
        <i x="285" s="1" nd="1"/>
        <i x="271" s="1" nd="1"/>
        <i x="261" s="1" nd="1"/>
        <i x="250" s="1" nd="1"/>
        <i x="11" s="1" nd="1"/>
        <i x="118" s="1" nd="1"/>
        <i x="238" s="1" nd="1"/>
        <i x="200" s="1" nd="1"/>
        <i x="201" s="1" nd="1"/>
        <i x="173" s="1" nd="1"/>
        <i x="202" s="1" nd="1"/>
        <i x="239" s="1" nd="1"/>
        <i x="150" s="1" nd="1"/>
        <i x="230" s="1" nd="1"/>
        <i x="174" s="1" nd="1"/>
        <i x="203" s="1" nd="1"/>
        <i x="240" s="1" nd="1"/>
        <i x="212" s="1" nd="1"/>
        <i x="12" s="1" nd="1"/>
        <i x="127" s="1" nd="1"/>
        <i x="13" s="1" nd="1"/>
        <i x="14" s="1" nd="1"/>
        <i x="15" s="1" nd="1"/>
        <i x="16" s="1" nd="1"/>
        <i x="17" s="1" nd="1"/>
        <i x="18" s="1" nd="1"/>
        <i x="204" s="1" nd="1"/>
        <i x="217" s="1" nd="1"/>
        <i x="162" s="1" nd="1"/>
        <i x="218" s="1" nd="1"/>
        <i x="19" s="1" nd="1"/>
        <i x="20" s="1" nd="1"/>
        <i x="21" s="1" nd="1"/>
        <i x="302" s="1" nd="1"/>
        <i x="22" s="1" nd="1"/>
        <i x="23" s="1" nd="1"/>
        <i x="24" s="1" nd="1"/>
        <i x="25" s="1" nd="1"/>
        <i x="26" s="1" nd="1"/>
        <i x="175" s="1" nd="1"/>
        <i x="128" s="1" nd="1"/>
        <i x="251" s="1" nd="1"/>
        <i x="262" s="1" nd="1"/>
        <i x="27" s="1" nd="1"/>
        <i x="28" s="1" nd="1"/>
        <i x="29" s="1" nd="1"/>
        <i x="30" s="1" nd="1"/>
        <i x="176" s="1" nd="1"/>
        <i x="177" s="1" nd="1"/>
        <i x="119" s="1" nd="1"/>
        <i x="31" s="1" nd="1"/>
        <i x="32" s="1" nd="1"/>
        <i x="163" s="1" nd="1"/>
        <i x="178" s="1" nd="1"/>
        <i x="188" s="1" nd="1"/>
        <i x="33" s="1" nd="1"/>
        <i x="189" s="1" nd="1"/>
        <i x="129" s="1" nd="1"/>
        <i x="179" s="1" nd="1"/>
        <i x="164" s="1" nd="1"/>
        <i x="190" s="1" nd="1"/>
        <i x="130" s="1" nd="1"/>
        <i x="165" s="1" nd="1"/>
        <i x="180" s="1" nd="1"/>
        <i x="205" s="1" nd="1"/>
        <i x="34" s="1" nd="1"/>
        <i x="151" s="1" nd="1"/>
        <i x="166" s="1" nd="1"/>
        <i x="167" s="1" nd="1"/>
        <i x="35" s="1" nd="1"/>
        <i x="36" s="1" nd="1"/>
        <i x="37" s="1" nd="1"/>
        <i x="131" s="1" nd="1"/>
        <i x="213" s="1" nd="1"/>
        <i x="206" s="1" nd="1"/>
        <i x="214" s="1" nd="1"/>
        <i x="152" s="1" nd="1"/>
        <i x="132" s="1" nd="1"/>
        <i x="153" s="1" nd="1"/>
        <i x="191" s="1" nd="1"/>
        <i x="169" s="1" nd="1"/>
        <i x="38" s="1" nd="1"/>
        <i x="133" s="1" nd="1"/>
        <i x="181" s="1" nd="1"/>
        <i x="134" s="1" nd="1"/>
        <i x="168" s="1" nd="1"/>
        <i x="154" s="1" nd="1"/>
        <i x="135" s="1" nd="1"/>
        <i x="136" s="1" nd="1"/>
        <i x="137" s="1" nd="1"/>
        <i x="39" s="1" nd="1"/>
        <i x="155" s="1" nd="1"/>
        <i x="40" s="1" nd="1"/>
        <i x="41" s="1" nd="1"/>
        <i x="42" s="1" nd="1"/>
        <i x="138" s="1" nd="1"/>
        <i x="43" s="1" nd="1"/>
        <i x="44" s="1" nd="1"/>
        <i x="45" s="1" nd="1"/>
        <i x="46" s="1" nd="1"/>
        <i x="47" s="1" nd="1"/>
        <i x="182" s="1" nd="1"/>
        <i x="48" s="1" nd="1"/>
        <i x="49" s="1" nd="1"/>
        <i x="50" s="1" nd="1"/>
        <i x="139" s="1" nd="1"/>
        <i x="183" s="1" nd="1"/>
        <i x="140" s="1" nd="1"/>
        <i x="141" s="1" nd="1"/>
        <i x="142" s="1" nd="1"/>
        <i x="143" s="1" nd="1"/>
        <i x="144" s="1" nd="1"/>
        <i x="145" s="1" nd="1"/>
        <i x="51" s="1" nd="1"/>
        <i x="52" s="1" nd="1"/>
        <i x="146" s="1" nd="1"/>
        <i x="53" s="1" nd="1"/>
        <i x="120" s="1" nd="1"/>
        <i x="54" s="1" nd="1"/>
        <i x="147" s="1" nd="1"/>
        <i x="148" s="1" nd="1"/>
        <i x="55" s="1" nd="1"/>
        <i x="56" s="1" nd="1"/>
        <i x="57" s="1" nd="1"/>
        <i x="58" s="1" nd="1"/>
        <i x="59" s="1" nd="1"/>
        <i x="60" s="1" nd="1"/>
        <i x="61" s="1" nd="1"/>
        <i x="62" s="1" nd="1"/>
        <i x="63" s="1" nd="1"/>
        <i x="117" s="1" nd="1"/>
        <i x="115" s="1" nd="1"/>
        <i x="121" s="1" nd="1"/>
        <i x="122" s="1" nd="1"/>
        <i x="64" s="1" nd="1"/>
        <i x="65" s="1" nd="1"/>
        <i x="66" s="1" nd="1"/>
        <i x="67" s="1" nd="1"/>
        <i x="68" s="1" nd="1"/>
        <i x="149" s="1" nd="1"/>
        <i x="69" s="1" nd="1"/>
        <i x="70" s="1" nd="1"/>
        <i x="71" s="1" nd="1"/>
        <i x="72" s="1" nd="1"/>
        <i x="73" s="1" nd="1"/>
        <i x="74" s="1" nd="1"/>
        <i x="75" s="1" nd="1"/>
        <i x="76" s="1" nd="1"/>
        <i x="77" s="1" nd="1"/>
        <i x="116" s="1" nd="1"/>
        <i x="78" s="1" nd="1"/>
        <i x="79" s="1" nd="1"/>
        <i x="80" s="1" nd="1"/>
        <i x="81" s="1" nd="1"/>
        <i x="82" s="1" nd="1"/>
        <i x="83" s="1" nd="1"/>
        <i x="84" s="1" nd="1"/>
        <i x="85" s="1" nd="1"/>
        <i x="86" s="1" nd="1"/>
        <i x="87" s="1" nd="1"/>
        <i x="88" s="1" nd="1"/>
        <i x="89" s="1" nd="1"/>
        <i x="90" s="1" nd="1"/>
        <i x="91" s="1" nd="1"/>
        <i x="92" s="1" nd="1"/>
        <i x="93" s="1" nd="1"/>
        <i x="94" s="1" nd="1"/>
        <i x="95" s="1" nd="1"/>
        <i x="96" s="1" nd="1"/>
        <i x="97" s="1" nd="1"/>
        <i x="98" s="1" nd="1"/>
        <i x="99" s="1" nd="1"/>
        <i x="100" s="1" nd="1"/>
        <i x="101" s="1" nd="1"/>
        <i x="102" s="1" nd="1"/>
        <i x="103" s="1" nd="1"/>
        <i x="104" s="1" nd="1"/>
        <i x="105" s="1" nd="1"/>
        <i x="106" s="1" nd="1"/>
        <i x="107" s="1" nd="1"/>
        <i x="108" s="1" nd="1"/>
        <i x="109" s="1" nd="1"/>
        <i x="110" s="1" nd="1"/>
        <i x="111" s="1" nd="1"/>
        <i x="112" s="1" nd="1"/>
        <i x="113" s="1" nd="1"/>
        <i x="114" s="1" nd="1"/>
        <i x="501" s="1" nd="1"/>
        <i x="502" s="1" nd="1"/>
        <i x="516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C7457B8F-0C90-4290-B03E-6D974889011B}" sourceName="Client">
  <pivotTables>
    <pivotTable tabId="3" name="Tableau croisé dynamique1"/>
  </pivotTables>
  <data>
    <tabular pivotCacheId="994266342">
      <items count="131">
        <i x="41" s="1" nd="1"/>
        <i x="16" s="1" nd="1"/>
        <i x="90" s="1" nd="1"/>
        <i x="128" s="1" nd="1"/>
        <i x="9" s="1" nd="1"/>
        <i x="98" s="1" nd="1"/>
        <i x="50" s="1" nd="1"/>
        <i x="81" s="1" nd="1"/>
        <i x="94" s="1" nd="1"/>
        <i x="56" s="1" nd="1"/>
        <i x="64" s="1" nd="1"/>
        <i x="69" s="1" nd="1"/>
        <i x="79" s="1" nd="1"/>
        <i x="129" s="1" nd="1"/>
        <i x="11" s="1" nd="1"/>
        <i x="85" s="1" nd="1"/>
        <i x="88" s="1" nd="1"/>
        <i x="115" s="1" nd="1"/>
        <i x="122" s="1" nd="1"/>
        <i x="119" s="1" nd="1"/>
        <i x="110" s="1" nd="1"/>
        <i x="43" s="1" nd="1"/>
        <i x="52" s="1" nd="1"/>
        <i x="51" s="1" nd="1"/>
        <i x="101" s="1" nd="1"/>
        <i x="2" s="1" nd="1"/>
        <i x="21" s="1" nd="1"/>
        <i x="92" s="1" nd="1"/>
        <i x="125" s="1" nd="1"/>
        <i x="24" s="1" nd="1"/>
        <i x="46" s="1" nd="1"/>
        <i x="31" s="1" nd="1"/>
        <i x="100" s="1" nd="1"/>
        <i x="106" s="1" nd="1"/>
        <i x="118" s="1" nd="1"/>
        <i x="40" s="1" nd="1"/>
        <i x="25" s="1" nd="1"/>
        <i x="32" s="1" nd="1"/>
        <i x="5" s="1" nd="1"/>
        <i x="109" s="1" nd="1"/>
        <i x="107" s="1" nd="1"/>
        <i x="47" s="1" nd="1"/>
        <i x="61" s="1" nd="1"/>
        <i x="95" s="1" nd="1"/>
        <i x="17" s="1" nd="1"/>
        <i x="48" s="1" nd="1"/>
        <i x="70" s="1" nd="1"/>
        <i x="113" s="1" nd="1"/>
        <i x="42" s="1" nd="1"/>
        <i x="102" s="1" nd="1"/>
        <i x="33" s="1" nd="1"/>
        <i x="77" s="1" nd="1"/>
        <i x="87" s="1" nd="1"/>
        <i x="18" s="1" nd="1"/>
        <i x="78" s="1" nd="1"/>
        <i x="117" s="1" nd="1"/>
        <i x="63" s="1" nd="1"/>
        <i x="53" s="1" nd="1"/>
        <i x="80" s="1" nd="1"/>
        <i x="74" s="1" nd="1"/>
        <i x="55" s="1" nd="1"/>
        <i x="20" s="1" nd="1"/>
        <i x="86" s="1" nd="1"/>
        <i x="22" s="1" nd="1"/>
        <i x="66" s="1" nd="1"/>
        <i x="65" s="1" nd="1"/>
        <i x="30" s="1" nd="1"/>
        <i x="91" s="1" nd="1"/>
        <i x="116" s="1" nd="1"/>
        <i x="72" s="1" nd="1"/>
        <i x="28" s="1" nd="1"/>
        <i x="0" s="1" nd="1"/>
        <i x="60" s="1" nd="1"/>
        <i x="19" s="1" nd="1"/>
        <i x="83" s="1" nd="1"/>
        <i x="99" s="1" nd="1"/>
        <i x="111" s="1" nd="1"/>
        <i x="14" s="1" nd="1"/>
        <i x="96" s="1" nd="1"/>
        <i x="89" s="1" nd="1"/>
        <i x="112" s="1" nd="1"/>
        <i x="114" s="1" nd="1"/>
        <i x="82" s="1" nd="1"/>
        <i x="29" s="1" nd="1"/>
        <i x="84" s="1" nd="1"/>
        <i x="3" s="1" nd="1"/>
        <i x="35" s="1" nd="1"/>
        <i x="120" s="1" nd="1"/>
        <i x="73" s="1" nd="1"/>
        <i x="37" s="1" nd="1"/>
        <i x="97" s="1" nd="1"/>
        <i x="104" s="1" nd="1"/>
        <i x="123" s="1" nd="1"/>
        <i x="1" s="1" nd="1"/>
        <i x="26" s="1" nd="1"/>
        <i x="6" s="1" nd="1"/>
        <i x="121" s="1" nd="1"/>
        <i x="13" s="1" nd="1"/>
        <i x="49" s="1" nd="1"/>
        <i x="12" s="1" nd="1"/>
        <i x="67" s="1" nd="1"/>
        <i x="45" s="1" nd="1"/>
        <i x="44" s="1" nd="1"/>
        <i x="108" s="1" nd="1"/>
        <i x="7" s="1" nd="1"/>
        <i x="68" s="1" nd="1"/>
        <i x="75" s="1" nd="1"/>
        <i x="15" s="1" nd="1"/>
        <i x="71" s="1" nd="1"/>
        <i x="4" s="1" nd="1"/>
        <i x="34" s="1" nd="1"/>
        <i x="39" s="1" nd="1"/>
        <i x="62" s="1" nd="1"/>
        <i x="105" s="1" nd="1"/>
        <i x="127" s="1" nd="1"/>
        <i x="124" s="1" nd="1"/>
        <i x="8" s="1" nd="1"/>
        <i x="59" s="1" nd="1"/>
        <i x="130" s="1" nd="1"/>
        <i x="58" s="1" nd="1"/>
        <i x="57" s="1" nd="1"/>
        <i x="27" s="1" nd="1"/>
        <i x="38" s="1" nd="1"/>
        <i x="23" s="1" nd="1"/>
        <i x="10" s="1" nd="1"/>
        <i x="103" s="1" nd="1"/>
        <i x="54" s="1" nd="1"/>
        <i x="126" s="1" nd="1"/>
        <i x="93" s="1" nd="1"/>
        <i x="36" s="1" nd="1"/>
        <i x="76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cription" xr10:uid="{1899F213-83BD-43E5-A828-A9153295F2FC}" cache="Segment_Description" caption="Description" rowHeight="257175"/>
  <slicer name="BT" xr10:uid="{A82682AD-A6DB-49AF-8630-F2DA887E27FD}" cache="Segment_BT" caption="BT" rowHeight="257175"/>
  <slicer name="Client" xr10:uid="{4C34E554-B3EE-41A6-B91A-75B35D62745F}" cache="Segment_Client" caption="Client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7DFD92D-C38E-4FE3-B02D-A10A2E7FD111}" name="Tableau3" displayName="Tableau3" ref="A1:AC163" totalsRowShown="0" headerRowDxfId="1" dataDxfId="0" headerRowBorderDxfId="193">
  <autoFilter ref="A1:AC163" xr:uid="{17DFD92D-C38E-4FE3-B02D-A10A2E7FD111}"/>
  <tableColumns count="29">
    <tableColumn id="1" xr3:uid="{F817EC7D-5EB7-4AE0-988A-39F7258B1F10}" name="BT" dataDxfId="30"/>
    <tableColumn id="2" xr3:uid="{EAE46982-9524-499F-8099-D400F243B043}" name="Pièce" dataDxfId="29"/>
    <tableColumn id="3" xr3:uid="{0D03F7B3-C7A5-46C3-8939-70B990EFBD77}" name="Client" dataDxfId="28"/>
    <tableColumn id="4" xr3:uid="{B7D2C0C4-EC59-4264-A7AD-4316B8CF2796}" name="Ancient Code" dataDxfId="27"/>
    <tableColumn id="5" xr3:uid="{6AC47B41-207B-41E0-8EEA-132E5E56FDF0}" name="Séq Op" dataDxfId="26"/>
    <tableColumn id="6" xr3:uid="{14CB9175-C572-42D4-AD69-E82B5A3438A3}" name="Opérations" dataDxfId="25"/>
    <tableColumn id="7" xr3:uid="{17371675-BD84-4A7A-92A2-D1BECED6BA07}" name="Description" dataDxfId="24"/>
    <tableColumn id="8" xr3:uid="{43C77DA3-45CF-4C13-A816-96FC227558B4}" name="ID groupe ressource" dataDxfId="23"/>
    <tableColumn id="9" xr3:uid="{A50A12B3-DD5E-4FDA-9E36-551C5C04F24A}" name="Ressource ID" dataDxfId="22"/>
    <tableColumn id="10" xr3:uid="{1A11CCBF-4210-4F60-8E54-9E867B396B2C}" name="Qté Prod." dataDxfId="21"/>
    <tableColumn id="11" xr3:uid="{85503E28-492E-42FA-8D9C-29D046877BE0}" name="Qté Complétée" dataDxfId="20"/>
    <tableColumn id="12" xr3:uid="{A22F18A7-4C59-4892-BFF9-5FD866815B41}" name="Date Début" dataDxfId="19"/>
    <tableColumn id="13" xr3:uid="{6D2B55FD-F64C-4EBF-8A64-49793805E643}" name="Heure de Début" dataDxfId="18"/>
    <tableColumn id="14" xr3:uid="{4B5179AE-BE72-4AD1-BED4-77CCDF905E29}" name="Heure fin" dataDxfId="17"/>
    <tableColumn id="15" xr3:uid="{C65F669D-AE47-401C-9226-D52061AB0785}" name="Temps est Prod" dataDxfId="16"/>
    <tableColumn id="16" xr3:uid="{1D70A4EA-D4ED-4116-91B2-6CA28611B6BD}" name="Req. par" dataDxfId="15"/>
    <tableColumn id="17" xr3:uid="{19A6D41A-12ED-49CA-8EC7-3B489C9907B4}" name="NB OP" dataDxfId="14"/>
    <tableColumn id="18" xr3:uid="{E78D22B9-EECD-471C-BA88-87653D2247EB}" name="NB AIDE OP" dataDxfId="13"/>
    <tableColumn id="19" xr3:uid="{B168792C-4AE2-4133-8642-95BD79669F18}" name="MDO OP" dataDxfId="12">
      <calculatedColumnFormula>Tableau3[[#This Row],[NB OP]]*1</calculatedColumnFormula>
    </tableColumn>
    <tableColumn id="20" xr3:uid="{9680AF86-99AC-4AAF-91C1-52DBA1B77DA5}" name="MDO AIDE" dataDxfId="11">
      <calculatedColumnFormula>Tableau3[[#This Row],[NB AIDE OP]]*1</calculatedColumnFormula>
    </tableColumn>
    <tableColumn id="21" xr3:uid="{D7ADB3D4-93A6-4B71-883F-9CC4C6499233}" name="MDO EMBALT" dataDxfId="10">
      <calculatedColumnFormula>IF(COUNTIFS(#REF!,Tableau3[[#This Row],[Pièce]],#REF!,"EMBALT")=1,2,0)</calculatedColumnFormula>
    </tableColumn>
    <tableColumn id="22" xr3:uid="{51C5002A-195B-4FE7-9320-4C6B15258772}" name="SEQ - OP" dataDxfId="9">
      <calculatedColumnFormula>CONCATENATE(Tableau3[[#This Row],[BT]]," - ",Tableau3[[#This Row],[Séq Op]])</calculatedColumnFormula>
    </tableColumn>
    <tableColumn id="23" xr3:uid="{C22E826F-DF53-4885-B0B8-F2DBDF07B640}" name="RACOURCIE MDO" dataDxfId="8">
      <calculatedColumnFormula>CONCATENATE(Tableau3[[#This Row],[Pièce]]," - ",Tableau3[[#This Row],[Opérations]]," - ",Tableau3[[#This Row],[Séq Op]])</calculatedColumnFormula>
    </tableColumn>
    <tableColumn id="24" xr3:uid="{68F7FCF1-E2BB-44FB-9C67-2600288C8808}" name="SEM." dataDxfId="7">
      <calculatedColumnFormula>WEEKNUM(Tableau3[[#This Row],[Date Début]])</calculatedColumnFormula>
    </tableColumn>
    <tableColumn id="25" xr3:uid="{195B451C-1ED2-4DBC-823E-77831A130556}" name="OP AVANT" dataDxfId="6">
      <calculatedColumnFormula>IF(ISERROR(VLOOKUP(CONCATENATE(Tableau3[[#This Row],[BT]]," - ",Tableau3[[#This Row],[Séq Op]]-10),$V:$AC,7,FALSE)),"",VLOOKUP(CONCATENATE(Tableau3[[#This Row],[BT]]," - ",Tableau3[[#This Row],[Séq Op]]-10),$V:$AC,7,FALSE))</calculatedColumnFormula>
    </tableColumn>
    <tableColumn id="26" xr3:uid="{A2308524-2414-48A3-A331-A568EB2B63B2}" name="RESTRICTION PCS" dataDxfId="5">
      <calculatedColumnFormula>IF(ISERROR(VLOOKUP(Tableau3[[#This Row],[Pièce]],#REF!,2,FALSE)),"",VLOOKUP(Tableau3[[#This Row],[Pièce]],#REF!,2,FALSE))</calculatedColumnFormula>
    </tableColumn>
    <tableColumn id="27" xr3:uid="{FF2253E1-0324-43B8-B2E3-B2EB1371BFEF}" name="COMMENTAIRE" dataDxfId="4"/>
    <tableColumn id="28" xr3:uid="{03662359-9345-4E47-A2A0-2B849C35820F}" name="WORK CENTER" dataDxfId="3">
      <calculatedColumnFormula>VLOOKUP(Tableau3[[#This Row],[Description]],#REF!,2,FALSE)</calculatedColumnFormula>
    </tableColumn>
    <tableColumn id="29" xr3:uid="{EEC135B8-D66D-4270-AF78-66C807EC0CEA}" name="STATUT BT" dataDxfId="2">
      <calculatedColumnFormula>IF(Tableau3[[#This Row],[Qté Complétée]]&gt;=Tableau3[[#This Row],[Qté Prod.]],"COMPLÉTÉ",IF(Tableau3[[#This Row],[Qté Complétée]]&gt;0,"DÉBUTÉ",""))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Début" xr10:uid="{2989A446-40F4-469A-A749-845D3CDCF456}" sourceName="Date Début">
  <pivotTables>
    <pivotTable tabId="3" name="Tableau croisé dynamique1"/>
  </pivotTables>
  <state minimalRefreshVersion="6" lastRefreshVersion="6" pivotCacheId="994266342" filterType="dateBetween">
    <selection startDate="2024-12-09T00:00:00" endDate="2024-12-13T00:00:00"/>
    <bounds startDate="2024-01-01T00:00:00" endDate="2026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Début211111" xr10:uid="{568D11AB-74B8-44D3-BCCE-B95FB2939A26}" sourceName="Date Début">
  <pivotTables>
    <pivotTable tabId="53" name="Tableau croisé dynamique1"/>
  </pivotTables>
  <state minimalRefreshVersion="6" lastRefreshVersion="6" pivotCacheId="994266342" filterType="dateBetween">
    <selection startDate="2025-01-27T00:00:00" endDate="2025-01-31T00:00:00"/>
    <bounds startDate="2024-01-01T00:00:00" endDate="2026-01-01T00:00:00"/>
  </state>
</timelineCacheDefinition>
</file>

<file path=xl/timelineCaches/timelineCache3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Début2111111" xr10:uid="{D8A35017-BAA2-40BC-AA1F-A71A4AF734D5}" sourceName="Date Début">
  <pivotTables>
    <pivotTable tabId="78" name="Tableau croisé dynamique1"/>
  </pivotTables>
  <state minimalRefreshVersion="6" lastRefreshVersion="6" pivotCacheId="994266342" filterType="dateBetween">
    <selection startDate="2025-02-03T00:00:00" endDate="2025-02-07T00:00:00"/>
    <bounds startDate="2024-01-01T00:00:00" endDate="2026-01-01T00:00:00"/>
  </state>
</timelineCacheDefinition>
</file>

<file path=xl/timelineCaches/timelineCache4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Début2" xr10:uid="{59CDFFD7-3B32-4731-ADBD-969830197DE4}" sourceName="Date Début">
  <pivotTables>
    <pivotTable tabId="91" name="Tableau croisé dynamique6"/>
  </pivotTables>
  <state minimalRefreshVersion="6" lastRefreshVersion="6" pivotCacheId="1151718662" filterType="unknown">
    <bounds startDate="2025-01-01T00:00:00" endDate="2026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Début" xr10:uid="{D2989E8F-E499-4A37-86B9-4815D932DBBD}" cache="ChronologieNative_Date_Début" caption="Date Début" level="3" selectionLevel="3" scrollPosition="2024-12-04T00:00:00"/>
</timelines>
</file>

<file path=xl/timelines/timeline2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Début 20" xr10:uid="{F9E482B2-C059-424B-BC0A-49DB9C4F4A75}" cache="ChronologieNative_Date_Début211111" caption="Date Début" level="3" selectionLevel="3" scrollPosition="2025-01-17T00:00:00"/>
</timelines>
</file>

<file path=xl/timelines/timeline3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Début 22" xr10:uid="{5EEDE8F6-CC8A-45FC-BA7F-CDD0791CBA08}" cache="ChronologieNative_Date_Début2111111" caption="Date Début" level="3" selectionLevel="3" scrollPosition="2025-01-26T00:00:00"/>
</timelines>
</file>

<file path=xl/timelines/timeline4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Début 9" xr10:uid="{6D8B31FC-B3E2-42F5-9338-114236F88D55}" cache="ChronologieNative_Date_Début2" caption="Date Début" level="3" selectionLevel="3" scrollPosition="2025-12-03T00:00:00" style="TimeSlicerStyleDark4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4" Type="http://schemas.microsoft.com/office/2011/relationships/timeline" Target="../timelines/timelin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Relationship Id="rId4" Type="http://schemas.microsoft.com/office/2011/relationships/timeline" Target="../timelines/timelin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Relationship Id="rId4" Type="http://schemas.microsoft.com/office/2011/relationships/timeline" Target="../timelines/timelin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3C59F-E6EB-41A7-9F39-6EA35C2D7FF0}">
  <sheetPr>
    <tabColor rgb="FFFFFF00"/>
  </sheetPr>
  <dimension ref="A1:AC163"/>
  <sheetViews>
    <sheetView showGridLines="0" zoomScale="75" zoomScaleNormal="75" workbookViewId="0">
      <pane xSplit="3" ySplit="1" topLeftCell="D2" activePane="bottomRight" state="frozen"/>
      <selection activeCell="J23" sqref="J23"/>
      <selection pane="topRight" activeCell="J23" sqref="J23"/>
      <selection pane="bottomLeft" activeCell="J23" sqref="J23"/>
      <selection pane="bottomRight" activeCell="J14" sqref="J14"/>
    </sheetView>
  </sheetViews>
  <sheetFormatPr baseColWidth="10" defaultRowHeight="15" x14ac:dyDescent="0.25"/>
  <cols>
    <col min="1" max="1" width="14.28515625" style="18" customWidth="1"/>
    <col min="2" max="2" width="13.7109375" style="18" bestFit="1" customWidth="1"/>
    <col min="3" max="3" width="16.85546875" style="18" customWidth="1"/>
    <col min="4" max="4" width="16.28515625" style="18" bestFit="1" customWidth="1"/>
    <col min="5" max="5" width="10.5703125" style="18" bestFit="1" customWidth="1"/>
    <col min="6" max="6" width="14.28515625" style="17" bestFit="1" customWidth="1"/>
    <col min="7" max="7" width="29.140625" style="17" bestFit="1" customWidth="1"/>
    <col min="8" max="8" width="22.42578125" style="18" bestFit="1" customWidth="1"/>
    <col min="9" max="9" width="16" style="18" bestFit="1" customWidth="1"/>
    <col min="10" max="10" width="12.7109375" style="18" bestFit="1" customWidth="1"/>
    <col min="11" max="11" width="13" style="18" customWidth="1"/>
    <col min="12" max="12" width="10.140625" style="26" customWidth="1"/>
    <col min="13" max="14" width="10.140625" style="30" customWidth="1"/>
    <col min="15" max="15" width="11.7109375" style="17" customWidth="1"/>
    <col min="16" max="16" width="12.42578125" style="26" customWidth="1"/>
    <col min="17" max="17" width="9.7109375" style="18" bestFit="1" customWidth="1"/>
    <col min="18" max="18" width="14.28515625" style="18" bestFit="1" customWidth="1"/>
    <col min="19" max="21" width="11.42578125" style="19"/>
    <col min="22" max="22" width="15.7109375" style="19" bestFit="1" customWidth="1"/>
    <col min="23" max="23" width="24.140625" style="19" bestFit="1" customWidth="1"/>
    <col min="24" max="24" width="11.42578125" style="19"/>
    <col min="25" max="25" width="17.140625" style="19" customWidth="1"/>
    <col min="26" max="26" width="23" style="19" bestFit="1" customWidth="1"/>
    <col min="27" max="27" width="20.5703125" style="19" bestFit="1" customWidth="1"/>
    <col min="28" max="28" width="16.5703125" style="19" customWidth="1"/>
    <col min="29" max="29" width="18.7109375" style="19" customWidth="1"/>
    <col min="30" max="16384" width="11.42578125" style="17"/>
  </cols>
  <sheetData>
    <row r="1" spans="1:29" s="25" customFormat="1" ht="30.75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44</v>
      </c>
      <c r="F1" s="22" t="s">
        <v>165</v>
      </c>
      <c r="G1" s="22" t="s">
        <v>4</v>
      </c>
      <c r="H1" s="21" t="s">
        <v>5</v>
      </c>
      <c r="I1" s="21" t="s">
        <v>6</v>
      </c>
      <c r="J1" s="21" t="s">
        <v>7</v>
      </c>
      <c r="K1" s="21" t="s">
        <v>8</v>
      </c>
      <c r="L1" s="23" t="s">
        <v>9</v>
      </c>
      <c r="M1" s="23" t="s">
        <v>10</v>
      </c>
      <c r="N1" s="23" t="s">
        <v>11</v>
      </c>
      <c r="O1" s="24" t="s">
        <v>12</v>
      </c>
      <c r="P1" s="23" t="s">
        <v>40</v>
      </c>
      <c r="Q1" s="21" t="s">
        <v>162</v>
      </c>
      <c r="R1" s="21" t="s">
        <v>166</v>
      </c>
      <c r="S1" s="21" t="s">
        <v>284</v>
      </c>
      <c r="T1" s="21" t="s">
        <v>432</v>
      </c>
      <c r="U1" s="21" t="s">
        <v>433</v>
      </c>
      <c r="V1" s="21" t="s">
        <v>13</v>
      </c>
      <c r="W1" s="21" t="s">
        <v>164</v>
      </c>
      <c r="X1" s="21" t="s">
        <v>42</v>
      </c>
      <c r="Y1" s="21" t="s">
        <v>45</v>
      </c>
      <c r="Z1" s="21" t="s">
        <v>51</v>
      </c>
      <c r="AA1" s="21" t="s">
        <v>72</v>
      </c>
      <c r="AB1" s="21" t="s">
        <v>59</v>
      </c>
      <c r="AC1" s="21" t="s">
        <v>66</v>
      </c>
    </row>
    <row r="2" spans="1:29" x14ac:dyDescent="0.25">
      <c r="A2" s="18" t="s">
        <v>73</v>
      </c>
      <c r="B2" s="18" t="s">
        <v>74</v>
      </c>
      <c r="C2" s="18" t="s">
        <v>172</v>
      </c>
      <c r="D2" s="18" t="s">
        <v>177</v>
      </c>
      <c r="E2" s="18">
        <v>30</v>
      </c>
      <c r="F2" s="17" t="s">
        <v>22</v>
      </c>
      <c r="G2" s="17" t="s">
        <v>26</v>
      </c>
      <c r="H2" s="18" t="s">
        <v>24</v>
      </c>
      <c r="I2" s="18" t="s">
        <v>27</v>
      </c>
      <c r="J2" s="18">
        <v>6804</v>
      </c>
      <c r="K2" s="18">
        <v>6783</v>
      </c>
      <c r="L2" s="26">
        <v>45672</v>
      </c>
      <c r="M2" s="27">
        <v>45672.612083333297</v>
      </c>
      <c r="N2" s="27">
        <v>45677.587083333303</v>
      </c>
      <c r="O2" s="28">
        <v>14.05</v>
      </c>
      <c r="P2" s="26">
        <v>45684</v>
      </c>
      <c r="Q2" s="18" t="s">
        <v>285</v>
      </c>
      <c r="R2" s="18" t="s">
        <v>286</v>
      </c>
      <c r="S2" s="19">
        <f>Tableau3[[#This Row],[NB OP]]*1</f>
        <v>1</v>
      </c>
      <c r="T2" s="19">
        <f>Tableau3[[#This Row],[NB AIDE OP]]*1</f>
        <v>0</v>
      </c>
      <c r="U2" s="19" t="e">
        <f>IF(COUNTIFS(#REF!,Tableau3[[#This Row],[Pièce]],#REF!,"EMBALT")=1,2,0)</f>
        <v>#REF!</v>
      </c>
      <c r="V2" s="29" t="str">
        <f>CONCATENATE(Tableau3[[#This Row],[BT]]," - ",Tableau3[[#This Row],[Séq Op]])</f>
        <v>CJ25-00227 - 30</v>
      </c>
      <c r="W2" s="29" t="str">
        <f>CONCATENATE(Tableau3[[#This Row],[Pièce]]," - ",Tableau3[[#This Row],[Opérations]]," - ",Tableau3[[#This Row],[Séq Op]])</f>
        <v>55-3070 - TAIL-C - 30</v>
      </c>
      <c r="X2" s="29">
        <f>WEEKNUM(Tableau3[[#This Row],[Date Début]])</f>
        <v>3</v>
      </c>
      <c r="Y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2" s="29" t="str">
        <f>IF(ISERROR(VLOOKUP(Tableau3[[#This Row],[Pièce]],#REF!,2,FALSE)),"",VLOOKUP(Tableau3[[#This Row],[Pièce]],#REF!,2,FALSE))</f>
        <v/>
      </c>
      <c r="AA2" s="29"/>
      <c r="AB2" s="29" t="e">
        <f>VLOOKUP(Tableau3[[#This Row],[Description]],#REF!,2,FALSE)</f>
        <v>#REF!</v>
      </c>
      <c r="AC2" s="29" t="str">
        <f>IF(Tableau3[[#This Row],[Qté Complétée]]&gt;=Tableau3[[#This Row],[Qté Prod.]],"COMPLÉTÉ",IF(Tableau3[[#This Row],[Qté Complétée]]&gt;0,"DÉBUTÉ",""))</f>
        <v>DÉBUTÉ</v>
      </c>
    </row>
    <row r="3" spans="1:29" x14ac:dyDescent="0.25">
      <c r="A3" s="18" t="s">
        <v>83</v>
      </c>
      <c r="B3" s="18" t="s">
        <v>84</v>
      </c>
      <c r="C3" s="18" t="s">
        <v>170</v>
      </c>
      <c r="D3" s="18" t="s">
        <v>178</v>
      </c>
      <c r="E3" s="18">
        <v>20</v>
      </c>
      <c r="F3" s="17" t="s">
        <v>22</v>
      </c>
      <c r="G3" s="17" t="s">
        <v>23</v>
      </c>
      <c r="H3" s="18" t="s">
        <v>24</v>
      </c>
      <c r="I3" s="18" t="s">
        <v>25</v>
      </c>
      <c r="J3" s="18">
        <v>420</v>
      </c>
      <c r="K3" s="18">
        <v>360</v>
      </c>
      <c r="L3" s="26">
        <v>45714</v>
      </c>
      <c r="M3" s="27">
        <v>45714.576249999998</v>
      </c>
      <c r="N3" s="27">
        <v>45714.605000000003</v>
      </c>
      <c r="O3" s="28">
        <v>0.79</v>
      </c>
      <c r="P3" s="26">
        <v>45719</v>
      </c>
      <c r="Q3" s="18" t="s">
        <v>285</v>
      </c>
      <c r="R3" s="18" t="s">
        <v>286</v>
      </c>
      <c r="S3" s="19">
        <f>Tableau3[[#This Row],[NB OP]]*1</f>
        <v>1</v>
      </c>
      <c r="T3" s="19">
        <f>Tableau3[[#This Row],[NB AIDE OP]]*1</f>
        <v>0</v>
      </c>
      <c r="U3" s="19" t="e">
        <f>IF(COUNTIFS(#REF!,Tableau3[[#This Row],[Pièce]],#REF!,"EMBALT")=1,2,0)</f>
        <v>#REF!</v>
      </c>
      <c r="V3" s="29" t="str">
        <f>CONCATENATE(Tableau3[[#This Row],[BT]]," - ",Tableau3[[#This Row],[Séq Op]])</f>
        <v>CJ25-00745 - 20</v>
      </c>
      <c r="W3" s="29" t="str">
        <f>CONCATENATE(Tableau3[[#This Row],[Pièce]]," - ",Tableau3[[#This Row],[Opérations]]," - ",Tableau3[[#This Row],[Séq Op]])</f>
        <v>PO-12-525 - TAIL-C - 20</v>
      </c>
      <c r="X3" s="29">
        <f>WEEKNUM(Tableau3[[#This Row],[Date Début]])</f>
        <v>9</v>
      </c>
      <c r="Y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3" s="29" t="str">
        <f>IF(ISERROR(VLOOKUP(Tableau3[[#This Row],[Pièce]],#REF!,2,FALSE)),"",VLOOKUP(Tableau3[[#This Row],[Pièce]],#REF!,2,FALSE))</f>
        <v/>
      </c>
      <c r="AA3" s="29"/>
      <c r="AB3" s="29" t="e">
        <f>VLOOKUP(Tableau3[[#This Row],[Description]],#REF!,2,FALSE)</f>
        <v>#REF!</v>
      </c>
      <c r="AC3" s="29" t="str">
        <f>IF(Tableau3[[#This Row],[Qté Complétée]]&gt;=Tableau3[[#This Row],[Qté Prod.]],"COMPLÉTÉ",IF(Tableau3[[#This Row],[Qté Complétée]]&gt;0,"DÉBUTÉ",""))</f>
        <v>DÉBUTÉ</v>
      </c>
    </row>
    <row r="4" spans="1:29" x14ac:dyDescent="0.25">
      <c r="A4" s="18" t="s">
        <v>83</v>
      </c>
      <c r="B4" s="18" t="s">
        <v>84</v>
      </c>
      <c r="C4" s="18" t="s">
        <v>170</v>
      </c>
      <c r="D4" s="18" t="s">
        <v>178</v>
      </c>
      <c r="E4" s="18">
        <v>30</v>
      </c>
      <c r="F4" s="17" t="s">
        <v>22</v>
      </c>
      <c r="G4" s="17" t="s">
        <v>23</v>
      </c>
      <c r="H4" s="18" t="s">
        <v>24</v>
      </c>
      <c r="I4" s="18" t="s">
        <v>25</v>
      </c>
      <c r="J4" s="18">
        <v>420</v>
      </c>
      <c r="K4" s="18">
        <v>360</v>
      </c>
      <c r="L4" s="26">
        <v>45714</v>
      </c>
      <c r="M4" s="27">
        <v>45714.605000000003</v>
      </c>
      <c r="N4" s="27">
        <v>45715.359583333302</v>
      </c>
      <c r="O4" s="28">
        <v>2.46</v>
      </c>
      <c r="P4" s="26">
        <v>45719</v>
      </c>
      <c r="Q4" s="18" t="s">
        <v>285</v>
      </c>
      <c r="R4" s="18" t="s">
        <v>287</v>
      </c>
      <c r="S4" s="19">
        <f>Tableau3[[#This Row],[NB OP]]*1</f>
        <v>1</v>
      </c>
      <c r="T4" s="19">
        <f>Tableau3[[#This Row],[NB AIDE OP]]*1</f>
        <v>0.1</v>
      </c>
      <c r="U4" s="19" t="e">
        <f>IF(COUNTIFS(#REF!,Tableau3[[#This Row],[Pièce]],#REF!,"EMBALT")=1,2,0)</f>
        <v>#REF!</v>
      </c>
      <c r="V4" s="29" t="str">
        <f>CONCATENATE(Tableau3[[#This Row],[BT]]," - ",Tableau3[[#This Row],[Séq Op]])</f>
        <v>CJ25-00745 - 30</v>
      </c>
      <c r="W4" s="29" t="str">
        <f>CONCATENATE(Tableau3[[#This Row],[Pièce]]," - ",Tableau3[[#This Row],[Opérations]]," - ",Tableau3[[#This Row],[Séq Op]])</f>
        <v>PO-12-525 - TAIL-C - 30</v>
      </c>
      <c r="X4" s="29">
        <f>WEEKNUM(Tableau3[[#This Row],[Date Début]])</f>
        <v>9</v>
      </c>
      <c r="Y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4" s="29" t="str">
        <f>IF(ISERROR(VLOOKUP(Tableau3[[#This Row],[Pièce]],#REF!,2,FALSE)),"",VLOOKUP(Tableau3[[#This Row],[Pièce]],#REF!,2,FALSE))</f>
        <v/>
      </c>
      <c r="AA4" s="29"/>
      <c r="AB4" s="29" t="e">
        <f>VLOOKUP(Tableau3[[#This Row],[Description]],#REF!,2,FALSE)</f>
        <v>#REF!</v>
      </c>
      <c r="AC4" s="29" t="str">
        <f>IF(Tableau3[[#This Row],[Qté Complétée]]&gt;=Tableau3[[#This Row],[Qté Prod.]],"COMPLÉTÉ",IF(Tableau3[[#This Row],[Qté Complétée]]&gt;0,"DÉBUTÉ",""))</f>
        <v>DÉBUTÉ</v>
      </c>
    </row>
    <row r="5" spans="1:29" x14ac:dyDescent="0.25">
      <c r="A5" s="18" t="s">
        <v>83</v>
      </c>
      <c r="B5" s="18" t="s">
        <v>84</v>
      </c>
      <c r="C5" s="18" t="s">
        <v>170</v>
      </c>
      <c r="D5" s="18" t="s">
        <v>178</v>
      </c>
      <c r="E5" s="18">
        <v>40</v>
      </c>
      <c r="F5" s="17" t="s">
        <v>18</v>
      </c>
      <c r="G5" s="17" t="s">
        <v>19</v>
      </c>
      <c r="H5" s="18" t="s">
        <v>20</v>
      </c>
      <c r="I5" s="18" t="s">
        <v>21</v>
      </c>
      <c r="J5" s="18">
        <v>420</v>
      </c>
      <c r="K5" s="18">
        <v>360</v>
      </c>
      <c r="L5" s="26">
        <v>45714</v>
      </c>
      <c r="M5" s="27">
        <v>45714.605000000003</v>
      </c>
      <c r="N5" s="27">
        <v>45715.359583333302</v>
      </c>
      <c r="O5" s="28">
        <v>2.46</v>
      </c>
      <c r="P5" s="26">
        <v>45719</v>
      </c>
      <c r="Q5" s="18" t="s">
        <v>285</v>
      </c>
      <c r="R5" s="18" t="s">
        <v>286</v>
      </c>
      <c r="S5" s="19">
        <f>Tableau3[[#This Row],[NB OP]]*1</f>
        <v>1</v>
      </c>
      <c r="T5" s="19">
        <f>Tableau3[[#This Row],[NB AIDE OP]]*1</f>
        <v>0</v>
      </c>
      <c r="U5" s="19" t="e">
        <f>IF(COUNTIFS(#REF!,Tableau3[[#This Row],[Pièce]],#REF!,"EMBALT")=1,2,0)</f>
        <v>#REF!</v>
      </c>
      <c r="V5" s="29" t="str">
        <f>CONCATENATE(Tableau3[[#This Row],[BT]]," - ",Tableau3[[#This Row],[Séq Op]])</f>
        <v>CJ25-00745 - 40</v>
      </c>
      <c r="W5" s="29" t="str">
        <f>CONCATENATE(Tableau3[[#This Row],[Pièce]]," - ",Tableau3[[#This Row],[Opérations]]," - ",Tableau3[[#This Row],[Séq Op]])</f>
        <v>PO-12-525 - IMPRIM - 40</v>
      </c>
      <c r="X5" s="29">
        <f>WEEKNUM(Tableau3[[#This Row],[Date Début]])</f>
        <v>9</v>
      </c>
      <c r="Y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5" s="29" t="str">
        <f>IF(ISERROR(VLOOKUP(Tableau3[[#This Row],[Pièce]],#REF!,2,FALSE)),"",VLOOKUP(Tableau3[[#This Row],[Pièce]],#REF!,2,FALSE))</f>
        <v/>
      </c>
      <c r="AA5" s="29"/>
      <c r="AB5" s="29" t="e">
        <f>VLOOKUP(Tableau3[[#This Row],[Description]],#REF!,2,FALSE)</f>
        <v>#REF!</v>
      </c>
      <c r="AC5" s="29" t="str">
        <f>IF(Tableau3[[#This Row],[Qté Complétée]]&gt;=Tableau3[[#This Row],[Qté Prod.]],"COMPLÉTÉ",IF(Tableau3[[#This Row],[Qté Complétée]]&gt;0,"DÉBUTÉ",""))</f>
        <v>DÉBUTÉ</v>
      </c>
    </row>
    <row r="6" spans="1:29" x14ac:dyDescent="0.25">
      <c r="A6" s="18" t="s">
        <v>246</v>
      </c>
      <c r="B6" s="18" t="s">
        <v>157</v>
      </c>
      <c r="C6" s="18" t="s">
        <v>208</v>
      </c>
      <c r="D6" s="18" t="s">
        <v>202</v>
      </c>
      <c r="E6" s="18">
        <v>10</v>
      </c>
      <c r="F6" s="17" t="s">
        <v>48</v>
      </c>
      <c r="G6" s="17" t="s">
        <v>241</v>
      </c>
      <c r="H6" s="18" t="s">
        <v>20</v>
      </c>
      <c r="I6" s="18" t="s">
        <v>247</v>
      </c>
      <c r="J6" s="18">
        <v>32</v>
      </c>
      <c r="K6" s="18">
        <v>0</v>
      </c>
      <c r="L6" s="26">
        <v>45721</v>
      </c>
      <c r="M6" s="27">
        <v>45721.292083333297</v>
      </c>
      <c r="N6" s="27">
        <v>45721.313750000001</v>
      </c>
      <c r="O6" s="28">
        <v>0.52</v>
      </c>
      <c r="P6" s="26">
        <v>45726</v>
      </c>
      <c r="Q6" s="18" t="s">
        <v>285</v>
      </c>
      <c r="R6" s="18" t="s">
        <v>288</v>
      </c>
      <c r="S6" s="19">
        <f>Tableau3[[#This Row],[NB OP]]*1</f>
        <v>1</v>
      </c>
      <c r="T6" s="19">
        <f>Tableau3[[#This Row],[NB AIDE OP]]*1</f>
        <v>3</v>
      </c>
      <c r="U6" s="19" t="e">
        <f>IF(COUNTIFS(#REF!,Tableau3[[#This Row],[Pièce]],#REF!,"EMBALT")=1,2,0)</f>
        <v>#REF!</v>
      </c>
      <c r="V6" s="29" t="str">
        <f>CONCATENATE(Tableau3[[#This Row],[BT]]," - ",Tableau3[[#This Row],[Séq Op]])</f>
        <v>CJ25-00752 - 10</v>
      </c>
      <c r="W6" s="29" t="str">
        <f>CONCATENATE(Tableau3[[#This Row],[Pièce]]," - ",Tableau3[[#This Row],[Opérations]]," - ",Tableau3[[#This Row],[Séq Op]])</f>
        <v>74-7910 - LAMINAGE - 10</v>
      </c>
      <c r="X6" s="29">
        <f>WEEKNUM(Tableau3[[#This Row],[Date Début]])</f>
        <v>10</v>
      </c>
      <c r="Y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6" s="29" t="str">
        <f>IF(ISERROR(VLOOKUP(Tableau3[[#This Row],[Pièce]],#REF!,2,FALSE)),"",VLOOKUP(Tableau3[[#This Row],[Pièce]],#REF!,2,FALSE))</f>
        <v/>
      </c>
      <c r="AA6" s="29"/>
      <c r="AB6" s="29" t="e">
        <f>VLOOKUP(Tableau3[[#This Row],[Description]],#REF!,2,FALSE)</f>
        <v>#REF!</v>
      </c>
      <c r="AC6" s="29" t="str">
        <f>IF(Tableau3[[#This Row],[Qté Complétée]]&gt;=Tableau3[[#This Row],[Qté Prod.]],"COMPLÉTÉ",IF(Tableau3[[#This Row],[Qté Complétée]]&gt;0,"DÉBUTÉ",""))</f>
        <v/>
      </c>
    </row>
    <row r="7" spans="1:29" x14ac:dyDescent="0.25">
      <c r="A7" s="18" t="s">
        <v>248</v>
      </c>
      <c r="B7" s="18" t="s">
        <v>158</v>
      </c>
      <c r="C7" s="18" t="s">
        <v>208</v>
      </c>
      <c r="D7" s="18" t="s">
        <v>202</v>
      </c>
      <c r="E7" s="18">
        <v>10</v>
      </c>
      <c r="F7" s="17" t="s">
        <v>48</v>
      </c>
      <c r="G7" s="17" t="s">
        <v>241</v>
      </c>
      <c r="H7" s="18" t="s">
        <v>20</v>
      </c>
      <c r="I7" s="18" t="s">
        <v>247</v>
      </c>
      <c r="J7" s="18">
        <v>128</v>
      </c>
      <c r="K7" s="18">
        <v>0</v>
      </c>
      <c r="L7" s="26">
        <v>45721</v>
      </c>
      <c r="M7" s="27">
        <v>45721.313750000001</v>
      </c>
      <c r="N7" s="27">
        <v>45721.387499999997</v>
      </c>
      <c r="O7" s="28">
        <v>1.77</v>
      </c>
      <c r="P7" s="26">
        <v>45726</v>
      </c>
      <c r="Q7" s="18" t="s">
        <v>285</v>
      </c>
      <c r="R7" s="18" t="s">
        <v>288</v>
      </c>
      <c r="S7" s="19">
        <f>Tableau3[[#This Row],[NB OP]]*1</f>
        <v>1</v>
      </c>
      <c r="T7" s="19">
        <f>Tableau3[[#This Row],[NB AIDE OP]]*1</f>
        <v>3</v>
      </c>
      <c r="U7" s="19" t="e">
        <f>IF(COUNTIFS(#REF!,Tableau3[[#This Row],[Pièce]],#REF!,"EMBALT")=1,2,0)</f>
        <v>#REF!</v>
      </c>
      <c r="V7" s="29" t="str">
        <f>CONCATENATE(Tableau3[[#This Row],[BT]]," - ",Tableau3[[#This Row],[Séq Op]])</f>
        <v>CJ25-00756 - 10</v>
      </c>
      <c r="W7" s="29" t="str">
        <f>CONCATENATE(Tableau3[[#This Row],[Pièce]]," - ",Tableau3[[#This Row],[Opérations]]," - ",Tableau3[[#This Row],[Séq Op]])</f>
        <v>74-7920 - LAMINAGE - 10</v>
      </c>
      <c r="X7" s="29">
        <f>WEEKNUM(Tableau3[[#This Row],[Date Début]])</f>
        <v>10</v>
      </c>
      <c r="Y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7" s="29" t="str">
        <f>IF(ISERROR(VLOOKUP(Tableau3[[#This Row],[Pièce]],#REF!,2,FALSE)),"",VLOOKUP(Tableau3[[#This Row],[Pièce]],#REF!,2,FALSE))</f>
        <v/>
      </c>
      <c r="AA7" s="29"/>
      <c r="AB7" s="29" t="e">
        <f>VLOOKUP(Tableau3[[#This Row],[Description]],#REF!,2,FALSE)</f>
        <v>#REF!</v>
      </c>
      <c r="AC7" s="29" t="str">
        <f>IF(Tableau3[[#This Row],[Qté Complétée]]&gt;=Tableau3[[#This Row],[Qté Prod.]],"COMPLÉTÉ",IF(Tableau3[[#This Row],[Qté Complétée]]&gt;0,"DÉBUTÉ",""))</f>
        <v/>
      </c>
    </row>
    <row r="8" spans="1:29" x14ac:dyDescent="0.25">
      <c r="A8" s="18" t="s">
        <v>86</v>
      </c>
      <c r="B8" s="18" t="s">
        <v>46</v>
      </c>
      <c r="C8" s="18" t="s">
        <v>208</v>
      </c>
      <c r="D8" s="18" t="s">
        <v>209</v>
      </c>
      <c r="E8" s="18">
        <v>10</v>
      </c>
      <c r="F8" s="17" t="s">
        <v>14</v>
      </c>
      <c r="G8" s="17" t="s">
        <v>28</v>
      </c>
      <c r="H8" s="18" t="s">
        <v>16</v>
      </c>
      <c r="I8" s="18" t="s">
        <v>29</v>
      </c>
      <c r="J8" s="18">
        <v>288</v>
      </c>
      <c r="K8" s="18">
        <v>0</v>
      </c>
      <c r="L8" s="26">
        <v>45714</v>
      </c>
      <c r="M8" s="27">
        <v>45714.291666666701</v>
      </c>
      <c r="N8" s="27">
        <v>45715.495416666701</v>
      </c>
      <c r="O8" s="28">
        <v>11.89</v>
      </c>
      <c r="P8" s="26">
        <v>45721</v>
      </c>
      <c r="Q8" s="18" t="s">
        <v>285</v>
      </c>
      <c r="R8" s="18" t="s">
        <v>285</v>
      </c>
      <c r="S8" s="19">
        <f>Tableau3[[#This Row],[NB OP]]*1</f>
        <v>1</v>
      </c>
      <c r="T8" s="19">
        <f>Tableau3[[#This Row],[NB AIDE OP]]*1</f>
        <v>1</v>
      </c>
      <c r="U8" s="19" t="e">
        <f>IF(COUNTIFS(#REF!,Tableau3[[#This Row],[Pièce]],#REF!,"EMBALT")=1,2,0)</f>
        <v>#REF!</v>
      </c>
      <c r="V8" s="29" t="str">
        <f>CONCATENATE(Tableau3[[#This Row],[BT]]," - ",Tableau3[[#This Row],[Séq Op]])</f>
        <v>CJ25-00757 - 10</v>
      </c>
      <c r="W8" s="29" t="str">
        <f>CONCATENATE(Tableau3[[#This Row],[Pièce]]," - ",Tableau3[[#This Row],[Opérations]]," - ",Tableau3[[#This Row],[Séq Op]])</f>
        <v>69-7561 - TAIL-S - 10</v>
      </c>
      <c r="X8" s="29">
        <f>WEEKNUM(Tableau3[[#This Row],[Date Début]])</f>
        <v>9</v>
      </c>
      <c r="Y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8" s="29" t="str">
        <f>IF(ISERROR(VLOOKUP(Tableau3[[#This Row],[Pièce]],#REF!,2,FALSE)),"",VLOOKUP(Tableau3[[#This Row],[Pièce]],#REF!,2,FALSE))</f>
        <v/>
      </c>
      <c r="AA8" s="29"/>
      <c r="AB8" s="29" t="e">
        <f>VLOOKUP(Tableau3[[#This Row],[Description]],#REF!,2,FALSE)</f>
        <v>#REF!</v>
      </c>
      <c r="AC8" s="29" t="str">
        <f>IF(Tableau3[[#This Row],[Qté Complétée]]&gt;=Tableau3[[#This Row],[Qté Prod.]],"COMPLÉTÉ",IF(Tableau3[[#This Row],[Qté Complétée]]&gt;0,"DÉBUTÉ",""))</f>
        <v/>
      </c>
    </row>
    <row r="9" spans="1:29" x14ac:dyDescent="0.25">
      <c r="A9" s="18" t="s">
        <v>249</v>
      </c>
      <c r="B9" s="18" t="s">
        <v>143</v>
      </c>
      <c r="C9" s="18" t="s">
        <v>208</v>
      </c>
      <c r="D9" s="18" t="s">
        <v>250</v>
      </c>
      <c r="E9" s="18">
        <v>10</v>
      </c>
      <c r="F9" s="17" t="s">
        <v>48</v>
      </c>
      <c r="G9" s="17" t="s">
        <v>241</v>
      </c>
      <c r="H9" s="18" t="s">
        <v>20</v>
      </c>
      <c r="I9" s="18" t="s">
        <v>247</v>
      </c>
      <c r="J9" s="18">
        <v>128</v>
      </c>
      <c r="K9" s="18">
        <v>0</v>
      </c>
      <c r="L9" s="26">
        <v>45721</v>
      </c>
      <c r="M9" s="27">
        <v>45721.387499999997</v>
      </c>
      <c r="N9" s="27">
        <v>45721.46125</v>
      </c>
      <c r="O9" s="28">
        <v>1.77</v>
      </c>
      <c r="P9" s="26">
        <v>45726</v>
      </c>
      <c r="Q9" s="18" t="s">
        <v>285</v>
      </c>
      <c r="R9" s="18" t="s">
        <v>288</v>
      </c>
      <c r="S9" s="19">
        <f>Tableau3[[#This Row],[NB OP]]*1</f>
        <v>1</v>
      </c>
      <c r="T9" s="19">
        <f>Tableau3[[#This Row],[NB AIDE OP]]*1</f>
        <v>3</v>
      </c>
      <c r="U9" s="19" t="e">
        <f>IF(COUNTIFS(#REF!,Tableau3[[#This Row],[Pièce]],#REF!,"EMBALT")=1,2,0)</f>
        <v>#REF!</v>
      </c>
      <c r="V9" s="29" t="str">
        <f>CONCATENATE(Tableau3[[#This Row],[BT]]," - ",Tableau3[[#This Row],[Séq Op]])</f>
        <v>CJ25-00758 - 10</v>
      </c>
      <c r="W9" s="29" t="str">
        <f>CONCATENATE(Tableau3[[#This Row],[Pièce]]," - ",Tableau3[[#This Row],[Opérations]]," - ",Tableau3[[#This Row],[Séq Op]])</f>
        <v>69-7560 - LAMINAGE - 10</v>
      </c>
      <c r="X9" s="29">
        <f>WEEKNUM(Tableau3[[#This Row],[Date Début]])</f>
        <v>10</v>
      </c>
      <c r="Y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9" s="29" t="str">
        <f>IF(ISERROR(VLOOKUP(Tableau3[[#This Row],[Pièce]],#REF!,2,FALSE)),"",VLOOKUP(Tableau3[[#This Row],[Pièce]],#REF!,2,FALSE))</f>
        <v/>
      </c>
      <c r="AA9" s="29"/>
      <c r="AB9" s="29" t="e">
        <f>VLOOKUP(Tableau3[[#This Row],[Description]],#REF!,2,FALSE)</f>
        <v>#REF!</v>
      </c>
      <c r="AC9" s="29" t="str">
        <f>IF(Tableau3[[#This Row],[Qté Complétée]]&gt;=Tableau3[[#This Row],[Qté Prod.]],"COMPLÉTÉ",IF(Tableau3[[#This Row],[Qté Complétée]]&gt;0,"DÉBUTÉ",""))</f>
        <v/>
      </c>
    </row>
    <row r="10" spans="1:29" x14ac:dyDescent="0.25">
      <c r="A10" s="18" t="s">
        <v>88</v>
      </c>
      <c r="B10" s="18" t="s">
        <v>35</v>
      </c>
      <c r="C10" s="18" t="s">
        <v>211</v>
      </c>
      <c r="D10" s="18" t="s">
        <v>173</v>
      </c>
      <c r="E10" s="18">
        <v>20</v>
      </c>
      <c r="F10" s="17" t="s">
        <v>14</v>
      </c>
      <c r="G10" s="17" t="s">
        <v>30</v>
      </c>
      <c r="H10" s="18" t="s">
        <v>16</v>
      </c>
      <c r="I10" s="18" t="s">
        <v>31</v>
      </c>
      <c r="J10" s="18">
        <v>1292</v>
      </c>
      <c r="K10" s="18">
        <v>1428</v>
      </c>
      <c r="L10" s="26">
        <v>45712</v>
      </c>
      <c r="M10" s="27">
        <v>45712.385000000002</v>
      </c>
      <c r="N10" s="27">
        <v>45713.586666666699</v>
      </c>
      <c r="O10" s="28">
        <v>10.84</v>
      </c>
      <c r="P10" s="26">
        <v>45716</v>
      </c>
      <c r="Q10" s="18" t="s">
        <v>285</v>
      </c>
      <c r="R10" s="18" t="s">
        <v>286</v>
      </c>
      <c r="S10" s="19">
        <f>Tableau3[[#This Row],[NB OP]]*1</f>
        <v>1</v>
      </c>
      <c r="T10" s="19">
        <f>Tableau3[[#This Row],[NB AIDE OP]]*1</f>
        <v>0</v>
      </c>
      <c r="U10" s="19" t="e">
        <f>IF(COUNTIFS(#REF!,Tableau3[[#This Row],[Pièce]],#REF!,"EMBALT")=1,2,0)</f>
        <v>#REF!</v>
      </c>
      <c r="V10" s="29" t="str">
        <f>CONCATENATE(Tableau3[[#This Row],[BT]]," - ",Tableau3[[#This Row],[Séq Op]])</f>
        <v>CJ25-00851 - 20</v>
      </c>
      <c r="W10" s="29" t="str">
        <f>CONCATENATE(Tableau3[[#This Row],[Pièce]]," - ",Tableau3[[#This Row],[Opérations]]," - ",Tableau3[[#This Row],[Séq Op]])</f>
        <v>68-1020 - TAIL-S - 20</v>
      </c>
      <c r="X10" s="29">
        <f>WEEKNUM(Tableau3[[#This Row],[Date Début]])</f>
        <v>9</v>
      </c>
      <c r="Y1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0" s="29" t="str">
        <f>IF(ISERROR(VLOOKUP(Tableau3[[#This Row],[Pièce]],#REF!,2,FALSE)),"",VLOOKUP(Tableau3[[#This Row],[Pièce]],#REF!,2,FALSE))</f>
        <v/>
      </c>
      <c r="AA10" s="29"/>
      <c r="AB10" s="29" t="e">
        <f>VLOOKUP(Tableau3[[#This Row],[Description]],#REF!,2,FALSE)</f>
        <v>#REF!</v>
      </c>
      <c r="AC10" s="29" t="str">
        <f>IF(Tableau3[[#This Row],[Qté Complétée]]&gt;=Tableau3[[#This Row],[Qté Prod.]],"COMPLÉTÉ",IF(Tableau3[[#This Row],[Qté Complétée]]&gt;0,"DÉBUTÉ",""))</f>
        <v>COMPLÉTÉ</v>
      </c>
    </row>
    <row r="11" spans="1:29" x14ac:dyDescent="0.25">
      <c r="A11" s="18" t="s">
        <v>167</v>
      </c>
      <c r="B11" s="18" t="s">
        <v>47</v>
      </c>
      <c r="C11" s="18" t="s">
        <v>212</v>
      </c>
      <c r="D11" s="18" t="s">
        <v>213</v>
      </c>
      <c r="E11" s="18">
        <v>20</v>
      </c>
      <c r="F11" s="17" t="s">
        <v>14</v>
      </c>
      <c r="G11" s="17" t="s">
        <v>15</v>
      </c>
      <c r="H11" s="18" t="s">
        <v>16</v>
      </c>
      <c r="I11" s="18" t="s">
        <v>17</v>
      </c>
      <c r="J11" s="18">
        <v>13728</v>
      </c>
      <c r="K11" s="18">
        <v>13200</v>
      </c>
      <c r="L11" s="26">
        <v>45713</v>
      </c>
      <c r="M11" s="27">
        <v>45713.334999999999</v>
      </c>
      <c r="N11" s="27">
        <v>45714.3495833333</v>
      </c>
      <c r="O11" s="28">
        <v>7.35</v>
      </c>
      <c r="P11" s="26">
        <v>45719</v>
      </c>
      <c r="Q11" s="18" t="s">
        <v>285</v>
      </c>
      <c r="R11" s="18" t="s">
        <v>285</v>
      </c>
      <c r="S11" s="19">
        <f>Tableau3[[#This Row],[NB OP]]*1</f>
        <v>1</v>
      </c>
      <c r="T11" s="19">
        <f>Tableau3[[#This Row],[NB AIDE OP]]*1</f>
        <v>1</v>
      </c>
      <c r="U11" s="19" t="e">
        <f>IF(COUNTIFS(#REF!,Tableau3[[#This Row],[Pièce]],#REF!,"EMBALT")=1,2,0)</f>
        <v>#REF!</v>
      </c>
      <c r="V11" s="29" t="str">
        <f>CONCATENATE(Tableau3[[#This Row],[BT]]," - ",Tableau3[[#This Row],[Séq Op]])</f>
        <v>CJ25-00910 - 20</v>
      </c>
      <c r="W11" s="29" t="str">
        <f>CONCATENATE(Tableau3[[#This Row],[Pièce]]," - ",Tableau3[[#This Row],[Opérations]]," - ",Tableau3[[#This Row],[Séq Op]])</f>
        <v>67-1230 - TAIL-S - 20</v>
      </c>
      <c r="X11" s="29">
        <f>WEEKNUM(Tableau3[[#This Row],[Date Début]])</f>
        <v>9</v>
      </c>
      <c r="Y1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1" s="29" t="str">
        <f>IF(ISERROR(VLOOKUP(Tableau3[[#This Row],[Pièce]],#REF!,2,FALSE)),"",VLOOKUP(Tableau3[[#This Row],[Pièce]],#REF!,2,FALSE))</f>
        <v/>
      </c>
      <c r="AA11" s="29"/>
      <c r="AB11" s="29" t="e">
        <f>VLOOKUP(Tableau3[[#This Row],[Description]],#REF!,2,FALSE)</f>
        <v>#REF!</v>
      </c>
      <c r="AC11" s="29" t="str">
        <f>IF(Tableau3[[#This Row],[Qté Complétée]]&gt;=Tableau3[[#This Row],[Qté Prod.]],"COMPLÉTÉ",IF(Tableau3[[#This Row],[Qté Complétée]]&gt;0,"DÉBUTÉ",""))</f>
        <v>DÉBUTÉ</v>
      </c>
    </row>
    <row r="12" spans="1:29" x14ac:dyDescent="0.25">
      <c r="A12" s="18" t="s">
        <v>168</v>
      </c>
      <c r="B12" s="18" t="s">
        <v>82</v>
      </c>
      <c r="C12" s="18" t="s">
        <v>214</v>
      </c>
      <c r="D12" s="18" t="s">
        <v>215</v>
      </c>
      <c r="E12" s="18">
        <v>20</v>
      </c>
      <c r="F12" s="17" t="s">
        <v>14</v>
      </c>
      <c r="G12" s="17" t="s">
        <v>30</v>
      </c>
      <c r="H12" s="18" t="s">
        <v>16</v>
      </c>
      <c r="I12" s="18" t="s">
        <v>31</v>
      </c>
      <c r="J12" s="18">
        <v>4920</v>
      </c>
      <c r="K12" s="18">
        <v>0</v>
      </c>
      <c r="L12" s="26">
        <v>45714</v>
      </c>
      <c r="M12" s="27">
        <v>45714.495000000003</v>
      </c>
      <c r="N12" s="27">
        <v>45715.306250000001</v>
      </c>
      <c r="O12" s="28">
        <v>2.4700000000000002</v>
      </c>
      <c r="P12" s="26">
        <v>45721</v>
      </c>
      <c r="Q12" s="18" t="s">
        <v>285</v>
      </c>
      <c r="R12" s="18" t="s">
        <v>285</v>
      </c>
      <c r="S12" s="19">
        <f>Tableau3[[#This Row],[NB OP]]*1</f>
        <v>1</v>
      </c>
      <c r="T12" s="19">
        <f>Tableau3[[#This Row],[NB AIDE OP]]*1</f>
        <v>1</v>
      </c>
      <c r="U12" s="19" t="e">
        <f>IF(COUNTIFS(#REF!,Tableau3[[#This Row],[Pièce]],#REF!,"EMBALT")=1,2,0)</f>
        <v>#REF!</v>
      </c>
      <c r="V12" s="29" t="str">
        <f>CONCATENATE(Tableau3[[#This Row],[BT]]," - ",Tableau3[[#This Row],[Séq Op]])</f>
        <v>CJ25-00915 - 20</v>
      </c>
      <c r="W12" s="29" t="str">
        <f>CONCATENATE(Tableau3[[#This Row],[Pièce]]," - ",Tableau3[[#This Row],[Opérations]]," - ",Tableau3[[#This Row],[Séq Op]])</f>
        <v>73-1430 - TAIL-S - 20</v>
      </c>
      <c r="X12" s="29">
        <f>WEEKNUM(Tableau3[[#This Row],[Date Début]])</f>
        <v>9</v>
      </c>
      <c r="Y1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2" s="29" t="str">
        <f>IF(ISERROR(VLOOKUP(Tableau3[[#This Row],[Pièce]],#REF!,2,FALSE)),"",VLOOKUP(Tableau3[[#This Row],[Pièce]],#REF!,2,FALSE))</f>
        <v/>
      </c>
      <c r="AA12" s="29"/>
      <c r="AB12" s="29" t="e">
        <f>VLOOKUP(Tableau3[[#This Row],[Description]],#REF!,2,FALSE)</f>
        <v>#REF!</v>
      </c>
      <c r="AC12" s="29" t="str">
        <f>IF(Tableau3[[#This Row],[Qté Complétée]]&gt;=Tableau3[[#This Row],[Qté Prod.]],"COMPLÉTÉ",IF(Tableau3[[#This Row],[Qté Complétée]]&gt;0,"DÉBUTÉ",""))</f>
        <v/>
      </c>
    </row>
    <row r="13" spans="1:29" x14ac:dyDescent="0.25">
      <c r="A13" s="18" t="s">
        <v>251</v>
      </c>
      <c r="B13" s="18" t="s">
        <v>46</v>
      </c>
      <c r="C13" s="18" t="s">
        <v>208</v>
      </c>
      <c r="D13" s="18" t="s">
        <v>209</v>
      </c>
      <c r="E13" s="18">
        <v>10</v>
      </c>
      <c r="F13" s="17" t="s">
        <v>14</v>
      </c>
      <c r="G13" s="17" t="s">
        <v>28</v>
      </c>
      <c r="H13" s="18" t="s">
        <v>16</v>
      </c>
      <c r="I13" s="18" t="s">
        <v>29</v>
      </c>
      <c r="J13" s="18">
        <v>288</v>
      </c>
      <c r="K13" s="18">
        <v>0</v>
      </c>
      <c r="L13" s="26">
        <v>45735</v>
      </c>
      <c r="M13" s="27">
        <v>45735.292083333297</v>
      </c>
      <c r="N13" s="27">
        <v>45736.495833333298</v>
      </c>
      <c r="O13" s="28">
        <v>11.89</v>
      </c>
      <c r="P13" s="26">
        <v>45740</v>
      </c>
      <c r="Q13" s="18" t="s">
        <v>285</v>
      </c>
      <c r="R13" s="18" t="s">
        <v>285</v>
      </c>
      <c r="S13" s="19">
        <f>Tableau3[[#This Row],[NB OP]]*1</f>
        <v>1</v>
      </c>
      <c r="T13" s="19">
        <f>Tableau3[[#This Row],[NB AIDE OP]]*1</f>
        <v>1</v>
      </c>
      <c r="U13" s="19" t="e">
        <f>IF(COUNTIFS(#REF!,Tableau3[[#This Row],[Pièce]],#REF!,"EMBALT")=1,2,0)</f>
        <v>#REF!</v>
      </c>
      <c r="V13" s="29" t="str">
        <f>CONCATENATE(Tableau3[[#This Row],[BT]]," - ",Tableau3[[#This Row],[Séq Op]])</f>
        <v>CJ25-00917 - 10</v>
      </c>
      <c r="W13" s="29" t="str">
        <f>CONCATENATE(Tableau3[[#This Row],[Pièce]]," - ",Tableau3[[#This Row],[Opérations]]," - ",Tableau3[[#This Row],[Séq Op]])</f>
        <v>69-7561 - TAIL-S - 10</v>
      </c>
      <c r="X13" s="29">
        <f>WEEKNUM(Tableau3[[#This Row],[Date Début]])</f>
        <v>12</v>
      </c>
      <c r="Y1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3" s="29" t="str">
        <f>IF(ISERROR(VLOOKUP(Tableau3[[#This Row],[Pièce]],#REF!,2,FALSE)),"",VLOOKUP(Tableau3[[#This Row],[Pièce]],#REF!,2,FALSE))</f>
        <v/>
      </c>
      <c r="AA13" s="29"/>
      <c r="AB13" s="29" t="e">
        <f>VLOOKUP(Tableau3[[#This Row],[Description]],#REF!,2,FALSE)</f>
        <v>#REF!</v>
      </c>
      <c r="AC13" s="29" t="str">
        <f>IF(Tableau3[[#This Row],[Qté Complétée]]&gt;=Tableau3[[#This Row],[Qté Prod.]],"COMPLÉTÉ",IF(Tableau3[[#This Row],[Qté Complétée]]&gt;0,"DÉBUTÉ",""))</f>
        <v/>
      </c>
    </row>
    <row r="14" spans="1:29" x14ac:dyDescent="0.25">
      <c r="A14" s="18" t="s">
        <v>176</v>
      </c>
      <c r="B14" s="18" t="s">
        <v>117</v>
      </c>
      <c r="C14" s="18" t="s">
        <v>218</v>
      </c>
      <c r="D14" s="18" t="s">
        <v>219</v>
      </c>
      <c r="E14" s="18">
        <v>20</v>
      </c>
      <c r="F14" s="17" t="s">
        <v>22</v>
      </c>
      <c r="G14" s="17" t="s">
        <v>26</v>
      </c>
      <c r="H14" s="18" t="s">
        <v>24</v>
      </c>
      <c r="I14" s="18" t="s">
        <v>27</v>
      </c>
      <c r="J14" s="18">
        <v>396</v>
      </c>
      <c r="K14" s="18">
        <v>414</v>
      </c>
      <c r="L14" s="26">
        <v>45713</v>
      </c>
      <c r="M14" s="27">
        <v>45713.409583333298</v>
      </c>
      <c r="N14" s="27">
        <v>45713.420416666697</v>
      </c>
      <c r="O14" s="28">
        <v>0.26</v>
      </c>
      <c r="P14" s="26">
        <v>45719</v>
      </c>
      <c r="Q14" s="18" t="s">
        <v>285</v>
      </c>
      <c r="R14" s="18" t="s">
        <v>286</v>
      </c>
      <c r="S14" s="19">
        <f>Tableau3[[#This Row],[NB OP]]*1</f>
        <v>1</v>
      </c>
      <c r="T14" s="19">
        <f>Tableau3[[#This Row],[NB AIDE OP]]*1</f>
        <v>0</v>
      </c>
      <c r="U14" s="19" t="e">
        <f>IF(COUNTIFS(#REF!,Tableau3[[#This Row],[Pièce]],#REF!,"EMBALT")=1,2,0)</f>
        <v>#REF!</v>
      </c>
      <c r="V14" s="29" t="str">
        <f>CONCATENATE(Tableau3[[#This Row],[BT]]," - ",Tableau3[[#This Row],[Séq Op]])</f>
        <v>CJ25-01344 - 20</v>
      </c>
      <c r="W14" s="29" t="str">
        <f>CONCATENATE(Tableau3[[#This Row],[Pièce]]," - ",Tableau3[[#This Row],[Opérations]]," - ",Tableau3[[#This Row],[Séq Op]])</f>
        <v>62-3420 - TAIL-C - 20</v>
      </c>
      <c r="X14" s="29">
        <f>WEEKNUM(Tableau3[[#This Row],[Date Début]])</f>
        <v>9</v>
      </c>
      <c r="Y1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4" s="29" t="str">
        <f>IF(ISERROR(VLOOKUP(Tableau3[[#This Row],[Pièce]],#REF!,2,FALSE)),"",VLOOKUP(Tableau3[[#This Row],[Pièce]],#REF!,2,FALSE))</f>
        <v/>
      </c>
      <c r="AA14" s="29"/>
      <c r="AB14" s="29" t="e">
        <f>VLOOKUP(Tableau3[[#This Row],[Description]],#REF!,2,FALSE)</f>
        <v>#REF!</v>
      </c>
      <c r="AC14" s="29" t="str">
        <f>IF(Tableau3[[#This Row],[Qté Complétée]]&gt;=Tableau3[[#This Row],[Qté Prod.]],"COMPLÉTÉ",IF(Tableau3[[#This Row],[Qté Complétée]]&gt;0,"DÉBUTÉ",""))</f>
        <v>COMPLÉTÉ</v>
      </c>
    </row>
    <row r="15" spans="1:29" x14ac:dyDescent="0.25">
      <c r="A15" s="18" t="s">
        <v>176</v>
      </c>
      <c r="B15" s="18" t="s">
        <v>117</v>
      </c>
      <c r="C15" s="18" t="s">
        <v>218</v>
      </c>
      <c r="D15" s="18" t="s">
        <v>219</v>
      </c>
      <c r="E15" s="18">
        <v>30</v>
      </c>
      <c r="F15" s="17" t="s">
        <v>22</v>
      </c>
      <c r="G15" s="17" t="s">
        <v>26</v>
      </c>
      <c r="H15" s="18" t="s">
        <v>24</v>
      </c>
      <c r="I15" s="18" t="s">
        <v>27</v>
      </c>
      <c r="J15" s="18">
        <v>396</v>
      </c>
      <c r="K15" s="18">
        <v>414</v>
      </c>
      <c r="L15" s="26">
        <v>45713</v>
      </c>
      <c r="M15" s="27">
        <v>45713.420416666697</v>
      </c>
      <c r="N15" s="27">
        <v>45713.435416666704</v>
      </c>
      <c r="O15" s="28">
        <v>0.36</v>
      </c>
      <c r="P15" s="26">
        <v>45719</v>
      </c>
      <c r="Q15" s="18" t="s">
        <v>285</v>
      </c>
      <c r="R15" s="18" t="s">
        <v>286</v>
      </c>
      <c r="S15" s="19">
        <f>Tableau3[[#This Row],[NB OP]]*1</f>
        <v>1</v>
      </c>
      <c r="T15" s="19">
        <f>Tableau3[[#This Row],[NB AIDE OP]]*1</f>
        <v>0</v>
      </c>
      <c r="U15" s="19" t="e">
        <f>IF(COUNTIFS(#REF!,Tableau3[[#This Row],[Pièce]],#REF!,"EMBALT")=1,2,0)</f>
        <v>#REF!</v>
      </c>
      <c r="V15" s="29" t="str">
        <f>CONCATENATE(Tableau3[[#This Row],[BT]]," - ",Tableau3[[#This Row],[Séq Op]])</f>
        <v>CJ25-01344 - 30</v>
      </c>
      <c r="W15" s="29" t="str">
        <f>CONCATENATE(Tableau3[[#This Row],[Pièce]]," - ",Tableau3[[#This Row],[Opérations]]," - ",Tableau3[[#This Row],[Séq Op]])</f>
        <v>62-3420 - TAIL-C - 30</v>
      </c>
      <c r="X15" s="29">
        <f>WEEKNUM(Tableau3[[#This Row],[Date Début]])</f>
        <v>9</v>
      </c>
      <c r="Y1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5" s="29" t="str">
        <f>IF(ISERROR(VLOOKUP(Tableau3[[#This Row],[Pièce]],#REF!,2,FALSE)),"",VLOOKUP(Tableau3[[#This Row],[Pièce]],#REF!,2,FALSE))</f>
        <v/>
      </c>
      <c r="AA15" s="29"/>
      <c r="AB15" s="29" t="e">
        <f>VLOOKUP(Tableau3[[#This Row],[Description]],#REF!,2,FALSE)</f>
        <v>#REF!</v>
      </c>
      <c r="AC15" s="29" t="str">
        <f>IF(Tableau3[[#This Row],[Qté Complétée]]&gt;=Tableau3[[#This Row],[Qté Prod.]],"COMPLÉTÉ",IF(Tableau3[[#This Row],[Qté Complétée]]&gt;0,"DÉBUTÉ",""))</f>
        <v>COMPLÉTÉ</v>
      </c>
    </row>
    <row r="16" spans="1:29" x14ac:dyDescent="0.25">
      <c r="A16" s="18" t="s">
        <v>252</v>
      </c>
      <c r="B16" s="18" t="s">
        <v>108</v>
      </c>
      <c r="C16" s="18" t="s">
        <v>229</v>
      </c>
      <c r="D16" s="18" t="s">
        <v>253</v>
      </c>
      <c r="E16" s="18">
        <v>10</v>
      </c>
      <c r="F16" s="17" t="s">
        <v>48</v>
      </c>
      <c r="G16" s="17" t="s">
        <v>241</v>
      </c>
      <c r="H16" s="18" t="s">
        <v>20</v>
      </c>
      <c r="I16" s="18" t="s">
        <v>247</v>
      </c>
      <c r="J16" s="18">
        <v>120</v>
      </c>
      <c r="K16" s="18">
        <v>0</v>
      </c>
      <c r="L16" s="26">
        <v>45720</v>
      </c>
      <c r="M16" s="27">
        <v>45720.291666666701</v>
      </c>
      <c r="N16" s="27">
        <v>45720.379166666702</v>
      </c>
      <c r="O16" s="28">
        <v>2.1</v>
      </c>
      <c r="P16" s="26">
        <v>45728</v>
      </c>
      <c r="Q16" s="18" t="s">
        <v>285</v>
      </c>
      <c r="R16" s="18" t="s">
        <v>288</v>
      </c>
      <c r="S16" s="19">
        <f>Tableau3[[#This Row],[NB OP]]*1</f>
        <v>1</v>
      </c>
      <c r="T16" s="19">
        <f>Tableau3[[#This Row],[NB AIDE OP]]*1</f>
        <v>3</v>
      </c>
      <c r="U16" s="19" t="e">
        <f>IF(COUNTIFS(#REF!,Tableau3[[#This Row],[Pièce]],#REF!,"EMBALT")=1,2,0)</f>
        <v>#REF!</v>
      </c>
      <c r="V16" s="29" t="str">
        <f>CONCATENATE(Tableau3[[#This Row],[BT]]," - ",Tableau3[[#This Row],[Séq Op]])</f>
        <v>CJ25-01726 - 10</v>
      </c>
      <c r="W16" s="29" t="str">
        <f>CONCATENATE(Tableau3[[#This Row],[Pièce]]," - ",Tableau3[[#This Row],[Opérations]]," - ",Tableau3[[#This Row],[Séq Op]])</f>
        <v>59-7330 - LAMINAGE - 10</v>
      </c>
      <c r="X16" s="29">
        <f>WEEKNUM(Tableau3[[#This Row],[Date Début]])</f>
        <v>10</v>
      </c>
      <c r="Y1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6" s="29" t="str">
        <f>IF(ISERROR(VLOOKUP(Tableau3[[#This Row],[Pièce]],#REF!,2,FALSE)),"",VLOOKUP(Tableau3[[#This Row],[Pièce]],#REF!,2,FALSE))</f>
        <v/>
      </c>
      <c r="AA16" s="29"/>
      <c r="AB16" s="29" t="e">
        <f>VLOOKUP(Tableau3[[#This Row],[Description]],#REF!,2,FALSE)</f>
        <v>#REF!</v>
      </c>
      <c r="AC16" s="29" t="str">
        <f>IF(Tableau3[[#This Row],[Qté Complétée]]&gt;=Tableau3[[#This Row],[Qté Prod.]],"COMPLÉTÉ",IF(Tableau3[[#This Row],[Qté Complétée]]&gt;0,"DÉBUTÉ",""))</f>
        <v/>
      </c>
    </row>
    <row r="17" spans="1:29" x14ac:dyDescent="0.25">
      <c r="A17" s="18" t="s">
        <v>185</v>
      </c>
      <c r="B17" s="18" t="s">
        <v>104</v>
      </c>
      <c r="C17" s="18" t="s">
        <v>221</v>
      </c>
      <c r="D17" s="18" t="s">
        <v>222</v>
      </c>
      <c r="E17" s="18">
        <v>30</v>
      </c>
      <c r="F17" s="17" t="s">
        <v>14</v>
      </c>
      <c r="G17" s="17" t="s">
        <v>30</v>
      </c>
      <c r="H17" s="18" t="s">
        <v>16</v>
      </c>
      <c r="I17" s="18" t="s">
        <v>31</v>
      </c>
      <c r="J17" s="18">
        <v>5880</v>
      </c>
      <c r="K17" s="18">
        <v>0</v>
      </c>
      <c r="L17" s="26">
        <v>45720</v>
      </c>
      <c r="M17" s="27">
        <v>45720.449166666702</v>
      </c>
      <c r="N17" s="27">
        <v>45720.551249999997</v>
      </c>
      <c r="O17" s="28">
        <v>1.45</v>
      </c>
      <c r="P17" s="26">
        <v>45722</v>
      </c>
      <c r="Q17" s="18" t="s">
        <v>285</v>
      </c>
      <c r="R17" s="18" t="s">
        <v>285</v>
      </c>
      <c r="S17" s="19">
        <f>Tableau3[[#This Row],[NB OP]]*1</f>
        <v>1</v>
      </c>
      <c r="T17" s="19">
        <f>Tableau3[[#This Row],[NB AIDE OP]]*1</f>
        <v>1</v>
      </c>
      <c r="U17" s="19" t="e">
        <f>IF(COUNTIFS(#REF!,Tableau3[[#This Row],[Pièce]],#REF!,"EMBALT")=1,2,0)</f>
        <v>#REF!</v>
      </c>
      <c r="V17" s="29" t="str">
        <f>CONCATENATE(Tableau3[[#This Row],[BT]]," - ",Tableau3[[#This Row],[Séq Op]])</f>
        <v>CJ25-01782 - 30</v>
      </c>
      <c r="W17" s="29" t="str">
        <f>CONCATENATE(Tableau3[[#This Row],[Pièce]]," - ",Tableau3[[#This Row],[Opérations]]," - ",Tableau3[[#This Row],[Séq Op]])</f>
        <v>54-2000 - TAIL-S - 30</v>
      </c>
      <c r="X17" s="29">
        <f>WEEKNUM(Tableau3[[#This Row],[Date Début]])</f>
        <v>10</v>
      </c>
      <c r="Y1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7" s="29" t="str">
        <f>IF(ISERROR(VLOOKUP(Tableau3[[#This Row],[Pièce]],#REF!,2,FALSE)),"",VLOOKUP(Tableau3[[#This Row],[Pièce]],#REF!,2,FALSE))</f>
        <v/>
      </c>
      <c r="AA17" s="29"/>
      <c r="AB17" s="29" t="e">
        <f>VLOOKUP(Tableau3[[#This Row],[Description]],#REF!,2,FALSE)</f>
        <v>#REF!</v>
      </c>
      <c r="AC17" s="29" t="str">
        <f>IF(Tableau3[[#This Row],[Qté Complétée]]&gt;=Tableau3[[#This Row],[Qté Prod.]],"COMPLÉTÉ",IF(Tableau3[[#This Row],[Qté Complétée]]&gt;0,"DÉBUTÉ",""))</f>
        <v/>
      </c>
    </row>
    <row r="18" spans="1:29" x14ac:dyDescent="0.25">
      <c r="A18" s="18" t="s">
        <v>187</v>
      </c>
      <c r="B18" s="18" t="s">
        <v>119</v>
      </c>
      <c r="C18" s="18" t="s">
        <v>210</v>
      </c>
      <c r="D18" s="18" t="s">
        <v>223</v>
      </c>
      <c r="E18" s="18">
        <v>30</v>
      </c>
      <c r="F18" s="17" t="s">
        <v>14</v>
      </c>
      <c r="G18" s="17" t="s">
        <v>15</v>
      </c>
      <c r="H18" s="18" t="s">
        <v>16</v>
      </c>
      <c r="I18" s="18" t="s">
        <v>17</v>
      </c>
      <c r="J18" s="18">
        <v>732</v>
      </c>
      <c r="K18" s="18">
        <v>0</v>
      </c>
      <c r="L18" s="26">
        <v>45733</v>
      </c>
      <c r="M18" s="27">
        <v>45733.296666666698</v>
      </c>
      <c r="N18" s="27">
        <v>45733.317083333299</v>
      </c>
      <c r="O18" s="28">
        <v>0.49</v>
      </c>
      <c r="P18" s="26">
        <v>45735</v>
      </c>
      <c r="Q18" s="18" t="s">
        <v>285</v>
      </c>
      <c r="R18" s="18" t="s">
        <v>286</v>
      </c>
      <c r="S18" s="19">
        <f>Tableau3[[#This Row],[NB OP]]*1</f>
        <v>1</v>
      </c>
      <c r="T18" s="19">
        <f>Tableau3[[#This Row],[NB AIDE OP]]*1</f>
        <v>0</v>
      </c>
      <c r="U18" s="19" t="e">
        <f>IF(COUNTIFS(#REF!,Tableau3[[#This Row],[Pièce]],#REF!,"EMBALT")=1,2,0)</f>
        <v>#REF!</v>
      </c>
      <c r="V18" s="29" t="str">
        <f>CONCATENATE(Tableau3[[#This Row],[BT]]," - ",Tableau3[[#This Row],[Séq Op]])</f>
        <v>CJ25-01784 - 30</v>
      </c>
      <c r="W18" s="29" t="str">
        <f>CONCATENATE(Tableau3[[#This Row],[Pièce]]," - ",Tableau3[[#This Row],[Opérations]]," - ",Tableau3[[#This Row],[Séq Op]])</f>
        <v>63-2420 - TAIL-S - 30</v>
      </c>
      <c r="X18" s="29">
        <f>WEEKNUM(Tableau3[[#This Row],[Date Début]])</f>
        <v>12</v>
      </c>
      <c r="Y1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8" s="29" t="str">
        <f>IF(ISERROR(VLOOKUP(Tableau3[[#This Row],[Pièce]],#REF!,2,FALSE)),"",VLOOKUP(Tableau3[[#This Row],[Pièce]],#REF!,2,FALSE))</f>
        <v/>
      </c>
      <c r="AA18" s="29"/>
      <c r="AB18" s="29" t="e">
        <f>VLOOKUP(Tableau3[[#This Row],[Description]],#REF!,2,FALSE)</f>
        <v>#REF!</v>
      </c>
      <c r="AC18" s="29" t="str">
        <f>IF(Tableau3[[#This Row],[Qté Complétée]]&gt;=Tableau3[[#This Row],[Qté Prod.]],"COMPLÉTÉ",IF(Tableau3[[#This Row],[Qté Complétée]]&gt;0,"DÉBUTÉ",""))</f>
        <v/>
      </c>
    </row>
    <row r="19" spans="1:29" x14ac:dyDescent="0.25">
      <c r="A19" s="18" t="s">
        <v>188</v>
      </c>
      <c r="B19" s="18" t="s">
        <v>120</v>
      </c>
      <c r="C19" s="18" t="s">
        <v>210</v>
      </c>
      <c r="D19" s="18" t="s">
        <v>224</v>
      </c>
      <c r="E19" s="18">
        <v>20</v>
      </c>
      <c r="F19" s="17" t="s">
        <v>22</v>
      </c>
      <c r="G19" s="17" t="s">
        <v>33</v>
      </c>
      <c r="H19" s="18" t="s">
        <v>24</v>
      </c>
      <c r="I19" s="18" t="s">
        <v>34</v>
      </c>
      <c r="J19" s="18">
        <v>420</v>
      </c>
      <c r="K19" s="18">
        <v>0</v>
      </c>
      <c r="L19" s="26">
        <v>45733</v>
      </c>
      <c r="M19" s="27">
        <v>45733.3066666667</v>
      </c>
      <c r="N19" s="27">
        <v>45733.326666666697</v>
      </c>
      <c r="O19" s="28">
        <v>0.48</v>
      </c>
      <c r="P19" s="26">
        <v>45735</v>
      </c>
      <c r="Q19" s="18" t="s">
        <v>285</v>
      </c>
      <c r="R19" s="18" t="s">
        <v>286</v>
      </c>
      <c r="S19" s="19">
        <f>Tableau3[[#This Row],[NB OP]]*1</f>
        <v>1</v>
      </c>
      <c r="T19" s="19">
        <f>Tableau3[[#This Row],[NB AIDE OP]]*1</f>
        <v>0</v>
      </c>
      <c r="U19" s="19" t="e">
        <f>IF(COUNTIFS(#REF!,Tableau3[[#This Row],[Pièce]],#REF!,"EMBALT")=1,2,0)</f>
        <v>#REF!</v>
      </c>
      <c r="V19" s="29" t="str">
        <f>CONCATENATE(Tableau3[[#This Row],[BT]]," - ",Tableau3[[#This Row],[Séq Op]])</f>
        <v>CJ25-01785 - 20</v>
      </c>
      <c r="W19" s="29" t="str">
        <f>CONCATENATE(Tableau3[[#This Row],[Pièce]]," - ",Tableau3[[#This Row],[Opérations]]," - ",Tableau3[[#This Row],[Séq Op]])</f>
        <v>63-2430 - TAIL-C - 20</v>
      </c>
      <c r="X19" s="29">
        <f>WEEKNUM(Tableau3[[#This Row],[Date Début]])</f>
        <v>12</v>
      </c>
      <c r="Y1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9" s="29" t="str">
        <f>IF(ISERROR(VLOOKUP(Tableau3[[#This Row],[Pièce]],#REF!,2,FALSE)),"",VLOOKUP(Tableau3[[#This Row],[Pièce]],#REF!,2,FALSE))</f>
        <v/>
      </c>
      <c r="AA19" s="29"/>
      <c r="AB19" s="29" t="e">
        <f>VLOOKUP(Tableau3[[#This Row],[Description]],#REF!,2,FALSE)</f>
        <v>#REF!</v>
      </c>
      <c r="AC19" s="29" t="str">
        <f>IF(Tableau3[[#This Row],[Qté Complétée]]&gt;=Tableau3[[#This Row],[Qté Prod.]],"COMPLÉTÉ",IF(Tableau3[[#This Row],[Qté Complétée]]&gt;0,"DÉBUTÉ",""))</f>
        <v/>
      </c>
    </row>
    <row r="20" spans="1:29" x14ac:dyDescent="0.25">
      <c r="A20" s="18" t="s">
        <v>188</v>
      </c>
      <c r="B20" s="18" t="s">
        <v>120</v>
      </c>
      <c r="C20" s="18" t="s">
        <v>210</v>
      </c>
      <c r="D20" s="18" t="s">
        <v>224</v>
      </c>
      <c r="E20" s="18">
        <v>30</v>
      </c>
      <c r="F20" s="17" t="s">
        <v>22</v>
      </c>
      <c r="G20" s="17" t="s">
        <v>33</v>
      </c>
      <c r="H20" s="18" t="s">
        <v>24</v>
      </c>
      <c r="I20" s="18" t="s">
        <v>34</v>
      </c>
      <c r="J20" s="18">
        <v>420</v>
      </c>
      <c r="K20" s="18">
        <v>0</v>
      </c>
      <c r="L20" s="26">
        <v>45733</v>
      </c>
      <c r="M20" s="27">
        <v>45733.326666666697</v>
      </c>
      <c r="N20" s="27">
        <v>45733.34375</v>
      </c>
      <c r="O20" s="28">
        <v>0.41</v>
      </c>
      <c r="P20" s="26">
        <v>45735</v>
      </c>
      <c r="Q20" s="18" t="s">
        <v>285</v>
      </c>
      <c r="R20" s="18" t="s">
        <v>286</v>
      </c>
      <c r="S20" s="19">
        <f>Tableau3[[#This Row],[NB OP]]*1</f>
        <v>1</v>
      </c>
      <c r="T20" s="19">
        <f>Tableau3[[#This Row],[NB AIDE OP]]*1</f>
        <v>0</v>
      </c>
      <c r="U20" s="19" t="e">
        <f>IF(COUNTIFS(#REF!,Tableau3[[#This Row],[Pièce]],#REF!,"EMBALT")=1,2,0)</f>
        <v>#REF!</v>
      </c>
      <c r="V20" s="29" t="str">
        <f>CONCATENATE(Tableau3[[#This Row],[BT]]," - ",Tableau3[[#This Row],[Séq Op]])</f>
        <v>CJ25-01785 - 30</v>
      </c>
      <c r="W20" s="29" t="str">
        <f>CONCATENATE(Tableau3[[#This Row],[Pièce]]," - ",Tableau3[[#This Row],[Opérations]]," - ",Tableau3[[#This Row],[Séq Op]])</f>
        <v>63-2430 - TAIL-C - 30</v>
      </c>
      <c r="X20" s="29">
        <f>WEEKNUM(Tableau3[[#This Row],[Date Début]])</f>
        <v>12</v>
      </c>
      <c r="Y2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20" s="29" t="str">
        <f>IF(ISERROR(VLOOKUP(Tableau3[[#This Row],[Pièce]],#REF!,2,FALSE)),"",VLOOKUP(Tableau3[[#This Row],[Pièce]],#REF!,2,FALSE))</f>
        <v/>
      </c>
      <c r="AA20" s="29"/>
      <c r="AB20" s="29" t="e">
        <f>VLOOKUP(Tableau3[[#This Row],[Description]],#REF!,2,FALSE)</f>
        <v>#REF!</v>
      </c>
      <c r="AC20" s="29" t="str">
        <f>IF(Tableau3[[#This Row],[Qté Complétée]]&gt;=Tableau3[[#This Row],[Qté Prod.]],"COMPLÉTÉ",IF(Tableau3[[#This Row],[Qté Complétée]]&gt;0,"DÉBUTÉ",""))</f>
        <v/>
      </c>
    </row>
    <row r="21" spans="1:29" x14ac:dyDescent="0.25">
      <c r="A21" s="18" t="s">
        <v>189</v>
      </c>
      <c r="B21" s="18" t="s">
        <v>121</v>
      </c>
      <c r="C21" s="18" t="s">
        <v>210</v>
      </c>
      <c r="D21" s="18" t="s">
        <v>225</v>
      </c>
      <c r="E21" s="18">
        <v>30</v>
      </c>
      <c r="F21" s="17" t="s">
        <v>22</v>
      </c>
      <c r="G21" s="17" t="s">
        <v>33</v>
      </c>
      <c r="H21" s="18" t="s">
        <v>24</v>
      </c>
      <c r="I21" s="18" t="s">
        <v>34</v>
      </c>
      <c r="J21" s="18">
        <v>768</v>
      </c>
      <c r="K21" s="18">
        <v>0</v>
      </c>
      <c r="L21" s="26">
        <v>45733</v>
      </c>
      <c r="M21" s="27">
        <v>45733.291666666701</v>
      </c>
      <c r="N21" s="27">
        <v>45733.3066666667</v>
      </c>
      <c r="O21" s="28">
        <v>0.36</v>
      </c>
      <c r="P21" s="26">
        <v>45735</v>
      </c>
      <c r="Q21" s="18" t="s">
        <v>285</v>
      </c>
      <c r="R21" s="18" t="s">
        <v>286</v>
      </c>
      <c r="S21" s="19">
        <f>Tableau3[[#This Row],[NB OP]]*1</f>
        <v>1</v>
      </c>
      <c r="T21" s="19">
        <f>Tableau3[[#This Row],[NB AIDE OP]]*1</f>
        <v>0</v>
      </c>
      <c r="U21" s="19" t="e">
        <f>IF(COUNTIFS(#REF!,Tableau3[[#This Row],[Pièce]],#REF!,"EMBALT")=1,2,0)</f>
        <v>#REF!</v>
      </c>
      <c r="V21" s="29" t="str">
        <f>CONCATENATE(Tableau3[[#This Row],[BT]]," - ",Tableau3[[#This Row],[Séq Op]])</f>
        <v>CJ25-01786 - 30</v>
      </c>
      <c r="W21" s="29" t="str">
        <f>CONCATENATE(Tableau3[[#This Row],[Pièce]]," - ",Tableau3[[#This Row],[Opérations]]," - ",Tableau3[[#This Row],[Séq Op]])</f>
        <v>63-2450 - TAIL-C - 30</v>
      </c>
      <c r="X21" s="29">
        <f>WEEKNUM(Tableau3[[#This Row],[Date Début]])</f>
        <v>12</v>
      </c>
      <c r="Y2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21" s="29" t="str">
        <f>IF(ISERROR(VLOOKUP(Tableau3[[#This Row],[Pièce]],#REF!,2,FALSE)),"",VLOOKUP(Tableau3[[#This Row],[Pièce]],#REF!,2,FALSE))</f>
        <v/>
      </c>
      <c r="AA21" s="29"/>
      <c r="AB21" s="29" t="e">
        <f>VLOOKUP(Tableau3[[#This Row],[Description]],#REF!,2,FALSE)</f>
        <v>#REF!</v>
      </c>
      <c r="AC21" s="29" t="str">
        <f>IF(Tableau3[[#This Row],[Qté Complétée]]&gt;=Tableau3[[#This Row],[Qté Prod.]],"COMPLÉTÉ",IF(Tableau3[[#This Row],[Qté Complétée]]&gt;0,"DÉBUTÉ",""))</f>
        <v/>
      </c>
    </row>
    <row r="22" spans="1:29" x14ac:dyDescent="0.25">
      <c r="A22" s="18" t="s">
        <v>189</v>
      </c>
      <c r="B22" s="18" t="s">
        <v>121</v>
      </c>
      <c r="C22" s="18" t="s">
        <v>210</v>
      </c>
      <c r="D22" s="18" t="s">
        <v>225</v>
      </c>
      <c r="E22" s="18">
        <v>40</v>
      </c>
      <c r="F22" s="17" t="s">
        <v>14</v>
      </c>
      <c r="G22" s="17" t="s">
        <v>50</v>
      </c>
      <c r="H22" s="18" t="s">
        <v>16</v>
      </c>
      <c r="I22" s="18" t="s">
        <v>43</v>
      </c>
      <c r="J22" s="18">
        <v>768</v>
      </c>
      <c r="K22" s="18">
        <v>0</v>
      </c>
      <c r="L22" s="26">
        <v>45733</v>
      </c>
      <c r="M22" s="27">
        <v>45733.500416666699</v>
      </c>
      <c r="N22" s="27">
        <v>45733.589583333298</v>
      </c>
      <c r="O22" s="28">
        <v>1.1399999999999999</v>
      </c>
      <c r="P22" s="26">
        <v>45735</v>
      </c>
      <c r="Q22" s="18" t="s">
        <v>285</v>
      </c>
      <c r="R22" s="18" t="s">
        <v>285</v>
      </c>
      <c r="S22" s="19">
        <f>Tableau3[[#This Row],[NB OP]]*1</f>
        <v>1</v>
      </c>
      <c r="T22" s="19">
        <f>Tableau3[[#This Row],[NB AIDE OP]]*1</f>
        <v>1</v>
      </c>
      <c r="U22" s="19" t="e">
        <f>IF(COUNTIFS(#REF!,Tableau3[[#This Row],[Pièce]],#REF!,"EMBALT")=1,2,0)</f>
        <v>#REF!</v>
      </c>
      <c r="V22" s="29" t="str">
        <f>CONCATENATE(Tableau3[[#This Row],[BT]]," - ",Tableau3[[#This Row],[Séq Op]])</f>
        <v>CJ25-01786 - 40</v>
      </c>
      <c r="W22" s="29" t="str">
        <f>CONCATENATE(Tableau3[[#This Row],[Pièce]]," - ",Tableau3[[#This Row],[Opérations]]," - ",Tableau3[[#This Row],[Séq Op]])</f>
        <v>63-2450 - TAIL-S - 40</v>
      </c>
      <c r="X22" s="29">
        <f>WEEKNUM(Tableau3[[#This Row],[Date Début]])</f>
        <v>12</v>
      </c>
      <c r="Y2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22" s="29" t="str">
        <f>IF(ISERROR(VLOOKUP(Tableau3[[#This Row],[Pièce]],#REF!,2,FALSE)),"",VLOOKUP(Tableau3[[#This Row],[Pièce]],#REF!,2,FALSE))</f>
        <v/>
      </c>
      <c r="AA22" s="29"/>
      <c r="AB22" s="29" t="e">
        <f>VLOOKUP(Tableau3[[#This Row],[Description]],#REF!,2,FALSE)</f>
        <v>#REF!</v>
      </c>
      <c r="AC22" s="29" t="str">
        <f>IF(Tableau3[[#This Row],[Qté Complétée]]&gt;=Tableau3[[#This Row],[Qté Prod.]],"COMPLÉTÉ",IF(Tableau3[[#This Row],[Qté Complétée]]&gt;0,"DÉBUTÉ",""))</f>
        <v/>
      </c>
    </row>
    <row r="23" spans="1:29" x14ac:dyDescent="0.25">
      <c r="A23" s="18" t="s">
        <v>336</v>
      </c>
      <c r="B23" s="18" t="s">
        <v>47</v>
      </c>
      <c r="C23" s="18" t="s">
        <v>212</v>
      </c>
      <c r="D23" s="18" t="s">
        <v>213</v>
      </c>
      <c r="E23" s="18">
        <v>20</v>
      </c>
      <c r="F23" s="17" t="s">
        <v>14</v>
      </c>
      <c r="G23" s="17" t="s">
        <v>15</v>
      </c>
      <c r="H23" s="18" t="s">
        <v>16</v>
      </c>
      <c r="I23" s="18" t="s">
        <v>17</v>
      </c>
      <c r="J23" s="18">
        <v>13728</v>
      </c>
      <c r="K23" s="18">
        <v>0</v>
      </c>
      <c r="L23" s="26">
        <v>45740</v>
      </c>
      <c r="M23" s="27">
        <v>45740.6</v>
      </c>
      <c r="N23" s="27">
        <v>45741.614583333299</v>
      </c>
      <c r="O23" s="28">
        <v>7.35</v>
      </c>
      <c r="P23" s="26">
        <v>45744</v>
      </c>
      <c r="Q23" s="18" t="s">
        <v>285</v>
      </c>
      <c r="R23" s="18" t="s">
        <v>285</v>
      </c>
      <c r="S23" s="19">
        <f>Tableau3[[#This Row],[NB OP]]*1</f>
        <v>1</v>
      </c>
      <c r="T23" s="19">
        <f>Tableau3[[#This Row],[NB AIDE OP]]*1</f>
        <v>1</v>
      </c>
      <c r="U23" s="19" t="e">
        <f>IF(COUNTIFS(#REF!,Tableau3[[#This Row],[Pièce]],#REF!,"EMBALT")=1,2,0)</f>
        <v>#REF!</v>
      </c>
      <c r="V23" s="29" t="str">
        <f>CONCATENATE(Tableau3[[#This Row],[BT]]," - ",Tableau3[[#This Row],[Séq Op]])</f>
        <v>CJ25-01787 - 20</v>
      </c>
      <c r="W23" s="29" t="str">
        <f>CONCATENATE(Tableau3[[#This Row],[Pièce]]," - ",Tableau3[[#This Row],[Opérations]]," - ",Tableau3[[#This Row],[Séq Op]])</f>
        <v>67-1230 - TAIL-S - 20</v>
      </c>
      <c r="X23" s="29">
        <f>WEEKNUM(Tableau3[[#This Row],[Date Début]])</f>
        <v>13</v>
      </c>
      <c r="Y2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23" s="29" t="str">
        <f>IF(ISERROR(VLOOKUP(Tableau3[[#This Row],[Pièce]],#REF!,2,FALSE)),"",VLOOKUP(Tableau3[[#This Row],[Pièce]],#REF!,2,FALSE))</f>
        <v/>
      </c>
      <c r="AA23" s="29"/>
      <c r="AB23" s="29" t="e">
        <f>VLOOKUP(Tableau3[[#This Row],[Description]],#REF!,2,FALSE)</f>
        <v>#REF!</v>
      </c>
      <c r="AC23" s="29" t="str">
        <f>IF(Tableau3[[#This Row],[Qté Complétée]]&gt;=Tableau3[[#This Row],[Qté Prod.]],"COMPLÉTÉ",IF(Tableau3[[#This Row],[Qté Complétée]]&gt;0,"DÉBUTÉ",""))</f>
        <v/>
      </c>
    </row>
    <row r="24" spans="1:29" x14ac:dyDescent="0.25">
      <c r="A24" s="18" t="s">
        <v>190</v>
      </c>
      <c r="B24" s="18" t="s">
        <v>135</v>
      </c>
      <c r="C24" s="18" t="s">
        <v>226</v>
      </c>
      <c r="D24" s="18" t="s">
        <v>227</v>
      </c>
      <c r="E24" s="18">
        <v>20</v>
      </c>
      <c r="F24" s="17" t="s">
        <v>14</v>
      </c>
      <c r="G24" s="17" t="s">
        <v>30</v>
      </c>
      <c r="H24" s="18" t="s">
        <v>16</v>
      </c>
      <c r="I24" s="18" t="s">
        <v>31</v>
      </c>
      <c r="J24" s="18">
        <v>426</v>
      </c>
      <c r="K24" s="18">
        <v>0</v>
      </c>
      <c r="L24" s="26">
        <v>45728</v>
      </c>
      <c r="M24" s="27">
        <v>45728.292500000003</v>
      </c>
      <c r="N24" s="27">
        <v>45728.332916666703</v>
      </c>
      <c r="O24" s="28">
        <v>0.97</v>
      </c>
      <c r="P24" s="26">
        <v>45730</v>
      </c>
      <c r="Q24" s="18" t="s">
        <v>285</v>
      </c>
      <c r="R24" s="18" t="s">
        <v>286</v>
      </c>
      <c r="S24" s="19">
        <f>Tableau3[[#This Row],[NB OP]]*1</f>
        <v>1</v>
      </c>
      <c r="T24" s="19">
        <f>Tableau3[[#This Row],[NB AIDE OP]]*1</f>
        <v>0</v>
      </c>
      <c r="U24" s="19" t="e">
        <f>IF(COUNTIFS(#REF!,Tableau3[[#This Row],[Pièce]],#REF!,"EMBALT")=1,2,0)</f>
        <v>#REF!</v>
      </c>
      <c r="V24" s="29" t="str">
        <f>CONCATENATE(Tableau3[[#This Row],[BT]]," - ",Tableau3[[#This Row],[Séq Op]])</f>
        <v>CJ25-01788 - 20</v>
      </c>
      <c r="W24" s="29" t="str">
        <f>CONCATENATE(Tableau3[[#This Row],[Pièce]]," - ",Tableau3[[#This Row],[Opérations]]," - ",Tableau3[[#This Row],[Séq Op]])</f>
        <v>67-1510 - TAIL-S - 20</v>
      </c>
      <c r="X24" s="29">
        <f>WEEKNUM(Tableau3[[#This Row],[Date Début]])</f>
        <v>11</v>
      </c>
      <c r="Y2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24" s="29" t="str">
        <f>IF(ISERROR(VLOOKUP(Tableau3[[#This Row],[Pièce]],#REF!,2,FALSE)),"",VLOOKUP(Tableau3[[#This Row],[Pièce]],#REF!,2,FALSE))</f>
        <v/>
      </c>
      <c r="AA24" s="29"/>
      <c r="AB24" s="29" t="e">
        <f>VLOOKUP(Tableau3[[#This Row],[Description]],#REF!,2,FALSE)</f>
        <v>#REF!</v>
      </c>
      <c r="AC24" s="29" t="str">
        <f>IF(Tableau3[[#This Row],[Qté Complétée]]&gt;=Tableau3[[#This Row],[Qté Prod.]],"COMPLÉTÉ",IF(Tableau3[[#This Row],[Qté Complétée]]&gt;0,"DÉBUTÉ",""))</f>
        <v/>
      </c>
    </row>
    <row r="25" spans="1:29" x14ac:dyDescent="0.25">
      <c r="A25" s="18" t="s">
        <v>191</v>
      </c>
      <c r="B25" s="18" t="s">
        <v>136</v>
      </c>
      <c r="C25" s="18" t="s">
        <v>226</v>
      </c>
      <c r="D25" s="18" t="s">
        <v>228</v>
      </c>
      <c r="E25" s="18">
        <v>20</v>
      </c>
      <c r="F25" s="17" t="s">
        <v>14</v>
      </c>
      <c r="G25" s="17" t="s">
        <v>30</v>
      </c>
      <c r="H25" s="18" t="s">
        <v>16</v>
      </c>
      <c r="I25" s="18" t="s">
        <v>31</v>
      </c>
      <c r="J25" s="18">
        <v>36</v>
      </c>
      <c r="K25" s="18">
        <v>0</v>
      </c>
      <c r="L25" s="26">
        <v>45728</v>
      </c>
      <c r="M25" s="27">
        <v>45728.332916666703</v>
      </c>
      <c r="N25" s="27">
        <v>45728.356666666703</v>
      </c>
      <c r="O25" s="28">
        <v>0.56999999999999995</v>
      </c>
      <c r="P25" s="26">
        <v>45730</v>
      </c>
      <c r="Q25" s="18" t="s">
        <v>285</v>
      </c>
      <c r="R25" s="18" t="s">
        <v>286</v>
      </c>
      <c r="S25" s="19">
        <f>Tableau3[[#This Row],[NB OP]]*1</f>
        <v>1</v>
      </c>
      <c r="T25" s="19">
        <f>Tableau3[[#This Row],[NB AIDE OP]]*1</f>
        <v>0</v>
      </c>
      <c r="U25" s="19" t="e">
        <f>IF(COUNTIFS(#REF!,Tableau3[[#This Row],[Pièce]],#REF!,"EMBALT")=1,2,0)</f>
        <v>#REF!</v>
      </c>
      <c r="V25" s="29" t="str">
        <f>CONCATENATE(Tableau3[[#This Row],[BT]]," - ",Tableau3[[#This Row],[Séq Op]])</f>
        <v>CJ25-01789 - 20</v>
      </c>
      <c r="W25" s="29" t="str">
        <f>CONCATENATE(Tableau3[[#This Row],[Pièce]]," - ",Tableau3[[#This Row],[Opérations]]," - ",Tableau3[[#This Row],[Séq Op]])</f>
        <v>67-1520 - TAIL-S - 20</v>
      </c>
      <c r="X25" s="29">
        <f>WEEKNUM(Tableau3[[#This Row],[Date Début]])</f>
        <v>11</v>
      </c>
      <c r="Y2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25" s="29" t="str">
        <f>IF(ISERROR(VLOOKUP(Tableau3[[#This Row],[Pièce]],#REF!,2,FALSE)),"",VLOOKUP(Tableau3[[#This Row],[Pièce]],#REF!,2,FALSE))</f>
        <v/>
      </c>
      <c r="AA25" s="29"/>
      <c r="AB25" s="29" t="e">
        <f>VLOOKUP(Tableau3[[#This Row],[Description]],#REF!,2,FALSE)</f>
        <v>#REF!</v>
      </c>
      <c r="AC25" s="29" t="str">
        <f>IF(Tableau3[[#This Row],[Qté Complétée]]&gt;=Tableau3[[#This Row],[Qté Prod.]],"COMPLÉTÉ",IF(Tableau3[[#This Row],[Qté Complétée]]&gt;0,"DÉBUTÉ",""))</f>
        <v/>
      </c>
    </row>
    <row r="26" spans="1:29" x14ac:dyDescent="0.25">
      <c r="A26" s="18" t="s">
        <v>337</v>
      </c>
      <c r="B26" s="18" t="s">
        <v>157</v>
      </c>
      <c r="C26" s="18" t="s">
        <v>208</v>
      </c>
      <c r="D26" s="18" t="s">
        <v>202</v>
      </c>
      <c r="E26" s="18">
        <v>10</v>
      </c>
      <c r="F26" s="17" t="s">
        <v>48</v>
      </c>
      <c r="G26" s="17" t="s">
        <v>241</v>
      </c>
      <c r="H26" s="18" t="s">
        <v>20</v>
      </c>
      <c r="I26" s="18" t="s">
        <v>247</v>
      </c>
      <c r="J26" s="18">
        <v>32</v>
      </c>
      <c r="K26" s="18">
        <v>0</v>
      </c>
      <c r="L26" s="26">
        <v>45742</v>
      </c>
      <c r="M26" s="27">
        <v>45742.395833333299</v>
      </c>
      <c r="N26" s="27">
        <v>45742.417500000003</v>
      </c>
      <c r="O26" s="28">
        <v>0.52</v>
      </c>
      <c r="P26" s="26">
        <v>45747</v>
      </c>
      <c r="Q26" s="18" t="s">
        <v>285</v>
      </c>
      <c r="R26" s="18" t="s">
        <v>288</v>
      </c>
      <c r="S26" s="19">
        <f>Tableau3[[#This Row],[NB OP]]*1</f>
        <v>1</v>
      </c>
      <c r="T26" s="19">
        <f>Tableau3[[#This Row],[NB AIDE OP]]*1</f>
        <v>3</v>
      </c>
      <c r="U26" s="19" t="e">
        <f>IF(COUNTIFS(#REF!,Tableau3[[#This Row],[Pièce]],#REF!,"EMBALT")=1,2,0)</f>
        <v>#REF!</v>
      </c>
      <c r="V26" s="29" t="str">
        <f>CONCATENATE(Tableau3[[#This Row],[BT]]," - ",Tableau3[[#This Row],[Séq Op]])</f>
        <v>CJ25-01804 - 10</v>
      </c>
      <c r="W26" s="29" t="str">
        <f>CONCATENATE(Tableau3[[#This Row],[Pièce]]," - ",Tableau3[[#This Row],[Opérations]]," - ",Tableau3[[#This Row],[Séq Op]])</f>
        <v>74-7910 - LAMINAGE - 10</v>
      </c>
      <c r="X26" s="29">
        <f>WEEKNUM(Tableau3[[#This Row],[Date Début]])</f>
        <v>13</v>
      </c>
      <c r="Y2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26" s="29" t="str">
        <f>IF(ISERROR(VLOOKUP(Tableau3[[#This Row],[Pièce]],#REF!,2,FALSE)),"",VLOOKUP(Tableau3[[#This Row],[Pièce]],#REF!,2,FALSE))</f>
        <v/>
      </c>
      <c r="AA26" s="29"/>
      <c r="AB26" s="29" t="e">
        <f>VLOOKUP(Tableau3[[#This Row],[Description]],#REF!,2,FALSE)</f>
        <v>#REF!</v>
      </c>
      <c r="AC26" s="29" t="str">
        <f>IF(Tableau3[[#This Row],[Qté Complétée]]&gt;=Tableau3[[#This Row],[Qté Prod.]],"COMPLÉTÉ",IF(Tableau3[[#This Row],[Qté Complétée]]&gt;0,"DÉBUTÉ",""))</f>
        <v/>
      </c>
    </row>
    <row r="27" spans="1:29" x14ac:dyDescent="0.25">
      <c r="A27" s="18" t="s">
        <v>338</v>
      </c>
      <c r="B27" s="18" t="s">
        <v>158</v>
      </c>
      <c r="C27" s="18" t="s">
        <v>208</v>
      </c>
      <c r="D27" s="18" t="s">
        <v>202</v>
      </c>
      <c r="E27" s="18">
        <v>10</v>
      </c>
      <c r="F27" s="17" t="s">
        <v>48</v>
      </c>
      <c r="G27" s="17" t="s">
        <v>241</v>
      </c>
      <c r="H27" s="18" t="s">
        <v>20</v>
      </c>
      <c r="I27" s="18" t="s">
        <v>247</v>
      </c>
      <c r="J27" s="18">
        <v>128</v>
      </c>
      <c r="K27" s="18">
        <v>0</v>
      </c>
      <c r="L27" s="26">
        <v>45741</v>
      </c>
      <c r="M27" s="27">
        <v>45741.599166666703</v>
      </c>
      <c r="N27" s="27">
        <v>45742.339583333298</v>
      </c>
      <c r="O27" s="28">
        <v>1.77</v>
      </c>
      <c r="P27" s="26">
        <v>45747</v>
      </c>
      <c r="Q27" s="18" t="s">
        <v>285</v>
      </c>
      <c r="R27" s="18" t="s">
        <v>288</v>
      </c>
      <c r="S27" s="19">
        <f>Tableau3[[#This Row],[NB OP]]*1</f>
        <v>1</v>
      </c>
      <c r="T27" s="19">
        <f>Tableau3[[#This Row],[NB AIDE OP]]*1</f>
        <v>3</v>
      </c>
      <c r="U27" s="19" t="e">
        <f>IF(COUNTIFS(#REF!,Tableau3[[#This Row],[Pièce]],#REF!,"EMBALT")=1,2,0)</f>
        <v>#REF!</v>
      </c>
      <c r="V27" s="29" t="str">
        <f>CONCATENATE(Tableau3[[#This Row],[BT]]," - ",Tableau3[[#This Row],[Séq Op]])</f>
        <v>CJ25-01805 - 10</v>
      </c>
      <c r="W27" s="29" t="str">
        <f>CONCATENATE(Tableau3[[#This Row],[Pièce]]," - ",Tableau3[[#This Row],[Opérations]]," - ",Tableau3[[#This Row],[Séq Op]])</f>
        <v>74-7920 - LAMINAGE - 10</v>
      </c>
      <c r="X27" s="29">
        <f>WEEKNUM(Tableau3[[#This Row],[Date Début]])</f>
        <v>13</v>
      </c>
      <c r="Y2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27" s="29" t="str">
        <f>IF(ISERROR(VLOOKUP(Tableau3[[#This Row],[Pièce]],#REF!,2,FALSE)),"",VLOOKUP(Tableau3[[#This Row],[Pièce]],#REF!,2,FALSE))</f>
        <v/>
      </c>
      <c r="AA27" s="29"/>
      <c r="AB27" s="29" t="e">
        <f>VLOOKUP(Tableau3[[#This Row],[Description]],#REF!,2,FALSE)</f>
        <v>#REF!</v>
      </c>
      <c r="AC27" s="29" t="str">
        <f>IF(Tableau3[[#This Row],[Qté Complétée]]&gt;=Tableau3[[#This Row],[Qté Prod.]],"COMPLÉTÉ",IF(Tableau3[[#This Row],[Qté Complétée]]&gt;0,"DÉBUTÉ",""))</f>
        <v/>
      </c>
    </row>
    <row r="28" spans="1:29" x14ac:dyDescent="0.25">
      <c r="A28" s="18" t="s">
        <v>192</v>
      </c>
      <c r="B28" s="18" t="s">
        <v>109</v>
      </c>
      <c r="C28" s="18" t="s">
        <v>229</v>
      </c>
      <c r="D28" s="18" t="s">
        <v>230</v>
      </c>
      <c r="E28" s="18">
        <v>20</v>
      </c>
      <c r="F28" s="17" t="s">
        <v>14</v>
      </c>
      <c r="G28" s="17" t="s">
        <v>30</v>
      </c>
      <c r="H28" s="18" t="s">
        <v>16</v>
      </c>
      <c r="I28" s="18" t="s">
        <v>31</v>
      </c>
      <c r="J28" s="18">
        <v>120</v>
      </c>
      <c r="K28" s="18">
        <v>0</v>
      </c>
      <c r="L28" s="26">
        <v>45715</v>
      </c>
      <c r="M28" s="27">
        <v>45715.306250000001</v>
      </c>
      <c r="N28" s="27">
        <v>45715.3258333333</v>
      </c>
      <c r="O28" s="28">
        <v>0.47</v>
      </c>
      <c r="P28" s="26">
        <v>45722</v>
      </c>
      <c r="Q28" s="18" t="s">
        <v>285</v>
      </c>
      <c r="R28" s="18" t="s">
        <v>286</v>
      </c>
      <c r="S28" s="19">
        <f>Tableau3[[#This Row],[NB OP]]*1</f>
        <v>1</v>
      </c>
      <c r="T28" s="19">
        <f>Tableau3[[#This Row],[NB AIDE OP]]*1</f>
        <v>0</v>
      </c>
      <c r="U28" s="19" t="e">
        <f>IF(COUNTIFS(#REF!,Tableau3[[#This Row],[Pièce]],#REF!,"EMBALT")=1,2,0)</f>
        <v>#REF!</v>
      </c>
      <c r="V28" s="29" t="str">
        <f>CONCATENATE(Tableau3[[#This Row],[BT]]," - ",Tableau3[[#This Row],[Séq Op]])</f>
        <v>CJ25-01806 - 20</v>
      </c>
      <c r="W28" s="29" t="str">
        <f>CONCATENATE(Tableau3[[#This Row],[Pièce]]," - ",Tableau3[[#This Row],[Opérations]]," - ",Tableau3[[#This Row],[Séq Op]])</f>
        <v>59-7331 - TAIL-S - 20</v>
      </c>
      <c r="X28" s="29">
        <f>WEEKNUM(Tableau3[[#This Row],[Date Début]])</f>
        <v>9</v>
      </c>
      <c r="Y2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28" s="29" t="str">
        <f>IF(ISERROR(VLOOKUP(Tableau3[[#This Row],[Pièce]],#REF!,2,FALSE)),"",VLOOKUP(Tableau3[[#This Row],[Pièce]],#REF!,2,FALSE))</f>
        <v/>
      </c>
      <c r="AA28" s="29"/>
      <c r="AB28" s="29" t="e">
        <f>VLOOKUP(Tableau3[[#This Row],[Description]],#REF!,2,FALSE)</f>
        <v>#REF!</v>
      </c>
      <c r="AC28" s="29" t="str">
        <f>IF(Tableau3[[#This Row],[Qté Complétée]]&gt;=Tableau3[[#This Row],[Qté Prod.]],"COMPLÉTÉ",IF(Tableau3[[#This Row],[Qté Complétée]]&gt;0,"DÉBUTÉ",""))</f>
        <v/>
      </c>
    </row>
    <row r="29" spans="1:29" x14ac:dyDescent="0.25">
      <c r="A29" s="18" t="s">
        <v>339</v>
      </c>
      <c r="B29" s="18" t="s">
        <v>143</v>
      </c>
      <c r="C29" s="18" t="s">
        <v>208</v>
      </c>
      <c r="D29" s="18" t="s">
        <v>250</v>
      </c>
      <c r="E29" s="18">
        <v>10</v>
      </c>
      <c r="F29" s="17" t="s">
        <v>48</v>
      </c>
      <c r="G29" s="17" t="s">
        <v>241</v>
      </c>
      <c r="H29" s="18" t="s">
        <v>20</v>
      </c>
      <c r="I29" s="18" t="s">
        <v>247</v>
      </c>
      <c r="J29" s="18">
        <v>128</v>
      </c>
      <c r="K29" s="18">
        <v>0</v>
      </c>
      <c r="L29" s="26">
        <v>45741</v>
      </c>
      <c r="M29" s="27">
        <v>45741.483749999999</v>
      </c>
      <c r="N29" s="27">
        <v>45741.599166666703</v>
      </c>
      <c r="O29" s="28">
        <v>1.77</v>
      </c>
      <c r="P29" s="26">
        <v>45747</v>
      </c>
      <c r="Q29" s="18" t="s">
        <v>285</v>
      </c>
      <c r="R29" s="18" t="s">
        <v>288</v>
      </c>
      <c r="S29" s="19">
        <f>Tableau3[[#This Row],[NB OP]]*1</f>
        <v>1</v>
      </c>
      <c r="T29" s="19">
        <f>Tableau3[[#This Row],[NB AIDE OP]]*1</f>
        <v>3</v>
      </c>
      <c r="U29" s="19" t="e">
        <f>IF(COUNTIFS(#REF!,Tableau3[[#This Row],[Pièce]],#REF!,"EMBALT")=1,2,0)</f>
        <v>#REF!</v>
      </c>
      <c r="V29" s="29" t="str">
        <f>CONCATENATE(Tableau3[[#This Row],[BT]]," - ",Tableau3[[#This Row],[Séq Op]])</f>
        <v>CJ25-01809 - 10</v>
      </c>
      <c r="W29" s="29" t="str">
        <f>CONCATENATE(Tableau3[[#This Row],[Pièce]]," - ",Tableau3[[#This Row],[Opérations]]," - ",Tableau3[[#This Row],[Séq Op]])</f>
        <v>69-7560 - LAMINAGE - 10</v>
      </c>
      <c r="X29" s="29">
        <f>WEEKNUM(Tableau3[[#This Row],[Date Début]])</f>
        <v>13</v>
      </c>
      <c r="Y2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29" s="29" t="str">
        <f>IF(ISERROR(VLOOKUP(Tableau3[[#This Row],[Pièce]],#REF!,2,FALSE)),"",VLOOKUP(Tableau3[[#This Row],[Pièce]],#REF!,2,FALSE))</f>
        <v/>
      </c>
      <c r="AA29" s="29"/>
      <c r="AB29" s="29" t="e">
        <f>VLOOKUP(Tableau3[[#This Row],[Description]],#REF!,2,FALSE)</f>
        <v>#REF!</v>
      </c>
      <c r="AC29" s="29" t="str">
        <f>IF(Tableau3[[#This Row],[Qté Complétée]]&gt;=Tableau3[[#This Row],[Qté Prod.]],"COMPLÉTÉ",IF(Tableau3[[#This Row],[Qté Complétée]]&gt;0,"DÉBUTÉ",""))</f>
        <v/>
      </c>
    </row>
    <row r="30" spans="1:29" x14ac:dyDescent="0.25">
      <c r="A30" s="18" t="s">
        <v>193</v>
      </c>
      <c r="B30" s="18" t="s">
        <v>146</v>
      </c>
      <c r="C30" s="18" t="s">
        <v>220</v>
      </c>
      <c r="D30" s="18" t="s">
        <v>231</v>
      </c>
      <c r="E30" s="18">
        <v>20</v>
      </c>
      <c r="F30" s="17" t="s">
        <v>14</v>
      </c>
      <c r="G30" s="17" t="s">
        <v>50</v>
      </c>
      <c r="H30" s="18" t="s">
        <v>16</v>
      </c>
      <c r="I30" s="18" t="s">
        <v>43</v>
      </c>
      <c r="J30" s="18">
        <v>1050</v>
      </c>
      <c r="K30" s="18">
        <v>0</v>
      </c>
      <c r="L30" s="26">
        <v>45719</v>
      </c>
      <c r="M30" s="27">
        <v>45719.292083333297</v>
      </c>
      <c r="N30" s="27">
        <v>45719.442083333299</v>
      </c>
      <c r="O30" s="28">
        <v>3.6</v>
      </c>
      <c r="P30" s="26">
        <v>45729</v>
      </c>
      <c r="Q30" s="18" t="s">
        <v>285</v>
      </c>
      <c r="R30" s="18" t="s">
        <v>286</v>
      </c>
      <c r="S30" s="19">
        <f>Tableau3[[#This Row],[NB OP]]*1</f>
        <v>1</v>
      </c>
      <c r="T30" s="19">
        <f>Tableau3[[#This Row],[NB AIDE OP]]*1</f>
        <v>0</v>
      </c>
      <c r="U30" s="19" t="e">
        <f>IF(COUNTIFS(#REF!,Tableau3[[#This Row],[Pièce]],#REF!,"EMBALT")=1,2,0)</f>
        <v>#REF!</v>
      </c>
      <c r="V30" s="29" t="str">
        <f>CONCATENATE(Tableau3[[#This Row],[BT]]," - ",Tableau3[[#This Row],[Séq Op]])</f>
        <v>CJ25-01810 - 20</v>
      </c>
      <c r="W30" s="29" t="str">
        <f>CONCATENATE(Tableau3[[#This Row],[Pièce]]," - ",Tableau3[[#This Row],[Opérations]]," - ",Tableau3[[#This Row],[Séq Op]])</f>
        <v>70-2521 - TAIL-S - 20</v>
      </c>
      <c r="X30" s="29">
        <f>WEEKNUM(Tableau3[[#This Row],[Date Début]])</f>
        <v>10</v>
      </c>
      <c r="Y3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30" s="29" t="str">
        <f>IF(ISERROR(VLOOKUP(Tableau3[[#This Row],[Pièce]],#REF!,2,FALSE)),"",VLOOKUP(Tableau3[[#This Row],[Pièce]],#REF!,2,FALSE))</f>
        <v/>
      </c>
      <c r="AA30" s="29"/>
      <c r="AB30" s="29" t="e">
        <f>VLOOKUP(Tableau3[[#This Row],[Description]],#REF!,2,FALSE)</f>
        <v>#REF!</v>
      </c>
      <c r="AC30" s="29" t="str">
        <f>IF(Tableau3[[#This Row],[Qté Complétée]]&gt;=Tableau3[[#This Row],[Qté Prod.]],"COMPLÉTÉ",IF(Tableau3[[#This Row],[Qté Complétée]]&gt;0,"DÉBUTÉ",""))</f>
        <v/>
      </c>
    </row>
    <row r="31" spans="1:29" x14ac:dyDescent="0.25">
      <c r="A31" s="18" t="s">
        <v>194</v>
      </c>
      <c r="B31" s="18" t="s">
        <v>147</v>
      </c>
      <c r="C31" s="18" t="s">
        <v>220</v>
      </c>
      <c r="D31" s="18" t="s">
        <v>232</v>
      </c>
      <c r="E31" s="18">
        <v>20</v>
      </c>
      <c r="F31" s="17" t="s">
        <v>14</v>
      </c>
      <c r="G31" s="17" t="s">
        <v>30</v>
      </c>
      <c r="H31" s="18" t="s">
        <v>16</v>
      </c>
      <c r="I31" s="18" t="s">
        <v>31</v>
      </c>
      <c r="J31" s="18">
        <v>960</v>
      </c>
      <c r="K31" s="18">
        <v>0</v>
      </c>
      <c r="L31" s="26">
        <v>45719</v>
      </c>
      <c r="M31" s="27">
        <v>45719.292083333297</v>
      </c>
      <c r="N31" s="27">
        <v>45720.449166666702</v>
      </c>
      <c r="O31" s="28">
        <v>10.77</v>
      </c>
      <c r="P31" s="26">
        <v>45733</v>
      </c>
      <c r="Q31" s="18" t="s">
        <v>285</v>
      </c>
      <c r="R31" s="18" t="s">
        <v>286</v>
      </c>
      <c r="S31" s="19">
        <f>Tableau3[[#This Row],[NB OP]]*1</f>
        <v>1</v>
      </c>
      <c r="T31" s="19">
        <f>Tableau3[[#This Row],[NB AIDE OP]]*1</f>
        <v>0</v>
      </c>
      <c r="U31" s="19" t="e">
        <f>IF(COUNTIFS(#REF!,Tableau3[[#This Row],[Pièce]],#REF!,"EMBALT")=1,2,0)</f>
        <v>#REF!</v>
      </c>
      <c r="V31" s="29" t="str">
        <f>CONCATENATE(Tableau3[[#This Row],[BT]]," - ",Tableau3[[#This Row],[Séq Op]])</f>
        <v>CJ25-01811 - 20</v>
      </c>
      <c r="W31" s="29" t="str">
        <f>CONCATENATE(Tableau3[[#This Row],[Pièce]]," - ",Tableau3[[#This Row],[Opérations]]," - ",Tableau3[[#This Row],[Séq Op]])</f>
        <v>70-2551 - TAIL-S - 20</v>
      </c>
      <c r="X31" s="29">
        <f>WEEKNUM(Tableau3[[#This Row],[Date Début]])</f>
        <v>10</v>
      </c>
      <c r="Y3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31" s="29" t="str">
        <f>IF(ISERROR(VLOOKUP(Tableau3[[#This Row],[Pièce]],#REF!,2,FALSE)),"",VLOOKUP(Tableau3[[#This Row],[Pièce]],#REF!,2,FALSE))</f>
        <v/>
      </c>
      <c r="AA31" s="29"/>
      <c r="AB31" s="29" t="e">
        <f>VLOOKUP(Tableau3[[#This Row],[Description]],#REF!,2,FALSE)</f>
        <v>#REF!</v>
      </c>
      <c r="AC31" s="29" t="str">
        <f>IF(Tableau3[[#This Row],[Qté Complétée]]&gt;=Tableau3[[#This Row],[Qté Prod.]],"COMPLÉTÉ",IF(Tableau3[[#This Row],[Qté Complétée]]&gt;0,"DÉBUTÉ",""))</f>
        <v/>
      </c>
    </row>
    <row r="32" spans="1:29" x14ac:dyDescent="0.25">
      <c r="A32" s="18" t="s">
        <v>195</v>
      </c>
      <c r="B32" s="18" t="s">
        <v>148</v>
      </c>
      <c r="C32" s="18" t="s">
        <v>220</v>
      </c>
      <c r="D32" s="18" t="s">
        <v>233</v>
      </c>
      <c r="E32" s="18">
        <v>20</v>
      </c>
      <c r="F32" s="17" t="s">
        <v>14</v>
      </c>
      <c r="G32" s="17" t="s">
        <v>50</v>
      </c>
      <c r="H32" s="18" t="s">
        <v>16</v>
      </c>
      <c r="I32" s="18" t="s">
        <v>43</v>
      </c>
      <c r="J32" s="18">
        <v>1200</v>
      </c>
      <c r="K32" s="18">
        <v>0</v>
      </c>
      <c r="L32" s="26">
        <v>45719</v>
      </c>
      <c r="M32" s="27">
        <v>45719.442083333299</v>
      </c>
      <c r="N32" s="27">
        <v>45720.293333333299</v>
      </c>
      <c r="O32" s="28">
        <v>3.43</v>
      </c>
      <c r="P32" s="26">
        <v>45735</v>
      </c>
      <c r="Q32" s="18" t="s">
        <v>285</v>
      </c>
      <c r="R32" s="18" t="s">
        <v>286</v>
      </c>
      <c r="S32" s="19">
        <f>Tableau3[[#This Row],[NB OP]]*1</f>
        <v>1</v>
      </c>
      <c r="T32" s="19">
        <f>Tableau3[[#This Row],[NB AIDE OP]]*1</f>
        <v>0</v>
      </c>
      <c r="U32" s="19" t="e">
        <f>IF(COUNTIFS(#REF!,Tableau3[[#This Row],[Pièce]],#REF!,"EMBALT")=1,2,0)</f>
        <v>#REF!</v>
      </c>
      <c r="V32" s="29" t="str">
        <f>CONCATENATE(Tableau3[[#This Row],[BT]]," - ",Tableau3[[#This Row],[Séq Op]])</f>
        <v>CJ25-01812 - 20</v>
      </c>
      <c r="W32" s="29" t="str">
        <f>CONCATENATE(Tableau3[[#This Row],[Pièce]]," - ",Tableau3[[#This Row],[Opérations]]," - ",Tableau3[[#This Row],[Séq Op]])</f>
        <v>70-2552 - TAIL-S - 20</v>
      </c>
      <c r="X32" s="29">
        <f>WEEKNUM(Tableau3[[#This Row],[Date Début]])</f>
        <v>10</v>
      </c>
      <c r="Y3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32" s="29" t="str">
        <f>IF(ISERROR(VLOOKUP(Tableau3[[#This Row],[Pièce]],#REF!,2,FALSE)),"",VLOOKUP(Tableau3[[#This Row],[Pièce]],#REF!,2,FALSE))</f>
        <v/>
      </c>
      <c r="AA32" s="29"/>
      <c r="AB32" s="29" t="e">
        <f>VLOOKUP(Tableau3[[#This Row],[Description]],#REF!,2,FALSE)</f>
        <v>#REF!</v>
      </c>
      <c r="AC32" s="29" t="str">
        <f>IF(Tableau3[[#This Row],[Qté Complétée]]&gt;=Tableau3[[#This Row],[Qté Prod.]],"COMPLÉTÉ",IF(Tableau3[[#This Row],[Qté Complétée]]&gt;0,"DÉBUTÉ",""))</f>
        <v/>
      </c>
    </row>
    <row r="33" spans="1:29" x14ac:dyDescent="0.25">
      <c r="A33" s="18" t="s">
        <v>186</v>
      </c>
      <c r="B33" s="18" t="s">
        <v>105</v>
      </c>
      <c r="C33" s="18" t="s">
        <v>229</v>
      </c>
      <c r="D33" s="18" t="s">
        <v>234</v>
      </c>
      <c r="E33" s="18">
        <v>20</v>
      </c>
      <c r="F33" s="17" t="s">
        <v>14</v>
      </c>
      <c r="G33" s="17" t="s">
        <v>30</v>
      </c>
      <c r="H33" s="18" t="s">
        <v>16</v>
      </c>
      <c r="I33" s="18" t="s">
        <v>31</v>
      </c>
      <c r="J33" s="18">
        <v>192</v>
      </c>
      <c r="K33" s="18">
        <v>192</v>
      </c>
      <c r="L33" s="26">
        <v>45701</v>
      </c>
      <c r="M33" s="27">
        <v>45701.396666666697</v>
      </c>
      <c r="N33" s="27">
        <v>45701.417500000003</v>
      </c>
      <c r="O33" s="28">
        <v>0.5</v>
      </c>
      <c r="P33" s="26">
        <v>45706</v>
      </c>
      <c r="Q33" s="18" t="s">
        <v>285</v>
      </c>
      <c r="R33" s="18" t="s">
        <v>286</v>
      </c>
      <c r="S33" s="19">
        <f>Tableau3[[#This Row],[NB OP]]*1</f>
        <v>1</v>
      </c>
      <c r="T33" s="19">
        <f>Tableau3[[#This Row],[NB AIDE OP]]*1</f>
        <v>0</v>
      </c>
      <c r="U33" s="19" t="e">
        <f>IF(COUNTIFS(#REF!,Tableau3[[#This Row],[Pièce]],#REF!,"EMBALT")=1,2,0)</f>
        <v>#REF!</v>
      </c>
      <c r="V33" s="29" t="str">
        <f>CONCATENATE(Tableau3[[#This Row],[BT]]," - ",Tableau3[[#This Row],[Séq Op]])</f>
        <v>CJ25-01898 - 20</v>
      </c>
      <c r="W33" s="29" t="str">
        <f>CONCATENATE(Tableau3[[#This Row],[Pièce]]," - ",Tableau3[[#This Row],[Opérations]]," - ",Tableau3[[#This Row],[Séq Op]])</f>
        <v>57-7080 - TAIL-S - 20</v>
      </c>
      <c r="X33" s="29">
        <f>WEEKNUM(Tableau3[[#This Row],[Date Début]])</f>
        <v>7</v>
      </c>
      <c r="Y3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33" s="29" t="str">
        <f>IF(ISERROR(VLOOKUP(Tableau3[[#This Row],[Pièce]],#REF!,2,FALSE)),"",VLOOKUP(Tableau3[[#This Row],[Pièce]],#REF!,2,FALSE))</f>
        <v/>
      </c>
      <c r="AA33" s="29"/>
      <c r="AB33" s="29" t="e">
        <f>VLOOKUP(Tableau3[[#This Row],[Description]],#REF!,2,FALSE)</f>
        <v>#REF!</v>
      </c>
      <c r="AC33" s="29" t="str">
        <f>IF(Tableau3[[#This Row],[Qté Complétée]]&gt;=Tableau3[[#This Row],[Qté Prod.]],"COMPLÉTÉ",IF(Tableau3[[#This Row],[Qté Complétée]]&gt;0,"DÉBUTÉ",""))</f>
        <v>COMPLÉTÉ</v>
      </c>
    </row>
    <row r="34" spans="1:29" x14ac:dyDescent="0.25">
      <c r="A34" s="18" t="s">
        <v>196</v>
      </c>
      <c r="B34" s="18" t="s">
        <v>38</v>
      </c>
      <c r="C34" s="18" t="s">
        <v>203</v>
      </c>
      <c r="D34" s="18" t="s">
        <v>204</v>
      </c>
      <c r="E34" s="18">
        <v>20</v>
      </c>
      <c r="F34" s="17" t="s">
        <v>22</v>
      </c>
      <c r="G34" s="17" t="s">
        <v>33</v>
      </c>
      <c r="H34" s="18" t="s">
        <v>24</v>
      </c>
      <c r="I34" s="18" t="s">
        <v>34</v>
      </c>
      <c r="J34" s="18">
        <v>40</v>
      </c>
      <c r="K34" s="18">
        <v>0</v>
      </c>
      <c r="L34" s="26">
        <v>45712</v>
      </c>
      <c r="M34" s="27">
        <v>45712.561666666697</v>
      </c>
      <c r="N34" s="27">
        <v>45712.617916666699</v>
      </c>
      <c r="O34" s="28">
        <v>1.35</v>
      </c>
      <c r="P34" s="26">
        <v>45719</v>
      </c>
      <c r="Q34" s="18" t="s">
        <v>285</v>
      </c>
      <c r="R34" s="18" t="s">
        <v>286</v>
      </c>
      <c r="S34" s="19">
        <f>Tableau3[[#This Row],[NB OP]]*1</f>
        <v>1</v>
      </c>
      <c r="T34" s="19">
        <f>Tableau3[[#This Row],[NB AIDE OP]]*1</f>
        <v>0</v>
      </c>
      <c r="U34" s="19" t="e">
        <f>IF(COUNTIFS(#REF!,Tableau3[[#This Row],[Pièce]],#REF!,"EMBALT")=1,2,0)</f>
        <v>#REF!</v>
      </c>
      <c r="V34" s="29" t="str">
        <f>CONCATENATE(Tableau3[[#This Row],[BT]]," - ",Tableau3[[#This Row],[Séq Op]])</f>
        <v>CJ25-01988 - 20</v>
      </c>
      <c r="W34" s="29" t="str">
        <f>CONCATENATE(Tableau3[[#This Row],[Pièce]]," - ",Tableau3[[#This Row],[Opérations]]," - ",Tableau3[[#This Row],[Séq Op]])</f>
        <v>62-3260 - TAIL-C - 20</v>
      </c>
      <c r="X34" s="29">
        <f>WEEKNUM(Tableau3[[#This Row],[Date Début]])</f>
        <v>9</v>
      </c>
      <c r="Y3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34" s="29" t="str">
        <f>IF(ISERROR(VLOOKUP(Tableau3[[#This Row],[Pièce]],#REF!,2,FALSE)),"",VLOOKUP(Tableau3[[#This Row],[Pièce]],#REF!,2,FALSE))</f>
        <v/>
      </c>
      <c r="AA34" s="29"/>
      <c r="AB34" s="29" t="e">
        <f>VLOOKUP(Tableau3[[#This Row],[Description]],#REF!,2,FALSE)</f>
        <v>#REF!</v>
      </c>
      <c r="AC34" s="29" t="str">
        <f>IF(Tableau3[[#This Row],[Qté Complétée]]&gt;=Tableau3[[#This Row],[Qté Prod.]],"COMPLÉTÉ",IF(Tableau3[[#This Row],[Qté Complétée]]&gt;0,"DÉBUTÉ",""))</f>
        <v/>
      </c>
    </row>
    <row r="35" spans="1:29" x14ac:dyDescent="0.25">
      <c r="A35" s="18" t="s">
        <v>196</v>
      </c>
      <c r="B35" s="18" t="s">
        <v>38</v>
      </c>
      <c r="C35" s="18" t="s">
        <v>203</v>
      </c>
      <c r="D35" s="18" t="s">
        <v>204</v>
      </c>
      <c r="E35" s="18">
        <v>30</v>
      </c>
      <c r="F35" s="17" t="s">
        <v>14</v>
      </c>
      <c r="G35" s="17" t="s">
        <v>50</v>
      </c>
      <c r="H35" s="18" t="s">
        <v>16</v>
      </c>
      <c r="I35" s="18" t="s">
        <v>43</v>
      </c>
      <c r="J35" s="18">
        <v>40</v>
      </c>
      <c r="K35" s="18">
        <v>0</v>
      </c>
      <c r="L35" s="26">
        <v>45713</v>
      </c>
      <c r="M35" s="27">
        <v>45713.292500000003</v>
      </c>
      <c r="N35" s="27">
        <v>45713.307500000003</v>
      </c>
      <c r="O35" s="28">
        <v>0.36</v>
      </c>
      <c r="P35" s="26">
        <v>45719</v>
      </c>
      <c r="Q35" s="18" t="s">
        <v>285</v>
      </c>
      <c r="R35" s="18" t="s">
        <v>286</v>
      </c>
      <c r="S35" s="19">
        <f>Tableau3[[#This Row],[NB OP]]*1</f>
        <v>1</v>
      </c>
      <c r="T35" s="19">
        <f>Tableau3[[#This Row],[NB AIDE OP]]*1</f>
        <v>0</v>
      </c>
      <c r="U35" s="19" t="e">
        <f>IF(COUNTIFS(#REF!,Tableau3[[#This Row],[Pièce]],#REF!,"EMBALT")=1,2,0)</f>
        <v>#REF!</v>
      </c>
      <c r="V35" s="29" t="str">
        <f>CONCATENATE(Tableau3[[#This Row],[BT]]," - ",Tableau3[[#This Row],[Séq Op]])</f>
        <v>CJ25-01988 - 30</v>
      </c>
      <c r="W35" s="29" t="str">
        <f>CONCATENATE(Tableau3[[#This Row],[Pièce]]," - ",Tableau3[[#This Row],[Opérations]]," - ",Tableau3[[#This Row],[Séq Op]])</f>
        <v>62-3260 - TAIL-S - 30</v>
      </c>
      <c r="X35" s="29">
        <f>WEEKNUM(Tableau3[[#This Row],[Date Début]])</f>
        <v>9</v>
      </c>
      <c r="Y3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35" s="29" t="str">
        <f>IF(ISERROR(VLOOKUP(Tableau3[[#This Row],[Pièce]],#REF!,2,FALSE)),"",VLOOKUP(Tableau3[[#This Row],[Pièce]],#REF!,2,FALSE))</f>
        <v/>
      </c>
      <c r="AA35" s="29"/>
      <c r="AB35" s="29" t="e">
        <f>VLOOKUP(Tableau3[[#This Row],[Description]],#REF!,2,FALSE)</f>
        <v>#REF!</v>
      </c>
      <c r="AC35" s="29" t="str">
        <f>IF(Tableau3[[#This Row],[Qté Complétée]]&gt;=Tableau3[[#This Row],[Qté Prod.]],"COMPLÉTÉ",IF(Tableau3[[#This Row],[Qté Complétée]]&gt;0,"DÉBUTÉ",""))</f>
        <v/>
      </c>
    </row>
    <row r="36" spans="1:29" x14ac:dyDescent="0.25">
      <c r="A36" s="18" t="s">
        <v>197</v>
      </c>
      <c r="B36" s="18" t="s">
        <v>116</v>
      </c>
      <c r="C36" s="18" t="s">
        <v>203</v>
      </c>
      <c r="D36" s="18" t="s">
        <v>235</v>
      </c>
      <c r="E36" s="18">
        <v>30</v>
      </c>
      <c r="F36" s="17" t="s">
        <v>22</v>
      </c>
      <c r="G36" s="17" t="s">
        <v>33</v>
      </c>
      <c r="H36" s="18" t="s">
        <v>24</v>
      </c>
      <c r="I36" s="18" t="s">
        <v>34</v>
      </c>
      <c r="J36" s="18">
        <v>72</v>
      </c>
      <c r="K36" s="18">
        <v>0</v>
      </c>
      <c r="L36" s="26">
        <v>45713</v>
      </c>
      <c r="M36" s="27">
        <v>45713.56</v>
      </c>
      <c r="N36" s="27">
        <v>45713.588750000003</v>
      </c>
      <c r="O36" s="28">
        <v>0.69</v>
      </c>
      <c r="P36" s="26">
        <v>45726</v>
      </c>
      <c r="Q36" s="18" t="s">
        <v>285</v>
      </c>
      <c r="R36" s="18" t="s">
        <v>286</v>
      </c>
      <c r="S36" s="19">
        <f>Tableau3[[#This Row],[NB OP]]*1</f>
        <v>1</v>
      </c>
      <c r="T36" s="19">
        <f>Tableau3[[#This Row],[NB AIDE OP]]*1</f>
        <v>0</v>
      </c>
      <c r="U36" s="19" t="e">
        <f>IF(COUNTIFS(#REF!,Tableau3[[#This Row],[Pièce]],#REF!,"EMBALT")=1,2,0)</f>
        <v>#REF!</v>
      </c>
      <c r="V36" s="29" t="str">
        <f>CONCATENATE(Tableau3[[#This Row],[BT]]," - ",Tableau3[[#This Row],[Séq Op]])</f>
        <v>CJ25-01989 - 30</v>
      </c>
      <c r="W36" s="29" t="str">
        <f>CONCATENATE(Tableau3[[#This Row],[Pièce]]," - ",Tableau3[[#This Row],[Opérations]]," - ",Tableau3[[#This Row],[Séq Op]])</f>
        <v>62-3280 - TAIL-C - 30</v>
      </c>
      <c r="X36" s="29">
        <f>WEEKNUM(Tableau3[[#This Row],[Date Début]])</f>
        <v>9</v>
      </c>
      <c r="Y3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36" s="29" t="str">
        <f>IF(ISERROR(VLOOKUP(Tableau3[[#This Row],[Pièce]],#REF!,2,FALSE)),"",VLOOKUP(Tableau3[[#This Row],[Pièce]],#REF!,2,FALSE))</f>
        <v/>
      </c>
      <c r="AA36" s="29"/>
      <c r="AB36" s="29" t="e">
        <f>VLOOKUP(Tableau3[[#This Row],[Description]],#REF!,2,FALSE)</f>
        <v>#REF!</v>
      </c>
      <c r="AC36" s="29" t="str">
        <f>IF(Tableau3[[#This Row],[Qté Complétée]]&gt;=Tableau3[[#This Row],[Qté Prod.]],"COMPLÉTÉ",IF(Tableau3[[#This Row],[Qté Complétée]]&gt;0,"DÉBUTÉ",""))</f>
        <v/>
      </c>
    </row>
    <row r="37" spans="1:29" x14ac:dyDescent="0.25">
      <c r="A37" s="18" t="s">
        <v>197</v>
      </c>
      <c r="B37" s="18" t="s">
        <v>116</v>
      </c>
      <c r="C37" s="18" t="s">
        <v>203</v>
      </c>
      <c r="D37" s="18" t="s">
        <v>235</v>
      </c>
      <c r="E37" s="18">
        <v>40</v>
      </c>
      <c r="F37" s="17" t="s">
        <v>22</v>
      </c>
      <c r="G37" s="17" t="s">
        <v>33</v>
      </c>
      <c r="H37" s="18" t="s">
        <v>24</v>
      </c>
      <c r="I37" s="18" t="s">
        <v>34</v>
      </c>
      <c r="J37" s="18">
        <v>72</v>
      </c>
      <c r="K37" s="18">
        <v>0</v>
      </c>
      <c r="L37" s="26">
        <v>45713</v>
      </c>
      <c r="M37" s="27">
        <v>45713.588750000003</v>
      </c>
      <c r="N37" s="27">
        <v>45714.294999999998</v>
      </c>
      <c r="O37" s="28">
        <v>0.95</v>
      </c>
      <c r="P37" s="26">
        <v>45726</v>
      </c>
      <c r="Q37" s="18" t="s">
        <v>285</v>
      </c>
      <c r="R37" s="18" t="s">
        <v>286</v>
      </c>
      <c r="S37" s="19">
        <f>Tableau3[[#This Row],[NB OP]]*1</f>
        <v>1</v>
      </c>
      <c r="T37" s="19">
        <f>Tableau3[[#This Row],[NB AIDE OP]]*1</f>
        <v>0</v>
      </c>
      <c r="U37" s="19" t="e">
        <f>IF(COUNTIFS(#REF!,Tableau3[[#This Row],[Pièce]],#REF!,"EMBALT")=1,2,0)</f>
        <v>#REF!</v>
      </c>
      <c r="V37" s="29" t="str">
        <f>CONCATENATE(Tableau3[[#This Row],[BT]]," - ",Tableau3[[#This Row],[Séq Op]])</f>
        <v>CJ25-01989 - 40</v>
      </c>
      <c r="W37" s="29" t="str">
        <f>CONCATENATE(Tableau3[[#This Row],[Pièce]]," - ",Tableau3[[#This Row],[Opérations]]," - ",Tableau3[[#This Row],[Séq Op]])</f>
        <v>62-3280 - TAIL-C - 40</v>
      </c>
      <c r="X37" s="29">
        <f>WEEKNUM(Tableau3[[#This Row],[Date Début]])</f>
        <v>9</v>
      </c>
      <c r="Y3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37" s="29" t="str">
        <f>IF(ISERROR(VLOOKUP(Tableau3[[#This Row],[Pièce]],#REF!,2,FALSE)),"",VLOOKUP(Tableau3[[#This Row],[Pièce]],#REF!,2,FALSE))</f>
        <v/>
      </c>
      <c r="AA37" s="29"/>
      <c r="AB37" s="29" t="e">
        <f>VLOOKUP(Tableau3[[#This Row],[Description]],#REF!,2,FALSE)</f>
        <v>#REF!</v>
      </c>
      <c r="AC37" s="29" t="str">
        <f>IF(Tableau3[[#This Row],[Qté Complétée]]&gt;=Tableau3[[#This Row],[Qté Prod.]],"COMPLÉTÉ",IF(Tableau3[[#This Row],[Qté Complétée]]&gt;0,"DÉBUTÉ",""))</f>
        <v/>
      </c>
    </row>
    <row r="38" spans="1:29" x14ac:dyDescent="0.25">
      <c r="A38" s="18" t="s">
        <v>198</v>
      </c>
      <c r="B38" s="18" t="s">
        <v>37</v>
      </c>
      <c r="C38" s="18" t="s">
        <v>203</v>
      </c>
      <c r="D38" s="18" t="s">
        <v>205</v>
      </c>
      <c r="E38" s="18">
        <v>20</v>
      </c>
      <c r="F38" s="17" t="s">
        <v>22</v>
      </c>
      <c r="G38" s="17" t="s">
        <v>33</v>
      </c>
      <c r="H38" s="18" t="s">
        <v>24</v>
      </c>
      <c r="I38" s="18" t="s">
        <v>34</v>
      </c>
      <c r="J38" s="18">
        <v>36</v>
      </c>
      <c r="K38" s="18">
        <v>0</v>
      </c>
      <c r="L38" s="26">
        <v>45714</v>
      </c>
      <c r="M38" s="27">
        <v>45714.402083333298</v>
      </c>
      <c r="N38" s="27">
        <v>45714.436249999999</v>
      </c>
      <c r="O38" s="28">
        <v>0.82</v>
      </c>
      <c r="P38" s="26">
        <v>45719</v>
      </c>
      <c r="Q38" s="18" t="s">
        <v>285</v>
      </c>
      <c r="R38" s="18" t="s">
        <v>286</v>
      </c>
      <c r="S38" s="19">
        <f>Tableau3[[#This Row],[NB OP]]*1</f>
        <v>1</v>
      </c>
      <c r="T38" s="19">
        <f>Tableau3[[#This Row],[NB AIDE OP]]*1</f>
        <v>0</v>
      </c>
      <c r="U38" s="19" t="e">
        <f>IF(COUNTIFS(#REF!,Tableau3[[#This Row],[Pièce]],#REF!,"EMBALT")=1,2,0)</f>
        <v>#REF!</v>
      </c>
      <c r="V38" s="29" t="str">
        <f>CONCATENATE(Tableau3[[#This Row],[BT]]," - ",Tableau3[[#This Row],[Séq Op]])</f>
        <v>CJ25-01990 - 20</v>
      </c>
      <c r="W38" s="29" t="str">
        <f>CONCATENATE(Tableau3[[#This Row],[Pièce]]," - ",Tableau3[[#This Row],[Opérations]]," - ",Tableau3[[#This Row],[Séq Op]])</f>
        <v>62-3300 - TAIL-C - 20</v>
      </c>
      <c r="X38" s="29">
        <f>WEEKNUM(Tableau3[[#This Row],[Date Début]])</f>
        <v>9</v>
      </c>
      <c r="Y3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38" s="29" t="str">
        <f>IF(ISERROR(VLOOKUP(Tableau3[[#This Row],[Pièce]],#REF!,2,FALSE)),"",VLOOKUP(Tableau3[[#This Row],[Pièce]],#REF!,2,FALSE))</f>
        <v/>
      </c>
      <c r="AA38" s="29"/>
      <c r="AB38" s="29" t="e">
        <f>VLOOKUP(Tableau3[[#This Row],[Description]],#REF!,2,FALSE)</f>
        <v>#REF!</v>
      </c>
      <c r="AC38" s="29" t="str">
        <f>IF(Tableau3[[#This Row],[Qté Complétée]]&gt;=Tableau3[[#This Row],[Qté Prod.]],"COMPLÉTÉ",IF(Tableau3[[#This Row],[Qté Complétée]]&gt;0,"DÉBUTÉ",""))</f>
        <v/>
      </c>
    </row>
    <row r="39" spans="1:29" x14ac:dyDescent="0.25">
      <c r="A39" s="18" t="s">
        <v>199</v>
      </c>
      <c r="B39" s="18" t="s">
        <v>118</v>
      </c>
      <c r="C39" s="18" t="s">
        <v>203</v>
      </c>
      <c r="D39" s="18" t="s">
        <v>236</v>
      </c>
      <c r="E39" s="18">
        <v>20</v>
      </c>
      <c r="F39" s="17" t="s">
        <v>22</v>
      </c>
      <c r="G39" s="17" t="s">
        <v>33</v>
      </c>
      <c r="H39" s="18" t="s">
        <v>24</v>
      </c>
      <c r="I39" s="18" t="s">
        <v>34</v>
      </c>
      <c r="J39" s="18">
        <v>19</v>
      </c>
      <c r="K39" s="18">
        <v>0</v>
      </c>
      <c r="L39" s="26">
        <v>45714</v>
      </c>
      <c r="M39" s="27">
        <v>45714.436249999999</v>
      </c>
      <c r="N39" s="27">
        <v>45714.47</v>
      </c>
      <c r="O39" s="28">
        <v>0.81</v>
      </c>
      <c r="P39" s="26">
        <v>45719</v>
      </c>
      <c r="Q39" s="18" t="s">
        <v>285</v>
      </c>
      <c r="R39" s="18" t="s">
        <v>286</v>
      </c>
      <c r="S39" s="19">
        <f>Tableau3[[#This Row],[NB OP]]*1</f>
        <v>1</v>
      </c>
      <c r="T39" s="19">
        <f>Tableau3[[#This Row],[NB AIDE OP]]*1</f>
        <v>0</v>
      </c>
      <c r="U39" s="19" t="e">
        <f>IF(COUNTIFS(#REF!,Tableau3[[#This Row],[Pièce]],#REF!,"EMBALT")=1,2,0)</f>
        <v>#REF!</v>
      </c>
      <c r="V39" s="29" t="str">
        <f>CONCATENATE(Tableau3[[#This Row],[BT]]," - ",Tableau3[[#This Row],[Séq Op]])</f>
        <v>CJ25-01991 - 20</v>
      </c>
      <c r="W39" s="29" t="str">
        <f>CONCATENATE(Tableau3[[#This Row],[Pièce]]," - ",Tableau3[[#This Row],[Opérations]]," - ",Tableau3[[#This Row],[Séq Op]])</f>
        <v>63-2300 - TAIL-C - 20</v>
      </c>
      <c r="X39" s="29">
        <f>WEEKNUM(Tableau3[[#This Row],[Date Début]])</f>
        <v>9</v>
      </c>
      <c r="Y3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39" s="29" t="str">
        <f>IF(ISERROR(VLOOKUP(Tableau3[[#This Row],[Pièce]],#REF!,2,FALSE)),"",VLOOKUP(Tableau3[[#This Row],[Pièce]],#REF!,2,FALSE))</f>
        <v/>
      </c>
      <c r="AA39" s="29"/>
      <c r="AB39" s="29" t="e">
        <f>VLOOKUP(Tableau3[[#This Row],[Description]],#REF!,2,FALSE)</f>
        <v>#REF!</v>
      </c>
      <c r="AC39" s="29" t="str">
        <f>IF(Tableau3[[#This Row],[Qté Complétée]]&gt;=Tableau3[[#This Row],[Qté Prod.]],"COMPLÉTÉ",IF(Tableau3[[#This Row],[Qté Complétée]]&gt;0,"DÉBUTÉ",""))</f>
        <v/>
      </c>
    </row>
    <row r="40" spans="1:29" x14ac:dyDescent="0.25">
      <c r="A40" s="18" t="s">
        <v>200</v>
      </c>
      <c r="B40" s="18" t="s">
        <v>115</v>
      </c>
      <c r="C40" s="18" t="s">
        <v>203</v>
      </c>
      <c r="D40" s="18" t="s">
        <v>237</v>
      </c>
      <c r="E40" s="18">
        <v>20</v>
      </c>
      <c r="F40" s="17" t="s">
        <v>22</v>
      </c>
      <c r="G40" s="17" t="s">
        <v>33</v>
      </c>
      <c r="H40" s="18" t="s">
        <v>24</v>
      </c>
      <c r="I40" s="18" t="s">
        <v>34</v>
      </c>
      <c r="J40" s="18">
        <v>70</v>
      </c>
      <c r="K40" s="18">
        <v>69</v>
      </c>
      <c r="L40" s="26">
        <v>45712</v>
      </c>
      <c r="M40" s="27">
        <v>45712.617916666699</v>
      </c>
      <c r="N40" s="27">
        <v>45713.349166666703</v>
      </c>
      <c r="O40" s="28">
        <v>1.55</v>
      </c>
      <c r="P40" s="26">
        <v>45719</v>
      </c>
      <c r="Q40" s="18" t="s">
        <v>285</v>
      </c>
      <c r="R40" s="18" t="s">
        <v>286</v>
      </c>
      <c r="S40" s="19">
        <f>Tableau3[[#This Row],[NB OP]]*1</f>
        <v>1</v>
      </c>
      <c r="T40" s="19">
        <f>Tableau3[[#This Row],[NB AIDE OP]]*1</f>
        <v>0</v>
      </c>
      <c r="U40" s="19" t="e">
        <f>IF(COUNTIFS(#REF!,Tableau3[[#This Row],[Pièce]],#REF!,"EMBALT")=1,2,0)</f>
        <v>#REF!</v>
      </c>
      <c r="V40" s="29" t="str">
        <f>CONCATENATE(Tableau3[[#This Row],[BT]]," - ",Tableau3[[#This Row],[Séq Op]])</f>
        <v>CJ25-02015 - 20</v>
      </c>
      <c r="W40" s="29" t="str">
        <f>CONCATENATE(Tableau3[[#This Row],[Pièce]]," - ",Tableau3[[#This Row],[Opérations]]," - ",Tableau3[[#This Row],[Séq Op]])</f>
        <v>62-3270 - TAIL-C - 20</v>
      </c>
      <c r="X40" s="29">
        <f>WEEKNUM(Tableau3[[#This Row],[Date Début]])</f>
        <v>9</v>
      </c>
      <c r="Y4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40" s="29" t="str">
        <f>IF(ISERROR(VLOOKUP(Tableau3[[#This Row],[Pièce]],#REF!,2,FALSE)),"",VLOOKUP(Tableau3[[#This Row],[Pièce]],#REF!,2,FALSE))</f>
        <v/>
      </c>
      <c r="AA40" s="29"/>
      <c r="AB40" s="29" t="e">
        <f>VLOOKUP(Tableau3[[#This Row],[Description]],#REF!,2,FALSE)</f>
        <v>#REF!</v>
      </c>
      <c r="AC40" s="29" t="str">
        <f>IF(Tableau3[[#This Row],[Qté Complétée]]&gt;=Tableau3[[#This Row],[Qté Prod.]],"COMPLÉTÉ",IF(Tableau3[[#This Row],[Qté Complétée]]&gt;0,"DÉBUTÉ",""))</f>
        <v>DÉBUTÉ</v>
      </c>
    </row>
    <row r="41" spans="1:29" x14ac:dyDescent="0.25">
      <c r="A41" s="18" t="s">
        <v>200</v>
      </c>
      <c r="B41" s="18" t="s">
        <v>115</v>
      </c>
      <c r="C41" s="18" t="s">
        <v>203</v>
      </c>
      <c r="D41" s="18" t="s">
        <v>237</v>
      </c>
      <c r="E41" s="18">
        <v>30</v>
      </c>
      <c r="F41" s="17" t="s">
        <v>22</v>
      </c>
      <c r="G41" s="17" t="s">
        <v>33</v>
      </c>
      <c r="H41" s="18" t="s">
        <v>24</v>
      </c>
      <c r="I41" s="18" t="s">
        <v>34</v>
      </c>
      <c r="J41" s="18">
        <v>70</v>
      </c>
      <c r="K41" s="18">
        <v>69</v>
      </c>
      <c r="L41" s="26">
        <v>45713</v>
      </c>
      <c r="M41" s="27">
        <v>45713.349166666703</v>
      </c>
      <c r="N41" s="27">
        <v>45713.56</v>
      </c>
      <c r="O41" s="28">
        <v>4.0599999999999996</v>
      </c>
      <c r="P41" s="26">
        <v>45719</v>
      </c>
      <c r="Q41" s="18" t="s">
        <v>285</v>
      </c>
      <c r="R41" s="18" t="s">
        <v>286</v>
      </c>
      <c r="S41" s="19">
        <f>Tableau3[[#This Row],[NB OP]]*1</f>
        <v>1</v>
      </c>
      <c r="T41" s="19">
        <f>Tableau3[[#This Row],[NB AIDE OP]]*1</f>
        <v>0</v>
      </c>
      <c r="U41" s="19" t="e">
        <f>IF(COUNTIFS(#REF!,Tableau3[[#This Row],[Pièce]],#REF!,"EMBALT")=1,2,0)</f>
        <v>#REF!</v>
      </c>
      <c r="V41" s="29" t="str">
        <f>CONCATENATE(Tableau3[[#This Row],[BT]]," - ",Tableau3[[#This Row],[Séq Op]])</f>
        <v>CJ25-02015 - 30</v>
      </c>
      <c r="W41" s="29" t="str">
        <f>CONCATENATE(Tableau3[[#This Row],[Pièce]]," - ",Tableau3[[#This Row],[Opérations]]," - ",Tableau3[[#This Row],[Séq Op]])</f>
        <v>62-3270 - TAIL-C - 30</v>
      </c>
      <c r="X41" s="29">
        <f>WEEKNUM(Tableau3[[#This Row],[Date Début]])</f>
        <v>9</v>
      </c>
      <c r="Y4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41" s="29" t="str">
        <f>IF(ISERROR(VLOOKUP(Tableau3[[#This Row],[Pièce]],#REF!,2,FALSE)),"",VLOOKUP(Tableau3[[#This Row],[Pièce]],#REF!,2,FALSE))</f>
        <v/>
      </c>
      <c r="AA41" s="29"/>
      <c r="AB41" s="29" t="e">
        <f>VLOOKUP(Tableau3[[#This Row],[Description]],#REF!,2,FALSE)</f>
        <v>#REF!</v>
      </c>
      <c r="AC41" s="29" t="str">
        <f>IF(Tableau3[[#This Row],[Qté Complétée]]&gt;=Tableau3[[#This Row],[Qté Prod.]],"COMPLÉTÉ",IF(Tableau3[[#This Row],[Qté Complétée]]&gt;0,"DÉBUTÉ",""))</f>
        <v>DÉBUTÉ</v>
      </c>
    </row>
    <row r="42" spans="1:29" x14ac:dyDescent="0.25">
      <c r="A42" s="18" t="s">
        <v>201</v>
      </c>
      <c r="B42" s="18" t="s">
        <v>39</v>
      </c>
      <c r="C42" s="18" t="s">
        <v>203</v>
      </c>
      <c r="D42" s="18" t="s">
        <v>206</v>
      </c>
      <c r="E42" s="18">
        <v>20</v>
      </c>
      <c r="F42" s="17" t="s">
        <v>22</v>
      </c>
      <c r="G42" s="17" t="s">
        <v>33</v>
      </c>
      <c r="H42" s="18" t="s">
        <v>24</v>
      </c>
      <c r="I42" s="18" t="s">
        <v>34</v>
      </c>
      <c r="J42" s="18">
        <v>36</v>
      </c>
      <c r="K42" s="18">
        <v>0</v>
      </c>
      <c r="L42" s="26">
        <v>45714</v>
      </c>
      <c r="M42" s="27">
        <v>45714.294999999998</v>
      </c>
      <c r="N42" s="27">
        <v>45714.402083333298</v>
      </c>
      <c r="O42" s="28">
        <v>2.57</v>
      </c>
      <c r="P42" s="26">
        <v>45719</v>
      </c>
      <c r="Q42" s="18" t="s">
        <v>285</v>
      </c>
      <c r="R42" s="18" t="s">
        <v>286</v>
      </c>
      <c r="S42" s="19">
        <f>Tableau3[[#This Row],[NB OP]]*1</f>
        <v>1</v>
      </c>
      <c r="T42" s="19">
        <f>Tableau3[[#This Row],[NB AIDE OP]]*1</f>
        <v>0</v>
      </c>
      <c r="U42" s="19" t="e">
        <f>IF(COUNTIFS(#REF!,Tableau3[[#This Row],[Pièce]],#REF!,"EMBALT")=1,2,0)</f>
        <v>#REF!</v>
      </c>
      <c r="V42" s="29" t="str">
        <f>CONCATENATE(Tableau3[[#This Row],[BT]]," - ",Tableau3[[#This Row],[Séq Op]])</f>
        <v>CJ25-02016 - 20</v>
      </c>
      <c r="W42" s="29" t="str">
        <f>CONCATENATE(Tableau3[[#This Row],[Pièce]]," - ",Tableau3[[#This Row],[Opérations]]," - ",Tableau3[[#This Row],[Séq Op]])</f>
        <v>62-3290 - TAIL-C - 20</v>
      </c>
      <c r="X42" s="29">
        <f>WEEKNUM(Tableau3[[#This Row],[Date Début]])</f>
        <v>9</v>
      </c>
      <c r="Y4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42" s="29" t="str">
        <f>IF(ISERROR(VLOOKUP(Tableau3[[#This Row],[Pièce]],#REF!,2,FALSE)),"",VLOOKUP(Tableau3[[#This Row],[Pièce]],#REF!,2,FALSE))</f>
        <v/>
      </c>
      <c r="AA42" s="29"/>
      <c r="AB42" s="29" t="e">
        <f>VLOOKUP(Tableau3[[#This Row],[Description]],#REF!,2,FALSE)</f>
        <v>#REF!</v>
      </c>
      <c r="AC42" s="29" t="str">
        <f>IF(Tableau3[[#This Row],[Qté Complétée]]&gt;=Tableau3[[#This Row],[Qté Prod.]],"COMPLÉTÉ",IF(Tableau3[[#This Row],[Qté Complétée]]&gt;0,"DÉBUTÉ",""))</f>
        <v/>
      </c>
    </row>
    <row r="43" spans="1:29" x14ac:dyDescent="0.25">
      <c r="A43" s="18" t="s">
        <v>238</v>
      </c>
      <c r="B43" s="18" t="s">
        <v>70</v>
      </c>
      <c r="C43" s="18" t="s">
        <v>172</v>
      </c>
      <c r="D43" s="18" t="s">
        <v>207</v>
      </c>
      <c r="E43" s="18">
        <v>20</v>
      </c>
      <c r="F43" s="17" t="s">
        <v>22</v>
      </c>
      <c r="G43" s="17" t="s">
        <v>33</v>
      </c>
      <c r="H43" s="18" t="s">
        <v>24</v>
      </c>
      <c r="I43" s="18" t="s">
        <v>34</v>
      </c>
      <c r="J43" s="18">
        <v>9900</v>
      </c>
      <c r="K43" s="18">
        <v>0</v>
      </c>
      <c r="L43" s="26">
        <v>45726</v>
      </c>
      <c r="M43" s="27">
        <v>45726.292500000003</v>
      </c>
      <c r="N43" s="27">
        <v>45726.363333333298</v>
      </c>
      <c r="O43" s="28">
        <v>1.7</v>
      </c>
      <c r="P43" s="26">
        <v>45728</v>
      </c>
      <c r="Q43" s="18" t="s">
        <v>285</v>
      </c>
      <c r="R43" s="18" t="s">
        <v>285</v>
      </c>
      <c r="S43" s="19">
        <f>Tableau3[[#This Row],[NB OP]]*1</f>
        <v>1</v>
      </c>
      <c r="T43" s="19">
        <f>Tableau3[[#This Row],[NB AIDE OP]]*1</f>
        <v>1</v>
      </c>
      <c r="U43" s="19" t="e">
        <f>IF(COUNTIFS(#REF!,Tableau3[[#This Row],[Pièce]],#REF!,"EMBALT")=1,2,0)</f>
        <v>#REF!</v>
      </c>
      <c r="V43" s="29" t="str">
        <f>CONCATENATE(Tableau3[[#This Row],[BT]]," - ",Tableau3[[#This Row],[Séq Op]])</f>
        <v>CJ25-02131 - 20</v>
      </c>
      <c r="W43" s="29" t="str">
        <f>CONCATENATE(Tableau3[[#This Row],[Pièce]]," - ",Tableau3[[#This Row],[Opérations]]," - ",Tableau3[[#This Row],[Séq Op]])</f>
        <v>66-1140 - TAIL-C - 20</v>
      </c>
      <c r="X43" s="29">
        <f>WEEKNUM(Tableau3[[#This Row],[Date Début]])</f>
        <v>11</v>
      </c>
      <c r="Y4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43" s="29" t="str">
        <f>IF(ISERROR(VLOOKUP(Tableau3[[#This Row],[Pièce]],#REF!,2,FALSE)),"",VLOOKUP(Tableau3[[#This Row],[Pièce]],#REF!,2,FALSE))</f>
        <v/>
      </c>
      <c r="AA43" s="29"/>
      <c r="AB43" s="29" t="e">
        <f>VLOOKUP(Tableau3[[#This Row],[Description]],#REF!,2,FALSE)</f>
        <v>#REF!</v>
      </c>
      <c r="AC43" s="29" t="str">
        <f>IF(Tableau3[[#This Row],[Qté Complétée]]&gt;=Tableau3[[#This Row],[Qté Prod.]],"COMPLÉTÉ",IF(Tableau3[[#This Row],[Qté Complétée]]&gt;0,"DÉBUTÉ",""))</f>
        <v/>
      </c>
    </row>
    <row r="44" spans="1:29" x14ac:dyDescent="0.25">
      <c r="A44" s="18" t="s">
        <v>238</v>
      </c>
      <c r="B44" s="18" t="s">
        <v>70</v>
      </c>
      <c r="C44" s="18" t="s">
        <v>172</v>
      </c>
      <c r="D44" s="18" t="s">
        <v>207</v>
      </c>
      <c r="E44" s="18">
        <v>30</v>
      </c>
      <c r="F44" s="17" t="s">
        <v>14</v>
      </c>
      <c r="G44" s="17" t="s">
        <v>50</v>
      </c>
      <c r="H44" s="18" t="s">
        <v>16</v>
      </c>
      <c r="I44" s="18" t="s">
        <v>43</v>
      </c>
      <c r="J44" s="18">
        <v>9900</v>
      </c>
      <c r="K44" s="18">
        <v>0</v>
      </c>
      <c r="L44" s="26">
        <v>45726</v>
      </c>
      <c r="M44" s="27">
        <v>45726.500416666699</v>
      </c>
      <c r="N44" s="27">
        <v>45726.562083333301</v>
      </c>
      <c r="O44" s="28">
        <v>0.48</v>
      </c>
      <c r="P44" s="26">
        <v>45728</v>
      </c>
      <c r="Q44" s="18" t="s">
        <v>285</v>
      </c>
      <c r="R44" s="18" t="s">
        <v>285</v>
      </c>
      <c r="S44" s="19">
        <f>Tableau3[[#This Row],[NB OP]]*1</f>
        <v>1</v>
      </c>
      <c r="T44" s="19">
        <f>Tableau3[[#This Row],[NB AIDE OP]]*1</f>
        <v>1</v>
      </c>
      <c r="U44" s="19" t="e">
        <f>IF(COUNTIFS(#REF!,Tableau3[[#This Row],[Pièce]],#REF!,"EMBALT")=1,2,0)</f>
        <v>#REF!</v>
      </c>
      <c r="V44" s="29" t="str">
        <f>CONCATENATE(Tableau3[[#This Row],[BT]]," - ",Tableau3[[#This Row],[Séq Op]])</f>
        <v>CJ25-02131 - 30</v>
      </c>
      <c r="W44" s="29" t="str">
        <f>CONCATENATE(Tableau3[[#This Row],[Pièce]]," - ",Tableau3[[#This Row],[Opérations]]," - ",Tableau3[[#This Row],[Séq Op]])</f>
        <v>66-1140 - TAIL-S - 30</v>
      </c>
      <c r="X44" s="29">
        <f>WEEKNUM(Tableau3[[#This Row],[Date Début]])</f>
        <v>11</v>
      </c>
      <c r="Y4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44" s="29" t="str">
        <f>IF(ISERROR(VLOOKUP(Tableau3[[#This Row],[Pièce]],#REF!,2,FALSE)),"",VLOOKUP(Tableau3[[#This Row],[Pièce]],#REF!,2,FALSE))</f>
        <v/>
      </c>
      <c r="AA44" s="29"/>
      <c r="AB44" s="29" t="e">
        <f>VLOOKUP(Tableau3[[#This Row],[Description]],#REF!,2,FALSE)</f>
        <v>#REF!</v>
      </c>
      <c r="AC44" s="29" t="str">
        <f>IF(Tableau3[[#This Row],[Qté Complétée]]&gt;=Tableau3[[#This Row],[Qté Prod.]],"COMPLÉTÉ",IF(Tableau3[[#This Row],[Qté Complétée]]&gt;0,"DÉBUTÉ",""))</f>
        <v/>
      </c>
    </row>
    <row r="45" spans="1:29" x14ac:dyDescent="0.25">
      <c r="A45" s="18" t="s">
        <v>254</v>
      </c>
      <c r="B45" s="18" t="s">
        <v>160</v>
      </c>
      <c r="C45" s="18" t="s">
        <v>170</v>
      </c>
      <c r="D45" s="18" t="s">
        <v>255</v>
      </c>
      <c r="E45" s="18">
        <v>20</v>
      </c>
      <c r="F45" s="17" t="s">
        <v>22</v>
      </c>
      <c r="G45" s="17" t="s">
        <v>26</v>
      </c>
      <c r="H45" s="18" t="s">
        <v>24</v>
      </c>
      <c r="I45" s="18" t="s">
        <v>27</v>
      </c>
      <c r="J45" s="18">
        <v>240</v>
      </c>
      <c r="K45" s="18">
        <v>0</v>
      </c>
      <c r="L45" s="26">
        <v>45735</v>
      </c>
      <c r="M45" s="27">
        <v>45735.291666666701</v>
      </c>
      <c r="N45" s="27">
        <v>45736.353333333303</v>
      </c>
      <c r="O45" s="28">
        <v>8.48</v>
      </c>
      <c r="P45" s="26">
        <v>45740</v>
      </c>
      <c r="Q45" s="18" t="s">
        <v>285</v>
      </c>
      <c r="R45" s="18" t="s">
        <v>286</v>
      </c>
      <c r="S45" s="19">
        <f>Tableau3[[#This Row],[NB OP]]*1</f>
        <v>1</v>
      </c>
      <c r="T45" s="19">
        <f>Tableau3[[#This Row],[NB AIDE OP]]*1</f>
        <v>0</v>
      </c>
      <c r="U45" s="19" t="e">
        <f>IF(COUNTIFS(#REF!,Tableau3[[#This Row],[Pièce]],#REF!,"EMBALT")=1,2,0)</f>
        <v>#REF!</v>
      </c>
      <c r="V45" s="29" t="str">
        <f>CONCATENATE(Tableau3[[#This Row],[BT]]," - ",Tableau3[[#This Row],[Séq Op]])</f>
        <v>CJ25-02248 - 20</v>
      </c>
      <c r="W45" s="29" t="str">
        <f>CONCATENATE(Tableau3[[#This Row],[Pièce]]," - ",Tableau3[[#This Row],[Opérations]]," - ",Tableau3[[#This Row],[Séq Op]])</f>
        <v>PO-10-804 - TAIL-C - 20</v>
      </c>
      <c r="X45" s="29">
        <f>WEEKNUM(Tableau3[[#This Row],[Date Début]])</f>
        <v>12</v>
      </c>
      <c r="Y4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45" s="29" t="str">
        <f>IF(ISERROR(VLOOKUP(Tableau3[[#This Row],[Pièce]],#REF!,2,FALSE)),"",VLOOKUP(Tableau3[[#This Row],[Pièce]],#REF!,2,FALSE))</f>
        <v/>
      </c>
      <c r="AA45" s="29"/>
      <c r="AB45" s="29" t="e">
        <f>VLOOKUP(Tableau3[[#This Row],[Description]],#REF!,2,FALSE)</f>
        <v>#REF!</v>
      </c>
      <c r="AC45" s="29" t="str">
        <f>IF(Tableau3[[#This Row],[Qté Complétée]]&gt;=Tableau3[[#This Row],[Qté Prod.]],"COMPLÉTÉ",IF(Tableau3[[#This Row],[Qté Complétée]]&gt;0,"DÉBUTÉ",""))</f>
        <v/>
      </c>
    </row>
    <row r="46" spans="1:29" x14ac:dyDescent="0.25">
      <c r="A46" s="18" t="s">
        <v>340</v>
      </c>
      <c r="B46" s="18" t="s">
        <v>46</v>
      </c>
      <c r="C46" s="18" t="s">
        <v>208</v>
      </c>
      <c r="D46" s="18" t="s">
        <v>209</v>
      </c>
      <c r="E46" s="18">
        <v>10</v>
      </c>
      <c r="F46" s="17" t="s">
        <v>14</v>
      </c>
      <c r="G46" s="17" t="s">
        <v>28</v>
      </c>
      <c r="H46" s="18" t="s">
        <v>16</v>
      </c>
      <c r="I46" s="18" t="s">
        <v>29</v>
      </c>
      <c r="J46" s="18">
        <v>288</v>
      </c>
      <c r="K46" s="18">
        <v>0</v>
      </c>
      <c r="L46" s="26">
        <v>45744</v>
      </c>
      <c r="M46" s="27">
        <v>45744.586666666699</v>
      </c>
      <c r="N46" s="27">
        <v>45748.457083333298</v>
      </c>
      <c r="O46" s="28">
        <v>11.89</v>
      </c>
      <c r="P46" s="26">
        <v>45784</v>
      </c>
      <c r="Q46" s="18" t="s">
        <v>285</v>
      </c>
      <c r="R46" s="18" t="s">
        <v>285</v>
      </c>
      <c r="S46" s="19">
        <f>Tableau3[[#This Row],[NB OP]]*1</f>
        <v>1</v>
      </c>
      <c r="T46" s="19">
        <f>Tableau3[[#This Row],[NB AIDE OP]]*1</f>
        <v>1</v>
      </c>
      <c r="U46" s="19" t="e">
        <f>IF(COUNTIFS(#REF!,Tableau3[[#This Row],[Pièce]],#REF!,"EMBALT")=1,2,0)</f>
        <v>#REF!</v>
      </c>
      <c r="V46" s="29" t="str">
        <f>CONCATENATE(Tableau3[[#This Row],[BT]]," - ",Tableau3[[#This Row],[Séq Op]])</f>
        <v>CJ25-02263 - 10</v>
      </c>
      <c r="W46" s="29" t="str">
        <f>CONCATENATE(Tableau3[[#This Row],[Pièce]]," - ",Tableau3[[#This Row],[Opérations]]," - ",Tableau3[[#This Row],[Séq Op]])</f>
        <v>69-7561 - TAIL-S - 10</v>
      </c>
      <c r="X46" s="29">
        <f>WEEKNUM(Tableau3[[#This Row],[Date Début]])</f>
        <v>13</v>
      </c>
      <c r="Y4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46" s="29" t="str">
        <f>IF(ISERROR(VLOOKUP(Tableau3[[#This Row],[Pièce]],#REF!,2,FALSE)),"",VLOOKUP(Tableau3[[#This Row],[Pièce]],#REF!,2,FALSE))</f>
        <v/>
      </c>
      <c r="AA46" s="29"/>
      <c r="AB46" s="29" t="e">
        <f>VLOOKUP(Tableau3[[#This Row],[Description]],#REF!,2,FALSE)</f>
        <v>#REF!</v>
      </c>
      <c r="AC46" s="29" t="str">
        <f>IF(Tableau3[[#This Row],[Qté Complétée]]&gt;=Tableau3[[#This Row],[Qté Prod.]],"COMPLÉTÉ",IF(Tableau3[[#This Row],[Qté Complétée]]&gt;0,"DÉBUTÉ",""))</f>
        <v/>
      </c>
    </row>
    <row r="47" spans="1:29" x14ac:dyDescent="0.25">
      <c r="A47" s="18" t="s">
        <v>341</v>
      </c>
      <c r="B47" s="18" t="s">
        <v>46</v>
      </c>
      <c r="C47" s="18" t="s">
        <v>208</v>
      </c>
      <c r="D47" s="18" t="s">
        <v>209</v>
      </c>
      <c r="E47" s="18">
        <v>10</v>
      </c>
      <c r="F47" s="17" t="s">
        <v>14</v>
      </c>
      <c r="G47" s="17" t="s">
        <v>28</v>
      </c>
      <c r="H47" s="18" t="s">
        <v>16</v>
      </c>
      <c r="I47" s="18" t="s">
        <v>29</v>
      </c>
      <c r="J47" s="18">
        <v>288</v>
      </c>
      <c r="K47" s="18">
        <v>0</v>
      </c>
      <c r="L47" s="26">
        <v>45743</v>
      </c>
      <c r="M47" s="27">
        <v>45743.341249999998</v>
      </c>
      <c r="N47" s="27">
        <v>45744.586666666699</v>
      </c>
      <c r="O47" s="28">
        <v>11.89</v>
      </c>
      <c r="P47" s="26">
        <v>45798</v>
      </c>
      <c r="Q47" s="18" t="s">
        <v>285</v>
      </c>
      <c r="R47" s="18" t="s">
        <v>285</v>
      </c>
      <c r="S47" s="19">
        <f>Tableau3[[#This Row],[NB OP]]*1</f>
        <v>1</v>
      </c>
      <c r="T47" s="19">
        <f>Tableau3[[#This Row],[NB AIDE OP]]*1</f>
        <v>1</v>
      </c>
      <c r="U47" s="19" t="e">
        <f>IF(COUNTIFS(#REF!,Tableau3[[#This Row],[Pièce]],#REF!,"EMBALT")=1,2,0)</f>
        <v>#REF!</v>
      </c>
      <c r="V47" s="29" t="str">
        <f>CONCATENATE(Tableau3[[#This Row],[BT]]," - ",Tableau3[[#This Row],[Séq Op]])</f>
        <v>CJ25-02264 - 10</v>
      </c>
      <c r="W47" s="29" t="str">
        <f>CONCATENATE(Tableau3[[#This Row],[Pièce]]," - ",Tableau3[[#This Row],[Opérations]]," - ",Tableau3[[#This Row],[Séq Op]])</f>
        <v>69-7561 - TAIL-S - 10</v>
      </c>
      <c r="X47" s="29">
        <f>WEEKNUM(Tableau3[[#This Row],[Date Début]])</f>
        <v>13</v>
      </c>
      <c r="Y4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47" s="29" t="str">
        <f>IF(ISERROR(VLOOKUP(Tableau3[[#This Row],[Pièce]],#REF!,2,FALSE)),"",VLOOKUP(Tableau3[[#This Row],[Pièce]],#REF!,2,FALSE))</f>
        <v/>
      </c>
      <c r="AA47" s="29"/>
      <c r="AB47" s="29" t="e">
        <f>VLOOKUP(Tableau3[[#This Row],[Description]],#REF!,2,FALSE)</f>
        <v>#REF!</v>
      </c>
      <c r="AC47" s="29" t="str">
        <f>IF(Tableau3[[#This Row],[Qté Complétée]]&gt;=Tableau3[[#This Row],[Qté Prod.]],"COMPLÉTÉ",IF(Tableau3[[#This Row],[Qté Complétée]]&gt;0,"DÉBUTÉ",""))</f>
        <v/>
      </c>
    </row>
    <row r="48" spans="1:29" x14ac:dyDescent="0.25">
      <c r="A48" s="18" t="s">
        <v>342</v>
      </c>
      <c r="B48" s="18" t="s">
        <v>46</v>
      </c>
      <c r="C48" s="18" t="s">
        <v>208</v>
      </c>
      <c r="D48" s="18" t="s">
        <v>209</v>
      </c>
      <c r="E48" s="18">
        <v>10</v>
      </c>
      <c r="F48" s="17" t="s">
        <v>14</v>
      </c>
      <c r="G48" s="17" t="s">
        <v>28</v>
      </c>
      <c r="H48" s="18" t="s">
        <v>16</v>
      </c>
      <c r="I48" s="18" t="s">
        <v>29</v>
      </c>
      <c r="J48" s="18">
        <v>288</v>
      </c>
      <c r="K48" s="18">
        <v>0</v>
      </c>
      <c r="L48" s="26">
        <v>45741</v>
      </c>
      <c r="M48" s="27">
        <v>45741.429166666698</v>
      </c>
      <c r="N48" s="27">
        <v>45743.341249999998</v>
      </c>
      <c r="O48" s="28">
        <v>11.89</v>
      </c>
      <c r="P48" s="26">
        <v>45812</v>
      </c>
      <c r="Q48" s="18" t="s">
        <v>285</v>
      </c>
      <c r="R48" s="18" t="s">
        <v>285</v>
      </c>
      <c r="S48" s="19">
        <f>Tableau3[[#This Row],[NB OP]]*1</f>
        <v>1</v>
      </c>
      <c r="T48" s="19">
        <f>Tableau3[[#This Row],[NB AIDE OP]]*1</f>
        <v>1</v>
      </c>
      <c r="U48" s="19" t="e">
        <f>IF(COUNTIFS(#REF!,Tableau3[[#This Row],[Pièce]],#REF!,"EMBALT")=1,2,0)</f>
        <v>#REF!</v>
      </c>
      <c r="V48" s="29" t="str">
        <f>CONCATENATE(Tableau3[[#This Row],[BT]]," - ",Tableau3[[#This Row],[Séq Op]])</f>
        <v>CJ25-02265 - 10</v>
      </c>
      <c r="W48" s="29" t="str">
        <f>CONCATENATE(Tableau3[[#This Row],[Pièce]]," - ",Tableau3[[#This Row],[Opérations]]," - ",Tableau3[[#This Row],[Séq Op]])</f>
        <v>69-7561 - TAIL-S - 10</v>
      </c>
      <c r="X48" s="29">
        <f>WEEKNUM(Tableau3[[#This Row],[Date Début]])</f>
        <v>13</v>
      </c>
      <c r="Y4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48" s="29" t="str">
        <f>IF(ISERROR(VLOOKUP(Tableau3[[#This Row],[Pièce]],#REF!,2,FALSE)),"",VLOOKUP(Tableau3[[#This Row],[Pièce]],#REF!,2,FALSE))</f>
        <v/>
      </c>
      <c r="AA48" s="29"/>
      <c r="AB48" s="29" t="e">
        <f>VLOOKUP(Tableau3[[#This Row],[Description]],#REF!,2,FALSE)</f>
        <v>#REF!</v>
      </c>
      <c r="AC48" s="29" t="str">
        <f>IF(Tableau3[[#This Row],[Qté Complétée]]&gt;=Tableau3[[#This Row],[Qté Prod.]],"COMPLÉTÉ",IF(Tableau3[[#This Row],[Qté Complétée]]&gt;0,"DÉBUTÉ",""))</f>
        <v/>
      </c>
    </row>
    <row r="49" spans="1:29" x14ac:dyDescent="0.25">
      <c r="A49" s="18" t="s">
        <v>256</v>
      </c>
      <c r="B49" s="18" t="s">
        <v>100</v>
      </c>
      <c r="C49" s="18" t="s">
        <v>257</v>
      </c>
      <c r="D49" s="18" t="s">
        <v>258</v>
      </c>
      <c r="E49" s="18">
        <v>20</v>
      </c>
      <c r="F49" s="17" t="s">
        <v>22</v>
      </c>
      <c r="G49" s="17" t="s">
        <v>26</v>
      </c>
      <c r="H49" s="18" t="s">
        <v>24</v>
      </c>
      <c r="I49" s="18" t="s">
        <v>27</v>
      </c>
      <c r="J49" s="18">
        <v>87</v>
      </c>
      <c r="K49" s="18">
        <v>0</v>
      </c>
      <c r="L49" s="26">
        <v>45734</v>
      </c>
      <c r="M49" s="27">
        <v>45734.292083333297</v>
      </c>
      <c r="N49" s="27">
        <v>45734.318749999999</v>
      </c>
      <c r="O49" s="28">
        <v>0.73</v>
      </c>
      <c r="P49" s="26">
        <v>45736</v>
      </c>
      <c r="Q49" s="18" t="s">
        <v>285</v>
      </c>
      <c r="R49" s="18" t="s">
        <v>286</v>
      </c>
      <c r="S49" s="19">
        <f>Tableau3[[#This Row],[NB OP]]*1</f>
        <v>1</v>
      </c>
      <c r="T49" s="19">
        <f>Tableau3[[#This Row],[NB AIDE OP]]*1</f>
        <v>0</v>
      </c>
      <c r="U49" s="19" t="e">
        <f>IF(COUNTIFS(#REF!,Tableau3[[#This Row],[Pièce]],#REF!,"EMBALT")=1,2,0)</f>
        <v>#REF!</v>
      </c>
      <c r="V49" s="29" t="str">
        <f>CONCATENATE(Tableau3[[#This Row],[BT]]," - ",Tableau3[[#This Row],[Séq Op]])</f>
        <v>CJ25-02440 - 20</v>
      </c>
      <c r="W49" s="29" t="str">
        <f>CONCATENATE(Tableau3[[#This Row],[Pièce]]," - ",Tableau3[[#This Row],[Opérations]]," - ",Tableau3[[#This Row],[Séq Op]])</f>
        <v>51-2080 - TAIL-C - 20</v>
      </c>
      <c r="X49" s="29">
        <f>WEEKNUM(Tableau3[[#This Row],[Date Début]])</f>
        <v>12</v>
      </c>
      <c r="Y4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49" s="29" t="str">
        <f>IF(ISERROR(VLOOKUP(Tableau3[[#This Row],[Pièce]],#REF!,2,FALSE)),"",VLOOKUP(Tableau3[[#This Row],[Pièce]],#REF!,2,FALSE))</f>
        <v/>
      </c>
      <c r="AA49" s="29"/>
      <c r="AB49" s="29" t="e">
        <f>VLOOKUP(Tableau3[[#This Row],[Description]],#REF!,2,FALSE)</f>
        <v>#REF!</v>
      </c>
      <c r="AC49" s="29" t="str">
        <f>IF(Tableau3[[#This Row],[Qté Complétée]]&gt;=Tableau3[[#This Row],[Qté Prod.]],"COMPLÉTÉ",IF(Tableau3[[#This Row],[Qté Complétée]]&gt;0,"DÉBUTÉ",""))</f>
        <v/>
      </c>
    </row>
    <row r="50" spans="1:29" x14ac:dyDescent="0.25">
      <c r="A50" s="18" t="s">
        <v>256</v>
      </c>
      <c r="B50" s="18" t="s">
        <v>100</v>
      </c>
      <c r="C50" s="18" t="s">
        <v>257</v>
      </c>
      <c r="D50" s="18" t="s">
        <v>258</v>
      </c>
      <c r="E50" s="18">
        <v>30</v>
      </c>
      <c r="F50" s="17" t="s">
        <v>22</v>
      </c>
      <c r="G50" s="17" t="s">
        <v>26</v>
      </c>
      <c r="H50" s="18" t="s">
        <v>24</v>
      </c>
      <c r="I50" s="18" t="s">
        <v>27</v>
      </c>
      <c r="J50" s="18">
        <v>87</v>
      </c>
      <c r="K50" s="18">
        <v>0</v>
      </c>
      <c r="L50" s="26">
        <v>45734</v>
      </c>
      <c r="M50" s="27">
        <v>45734.318749999999</v>
      </c>
      <c r="N50" s="27">
        <v>45734.350416666697</v>
      </c>
      <c r="O50" s="28">
        <v>0.87</v>
      </c>
      <c r="P50" s="26">
        <v>45736</v>
      </c>
      <c r="Q50" s="18" t="s">
        <v>285</v>
      </c>
      <c r="R50" s="18" t="s">
        <v>285</v>
      </c>
      <c r="S50" s="19">
        <f>Tableau3[[#This Row],[NB OP]]*1</f>
        <v>1</v>
      </c>
      <c r="T50" s="19">
        <f>Tableau3[[#This Row],[NB AIDE OP]]*1</f>
        <v>1</v>
      </c>
      <c r="U50" s="19" t="e">
        <f>IF(COUNTIFS(#REF!,Tableau3[[#This Row],[Pièce]],#REF!,"EMBALT")=1,2,0)</f>
        <v>#REF!</v>
      </c>
      <c r="V50" s="29" t="str">
        <f>CONCATENATE(Tableau3[[#This Row],[BT]]," - ",Tableau3[[#This Row],[Séq Op]])</f>
        <v>CJ25-02440 - 30</v>
      </c>
      <c r="W50" s="29" t="str">
        <f>CONCATENATE(Tableau3[[#This Row],[Pièce]]," - ",Tableau3[[#This Row],[Opérations]]," - ",Tableau3[[#This Row],[Séq Op]])</f>
        <v>51-2080 - TAIL-C - 30</v>
      </c>
      <c r="X50" s="29">
        <f>WEEKNUM(Tableau3[[#This Row],[Date Début]])</f>
        <v>12</v>
      </c>
      <c r="Y5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50" s="29" t="str">
        <f>IF(ISERROR(VLOOKUP(Tableau3[[#This Row],[Pièce]],#REF!,2,FALSE)),"",VLOOKUP(Tableau3[[#This Row],[Pièce]],#REF!,2,FALSE))</f>
        <v/>
      </c>
      <c r="AA50" s="29"/>
      <c r="AB50" s="29" t="e">
        <f>VLOOKUP(Tableau3[[#This Row],[Description]],#REF!,2,FALSE)</f>
        <v>#REF!</v>
      </c>
      <c r="AC50" s="29" t="str">
        <f>IF(Tableau3[[#This Row],[Qté Complétée]]&gt;=Tableau3[[#This Row],[Qté Prod.]],"COMPLÉTÉ",IF(Tableau3[[#This Row],[Qté Complétée]]&gt;0,"DÉBUTÉ",""))</f>
        <v/>
      </c>
    </row>
    <row r="51" spans="1:29" x14ac:dyDescent="0.25">
      <c r="A51" s="18" t="s">
        <v>256</v>
      </c>
      <c r="B51" s="18" t="s">
        <v>100</v>
      </c>
      <c r="C51" s="18" t="s">
        <v>257</v>
      </c>
      <c r="D51" s="18" t="s">
        <v>258</v>
      </c>
      <c r="E51" s="18">
        <v>40</v>
      </c>
      <c r="F51" s="17" t="s">
        <v>22</v>
      </c>
      <c r="G51" s="17" t="s">
        <v>26</v>
      </c>
      <c r="H51" s="18" t="s">
        <v>24</v>
      </c>
      <c r="I51" s="18" t="s">
        <v>27</v>
      </c>
      <c r="J51" s="18">
        <v>87</v>
      </c>
      <c r="K51" s="18">
        <v>0</v>
      </c>
      <c r="L51" s="26">
        <v>45734</v>
      </c>
      <c r="M51" s="27">
        <v>45734.350416666697</v>
      </c>
      <c r="N51" s="27">
        <v>45734.380416666703</v>
      </c>
      <c r="O51" s="28">
        <v>0.82</v>
      </c>
      <c r="P51" s="26">
        <v>45736</v>
      </c>
      <c r="Q51" s="18" t="s">
        <v>285</v>
      </c>
      <c r="R51" s="18" t="s">
        <v>285</v>
      </c>
      <c r="S51" s="19">
        <f>Tableau3[[#This Row],[NB OP]]*1</f>
        <v>1</v>
      </c>
      <c r="T51" s="19">
        <f>Tableau3[[#This Row],[NB AIDE OP]]*1</f>
        <v>1</v>
      </c>
      <c r="U51" s="19" t="e">
        <f>IF(COUNTIFS(#REF!,Tableau3[[#This Row],[Pièce]],#REF!,"EMBALT")=1,2,0)</f>
        <v>#REF!</v>
      </c>
      <c r="V51" s="29" t="str">
        <f>CONCATENATE(Tableau3[[#This Row],[BT]]," - ",Tableau3[[#This Row],[Séq Op]])</f>
        <v>CJ25-02440 - 40</v>
      </c>
      <c r="W51" s="29" t="str">
        <f>CONCATENATE(Tableau3[[#This Row],[Pièce]]," - ",Tableau3[[#This Row],[Opérations]]," - ",Tableau3[[#This Row],[Séq Op]])</f>
        <v>51-2080 - TAIL-C - 40</v>
      </c>
      <c r="X51" s="29">
        <f>WEEKNUM(Tableau3[[#This Row],[Date Début]])</f>
        <v>12</v>
      </c>
      <c r="Y5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51" s="29" t="str">
        <f>IF(ISERROR(VLOOKUP(Tableau3[[#This Row],[Pièce]],#REF!,2,FALSE)),"",VLOOKUP(Tableau3[[#This Row],[Pièce]],#REF!,2,FALSE))</f>
        <v/>
      </c>
      <c r="AA51" s="29"/>
      <c r="AB51" s="29" t="e">
        <f>VLOOKUP(Tableau3[[#This Row],[Description]],#REF!,2,FALSE)</f>
        <v>#REF!</v>
      </c>
      <c r="AC51" s="29" t="str">
        <f>IF(Tableau3[[#This Row],[Qté Complétée]]&gt;=Tableau3[[#This Row],[Qté Prod.]],"COMPLÉTÉ",IF(Tableau3[[#This Row],[Qté Complétée]]&gt;0,"DÉBUTÉ",""))</f>
        <v/>
      </c>
    </row>
    <row r="52" spans="1:29" x14ac:dyDescent="0.25">
      <c r="A52" s="18" t="s">
        <v>260</v>
      </c>
      <c r="B52" s="18" t="s">
        <v>150</v>
      </c>
      <c r="C52" s="18" t="s">
        <v>261</v>
      </c>
      <c r="D52" s="18" t="s">
        <v>262</v>
      </c>
      <c r="E52" s="18">
        <v>20</v>
      </c>
      <c r="F52" s="17" t="s">
        <v>22</v>
      </c>
      <c r="G52" s="17" t="s">
        <v>33</v>
      </c>
      <c r="H52" s="18" t="s">
        <v>24</v>
      </c>
      <c r="I52" s="18" t="s">
        <v>34</v>
      </c>
      <c r="J52" s="18">
        <v>714</v>
      </c>
      <c r="K52" s="18">
        <v>714</v>
      </c>
      <c r="L52" s="26">
        <v>45706</v>
      </c>
      <c r="M52" s="27">
        <v>45706.572916666701</v>
      </c>
      <c r="N52" s="27">
        <v>45706.613333333298</v>
      </c>
      <c r="O52" s="28">
        <v>0.99</v>
      </c>
      <c r="P52" s="26">
        <v>45714</v>
      </c>
      <c r="Q52" s="18" t="s">
        <v>285</v>
      </c>
      <c r="R52" s="18" t="s">
        <v>286</v>
      </c>
      <c r="S52" s="19">
        <f>Tableau3[[#This Row],[NB OP]]*1</f>
        <v>1</v>
      </c>
      <c r="T52" s="19">
        <f>Tableau3[[#This Row],[NB AIDE OP]]*1</f>
        <v>0</v>
      </c>
      <c r="U52" s="19" t="e">
        <f>IF(COUNTIFS(#REF!,Tableau3[[#This Row],[Pièce]],#REF!,"EMBALT")=1,2,0)</f>
        <v>#REF!</v>
      </c>
      <c r="V52" s="29" t="str">
        <f>CONCATENATE(Tableau3[[#This Row],[BT]]," - ",Tableau3[[#This Row],[Séq Op]])</f>
        <v>CJ25-02522 - 20</v>
      </c>
      <c r="W52" s="29" t="str">
        <f>CONCATENATE(Tableau3[[#This Row],[Pièce]]," - ",Tableau3[[#This Row],[Opérations]]," - ",Tableau3[[#This Row],[Séq Op]])</f>
        <v>72-1160 - TAIL-C - 20</v>
      </c>
      <c r="X52" s="29">
        <f>WEEKNUM(Tableau3[[#This Row],[Date Début]])</f>
        <v>8</v>
      </c>
      <c r="Y5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52" s="29" t="str">
        <f>IF(ISERROR(VLOOKUP(Tableau3[[#This Row],[Pièce]],#REF!,2,FALSE)),"",VLOOKUP(Tableau3[[#This Row],[Pièce]],#REF!,2,FALSE))</f>
        <v/>
      </c>
      <c r="AA52" s="29"/>
      <c r="AB52" s="29" t="e">
        <f>VLOOKUP(Tableau3[[#This Row],[Description]],#REF!,2,FALSE)</f>
        <v>#REF!</v>
      </c>
      <c r="AC52" s="29" t="str">
        <f>IF(Tableau3[[#This Row],[Qté Complétée]]&gt;=Tableau3[[#This Row],[Qté Prod.]],"COMPLÉTÉ",IF(Tableau3[[#This Row],[Qté Complétée]]&gt;0,"DÉBUTÉ",""))</f>
        <v>COMPLÉTÉ</v>
      </c>
    </row>
    <row r="53" spans="1:29" x14ac:dyDescent="0.25">
      <c r="A53" s="18" t="s">
        <v>260</v>
      </c>
      <c r="B53" s="18" t="s">
        <v>150</v>
      </c>
      <c r="C53" s="18" t="s">
        <v>261</v>
      </c>
      <c r="D53" s="18" t="s">
        <v>262</v>
      </c>
      <c r="E53" s="18">
        <v>30</v>
      </c>
      <c r="F53" s="17" t="s">
        <v>22</v>
      </c>
      <c r="G53" s="17" t="s">
        <v>33</v>
      </c>
      <c r="H53" s="18" t="s">
        <v>24</v>
      </c>
      <c r="I53" s="18" t="s">
        <v>34</v>
      </c>
      <c r="J53" s="18">
        <v>714</v>
      </c>
      <c r="K53" s="18">
        <v>714</v>
      </c>
      <c r="L53" s="26">
        <v>45706</v>
      </c>
      <c r="M53" s="27">
        <v>45706.613333333298</v>
      </c>
      <c r="N53" s="27">
        <v>45707.322500000002</v>
      </c>
      <c r="O53" s="28">
        <v>1.04</v>
      </c>
      <c r="P53" s="26">
        <v>45714</v>
      </c>
      <c r="Q53" s="18" t="s">
        <v>285</v>
      </c>
      <c r="R53" s="18" t="s">
        <v>285</v>
      </c>
      <c r="S53" s="19">
        <f>Tableau3[[#This Row],[NB OP]]*1</f>
        <v>1</v>
      </c>
      <c r="T53" s="19">
        <f>Tableau3[[#This Row],[NB AIDE OP]]*1</f>
        <v>1</v>
      </c>
      <c r="U53" s="19" t="e">
        <f>IF(COUNTIFS(#REF!,Tableau3[[#This Row],[Pièce]],#REF!,"EMBALT")=1,2,0)</f>
        <v>#REF!</v>
      </c>
      <c r="V53" s="29" t="str">
        <f>CONCATENATE(Tableau3[[#This Row],[BT]]," - ",Tableau3[[#This Row],[Séq Op]])</f>
        <v>CJ25-02522 - 30</v>
      </c>
      <c r="W53" s="29" t="str">
        <f>CONCATENATE(Tableau3[[#This Row],[Pièce]]," - ",Tableau3[[#This Row],[Opérations]]," - ",Tableau3[[#This Row],[Séq Op]])</f>
        <v>72-1160 - TAIL-C - 30</v>
      </c>
      <c r="X53" s="29">
        <f>WEEKNUM(Tableau3[[#This Row],[Date Début]])</f>
        <v>8</v>
      </c>
      <c r="Y5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53" s="29" t="str">
        <f>IF(ISERROR(VLOOKUP(Tableau3[[#This Row],[Pièce]],#REF!,2,FALSE)),"",VLOOKUP(Tableau3[[#This Row],[Pièce]],#REF!,2,FALSE))</f>
        <v/>
      </c>
      <c r="AA53" s="29"/>
      <c r="AB53" s="29" t="e">
        <f>VLOOKUP(Tableau3[[#This Row],[Description]],#REF!,2,FALSE)</f>
        <v>#REF!</v>
      </c>
      <c r="AC53" s="29" t="str">
        <f>IF(Tableau3[[#This Row],[Qté Complétée]]&gt;=Tableau3[[#This Row],[Qté Prod.]],"COMPLÉTÉ",IF(Tableau3[[#This Row],[Qté Complétée]]&gt;0,"DÉBUTÉ",""))</f>
        <v>COMPLÉTÉ</v>
      </c>
    </row>
    <row r="54" spans="1:29" x14ac:dyDescent="0.25">
      <c r="A54" s="18" t="s">
        <v>263</v>
      </c>
      <c r="B54" s="18" t="s">
        <v>75</v>
      </c>
      <c r="C54" s="18" t="s">
        <v>239</v>
      </c>
      <c r="D54" s="18" t="s">
        <v>264</v>
      </c>
      <c r="E54" s="18">
        <v>20</v>
      </c>
      <c r="F54" s="17" t="s">
        <v>14</v>
      </c>
      <c r="G54" s="17" t="s">
        <v>30</v>
      </c>
      <c r="H54" s="18" t="s">
        <v>16</v>
      </c>
      <c r="I54" s="18" t="s">
        <v>31</v>
      </c>
      <c r="J54" s="18">
        <v>181</v>
      </c>
      <c r="K54" s="18">
        <v>0</v>
      </c>
      <c r="L54" s="26">
        <v>45713</v>
      </c>
      <c r="M54" s="27">
        <v>45713.586666666699</v>
      </c>
      <c r="N54" s="27">
        <v>45714.320416666698</v>
      </c>
      <c r="O54" s="28">
        <v>1.61</v>
      </c>
      <c r="P54" s="26">
        <v>45719</v>
      </c>
      <c r="Q54" s="18" t="s">
        <v>285</v>
      </c>
      <c r="R54" s="18" t="s">
        <v>286</v>
      </c>
      <c r="S54" s="19">
        <f>Tableau3[[#This Row],[NB OP]]*1</f>
        <v>1</v>
      </c>
      <c r="T54" s="19">
        <f>Tableau3[[#This Row],[NB AIDE OP]]*1</f>
        <v>0</v>
      </c>
      <c r="U54" s="19" t="e">
        <f>IF(COUNTIFS(#REF!,Tableau3[[#This Row],[Pièce]],#REF!,"EMBALT")=1,2,0)</f>
        <v>#REF!</v>
      </c>
      <c r="V54" s="29" t="str">
        <f>CONCATENATE(Tableau3[[#This Row],[BT]]," - ",Tableau3[[#This Row],[Séq Op]])</f>
        <v>CJ25-02638 - 20</v>
      </c>
      <c r="W54" s="29" t="str">
        <f>CONCATENATE(Tableau3[[#This Row],[Pièce]]," - ",Tableau3[[#This Row],[Opérations]]," - ",Tableau3[[#This Row],[Séq Op]])</f>
        <v>67-1370 - TAIL-S - 20</v>
      </c>
      <c r="X54" s="29">
        <f>WEEKNUM(Tableau3[[#This Row],[Date Début]])</f>
        <v>9</v>
      </c>
      <c r="Y5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54" s="29" t="str">
        <f>IF(ISERROR(VLOOKUP(Tableau3[[#This Row],[Pièce]],#REF!,2,FALSE)),"",VLOOKUP(Tableau3[[#This Row],[Pièce]],#REF!,2,FALSE))</f>
        <v/>
      </c>
      <c r="AA54" s="29"/>
      <c r="AB54" s="29" t="e">
        <f>VLOOKUP(Tableau3[[#This Row],[Description]],#REF!,2,FALSE)</f>
        <v>#REF!</v>
      </c>
      <c r="AC54" s="29" t="str">
        <f>IF(Tableau3[[#This Row],[Qté Complétée]]&gt;=Tableau3[[#This Row],[Qté Prod.]],"COMPLÉTÉ",IF(Tableau3[[#This Row],[Qté Complétée]]&gt;0,"DÉBUTÉ",""))</f>
        <v/>
      </c>
    </row>
    <row r="55" spans="1:29" x14ac:dyDescent="0.25">
      <c r="A55" s="18" t="s">
        <v>265</v>
      </c>
      <c r="B55" s="18" t="s">
        <v>76</v>
      </c>
      <c r="C55" s="18" t="s">
        <v>239</v>
      </c>
      <c r="D55" s="18" t="s">
        <v>266</v>
      </c>
      <c r="E55" s="18">
        <v>20</v>
      </c>
      <c r="F55" s="17" t="s">
        <v>22</v>
      </c>
      <c r="G55" s="17" t="s">
        <v>26</v>
      </c>
      <c r="H55" s="18" t="s">
        <v>24</v>
      </c>
      <c r="I55" s="18" t="s">
        <v>27</v>
      </c>
      <c r="J55" s="18">
        <v>193</v>
      </c>
      <c r="K55" s="18">
        <v>195</v>
      </c>
      <c r="L55" s="26">
        <v>45713</v>
      </c>
      <c r="M55" s="27">
        <v>45713.435416666704</v>
      </c>
      <c r="N55" s="27">
        <v>45713.4433333333</v>
      </c>
      <c r="O55" s="28">
        <v>0.19</v>
      </c>
      <c r="P55" s="26">
        <v>45719</v>
      </c>
      <c r="Q55" s="18" t="s">
        <v>285</v>
      </c>
      <c r="R55" s="18" t="s">
        <v>286</v>
      </c>
      <c r="S55" s="19">
        <f>Tableau3[[#This Row],[NB OP]]*1</f>
        <v>1</v>
      </c>
      <c r="T55" s="19">
        <f>Tableau3[[#This Row],[NB AIDE OP]]*1</f>
        <v>0</v>
      </c>
      <c r="U55" s="19" t="e">
        <f>IF(COUNTIFS(#REF!,Tableau3[[#This Row],[Pièce]],#REF!,"EMBALT")=1,2,0)</f>
        <v>#REF!</v>
      </c>
      <c r="V55" s="29" t="str">
        <f>CONCATENATE(Tableau3[[#This Row],[BT]]," - ",Tableau3[[#This Row],[Séq Op]])</f>
        <v>CJ25-02639 - 20</v>
      </c>
      <c r="W55" s="29" t="str">
        <f>CONCATENATE(Tableau3[[#This Row],[Pièce]]," - ",Tableau3[[#This Row],[Opérations]]," - ",Tableau3[[#This Row],[Séq Op]])</f>
        <v>67-1410 - TAIL-C - 20</v>
      </c>
      <c r="X55" s="29">
        <f>WEEKNUM(Tableau3[[#This Row],[Date Début]])</f>
        <v>9</v>
      </c>
      <c r="Y5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55" s="29" t="str">
        <f>IF(ISERROR(VLOOKUP(Tableau3[[#This Row],[Pièce]],#REF!,2,FALSE)),"",VLOOKUP(Tableau3[[#This Row],[Pièce]],#REF!,2,FALSE))</f>
        <v/>
      </c>
      <c r="AA55" s="29"/>
      <c r="AB55" s="29" t="e">
        <f>VLOOKUP(Tableau3[[#This Row],[Description]],#REF!,2,FALSE)</f>
        <v>#REF!</v>
      </c>
      <c r="AC55" s="29" t="str">
        <f>IF(Tableau3[[#This Row],[Qté Complétée]]&gt;=Tableau3[[#This Row],[Qté Prod.]],"COMPLÉTÉ",IF(Tableau3[[#This Row],[Qté Complétée]]&gt;0,"DÉBUTÉ",""))</f>
        <v>COMPLÉTÉ</v>
      </c>
    </row>
    <row r="56" spans="1:29" x14ac:dyDescent="0.25">
      <c r="A56" s="18" t="s">
        <v>265</v>
      </c>
      <c r="B56" s="18" t="s">
        <v>76</v>
      </c>
      <c r="C56" s="18" t="s">
        <v>239</v>
      </c>
      <c r="D56" s="18" t="s">
        <v>266</v>
      </c>
      <c r="E56" s="18">
        <v>30</v>
      </c>
      <c r="F56" s="17" t="s">
        <v>22</v>
      </c>
      <c r="G56" s="17" t="s">
        <v>26</v>
      </c>
      <c r="H56" s="18" t="s">
        <v>24</v>
      </c>
      <c r="I56" s="18" t="s">
        <v>27</v>
      </c>
      <c r="J56" s="18">
        <v>193</v>
      </c>
      <c r="K56" s="18">
        <v>195</v>
      </c>
      <c r="L56" s="26">
        <v>45713</v>
      </c>
      <c r="M56" s="27">
        <v>45713.4433333333</v>
      </c>
      <c r="N56" s="27">
        <v>45713.483749999999</v>
      </c>
      <c r="O56" s="28">
        <v>0.97</v>
      </c>
      <c r="P56" s="26">
        <v>45719</v>
      </c>
      <c r="Q56" s="18" t="s">
        <v>285</v>
      </c>
      <c r="R56" s="18" t="s">
        <v>286</v>
      </c>
      <c r="S56" s="19">
        <f>Tableau3[[#This Row],[NB OP]]*1</f>
        <v>1</v>
      </c>
      <c r="T56" s="19">
        <f>Tableau3[[#This Row],[NB AIDE OP]]*1</f>
        <v>0</v>
      </c>
      <c r="U56" s="19" t="e">
        <f>IF(COUNTIFS(#REF!,Tableau3[[#This Row],[Pièce]],#REF!,"EMBALT")=1,2,0)</f>
        <v>#REF!</v>
      </c>
      <c r="V56" s="29" t="str">
        <f>CONCATENATE(Tableau3[[#This Row],[BT]]," - ",Tableau3[[#This Row],[Séq Op]])</f>
        <v>CJ25-02639 - 30</v>
      </c>
      <c r="W56" s="29" t="str">
        <f>CONCATENATE(Tableau3[[#This Row],[Pièce]]," - ",Tableau3[[#This Row],[Opérations]]," - ",Tableau3[[#This Row],[Séq Op]])</f>
        <v>67-1410 - TAIL-C - 30</v>
      </c>
      <c r="X56" s="29">
        <f>WEEKNUM(Tableau3[[#This Row],[Date Début]])</f>
        <v>9</v>
      </c>
      <c r="Y5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56" s="29" t="str">
        <f>IF(ISERROR(VLOOKUP(Tableau3[[#This Row],[Pièce]],#REF!,2,FALSE)),"",VLOOKUP(Tableau3[[#This Row],[Pièce]],#REF!,2,FALSE))</f>
        <v/>
      </c>
      <c r="AA56" s="29"/>
      <c r="AB56" s="29" t="e">
        <f>VLOOKUP(Tableau3[[#This Row],[Description]],#REF!,2,FALSE)</f>
        <v>#REF!</v>
      </c>
      <c r="AC56" s="29" t="str">
        <f>IF(Tableau3[[#This Row],[Qté Complétée]]&gt;=Tableau3[[#This Row],[Qté Prod.]],"COMPLÉTÉ",IF(Tableau3[[#This Row],[Qté Complétée]]&gt;0,"DÉBUTÉ",""))</f>
        <v>COMPLÉTÉ</v>
      </c>
    </row>
    <row r="57" spans="1:29" x14ac:dyDescent="0.25">
      <c r="A57" s="18" t="s">
        <v>267</v>
      </c>
      <c r="B57" s="18" t="s">
        <v>134</v>
      </c>
      <c r="C57" s="18" t="s">
        <v>239</v>
      </c>
      <c r="D57" s="18" t="s">
        <v>268</v>
      </c>
      <c r="E57" s="18">
        <v>20</v>
      </c>
      <c r="F57" s="17" t="s">
        <v>14</v>
      </c>
      <c r="G57" s="17" t="s">
        <v>30</v>
      </c>
      <c r="H57" s="18" t="s">
        <v>16</v>
      </c>
      <c r="I57" s="18" t="s">
        <v>31</v>
      </c>
      <c r="J57" s="18">
        <v>276</v>
      </c>
      <c r="K57" s="18">
        <v>0</v>
      </c>
      <c r="L57" s="26">
        <v>45714</v>
      </c>
      <c r="M57" s="27">
        <v>45714.320416666698</v>
      </c>
      <c r="N57" s="27">
        <v>45714.3304166667</v>
      </c>
      <c r="O57" s="28">
        <v>0.24</v>
      </c>
      <c r="P57" s="26">
        <v>45719</v>
      </c>
      <c r="Q57" s="18" t="s">
        <v>285</v>
      </c>
      <c r="R57" s="18" t="s">
        <v>285</v>
      </c>
      <c r="S57" s="19">
        <f>Tableau3[[#This Row],[NB OP]]*1</f>
        <v>1</v>
      </c>
      <c r="T57" s="19">
        <f>Tableau3[[#This Row],[NB AIDE OP]]*1</f>
        <v>1</v>
      </c>
      <c r="U57" s="19" t="e">
        <f>IF(COUNTIFS(#REF!,Tableau3[[#This Row],[Pièce]],#REF!,"EMBALT")=1,2,0)</f>
        <v>#REF!</v>
      </c>
      <c r="V57" s="29" t="str">
        <f>CONCATENATE(Tableau3[[#This Row],[BT]]," - ",Tableau3[[#This Row],[Séq Op]])</f>
        <v>CJ25-02640 - 20</v>
      </c>
      <c r="W57" s="29" t="str">
        <f>CONCATENATE(Tableau3[[#This Row],[Pièce]]," - ",Tableau3[[#This Row],[Opérations]]," - ",Tableau3[[#This Row],[Séq Op]])</f>
        <v>67-1430 - TAIL-S - 20</v>
      </c>
      <c r="X57" s="29">
        <f>WEEKNUM(Tableau3[[#This Row],[Date Début]])</f>
        <v>9</v>
      </c>
      <c r="Y5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57" s="29" t="str">
        <f>IF(ISERROR(VLOOKUP(Tableau3[[#This Row],[Pièce]],#REF!,2,FALSE)),"",VLOOKUP(Tableau3[[#This Row],[Pièce]],#REF!,2,FALSE))</f>
        <v/>
      </c>
      <c r="AA57" s="29"/>
      <c r="AB57" s="29" t="e">
        <f>VLOOKUP(Tableau3[[#This Row],[Description]],#REF!,2,FALSE)</f>
        <v>#REF!</v>
      </c>
      <c r="AC57" s="29" t="str">
        <f>IF(Tableau3[[#This Row],[Qté Complétée]]&gt;=Tableau3[[#This Row],[Qté Prod.]],"COMPLÉTÉ",IF(Tableau3[[#This Row],[Qté Complétée]]&gt;0,"DÉBUTÉ",""))</f>
        <v/>
      </c>
    </row>
    <row r="58" spans="1:29" x14ac:dyDescent="0.25">
      <c r="A58" s="18" t="s">
        <v>269</v>
      </c>
      <c r="B58" s="18" t="s">
        <v>68</v>
      </c>
      <c r="C58" s="18" t="s">
        <v>239</v>
      </c>
      <c r="D58" s="18" t="s">
        <v>270</v>
      </c>
      <c r="E58" s="18">
        <v>20</v>
      </c>
      <c r="F58" s="17" t="s">
        <v>14</v>
      </c>
      <c r="G58" s="17" t="s">
        <v>30</v>
      </c>
      <c r="H58" s="18" t="s">
        <v>16</v>
      </c>
      <c r="I58" s="18" t="s">
        <v>31</v>
      </c>
      <c r="J58" s="18">
        <v>177</v>
      </c>
      <c r="K58" s="18">
        <v>0</v>
      </c>
      <c r="L58" s="26">
        <v>45714</v>
      </c>
      <c r="M58" s="27">
        <v>45714.401666666701</v>
      </c>
      <c r="N58" s="27">
        <v>45714.451249999998</v>
      </c>
      <c r="O58" s="28">
        <v>1.19</v>
      </c>
      <c r="P58" s="26">
        <v>45719</v>
      </c>
      <c r="Q58" s="18" t="s">
        <v>285</v>
      </c>
      <c r="R58" s="18" t="s">
        <v>286</v>
      </c>
      <c r="S58" s="19">
        <f>Tableau3[[#This Row],[NB OP]]*1</f>
        <v>1</v>
      </c>
      <c r="T58" s="19">
        <f>Tableau3[[#This Row],[NB AIDE OP]]*1</f>
        <v>0</v>
      </c>
      <c r="U58" s="19" t="e">
        <f>IF(COUNTIFS(#REF!,Tableau3[[#This Row],[Pièce]],#REF!,"EMBALT")=1,2,0)</f>
        <v>#REF!</v>
      </c>
      <c r="V58" s="29" t="str">
        <f>CONCATENATE(Tableau3[[#This Row],[BT]]," - ",Tableau3[[#This Row],[Séq Op]])</f>
        <v>CJ25-02642 - 20</v>
      </c>
      <c r="W58" s="29" t="str">
        <f>CONCATENATE(Tableau3[[#This Row],[Pièce]]," - ",Tableau3[[#This Row],[Opérations]]," - ",Tableau3[[#This Row],[Séq Op]])</f>
        <v>67-1380 - TAIL-S - 20</v>
      </c>
      <c r="X58" s="29">
        <f>WEEKNUM(Tableau3[[#This Row],[Date Début]])</f>
        <v>9</v>
      </c>
      <c r="Y5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58" s="29" t="str">
        <f>IF(ISERROR(VLOOKUP(Tableau3[[#This Row],[Pièce]],#REF!,2,FALSE)),"",VLOOKUP(Tableau3[[#This Row],[Pièce]],#REF!,2,FALSE))</f>
        <v/>
      </c>
      <c r="AA58" s="29"/>
      <c r="AB58" s="29" t="e">
        <f>VLOOKUP(Tableau3[[#This Row],[Description]],#REF!,2,FALSE)</f>
        <v>#REF!</v>
      </c>
      <c r="AC58" s="29" t="str">
        <f>IF(Tableau3[[#This Row],[Qté Complétée]]&gt;=Tableau3[[#This Row],[Qté Prod.]],"COMPLÉTÉ",IF(Tableau3[[#This Row],[Qté Complétée]]&gt;0,"DÉBUTÉ",""))</f>
        <v/>
      </c>
    </row>
    <row r="59" spans="1:29" x14ac:dyDescent="0.25">
      <c r="A59" s="18" t="s">
        <v>271</v>
      </c>
      <c r="B59" s="18" t="s">
        <v>71</v>
      </c>
      <c r="C59" s="18" t="s">
        <v>239</v>
      </c>
      <c r="D59" s="18" t="s">
        <v>272</v>
      </c>
      <c r="E59" s="18">
        <v>20</v>
      </c>
      <c r="F59" s="17" t="s">
        <v>14</v>
      </c>
      <c r="G59" s="17" t="s">
        <v>30</v>
      </c>
      <c r="H59" s="18" t="s">
        <v>16</v>
      </c>
      <c r="I59" s="18" t="s">
        <v>31</v>
      </c>
      <c r="J59" s="18">
        <v>176</v>
      </c>
      <c r="K59" s="18">
        <v>0</v>
      </c>
      <c r="L59" s="26">
        <v>45714</v>
      </c>
      <c r="M59" s="27">
        <v>45714.3304166667</v>
      </c>
      <c r="N59" s="27">
        <v>45714.401666666701</v>
      </c>
      <c r="O59" s="28">
        <v>1.71</v>
      </c>
      <c r="P59" s="26">
        <v>45719</v>
      </c>
      <c r="Q59" s="18" t="s">
        <v>285</v>
      </c>
      <c r="R59" s="18" t="s">
        <v>286</v>
      </c>
      <c r="S59" s="19">
        <f>Tableau3[[#This Row],[NB OP]]*1</f>
        <v>1</v>
      </c>
      <c r="T59" s="19">
        <f>Tableau3[[#This Row],[NB AIDE OP]]*1</f>
        <v>0</v>
      </c>
      <c r="U59" s="19" t="e">
        <f>IF(COUNTIFS(#REF!,Tableau3[[#This Row],[Pièce]],#REF!,"EMBALT")=1,2,0)</f>
        <v>#REF!</v>
      </c>
      <c r="V59" s="29" t="str">
        <f>CONCATENATE(Tableau3[[#This Row],[BT]]," - ",Tableau3[[#This Row],[Séq Op]])</f>
        <v>CJ25-02643 - 20</v>
      </c>
      <c r="W59" s="29" t="str">
        <f>CONCATENATE(Tableau3[[#This Row],[Pièce]]," - ",Tableau3[[#This Row],[Opérations]]," - ",Tableau3[[#This Row],[Séq Op]])</f>
        <v>67-1390 - TAIL-S - 20</v>
      </c>
      <c r="X59" s="29">
        <f>WEEKNUM(Tableau3[[#This Row],[Date Début]])</f>
        <v>9</v>
      </c>
      <c r="Y5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59" s="29" t="str">
        <f>IF(ISERROR(VLOOKUP(Tableau3[[#This Row],[Pièce]],#REF!,2,FALSE)),"",VLOOKUP(Tableau3[[#This Row],[Pièce]],#REF!,2,FALSE))</f>
        <v/>
      </c>
      <c r="AA59" s="29"/>
      <c r="AB59" s="29" t="e">
        <f>VLOOKUP(Tableau3[[#This Row],[Description]],#REF!,2,FALSE)</f>
        <v>#REF!</v>
      </c>
      <c r="AC59" s="29" t="str">
        <f>IF(Tableau3[[#This Row],[Qté Complétée]]&gt;=Tableau3[[#This Row],[Qté Prod.]],"COMPLÉTÉ",IF(Tableau3[[#This Row],[Qté Complétée]]&gt;0,"DÉBUTÉ",""))</f>
        <v/>
      </c>
    </row>
    <row r="60" spans="1:29" x14ac:dyDescent="0.25">
      <c r="A60" s="18" t="s">
        <v>273</v>
      </c>
      <c r="B60" s="18" t="s">
        <v>77</v>
      </c>
      <c r="C60" s="18" t="s">
        <v>239</v>
      </c>
      <c r="D60" s="18" t="s">
        <v>274</v>
      </c>
      <c r="E60" s="18">
        <v>20</v>
      </c>
      <c r="F60" s="17" t="s">
        <v>14</v>
      </c>
      <c r="G60" s="17" t="s">
        <v>30</v>
      </c>
      <c r="H60" s="18" t="s">
        <v>16</v>
      </c>
      <c r="I60" s="18" t="s">
        <v>31</v>
      </c>
      <c r="J60" s="18">
        <v>264</v>
      </c>
      <c r="K60" s="18">
        <v>0</v>
      </c>
      <c r="L60" s="26">
        <v>45714</v>
      </c>
      <c r="M60" s="27">
        <v>45714.451249999998</v>
      </c>
      <c r="N60" s="27">
        <v>45714.467499999999</v>
      </c>
      <c r="O60" s="28">
        <v>0.46</v>
      </c>
      <c r="P60" s="26">
        <v>45719</v>
      </c>
      <c r="Q60" s="18" t="s">
        <v>285</v>
      </c>
      <c r="R60" s="18" t="s">
        <v>286</v>
      </c>
      <c r="S60" s="19">
        <f>Tableau3[[#This Row],[NB OP]]*1</f>
        <v>1</v>
      </c>
      <c r="T60" s="19">
        <f>Tableau3[[#This Row],[NB AIDE OP]]*1</f>
        <v>0</v>
      </c>
      <c r="U60" s="19" t="e">
        <f>IF(COUNTIFS(#REF!,Tableau3[[#This Row],[Pièce]],#REF!,"EMBALT")=1,2,0)</f>
        <v>#REF!</v>
      </c>
      <c r="V60" s="29" t="str">
        <f>CONCATENATE(Tableau3[[#This Row],[BT]]," - ",Tableau3[[#This Row],[Séq Op]])</f>
        <v>CJ25-02644 - 20</v>
      </c>
      <c r="W60" s="29" t="str">
        <f>CONCATENATE(Tableau3[[#This Row],[Pièce]]," - ",Tableau3[[#This Row],[Opérations]]," - ",Tableau3[[#This Row],[Séq Op]])</f>
        <v>67-1400 - TAIL-S - 20</v>
      </c>
      <c r="X60" s="29">
        <f>WEEKNUM(Tableau3[[#This Row],[Date Début]])</f>
        <v>9</v>
      </c>
      <c r="Y6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60" s="29" t="str">
        <f>IF(ISERROR(VLOOKUP(Tableau3[[#This Row],[Pièce]],#REF!,2,FALSE)),"",VLOOKUP(Tableau3[[#This Row],[Pièce]],#REF!,2,FALSE))</f>
        <v/>
      </c>
      <c r="AA60" s="29"/>
      <c r="AB60" s="29" t="e">
        <f>VLOOKUP(Tableau3[[#This Row],[Description]],#REF!,2,FALSE)</f>
        <v>#REF!</v>
      </c>
      <c r="AC60" s="29" t="str">
        <f>IF(Tableau3[[#This Row],[Qté Complétée]]&gt;=Tableau3[[#This Row],[Qté Prod.]],"COMPLÉTÉ",IF(Tableau3[[#This Row],[Qté Complétée]]&gt;0,"DÉBUTÉ",""))</f>
        <v/>
      </c>
    </row>
    <row r="61" spans="1:29" x14ac:dyDescent="0.25">
      <c r="A61" s="18" t="s">
        <v>275</v>
      </c>
      <c r="B61" s="18" t="s">
        <v>78</v>
      </c>
      <c r="C61" s="18" t="s">
        <v>239</v>
      </c>
      <c r="D61" s="18" t="s">
        <v>276</v>
      </c>
      <c r="E61" s="18">
        <v>20</v>
      </c>
      <c r="F61" s="17" t="s">
        <v>22</v>
      </c>
      <c r="G61" s="17" t="s">
        <v>26</v>
      </c>
      <c r="H61" s="18" t="s">
        <v>24</v>
      </c>
      <c r="I61" s="18" t="s">
        <v>27</v>
      </c>
      <c r="J61" s="18">
        <v>180</v>
      </c>
      <c r="K61" s="18">
        <v>0</v>
      </c>
      <c r="L61" s="26">
        <v>45713</v>
      </c>
      <c r="M61" s="27">
        <v>45713.483749999999</v>
      </c>
      <c r="N61" s="27">
        <v>45713.492083333302</v>
      </c>
      <c r="O61" s="28">
        <v>0.2</v>
      </c>
      <c r="P61" s="26">
        <v>45719</v>
      </c>
      <c r="Q61" s="18" t="s">
        <v>285</v>
      </c>
      <c r="R61" s="18" t="s">
        <v>286</v>
      </c>
      <c r="S61" s="19">
        <f>Tableau3[[#This Row],[NB OP]]*1</f>
        <v>1</v>
      </c>
      <c r="T61" s="19">
        <f>Tableau3[[#This Row],[NB AIDE OP]]*1</f>
        <v>0</v>
      </c>
      <c r="U61" s="19" t="e">
        <f>IF(COUNTIFS(#REF!,Tableau3[[#This Row],[Pièce]],#REF!,"EMBALT")=1,2,0)</f>
        <v>#REF!</v>
      </c>
      <c r="V61" s="29" t="str">
        <f>CONCATENATE(Tableau3[[#This Row],[BT]]," - ",Tableau3[[#This Row],[Séq Op]])</f>
        <v>CJ25-02645 - 20</v>
      </c>
      <c r="W61" s="29" t="str">
        <f>CONCATENATE(Tableau3[[#This Row],[Pièce]]," - ",Tableau3[[#This Row],[Opérations]]," - ",Tableau3[[#This Row],[Séq Op]])</f>
        <v>67-1420 - TAIL-C - 20</v>
      </c>
      <c r="X61" s="29">
        <f>WEEKNUM(Tableau3[[#This Row],[Date Début]])</f>
        <v>9</v>
      </c>
      <c r="Y6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61" s="29" t="str">
        <f>IF(ISERROR(VLOOKUP(Tableau3[[#This Row],[Pièce]],#REF!,2,FALSE)),"",VLOOKUP(Tableau3[[#This Row],[Pièce]],#REF!,2,FALSE))</f>
        <v/>
      </c>
      <c r="AA61" s="29"/>
      <c r="AB61" s="29" t="e">
        <f>VLOOKUP(Tableau3[[#This Row],[Description]],#REF!,2,FALSE)</f>
        <v>#REF!</v>
      </c>
      <c r="AC61" s="29" t="str">
        <f>IF(Tableau3[[#This Row],[Qté Complétée]]&gt;=Tableau3[[#This Row],[Qté Prod.]],"COMPLÉTÉ",IF(Tableau3[[#This Row],[Qté Complétée]]&gt;0,"DÉBUTÉ",""))</f>
        <v/>
      </c>
    </row>
    <row r="62" spans="1:29" x14ac:dyDescent="0.25">
      <c r="A62" s="18" t="s">
        <v>275</v>
      </c>
      <c r="B62" s="18" t="s">
        <v>78</v>
      </c>
      <c r="C62" s="18" t="s">
        <v>239</v>
      </c>
      <c r="D62" s="18" t="s">
        <v>276</v>
      </c>
      <c r="E62" s="18">
        <v>30</v>
      </c>
      <c r="F62" s="17" t="s">
        <v>22</v>
      </c>
      <c r="G62" s="17" t="s">
        <v>26</v>
      </c>
      <c r="H62" s="18" t="s">
        <v>24</v>
      </c>
      <c r="I62" s="18" t="s">
        <v>27</v>
      </c>
      <c r="J62" s="18">
        <v>180</v>
      </c>
      <c r="K62" s="18">
        <v>0</v>
      </c>
      <c r="L62" s="26">
        <v>45713</v>
      </c>
      <c r="M62" s="27">
        <v>45713.492083333302</v>
      </c>
      <c r="N62" s="27">
        <v>45713.584166666697</v>
      </c>
      <c r="O62" s="28">
        <v>1.21</v>
      </c>
      <c r="P62" s="26">
        <v>45719</v>
      </c>
      <c r="Q62" s="18" t="s">
        <v>285</v>
      </c>
      <c r="R62" s="18" t="s">
        <v>286</v>
      </c>
      <c r="S62" s="19">
        <f>Tableau3[[#This Row],[NB OP]]*1</f>
        <v>1</v>
      </c>
      <c r="T62" s="19">
        <f>Tableau3[[#This Row],[NB AIDE OP]]*1</f>
        <v>0</v>
      </c>
      <c r="U62" s="19" t="e">
        <f>IF(COUNTIFS(#REF!,Tableau3[[#This Row],[Pièce]],#REF!,"EMBALT")=1,2,0)</f>
        <v>#REF!</v>
      </c>
      <c r="V62" s="29" t="str">
        <f>CONCATENATE(Tableau3[[#This Row],[BT]]," - ",Tableau3[[#This Row],[Séq Op]])</f>
        <v>CJ25-02645 - 30</v>
      </c>
      <c r="W62" s="29" t="str">
        <f>CONCATENATE(Tableau3[[#This Row],[Pièce]]," - ",Tableau3[[#This Row],[Opérations]]," - ",Tableau3[[#This Row],[Séq Op]])</f>
        <v>67-1420 - TAIL-C - 30</v>
      </c>
      <c r="X62" s="29">
        <f>WEEKNUM(Tableau3[[#This Row],[Date Début]])</f>
        <v>9</v>
      </c>
      <c r="Y6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62" s="29" t="str">
        <f>IF(ISERROR(VLOOKUP(Tableau3[[#This Row],[Pièce]],#REF!,2,FALSE)),"",VLOOKUP(Tableau3[[#This Row],[Pièce]],#REF!,2,FALSE))</f>
        <v/>
      </c>
      <c r="AA62" s="29"/>
      <c r="AB62" s="29" t="e">
        <f>VLOOKUP(Tableau3[[#This Row],[Description]],#REF!,2,FALSE)</f>
        <v>#REF!</v>
      </c>
      <c r="AC62" s="29" t="str">
        <f>IF(Tableau3[[#This Row],[Qté Complétée]]&gt;=Tableau3[[#This Row],[Qté Prod.]],"COMPLÉTÉ",IF(Tableau3[[#This Row],[Qté Complétée]]&gt;0,"DÉBUTÉ",""))</f>
        <v/>
      </c>
    </row>
    <row r="63" spans="1:29" x14ac:dyDescent="0.25">
      <c r="A63" s="18" t="s">
        <v>277</v>
      </c>
      <c r="B63" s="18" t="s">
        <v>155</v>
      </c>
      <c r="C63" s="18" t="s">
        <v>244</v>
      </c>
      <c r="D63" s="18" t="s">
        <v>245</v>
      </c>
      <c r="E63" s="18">
        <v>10</v>
      </c>
      <c r="F63" s="17" t="s">
        <v>67</v>
      </c>
      <c r="G63" s="17" t="s">
        <v>429</v>
      </c>
      <c r="H63" s="18" t="s">
        <v>163</v>
      </c>
      <c r="I63" s="18" t="s">
        <v>430</v>
      </c>
      <c r="J63" s="18">
        <v>184</v>
      </c>
      <c r="K63" s="18">
        <v>184</v>
      </c>
      <c r="L63" s="26">
        <v>45712</v>
      </c>
      <c r="M63" s="27">
        <v>45712.291666666701</v>
      </c>
      <c r="N63" s="27">
        <v>45712.588750000003</v>
      </c>
      <c r="O63" s="28">
        <v>6.13</v>
      </c>
      <c r="P63" s="26">
        <v>45716</v>
      </c>
      <c r="Q63" s="18" t="s">
        <v>285</v>
      </c>
      <c r="R63" s="18" t="s">
        <v>286</v>
      </c>
      <c r="S63" s="19">
        <f>Tableau3[[#This Row],[NB OP]]*1</f>
        <v>1</v>
      </c>
      <c r="T63" s="19">
        <f>Tableau3[[#This Row],[NB AIDE OP]]*1</f>
        <v>0</v>
      </c>
      <c r="U63" s="19" t="e">
        <f>IF(COUNTIFS(#REF!,Tableau3[[#This Row],[Pièce]],#REF!,"EMBALT")=1,2,0)</f>
        <v>#REF!</v>
      </c>
      <c r="V63" s="29" t="str">
        <f>CONCATENATE(Tableau3[[#This Row],[BT]]," - ",Tableau3[[#This Row],[Séq Op]])</f>
        <v>CJ25-02689 - 10</v>
      </c>
      <c r="W63" s="29" t="str">
        <f>CONCATENATE(Tableau3[[#This Row],[Pièce]]," - ",Tableau3[[#This Row],[Opérations]]," - ",Tableau3[[#This Row],[Séq Op]])</f>
        <v>74-1810 - ASSEMB - 10</v>
      </c>
      <c r="X63" s="29">
        <f>WEEKNUM(Tableau3[[#This Row],[Date Début]])</f>
        <v>9</v>
      </c>
      <c r="Y6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63" s="29" t="str">
        <f>IF(ISERROR(VLOOKUP(Tableau3[[#This Row],[Pièce]],#REF!,2,FALSE)),"",VLOOKUP(Tableau3[[#This Row],[Pièce]],#REF!,2,FALSE))</f>
        <v/>
      </c>
      <c r="AA63" s="29"/>
      <c r="AB63" s="29" t="e">
        <f>VLOOKUP(Tableau3[[#This Row],[Description]],#REF!,2,FALSE)</f>
        <v>#REF!</v>
      </c>
      <c r="AC63" s="29" t="str">
        <f>IF(Tableau3[[#This Row],[Qté Complétée]]&gt;=Tableau3[[#This Row],[Qté Prod.]],"COMPLÉTÉ",IF(Tableau3[[#This Row],[Qté Complétée]]&gt;0,"DÉBUTÉ",""))</f>
        <v>COMPLÉTÉ</v>
      </c>
    </row>
    <row r="64" spans="1:29" x14ac:dyDescent="0.25">
      <c r="A64" s="18" t="s">
        <v>278</v>
      </c>
      <c r="B64" s="18" t="s">
        <v>128</v>
      </c>
      <c r="C64" s="18" t="s">
        <v>239</v>
      </c>
      <c r="D64" s="18" t="s">
        <v>279</v>
      </c>
      <c r="E64" s="18">
        <v>20</v>
      </c>
      <c r="F64" s="17" t="s">
        <v>14</v>
      </c>
      <c r="G64" s="17" t="s">
        <v>30</v>
      </c>
      <c r="H64" s="18" t="s">
        <v>16</v>
      </c>
      <c r="I64" s="18" t="s">
        <v>31</v>
      </c>
      <c r="J64" s="18">
        <v>184</v>
      </c>
      <c r="K64" s="18">
        <v>0</v>
      </c>
      <c r="L64" s="26">
        <v>45714</v>
      </c>
      <c r="M64" s="27">
        <v>45714.479583333297</v>
      </c>
      <c r="N64" s="27">
        <v>45714.495000000003</v>
      </c>
      <c r="O64" s="28">
        <v>0.37</v>
      </c>
      <c r="P64" s="26">
        <v>45720</v>
      </c>
      <c r="Q64" s="18" t="s">
        <v>285</v>
      </c>
      <c r="R64" s="18" t="s">
        <v>286</v>
      </c>
      <c r="S64" s="19">
        <f>Tableau3[[#This Row],[NB OP]]*1</f>
        <v>1</v>
      </c>
      <c r="T64" s="19">
        <f>Tableau3[[#This Row],[NB AIDE OP]]*1</f>
        <v>0</v>
      </c>
      <c r="U64" s="19" t="e">
        <f>IF(COUNTIFS(#REF!,Tableau3[[#This Row],[Pièce]],#REF!,"EMBALT")=1,2,0)</f>
        <v>#REF!</v>
      </c>
      <c r="V64" s="29" t="str">
        <f>CONCATENATE(Tableau3[[#This Row],[BT]]," - ",Tableau3[[#This Row],[Séq Op]])</f>
        <v>CJ25-02747 - 20</v>
      </c>
      <c r="W64" s="29" t="str">
        <f>CONCATENATE(Tableau3[[#This Row],[Pièce]]," - ",Tableau3[[#This Row],[Opérations]]," - ",Tableau3[[#This Row],[Séq Op]])</f>
        <v>67-1000 - TAIL-S - 20</v>
      </c>
      <c r="X64" s="29">
        <f>WEEKNUM(Tableau3[[#This Row],[Date Début]])</f>
        <v>9</v>
      </c>
      <c r="Y6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64" s="29" t="str">
        <f>IF(ISERROR(VLOOKUP(Tableau3[[#This Row],[Pièce]],#REF!,2,FALSE)),"",VLOOKUP(Tableau3[[#This Row],[Pièce]],#REF!,2,FALSE))</f>
        <v/>
      </c>
      <c r="AA64" s="29"/>
      <c r="AB64" s="29" t="e">
        <f>VLOOKUP(Tableau3[[#This Row],[Description]],#REF!,2,FALSE)</f>
        <v>#REF!</v>
      </c>
      <c r="AC64" s="29" t="str">
        <f>IF(Tableau3[[#This Row],[Qté Complétée]]&gt;=Tableau3[[#This Row],[Qté Prod.]],"COMPLÉTÉ",IF(Tableau3[[#This Row],[Qté Complétée]]&gt;0,"DÉBUTÉ",""))</f>
        <v/>
      </c>
    </row>
    <row r="65" spans="1:29" x14ac:dyDescent="0.25">
      <c r="A65" s="18" t="s">
        <v>280</v>
      </c>
      <c r="B65" s="18" t="s">
        <v>129</v>
      </c>
      <c r="C65" s="18" t="s">
        <v>216</v>
      </c>
      <c r="D65" s="18" t="s">
        <v>217</v>
      </c>
      <c r="E65" s="18">
        <v>20</v>
      </c>
      <c r="F65" s="17" t="s">
        <v>14</v>
      </c>
      <c r="G65" s="17" t="s">
        <v>30</v>
      </c>
      <c r="H65" s="18" t="s">
        <v>16</v>
      </c>
      <c r="I65" s="18" t="s">
        <v>31</v>
      </c>
      <c r="J65" s="18">
        <v>240</v>
      </c>
      <c r="K65" s="18">
        <v>0</v>
      </c>
      <c r="L65" s="26">
        <v>45727</v>
      </c>
      <c r="M65" s="27">
        <v>45727.291666666701</v>
      </c>
      <c r="N65" s="27">
        <v>45727.296249999999</v>
      </c>
      <c r="O65" s="28">
        <v>0.11</v>
      </c>
      <c r="P65" s="26">
        <v>45729</v>
      </c>
      <c r="Q65" s="18" t="s">
        <v>285</v>
      </c>
      <c r="R65" s="18" t="s">
        <v>285</v>
      </c>
      <c r="S65" s="19">
        <f>Tableau3[[#This Row],[NB OP]]*1</f>
        <v>1</v>
      </c>
      <c r="T65" s="19">
        <f>Tableau3[[#This Row],[NB AIDE OP]]*1</f>
        <v>1</v>
      </c>
      <c r="U65" s="19" t="e">
        <f>IF(COUNTIFS(#REF!,Tableau3[[#This Row],[Pièce]],#REF!,"EMBALT")=1,2,0)</f>
        <v>#REF!</v>
      </c>
      <c r="V65" s="29" t="str">
        <f>CONCATENATE(Tableau3[[#This Row],[BT]]," - ",Tableau3[[#This Row],[Séq Op]])</f>
        <v>CJ25-02748 - 20</v>
      </c>
      <c r="W65" s="29" t="str">
        <f>CONCATENATE(Tableau3[[#This Row],[Pièce]]," - ",Tableau3[[#This Row],[Opérations]]," - ",Tableau3[[#This Row],[Séq Op]])</f>
        <v>67-1080 - TAIL-S - 20</v>
      </c>
      <c r="X65" s="29">
        <f>WEEKNUM(Tableau3[[#This Row],[Date Début]])</f>
        <v>11</v>
      </c>
      <c r="Y6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65" s="29" t="str">
        <f>IF(ISERROR(VLOOKUP(Tableau3[[#This Row],[Pièce]],#REF!,2,FALSE)),"",VLOOKUP(Tableau3[[#This Row],[Pièce]],#REF!,2,FALSE))</f>
        <v/>
      </c>
      <c r="AA65" s="29"/>
      <c r="AB65" s="29" t="e">
        <f>VLOOKUP(Tableau3[[#This Row],[Description]],#REF!,2,FALSE)</f>
        <v>#REF!</v>
      </c>
      <c r="AC65" s="29" t="str">
        <f>IF(Tableau3[[#This Row],[Qté Complétée]]&gt;=Tableau3[[#This Row],[Qté Prod.]],"COMPLÉTÉ",IF(Tableau3[[#This Row],[Qté Complétée]]&gt;0,"DÉBUTÉ",""))</f>
        <v/>
      </c>
    </row>
    <row r="66" spans="1:29" x14ac:dyDescent="0.25">
      <c r="A66" s="18" t="s">
        <v>281</v>
      </c>
      <c r="B66" s="18" t="s">
        <v>35</v>
      </c>
      <c r="C66" s="18" t="s">
        <v>211</v>
      </c>
      <c r="D66" s="18" t="s">
        <v>173</v>
      </c>
      <c r="E66" s="18">
        <v>20</v>
      </c>
      <c r="F66" s="17" t="s">
        <v>14</v>
      </c>
      <c r="G66" s="17" t="s">
        <v>15</v>
      </c>
      <c r="H66" s="18" t="s">
        <v>16</v>
      </c>
      <c r="I66" s="18" t="s">
        <v>17</v>
      </c>
      <c r="J66" s="18">
        <v>408</v>
      </c>
      <c r="K66" s="18">
        <v>0</v>
      </c>
      <c r="L66" s="26">
        <v>45714</v>
      </c>
      <c r="M66" s="27">
        <v>45714.437083333301</v>
      </c>
      <c r="N66" s="27">
        <v>45714.6233333333</v>
      </c>
      <c r="O66" s="28">
        <v>3.47</v>
      </c>
      <c r="P66" s="26">
        <v>45720</v>
      </c>
      <c r="Q66" s="18" t="s">
        <v>285</v>
      </c>
      <c r="R66" s="18" t="s">
        <v>286</v>
      </c>
      <c r="S66" s="19">
        <f>Tableau3[[#This Row],[NB OP]]*1</f>
        <v>1</v>
      </c>
      <c r="T66" s="19">
        <f>Tableau3[[#This Row],[NB AIDE OP]]*1</f>
        <v>0</v>
      </c>
      <c r="U66" s="19" t="e">
        <f>IF(COUNTIFS(#REF!,Tableau3[[#This Row],[Pièce]],#REF!,"EMBALT")=1,2,0)</f>
        <v>#REF!</v>
      </c>
      <c r="V66" s="29" t="str">
        <f>CONCATENATE(Tableau3[[#This Row],[BT]]," - ",Tableau3[[#This Row],[Séq Op]])</f>
        <v>CJ25-02749 - 20</v>
      </c>
      <c r="W66" s="29" t="str">
        <f>CONCATENATE(Tableau3[[#This Row],[Pièce]]," - ",Tableau3[[#This Row],[Opérations]]," - ",Tableau3[[#This Row],[Séq Op]])</f>
        <v>68-1020 - TAIL-S - 20</v>
      </c>
      <c r="X66" s="29">
        <f>WEEKNUM(Tableau3[[#This Row],[Date Début]])</f>
        <v>9</v>
      </c>
      <c r="Y6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66" s="29" t="str">
        <f>IF(ISERROR(VLOOKUP(Tableau3[[#This Row],[Pièce]],#REF!,2,FALSE)),"",VLOOKUP(Tableau3[[#This Row],[Pièce]],#REF!,2,FALSE))</f>
        <v/>
      </c>
      <c r="AA66" s="29"/>
      <c r="AB66" s="29" t="e">
        <f>VLOOKUP(Tableau3[[#This Row],[Description]],#REF!,2,FALSE)</f>
        <v>#REF!</v>
      </c>
      <c r="AC66" s="29" t="str">
        <f>IF(Tableau3[[#This Row],[Qté Complétée]]&gt;=Tableau3[[#This Row],[Qté Prod.]],"COMPLÉTÉ",IF(Tableau3[[#This Row],[Qté Complétée]]&gt;0,"DÉBUTÉ",""))</f>
        <v/>
      </c>
    </row>
    <row r="67" spans="1:29" x14ac:dyDescent="0.25">
      <c r="A67" s="18" t="s">
        <v>290</v>
      </c>
      <c r="B67" s="18" t="s">
        <v>126</v>
      </c>
      <c r="C67" s="18" t="s">
        <v>291</v>
      </c>
      <c r="D67" s="18" t="s">
        <v>292</v>
      </c>
      <c r="E67" s="18">
        <v>20</v>
      </c>
      <c r="F67" s="17" t="s">
        <v>14</v>
      </c>
      <c r="G67" s="17" t="s">
        <v>15</v>
      </c>
      <c r="H67" s="18" t="s">
        <v>16</v>
      </c>
      <c r="I67" s="18" t="s">
        <v>17</v>
      </c>
      <c r="J67" s="18">
        <v>510</v>
      </c>
      <c r="K67" s="18">
        <v>486</v>
      </c>
      <c r="L67" s="26">
        <v>45714</v>
      </c>
      <c r="M67" s="27">
        <v>45714.416250000002</v>
      </c>
      <c r="N67" s="27">
        <v>45714.425833333298</v>
      </c>
      <c r="O67" s="28">
        <v>0.23</v>
      </c>
      <c r="P67" s="26">
        <v>45719</v>
      </c>
      <c r="Q67" s="18" t="s">
        <v>285</v>
      </c>
      <c r="R67" s="18" t="s">
        <v>285</v>
      </c>
      <c r="S67" s="19">
        <f>Tableau3[[#This Row],[NB OP]]*1</f>
        <v>1</v>
      </c>
      <c r="T67" s="19">
        <f>Tableau3[[#This Row],[NB AIDE OP]]*1</f>
        <v>1</v>
      </c>
      <c r="U67" s="19" t="e">
        <f>IF(COUNTIFS(#REF!,Tableau3[[#This Row],[Pièce]],#REF!,"EMBALT")=1,2,0)</f>
        <v>#REF!</v>
      </c>
      <c r="V67" s="29" t="str">
        <f>CONCATENATE(Tableau3[[#This Row],[BT]]," - ",Tableau3[[#This Row],[Séq Op]])</f>
        <v>CJ25-02838 - 20</v>
      </c>
      <c r="W67" s="29" t="str">
        <f>CONCATENATE(Tableau3[[#This Row],[Pièce]]," - ",Tableau3[[#This Row],[Opérations]]," - ",Tableau3[[#This Row],[Séq Op]])</f>
        <v>65-3450 - TAIL-S - 20</v>
      </c>
      <c r="X67" s="29">
        <f>WEEKNUM(Tableau3[[#This Row],[Date Début]])</f>
        <v>9</v>
      </c>
      <c r="Y6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67" s="29" t="str">
        <f>IF(ISERROR(VLOOKUP(Tableau3[[#This Row],[Pièce]],#REF!,2,FALSE)),"",VLOOKUP(Tableau3[[#This Row],[Pièce]],#REF!,2,FALSE))</f>
        <v/>
      </c>
      <c r="AA67" s="29"/>
      <c r="AB67" s="29" t="e">
        <f>VLOOKUP(Tableau3[[#This Row],[Description]],#REF!,2,FALSE)</f>
        <v>#REF!</v>
      </c>
      <c r="AC67" s="29" t="str">
        <f>IF(Tableau3[[#This Row],[Qté Complétée]]&gt;=Tableau3[[#This Row],[Qté Prod.]],"COMPLÉTÉ",IF(Tableau3[[#This Row],[Qté Complétée]]&gt;0,"DÉBUTÉ",""))</f>
        <v>DÉBUTÉ</v>
      </c>
    </row>
    <row r="68" spans="1:29" x14ac:dyDescent="0.25">
      <c r="A68" s="18" t="s">
        <v>293</v>
      </c>
      <c r="B68" s="18" t="s">
        <v>152</v>
      </c>
      <c r="C68" s="18" t="s">
        <v>294</v>
      </c>
      <c r="D68" s="18" t="s">
        <v>295</v>
      </c>
      <c r="E68" s="18">
        <v>40</v>
      </c>
      <c r="F68" s="17" t="s">
        <v>14</v>
      </c>
      <c r="G68" s="17" t="s">
        <v>15</v>
      </c>
      <c r="H68" s="18" t="s">
        <v>16</v>
      </c>
      <c r="I68" s="18" t="s">
        <v>17</v>
      </c>
      <c r="J68" s="18">
        <v>14761</v>
      </c>
      <c r="K68" s="18">
        <v>14760</v>
      </c>
      <c r="L68" s="26">
        <v>45714</v>
      </c>
      <c r="M68" s="27">
        <v>45714.3495833333</v>
      </c>
      <c r="N68" s="27">
        <v>45714.382916666698</v>
      </c>
      <c r="O68" s="28">
        <v>0.79</v>
      </c>
      <c r="P68" s="26">
        <v>45720</v>
      </c>
      <c r="Q68" s="18" t="s">
        <v>285</v>
      </c>
      <c r="R68" s="18" t="s">
        <v>289</v>
      </c>
      <c r="S68" s="19">
        <f>Tableau3[[#This Row],[NB OP]]*1</f>
        <v>1</v>
      </c>
      <c r="T68" s="19">
        <f>Tableau3[[#This Row],[NB AIDE OP]]*1</f>
        <v>2</v>
      </c>
      <c r="U68" s="19" t="e">
        <f>IF(COUNTIFS(#REF!,Tableau3[[#This Row],[Pièce]],#REF!,"EMBALT")=1,2,0)</f>
        <v>#REF!</v>
      </c>
      <c r="V68" s="29" t="str">
        <f>CONCATENATE(Tableau3[[#This Row],[BT]]," - ",Tableau3[[#This Row],[Séq Op]])</f>
        <v>CJ25-02839 - 40</v>
      </c>
      <c r="W68" s="29" t="str">
        <f>CONCATENATE(Tableau3[[#This Row],[Pièce]]," - ",Tableau3[[#This Row],[Opérations]]," - ",Tableau3[[#This Row],[Séq Op]])</f>
        <v>74-1040 - TAIL-S - 40</v>
      </c>
      <c r="X68" s="29">
        <f>WEEKNUM(Tableau3[[#This Row],[Date Début]])</f>
        <v>9</v>
      </c>
      <c r="Y6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68" s="29" t="str">
        <f>IF(ISERROR(VLOOKUP(Tableau3[[#This Row],[Pièce]],#REF!,2,FALSE)),"",VLOOKUP(Tableau3[[#This Row],[Pièce]],#REF!,2,FALSE))</f>
        <v/>
      </c>
      <c r="AA68" s="29"/>
      <c r="AB68" s="29" t="e">
        <f>VLOOKUP(Tableau3[[#This Row],[Description]],#REF!,2,FALSE)</f>
        <v>#REF!</v>
      </c>
      <c r="AC68" s="29" t="str">
        <f>IF(Tableau3[[#This Row],[Qté Complétée]]&gt;=Tableau3[[#This Row],[Qté Prod.]],"COMPLÉTÉ",IF(Tableau3[[#This Row],[Qté Complétée]]&gt;0,"DÉBUTÉ",""))</f>
        <v>DÉBUTÉ</v>
      </c>
    </row>
    <row r="69" spans="1:29" x14ac:dyDescent="0.25">
      <c r="A69" s="18" t="s">
        <v>293</v>
      </c>
      <c r="B69" s="18" t="s">
        <v>152</v>
      </c>
      <c r="C69" s="18" t="s">
        <v>294</v>
      </c>
      <c r="D69" s="18" t="s">
        <v>295</v>
      </c>
      <c r="E69" s="18">
        <v>50</v>
      </c>
      <c r="F69" s="17" t="s">
        <v>14</v>
      </c>
      <c r="G69" s="17" t="s">
        <v>15</v>
      </c>
      <c r="H69" s="18" t="s">
        <v>16</v>
      </c>
      <c r="I69" s="18" t="s">
        <v>17</v>
      </c>
      <c r="J69" s="18">
        <v>14761</v>
      </c>
      <c r="K69" s="18">
        <v>14760</v>
      </c>
      <c r="L69" s="26">
        <v>45714</v>
      </c>
      <c r="M69" s="27">
        <v>45714.382916666698</v>
      </c>
      <c r="N69" s="27">
        <v>45714.416250000002</v>
      </c>
      <c r="O69" s="28">
        <v>0.79</v>
      </c>
      <c r="P69" s="26">
        <v>45720</v>
      </c>
      <c r="Q69" s="18" t="s">
        <v>285</v>
      </c>
      <c r="R69" s="18" t="s">
        <v>289</v>
      </c>
      <c r="S69" s="19">
        <f>Tableau3[[#This Row],[NB OP]]*1</f>
        <v>1</v>
      </c>
      <c r="T69" s="19">
        <f>Tableau3[[#This Row],[NB AIDE OP]]*1</f>
        <v>2</v>
      </c>
      <c r="U69" s="19" t="e">
        <f>IF(COUNTIFS(#REF!,Tableau3[[#This Row],[Pièce]],#REF!,"EMBALT")=1,2,0)</f>
        <v>#REF!</v>
      </c>
      <c r="V69" s="29" t="str">
        <f>CONCATENATE(Tableau3[[#This Row],[BT]]," - ",Tableau3[[#This Row],[Séq Op]])</f>
        <v>CJ25-02839 - 50</v>
      </c>
      <c r="W69" s="29" t="str">
        <f>CONCATENATE(Tableau3[[#This Row],[Pièce]]," - ",Tableau3[[#This Row],[Opérations]]," - ",Tableau3[[#This Row],[Séq Op]])</f>
        <v>74-1040 - TAIL-S - 50</v>
      </c>
      <c r="X69" s="29">
        <f>WEEKNUM(Tableau3[[#This Row],[Date Début]])</f>
        <v>9</v>
      </c>
      <c r="Y6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69" s="29" t="str">
        <f>IF(ISERROR(VLOOKUP(Tableau3[[#This Row],[Pièce]],#REF!,2,FALSE)),"",VLOOKUP(Tableau3[[#This Row],[Pièce]],#REF!,2,FALSE))</f>
        <v/>
      </c>
      <c r="AA69" s="29"/>
      <c r="AB69" s="29" t="e">
        <f>VLOOKUP(Tableau3[[#This Row],[Description]],#REF!,2,FALSE)</f>
        <v>#REF!</v>
      </c>
      <c r="AC69" s="29" t="str">
        <f>IF(Tableau3[[#This Row],[Qté Complétée]]&gt;=Tableau3[[#This Row],[Qté Prod.]],"COMPLÉTÉ",IF(Tableau3[[#This Row],[Qté Complétée]]&gt;0,"DÉBUTÉ",""))</f>
        <v>DÉBUTÉ</v>
      </c>
    </row>
    <row r="70" spans="1:29" x14ac:dyDescent="0.25">
      <c r="A70" s="18" t="s">
        <v>298</v>
      </c>
      <c r="B70" s="18" t="s">
        <v>103</v>
      </c>
      <c r="C70" s="18" t="s">
        <v>257</v>
      </c>
      <c r="D70" s="18" t="s">
        <v>299</v>
      </c>
      <c r="E70" s="18">
        <v>20</v>
      </c>
      <c r="F70" s="17" t="s">
        <v>22</v>
      </c>
      <c r="G70" s="17" t="s">
        <v>26</v>
      </c>
      <c r="H70" s="18" t="s">
        <v>24</v>
      </c>
      <c r="I70" s="18" t="s">
        <v>27</v>
      </c>
      <c r="J70" s="18">
        <v>100</v>
      </c>
      <c r="K70" s="18">
        <v>0</v>
      </c>
      <c r="L70" s="26">
        <v>45729</v>
      </c>
      <c r="M70" s="27">
        <v>45729.291666666701</v>
      </c>
      <c r="N70" s="27">
        <v>45729.363333333298</v>
      </c>
      <c r="O70" s="28">
        <v>1.72</v>
      </c>
      <c r="P70" s="26">
        <v>45733</v>
      </c>
      <c r="Q70" s="18" t="s">
        <v>285</v>
      </c>
      <c r="R70" s="18" t="s">
        <v>286</v>
      </c>
      <c r="S70" s="19">
        <f>Tableau3[[#This Row],[NB OP]]*1</f>
        <v>1</v>
      </c>
      <c r="T70" s="19">
        <f>Tableau3[[#This Row],[NB AIDE OP]]*1</f>
        <v>0</v>
      </c>
      <c r="U70" s="19" t="e">
        <f>IF(COUNTIFS(#REF!,Tableau3[[#This Row],[Pièce]],#REF!,"EMBALT")=1,2,0)</f>
        <v>#REF!</v>
      </c>
      <c r="V70" s="29" t="str">
        <f>CONCATENATE(Tableau3[[#This Row],[BT]]," - ",Tableau3[[#This Row],[Séq Op]])</f>
        <v>CJ25-02862 - 20</v>
      </c>
      <c r="W70" s="29" t="str">
        <f>CONCATENATE(Tableau3[[#This Row],[Pièce]]," - ",Tableau3[[#This Row],[Opérations]]," - ",Tableau3[[#This Row],[Séq Op]])</f>
        <v>53-3020 - TAIL-C - 20</v>
      </c>
      <c r="X70" s="29">
        <f>WEEKNUM(Tableau3[[#This Row],[Date Début]])</f>
        <v>11</v>
      </c>
      <c r="Y7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70" s="29" t="str">
        <f>IF(ISERROR(VLOOKUP(Tableau3[[#This Row],[Pièce]],#REF!,2,FALSE)),"",VLOOKUP(Tableau3[[#This Row],[Pièce]],#REF!,2,FALSE))</f>
        <v/>
      </c>
      <c r="AA70" s="29"/>
      <c r="AB70" s="29" t="e">
        <f>VLOOKUP(Tableau3[[#This Row],[Description]],#REF!,2,FALSE)</f>
        <v>#REF!</v>
      </c>
      <c r="AC70" s="29" t="str">
        <f>IF(Tableau3[[#This Row],[Qté Complétée]]&gt;=Tableau3[[#This Row],[Qté Prod.]],"COMPLÉTÉ",IF(Tableau3[[#This Row],[Qté Complétée]]&gt;0,"DÉBUTÉ",""))</f>
        <v/>
      </c>
    </row>
    <row r="71" spans="1:29" x14ac:dyDescent="0.25">
      <c r="A71" s="18" t="s">
        <v>298</v>
      </c>
      <c r="B71" s="18" t="s">
        <v>103</v>
      </c>
      <c r="C71" s="18" t="s">
        <v>257</v>
      </c>
      <c r="D71" s="18" t="s">
        <v>299</v>
      </c>
      <c r="E71" s="18">
        <v>30</v>
      </c>
      <c r="F71" s="17" t="s">
        <v>22</v>
      </c>
      <c r="G71" s="17" t="s">
        <v>26</v>
      </c>
      <c r="H71" s="18" t="s">
        <v>24</v>
      </c>
      <c r="I71" s="18" t="s">
        <v>27</v>
      </c>
      <c r="J71" s="18">
        <v>100</v>
      </c>
      <c r="K71" s="18">
        <v>0</v>
      </c>
      <c r="L71" s="26">
        <v>45729</v>
      </c>
      <c r="M71" s="27">
        <v>45729.363333333298</v>
      </c>
      <c r="N71" s="27">
        <v>45729.438333333303</v>
      </c>
      <c r="O71" s="28">
        <v>1.8</v>
      </c>
      <c r="P71" s="26">
        <v>45733</v>
      </c>
      <c r="Q71" s="18" t="s">
        <v>285</v>
      </c>
      <c r="R71" s="18" t="s">
        <v>286</v>
      </c>
      <c r="S71" s="19">
        <f>Tableau3[[#This Row],[NB OP]]*1</f>
        <v>1</v>
      </c>
      <c r="T71" s="19">
        <f>Tableau3[[#This Row],[NB AIDE OP]]*1</f>
        <v>0</v>
      </c>
      <c r="U71" s="19" t="e">
        <f>IF(COUNTIFS(#REF!,Tableau3[[#This Row],[Pièce]],#REF!,"EMBALT")=1,2,0)</f>
        <v>#REF!</v>
      </c>
      <c r="V71" s="29" t="str">
        <f>CONCATENATE(Tableau3[[#This Row],[BT]]," - ",Tableau3[[#This Row],[Séq Op]])</f>
        <v>CJ25-02862 - 30</v>
      </c>
      <c r="W71" s="29" t="str">
        <f>CONCATENATE(Tableau3[[#This Row],[Pièce]]," - ",Tableau3[[#This Row],[Opérations]]," - ",Tableau3[[#This Row],[Séq Op]])</f>
        <v>53-3020 - TAIL-C - 30</v>
      </c>
      <c r="X71" s="29">
        <f>WEEKNUM(Tableau3[[#This Row],[Date Début]])</f>
        <v>11</v>
      </c>
      <c r="Y7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71" s="29" t="str">
        <f>IF(ISERROR(VLOOKUP(Tableau3[[#This Row],[Pièce]],#REF!,2,FALSE)),"",VLOOKUP(Tableau3[[#This Row],[Pièce]],#REF!,2,FALSE))</f>
        <v/>
      </c>
      <c r="AA71" s="29"/>
      <c r="AB71" s="29" t="e">
        <f>VLOOKUP(Tableau3[[#This Row],[Description]],#REF!,2,FALSE)</f>
        <v>#REF!</v>
      </c>
      <c r="AC71" s="29" t="str">
        <f>IF(Tableau3[[#This Row],[Qté Complétée]]&gt;=Tableau3[[#This Row],[Qté Prod.]],"COMPLÉTÉ",IF(Tableau3[[#This Row],[Qté Complétée]]&gt;0,"DÉBUTÉ",""))</f>
        <v/>
      </c>
    </row>
    <row r="72" spans="1:29" x14ac:dyDescent="0.25">
      <c r="A72" s="18" t="s">
        <v>298</v>
      </c>
      <c r="B72" s="18" t="s">
        <v>103</v>
      </c>
      <c r="C72" s="18" t="s">
        <v>257</v>
      </c>
      <c r="D72" s="18" t="s">
        <v>299</v>
      </c>
      <c r="E72" s="18">
        <v>40</v>
      </c>
      <c r="F72" s="17" t="s">
        <v>22</v>
      </c>
      <c r="G72" s="17" t="s">
        <v>26</v>
      </c>
      <c r="H72" s="18" t="s">
        <v>24</v>
      </c>
      <c r="I72" s="18" t="s">
        <v>27</v>
      </c>
      <c r="J72" s="18">
        <v>100</v>
      </c>
      <c r="K72" s="18">
        <v>0</v>
      </c>
      <c r="L72" s="26">
        <v>45729</v>
      </c>
      <c r="M72" s="27">
        <v>45729.438333333303</v>
      </c>
      <c r="N72" s="27">
        <v>45729.492083333302</v>
      </c>
      <c r="O72" s="28">
        <v>1.29</v>
      </c>
      <c r="P72" s="26">
        <v>45733</v>
      </c>
      <c r="Q72" s="18" t="s">
        <v>285</v>
      </c>
      <c r="R72" s="18" t="s">
        <v>285</v>
      </c>
      <c r="S72" s="19">
        <f>Tableau3[[#This Row],[NB OP]]*1</f>
        <v>1</v>
      </c>
      <c r="T72" s="19">
        <f>Tableau3[[#This Row],[NB AIDE OP]]*1</f>
        <v>1</v>
      </c>
      <c r="U72" s="19" t="e">
        <f>IF(COUNTIFS(#REF!,Tableau3[[#This Row],[Pièce]],#REF!,"EMBALT")=1,2,0)</f>
        <v>#REF!</v>
      </c>
      <c r="V72" s="29" t="str">
        <f>CONCATENATE(Tableau3[[#This Row],[BT]]," - ",Tableau3[[#This Row],[Séq Op]])</f>
        <v>CJ25-02862 - 40</v>
      </c>
      <c r="W72" s="29" t="str">
        <f>CONCATENATE(Tableau3[[#This Row],[Pièce]]," - ",Tableau3[[#This Row],[Opérations]]," - ",Tableau3[[#This Row],[Séq Op]])</f>
        <v>53-3020 - TAIL-C - 40</v>
      </c>
      <c r="X72" s="29">
        <f>WEEKNUM(Tableau3[[#This Row],[Date Début]])</f>
        <v>11</v>
      </c>
      <c r="Y7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72" s="29" t="str">
        <f>IF(ISERROR(VLOOKUP(Tableau3[[#This Row],[Pièce]],#REF!,2,FALSE)),"",VLOOKUP(Tableau3[[#This Row],[Pièce]],#REF!,2,FALSE))</f>
        <v/>
      </c>
      <c r="AA72" s="29"/>
      <c r="AB72" s="29" t="e">
        <f>VLOOKUP(Tableau3[[#This Row],[Description]],#REF!,2,FALSE)</f>
        <v>#REF!</v>
      </c>
      <c r="AC72" s="29" t="str">
        <f>IF(Tableau3[[#This Row],[Qté Complétée]]&gt;=Tableau3[[#This Row],[Qté Prod.]],"COMPLÉTÉ",IF(Tableau3[[#This Row],[Qté Complétée]]&gt;0,"DÉBUTÉ",""))</f>
        <v/>
      </c>
    </row>
    <row r="73" spans="1:29" x14ac:dyDescent="0.25">
      <c r="A73" s="18" t="s">
        <v>300</v>
      </c>
      <c r="B73" s="18" t="s">
        <v>101</v>
      </c>
      <c r="C73" s="18" t="s">
        <v>257</v>
      </c>
      <c r="D73" s="18" t="s">
        <v>301</v>
      </c>
      <c r="E73" s="18">
        <v>20</v>
      </c>
      <c r="F73" s="17" t="s">
        <v>22</v>
      </c>
      <c r="G73" s="17" t="s">
        <v>33</v>
      </c>
      <c r="H73" s="18" t="s">
        <v>24</v>
      </c>
      <c r="I73" s="18" t="s">
        <v>34</v>
      </c>
      <c r="J73" s="18">
        <v>87</v>
      </c>
      <c r="K73" s="18">
        <v>0</v>
      </c>
      <c r="L73" s="26">
        <v>45734</v>
      </c>
      <c r="M73" s="27">
        <v>45734.292083333297</v>
      </c>
      <c r="N73" s="27">
        <v>45734.322500000002</v>
      </c>
      <c r="O73" s="28">
        <v>0.73</v>
      </c>
      <c r="P73" s="26">
        <v>45736</v>
      </c>
      <c r="Q73" s="18" t="s">
        <v>285</v>
      </c>
      <c r="R73" s="18" t="s">
        <v>286</v>
      </c>
      <c r="S73" s="19">
        <f>Tableau3[[#This Row],[NB OP]]*1</f>
        <v>1</v>
      </c>
      <c r="T73" s="19">
        <f>Tableau3[[#This Row],[NB AIDE OP]]*1</f>
        <v>0</v>
      </c>
      <c r="U73" s="19" t="e">
        <f>IF(COUNTIFS(#REF!,Tableau3[[#This Row],[Pièce]],#REF!,"EMBALT")=1,2,0)</f>
        <v>#REF!</v>
      </c>
      <c r="V73" s="29" t="str">
        <f>CONCATENATE(Tableau3[[#This Row],[BT]]," - ",Tableau3[[#This Row],[Séq Op]])</f>
        <v>CJ25-02865 - 20</v>
      </c>
      <c r="W73" s="29" t="str">
        <f>CONCATENATE(Tableau3[[#This Row],[Pièce]]," - ",Tableau3[[#This Row],[Opérations]]," - ",Tableau3[[#This Row],[Séq Op]])</f>
        <v>51-2090 - TAIL-C - 20</v>
      </c>
      <c r="X73" s="29">
        <f>WEEKNUM(Tableau3[[#This Row],[Date Début]])</f>
        <v>12</v>
      </c>
      <c r="Y7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73" s="29" t="str">
        <f>IF(ISERROR(VLOOKUP(Tableau3[[#This Row],[Pièce]],#REF!,2,FALSE)),"",VLOOKUP(Tableau3[[#This Row],[Pièce]],#REF!,2,FALSE))</f>
        <v/>
      </c>
      <c r="AA73" s="29"/>
      <c r="AB73" s="29" t="e">
        <f>VLOOKUP(Tableau3[[#This Row],[Description]],#REF!,2,FALSE)</f>
        <v>#REF!</v>
      </c>
      <c r="AC73" s="29" t="str">
        <f>IF(Tableau3[[#This Row],[Qté Complétée]]&gt;=Tableau3[[#This Row],[Qté Prod.]],"COMPLÉTÉ",IF(Tableau3[[#This Row],[Qté Complétée]]&gt;0,"DÉBUTÉ",""))</f>
        <v/>
      </c>
    </row>
    <row r="74" spans="1:29" x14ac:dyDescent="0.25">
      <c r="A74" s="18" t="s">
        <v>300</v>
      </c>
      <c r="B74" s="18" t="s">
        <v>101</v>
      </c>
      <c r="C74" s="18" t="s">
        <v>257</v>
      </c>
      <c r="D74" s="18" t="s">
        <v>301</v>
      </c>
      <c r="E74" s="18">
        <v>30</v>
      </c>
      <c r="F74" s="17" t="s">
        <v>22</v>
      </c>
      <c r="G74" s="17" t="s">
        <v>33</v>
      </c>
      <c r="H74" s="18" t="s">
        <v>24</v>
      </c>
      <c r="I74" s="18" t="s">
        <v>34</v>
      </c>
      <c r="J74" s="18">
        <v>87</v>
      </c>
      <c r="K74" s="18">
        <v>0</v>
      </c>
      <c r="L74" s="26">
        <v>45734</v>
      </c>
      <c r="M74" s="27">
        <v>45734.322500000002</v>
      </c>
      <c r="N74" s="27">
        <v>45734.358749999999</v>
      </c>
      <c r="O74" s="28">
        <v>0.87</v>
      </c>
      <c r="P74" s="26">
        <v>45736</v>
      </c>
      <c r="Q74" s="18" t="s">
        <v>285</v>
      </c>
      <c r="R74" s="18" t="s">
        <v>285</v>
      </c>
      <c r="S74" s="19">
        <f>Tableau3[[#This Row],[NB OP]]*1</f>
        <v>1</v>
      </c>
      <c r="T74" s="19">
        <f>Tableau3[[#This Row],[NB AIDE OP]]*1</f>
        <v>1</v>
      </c>
      <c r="U74" s="19" t="e">
        <f>IF(COUNTIFS(#REF!,Tableau3[[#This Row],[Pièce]],#REF!,"EMBALT")=1,2,0)</f>
        <v>#REF!</v>
      </c>
      <c r="V74" s="29" t="str">
        <f>CONCATENATE(Tableau3[[#This Row],[BT]]," - ",Tableau3[[#This Row],[Séq Op]])</f>
        <v>CJ25-02865 - 30</v>
      </c>
      <c r="W74" s="29" t="str">
        <f>CONCATENATE(Tableau3[[#This Row],[Pièce]]," - ",Tableau3[[#This Row],[Opérations]]," - ",Tableau3[[#This Row],[Séq Op]])</f>
        <v>51-2090 - TAIL-C - 30</v>
      </c>
      <c r="X74" s="29">
        <f>WEEKNUM(Tableau3[[#This Row],[Date Début]])</f>
        <v>12</v>
      </c>
      <c r="Y7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74" s="29" t="str">
        <f>IF(ISERROR(VLOOKUP(Tableau3[[#This Row],[Pièce]],#REF!,2,FALSE)),"",VLOOKUP(Tableau3[[#This Row],[Pièce]],#REF!,2,FALSE))</f>
        <v/>
      </c>
      <c r="AA74" s="29"/>
      <c r="AB74" s="29" t="e">
        <f>VLOOKUP(Tableau3[[#This Row],[Description]],#REF!,2,FALSE)</f>
        <v>#REF!</v>
      </c>
      <c r="AC74" s="29" t="str">
        <f>IF(Tableau3[[#This Row],[Qté Complétée]]&gt;=Tableau3[[#This Row],[Qté Prod.]],"COMPLÉTÉ",IF(Tableau3[[#This Row],[Qté Complétée]]&gt;0,"DÉBUTÉ",""))</f>
        <v/>
      </c>
    </row>
    <row r="75" spans="1:29" x14ac:dyDescent="0.25">
      <c r="A75" s="18" t="s">
        <v>300</v>
      </c>
      <c r="B75" s="18" t="s">
        <v>101</v>
      </c>
      <c r="C75" s="18" t="s">
        <v>257</v>
      </c>
      <c r="D75" s="18" t="s">
        <v>301</v>
      </c>
      <c r="E75" s="18">
        <v>40</v>
      </c>
      <c r="F75" s="17" t="s">
        <v>22</v>
      </c>
      <c r="G75" s="17" t="s">
        <v>33</v>
      </c>
      <c r="H75" s="18" t="s">
        <v>24</v>
      </c>
      <c r="I75" s="18" t="s">
        <v>34</v>
      </c>
      <c r="J75" s="18">
        <v>87</v>
      </c>
      <c r="K75" s="18">
        <v>0</v>
      </c>
      <c r="L75" s="26">
        <v>45734</v>
      </c>
      <c r="M75" s="27">
        <v>45734.358749999999</v>
      </c>
      <c r="N75" s="27">
        <v>45734.3929166667</v>
      </c>
      <c r="O75" s="28">
        <v>0.82</v>
      </c>
      <c r="P75" s="26">
        <v>45736</v>
      </c>
      <c r="Q75" s="18" t="s">
        <v>285</v>
      </c>
      <c r="R75" s="18" t="s">
        <v>285</v>
      </c>
      <c r="S75" s="19">
        <f>Tableau3[[#This Row],[NB OP]]*1</f>
        <v>1</v>
      </c>
      <c r="T75" s="19">
        <f>Tableau3[[#This Row],[NB AIDE OP]]*1</f>
        <v>1</v>
      </c>
      <c r="U75" s="19" t="e">
        <f>IF(COUNTIFS(#REF!,Tableau3[[#This Row],[Pièce]],#REF!,"EMBALT")=1,2,0)</f>
        <v>#REF!</v>
      </c>
      <c r="V75" s="29" t="str">
        <f>CONCATENATE(Tableau3[[#This Row],[BT]]," - ",Tableau3[[#This Row],[Séq Op]])</f>
        <v>CJ25-02865 - 40</v>
      </c>
      <c r="W75" s="29" t="str">
        <f>CONCATENATE(Tableau3[[#This Row],[Pièce]]," - ",Tableau3[[#This Row],[Opérations]]," - ",Tableau3[[#This Row],[Séq Op]])</f>
        <v>51-2090 - TAIL-C - 40</v>
      </c>
      <c r="X75" s="29">
        <f>WEEKNUM(Tableau3[[#This Row],[Date Début]])</f>
        <v>12</v>
      </c>
      <c r="Y7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75" s="29" t="str">
        <f>IF(ISERROR(VLOOKUP(Tableau3[[#This Row],[Pièce]],#REF!,2,FALSE)),"",VLOOKUP(Tableau3[[#This Row],[Pièce]],#REF!,2,FALSE))</f>
        <v/>
      </c>
      <c r="AA75" s="29"/>
      <c r="AB75" s="29" t="e">
        <f>VLOOKUP(Tableau3[[#This Row],[Description]],#REF!,2,FALSE)</f>
        <v>#REF!</v>
      </c>
      <c r="AC75" s="29" t="str">
        <f>IF(Tableau3[[#This Row],[Qté Complétée]]&gt;=Tableau3[[#This Row],[Qté Prod.]],"COMPLÉTÉ",IF(Tableau3[[#This Row],[Qté Complétée]]&gt;0,"DÉBUTÉ",""))</f>
        <v/>
      </c>
    </row>
    <row r="76" spans="1:29" x14ac:dyDescent="0.25">
      <c r="A76" s="18" t="s">
        <v>302</v>
      </c>
      <c r="B76" s="18" t="s">
        <v>161</v>
      </c>
      <c r="C76" s="18" t="s">
        <v>170</v>
      </c>
      <c r="D76" s="18" t="s">
        <v>184</v>
      </c>
      <c r="E76" s="18">
        <v>20</v>
      </c>
      <c r="F76" s="17" t="s">
        <v>22</v>
      </c>
      <c r="G76" s="17" t="s">
        <v>23</v>
      </c>
      <c r="H76" s="18" t="s">
        <v>24</v>
      </c>
      <c r="I76" s="18" t="s">
        <v>25</v>
      </c>
      <c r="J76" s="18">
        <v>456</v>
      </c>
      <c r="K76" s="18">
        <v>420</v>
      </c>
      <c r="L76" s="26">
        <v>45712</v>
      </c>
      <c r="M76" s="27">
        <v>45712.394999999997</v>
      </c>
      <c r="N76" s="27">
        <v>45713.3304166667</v>
      </c>
      <c r="O76" s="28">
        <v>5.99</v>
      </c>
      <c r="P76" s="26">
        <v>45716</v>
      </c>
      <c r="Q76" s="18" t="s">
        <v>285</v>
      </c>
      <c r="R76" s="18" t="s">
        <v>286</v>
      </c>
      <c r="S76" s="19">
        <f>Tableau3[[#This Row],[NB OP]]*1</f>
        <v>1</v>
      </c>
      <c r="T76" s="19">
        <f>Tableau3[[#This Row],[NB AIDE OP]]*1</f>
        <v>0</v>
      </c>
      <c r="U76" s="19" t="e">
        <f>IF(COUNTIFS(#REF!,Tableau3[[#This Row],[Pièce]],#REF!,"EMBALT")=1,2,0)</f>
        <v>#REF!</v>
      </c>
      <c r="V76" s="29" t="str">
        <f>CONCATENATE(Tableau3[[#This Row],[BT]]," - ",Tableau3[[#This Row],[Séq Op]])</f>
        <v>CJ25-02881 - 20</v>
      </c>
      <c r="W76" s="29" t="str">
        <f>CONCATENATE(Tableau3[[#This Row],[Pièce]]," - ",Tableau3[[#This Row],[Opérations]]," - ",Tableau3[[#This Row],[Séq Op]])</f>
        <v>PO-12-612 - TAIL-C - 20</v>
      </c>
      <c r="X76" s="29">
        <f>WEEKNUM(Tableau3[[#This Row],[Date Début]])</f>
        <v>9</v>
      </c>
      <c r="Y7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76" s="29" t="str">
        <f>IF(ISERROR(VLOOKUP(Tableau3[[#This Row],[Pièce]],#REF!,2,FALSE)),"",VLOOKUP(Tableau3[[#This Row],[Pièce]],#REF!,2,FALSE))</f>
        <v/>
      </c>
      <c r="AA76" s="29"/>
      <c r="AB76" s="29" t="e">
        <f>VLOOKUP(Tableau3[[#This Row],[Description]],#REF!,2,FALSE)</f>
        <v>#REF!</v>
      </c>
      <c r="AC76" s="29" t="str">
        <f>IF(Tableau3[[#This Row],[Qté Complétée]]&gt;=Tableau3[[#This Row],[Qté Prod.]],"COMPLÉTÉ",IF(Tableau3[[#This Row],[Qté Complétée]]&gt;0,"DÉBUTÉ",""))</f>
        <v>DÉBUTÉ</v>
      </c>
    </row>
    <row r="77" spans="1:29" x14ac:dyDescent="0.25">
      <c r="A77" s="18" t="s">
        <v>302</v>
      </c>
      <c r="B77" s="18" t="s">
        <v>161</v>
      </c>
      <c r="C77" s="18" t="s">
        <v>170</v>
      </c>
      <c r="D77" s="18" t="s">
        <v>184</v>
      </c>
      <c r="E77" s="18">
        <v>30</v>
      </c>
      <c r="F77" s="17" t="s">
        <v>18</v>
      </c>
      <c r="G77" s="17" t="s">
        <v>19</v>
      </c>
      <c r="H77" s="18" t="s">
        <v>20</v>
      </c>
      <c r="I77" s="18" t="s">
        <v>21</v>
      </c>
      <c r="J77" s="18">
        <v>456</v>
      </c>
      <c r="K77" s="18">
        <v>420</v>
      </c>
      <c r="L77" s="26">
        <v>45712</v>
      </c>
      <c r="M77" s="27">
        <v>45712.402083333298</v>
      </c>
      <c r="N77" s="27">
        <v>45713.334166666697</v>
      </c>
      <c r="O77" s="28">
        <v>5.91</v>
      </c>
      <c r="P77" s="26">
        <v>45716</v>
      </c>
      <c r="Q77" s="18" t="s">
        <v>285</v>
      </c>
      <c r="R77" s="18" t="s">
        <v>286</v>
      </c>
      <c r="S77" s="19">
        <f>Tableau3[[#This Row],[NB OP]]*1</f>
        <v>1</v>
      </c>
      <c r="T77" s="19">
        <f>Tableau3[[#This Row],[NB AIDE OP]]*1</f>
        <v>0</v>
      </c>
      <c r="U77" s="19" t="e">
        <f>IF(COUNTIFS(#REF!,Tableau3[[#This Row],[Pièce]],#REF!,"EMBALT")=1,2,0)</f>
        <v>#REF!</v>
      </c>
      <c r="V77" s="29" t="str">
        <f>CONCATENATE(Tableau3[[#This Row],[BT]]," - ",Tableau3[[#This Row],[Séq Op]])</f>
        <v>CJ25-02881 - 30</v>
      </c>
      <c r="W77" s="29" t="str">
        <f>CONCATENATE(Tableau3[[#This Row],[Pièce]]," - ",Tableau3[[#This Row],[Opérations]]," - ",Tableau3[[#This Row],[Séq Op]])</f>
        <v>PO-12-612 - IMPRIM - 30</v>
      </c>
      <c r="X77" s="29">
        <f>WEEKNUM(Tableau3[[#This Row],[Date Début]])</f>
        <v>9</v>
      </c>
      <c r="Y7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77" s="29" t="str">
        <f>IF(ISERROR(VLOOKUP(Tableau3[[#This Row],[Pièce]],#REF!,2,FALSE)),"",VLOOKUP(Tableau3[[#This Row],[Pièce]],#REF!,2,FALSE))</f>
        <v/>
      </c>
      <c r="AA77" s="29"/>
      <c r="AB77" s="29" t="e">
        <f>VLOOKUP(Tableau3[[#This Row],[Description]],#REF!,2,FALSE)</f>
        <v>#REF!</v>
      </c>
      <c r="AC77" s="29" t="str">
        <f>IF(Tableau3[[#This Row],[Qté Complétée]]&gt;=Tableau3[[#This Row],[Qté Prod.]],"COMPLÉTÉ",IF(Tableau3[[#This Row],[Qté Complétée]]&gt;0,"DÉBUTÉ",""))</f>
        <v>DÉBUTÉ</v>
      </c>
    </row>
    <row r="78" spans="1:29" x14ac:dyDescent="0.25">
      <c r="A78" s="18" t="s">
        <v>303</v>
      </c>
      <c r="B78" s="18" t="s">
        <v>32</v>
      </c>
      <c r="C78" s="18" t="s">
        <v>170</v>
      </c>
      <c r="D78" s="18" t="s">
        <v>180</v>
      </c>
      <c r="E78" s="18">
        <v>20</v>
      </c>
      <c r="F78" s="17" t="s">
        <v>22</v>
      </c>
      <c r="G78" s="17" t="s">
        <v>23</v>
      </c>
      <c r="H78" s="18" t="s">
        <v>24</v>
      </c>
      <c r="I78" s="18" t="s">
        <v>25</v>
      </c>
      <c r="J78" s="18">
        <v>1040</v>
      </c>
      <c r="K78" s="18">
        <v>0</v>
      </c>
      <c r="L78" s="26">
        <v>45713</v>
      </c>
      <c r="M78" s="27">
        <v>45713.3304166667</v>
      </c>
      <c r="N78" s="27">
        <v>45713.474999999999</v>
      </c>
      <c r="O78" s="28">
        <v>3.47</v>
      </c>
      <c r="P78" s="26">
        <v>45716</v>
      </c>
      <c r="Q78" s="18" t="s">
        <v>285</v>
      </c>
      <c r="R78" s="18" t="s">
        <v>286</v>
      </c>
      <c r="S78" s="19">
        <f>Tableau3[[#This Row],[NB OP]]*1</f>
        <v>1</v>
      </c>
      <c r="T78" s="19">
        <f>Tableau3[[#This Row],[NB AIDE OP]]*1</f>
        <v>0</v>
      </c>
      <c r="U78" s="19" t="e">
        <f>IF(COUNTIFS(#REF!,Tableau3[[#This Row],[Pièce]],#REF!,"EMBALT")=1,2,0)</f>
        <v>#REF!</v>
      </c>
      <c r="V78" s="29" t="str">
        <f>CONCATENATE(Tableau3[[#This Row],[BT]]," - ",Tableau3[[#This Row],[Séq Op]])</f>
        <v>CJ25-02883 - 20</v>
      </c>
      <c r="W78" s="29" t="str">
        <f>CONCATENATE(Tableau3[[#This Row],[Pièce]]," - ",Tableau3[[#This Row],[Opérations]]," - ",Tableau3[[#This Row],[Séq Op]])</f>
        <v>PO-12-729 - TAIL-C - 20</v>
      </c>
      <c r="X78" s="29">
        <f>WEEKNUM(Tableau3[[#This Row],[Date Début]])</f>
        <v>9</v>
      </c>
      <c r="Y7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78" s="29" t="str">
        <f>IF(ISERROR(VLOOKUP(Tableau3[[#This Row],[Pièce]],#REF!,2,FALSE)),"",VLOOKUP(Tableau3[[#This Row],[Pièce]],#REF!,2,FALSE))</f>
        <v/>
      </c>
      <c r="AA78" s="29"/>
      <c r="AB78" s="29" t="e">
        <f>VLOOKUP(Tableau3[[#This Row],[Description]],#REF!,2,FALSE)</f>
        <v>#REF!</v>
      </c>
      <c r="AC78" s="29" t="str">
        <f>IF(Tableau3[[#This Row],[Qté Complétée]]&gt;=Tableau3[[#This Row],[Qté Prod.]],"COMPLÉTÉ",IF(Tableau3[[#This Row],[Qté Complétée]]&gt;0,"DÉBUTÉ",""))</f>
        <v/>
      </c>
    </row>
    <row r="79" spans="1:29" x14ac:dyDescent="0.25">
      <c r="A79" s="18" t="s">
        <v>303</v>
      </c>
      <c r="B79" s="18" t="s">
        <v>32</v>
      </c>
      <c r="C79" s="18" t="s">
        <v>170</v>
      </c>
      <c r="D79" s="18" t="s">
        <v>180</v>
      </c>
      <c r="E79" s="18">
        <v>30</v>
      </c>
      <c r="F79" s="17" t="s">
        <v>22</v>
      </c>
      <c r="G79" s="17" t="s">
        <v>23</v>
      </c>
      <c r="H79" s="18" t="s">
        <v>24</v>
      </c>
      <c r="I79" s="18" t="s">
        <v>25</v>
      </c>
      <c r="J79" s="18">
        <v>1040</v>
      </c>
      <c r="K79" s="18">
        <v>0</v>
      </c>
      <c r="L79" s="26">
        <v>45713</v>
      </c>
      <c r="M79" s="27">
        <v>45713.474999999999</v>
      </c>
      <c r="N79" s="27">
        <v>45714.576249999998</v>
      </c>
      <c r="O79" s="28">
        <v>8.43</v>
      </c>
      <c r="P79" s="26">
        <v>45716</v>
      </c>
      <c r="Q79" s="18" t="s">
        <v>285</v>
      </c>
      <c r="R79" s="18" t="s">
        <v>286</v>
      </c>
      <c r="S79" s="19">
        <f>Tableau3[[#This Row],[NB OP]]*1</f>
        <v>1</v>
      </c>
      <c r="T79" s="19">
        <f>Tableau3[[#This Row],[NB AIDE OP]]*1</f>
        <v>0</v>
      </c>
      <c r="U79" s="19" t="e">
        <f>IF(COUNTIFS(#REF!,Tableau3[[#This Row],[Pièce]],#REF!,"EMBALT")=1,2,0)</f>
        <v>#REF!</v>
      </c>
      <c r="V79" s="29" t="str">
        <f>CONCATENATE(Tableau3[[#This Row],[BT]]," - ",Tableau3[[#This Row],[Séq Op]])</f>
        <v>CJ25-02883 - 30</v>
      </c>
      <c r="W79" s="29" t="str">
        <f>CONCATENATE(Tableau3[[#This Row],[Pièce]]," - ",Tableau3[[#This Row],[Opérations]]," - ",Tableau3[[#This Row],[Séq Op]])</f>
        <v>PO-12-729 - TAIL-C - 30</v>
      </c>
      <c r="X79" s="29">
        <f>WEEKNUM(Tableau3[[#This Row],[Date Début]])</f>
        <v>9</v>
      </c>
      <c r="Y7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79" s="29" t="str">
        <f>IF(ISERROR(VLOOKUP(Tableau3[[#This Row],[Pièce]],#REF!,2,FALSE)),"",VLOOKUP(Tableau3[[#This Row],[Pièce]],#REF!,2,FALSE))</f>
        <v/>
      </c>
      <c r="AA79" s="29"/>
      <c r="AB79" s="29" t="e">
        <f>VLOOKUP(Tableau3[[#This Row],[Description]],#REF!,2,FALSE)</f>
        <v>#REF!</v>
      </c>
      <c r="AC79" s="29" t="str">
        <f>IF(Tableau3[[#This Row],[Qté Complétée]]&gt;=Tableau3[[#This Row],[Qté Prod.]],"COMPLÉTÉ",IF(Tableau3[[#This Row],[Qté Complétée]]&gt;0,"DÉBUTÉ",""))</f>
        <v/>
      </c>
    </row>
    <row r="80" spans="1:29" x14ac:dyDescent="0.25">
      <c r="A80" s="18" t="s">
        <v>303</v>
      </c>
      <c r="B80" s="18" t="s">
        <v>32</v>
      </c>
      <c r="C80" s="18" t="s">
        <v>170</v>
      </c>
      <c r="D80" s="18" t="s">
        <v>180</v>
      </c>
      <c r="E80" s="18">
        <v>40</v>
      </c>
      <c r="F80" s="17" t="s">
        <v>18</v>
      </c>
      <c r="G80" s="17" t="s">
        <v>19</v>
      </c>
      <c r="H80" s="18" t="s">
        <v>20</v>
      </c>
      <c r="I80" s="18" t="s">
        <v>21</v>
      </c>
      <c r="J80" s="18">
        <v>1040</v>
      </c>
      <c r="K80" s="18">
        <v>0</v>
      </c>
      <c r="L80" s="26">
        <v>45713</v>
      </c>
      <c r="M80" s="27">
        <v>45713.48</v>
      </c>
      <c r="N80" s="27">
        <v>45714.581250000003</v>
      </c>
      <c r="O80" s="28">
        <v>8.43</v>
      </c>
      <c r="P80" s="26">
        <v>45716</v>
      </c>
      <c r="Q80" s="18" t="s">
        <v>285</v>
      </c>
      <c r="R80" s="18" t="s">
        <v>286</v>
      </c>
      <c r="S80" s="19">
        <f>Tableau3[[#This Row],[NB OP]]*1</f>
        <v>1</v>
      </c>
      <c r="T80" s="19">
        <f>Tableau3[[#This Row],[NB AIDE OP]]*1</f>
        <v>0</v>
      </c>
      <c r="U80" s="19" t="e">
        <f>IF(COUNTIFS(#REF!,Tableau3[[#This Row],[Pièce]],#REF!,"EMBALT")=1,2,0)</f>
        <v>#REF!</v>
      </c>
      <c r="V80" s="29" t="str">
        <f>CONCATENATE(Tableau3[[#This Row],[BT]]," - ",Tableau3[[#This Row],[Séq Op]])</f>
        <v>CJ25-02883 - 40</v>
      </c>
      <c r="W80" s="29" t="str">
        <f>CONCATENATE(Tableau3[[#This Row],[Pièce]]," - ",Tableau3[[#This Row],[Opérations]]," - ",Tableau3[[#This Row],[Séq Op]])</f>
        <v>PO-12-729 - IMPRIM - 40</v>
      </c>
      <c r="X80" s="29">
        <f>WEEKNUM(Tableau3[[#This Row],[Date Début]])</f>
        <v>9</v>
      </c>
      <c r="Y8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80" s="29" t="str">
        <f>IF(ISERROR(VLOOKUP(Tableau3[[#This Row],[Pièce]],#REF!,2,FALSE)),"",VLOOKUP(Tableau3[[#This Row],[Pièce]],#REF!,2,FALSE))</f>
        <v/>
      </c>
      <c r="AA80" s="29"/>
      <c r="AB80" s="29" t="e">
        <f>VLOOKUP(Tableau3[[#This Row],[Description]],#REF!,2,FALSE)</f>
        <v>#REF!</v>
      </c>
      <c r="AC80" s="29" t="str">
        <f>IF(Tableau3[[#This Row],[Qté Complétée]]&gt;=Tableau3[[#This Row],[Qté Prod.]],"COMPLÉTÉ",IF(Tableau3[[#This Row],[Qté Complétée]]&gt;0,"DÉBUTÉ",""))</f>
        <v/>
      </c>
    </row>
    <row r="81" spans="1:29" x14ac:dyDescent="0.25">
      <c r="A81" s="18" t="s">
        <v>304</v>
      </c>
      <c r="B81" s="18" t="s">
        <v>95</v>
      </c>
      <c r="C81" s="18" t="s">
        <v>305</v>
      </c>
      <c r="D81" s="18" t="s">
        <v>306</v>
      </c>
      <c r="E81" s="18">
        <v>20</v>
      </c>
      <c r="F81" s="17" t="s">
        <v>14</v>
      </c>
      <c r="G81" s="17" t="s">
        <v>30</v>
      </c>
      <c r="H81" s="18" t="s">
        <v>16</v>
      </c>
      <c r="I81" s="18" t="s">
        <v>31</v>
      </c>
      <c r="J81" s="18">
        <v>520</v>
      </c>
      <c r="K81" s="18">
        <v>0</v>
      </c>
      <c r="L81" s="26">
        <v>45714</v>
      </c>
      <c r="M81" s="27">
        <v>45714.467499999999</v>
      </c>
      <c r="N81" s="27">
        <v>45714.479583333297</v>
      </c>
      <c r="O81" s="28">
        <v>0.28999999999999998</v>
      </c>
      <c r="P81" s="26">
        <v>45720</v>
      </c>
      <c r="Q81" s="18" t="s">
        <v>285</v>
      </c>
      <c r="R81" s="18" t="s">
        <v>285</v>
      </c>
      <c r="S81" s="19">
        <f>Tableau3[[#This Row],[NB OP]]*1</f>
        <v>1</v>
      </c>
      <c r="T81" s="19">
        <f>Tableau3[[#This Row],[NB AIDE OP]]*1</f>
        <v>1</v>
      </c>
      <c r="U81" s="19" t="e">
        <f>IF(COUNTIFS(#REF!,Tableau3[[#This Row],[Pièce]],#REF!,"EMBALT")=1,2,0)</f>
        <v>#REF!</v>
      </c>
      <c r="V81" s="29" t="str">
        <f>CONCATENATE(Tableau3[[#This Row],[BT]]," - ",Tableau3[[#This Row],[Séq Op]])</f>
        <v>CJ25-02975 - 20</v>
      </c>
      <c r="W81" s="29" t="str">
        <f>CONCATENATE(Tableau3[[#This Row],[Pièce]]," - ",Tableau3[[#This Row],[Opérations]]," - ",Tableau3[[#This Row],[Séq Op]])</f>
        <v>50-2330 - TAIL-S - 20</v>
      </c>
      <c r="X81" s="29">
        <f>WEEKNUM(Tableau3[[#This Row],[Date Début]])</f>
        <v>9</v>
      </c>
      <c r="Y8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81" s="29" t="str">
        <f>IF(ISERROR(VLOOKUP(Tableau3[[#This Row],[Pièce]],#REF!,2,FALSE)),"",VLOOKUP(Tableau3[[#This Row],[Pièce]],#REF!,2,FALSE))</f>
        <v/>
      </c>
      <c r="AA81" s="29"/>
      <c r="AB81" s="29" t="e">
        <f>VLOOKUP(Tableau3[[#This Row],[Description]],#REF!,2,FALSE)</f>
        <v>#REF!</v>
      </c>
      <c r="AC81" s="29" t="str">
        <f>IF(Tableau3[[#This Row],[Qté Complétée]]&gt;=Tableau3[[#This Row],[Qté Prod.]],"COMPLÉTÉ",IF(Tableau3[[#This Row],[Qté Complétée]]&gt;0,"DÉBUTÉ",""))</f>
        <v/>
      </c>
    </row>
    <row r="82" spans="1:29" x14ac:dyDescent="0.25">
      <c r="A82" s="18" t="s">
        <v>307</v>
      </c>
      <c r="B82" s="18" t="s">
        <v>97</v>
      </c>
      <c r="C82" s="18" t="s">
        <v>305</v>
      </c>
      <c r="D82" s="18" t="s">
        <v>308</v>
      </c>
      <c r="E82" s="18">
        <v>20</v>
      </c>
      <c r="F82" s="17" t="s">
        <v>22</v>
      </c>
      <c r="G82" s="17" t="s">
        <v>26</v>
      </c>
      <c r="H82" s="18" t="s">
        <v>24</v>
      </c>
      <c r="I82" s="18" t="s">
        <v>27</v>
      </c>
      <c r="J82" s="18">
        <v>578</v>
      </c>
      <c r="K82" s="18">
        <v>0</v>
      </c>
      <c r="L82" s="26">
        <v>45713</v>
      </c>
      <c r="M82" s="27">
        <v>45713.584166666697</v>
      </c>
      <c r="N82" s="27">
        <v>45713.619583333297</v>
      </c>
      <c r="O82" s="28">
        <v>0.85</v>
      </c>
      <c r="P82" s="26">
        <v>45720</v>
      </c>
      <c r="Q82" s="18" t="s">
        <v>285</v>
      </c>
      <c r="R82" s="18" t="s">
        <v>285</v>
      </c>
      <c r="S82" s="19">
        <f>Tableau3[[#This Row],[NB OP]]*1</f>
        <v>1</v>
      </c>
      <c r="T82" s="19">
        <f>Tableau3[[#This Row],[NB AIDE OP]]*1</f>
        <v>1</v>
      </c>
      <c r="U82" s="19" t="e">
        <f>IF(COUNTIFS(#REF!,Tableau3[[#This Row],[Pièce]],#REF!,"EMBALT")=1,2,0)</f>
        <v>#REF!</v>
      </c>
      <c r="V82" s="29" t="str">
        <f>CONCATENATE(Tableau3[[#This Row],[BT]]," - ",Tableau3[[#This Row],[Séq Op]])</f>
        <v>CJ25-02979 - 20</v>
      </c>
      <c r="W82" s="29" t="str">
        <f>CONCATENATE(Tableau3[[#This Row],[Pièce]]," - ",Tableau3[[#This Row],[Opérations]]," - ",Tableau3[[#This Row],[Séq Op]])</f>
        <v>50-2370 - TAIL-C - 20</v>
      </c>
      <c r="X82" s="29">
        <f>WEEKNUM(Tableau3[[#This Row],[Date Début]])</f>
        <v>9</v>
      </c>
      <c r="Y8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82" s="29" t="str">
        <f>IF(ISERROR(VLOOKUP(Tableau3[[#This Row],[Pièce]],#REF!,2,FALSE)),"",VLOOKUP(Tableau3[[#This Row],[Pièce]],#REF!,2,FALSE))</f>
        <v/>
      </c>
      <c r="AA82" s="29"/>
      <c r="AB82" s="29" t="e">
        <f>VLOOKUP(Tableau3[[#This Row],[Description]],#REF!,2,FALSE)</f>
        <v>#REF!</v>
      </c>
      <c r="AC82" s="29" t="str">
        <f>IF(Tableau3[[#This Row],[Qté Complétée]]&gt;=Tableau3[[#This Row],[Qté Prod.]],"COMPLÉTÉ",IF(Tableau3[[#This Row],[Qté Complétée]]&gt;0,"DÉBUTÉ",""))</f>
        <v/>
      </c>
    </row>
    <row r="83" spans="1:29" x14ac:dyDescent="0.25">
      <c r="A83" s="18" t="s">
        <v>309</v>
      </c>
      <c r="B83" s="18" t="s">
        <v>99</v>
      </c>
      <c r="C83" s="18" t="s">
        <v>305</v>
      </c>
      <c r="D83" s="18" t="s">
        <v>310</v>
      </c>
      <c r="E83" s="18">
        <v>20</v>
      </c>
      <c r="F83" s="17" t="s">
        <v>22</v>
      </c>
      <c r="G83" s="17" t="s">
        <v>26</v>
      </c>
      <c r="H83" s="18" t="s">
        <v>24</v>
      </c>
      <c r="I83" s="18" t="s">
        <v>27</v>
      </c>
      <c r="J83" s="18">
        <v>578</v>
      </c>
      <c r="K83" s="18">
        <v>0</v>
      </c>
      <c r="L83" s="26">
        <v>45713</v>
      </c>
      <c r="M83" s="27">
        <v>45713.619583333297</v>
      </c>
      <c r="N83" s="27">
        <v>45714.303333333301</v>
      </c>
      <c r="O83" s="28">
        <v>0.41</v>
      </c>
      <c r="P83" s="26">
        <v>45720</v>
      </c>
      <c r="Q83" s="18" t="s">
        <v>285</v>
      </c>
      <c r="R83" s="18" t="s">
        <v>286</v>
      </c>
      <c r="S83" s="19">
        <f>Tableau3[[#This Row],[NB OP]]*1</f>
        <v>1</v>
      </c>
      <c r="T83" s="19">
        <f>Tableau3[[#This Row],[NB AIDE OP]]*1</f>
        <v>0</v>
      </c>
      <c r="U83" s="19" t="e">
        <f>IF(COUNTIFS(#REF!,Tableau3[[#This Row],[Pièce]],#REF!,"EMBALT")=1,2,0)</f>
        <v>#REF!</v>
      </c>
      <c r="V83" s="29" t="str">
        <f>CONCATENATE(Tableau3[[#This Row],[BT]]," - ",Tableau3[[#This Row],[Séq Op]])</f>
        <v>CJ25-02980 - 20</v>
      </c>
      <c r="W83" s="29" t="str">
        <f>CONCATENATE(Tableau3[[#This Row],[Pièce]]," - ",Tableau3[[#This Row],[Opérations]]," - ",Tableau3[[#This Row],[Séq Op]])</f>
        <v>50-2390 - TAIL-C - 20</v>
      </c>
      <c r="X83" s="29">
        <f>WEEKNUM(Tableau3[[#This Row],[Date Début]])</f>
        <v>9</v>
      </c>
      <c r="Y8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83" s="29" t="str">
        <f>IF(ISERROR(VLOOKUP(Tableau3[[#This Row],[Pièce]],#REF!,2,FALSE)),"",VLOOKUP(Tableau3[[#This Row],[Pièce]],#REF!,2,FALSE))</f>
        <v/>
      </c>
      <c r="AA83" s="29"/>
      <c r="AB83" s="29" t="e">
        <f>VLOOKUP(Tableau3[[#This Row],[Description]],#REF!,2,FALSE)</f>
        <v>#REF!</v>
      </c>
      <c r="AC83" s="29" t="str">
        <f>IF(Tableau3[[#This Row],[Qté Complétée]]&gt;=Tableau3[[#This Row],[Qté Prod.]],"COMPLÉTÉ",IF(Tableau3[[#This Row],[Qté Complétée]]&gt;0,"DÉBUTÉ",""))</f>
        <v/>
      </c>
    </row>
    <row r="84" spans="1:29" x14ac:dyDescent="0.25">
      <c r="A84" s="18" t="s">
        <v>311</v>
      </c>
      <c r="B84" s="18" t="s">
        <v>130</v>
      </c>
      <c r="C84" s="18" t="s">
        <v>291</v>
      </c>
      <c r="D84" s="18" t="s">
        <v>312</v>
      </c>
      <c r="E84" s="18">
        <v>30</v>
      </c>
      <c r="F84" s="17" t="s">
        <v>14</v>
      </c>
      <c r="G84" s="17" t="s">
        <v>15</v>
      </c>
      <c r="H84" s="18" t="s">
        <v>16</v>
      </c>
      <c r="I84" s="18" t="s">
        <v>17</v>
      </c>
      <c r="J84" s="18">
        <v>720</v>
      </c>
      <c r="K84" s="18">
        <v>720</v>
      </c>
      <c r="L84" s="26">
        <v>45714</v>
      </c>
      <c r="M84" s="27">
        <v>45714.425833333298</v>
      </c>
      <c r="N84" s="27">
        <v>45714.434999999998</v>
      </c>
      <c r="O84" s="28">
        <v>0.22</v>
      </c>
      <c r="P84" s="26">
        <v>45719</v>
      </c>
      <c r="Q84" s="18" t="s">
        <v>285</v>
      </c>
      <c r="R84" s="18" t="s">
        <v>285</v>
      </c>
      <c r="S84" s="19">
        <f>Tableau3[[#This Row],[NB OP]]*1</f>
        <v>1</v>
      </c>
      <c r="T84" s="19">
        <f>Tableau3[[#This Row],[NB AIDE OP]]*1</f>
        <v>1</v>
      </c>
      <c r="U84" s="19" t="e">
        <f>IF(COUNTIFS(#REF!,Tableau3[[#This Row],[Pièce]],#REF!,"EMBALT")=1,2,0)</f>
        <v>#REF!</v>
      </c>
      <c r="V84" s="29" t="str">
        <f>CONCATENATE(Tableau3[[#This Row],[BT]]," - ",Tableau3[[#This Row],[Séq Op]])</f>
        <v>CJ25-02983 - 30</v>
      </c>
      <c r="W84" s="29" t="str">
        <f>CONCATENATE(Tableau3[[#This Row],[Pièce]]," - ",Tableau3[[#This Row],[Opérations]]," - ",Tableau3[[#This Row],[Séq Op]])</f>
        <v>67-1250 - TAIL-S - 30</v>
      </c>
      <c r="X84" s="29">
        <f>WEEKNUM(Tableau3[[#This Row],[Date Début]])</f>
        <v>9</v>
      </c>
      <c r="Y8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84" s="29" t="str">
        <f>IF(ISERROR(VLOOKUP(Tableau3[[#This Row],[Pièce]],#REF!,2,FALSE)),"",VLOOKUP(Tableau3[[#This Row],[Pièce]],#REF!,2,FALSE))</f>
        <v/>
      </c>
      <c r="AA84" s="29"/>
      <c r="AB84" s="29" t="e">
        <f>VLOOKUP(Tableau3[[#This Row],[Description]],#REF!,2,FALSE)</f>
        <v>#REF!</v>
      </c>
      <c r="AC84" s="29" t="str">
        <f>IF(Tableau3[[#This Row],[Qté Complétée]]&gt;=Tableau3[[#This Row],[Qté Prod.]],"COMPLÉTÉ",IF(Tableau3[[#This Row],[Qté Complétée]]&gt;0,"DÉBUTÉ",""))</f>
        <v>COMPLÉTÉ</v>
      </c>
    </row>
    <row r="85" spans="1:29" x14ac:dyDescent="0.25">
      <c r="A85" s="18" t="s">
        <v>313</v>
      </c>
      <c r="B85" s="18" t="s">
        <v>96</v>
      </c>
      <c r="C85" s="18" t="s">
        <v>305</v>
      </c>
      <c r="D85" s="18" t="s">
        <v>314</v>
      </c>
      <c r="E85" s="18">
        <v>30</v>
      </c>
      <c r="F85" s="17" t="s">
        <v>22</v>
      </c>
      <c r="G85" s="17" t="s">
        <v>26</v>
      </c>
      <c r="H85" s="18" t="s">
        <v>24</v>
      </c>
      <c r="I85" s="18" t="s">
        <v>27</v>
      </c>
      <c r="J85" s="18">
        <v>867</v>
      </c>
      <c r="K85" s="18">
        <v>720</v>
      </c>
      <c r="L85" s="26">
        <v>45714</v>
      </c>
      <c r="M85" s="27">
        <v>45714.303333333301</v>
      </c>
      <c r="N85" s="27">
        <v>45714.328333333302</v>
      </c>
      <c r="O85" s="28">
        <v>0.6</v>
      </c>
      <c r="P85" s="26">
        <v>45720</v>
      </c>
      <c r="Q85" s="18" t="s">
        <v>285</v>
      </c>
      <c r="R85" s="18" t="s">
        <v>286</v>
      </c>
      <c r="S85" s="19">
        <f>Tableau3[[#This Row],[NB OP]]*1</f>
        <v>1</v>
      </c>
      <c r="T85" s="19">
        <f>Tableau3[[#This Row],[NB AIDE OP]]*1</f>
        <v>0</v>
      </c>
      <c r="U85" s="19" t="e">
        <f>IF(COUNTIFS(#REF!,Tableau3[[#This Row],[Pièce]],#REF!,"EMBALT")=1,2,0)</f>
        <v>#REF!</v>
      </c>
      <c r="V85" s="29" t="str">
        <f>CONCATENATE(Tableau3[[#This Row],[BT]]," - ",Tableau3[[#This Row],[Séq Op]])</f>
        <v>CJ25-02984 - 30</v>
      </c>
      <c r="W85" s="29" t="str">
        <f>CONCATENATE(Tableau3[[#This Row],[Pièce]]," - ",Tableau3[[#This Row],[Opérations]]," - ",Tableau3[[#This Row],[Séq Op]])</f>
        <v>50-2360 - TAIL-C - 30</v>
      </c>
      <c r="X85" s="29">
        <f>WEEKNUM(Tableau3[[#This Row],[Date Début]])</f>
        <v>9</v>
      </c>
      <c r="Y8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85" s="29" t="str">
        <f>IF(ISERROR(VLOOKUP(Tableau3[[#This Row],[Pièce]],#REF!,2,FALSE)),"",VLOOKUP(Tableau3[[#This Row],[Pièce]],#REF!,2,FALSE))</f>
        <v/>
      </c>
      <c r="AA85" s="29"/>
      <c r="AB85" s="29" t="e">
        <f>VLOOKUP(Tableau3[[#This Row],[Description]],#REF!,2,FALSE)</f>
        <v>#REF!</v>
      </c>
      <c r="AC85" s="29" t="str">
        <f>IF(Tableau3[[#This Row],[Qté Complétée]]&gt;=Tableau3[[#This Row],[Qté Prod.]],"COMPLÉTÉ",IF(Tableau3[[#This Row],[Qté Complétée]]&gt;0,"DÉBUTÉ",""))</f>
        <v>DÉBUTÉ</v>
      </c>
    </row>
    <row r="86" spans="1:29" x14ac:dyDescent="0.25">
      <c r="A86" s="18" t="s">
        <v>315</v>
      </c>
      <c r="B86" s="18" t="s">
        <v>98</v>
      </c>
      <c r="C86" s="18" t="s">
        <v>305</v>
      </c>
      <c r="D86" s="18" t="s">
        <v>316</v>
      </c>
      <c r="E86" s="18">
        <v>20</v>
      </c>
      <c r="F86" s="17" t="s">
        <v>22</v>
      </c>
      <c r="G86" s="17" t="s">
        <v>26</v>
      </c>
      <c r="H86" s="18" t="s">
        <v>24</v>
      </c>
      <c r="I86" s="18" t="s">
        <v>27</v>
      </c>
      <c r="J86" s="18">
        <v>578</v>
      </c>
      <c r="K86" s="18">
        <v>0</v>
      </c>
      <c r="L86" s="26">
        <v>45714</v>
      </c>
      <c r="M86" s="27">
        <v>45714.328333333302</v>
      </c>
      <c r="N86" s="27">
        <v>45714.348333333299</v>
      </c>
      <c r="O86" s="28">
        <v>0.48</v>
      </c>
      <c r="P86" s="26">
        <v>45720</v>
      </c>
      <c r="Q86" s="18" t="s">
        <v>285</v>
      </c>
      <c r="R86" s="18" t="s">
        <v>286</v>
      </c>
      <c r="S86" s="19">
        <f>Tableau3[[#This Row],[NB OP]]*1</f>
        <v>1</v>
      </c>
      <c r="T86" s="19">
        <f>Tableau3[[#This Row],[NB AIDE OP]]*1</f>
        <v>0</v>
      </c>
      <c r="U86" s="19" t="e">
        <f>IF(COUNTIFS(#REF!,Tableau3[[#This Row],[Pièce]],#REF!,"EMBALT")=1,2,0)</f>
        <v>#REF!</v>
      </c>
      <c r="V86" s="29" t="str">
        <f>CONCATENATE(Tableau3[[#This Row],[BT]]," - ",Tableau3[[#This Row],[Séq Op]])</f>
        <v>CJ25-02985 - 20</v>
      </c>
      <c r="W86" s="29" t="str">
        <f>CONCATENATE(Tableau3[[#This Row],[Pièce]]," - ",Tableau3[[#This Row],[Opérations]]," - ",Tableau3[[#This Row],[Séq Op]])</f>
        <v>50-2380 - TAIL-C - 20</v>
      </c>
      <c r="X86" s="29">
        <f>WEEKNUM(Tableau3[[#This Row],[Date Début]])</f>
        <v>9</v>
      </c>
      <c r="Y8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86" s="29" t="str">
        <f>IF(ISERROR(VLOOKUP(Tableau3[[#This Row],[Pièce]],#REF!,2,FALSE)),"",VLOOKUP(Tableau3[[#This Row],[Pièce]],#REF!,2,FALSE))</f>
        <v/>
      </c>
      <c r="AA86" s="29"/>
      <c r="AB86" s="29" t="e">
        <f>VLOOKUP(Tableau3[[#This Row],[Description]],#REF!,2,FALSE)</f>
        <v>#REF!</v>
      </c>
      <c r="AC86" s="29" t="str">
        <f>IF(Tableau3[[#This Row],[Qté Complétée]]&gt;=Tableau3[[#This Row],[Qté Prod.]],"COMPLÉTÉ",IF(Tableau3[[#This Row],[Qté Complétée]]&gt;0,"DÉBUTÉ",""))</f>
        <v/>
      </c>
    </row>
    <row r="87" spans="1:29" x14ac:dyDescent="0.25">
      <c r="A87" s="18" t="s">
        <v>317</v>
      </c>
      <c r="B87" s="18" t="s">
        <v>153</v>
      </c>
      <c r="C87" s="18" t="s">
        <v>181</v>
      </c>
      <c r="D87" s="18" t="s">
        <v>318</v>
      </c>
      <c r="E87" s="18">
        <v>20</v>
      </c>
      <c r="F87" s="17" t="s">
        <v>22</v>
      </c>
      <c r="G87" s="17" t="s">
        <v>33</v>
      </c>
      <c r="H87" s="18" t="s">
        <v>24</v>
      </c>
      <c r="I87" s="18" t="s">
        <v>34</v>
      </c>
      <c r="J87" s="18">
        <v>390</v>
      </c>
      <c r="K87" s="18">
        <v>0</v>
      </c>
      <c r="L87" s="26">
        <v>45719</v>
      </c>
      <c r="M87" s="27">
        <v>45719.291666666701</v>
      </c>
      <c r="N87" s="27">
        <v>45719.493750000001</v>
      </c>
      <c r="O87" s="28">
        <v>4.8499999999999996</v>
      </c>
      <c r="P87" s="26">
        <v>45715</v>
      </c>
      <c r="Q87" s="18" t="s">
        <v>285</v>
      </c>
      <c r="R87" s="18" t="s">
        <v>286</v>
      </c>
      <c r="S87" s="19">
        <f>Tableau3[[#This Row],[NB OP]]*1</f>
        <v>1</v>
      </c>
      <c r="T87" s="19">
        <f>Tableau3[[#This Row],[NB AIDE OP]]*1</f>
        <v>0</v>
      </c>
      <c r="U87" s="19" t="e">
        <f>IF(COUNTIFS(#REF!,Tableau3[[#This Row],[Pièce]],#REF!,"EMBALT")=1,2,0)</f>
        <v>#REF!</v>
      </c>
      <c r="V87" s="29" t="str">
        <f>CONCATENATE(Tableau3[[#This Row],[BT]]," - ",Tableau3[[#This Row],[Séq Op]])</f>
        <v>CJ25-02986 - 20</v>
      </c>
      <c r="W87" s="29" t="str">
        <f>CONCATENATE(Tableau3[[#This Row],[Pièce]]," - ",Tableau3[[#This Row],[Opérations]]," - ",Tableau3[[#This Row],[Séq Op]])</f>
        <v>74-1270 - TAIL-C - 20</v>
      </c>
      <c r="X87" s="29">
        <f>WEEKNUM(Tableau3[[#This Row],[Date Début]])</f>
        <v>10</v>
      </c>
      <c r="Y8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87" s="29" t="str">
        <f>IF(ISERROR(VLOOKUP(Tableau3[[#This Row],[Pièce]],#REF!,2,FALSE)),"",VLOOKUP(Tableau3[[#This Row],[Pièce]],#REF!,2,FALSE))</f>
        <v/>
      </c>
      <c r="AA87" s="29"/>
      <c r="AB87" s="29" t="e">
        <f>VLOOKUP(Tableau3[[#This Row],[Description]],#REF!,2,FALSE)</f>
        <v>#REF!</v>
      </c>
      <c r="AC87" s="29" t="str">
        <f>IF(Tableau3[[#This Row],[Qté Complétée]]&gt;=Tableau3[[#This Row],[Qté Prod.]],"COMPLÉTÉ",IF(Tableau3[[#This Row],[Qté Complétée]]&gt;0,"DÉBUTÉ",""))</f>
        <v/>
      </c>
    </row>
    <row r="88" spans="1:29" x14ac:dyDescent="0.25">
      <c r="A88" s="18" t="s">
        <v>322</v>
      </c>
      <c r="B88" s="18" t="s">
        <v>149</v>
      </c>
      <c r="C88" s="18" t="s">
        <v>319</v>
      </c>
      <c r="D88" s="18" t="s">
        <v>320</v>
      </c>
      <c r="E88" s="18">
        <v>20</v>
      </c>
      <c r="F88" s="17" t="s">
        <v>22</v>
      </c>
      <c r="G88" s="17" t="s">
        <v>26</v>
      </c>
      <c r="H88" s="18" t="s">
        <v>24</v>
      </c>
      <c r="I88" s="18" t="s">
        <v>27</v>
      </c>
      <c r="J88" s="18">
        <v>24</v>
      </c>
      <c r="K88" s="18">
        <v>0</v>
      </c>
      <c r="L88" s="26">
        <v>45714</v>
      </c>
      <c r="M88" s="27">
        <v>45714.348333333299</v>
      </c>
      <c r="N88" s="27">
        <v>45714.421249999999</v>
      </c>
      <c r="O88" s="28">
        <v>1.75</v>
      </c>
      <c r="P88" s="26">
        <v>45719</v>
      </c>
      <c r="Q88" s="18" t="s">
        <v>285</v>
      </c>
      <c r="R88" s="18" t="s">
        <v>286</v>
      </c>
      <c r="S88" s="19">
        <f>Tableau3[[#This Row],[NB OP]]*1</f>
        <v>1</v>
      </c>
      <c r="T88" s="19">
        <f>Tableau3[[#This Row],[NB AIDE OP]]*1</f>
        <v>0</v>
      </c>
      <c r="U88" s="19" t="e">
        <f>IF(COUNTIFS(#REF!,Tableau3[[#This Row],[Pièce]],#REF!,"EMBALT")=1,2,0)</f>
        <v>#REF!</v>
      </c>
      <c r="V88" s="29" t="str">
        <f>CONCATENATE(Tableau3[[#This Row],[BT]]," - ",Tableau3[[#This Row],[Séq Op]])</f>
        <v>CJ25-03106 - 20</v>
      </c>
      <c r="W88" s="29" t="str">
        <f>CONCATENATE(Tableau3[[#This Row],[Pièce]]," - ",Tableau3[[#This Row],[Opérations]]," - ",Tableau3[[#This Row],[Séq Op]])</f>
        <v>71-1120 - TAIL-C - 20</v>
      </c>
      <c r="X88" s="29">
        <f>WEEKNUM(Tableau3[[#This Row],[Date Début]])</f>
        <v>9</v>
      </c>
      <c r="Y8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88" s="29" t="str">
        <f>IF(ISERROR(VLOOKUP(Tableau3[[#This Row],[Pièce]],#REF!,2,FALSE)),"",VLOOKUP(Tableau3[[#This Row],[Pièce]],#REF!,2,FALSE))</f>
        <v/>
      </c>
      <c r="AA88" s="29"/>
      <c r="AB88" s="29" t="e">
        <f>VLOOKUP(Tableau3[[#This Row],[Description]],#REF!,2,FALSE)</f>
        <v>#REF!</v>
      </c>
      <c r="AC88" s="29" t="str">
        <f>IF(Tableau3[[#This Row],[Qté Complétée]]&gt;=Tableau3[[#This Row],[Qté Prod.]],"COMPLÉTÉ",IF(Tableau3[[#This Row],[Qté Complétée]]&gt;0,"DÉBUTÉ",""))</f>
        <v/>
      </c>
    </row>
    <row r="89" spans="1:29" x14ac:dyDescent="0.25">
      <c r="A89" s="18" t="s">
        <v>323</v>
      </c>
      <c r="B89" s="18" t="s">
        <v>142</v>
      </c>
      <c r="C89" s="18" t="s">
        <v>324</v>
      </c>
      <c r="D89" s="18" t="s">
        <v>325</v>
      </c>
      <c r="E89" s="18">
        <v>20</v>
      </c>
      <c r="F89" s="17" t="s">
        <v>14</v>
      </c>
      <c r="G89" s="17" t="s">
        <v>15</v>
      </c>
      <c r="H89" s="18" t="s">
        <v>16</v>
      </c>
      <c r="I89" s="18" t="s">
        <v>17</v>
      </c>
      <c r="J89" s="18">
        <v>9681</v>
      </c>
      <c r="K89" s="18">
        <v>0</v>
      </c>
      <c r="L89" s="26">
        <v>45714</v>
      </c>
      <c r="M89" s="27">
        <v>45714.6233333333</v>
      </c>
      <c r="N89" s="27">
        <v>45715.3108333333</v>
      </c>
      <c r="O89" s="28">
        <v>0.5</v>
      </c>
      <c r="P89" s="26">
        <v>45720</v>
      </c>
      <c r="Q89" s="18" t="s">
        <v>285</v>
      </c>
      <c r="R89" s="18" t="s">
        <v>286</v>
      </c>
      <c r="S89" s="19">
        <f>Tableau3[[#This Row],[NB OP]]*1</f>
        <v>1</v>
      </c>
      <c r="T89" s="19">
        <f>Tableau3[[#This Row],[NB AIDE OP]]*1</f>
        <v>0</v>
      </c>
      <c r="U89" s="19" t="e">
        <f>IF(COUNTIFS(#REF!,Tableau3[[#This Row],[Pièce]],#REF!,"EMBALT")=1,2,0)</f>
        <v>#REF!</v>
      </c>
      <c r="V89" s="29" t="str">
        <f>CONCATENATE(Tableau3[[#This Row],[BT]]," - ",Tableau3[[#This Row],[Séq Op]])</f>
        <v>CJ25-03107 - 20</v>
      </c>
      <c r="W89" s="29" t="str">
        <f>CONCATENATE(Tableau3[[#This Row],[Pièce]]," - ",Tableau3[[#This Row],[Opérations]]," - ",Tableau3[[#This Row],[Séq Op]])</f>
        <v>69-1530 - TAIL-S - 20</v>
      </c>
      <c r="X89" s="29">
        <f>WEEKNUM(Tableau3[[#This Row],[Date Début]])</f>
        <v>9</v>
      </c>
      <c r="Y8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89" s="29" t="str">
        <f>IF(ISERROR(VLOOKUP(Tableau3[[#This Row],[Pièce]],#REF!,2,FALSE)),"",VLOOKUP(Tableau3[[#This Row],[Pièce]],#REF!,2,FALSE))</f>
        <v/>
      </c>
      <c r="AA89" s="29"/>
      <c r="AB89" s="29" t="e">
        <f>VLOOKUP(Tableau3[[#This Row],[Description]],#REF!,2,FALSE)</f>
        <v>#REF!</v>
      </c>
      <c r="AC89" s="29" t="str">
        <f>IF(Tableau3[[#This Row],[Qté Complétée]]&gt;=Tableau3[[#This Row],[Qté Prod.]],"COMPLÉTÉ",IF(Tableau3[[#This Row],[Qté Complétée]]&gt;0,"DÉBUTÉ",""))</f>
        <v/>
      </c>
    </row>
    <row r="90" spans="1:29" x14ac:dyDescent="0.25">
      <c r="A90" s="18" t="s">
        <v>323</v>
      </c>
      <c r="B90" s="18" t="s">
        <v>142</v>
      </c>
      <c r="C90" s="18" t="s">
        <v>324</v>
      </c>
      <c r="D90" s="18" t="s">
        <v>325</v>
      </c>
      <c r="E90" s="18">
        <v>25</v>
      </c>
      <c r="F90" s="17" t="s">
        <v>14</v>
      </c>
      <c r="G90" s="17" t="s">
        <v>15</v>
      </c>
      <c r="H90" s="18" t="s">
        <v>16</v>
      </c>
      <c r="I90" s="18" t="s">
        <v>17</v>
      </c>
      <c r="J90" s="18">
        <v>9681</v>
      </c>
      <c r="K90" s="18">
        <v>0</v>
      </c>
      <c r="L90" s="26">
        <v>45715</v>
      </c>
      <c r="M90" s="27">
        <v>45715.3108333333</v>
      </c>
      <c r="N90" s="27">
        <v>45715.371666666702</v>
      </c>
      <c r="O90" s="28">
        <v>1.46</v>
      </c>
      <c r="P90" s="26">
        <v>45720</v>
      </c>
      <c r="Q90" s="18" t="s">
        <v>285</v>
      </c>
      <c r="R90" s="18" t="s">
        <v>289</v>
      </c>
      <c r="S90" s="19">
        <f>Tableau3[[#This Row],[NB OP]]*1</f>
        <v>1</v>
      </c>
      <c r="T90" s="19">
        <f>Tableau3[[#This Row],[NB AIDE OP]]*1</f>
        <v>2</v>
      </c>
      <c r="U90" s="19" t="e">
        <f>IF(COUNTIFS(#REF!,Tableau3[[#This Row],[Pièce]],#REF!,"EMBALT")=1,2,0)</f>
        <v>#REF!</v>
      </c>
      <c r="V90" s="29" t="str">
        <f>CONCATENATE(Tableau3[[#This Row],[BT]]," - ",Tableau3[[#This Row],[Séq Op]])</f>
        <v>CJ25-03107 - 25</v>
      </c>
      <c r="W90" s="29" t="str">
        <f>CONCATENATE(Tableau3[[#This Row],[Pièce]]," - ",Tableau3[[#This Row],[Opérations]]," - ",Tableau3[[#This Row],[Séq Op]])</f>
        <v>69-1530 - TAIL-S - 25</v>
      </c>
      <c r="X90" s="29">
        <f>WEEKNUM(Tableau3[[#This Row],[Date Début]])</f>
        <v>9</v>
      </c>
      <c r="Y9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90" s="29" t="str">
        <f>IF(ISERROR(VLOOKUP(Tableau3[[#This Row],[Pièce]],#REF!,2,FALSE)),"",VLOOKUP(Tableau3[[#This Row],[Pièce]],#REF!,2,FALSE))</f>
        <v/>
      </c>
      <c r="AA90" s="29"/>
      <c r="AB90" s="29" t="e">
        <f>VLOOKUP(Tableau3[[#This Row],[Description]],#REF!,2,FALSE)</f>
        <v>#REF!</v>
      </c>
      <c r="AC90" s="29" t="str">
        <f>IF(Tableau3[[#This Row],[Qté Complétée]]&gt;=Tableau3[[#This Row],[Qté Prod.]],"COMPLÉTÉ",IF(Tableau3[[#This Row],[Qté Complétée]]&gt;0,"DÉBUTÉ",""))</f>
        <v/>
      </c>
    </row>
    <row r="91" spans="1:29" x14ac:dyDescent="0.25">
      <c r="A91" s="18" t="s">
        <v>326</v>
      </c>
      <c r="B91" s="18" t="s">
        <v>36</v>
      </c>
      <c r="C91" s="18" t="s">
        <v>319</v>
      </c>
      <c r="D91" s="18" t="s">
        <v>321</v>
      </c>
      <c r="E91" s="18">
        <v>20</v>
      </c>
      <c r="F91" s="17" t="s">
        <v>22</v>
      </c>
      <c r="G91" s="17" t="s">
        <v>26</v>
      </c>
      <c r="H91" s="18" t="s">
        <v>24</v>
      </c>
      <c r="I91" s="18" t="s">
        <v>27</v>
      </c>
      <c r="J91" s="18">
        <v>24</v>
      </c>
      <c r="K91" s="18">
        <v>0</v>
      </c>
      <c r="L91" s="26">
        <v>45714</v>
      </c>
      <c r="M91" s="27">
        <v>45714.421249999999</v>
      </c>
      <c r="N91" s="27">
        <v>45714.481666666703</v>
      </c>
      <c r="O91" s="28">
        <v>1.45</v>
      </c>
      <c r="P91" s="26">
        <v>45719</v>
      </c>
      <c r="Q91" s="18" t="s">
        <v>285</v>
      </c>
      <c r="R91" s="18" t="s">
        <v>286</v>
      </c>
      <c r="S91" s="19">
        <f>Tableau3[[#This Row],[NB OP]]*1</f>
        <v>1</v>
      </c>
      <c r="T91" s="19">
        <f>Tableau3[[#This Row],[NB AIDE OP]]*1</f>
        <v>0</v>
      </c>
      <c r="U91" s="19" t="e">
        <f>IF(COUNTIFS(#REF!,Tableau3[[#This Row],[Pièce]],#REF!,"EMBALT")=1,2,0)</f>
        <v>#REF!</v>
      </c>
      <c r="V91" s="29" t="str">
        <f>CONCATENATE(Tableau3[[#This Row],[BT]]," - ",Tableau3[[#This Row],[Séq Op]])</f>
        <v>CJ25-03108 - 20</v>
      </c>
      <c r="W91" s="29" t="str">
        <f>CONCATENATE(Tableau3[[#This Row],[Pièce]]," - ",Tableau3[[#This Row],[Opérations]]," - ",Tableau3[[#This Row],[Séq Op]])</f>
        <v>71-1130 - TAIL-C - 20</v>
      </c>
      <c r="X91" s="29">
        <f>WEEKNUM(Tableau3[[#This Row],[Date Début]])</f>
        <v>9</v>
      </c>
      <c r="Y9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91" s="29" t="str">
        <f>IF(ISERROR(VLOOKUP(Tableau3[[#This Row],[Pièce]],#REF!,2,FALSE)),"",VLOOKUP(Tableau3[[#This Row],[Pièce]],#REF!,2,FALSE))</f>
        <v/>
      </c>
      <c r="AA91" s="29"/>
      <c r="AB91" s="29" t="e">
        <f>VLOOKUP(Tableau3[[#This Row],[Description]],#REF!,2,FALSE)</f>
        <v>#REF!</v>
      </c>
      <c r="AC91" s="29" t="str">
        <f>IF(Tableau3[[#This Row],[Qté Complétée]]&gt;=Tableau3[[#This Row],[Qté Prod.]],"COMPLÉTÉ",IF(Tableau3[[#This Row],[Qté Complétée]]&gt;0,"DÉBUTÉ",""))</f>
        <v/>
      </c>
    </row>
    <row r="92" spans="1:29" x14ac:dyDescent="0.25">
      <c r="A92" s="18" t="s">
        <v>327</v>
      </c>
      <c r="B92" s="18" t="s">
        <v>139</v>
      </c>
      <c r="C92" s="18" t="s">
        <v>171</v>
      </c>
      <c r="D92" s="18" t="s">
        <v>328</v>
      </c>
      <c r="E92" s="18">
        <v>30</v>
      </c>
      <c r="F92" s="17" t="s">
        <v>14</v>
      </c>
      <c r="G92" s="17" t="s">
        <v>30</v>
      </c>
      <c r="H92" s="18" t="s">
        <v>16</v>
      </c>
      <c r="I92" s="18" t="s">
        <v>31</v>
      </c>
      <c r="J92" s="18">
        <v>1664</v>
      </c>
      <c r="K92" s="18">
        <v>0</v>
      </c>
      <c r="L92" s="26">
        <v>45729</v>
      </c>
      <c r="M92" s="27">
        <v>45729.291666666701</v>
      </c>
      <c r="N92" s="27">
        <v>45729.3</v>
      </c>
      <c r="O92" s="28">
        <v>0.2</v>
      </c>
      <c r="P92" s="26">
        <v>45733</v>
      </c>
      <c r="Q92" s="18" t="s">
        <v>285</v>
      </c>
      <c r="R92" s="18" t="s">
        <v>286</v>
      </c>
      <c r="S92" s="19">
        <f>Tableau3[[#This Row],[NB OP]]*1</f>
        <v>1</v>
      </c>
      <c r="T92" s="19">
        <f>Tableau3[[#This Row],[NB AIDE OP]]*1</f>
        <v>0</v>
      </c>
      <c r="U92" s="19" t="e">
        <f>IF(COUNTIFS(#REF!,Tableau3[[#This Row],[Pièce]],#REF!,"EMBALT")=1,2,0)</f>
        <v>#REF!</v>
      </c>
      <c r="V92" s="29" t="str">
        <f>CONCATENATE(Tableau3[[#This Row],[BT]]," - ",Tableau3[[#This Row],[Séq Op]])</f>
        <v>CJ25-03109 - 30</v>
      </c>
      <c r="W92" s="29" t="str">
        <f>CONCATENATE(Tableau3[[#This Row],[Pièce]]," - ",Tableau3[[#This Row],[Opérations]]," - ",Tableau3[[#This Row],[Séq Op]])</f>
        <v>69-1290 - TAIL-S - 30</v>
      </c>
      <c r="X92" s="29">
        <f>WEEKNUM(Tableau3[[#This Row],[Date Début]])</f>
        <v>11</v>
      </c>
      <c r="Y9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92" s="29" t="str">
        <f>IF(ISERROR(VLOOKUP(Tableau3[[#This Row],[Pièce]],#REF!,2,FALSE)),"",VLOOKUP(Tableau3[[#This Row],[Pièce]],#REF!,2,FALSE))</f>
        <v/>
      </c>
      <c r="AA92" s="29"/>
      <c r="AB92" s="29" t="e">
        <f>VLOOKUP(Tableau3[[#This Row],[Description]],#REF!,2,FALSE)</f>
        <v>#REF!</v>
      </c>
      <c r="AC92" s="29" t="str">
        <f>IF(Tableau3[[#This Row],[Qté Complétée]]&gt;=Tableau3[[#This Row],[Qté Prod.]],"COMPLÉTÉ",IF(Tableau3[[#This Row],[Qté Complétée]]&gt;0,"DÉBUTÉ",""))</f>
        <v/>
      </c>
    </row>
    <row r="93" spans="1:29" x14ac:dyDescent="0.25">
      <c r="A93" s="18" t="s">
        <v>343</v>
      </c>
      <c r="B93" s="18" t="s">
        <v>70</v>
      </c>
      <c r="C93" s="18" t="s">
        <v>172</v>
      </c>
      <c r="D93" s="18" t="s">
        <v>207</v>
      </c>
      <c r="E93" s="18">
        <v>20</v>
      </c>
      <c r="F93" s="17" t="s">
        <v>22</v>
      </c>
      <c r="G93" s="17" t="s">
        <v>33</v>
      </c>
      <c r="H93" s="18" t="s">
        <v>24</v>
      </c>
      <c r="I93" s="18" t="s">
        <v>34</v>
      </c>
      <c r="J93" s="18">
        <v>11700</v>
      </c>
      <c r="K93" s="18">
        <v>0</v>
      </c>
      <c r="L93" s="26">
        <v>45744</v>
      </c>
      <c r="M93" s="27">
        <v>45744.458749999998</v>
      </c>
      <c r="N93" s="27">
        <v>45744.582916666703</v>
      </c>
      <c r="O93" s="28">
        <v>1.98</v>
      </c>
      <c r="P93" s="26">
        <v>45749</v>
      </c>
      <c r="Q93" s="18" t="s">
        <v>285</v>
      </c>
      <c r="R93" s="18" t="s">
        <v>285</v>
      </c>
      <c r="S93" s="19">
        <f>Tableau3[[#This Row],[NB OP]]*1</f>
        <v>1</v>
      </c>
      <c r="T93" s="19">
        <f>Tableau3[[#This Row],[NB AIDE OP]]*1</f>
        <v>1</v>
      </c>
      <c r="U93" s="19" t="e">
        <f>IF(COUNTIFS(#REF!,Tableau3[[#This Row],[Pièce]],#REF!,"EMBALT")=1,2,0)</f>
        <v>#REF!</v>
      </c>
      <c r="V93" s="29" t="str">
        <f>CONCATENATE(Tableau3[[#This Row],[BT]]," - ",Tableau3[[#This Row],[Séq Op]])</f>
        <v>CJ25-03215 - 20</v>
      </c>
      <c r="W93" s="29" t="str">
        <f>CONCATENATE(Tableau3[[#This Row],[Pièce]]," - ",Tableau3[[#This Row],[Opérations]]," - ",Tableau3[[#This Row],[Séq Op]])</f>
        <v>66-1140 - TAIL-C - 20</v>
      </c>
      <c r="X93" s="29">
        <f>WEEKNUM(Tableau3[[#This Row],[Date Début]])</f>
        <v>13</v>
      </c>
      <c r="Y9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93" s="29" t="str">
        <f>IF(ISERROR(VLOOKUP(Tableau3[[#This Row],[Pièce]],#REF!,2,FALSE)),"",VLOOKUP(Tableau3[[#This Row],[Pièce]],#REF!,2,FALSE))</f>
        <v/>
      </c>
      <c r="AA93" s="29"/>
      <c r="AB93" s="29" t="e">
        <f>VLOOKUP(Tableau3[[#This Row],[Description]],#REF!,2,FALSE)</f>
        <v>#REF!</v>
      </c>
      <c r="AC93" s="29" t="str">
        <f>IF(Tableau3[[#This Row],[Qté Complétée]]&gt;=Tableau3[[#This Row],[Qté Prod.]],"COMPLÉTÉ",IF(Tableau3[[#This Row],[Qté Complétée]]&gt;0,"DÉBUTÉ",""))</f>
        <v/>
      </c>
    </row>
    <row r="94" spans="1:29" x14ac:dyDescent="0.25">
      <c r="A94" s="18" t="s">
        <v>343</v>
      </c>
      <c r="B94" s="18" t="s">
        <v>70</v>
      </c>
      <c r="C94" s="18" t="s">
        <v>172</v>
      </c>
      <c r="D94" s="18" t="s">
        <v>207</v>
      </c>
      <c r="E94" s="18">
        <v>30</v>
      </c>
      <c r="F94" s="17" t="s">
        <v>14</v>
      </c>
      <c r="G94" s="17" t="s">
        <v>15</v>
      </c>
      <c r="H94" s="18" t="s">
        <v>16</v>
      </c>
      <c r="I94" s="18" t="s">
        <v>17</v>
      </c>
      <c r="J94" s="18">
        <v>11700</v>
      </c>
      <c r="K94" s="18">
        <v>0</v>
      </c>
      <c r="L94" s="26">
        <v>45744</v>
      </c>
      <c r="M94" s="27">
        <v>45744.582916666703</v>
      </c>
      <c r="N94" s="27">
        <v>45744.605833333299</v>
      </c>
      <c r="O94" s="28">
        <v>0.55000000000000004</v>
      </c>
      <c r="P94" s="26">
        <v>45749</v>
      </c>
      <c r="Q94" s="18" t="s">
        <v>285</v>
      </c>
      <c r="R94" s="18" t="s">
        <v>285</v>
      </c>
      <c r="S94" s="19">
        <f>Tableau3[[#This Row],[NB OP]]*1</f>
        <v>1</v>
      </c>
      <c r="T94" s="19">
        <f>Tableau3[[#This Row],[NB AIDE OP]]*1</f>
        <v>1</v>
      </c>
      <c r="U94" s="19" t="e">
        <f>IF(COUNTIFS(#REF!,Tableau3[[#This Row],[Pièce]],#REF!,"EMBALT")=1,2,0)</f>
        <v>#REF!</v>
      </c>
      <c r="V94" s="29" t="str">
        <f>CONCATENATE(Tableau3[[#This Row],[BT]]," - ",Tableau3[[#This Row],[Séq Op]])</f>
        <v>CJ25-03215 - 30</v>
      </c>
      <c r="W94" s="29" t="str">
        <f>CONCATENATE(Tableau3[[#This Row],[Pièce]]," - ",Tableau3[[#This Row],[Opérations]]," - ",Tableau3[[#This Row],[Séq Op]])</f>
        <v>66-1140 - TAIL-S - 30</v>
      </c>
      <c r="X94" s="29">
        <f>WEEKNUM(Tableau3[[#This Row],[Date Début]])</f>
        <v>13</v>
      </c>
      <c r="Y9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94" s="29" t="str">
        <f>IF(ISERROR(VLOOKUP(Tableau3[[#This Row],[Pièce]],#REF!,2,FALSE)),"",VLOOKUP(Tableau3[[#This Row],[Pièce]],#REF!,2,FALSE))</f>
        <v/>
      </c>
      <c r="AA94" s="29"/>
      <c r="AB94" s="29" t="e">
        <f>VLOOKUP(Tableau3[[#This Row],[Description]],#REF!,2,FALSE)</f>
        <v>#REF!</v>
      </c>
      <c r="AC94" s="29" t="str">
        <f>IF(Tableau3[[#This Row],[Qté Complétée]]&gt;=Tableau3[[#This Row],[Qté Prod.]],"COMPLÉTÉ",IF(Tableau3[[#This Row],[Qté Complétée]]&gt;0,"DÉBUTÉ",""))</f>
        <v/>
      </c>
    </row>
    <row r="95" spans="1:29" x14ac:dyDescent="0.25">
      <c r="A95" s="18" t="s">
        <v>330</v>
      </c>
      <c r="B95" s="18" t="s">
        <v>141</v>
      </c>
      <c r="C95" s="18" t="s">
        <v>331</v>
      </c>
      <c r="D95" s="18" t="s">
        <v>332</v>
      </c>
      <c r="E95" s="18">
        <v>20</v>
      </c>
      <c r="F95" s="17" t="s">
        <v>22</v>
      </c>
      <c r="G95" s="17" t="s">
        <v>26</v>
      </c>
      <c r="H95" s="18" t="s">
        <v>24</v>
      </c>
      <c r="I95" s="18" t="s">
        <v>27</v>
      </c>
      <c r="J95" s="18">
        <v>75</v>
      </c>
      <c r="K95" s="18">
        <v>0</v>
      </c>
      <c r="L95" s="26">
        <v>45719</v>
      </c>
      <c r="M95" s="27">
        <v>45719.394583333298</v>
      </c>
      <c r="N95" s="27">
        <v>45719.439583333296</v>
      </c>
      <c r="O95" s="28">
        <v>1.08</v>
      </c>
      <c r="P95" s="26">
        <v>45722</v>
      </c>
      <c r="Q95" s="18" t="s">
        <v>285</v>
      </c>
      <c r="R95" s="18" t="s">
        <v>286</v>
      </c>
      <c r="S95" s="19">
        <f>Tableau3[[#This Row],[NB OP]]*1</f>
        <v>1</v>
      </c>
      <c r="T95" s="19">
        <f>Tableau3[[#This Row],[NB AIDE OP]]*1</f>
        <v>0</v>
      </c>
      <c r="U95" s="19" t="e">
        <f>IF(COUNTIFS(#REF!,Tableau3[[#This Row],[Pièce]],#REF!,"EMBALT")=1,2,0)</f>
        <v>#REF!</v>
      </c>
      <c r="V95" s="29" t="str">
        <f>CONCATENATE(Tableau3[[#This Row],[BT]]," - ",Tableau3[[#This Row],[Séq Op]])</f>
        <v>CJ25-03217 - 20</v>
      </c>
      <c r="W95" s="29" t="str">
        <f>CONCATENATE(Tableau3[[#This Row],[Pièce]]," - ",Tableau3[[#This Row],[Opérations]]," - ",Tableau3[[#This Row],[Séq Op]])</f>
        <v>69-1360 - TAIL-C - 20</v>
      </c>
      <c r="X95" s="29">
        <f>WEEKNUM(Tableau3[[#This Row],[Date Début]])</f>
        <v>10</v>
      </c>
      <c r="Y9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95" s="29" t="str">
        <f>IF(ISERROR(VLOOKUP(Tableau3[[#This Row],[Pièce]],#REF!,2,FALSE)),"",VLOOKUP(Tableau3[[#This Row],[Pièce]],#REF!,2,FALSE))</f>
        <v/>
      </c>
      <c r="AA95" s="29"/>
      <c r="AB95" s="29" t="e">
        <f>VLOOKUP(Tableau3[[#This Row],[Description]],#REF!,2,FALSE)</f>
        <v>#REF!</v>
      </c>
      <c r="AC95" s="29" t="str">
        <f>IF(Tableau3[[#This Row],[Qté Complétée]]&gt;=Tableau3[[#This Row],[Qté Prod.]],"COMPLÉTÉ",IF(Tableau3[[#This Row],[Qté Complétée]]&gt;0,"DÉBUTÉ",""))</f>
        <v/>
      </c>
    </row>
    <row r="96" spans="1:29" x14ac:dyDescent="0.25">
      <c r="A96" s="18" t="s">
        <v>330</v>
      </c>
      <c r="B96" s="18" t="s">
        <v>141</v>
      </c>
      <c r="C96" s="18" t="s">
        <v>331</v>
      </c>
      <c r="D96" s="18" t="s">
        <v>332</v>
      </c>
      <c r="E96" s="18">
        <v>30</v>
      </c>
      <c r="F96" s="17" t="s">
        <v>22</v>
      </c>
      <c r="G96" s="17" t="s">
        <v>26</v>
      </c>
      <c r="H96" s="18" t="s">
        <v>24</v>
      </c>
      <c r="I96" s="18" t="s">
        <v>27</v>
      </c>
      <c r="J96" s="18">
        <v>75</v>
      </c>
      <c r="K96" s="18">
        <v>0</v>
      </c>
      <c r="L96" s="26">
        <v>45719</v>
      </c>
      <c r="M96" s="27">
        <v>45719.439583333296</v>
      </c>
      <c r="N96" s="27">
        <v>45719.564583333296</v>
      </c>
      <c r="O96" s="28">
        <v>2</v>
      </c>
      <c r="P96" s="26">
        <v>45722</v>
      </c>
      <c r="Q96" s="18" t="s">
        <v>285</v>
      </c>
      <c r="R96" s="18" t="s">
        <v>285</v>
      </c>
      <c r="S96" s="19">
        <f>Tableau3[[#This Row],[NB OP]]*1</f>
        <v>1</v>
      </c>
      <c r="T96" s="19">
        <f>Tableau3[[#This Row],[NB AIDE OP]]*1</f>
        <v>1</v>
      </c>
      <c r="U96" s="19" t="e">
        <f>IF(COUNTIFS(#REF!,Tableau3[[#This Row],[Pièce]],#REF!,"EMBALT")=1,2,0)</f>
        <v>#REF!</v>
      </c>
      <c r="V96" s="29" t="str">
        <f>CONCATENATE(Tableau3[[#This Row],[BT]]," - ",Tableau3[[#This Row],[Séq Op]])</f>
        <v>CJ25-03217 - 30</v>
      </c>
      <c r="W96" s="29" t="str">
        <f>CONCATENATE(Tableau3[[#This Row],[Pièce]]," - ",Tableau3[[#This Row],[Opérations]]," - ",Tableau3[[#This Row],[Séq Op]])</f>
        <v>69-1360 - TAIL-C - 30</v>
      </c>
      <c r="X96" s="29">
        <f>WEEKNUM(Tableau3[[#This Row],[Date Début]])</f>
        <v>10</v>
      </c>
      <c r="Y9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96" s="29" t="str">
        <f>IF(ISERROR(VLOOKUP(Tableau3[[#This Row],[Pièce]],#REF!,2,FALSE)),"",VLOOKUP(Tableau3[[#This Row],[Pièce]],#REF!,2,FALSE))</f>
        <v/>
      </c>
      <c r="AA96" s="29"/>
      <c r="AB96" s="29" t="e">
        <f>VLOOKUP(Tableau3[[#This Row],[Description]],#REF!,2,FALSE)</f>
        <v>#REF!</v>
      </c>
      <c r="AC96" s="29" t="str">
        <f>IF(Tableau3[[#This Row],[Qté Complétée]]&gt;=Tableau3[[#This Row],[Qté Prod.]],"COMPLÉTÉ",IF(Tableau3[[#This Row],[Qté Complétée]]&gt;0,"DÉBUTÉ",""))</f>
        <v/>
      </c>
    </row>
    <row r="97" spans="1:29" x14ac:dyDescent="0.25">
      <c r="A97" s="18" t="s">
        <v>333</v>
      </c>
      <c r="B97" s="18" t="s">
        <v>145</v>
      </c>
      <c r="C97" s="18" t="s">
        <v>171</v>
      </c>
      <c r="D97" s="18" t="s">
        <v>334</v>
      </c>
      <c r="E97" s="18">
        <v>20</v>
      </c>
      <c r="F97" s="17" t="s">
        <v>14</v>
      </c>
      <c r="G97" s="17" t="s">
        <v>30</v>
      </c>
      <c r="H97" s="18" t="s">
        <v>16</v>
      </c>
      <c r="I97" s="18" t="s">
        <v>31</v>
      </c>
      <c r="J97" s="18">
        <v>864</v>
      </c>
      <c r="K97" s="18">
        <v>0</v>
      </c>
      <c r="L97" s="26">
        <v>45736</v>
      </c>
      <c r="M97" s="27">
        <v>45736.495833333298</v>
      </c>
      <c r="N97" s="27">
        <v>45736.545416666697</v>
      </c>
      <c r="O97" s="28">
        <v>0.19</v>
      </c>
      <c r="P97" s="26">
        <v>45741</v>
      </c>
      <c r="Q97" s="18" t="s">
        <v>285</v>
      </c>
      <c r="R97" s="18" t="s">
        <v>285</v>
      </c>
      <c r="S97" s="19">
        <f>Tableau3[[#This Row],[NB OP]]*1</f>
        <v>1</v>
      </c>
      <c r="T97" s="19">
        <f>Tableau3[[#This Row],[NB AIDE OP]]*1</f>
        <v>1</v>
      </c>
      <c r="U97" s="19" t="e">
        <f>IF(COUNTIFS(#REF!,Tableau3[[#This Row],[Pièce]],#REF!,"EMBALT")=1,2,0)</f>
        <v>#REF!</v>
      </c>
      <c r="V97" s="29" t="str">
        <f>CONCATENATE(Tableau3[[#This Row],[BT]]," - ",Tableau3[[#This Row],[Séq Op]])</f>
        <v>CJ25-03219 - 20</v>
      </c>
      <c r="W97" s="29" t="str">
        <f>CONCATENATE(Tableau3[[#This Row],[Pièce]]," - ",Tableau3[[#This Row],[Opérations]]," - ",Tableau3[[#This Row],[Séq Op]])</f>
        <v>70-2310 - TAIL-S - 20</v>
      </c>
      <c r="X97" s="29">
        <f>WEEKNUM(Tableau3[[#This Row],[Date Début]])</f>
        <v>12</v>
      </c>
      <c r="Y9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97" s="29" t="str">
        <f>IF(ISERROR(VLOOKUP(Tableau3[[#This Row],[Pièce]],#REF!,2,FALSE)),"",VLOOKUP(Tableau3[[#This Row],[Pièce]],#REF!,2,FALSE))</f>
        <v/>
      </c>
      <c r="AA97" s="29"/>
      <c r="AB97" s="29" t="e">
        <f>VLOOKUP(Tableau3[[#This Row],[Description]],#REF!,2,FALSE)</f>
        <v>#REF!</v>
      </c>
      <c r="AC97" s="29" t="str">
        <f>IF(Tableau3[[#This Row],[Qté Complétée]]&gt;=Tableau3[[#This Row],[Qté Prod.]],"COMPLÉTÉ",IF(Tableau3[[#This Row],[Qté Complétée]]&gt;0,"DÉBUTÉ",""))</f>
        <v/>
      </c>
    </row>
    <row r="98" spans="1:29" x14ac:dyDescent="0.25">
      <c r="A98" s="18" t="s">
        <v>344</v>
      </c>
      <c r="B98" s="18" t="s">
        <v>106</v>
      </c>
      <c r="C98" s="18" t="s">
        <v>345</v>
      </c>
      <c r="D98" s="18" t="s">
        <v>346</v>
      </c>
      <c r="E98" s="18">
        <v>20</v>
      </c>
      <c r="F98" s="17" t="s">
        <v>14</v>
      </c>
      <c r="G98" s="17" t="s">
        <v>15</v>
      </c>
      <c r="H98" s="18" t="s">
        <v>16</v>
      </c>
      <c r="I98" s="18" t="s">
        <v>17</v>
      </c>
      <c r="J98" s="18">
        <v>132</v>
      </c>
      <c r="K98" s="18">
        <v>0</v>
      </c>
      <c r="L98" s="26">
        <v>45720</v>
      </c>
      <c r="M98" s="27">
        <v>45720.295833333301</v>
      </c>
      <c r="N98" s="27">
        <v>45720.332083333298</v>
      </c>
      <c r="O98" s="28">
        <v>0.87</v>
      </c>
      <c r="P98" s="26">
        <v>45722</v>
      </c>
      <c r="Q98" s="18" t="s">
        <v>285</v>
      </c>
      <c r="R98" s="18" t="s">
        <v>286</v>
      </c>
      <c r="S98" s="19">
        <f>Tableau3[[#This Row],[NB OP]]*1</f>
        <v>1</v>
      </c>
      <c r="T98" s="19">
        <f>Tableau3[[#This Row],[NB AIDE OP]]*1</f>
        <v>0</v>
      </c>
      <c r="U98" s="19" t="e">
        <f>IF(COUNTIFS(#REF!,Tableau3[[#This Row],[Pièce]],#REF!,"EMBALT")=1,2,0)</f>
        <v>#REF!</v>
      </c>
      <c r="V98" s="29" t="str">
        <f>CONCATENATE(Tableau3[[#This Row],[BT]]," - ",Tableau3[[#This Row],[Séq Op]])</f>
        <v>CJ25-03258 - 20</v>
      </c>
      <c r="W98" s="29" t="str">
        <f>CONCATENATE(Tableau3[[#This Row],[Pièce]]," - ",Tableau3[[#This Row],[Opérations]]," - ",Tableau3[[#This Row],[Séq Op]])</f>
        <v>58-3160 - TAIL-S - 20</v>
      </c>
      <c r="X98" s="29">
        <f>WEEKNUM(Tableau3[[#This Row],[Date Début]])</f>
        <v>10</v>
      </c>
      <c r="Y9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98" s="29" t="str">
        <f>IF(ISERROR(VLOOKUP(Tableau3[[#This Row],[Pièce]],#REF!,2,FALSE)),"",VLOOKUP(Tableau3[[#This Row],[Pièce]],#REF!,2,FALSE))</f>
        <v/>
      </c>
      <c r="AA98" s="29"/>
      <c r="AB98" s="29" t="e">
        <f>VLOOKUP(Tableau3[[#This Row],[Description]],#REF!,2,FALSE)</f>
        <v>#REF!</v>
      </c>
      <c r="AC98" s="29" t="str">
        <f>IF(Tableau3[[#This Row],[Qté Complétée]]&gt;=Tableau3[[#This Row],[Qté Prod.]],"COMPLÉTÉ",IF(Tableau3[[#This Row],[Qté Complétée]]&gt;0,"DÉBUTÉ",""))</f>
        <v/>
      </c>
    </row>
    <row r="99" spans="1:29" x14ac:dyDescent="0.25">
      <c r="A99" s="18" t="s">
        <v>347</v>
      </c>
      <c r="B99" s="18" t="s">
        <v>127</v>
      </c>
      <c r="C99" s="18" t="s">
        <v>331</v>
      </c>
      <c r="D99" s="18" t="s">
        <v>348</v>
      </c>
      <c r="E99" s="18">
        <v>20</v>
      </c>
      <c r="F99" s="17" t="s">
        <v>22</v>
      </c>
      <c r="G99" s="17" t="s">
        <v>26</v>
      </c>
      <c r="H99" s="18" t="s">
        <v>24</v>
      </c>
      <c r="I99" s="18" t="s">
        <v>27</v>
      </c>
      <c r="J99" s="18">
        <v>155</v>
      </c>
      <c r="K99" s="18">
        <v>0</v>
      </c>
      <c r="L99" s="26">
        <v>45719</v>
      </c>
      <c r="M99" s="27">
        <v>45719.564583333296</v>
      </c>
      <c r="N99" s="27">
        <v>45720.324166666702</v>
      </c>
      <c r="O99" s="28">
        <v>2.23</v>
      </c>
      <c r="P99" s="26">
        <v>45722</v>
      </c>
      <c r="Q99" s="18" t="s">
        <v>285</v>
      </c>
      <c r="R99" s="18" t="s">
        <v>286</v>
      </c>
      <c r="S99" s="19">
        <f>Tableau3[[#This Row],[NB OP]]*1</f>
        <v>1</v>
      </c>
      <c r="T99" s="19">
        <f>Tableau3[[#This Row],[NB AIDE OP]]*1</f>
        <v>0</v>
      </c>
      <c r="U99" s="19" t="e">
        <f>IF(COUNTIFS(#REF!,Tableau3[[#This Row],[Pièce]],#REF!,"EMBALT")=1,2,0)</f>
        <v>#REF!</v>
      </c>
      <c r="V99" s="29" t="str">
        <f>CONCATENATE(Tableau3[[#This Row],[BT]]," - ",Tableau3[[#This Row],[Séq Op]])</f>
        <v>CJ25-03260 - 20</v>
      </c>
      <c r="W99" s="29" t="str">
        <f>CONCATENATE(Tableau3[[#This Row],[Pièce]]," - ",Tableau3[[#This Row],[Opérations]]," - ",Tableau3[[#This Row],[Séq Op]])</f>
        <v>66-1130 - TAIL-C - 20</v>
      </c>
      <c r="X99" s="29">
        <f>WEEKNUM(Tableau3[[#This Row],[Date Début]])</f>
        <v>10</v>
      </c>
      <c r="Y9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99" s="29" t="str">
        <f>IF(ISERROR(VLOOKUP(Tableau3[[#This Row],[Pièce]],#REF!,2,FALSE)),"",VLOOKUP(Tableau3[[#This Row],[Pièce]],#REF!,2,FALSE))</f>
        <v/>
      </c>
      <c r="AA99" s="29"/>
      <c r="AB99" s="29" t="e">
        <f>VLOOKUP(Tableau3[[#This Row],[Description]],#REF!,2,FALSE)</f>
        <v>#REF!</v>
      </c>
      <c r="AC99" s="29" t="str">
        <f>IF(Tableau3[[#This Row],[Qté Complétée]]&gt;=Tableau3[[#This Row],[Qté Prod.]],"COMPLÉTÉ",IF(Tableau3[[#This Row],[Qté Complétée]]&gt;0,"DÉBUTÉ",""))</f>
        <v/>
      </c>
    </row>
    <row r="100" spans="1:29" x14ac:dyDescent="0.25">
      <c r="A100" s="18" t="s">
        <v>347</v>
      </c>
      <c r="B100" s="18" t="s">
        <v>127</v>
      </c>
      <c r="C100" s="18" t="s">
        <v>331</v>
      </c>
      <c r="D100" s="18" t="s">
        <v>348</v>
      </c>
      <c r="E100" s="18">
        <v>30</v>
      </c>
      <c r="F100" s="17" t="s">
        <v>22</v>
      </c>
      <c r="G100" s="17" t="s">
        <v>26</v>
      </c>
      <c r="H100" s="18" t="s">
        <v>24</v>
      </c>
      <c r="I100" s="18" t="s">
        <v>27</v>
      </c>
      <c r="J100" s="18">
        <v>155</v>
      </c>
      <c r="K100" s="18">
        <v>0</v>
      </c>
      <c r="L100" s="26">
        <v>45720</v>
      </c>
      <c r="M100" s="27">
        <v>45720.324166666702</v>
      </c>
      <c r="N100" s="27">
        <v>45720.490833333301</v>
      </c>
      <c r="O100" s="28">
        <v>4</v>
      </c>
      <c r="P100" s="26">
        <v>45722</v>
      </c>
      <c r="Q100" s="18" t="s">
        <v>285</v>
      </c>
      <c r="R100" s="18" t="s">
        <v>285</v>
      </c>
      <c r="S100" s="19">
        <f>Tableau3[[#This Row],[NB OP]]*1</f>
        <v>1</v>
      </c>
      <c r="T100" s="19">
        <f>Tableau3[[#This Row],[NB AIDE OP]]*1</f>
        <v>1</v>
      </c>
      <c r="U100" s="19" t="e">
        <f>IF(COUNTIFS(#REF!,Tableau3[[#This Row],[Pièce]],#REF!,"EMBALT")=1,2,0)</f>
        <v>#REF!</v>
      </c>
      <c r="V100" s="29" t="str">
        <f>CONCATENATE(Tableau3[[#This Row],[BT]]," - ",Tableau3[[#This Row],[Séq Op]])</f>
        <v>CJ25-03260 - 30</v>
      </c>
      <c r="W100" s="29" t="str">
        <f>CONCATENATE(Tableau3[[#This Row],[Pièce]]," - ",Tableau3[[#This Row],[Opérations]]," - ",Tableau3[[#This Row],[Séq Op]])</f>
        <v>66-1130 - TAIL-C - 30</v>
      </c>
      <c r="X100" s="29">
        <f>WEEKNUM(Tableau3[[#This Row],[Date Début]])</f>
        <v>10</v>
      </c>
      <c r="Y10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00" s="29" t="str">
        <f>IF(ISERROR(VLOOKUP(Tableau3[[#This Row],[Pièce]],#REF!,2,FALSE)),"",VLOOKUP(Tableau3[[#This Row],[Pièce]],#REF!,2,FALSE))</f>
        <v/>
      </c>
      <c r="AA100" s="29"/>
      <c r="AB100" s="29" t="e">
        <f>VLOOKUP(Tableau3[[#This Row],[Description]],#REF!,2,FALSE)</f>
        <v>#REF!</v>
      </c>
      <c r="AC100" s="29" t="str">
        <f>IF(Tableau3[[#This Row],[Qté Complétée]]&gt;=Tableau3[[#This Row],[Qté Prod.]],"COMPLÉTÉ",IF(Tableau3[[#This Row],[Qté Complétée]]&gt;0,"DÉBUTÉ",""))</f>
        <v/>
      </c>
    </row>
    <row r="101" spans="1:29" x14ac:dyDescent="0.25">
      <c r="A101" s="18" t="s">
        <v>349</v>
      </c>
      <c r="B101" s="18" t="s">
        <v>140</v>
      </c>
      <c r="C101" s="18" t="s">
        <v>331</v>
      </c>
      <c r="D101" s="18" t="s">
        <v>350</v>
      </c>
      <c r="E101" s="18">
        <v>20</v>
      </c>
      <c r="F101" s="17" t="s">
        <v>22</v>
      </c>
      <c r="G101" s="17" t="s">
        <v>26</v>
      </c>
      <c r="H101" s="18" t="s">
        <v>24</v>
      </c>
      <c r="I101" s="18" t="s">
        <v>27</v>
      </c>
      <c r="J101" s="18">
        <v>30</v>
      </c>
      <c r="K101" s="18">
        <v>0</v>
      </c>
      <c r="L101" s="26">
        <v>45719</v>
      </c>
      <c r="M101" s="27">
        <v>45719.3379166667</v>
      </c>
      <c r="N101" s="27">
        <v>45719.359166666698</v>
      </c>
      <c r="O101" s="28">
        <v>0.51</v>
      </c>
      <c r="P101" s="26">
        <v>45722</v>
      </c>
      <c r="Q101" s="18" t="s">
        <v>285</v>
      </c>
      <c r="R101" s="18" t="s">
        <v>286</v>
      </c>
      <c r="S101" s="19">
        <f>Tableau3[[#This Row],[NB OP]]*1</f>
        <v>1</v>
      </c>
      <c r="T101" s="19">
        <f>Tableau3[[#This Row],[NB AIDE OP]]*1</f>
        <v>0</v>
      </c>
      <c r="U101" s="19" t="e">
        <f>IF(COUNTIFS(#REF!,Tableau3[[#This Row],[Pièce]],#REF!,"EMBALT")=1,2,0)</f>
        <v>#REF!</v>
      </c>
      <c r="V101" s="29" t="str">
        <f>CONCATENATE(Tableau3[[#This Row],[BT]]," - ",Tableau3[[#This Row],[Séq Op]])</f>
        <v>CJ25-03261 - 20</v>
      </c>
      <c r="W101" s="29" t="str">
        <f>CONCATENATE(Tableau3[[#This Row],[Pièce]]," - ",Tableau3[[#This Row],[Opérations]]," - ",Tableau3[[#This Row],[Séq Op]])</f>
        <v>69-1350 - TAIL-C - 20</v>
      </c>
      <c r="X101" s="29">
        <f>WEEKNUM(Tableau3[[#This Row],[Date Début]])</f>
        <v>10</v>
      </c>
      <c r="Y10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01" s="29" t="str">
        <f>IF(ISERROR(VLOOKUP(Tableau3[[#This Row],[Pièce]],#REF!,2,FALSE)),"",VLOOKUP(Tableau3[[#This Row],[Pièce]],#REF!,2,FALSE))</f>
        <v/>
      </c>
      <c r="AA101" s="29"/>
      <c r="AB101" s="29" t="e">
        <f>VLOOKUP(Tableau3[[#This Row],[Description]],#REF!,2,FALSE)</f>
        <v>#REF!</v>
      </c>
      <c r="AC101" s="29" t="str">
        <f>IF(Tableau3[[#This Row],[Qté Complétée]]&gt;=Tableau3[[#This Row],[Qté Prod.]],"COMPLÉTÉ",IF(Tableau3[[#This Row],[Qté Complétée]]&gt;0,"DÉBUTÉ",""))</f>
        <v/>
      </c>
    </row>
    <row r="102" spans="1:29" x14ac:dyDescent="0.25">
      <c r="A102" s="18" t="s">
        <v>349</v>
      </c>
      <c r="B102" s="18" t="s">
        <v>140</v>
      </c>
      <c r="C102" s="18" t="s">
        <v>331</v>
      </c>
      <c r="D102" s="18" t="s">
        <v>350</v>
      </c>
      <c r="E102" s="18">
        <v>30</v>
      </c>
      <c r="F102" s="17" t="s">
        <v>22</v>
      </c>
      <c r="G102" s="17" t="s">
        <v>26</v>
      </c>
      <c r="H102" s="18" t="s">
        <v>24</v>
      </c>
      <c r="I102" s="18" t="s">
        <v>27</v>
      </c>
      <c r="J102" s="18">
        <v>30</v>
      </c>
      <c r="K102" s="18">
        <v>0</v>
      </c>
      <c r="L102" s="26">
        <v>45719</v>
      </c>
      <c r="M102" s="27">
        <v>45719.359166666698</v>
      </c>
      <c r="N102" s="27">
        <v>45719.394583333298</v>
      </c>
      <c r="O102" s="28">
        <v>0.85</v>
      </c>
      <c r="P102" s="26">
        <v>45722</v>
      </c>
      <c r="Q102" s="18" t="s">
        <v>285</v>
      </c>
      <c r="R102" s="18" t="s">
        <v>285</v>
      </c>
      <c r="S102" s="19">
        <f>Tableau3[[#This Row],[NB OP]]*1</f>
        <v>1</v>
      </c>
      <c r="T102" s="19">
        <f>Tableau3[[#This Row],[NB AIDE OP]]*1</f>
        <v>1</v>
      </c>
      <c r="U102" s="19" t="e">
        <f>IF(COUNTIFS(#REF!,Tableau3[[#This Row],[Pièce]],#REF!,"EMBALT")=1,2,0)</f>
        <v>#REF!</v>
      </c>
      <c r="V102" s="29" t="str">
        <f>CONCATENATE(Tableau3[[#This Row],[BT]]," - ",Tableau3[[#This Row],[Séq Op]])</f>
        <v>CJ25-03261 - 30</v>
      </c>
      <c r="W102" s="29" t="str">
        <f>CONCATENATE(Tableau3[[#This Row],[Pièce]]," - ",Tableau3[[#This Row],[Opérations]]," - ",Tableau3[[#This Row],[Séq Op]])</f>
        <v>69-1350 - TAIL-C - 30</v>
      </c>
      <c r="X102" s="29">
        <f>WEEKNUM(Tableau3[[#This Row],[Date Début]])</f>
        <v>10</v>
      </c>
      <c r="Y10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02" s="29" t="str">
        <f>IF(ISERROR(VLOOKUP(Tableau3[[#This Row],[Pièce]],#REF!,2,FALSE)),"",VLOOKUP(Tableau3[[#This Row],[Pièce]],#REF!,2,FALSE))</f>
        <v/>
      </c>
      <c r="AA102" s="29"/>
      <c r="AB102" s="29" t="e">
        <f>VLOOKUP(Tableau3[[#This Row],[Description]],#REF!,2,FALSE)</f>
        <v>#REF!</v>
      </c>
      <c r="AC102" s="29" t="str">
        <f>IF(Tableau3[[#This Row],[Qté Complétée]]&gt;=Tableau3[[#This Row],[Qté Prod.]],"COMPLÉTÉ",IF(Tableau3[[#This Row],[Qté Complétée]]&gt;0,"DÉBUTÉ",""))</f>
        <v/>
      </c>
    </row>
    <row r="103" spans="1:29" x14ac:dyDescent="0.25">
      <c r="A103" s="18" t="s">
        <v>351</v>
      </c>
      <c r="B103" s="18" t="s">
        <v>156</v>
      </c>
      <c r="C103" s="18" t="s">
        <v>229</v>
      </c>
      <c r="D103" s="18" t="s">
        <v>202</v>
      </c>
      <c r="E103" s="18">
        <v>10</v>
      </c>
      <c r="F103" s="17" t="s">
        <v>48</v>
      </c>
      <c r="G103" s="17" t="s">
        <v>241</v>
      </c>
      <c r="H103" s="18" t="s">
        <v>20</v>
      </c>
      <c r="I103" s="18" t="s">
        <v>247</v>
      </c>
      <c r="J103" s="18">
        <v>320</v>
      </c>
      <c r="K103" s="18">
        <v>0</v>
      </c>
      <c r="L103" s="26">
        <v>45740</v>
      </c>
      <c r="M103" s="27">
        <v>45740.38</v>
      </c>
      <c r="N103" s="27">
        <v>45741.3141666667</v>
      </c>
      <c r="O103" s="28">
        <v>5.42</v>
      </c>
      <c r="P103" s="26">
        <v>45747</v>
      </c>
      <c r="Q103" s="18" t="s">
        <v>285</v>
      </c>
      <c r="R103" s="18" t="s">
        <v>288</v>
      </c>
      <c r="S103" s="19">
        <f>Tableau3[[#This Row],[NB OP]]*1</f>
        <v>1</v>
      </c>
      <c r="T103" s="19">
        <f>Tableau3[[#This Row],[NB AIDE OP]]*1</f>
        <v>3</v>
      </c>
      <c r="U103" s="19" t="e">
        <f>IF(COUNTIFS(#REF!,Tableau3[[#This Row],[Pièce]],#REF!,"EMBALT")=1,2,0)</f>
        <v>#REF!</v>
      </c>
      <c r="V103" s="29" t="str">
        <f>CONCATENATE(Tableau3[[#This Row],[BT]]," - ",Tableau3[[#This Row],[Séq Op]])</f>
        <v>CJ25-03262 - 10</v>
      </c>
      <c r="W103" s="29" t="str">
        <f>CONCATENATE(Tableau3[[#This Row],[Pièce]]," - ",Tableau3[[#This Row],[Opérations]]," - ",Tableau3[[#This Row],[Séq Op]])</f>
        <v>74-7900 - LAMINAGE - 10</v>
      </c>
      <c r="X103" s="29">
        <f>WEEKNUM(Tableau3[[#This Row],[Date Début]])</f>
        <v>13</v>
      </c>
      <c r="Y10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03" s="29" t="str">
        <f>IF(ISERROR(VLOOKUP(Tableau3[[#This Row],[Pièce]],#REF!,2,FALSE)),"",VLOOKUP(Tableau3[[#This Row],[Pièce]],#REF!,2,FALSE))</f>
        <v/>
      </c>
      <c r="AA103" s="29"/>
      <c r="AB103" s="29" t="e">
        <f>VLOOKUP(Tableau3[[#This Row],[Description]],#REF!,2,FALSE)</f>
        <v>#REF!</v>
      </c>
      <c r="AC103" s="29" t="str">
        <f>IF(Tableau3[[#This Row],[Qté Complétée]]&gt;=Tableau3[[#This Row],[Qté Prod.]],"COMPLÉTÉ",IF(Tableau3[[#This Row],[Qté Complétée]]&gt;0,"DÉBUTÉ",""))</f>
        <v/>
      </c>
    </row>
    <row r="104" spans="1:29" x14ac:dyDescent="0.25">
      <c r="A104" s="18" t="s">
        <v>351</v>
      </c>
      <c r="B104" s="18" t="s">
        <v>156</v>
      </c>
      <c r="C104" s="18" t="s">
        <v>229</v>
      </c>
      <c r="D104" s="18" t="s">
        <v>202</v>
      </c>
      <c r="E104" s="18">
        <v>2</v>
      </c>
      <c r="F104" s="17" t="s">
        <v>14</v>
      </c>
      <c r="G104" s="17" t="s">
        <v>30</v>
      </c>
      <c r="H104" s="18" t="s">
        <v>16</v>
      </c>
      <c r="I104" s="18" t="s">
        <v>31</v>
      </c>
      <c r="J104" s="18">
        <v>320</v>
      </c>
      <c r="K104" s="18">
        <v>0</v>
      </c>
      <c r="L104" s="26">
        <v>45740</v>
      </c>
      <c r="M104" s="27">
        <v>45740.298750000002</v>
      </c>
      <c r="N104" s="27">
        <v>45740.38</v>
      </c>
      <c r="O104" s="28">
        <v>1.95</v>
      </c>
      <c r="P104" s="26">
        <v>45747</v>
      </c>
      <c r="Q104" s="18" t="s">
        <v>285</v>
      </c>
      <c r="R104" s="18" t="s">
        <v>285</v>
      </c>
      <c r="S104" s="19">
        <f>Tableau3[[#This Row],[NB OP]]*1</f>
        <v>1</v>
      </c>
      <c r="T104" s="19">
        <f>Tableau3[[#This Row],[NB AIDE OP]]*1</f>
        <v>1</v>
      </c>
      <c r="U104" s="19" t="e">
        <f>IF(COUNTIFS(#REF!,Tableau3[[#This Row],[Pièce]],#REF!,"EMBALT")=1,2,0)</f>
        <v>#REF!</v>
      </c>
      <c r="V104" s="29" t="str">
        <f>CONCATENATE(Tableau3[[#This Row],[BT]]," - ",Tableau3[[#This Row],[Séq Op]])</f>
        <v>CJ25-03262 - 2</v>
      </c>
      <c r="W104" s="29" t="str">
        <f>CONCATENATE(Tableau3[[#This Row],[Pièce]]," - ",Tableau3[[#This Row],[Opérations]]," - ",Tableau3[[#This Row],[Séq Op]])</f>
        <v>74-7900 - TAIL-S - 2</v>
      </c>
      <c r="X104" s="29">
        <f>WEEKNUM(Tableau3[[#This Row],[Date Début]])</f>
        <v>13</v>
      </c>
      <c r="Y10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04" s="29" t="str">
        <f>IF(ISERROR(VLOOKUP(Tableau3[[#This Row],[Pièce]],#REF!,2,FALSE)),"",VLOOKUP(Tableau3[[#This Row],[Pièce]],#REF!,2,FALSE))</f>
        <v/>
      </c>
      <c r="AA104" s="29"/>
      <c r="AB104" s="29" t="e">
        <f>VLOOKUP(Tableau3[[#This Row],[Description]],#REF!,2,FALSE)</f>
        <v>#REF!</v>
      </c>
      <c r="AC104" s="29" t="str">
        <f>IF(Tableau3[[#This Row],[Qté Complétée]]&gt;=Tableau3[[#This Row],[Qté Prod.]],"COMPLÉTÉ",IF(Tableau3[[#This Row],[Qté Complétée]]&gt;0,"DÉBUTÉ",""))</f>
        <v/>
      </c>
    </row>
    <row r="105" spans="1:29" x14ac:dyDescent="0.25">
      <c r="A105" s="18" t="s">
        <v>352</v>
      </c>
      <c r="B105" s="18" t="s">
        <v>137</v>
      </c>
      <c r="C105" s="18" t="s">
        <v>353</v>
      </c>
      <c r="D105" s="18" t="s">
        <v>354</v>
      </c>
      <c r="E105" s="18">
        <v>20</v>
      </c>
      <c r="F105" s="17" t="s">
        <v>14</v>
      </c>
      <c r="G105" s="17" t="s">
        <v>15</v>
      </c>
      <c r="H105" s="18" t="s">
        <v>16</v>
      </c>
      <c r="I105" s="18" t="s">
        <v>17</v>
      </c>
      <c r="J105" s="18">
        <v>1008</v>
      </c>
      <c r="K105" s="18">
        <v>0</v>
      </c>
      <c r="L105" s="26">
        <v>45720</v>
      </c>
      <c r="M105" s="27">
        <v>45720.542500000003</v>
      </c>
      <c r="N105" s="27">
        <v>45720.565000000002</v>
      </c>
      <c r="O105" s="28">
        <v>0.54</v>
      </c>
      <c r="P105" s="26">
        <v>45723</v>
      </c>
      <c r="Q105" s="18" t="s">
        <v>285</v>
      </c>
      <c r="R105" s="18" t="s">
        <v>286</v>
      </c>
      <c r="S105" s="19">
        <f>Tableau3[[#This Row],[NB OP]]*1</f>
        <v>1</v>
      </c>
      <c r="T105" s="19">
        <f>Tableau3[[#This Row],[NB AIDE OP]]*1</f>
        <v>0</v>
      </c>
      <c r="U105" s="19" t="e">
        <f>IF(COUNTIFS(#REF!,Tableau3[[#This Row],[Pièce]],#REF!,"EMBALT")=1,2,0)</f>
        <v>#REF!</v>
      </c>
      <c r="V105" s="29" t="str">
        <f>CONCATENATE(Tableau3[[#This Row],[BT]]," - ",Tableau3[[#This Row],[Séq Op]])</f>
        <v>CJ25-03264 - 20</v>
      </c>
      <c r="W105" s="29" t="str">
        <f>CONCATENATE(Tableau3[[#This Row],[Pièce]]," - ",Tableau3[[#This Row],[Opérations]]," - ",Tableau3[[#This Row],[Séq Op]])</f>
        <v>68-1520 - TAIL-S - 20</v>
      </c>
      <c r="X105" s="29">
        <f>WEEKNUM(Tableau3[[#This Row],[Date Début]])</f>
        <v>10</v>
      </c>
      <c r="Y10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05" s="29" t="str">
        <f>IF(ISERROR(VLOOKUP(Tableau3[[#This Row],[Pièce]],#REF!,2,FALSE)),"",VLOOKUP(Tableau3[[#This Row],[Pièce]],#REF!,2,FALSE))</f>
        <v/>
      </c>
      <c r="AA105" s="29"/>
      <c r="AB105" s="29" t="e">
        <f>VLOOKUP(Tableau3[[#This Row],[Description]],#REF!,2,FALSE)</f>
        <v>#REF!</v>
      </c>
      <c r="AC105" s="29" t="str">
        <f>IF(Tableau3[[#This Row],[Qté Complétée]]&gt;=Tableau3[[#This Row],[Qté Prod.]],"COMPLÉTÉ",IF(Tableau3[[#This Row],[Qté Complétée]]&gt;0,"DÉBUTÉ",""))</f>
        <v/>
      </c>
    </row>
    <row r="106" spans="1:29" x14ac:dyDescent="0.25">
      <c r="A106" s="18" t="s">
        <v>355</v>
      </c>
      <c r="B106" s="18" t="s">
        <v>156</v>
      </c>
      <c r="C106" s="18" t="s">
        <v>229</v>
      </c>
      <c r="D106" s="18" t="s">
        <v>202</v>
      </c>
      <c r="E106" s="18">
        <v>10</v>
      </c>
      <c r="F106" s="17" t="s">
        <v>48</v>
      </c>
      <c r="G106" s="17" t="s">
        <v>241</v>
      </c>
      <c r="H106" s="18" t="s">
        <v>20</v>
      </c>
      <c r="I106" s="18" t="s">
        <v>247</v>
      </c>
      <c r="J106" s="18">
        <v>280</v>
      </c>
      <c r="K106" s="18">
        <v>0</v>
      </c>
      <c r="L106" s="26">
        <v>45743</v>
      </c>
      <c r="M106" s="27">
        <v>45743.42</v>
      </c>
      <c r="N106" s="27">
        <v>45744.326666666697</v>
      </c>
      <c r="O106" s="28">
        <v>4.76</v>
      </c>
      <c r="P106" s="26">
        <v>45750</v>
      </c>
      <c r="Q106" s="18" t="s">
        <v>285</v>
      </c>
      <c r="R106" s="18" t="s">
        <v>288</v>
      </c>
      <c r="S106" s="19">
        <f>Tableau3[[#This Row],[NB OP]]*1</f>
        <v>1</v>
      </c>
      <c r="T106" s="19">
        <f>Tableau3[[#This Row],[NB AIDE OP]]*1</f>
        <v>3</v>
      </c>
      <c r="U106" s="19" t="e">
        <f>IF(COUNTIFS(#REF!,Tableau3[[#This Row],[Pièce]],#REF!,"EMBALT")=1,2,0)</f>
        <v>#REF!</v>
      </c>
      <c r="V106" s="29" t="str">
        <f>CONCATENATE(Tableau3[[#This Row],[BT]]," - ",Tableau3[[#This Row],[Séq Op]])</f>
        <v>CJ25-03268 - 10</v>
      </c>
      <c r="W106" s="29" t="str">
        <f>CONCATENATE(Tableau3[[#This Row],[Pièce]]," - ",Tableau3[[#This Row],[Opérations]]," - ",Tableau3[[#This Row],[Séq Op]])</f>
        <v>74-7900 - LAMINAGE - 10</v>
      </c>
      <c r="X106" s="29">
        <f>WEEKNUM(Tableau3[[#This Row],[Date Début]])</f>
        <v>13</v>
      </c>
      <c r="Y10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06" s="29" t="str">
        <f>IF(ISERROR(VLOOKUP(Tableau3[[#This Row],[Pièce]],#REF!,2,FALSE)),"",VLOOKUP(Tableau3[[#This Row],[Pièce]],#REF!,2,FALSE))</f>
        <v/>
      </c>
      <c r="AA106" s="29"/>
      <c r="AB106" s="29" t="e">
        <f>VLOOKUP(Tableau3[[#This Row],[Description]],#REF!,2,FALSE)</f>
        <v>#REF!</v>
      </c>
      <c r="AC106" s="29" t="str">
        <f>IF(Tableau3[[#This Row],[Qté Complétée]]&gt;=Tableau3[[#This Row],[Qté Prod.]],"COMPLÉTÉ",IF(Tableau3[[#This Row],[Qté Complétée]]&gt;0,"DÉBUTÉ",""))</f>
        <v/>
      </c>
    </row>
    <row r="107" spans="1:29" x14ac:dyDescent="0.25">
      <c r="A107" s="18" t="s">
        <v>355</v>
      </c>
      <c r="B107" s="18" t="s">
        <v>156</v>
      </c>
      <c r="C107" s="18" t="s">
        <v>229</v>
      </c>
      <c r="D107" s="18" t="s">
        <v>202</v>
      </c>
      <c r="E107" s="18">
        <v>2</v>
      </c>
      <c r="F107" s="17" t="s">
        <v>14</v>
      </c>
      <c r="G107" s="17" t="s">
        <v>50</v>
      </c>
      <c r="H107" s="18" t="s">
        <v>16</v>
      </c>
      <c r="I107" s="18" t="s">
        <v>43</v>
      </c>
      <c r="J107" s="18">
        <v>280</v>
      </c>
      <c r="K107" s="18">
        <v>0</v>
      </c>
      <c r="L107" s="26">
        <v>45743</v>
      </c>
      <c r="M107" s="27">
        <v>45743.348333333299</v>
      </c>
      <c r="N107" s="27">
        <v>45743.42</v>
      </c>
      <c r="O107" s="28">
        <v>1.72</v>
      </c>
      <c r="P107" s="26">
        <v>45750</v>
      </c>
      <c r="Q107" s="18" t="s">
        <v>285</v>
      </c>
      <c r="R107" s="18" t="s">
        <v>285</v>
      </c>
      <c r="S107" s="19">
        <f>Tableau3[[#This Row],[NB OP]]*1</f>
        <v>1</v>
      </c>
      <c r="T107" s="19">
        <f>Tableau3[[#This Row],[NB AIDE OP]]*1</f>
        <v>1</v>
      </c>
      <c r="U107" s="19" t="e">
        <f>IF(COUNTIFS(#REF!,Tableau3[[#This Row],[Pièce]],#REF!,"EMBALT")=1,2,0)</f>
        <v>#REF!</v>
      </c>
      <c r="V107" s="29" t="str">
        <f>CONCATENATE(Tableau3[[#This Row],[BT]]," - ",Tableau3[[#This Row],[Séq Op]])</f>
        <v>CJ25-03268 - 2</v>
      </c>
      <c r="W107" s="29" t="str">
        <f>CONCATENATE(Tableau3[[#This Row],[Pièce]]," - ",Tableau3[[#This Row],[Opérations]]," - ",Tableau3[[#This Row],[Séq Op]])</f>
        <v>74-7900 - TAIL-S - 2</v>
      </c>
      <c r="X107" s="29">
        <f>WEEKNUM(Tableau3[[#This Row],[Date Début]])</f>
        <v>13</v>
      </c>
      <c r="Y10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07" s="29" t="str">
        <f>IF(ISERROR(VLOOKUP(Tableau3[[#This Row],[Pièce]],#REF!,2,FALSE)),"",VLOOKUP(Tableau3[[#This Row],[Pièce]],#REF!,2,FALSE))</f>
        <v/>
      </c>
      <c r="AA107" s="29"/>
      <c r="AB107" s="29" t="e">
        <f>VLOOKUP(Tableau3[[#This Row],[Description]],#REF!,2,FALSE)</f>
        <v>#REF!</v>
      </c>
      <c r="AC107" s="29" t="str">
        <f>IF(Tableau3[[#This Row],[Qté Complétée]]&gt;=Tableau3[[#This Row],[Qté Prod.]],"COMPLÉTÉ",IF(Tableau3[[#This Row],[Qté Complétée]]&gt;0,"DÉBUTÉ",""))</f>
        <v/>
      </c>
    </row>
    <row r="108" spans="1:29" x14ac:dyDescent="0.25">
      <c r="A108" s="18" t="s">
        <v>356</v>
      </c>
      <c r="B108" s="18" t="s">
        <v>85</v>
      </c>
      <c r="C108" s="18" t="s">
        <v>170</v>
      </c>
      <c r="D108" s="18" t="s">
        <v>179</v>
      </c>
      <c r="E108" s="18">
        <v>20</v>
      </c>
      <c r="F108" s="17" t="s">
        <v>22</v>
      </c>
      <c r="G108" s="17" t="s">
        <v>23</v>
      </c>
      <c r="H108" s="18" t="s">
        <v>24</v>
      </c>
      <c r="I108" s="18" t="s">
        <v>25</v>
      </c>
      <c r="J108" s="18">
        <v>1300</v>
      </c>
      <c r="K108" s="18">
        <v>0</v>
      </c>
      <c r="L108" s="26">
        <v>45721</v>
      </c>
      <c r="M108" s="27">
        <v>45721.292083333297</v>
      </c>
      <c r="N108" s="27">
        <v>45721.427499999998</v>
      </c>
      <c r="O108" s="28">
        <v>3.25</v>
      </c>
      <c r="P108" s="26">
        <v>45726</v>
      </c>
      <c r="Q108" s="18" t="s">
        <v>285</v>
      </c>
      <c r="R108" s="18" t="s">
        <v>286</v>
      </c>
      <c r="S108" s="19">
        <f>Tableau3[[#This Row],[NB OP]]*1</f>
        <v>1</v>
      </c>
      <c r="T108" s="19">
        <f>Tableau3[[#This Row],[NB AIDE OP]]*1</f>
        <v>0</v>
      </c>
      <c r="U108" s="19" t="e">
        <f>IF(COUNTIFS(#REF!,Tableau3[[#This Row],[Pièce]],#REF!,"EMBALT")=1,2,0)</f>
        <v>#REF!</v>
      </c>
      <c r="V108" s="29" t="str">
        <f>CONCATENATE(Tableau3[[#This Row],[BT]]," - ",Tableau3[[#This Row],[Séq Op]])</f>
        <v>CJ25-03286 - 20</v>
      </c>
      <c r="W108" s="29" t="str">
        <f>CONCATENATE(Tableau3[[#This Row],[Pièce]]," - ",Tableau3[[#This Row],[Opérations]]," - ",Tableau3[[#This Row],[Séq Op]])</f>
        <v>PO-12-727 - TAIL-C - 20</v>
      </c>
      <c r="X108" s="29">
        <f>WEEKNUM(Tableau3[[#This Row],[Date Début]])</f>
        <v>10</v>
      </c>
      <c r="Y10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08" s="29" t="str">
        <f>IF(ISERROR(VLOOKUP(Tableau3[[#This Row],[Pièce]],#REF!,2,FALSE)),"",VLOOKUP(Tableau3[[#This Row],[Pièce]],#REF!,2,FALSE))</f>
        <v/>
      </c>
      <c r="AA108" s="29"/>
      <c r="AB108" s="29" t="e">
        <f>VLOOKUP(Tableau3[[#This Row],[Description]],#REF!,2,FALSE)</f>
        <v>#REF!</v>
      </c>
      <c r="AC108" s="29" t="str">
        <f>IF(Tableau3[[#This Row],[Qté Complétée]]&gt;=Tableau3[[#This Row],[Qté Prod.]],"COMPLÉTÉ",IF(Tableau3[[#This Row],[Qté Complétée]]&gt;0,"DÉBUTÉ",""))</f>
        <v/>
      </c>
    </row>
    <row r="109" spans="1:29" x14ac:dyDescent="0.25">
      <c r="A109" s="18" t="s">
        <v>356</v>
      </c>
      <c r="B109" s="18" t="s">
        <v>85</v>
      </c>
      <c r="C109" s="18" t="s">
        <v>170</v>
      </c>
      <c r="D109" s="18" t="s">
        <v>179</v>
      </c>
      <c r="E109" s="18">
        <v>30</v>
      </c>
      <c r="F109" s="17" t="s">
        <v>22</v>
      </c>
      <c r="G109" s="17" t="s">
        <v>23</v>
      </c>
      <c r="H109" s="18" t="s">
        <v>24</v>
      </c>
      <c r="I109" s="18" t="s">
        <v>25</v>
      </c>
      <c r="J109" s="18">
        <v>1300</v>
      </c>
      <c r="K109" s="18">
        <v>0</v>
      </c>
      <c r="L109" s="26">
        <v>45721</v>
      </c>
      <c r="M109" s="27">
        <v>45721.427499999998</v>
      </c>
      <c r="N109" s="27">
        <v>45722.468333333301</v>
      </c>
      <c r="O109" s="28">
        <v>7.98</v>
      </c>
      <c r="P109" s="26">
        <v>45726</v>
      </c>
      <c r="Q109" s="18" t="s">
        <v>285</v>
      </c>
      <c r="R109" s="18" t="s">
        <v>286</v>
      </c>
      <c r="S109" s="19">
        <f>Tableau3[[#This Row],[NB OP]]*1</f>
        <v>1</v>
      </c>
      <c r="T109" s="19">
        <f>Tableau3[[#This Row],[NB AIDE OP]]*1</f>
        <v>0</v>
      </c>
      <c r="U109" s="19" t="e">
        <f>IF(COUNTIFS(#REF!,Tableau3[[#This Row],[Pièce]],#REF!,"EMBALT")=1,2,0)</f>
        <v>#REF!</v>
      </c>
      <c r="V109" s="29" t="str">
        <f>CONCATENATE(Tableau3[[#This Row],[BT]]," - ",Tableau3[[#This Row],[Séq Op]])</f>
        <v>CJ25-03286 - 30</v>
      </c>
      <c r="W109" s="29" t="str">
        <f>CONCATENATE(Tableau3[[#This Row],[Pièce]]," - ",Tableau3[[#This Row],[Opérations]]," - ",Tableau3[[#This Row],[Séq Op]])</f>
        <v>PO-12-727 - TAIL-C - 30</v>
      </c>
      <c r="X109" s="29">
        <f>WEEKNUM(Tableau3[[#This Row],[Date Début]])</f>
        <v>10</v>
      </c>
      <c r="Y10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09" s="29" t="str">
        <f>IF(ISERROR(VLOOKUP(Tableau3[[#This Row],[Pièce]],#REF!,2,FALSE)),"",VLOOKUP(Tableau3[[#This Row],[Pièce]],#REF!,2,FALSE))</f>
        <v/>
      </c>
      <c r="AA109" s="29"/>
      <c r="AB109" s="29" t="e">
        <f>VLOOKUP(Tableau3[[#This Row],[Description]],#REF!,2,FALSE)</f>
        <v>#REF!</v>
      </c>
      <c r="AC109" s="29" t="str">
        <f>IF(Tableau3[[#This Row],[Qté Complétée]]&gt;=Tableau3[[#This Row],[Qté Prod.]],"COMPLÉTÉ",IF(Tableau3[[#This Row],[Qté Complétée]]&gt;0,"DÉBUTÉ",""))</f>
        <v/>
      </c>
    </row>
    <row r="110" spans="1:29" x14ac:dyDescent="0.25">
      <c r="A110" s="18" t="s">
        <v>356</v>
      </c>
      <c r="B110" s="18" t="s">
        <v>85</v>
      </c>
      <c r="C110" s="18" t="s">
        <v>170</v>
      </c>
      <c r="D110" s="18" t="s">
        <v>179</v>
      </c>
      <c r="E110" s="18">
        <v>40</v>
      </c>
      <c r="F110" s="17" t="s">
        <v>18</v>
      </c>
      <c r="G110" s="17" t="s">
        <v>19</v>
      </c>
      <c r="H110" s="18" t="s">
        <v>20</v>
      </c>
      <c r="I110" s="18" t="s">
        <v>21</v>
      </c>
      <c r="J110" s="18">
        <v>1300</v>
      </c>
      <c r="K110" s="18">
        <v>0</v>
      </c>
      <c r="L110" s="26">
        <v>45721</v>
      </c>
      <c r="M110" s="27">
        <v>45721.433749999997</v>
      </c>
      <c r="N110" s="27">
        <v>45722.4745833333</v>
      </c>
      <c r="O110" s="28">
        <v>7.98</v>
      </c>
      <c r="P110" s="26">
        <v>45726</v>
      </c>
      <c r="Q110" s="18" t="s">
        <v>285</v>
      </c>
      <c r="R110" s="18" t="s">
        <v>286</v>
      </c>
      <c r="S110" s="19">
        <f>Tableau3[[#This Row],[NB OP]]*1</f>
        <v>1</v>
      </c>
      <c r="T110" s="19">
        <f>Tableau3[[#This Row],[NB AIDE OP]]*1</f>
        <v>0</v>
      </c>
      <c r="U110" s="19" t="e">
        <f>IF(COUNTIFS(#REF!,Tableau3[[#This Row],[Pièce]],#REF!,"EMBALT")=1,2,0)</f>
        <v>#REF!</v>
      </c>
      <c r="V110" s="29" t="str">
        <f>CONCATENATE(Tableau3[[#This Row],[BT]]," - ",Tableau3[[#This Row],[Séq Op]])</f>
        <v>CJ25-03286 - 40</v>
      </c>
      <c r="W110" s="29" t="str">
        <f>CONCATENATE(Tableau3[[#This Row],[Pièce]]," - ",Tableau3[[#This Row],[Opérations]]," - ",Tableau3[[#This Row],[Séq Op]])</f>
        <v>PO-12-727 - IMPRIM - 40</v>
      </c>
      <c r="X110" s="29">
        <f>WEEKNUM(Tableau3[[#This Row],[Date Début]])</f>
        <v>10</v>
      </c>
      <c r="Y11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10" s="29" t="str">
        <f>IF(ISERROR(VLOOKUP(Tableau3[[#This Row],[Pièce]],#REF!,2,FALSE)),"",VLOOKUP(Tableau3[[#This Row],[Pièce]],#REF!,2,FALSE))</f>
        <v/>
      </c>
      <c r="AA110" s="29"/>
      <c r="AB110" s="29" t="e">
        <f>VLOOKUP(Tableau3[[#This Row],[Description]],#REF!,2,FALSE)</f>
        <v>#REF!</v>
      </c>
      <c r="AC110" s="29" t="str">
        <f>IF(Tableau3[[#This Row],[Qté Complétée]]&gt;=Tableau3[[#This Row],[Qté Prod.]],"COMPLÉTÉ",IF(Tableau3[[#This Row],[Qté Complétée]]&gt;0,"DÉBUTÉ",""))</f>
        <v/>
      </c>
    </row>
    <row r="111" spans="1:29" x14ac:dyDescent="0.25">
      <c r="A111" s="18" t="s">
        <v>357</v>
      </c>
      <c r="B111" s="18" t="s">
        <v>90</v>
      </c>
      <c r="C111" s="18" t="s">
        <v>171</v>
      </c>
      <c r="D111" s="18" t="s">
        <v>182</v>
      </c>
      <c r="E111" s="18">
        <v>10</v>
      </c>
      <c r="F111" s="17" t="s">
        <v>67</v>
      </c>
      <c r="G111" s="17" t="s">
        <v>429</v>
      </c>
      <c r="H111" s="18" t="s">
        <v>163</v>
      </c>
      <c r="I111" s="18" t="s">
        <v>430</v>
      </c>
      <c r="J111" s="18">
        <v>644</v>
      </c>
      <c r="K111" s="18">
        <v>0</v>
      </c>
      <c r="L111" s="26">
        <v>45719</v>
      </c>
      <c r="M111" s="27">
        <v>45719.291666666701</v>
      </c>
      <c r="N111" s="27">
        <v>45720.372499999998</v>
      </c>
      <c r="O111" s="28">
        <v>8.94</v>
      </c>
      <c r="P111" s="26">
        <v>45718</v>
      </c>
      <c r="Q111" s="18" t="s">
        <v>289</v>
      </c>
      <c r="R111" s="18" t="s">
        <v>285</v>
      </c>
      <c r="S111" s="19">
        <f>Tableau3[[#This Row],[NB OP]]*1</f>
        <v>2</v>
      </c>
      <c r="T111" s="19">
        <f>Tableau3[[#This Row],[NB AIDE OP]]*1</f>
        <v>1</v>
      </c>
      <c r="U111" s="19" t="e">
        <f>IF(COUNTIFS(#REF!,Tableau3[[#This Row],[Pièce]],#REF!,"EMBALT")=1,2,0)</f>
        <v>#REF!</v>
      </c>
      <c r="V111" s="29" t="str">
        <f>CONCATENATE(Tableau3[[#This Row],[BT]]," - ",Tableau3[[#This Row],[Séq Op]])</f>
        <v>CJ25-03312 - 10</v>
      </c>
      <c r="W111" s="29" t="str">
        <f>CONCATENATE(Tableau3[[#This Row],[Pièce]]," - ",Tableau3[[#This Row],[Opérations]]," - ",Tableau3[[#This Row],[Séq Op]])</f>
        <v>19-0360 - ASSEMB - 10</v>
      </c>
      <c r="X111" s="29">
        <f>WEEKNUM(Tableau3[[#This Row],[Date Début]])</f>
        <v>10</v>
      </c>
      <c r="Y11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11" s="29" t="str">
        <f>IF(ISERROR(VLOOKUP(Tableau3[[#This Row],[Pièce]],#REF!,2,FALSE)),"",VLOOKUP(Tableau3[[#This Row],[Pièce]],#REF!,2,FALSE))</f>
        <v/>
      </c>
      <c r="AA111" s="29"/>
      <c r="AB111" s="29" t="e">
        <f>VLOOKUP(Tableau3[[#This Row],[Description]],#REF!,2,FALSE)</f>
        <v>#REF!</v>
      </c>
      <c r="AC111" s="29" t="str">
        <f>IF(Tableau3[[#This Row],[Qté Complétée]]&gt;=Tableau3[[#This Row],[Qté Prod.]],"COMPLÉTÉ",IF(Tableau3[[#This Row],[Qté Complétée]]&gt;0,"DÉBUTÉ",""))</f>
        <v/>
      </c>
    </row>
    <row r="112" spans="1:29" x14ac:dyDescent="0.25">
      <c r="A112" s="18" t="s">
        <v>358</v>
      </c>
      <c r="B112" s="18" t="s">
        <v>91</v>
      </c>
      <c r="C112" s="18" t="s">
        <v>359</v>
      </c>
      <c r="D112" s="18" t="s">
        <v>360</v>
      </c>
      <c r="E112" s="18">
        <v>20</v>
      </c>
      <c r="F112" s="17" t="s">
        <v>22</v>
      </c>
      <c r="G112" s="17" t="s">
        <v>26</v>
      </c>
      <c r="H112" s="18" t="s">
        <v>24</v>
      </c>
      <c r="I112" s="18" t="s">
        <v>27</v>
      </c>
      <c r="J112" s="18">
        <v>224</v>
      </c>
      <c r="K112" s="18">
        <v>0</v>
      </c>
      <c r="L112" s="26">
        <v>45721</v>
      </c>
      <c r="M112" s="27">
        <v>45721.461666666699</v>
      </c>
      <c r="N112" s="27">
        <v>45721.545833333301</v>
      </c>
      <c r="O112" s="28">
        <v>1.02</v>
      </c>
      <c r="P112" s="26">
        <v>45728</v>
      </c>
      <c r="Q112" s="18" t="s">
        <v>285</v>
      </c>
      <c r="R112" s="18" t="s">
        <v>286</v>
      </c>
      <c r="S112" s="19">
        <f>Tableau3[[#This Row],[NB OP]]*1</f>
        <v>1</v>
      </c>
      <c r="T112" s="19">
        <f>Tableau3[[#This Row],[NB AIDE OP]]*1</f>
        <v>0</v>
      </c>
      <c r="U112" s="19" t="e">
        <f>IF(COUNTIFS(#REF!,Tableau3[[#This Row],[Pièce]],#REF!,"EMBALT")=1,2,0)</f>
        <v>#REF!</v>
      </c>
      <c r="V112" s="29" t="str">
        <f>CONCATENATE(Tableau3[[#This Row],[BT]]," - ",Tableau3[[#This Row],[Séq Op]])</f>
        <v>CJ25-03313 - 20</v>
      </c>
      <c r="W112" s="29" t="str">
        <f>CONCATENATE(Tableau3[[#This Row],[Pièce]]," - ",Tableau3[[#This Row],[Opérations]]," - ",Tableau3[[#This Row],[Séq Op]])</f>
        <v>45-2530 - TAIL-C - 20</v>
      </c>
      <c r="X112" s="29">
        <f>WEEKNUM(Tableau3[[#This Row],[Date Début]])</f>
        <v>10</v>
      </c>
      <c r="Y11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12" s="29" t="str">
        <f>IF(ISERROR(VLOOKUP(Tableau3[[#This Row],[Pièce]],#REF!,2,FALSE)),"",VLOOKUP(Tableau3[[#This Row],[Pièce]],#REF!,2,FALSE))</f>
        <v/>
      </c>
      <c r="AA112" s="29"/>
      <c r="AB112" s="29" t="e">
        <f>VLOOKUP(Tableau3[[#This Row],[Description]],#REF!,2,FALSE)</f>
        <v>#REF!</v>
      </c>
      <c r="AC112" s="29" t="str">
        <f>IF(Tableau3[[#This Row],[Qté Complétée]]&gt;=Tableau3[[#This Row],[Qté Prod.]],"COMPLÉTÉ",IF(Tableau3[[#This Row],[Qté Complétée]]&gt;0,"DÉBUTÉ",""))</f>
        <v/>
      </c>
    </row>
    <row r="113" spans="1:29" x14ac:dyDescent="0.25">
      <c r="A113" s="18" t="s">
        <v>358</v>
      </c>
      <c r="B113" s="18" t="s">
        <v>91</v>
      </c>
      <c r="C113" s="18" t="s">
        <v>359</v>
      </c>
      <c r="D113" s="18" t="s">
        <v>360</v>
      </c>
      <c r="E113" s="18">
        <v>30</v>
      </c>
      <c r="F113" s="17" t="s">
        <v>22</v>
      </c>
      <c r="G113" s="17" t="s">
        <v>26</v>
      </c>
      <c r="H113" s="18" t="s">
        <v>24</v>
      </c>
      <c r="I113" s="18" t="s">
        <v>27</v>
      </c>
      <c r="J113" s="18">
        <v>224</v>
      </c>
      <c r="K113" s="18">
        <v>0</v>
      </c>
      <c r="L113" s="26">
        <v>45721</v>
      </c>
      <c r="M113" s="27">
        <v>45721.545833333301</v>
      </c>
      <c r="N113" s="27">
        <v>45721.571666666699</v>
      </c>
      <c r="O113" s="28">
        <v>0.62</v>
      </c>
      <c r="P113" s="26">
        <v>45728</v>
      </c>
      <c r="Q113" s="18" t="s">
        <v>285</v>
      </c>
      <c r="R113" s="18" t="s">
        <v>285</v>
      </c>
      <c r="S113" s="19">
        <f>Tableau3[[#This Row],[NB OP]]*1</f>
        <v>1</v>
      </c>
      <c r="T113" s="19">
        <f>Tableau3[[#This Row],[NB AIDE OP]]*1</f>
        <v>1</v>
      </c>
      <c r="U113" s="19" t="e">
        <f>IF(COUNTIFS(#REF!,Tableau3[[#This Row],[Pièce]],#REF!,"EMBALT")=1,2,0)</f>
        <v>#REF!</v>
      </c>
      <c r="V113" s="29" t="str">
        <f>CONCATENATE(Tableau3[[#This Row],[BT]]," - ",Tableau3[[#This Row],[Séq Op]])</f>
        <v>CJ25-03313 - 30</v>
      </c>
      <c r="W113" s="29" t="str">
        <f>CONCATENATE(Tableau3[[#This Row],[Pièce]]," - ",Tableau3[[#This Row],[Opérations]]," - ",Tableau3[[#This Row],[Séq Op]])</f>
        <v>45-2530 - TAIL-C - 30</v>
      </c>
      <c r="X113" s="29">
        <f>WEEKNUM(Tableau3[[#This Row],[Date Début]])</f>
        <v>10</v>
      </c>
      <c r="Y11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13" s="29" t="str">
        <f>IF(ISERROR(VLOOKUP(Tableau3[[#This Row],[Pièce]],#REF!,2,FALSE)),"",VLOOKUP(Tableau3[[#This Row],[Pièce]],#REF!,2,FALSE))</f>
        <v/>
      </c>
      <c r="AA113" s="29"/>
      <c r="AB113" s="29" t="e">
        <f>VLOOKUP(Tableau3[[#This Row],[Description]],#REF!,2,FALSE)</f>
        <v>#REF!</v>
      </c>
      <c r="AC113" s="29" t="str">
        <f>IF(Tableau3[[#This Row],[Qté Complétée]]&gt;=Tableau3[[#This Row],[Qté Prod.]],"COMPLÉTÉ",IF(Tableau3[[#This Row],[Qté Complétée]]&gt;0,"DÉBUTÉ",""))</f>
        <v/>
      </c>
    </row>
    <row r="114" spans="1:29" x14ac:dyDescent="0.25">
      <c r="A114" s="18" t="s">
        <v>361</v>
      </c>
      <c r="B114" s="18" t="s">
        <v>94</v>
      </c>
      <c r="C114" s="18" t="s">
        <v>362</v>
      </c>
      <c r="D114" s="18" t="s">
        <v>363</v>
      </c>
      <c r="E114" s="18">
        <v>30</v>
      </c>
      <c r="F114" s="17" t="s">
        <v>14</v>
      </c>
      <c r="G114" s="17" t="s">
        <v>15</v>
      </c>
      <c r="H114" s="18" t="s">
        <v>16</v>
      </c>
      <c r="I114" s="18" t="s">
        <v>17</v>
      </c>
      <c r="J114" s="18">
        <v>2304</v>
      </c>
      <c r="K114" s="18">
        <v>0</v>
      </c>
      <c r="L114" s="26">
        <v>45721</v>
      </c>
      <c r="M114" s="27">
        <v>45721.311666666697</v>
      </c>
      <c r="N114" s="27">
        <v>45721.337500000001</v>
      </c>
      <c r="O114" s="28">
        <v>0.62</v>
      </c>
      <c r="P114" s="26">
        <v>45727</v>
      </c>
      <c r="Q114" s="18" t="s">
        <v>285</v>
      </c>
      <c r="R114" s="18" t="s">
        <v>285</v>
      </c>
      <c r="S114" s="19">
        <f>Tableau3[[#This Row],[NB OP]]*1</f>
        <v>1</v>
      </c>
      <c r="T114" s="19">
        <f>Tableau3[[#This Row],[NB AIDE OP]]*1</f>
        <v>1</v>
      </c>
      <c r="U114" s="19" t="e">
        <f>IF(COUNTIFS(#REF!,Tableau3[[#This Row],[Pièce]],#REF!,"EMBALT")=1,2,0)</f>
        <v>#REF!</v>
      </c>
      <c r="V114" s="29" t="str">
        <f>CONCATENATE(Tableau3[[#This Row],[BT]]," - ",Tableau3[[#This Row],[Séq Op]])</f>
        <v>CJ25-03314 - 30</v>
      </c>
      <c r="W114" s="29" t="str">
        <f>CONCATENATE(Tableau3[[#This Row],[Pièce]]," - ",Tableau3[[#This Row],[Opérations]]," - ",Tableau3[[#This Row],[Séq Op]])</f>
        <v>49-0920 - TAIL-S - 30</v>
      </c>
      <c r="X114" s="29">
        <f>WEEKNUM(Tableau3[[#This Row],[Date Début]])</f>
        <v>10</v>
      </c>
      <c r="Y11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14" s="29" t="str">
        <f>IF(ISERROR(VLOOKUP(Tableau3[[#This Row],[Pièce]],#REF!,2,FALSE)),"",VLOOKUP(Tableau3[[#This Row],[Pièce]],#REF!,2,FALSE))</f>
        <v/>
      </c>
      <c r="AA114" s="29"/>
      <c r="AB114" s="29" t="e">
        <f>VLOOKUP(Tableau3[[#This Row],[Description]],#REF!,2,FALSE)</f>
        <v>#REF!</v>
      </c>
      <c r="AC114" s="29" t="str">
        <f>IF(Tableau3[[#This Row],[Qté Complétée]]&gt;=Tableau3[[#This Row],[Qté Prod.]],"COMPLÉTÉ",IF(Tableau3[[#This Row],[Qté Complétée]]&gt;0,"DÉBUTÉ",""))</f>
        <v/>
      </c>
    </row>
    <row r="115" spans="1:29" x14ac:dyDescent="0.25">
      <c r="A115" s="18" t="s">
        <v>364</v>
      </c>
      <c r="B115" s="18" t="s">
        <v>87</v>
      </c>
      <c r="C115" s="18" t="s">
        <v>365</v>
      </c>
      <c r="D115" s="18" t="s">
        <v>366</v>
      </c>
      <c r="E115" s="18">
        <v>20</v>
      </c>
      <c r="F115" s="17" t="s">
        <v>22</v>
      </c>
      <c r="G115" s="17" t="s">
        <v>33</v>
      </c>
      <c r="H115" s="18" t="s">
        <v>24</v>
      </c>
      <c r="I115" s="18" t="s">
        <v>34</v>
      </c>
      <c r="J115" s="18">
        <v>864</v>
      </c>
      <c r="K115" s="18">
        <v>0</v>
      </c>
      <c r="L115" s="26">
        <v>45727</v>
      </c>
      <c r="M115" s="27">
        <v>45727.292083333297</v>
      </c>
      <c r="N115" s="27">
        <v>45727.375</v>
      </c>
      <c r="O115" s="28">
        <v>1.99</v>
      </c>
      <c r="P115" s="26">
        <v>45729</v>
      </c>
      <c r="Q115" s="18" t="s">
        <v>285</v>
      </c>
      <c r="R115" s="18" t="s">
        <v>286</v>
      </c>
      <c r="S115" s="19">
        <f>Tableau3[[#This Row],[NB OP]]*1</f>
        <v>1</v>
      </c>
      <c r="T115" s="19">
        <f>Tableau3[[#This Row],[NB AIDE OP]]*1</f>
        <v>0</v>
      </c>
      <c r="U115" s="19" t="e">
        <f>IF(COUNTIFS(#REF!,Tableau3[[#This Row],[Pièce]],#REF!,"EMBALT")=1,2,0)</f>
        <v>#REF!</v>
      </c>
      <c r="V115" s="29" t="str">
        <f>CONCATENATE(Tableau3[[#This Row],[BT]]," - ",Tableau3[[#This Row],[Séq Op]])</f>
        <v>CJ25-03315 - 20</v>
      </c>
      <c r="W115" s="29" t="str">
        <f>CONCATENATE(Tableau3[[#This Row],[Pièce]]," - ",Tableau3[[#This Row],[Opérations]]," - ",Tableau3[[#This Row],[Séq Op]])</f>
        <v>56-3070 - TAIL-C - 20</v>
      </c>
      <c r="X115" s="29">
        <f>WEEKNUM(Tableau3[[#This Row],[Date Début]])</f>
        <v>11</v>
      </c>
      <c r="Y11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15" s="29" t="str">
        <f>IF(ISERROR(VLOOKUP(Tableau3[[#This Row],[Pièce]],#REF!,2,FALSE)),"",VLOOKUP(Tableau3[[#This Row],[Pièce]],#REF!,2,FALSE))</f>
        <v/>
      </c>
      <c r="AA115" s="29"/>
      <c r="AB115" s="29" t="e">
        <f>VLOOKUP(Tableau3[[#This Row],[Description]],#REF!,2,FALSE)</f>
        <v>#REF!</v>
      </c>
      <c r="AC115" s="29" t="str">
        <f>IF(Tableau3[[#This Row],[Qté Complétée]]&gt;=Tableau3[[#This Row],[Qté Prod.]],"COMPLÉTÉ",IF(Tableau3[[#This Row],[Qté Complétée]]&gt;0,"DÉBUTÉ",""))</f>
        <v/>
      </c>
    </row>
    <row r="116" spans="1:29" x14ac:dyDescent="0.25">
      <c r="A116" s="18" t="s">
        <v>367</v>
      </c>
      <c r="B116" s="18" t="s">
        <v>125</v>
      </c>
      <c r="C116" s="18" t="s">
        <v>368</v>
      </c>
      <c r="D116" s="18" t="s">
        <v>369</v>
      </c>
      <c r="E116" s="18">
        <v>20</v>
      </c>
      <c r="F116" s="17" t="s">
        <v>22</v>
      </c>
      <c r="G116" s="17" t="s">
        <v>26</v>
      </c>
      <c r="H116" s="18" t="s">
        <v>24</v>
      </c>
      <c r="I116" s="18" t="s">
        <v>27</v>
      </c>
      <c r="J116" s="18">
        <v>4680</v>
      </c>
      <c r="K116" s="18">
        <v>0</v>
      </c>
      <c r="L116" s="26">
        <v>45719</v>
      </c>
      <c r="M116" s="27">
        <v>45719.292083333297</v>
      </c>
      <c r="N116" s="27">
        <v>45719.317083333299</v>
      </c>
      <c r="O116" s="28">
        <v>0.6</v>
      </c>
      <c r="P116" s="26">
        <v>45722</v>
      </c>
      <c r="Q116" s="18" t="s">
        <v>285</v>
      </c>
      <c r="R116" s="18" t="s">
        <v>285</v>
      </c>
      <c r="S116" s="19">
        <f>Tableau3[[#This Row],[NB OP]]*1</f>
        <v>1</v>
      </c>
      <c r="T116" s="19">
        <f>Tableau3[[#This Row],[NB AIDE OP]]*1</f>
        <v>1</v>
      </c>
      <c r="U116" s="19" t="e">
        <f>IF(COUNTIFS(#REF!,Tableau3[[#This Row],[Pièce]],#REF!,"EMBALT")=1,2,0)</f>
        <v>#REF!</v>
      </c>
      <c r="V116" s="29" t="str">
        <f>CONCATENATE(Tableau3[[#This Row],[BT]]," - ",Tableau3[[#This Row],[Séq Op]])</f>
        <v>CJ25-03316 - 20</v>
      </c>
      <c r="W116" s="29" t="str">
        <f>CONCATENATE(Tableau3[[#This Row],[Pièce]]," - ",Tableau3[[#This Row],[Opérations]]," - ",Tableau3[[#This Row],[Séq Op]])</f>
        <v>65-3360 - TAIL-C - 20</v>
      </c>
      <c r="X116" s="29">
        <f>WEEKNUM(Tableau3[[#This Row],[Date Début]])</f>
        <v>10</v>
      </c>
      <c r="Y11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16" s="29" t="str">
        <f>IF(ISERROR(VLOOKUP(Tableau3[[#This Row],[Pièce]],#REF!,2,FALSE)),"",VLOOKUP(Tableau3[[#This Row],[Pièce]],#REF!,2,FALSE))</f>
        <v/>
      </c>
      <c r="AA116" s="29"/>
      <c r="AB116" s="29" t="e">
        <f>VLOOKUP(Tableau3[[#This Row],[Description]],#REF!,2,FALSE)</f>
        <v>#REF!</v>
      </c>
      <c r="AC116" s="29" t="str">
        <f>IF(Tableau3[[#This Row],[Qté Complétée]]&gt;=Tableau3[[#This Row],[Qté Prod.]],"COMPLÉTÉ",IF(Tableau3[[#This Row],[Qté Complétée]]&gt;0,"DÉBUTÉ",""))</f>
        <v/>
      </c>
    </row>
    <row r="117" spans="1:29" x14ac:dyDescent="0.25">
      <c r="A117" s="18" t="s">
        <v>367</v>
      </c>
      <c r="B117" s="18" t="s">
        <v>125</v>
      </c>
      <c r="C117" s="18" t="s">
        <v>368</v>
      </c>
      <c r="D117" s="18" t="s">
        <v>369</v>
      </c>
      <c r="E117" s="18">
        <v>30</v>
      </c>
      <c r="F117" s="17" t="s">
        <v>14</v>
      </c>
      <c r="G117" s="17" t="s">
        <v>50</v>
      </c>
      <c r="H117" s="18" t="s">
        <v>16</v>
      </c>
      <c r="I117" s="18" t="s">
        <v>43</v>
      </c>
      <c r="J117" s="18">
        <v>4680</v>
      </c>
      <c r="K117" s="18">
        <v>0</v>
      </c>
      <c r="L117" s="26">
        <v>45720</v>
      </c>
      <c r="M117" s="27">
        <v>45720.293333333299</v>
      </c>
      <c r="N117" s="27">
        <v>45720.411249999997</v>
      </c>
      <c r="O117" s="28">
        <v>2.83</v>
      </c>
      <c r="P117" s="26">
        <v>45722</v>
      </c>
      <c r="Q117" s="18" t="s">
        <v>285</v>
      </c>
      <c r="R117" s="18" t="s">
        <v>285</v>
      </c>
      <c r="S117" s="19">
        <f>Tableau3[[#This Row],[NB OP]]*1</f>
        <v>1</v>
      </c>
      <c r="T117" s="19">
        <f>Tableau3[[#This Row],[NB AIDE OP]]*1</f>
        <v>1</v>
      </c>
      <c r="U117" s="19" t="e">
        <f>IF(COUNTIFS(#REF!,Tableau3[[#This Row],[Pièce]],#REF!,"EMBALT")=1,2,0)</f>
        <v>#REF!</v>
      </c>
      <c r="V117" s="29" t="str">
        <f>CONCATENATE(Tableau3[[#This Row],[BT]]," - ",Tableau3[[#This Row],[Séq Op]])</f>
        <v>CJ25-03316 - 30</v>
      </c>
      <c r="W117" s="29" t="str">
        <f>CONCATENATE(Tableau3[[#This Row],[Pièce]]," - ",Tableau3[[#This Row],[Opérations]]," - ",Tableau3[[#This Row],[Séq Op]])</f>
        <v>65-3360 - TAIL-S - 30</v>
      </c>
      <c r="X117" s="29">
        <f>WEEKNUM(Tableau3[[#This Row],[Date Début]])</f>
        <v>10</v>
      </c>
      <c r="Y11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17" s="29" t="str">
        <f>IF(ISERROR(VLOOKUP(Tableau3[[#This Row],[Pièce]],#REF!,2,FALSE)),"",VLOOKUP(Tableau3[[#This Row],[Pièce]],#REF!,2,FALSE))</f>
        <v/>
      </c>
      <c r="AA117" s="29"/>
      <c r="AB117" s="29" t="e">
        <f>VLOOKUP(Tableau3[[#This Row],[Description]],#REF!,2,FALSE)</f>
        <v>#REF!</v>
      </c>
      <c r="AC117" s="29" t="str">
        <f>IF(Tableau3[[#This Row],[Qté Complétée]]&gt;=Tableau3[[#This Row],[Qté Prod.]],"COMPLÉTÉ",IF(Tableau3[[#This Row],[Qté Complétée]]&gt;0,"DÉBUTÉ",""))</f>
        <v/>
      </c>
    </row>
    <row r="118" spans="1:29" x14ac:dyDescent="0.25">
      <c r="A118" s="18" t="s">
        <v>370</v>
      </c>
      <c r="B118" s="18" t="s">
        <v>154</v>
      </c>
      <c r="C118" s="18" t="s">
        <v>371</v>
      </c>
      <c r="D118" s="18" t="s">
        <v>202</v>
      </c>
      <c r="E118" s="18">
        <v>20</v>
      </c>
      <c r="F118" s="17" t="s">
        <v>14</v>
      </c>
      <c r="G118" s="17" t="s">
        <v>15</v>
      </c>
      <c r="H118" s="18" t="s">
        <v>16</v>
      </c>
      <c r="I118" s="18" t="s">
        <v>17</v>
      </c>
      <c r="J118" s="18">
        <v>2538</v>
      </c>
      <c r="K118" s="18">
        <v>0</v>
      </c>
      <c r="L118" s="26">
        <v>45736</v>
      </c>
      <c r="M118" s="27">
        <v>45736.292500000003</v>
      </c>
      <c r="N118" s="27">
        <v>45736.410833333299</v>
      </c>
      <c r="O118" s="28">
        <v>2.99</v>
      </c>
      <c r="P118" s="26">
        <v>45740</v>
      </c>
      <c r="Q118" s="18" t="s">
        <v>285</v>
      </c>
      <c r="R118" s="18" t="s">
        <v>285</v>
      </c>
      <c r="S118" s="19">
        <f>Tableau3[[#This Row],[NB OP]]*1</f>
        <v>1</v>
      </c>
      <c r="T118" s="19">
        <f>Tableau3[[#This Row],[NB AIDE OP]]*1</f>
        <v>1</v>
      </c>
      <c r="U118" s="19" t="e">
        <f>IF(COUNTIFS(#REF!,Tableau3[[#This Row],[Pièce]],#REF!,"EMBALT")=1,2,0)</f>
        <v>#REF!</v>
      </c>
      <c r="V118" s="29" t="str">
        <f>CONCATENATE(Tableau3[[#This Row],[BT]]," - ",Tableau3[[#This Row],[Séq Op]])</f>
        <v>CJ25-03320 - 20</v>
      </c>
      <c r="W118" s="29" t="str">
        <f>CONCATENATE(Tableau3[[#This Row],[Pièce]]," - ",Tableau3[[#This Row],[Opérations]]," - ",Tableau3[[#This Row],[Séq Op]])</f>
        <v>74-1590 - TAIL-S - 20</v>
      </c>
      <c r="X118" s="29">
        <f>WEEKNUM(Tableau3[[#This Row],[Date Début]])</f>
        <v>12</v>
      </c>
      <c r="Y11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18" s="29" t="str">
        <f>IF(ISERROR(VLOOKUP(Tableau3[[#This Row],[Pièce]],#REF!,2,FALSE)),"",VLOOKUP(Tableau3[[#This Row],[Pièce]],#REF!,2,FALSE))</f>
        <v/>
      </c>
      <c r="AA118" s="29"/>
      <c r="AB118" s="29" t="e">
        <f>VLOOKUP(Tableau3[[#This Row],[Description]],#REF!,2,FALSE)</f>
        <v>#REF!</v>
      </c>
      <c r="AC118" s="29" t="str">
        <f>IF(Tableau3[[#This Row],[Qté Complétée]]&gt;=Tableau3[[#This Row],[Qté Prod.]],"COMPLÉTÉ",IF(Tableau3[[#This Row],[Qté Complétée]]&gt;0,"DÉBUTÉ",""))</f>
        <v/>
      </c>
    </row>
    <row r="119" spans="1:29" x14ac:dyDescent="0.25">
      <c r="A119" s="18" t="s">
        <v>372</v>
      </c>
      <c r="B119" s="18" t="s">
        <v>373</v>
      </c>
      <c r="C119" s="18" t="s">
        <v>368</v>
      </c>
      <c r="D119" s="18" t="s">
        <v>202</v>
      </c>
      <c r="E119" s="18">
        <v>20</v>
      </c>
      <c r="F119" s="17" t="s">
        <v>22</v>
      </c>
      <c r="G119" s="17" t="s">
        <v>26</v>
      </c>
      <c r="H119" s="18" t="s">
        <v>24</v>
      </c>
      <c r="I119" s="18" t="s">
        <v>27</v>
      </c>
      <c r="J119" s="18">
        <v>5280</v>
      </c>
      <c r="K119" s="18">
        <v>0</v>
      </c>
      <c r="L119" s="26">
        <v>45719</v>
      </c>
      <c r="M119" s="27">
        <v>45719.317083333299</v>
      </c>
      <c r="N119" s="27">
        <v>45719.3379166667</v>
      </c>
      <c r="O119" s="28">
        <v>0.5</v>
      </c>
      <c r="P119" s="26">
        <v>45722</v>
      </c>
      <c r="Q119" s="18" t="s">
        <v>285</v>
      </c>
      <c r="R119" s="18" t="s">
        <v>285</v>
      </c>
      <c r="S119" s="19">
        <f>Tableau3[[#This Row],[NB OP]]*1</f>
        <v>1</v>
      </c>
      <c r="T119" s="19">
        <f>Tableau3[[#This Row],[NB AIDE OP]]*1</f>
        <v>1</v>
      </c>
      <c r="U119" s="19" t="e">
        <f>IF(COUNTIFS(#REF!,Tableau3[[#This Row],[Pièce]],#REF!,"EMBALT")=1,2,0)</f>
        <v>#REF!</v>
      </c>
      <c r="V119" s="29" t="str">
        <f>CONCATENATE(Tableau3[[#This Row],[BT]]," - ",Tableau3[[#This Row],[Séq Op]])</f>
        <v>CJ25-03321 - 20</v>
      </c>
      <c r="W119" s="29" t="str">
        <f>CONCATENATE(Tableau3[[#This Row],[Pièce]]," - ",Tableau3[[#This Row],[Opérations]]," - ",Tableau3[[#This Row],[Séq Op]])</f>
        <v>75-0100 - TAIL-C - 20</v>
      </c>
      <c r="X119" s="29">
        <f>WEEKNUM(Tableau3[[#This Row],[Date Début]])</f>
        <v>10</v>
      </c>
      <c r="Y11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19" s="29" t="str">
        <f>IF(ISERROR(VLOOKUP(Tableau3[[#This Row],[Pièce]],#REF!,2,FALSE)),"",VLOOKUP(Tableau3[[#This Row],[Pièce]],#REF!,2,FALSE))</f>
        <v/>
      </c>
      <c r="AA119" s="29"/>
      <c r="AB119" s="29" t="e">
        <f>VLOOKUP(Tableau3[[#This Row],[Description]],#REF!,2,FALSE)</f>
        <v>#REF!</v>
      </c>
      <c r="AC119" s="29" t="str">
        <f>IF(Tableau3[[#This Row],[Qté Complétée]]&gt;=Tableau3[[#This Row],[Qté Prod.]],"COMPLÉTÉ",IF(Tableau3[[#This Row],[Qté Complétée]]&gt;0,"DÉBUTÉ",""))</f>
        <v/>
      </c>
    </row>
    <row r="120" spans="1:29" x14ac:dyDescent="0.25">
      <c r="A120" s="18" t="s">
        <v>372</v>
      </c>
      <c r="B120" s="18" t="s">
        <v>373</v>
      </c>
      <c r="C120" s="18" t="s">
        <v>368</v>
      </c>
      <c r="D120" s="18" t="s">
        <v>202</v>
      </c>
      <c r="E120" s="18">
        <v>30</v>
      </c>
      <c r="F120" s="17" t="s">
        <v>14</v>
      </c>
      <c r="G120" s="17" t="s">
        <v>50</v>
      </c>
      <c r="H120" s="18" t="s">
        <v>16</v>
      </c>
      <c r="I120" s="18" t="s">
        <v>43</v>
      </c>
      <c r="J120" s="18">
        <v>5280</v>
      </c>
      <c r="K120" s="18">
        <v>0</v>
      </c>
      <c r="L120" s="26">
        <v>45720</v>
      </c>
      <c r="M120" s="27">
        <v>45720.411249999997</v>
      </c>
      <c r="N120" s="27">
        <v>45720.475416666697</v>
      </c>
      <c r="O120" s="28">
        <v>1.54</v>
      </c>
      <c r="P120" s="26">
        <v>45722</v>
      </c>
      <c r="Q120" s="18" t="s">
        <v>285</v>
      </c>
      <c r="R120" s="18" t="s">
        <v>289</v>
      </c>
      <c r="S120" s="19">
        <f>Tableau3[[#This Row],[NB OP]]*1</f>
        <v>1</v>
      </c>
      <c r="T120" s="19">
        <f>Tableau3[[#This Row],[NB AIDE OP]]*1</f>
        <v>2</v>
      </c>
      <c r="U120" s="19" t="e">
        <f>IF(COUNTIFS(#REF!,Tableau3[[#This Row],[Pièce]],#REF!,"EMBALT")=1,2,0)</f>
        <v>#REF!</v>
      </c>
      <c r="V120" s="29" t="str">
        <f>CONCATENATE(Tableau3[[#This Row],[BT]]," - ",Tableau3[[#This Row],[Séq Op]])</f>
        <v>CJ25-03321 - 30</v>
      </c>
      <c r="W120" s="29" t="str">
        <f>CONCATENATE(Tableau3[[#This Row],[Pièce]]," - ",Tableau3[[#This Row],[Opérations]]," - ",Tableau3[[#This Row],[Séq Op]])</f>
        <v>75-0100 - TAIL-S - 30</v>
      </c>
      <c r="X120" s="29">
        <f>WEEKNUM(Tableau3[[#This Row],[Date Début]])</f>
        <v>10</v>
      </c>
      <c r="Y12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20" s="29" t="str">
        <f>IF(ISERROR(VLOOKUP(Tableau3[[#This Row],[Pièce]],#REF!,2,FALSE)),"",VLOOKUP(Tableau3[[#This Row],[Pièce]],#REF!,2,FALSE))</f>
        <v/>
      </c>
      <c r="AA120" s="29"/>
      <c r="AB120" s="29" t="e">
        <f>VLOOKUP(Tableau3[[#This Row],[Description]],#REF!,2,FALSE)</f>
        <v>#REF!</v>
      </c>
      <c r="AC120" s="29" t="str">
        <f>IF(Tableau3[[#This Row],[Qté Complétée]]&gt;=Tableau3[[#This Row],[Qté Prod.]],"COMPLÉTÉ",IF(Tableau3[[#This Row],[Qté Complétée]]&gt;0,"DÉBUTÉ",""))</f>
        <v/>
      </c>
    </row>
    <row r="121" spans="1:29" x14ac:dyDescent="0.25">
      <c r="A121" s="18" t="s">
        <v>374</v>
      </c>
      <c r="B121" s="18" t="s">
        <v>110</v>
      </c>
      <c r="C121" s="18" t="s">
        <v>375</v>
      </c>
      <c r="D121" s="18" t="s">
        <v>376</v>
      </c>
      <c r="E121" s="18">
        <v>10</v>
      </c>
      <c r="F121" s="17" t="s">
        <v>67</v>
      </c>
      <c r="G121" s="17" t="s">
        <v>429</v>
      </c>
      <c r="H121" s="18" t="s">
        <v>163</v>
      </c>
      <c r="I121" s="18" t="s">
        <v>430</v>
      </c>
      <c r="J121" s="18">
        <v>792</v>
      </c>
      <c r="K121" s="18">
        <v>0</v>
      </c>
      <c r="L121" s="26">
        <v>45726</v>
      </c>
      <c r="M121" s="27">
        <v>45726.292083333297</v>
      </c>
      <c r="N121" s="27">
        <v>45729.425416666701</v>
      </c>
      <c r="O121" s="28">
        <v>24.2</v>
      </c>
      <c r="P121" s="26">
        <v>45730</v>
      </c>
      <c r="Q121" s="18" t="s">
        <v>289</v>
      </c>
      <c r="R121" s="18" t="s">
        <v>286</v>
      </c>
      <c r="S121" s="19">
        <f>Tableau3[[#This Row],[NB OP]]*1</f>
        <v>2</v>
      </c>
      <c r="T121" s="19">
        <f>Tableau3[[#This Row],[NB AIDE OP]]*1</f>
        <v>0</v>
      </c>
      <c r="U121" s="19" t="e">
        <f>IF(COUNTIFS(#REF!,Tableau3[[#This Row],[Pièce]],#REF!,"EMBALT")=1,2,0)</f>
        <v>#REF!</v>
      </c>
      <c r="V121" s="29" t="str">
        <f>CONCATENATE(Tableau3[[#This Row],[BT]]," - ",Tableau3[[#This Row],[Séq Op]])</f>
        <v>CJ25-03322 - 10</v>
      </c>
      <c r="W121" s="29" t="str">
        <f>CONCATENATE(Tableau3[[#This Row],[Pièce]]," - ",Tableau3[[#This Row],[Opérations]]," - ",Tableau3[[#This Row],[Séq Op]])</f>
        <v>61-3370 - ASSEMB - 10</v>
      </c>
      <c r="X121" s="29">
        <f>WEEKNUM(Tableau3[[#This Row],[Date Début]])</f>
        <v>11</v>
      </c>
      <c r="Y12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21" s="29" t="str">
        <f>IF(ISERROR(VLOOKUP(Tableau3[[#This Row],[Pièce]],#REF!,2,FALSE)),"",VLOOKUP(Tableau3[[#This Row],[Pièce]],#REF!,2,FALSE))</f>
        <v/>
      </c>
      <c r="AA121" s="29"/>
      <c r="AB121" s="29" t="e">
        <f>VLOOKUP(Tableau3[[#This Row],[Description]],#REF!,2,FALSE)</f>
        <v>#REF!</v>
      </c>
      <c r="AC121" s="29" t="str">
        <f>IF(Tableau3[[#This Row],[Qté Complétée]]&gt;=Tableau3[[#This Row],[Qté Prod.]],"COMPLÉTÉ",IF(Tableau3[[#This Row],[Qté Complétée]]&gt;0,"DÉBUTÉ",""))</f>
        <v/>
      </c>
    </row>
    <row r="122" spans="1:29" x14ac:dyDescent="0.25">
      <c r="A122" s="18" t="s">
        <v>377</v>
      </c>
      <c r="B122" s="18" t="s">
        <v>111</v>
      </c>
      <c r="C122" s="18" t="s">
        <v>375</v>
      </c>
      <c r="D122" s="18" t="s">
        <v>378</v>
      </c>
      <c r="E122" s="18">
        <v>30</v>
      </c>
      <c r="F122" s="17" t="s">
        <v>22</v>
      </c>
      <c r="G122" s="17" t="s">
        <v>33</v>
      </c>
      <c r="H122" s="18" t="s">
        <v>24</v>
      </c>
      <c r="I122" s="18" t="s">
        <v>34</v>
      </c>
      <c r="J122" s="18">
        <v>792</v>
      </c>
      <c r="K122" s="18">
        <v>0</v>
      </c>
      <c r="L122" s="26">
        <v>45720</v>
      </c>
      <c r="M122" s="27">
        <v>45720.402916666702</v>
      </c>
      <c r="N122" s="27">
        <v>45721.327083333301</v>
      </c>
      <c r="O122" s="28">
        <v>5.18</v>
      </c>
      <c r="P122" s="26">
        <v>45726</v>
      </c>
      <c r="Q122" s="18" t="s">
        <v>285</v>
      </c>
      <c r="R122" s="18" t="s">
        <v>285</v>
      </c>
      <c r="S122" s="19">
        <f>Tableau3[[#This Row],[NB OP]]*1</f>
        <v>1</v>
      </c>
      <c r="T122" s="19">
        <f>Tableau3[[#This Row],[NB AIDE OP]]*1</f>
        <v>1</v>
      </c>
      <c r="U122" s="19" t="e">
        <f>IF(COUNTIFS(#REF!,Tableau3[[#This Row],[Pièce]],#REF!,"EMBALT")=1,2,0)</f>
        <v>#REF!</v>
      </c>
      <c r="V122" s="29" t="str">
        <f>CONCATENATE(Tableau3[[#This Row],[BT]]," - ",Tableau3[[#This Row],[Séq Op]])</f>
        <v>CJ25-03323 - 30</v>
      </c>
      <c r="W122" s="29" t="str">
        <f>CONCATENATE(Tableau3[[#This Row],[Pièce]]," - ",Tableau3[[#This Row],[Opérations]]," - ",Tableau3[[#This Row],[Séq Op]])</f>
        <v>61-3371 - TAIL-C - 30</v>
      </c>
      <c r="X122" s="29">
        <f>WEEKNUM(Tableau3[[#This Row],[Date Début]])</f>
        <v>10</v>
      </c>
      <c r="Y12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22" s="29" t="str">
        <f>IF(ISERROR(VLOOKUP(Tableau3[[#This Row],[Pièce]],#REF!,2,FALSE)),"",VLOOKUP(Tableau3[[#This Row],[Pièce]],#REF!,2,FALSE))</f>
        <v/>
      </c>
      <c r="AA122" s="29"/>
      <c r="AB122" s="29" t="e">
        <f>VLOOKUP(Tableau3[[#This Row],[Description]],#REF!,2,FALSE)</f>
        <v>#REF!</v>
      </c>
      <c r="AC122" s="29" t="str">
        <f>IF(Tableau3[[#This Row],[Qté Complétée]]&gt;=Tableau3[[#This Row],[Qté Prod.]],"COMPLÉTÉ",IF(Tableau3[[#This Row],[Qté Complétée]]&gt;0,"DÉBUTÉ",""))</f>
        <v/>
      </c>
    </row>
    <row r="123" spans="1:29" x14ac:dyDescent="0.25">
      <c r="A123" s="18" t="s">
        <v>377</v>
      </c>
      <c r="B123" s="18" t="s">
        <v>111</v>
      </c>
      <c r="C123" s="18" t="s">
        <v>375</v>
      </c>
      <c r="D123" s="18" t="s">
        <v>378</v>
      </c>
      <c r="E123" s="18">
        <v>20</v>
      </c>
      <c r="F123" s="17" t="s">
        <v>14</v>
      </c>
      <c r="G123" s="17" t="s">
        <v>15</v>
      </c>
      <c r="H123" s="18" t="s">
        <v>16</v>
      </c>
      <c r="I123" s="18" t="s">
        <v>17</v>
      </c>
      <c r="J123" s="18">
        <v>792</v>
      </c>
      <c r="K123" s="18">
        <v>0</v>
      </c>
      <c r="L123" s="26">
        <v>45719</v>
      </c>
      <c r="M123" s="27">
        <v>45719.562916666699</v>
      </c>
      <c r="N123" s="27">
        <v>45720.295833333301</v>
      </c>
      <c r="O123" s="28">
        <v>1.59</v>
      </c>
      <c r="P123" s="26">
        <v>45726</v>
      </c>
      <c r="Q123" s="18" t="s">
        <v>285</v>
      </c>
      <c r="R123" s="18" t="s">
        <v>286</v>
      </c>
      <c r="S123" s="19">
        <f>Tableau3[[#This Row],[NB OP]]*1</f>
        <v>1</v>
      </c>
      <c r="T123" s="19">
        <f>Tableau3[[#This Row],[NB AIDE OP]]*1</f>
        <v>0</v>
      </c>
      <c r="U123" s="19" t="e">
        <f>IF(COUNTIFS(#REF!,Tableau3[[#This Row],[Pièce]],#REF!,"EMBALT")=1,2,0)</f>
        <v>#REF!</v>
      </c>
      <c r="V123" s="29" t="str">
        <f>CONCATENATE(Tableau3[[#This Row],[BT]]," - ",Tableau3[[#This Row],[Séq Op]])</f>
        <v>CJ25-03323 - 20</v>
      </c>
      <c r="W123" s="29" t="str">
        <f>CONCATENATE(Tableau3[[#This Row],[Pièce]]," - ",Tableau3[[#This Row],[Opérations]]," - ",Tableau3[[#This Row],[Séq Op]])</f>
        <v>61-3371 - TAIL-S - 20</v>
      </c>
      <c r="X123" s="29">
        <f>WEEKNUM(Tableau3[[#This Row],[Date Début]])</f>
        <v>10</v>
      </c>
      <c r="Y12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23" s="29" t="str">
        <f>IF(ISERROR(VLOOKUP(Tableau3[[#This Row],[Pièce]],#REF!,2,FALSE)),"",VLOOKUP(Tableau3[[#This Row],[Pièce]],#REF!,2,FALSE))</f>
        <v/>
      </c>
      <c r="AA123" s="29"/>
      <c r="AB123" s="29" t="e">
        <f>VLOOKUP(Tableau3[[#This Row],[Description]],#REF!,2,FALSE)</f>
        <v>#REF!</v>
      </c>
      <c r="AC123" s="29" t="str">
        <f>IF(Tableau3[[#This Row],[Qté Complétée]]&gt;=Tableau3[[#This Row],[Qté Prod.]],"COMPLÉTÉ",IF(Tableau3[[#This Row],[Qté Complétée]]&gt;0,"DÉBUTÉ",""))</f>
        <v/>
      </c>
    </row>
    <row r="124" spans="1:29" x14ac:dyDescent="0.25">
      <c r="A124" s="18" t="s">
        <v>377</v>
      </c>
      <c r="B124" s="18" t="s">
        <v>111</v>
      </c>
      <c r="C124" s="18" t="s">
        <v>375</v>
      </c>
      <c r="D124" s="18" t="s">
        <v>378</v>
      </c>
      <c r="E124" s="18">
        <v>40</v>
      </c>
      <c r="F124" s="17" t="s">
        <v>14</v>
      </c>
      <c r="G124" s="17" t="s">
        <v>50</v>
      </c>
      <c r="H124" s="18" t="s">
        <v>16</v>
      </c>
      <c r="I124" s="18" t="s">
        <v>43</v>
      </c>
      <c r="J124" s="18">
        <v>792</v>
      </c>
      <c r="K124" s="18">
        <v>0</v>
      </c>
      <c r="L124" s="26">
        <v>45721</v>
      </c>
      <c r="M124" s="27">
        <v>45721.390833333302</v>
      </c>
      <c r="N124" s="27">
        <v>45721.460416666698</v>
      </c>
      <c r="O124" s="28">
        <v>1.67</v>
      </c>
      <c r="P124" s="26">
        <v>45726</v>
      </c>
      <c r="Q124" s="18" t="s">
        <v>285</v>
      </c>
      <c r="R124" s="18" t="s">
        <v>285</v>
      </c>
      <c r="S124" s="19">
        <f>Tableau3[[#This Row],[NB OP]]*1</f>
        <v>1</v>
      </c>
      <c r="T124" s="19">
        <f>Tableau3[[#This Row],[NB AIDE OP]]*1</f>
        <v>1</v>
      </c>
      <c r="U124" s="19" t="e">
        <f>IF(COUNTIFS(#REF!,Tableau3[[#This Row],[Pièce]],#REF!,"EMBALT")=1,2,0)</f>
        <v>#REF!</v>
      </c>
      <c r="V124" s="29" t="str">
        <f>CONCATENATE(Tableau3[[#This Row],[BT]]," - ",Tableau3[[#This Row],[Séq Op]])</f>
        <v>CJ25-03323 - 40</v>
      </c>
      <c r="W124" s="29" t="str">
        <f>CONCATENATE(Tableau3[[#This Row],[Pièce]]," - ",Tableau3[[#This Row],[Opérations]]," - ",Tableau3[[#This Row],[Séq Op]])</f>
        <v>61-3371 - TAIL-S - 40</v>
      </c>
      <c r="X124" s="29">
        <f>WEEKNUM(Tableau3[[#This Row],[Date Début]])</f>
        <v>10</v>
      </c>
      <c r="Y12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24" s="29" t="str">
        <f>IF(ISERROR(VLOOKUP(Tableau3[[#This Row],[Pièce]],#REF!,2,FALSE)),"",VLOOKUP(Tableau3[[#This Row],[Pièce]],#REF!,2,FALSE))</f>
        <v/>
      </c>
      <c r="AA124" s="29"/>
      <c r="AB124" s="29" t="e">
        <f>VLOOKUP(Tableau3[[#This Row],[Description]],#REF!,2,FALSE)</f>
        <v>#REF!</v>
      </c>
      <c r="AC124" s="29" t="str">
        <f>IF(Tableau3[[#This Row],[Qté Complétée]]&gt;=Tableau3[[#This Row],[Qté Prod.]],"COMPLÉTÉ",IF(Tableau3[[#This Row],[Qté Complétée]]&gt;0,"DÉBUTÉ",""))</f>
        <v/>
      </c>
    </row>
    <row r="125" spans="1:29" x14ac:dyDescent="0.25">
      <c r="A125" s="18" t="s">
        <v>379</v>
      </c>
      <c r="B125" s="18" t="s">
        <v>114</v>
      </c>
      <c r="C125" s="18" t="s">
        <v>375</v>
      </c>
      <c r="D125" s="18" t="s">
        <v>380</v>
      </c>
      <c r="E125" s="18">
        <v>10</v>
      </c>
      <c r="F125" s="17" t="s">
        <v>22</v>
      </c>
      <c r="G125" s="17" t="s">
        <v>33</v>
      </c>
      <c r="H125" s="18" t="s">
        <v>24</v>
      </c>
      <c r="I125" s="18" t="s">
        <v>34</v>
      </c>
      <c r="J125" s="18">
        <v>7920</v>
      </c>
      <c r="K125" s="18">
        <v>0</v>
      </c>
      <c r="L125" s="26">
        <v>45719</v>
      </c>
      <c r="M125" s="27">
        <v>45719.493750000001</v>
      </c>
      <c r="N125" s="27">
        <v>45720.402916666702</v>
      </c>
      <c r="O125" s="28">
        <v>4.82</v>
      </c>
      <c r="P125" s="26">
        <v>45726</v>
      </c>
      <c r="Q125" s="18" t="s">
        <v>285</v>
      </c>
      <c r="R125" s="18" t="s">
        <v>286</v>
      </c>
      <c r="S125" s="19">
        <f>Tableau3[[#This Row],[NB OP]]*1</f>
        <v>1</v>
      </c>
      <c r="T125" s="19">
        <f>Tableau3[[#This Row],[NB AIDE OP]]*1</f>
        <v>0</v>
      </c>
      <c r="U125" s="19" t="e">
        <f>IF(COUNTIFS(#REF!,Tableau3[[#This Row],[Pièce]],#REF!,"EMBALT")=1,2,0)</f>
        <v>#REF!</v>
      </c>
      <c r="V125" s="29" t="str">
        <f>CONCATENATE(Tableau3[[#This Row],[BT]]," - ",Tableau3[[#This Row],[Séq Op]])</f>
        <v>CJ25-03324 - 10</v>
      </c>
      <c r="W125" s="29" t="str">
        <f>CONCATENATE(Tableau3[[#This Row],[Pièce]]," - ",Tableau3[[#This Row],[Opérations]]," - ",Tableau3[[#This Row],[Séq Op]])</f>
        <v>61-3374 - TAIL-C - 10</v>
      </c>
      <c r="X125" s="29">
        <f>WEEKNUM(Tableau3[[#This Row],[Date Début]])</f>
        <v>10</v>
      </c>
      <c r="Y12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25" s="29" t="str">
        <f>IF(ISERROR(VLOOKUP(Tableau3[[#This Row],[Pièce]],#REF!,2,FALSE)),"",VLOOKUP(Tableau3[[#This Row],[Pièce]],#REF!,2,FALSE))</f>
        <v/>
      </c>
      <c r="AA125" s="29"/>
      <c r="AB125" s="29" t="e">
        <f>VLOOKUP(Tableau3[[#This Row],[Description]],#REF!,2,FALSE)</f>
        <v>#REF!</v>
      </c>
      <c r="AC125" s="29" t="str">
        <f>IF(Tableau3[[#This Row],[Qté Complétée]]&gt;=Tableau3[[#This Row],[Qté Prod.]],"COMPLÉTÉ",IF(Tableau3[[#This Row],[Qté Complétée]]&gt;0,"DÉBUTÉ",""))</f>
        <v/>
      </c>
    </row>
    <row r="126" spans="1:29" x14ac:dyDescent="0.25">
      <c r="A126" s="18" t="s">
        <v>379</v>
      </c>
      <c r="B126" s="18" t="s">
        <v>114</v>
      </c>
      <c r="C126" s="18" t="s">
        <v>375</v>
      </c>
      <c r="D126" s="18" t="s">
        <v>380</v>
      </c>
      <c r="E126" s="18">
        <v>20</v>
      </c>
      <c r="F126" s="17" t="s">
        <v>14</v>
      </c>
      <c r="G126" s="17" t="s">
        <v>50</v>
      </c>
      <c r="H126" s="18" t="s">
        <v>16</v>
      </c>
      <c r="I126" s="18" t="s">
        <v>43</v>
      </c>
      <c r="J126" s="18">
        <v>7920</v>
      </c>
      <c r="K126" s="18">
        <v>0</v>
      </c>
      <c r="L126" s="26">
        <v>45721</v>
      </c>
      <c r="M126" s="27">
        <v>45721.292500000003</v>
      </c>
      <c r="N126" s="27">
        <v>45721.390833333302</v>
      </c>
      <c r="O126" s="28">
        <v>2.36</v>
      </c>
      <c r="P126" s="26">
        <v>45726</v>
      </c>
      <c r="Q126" s="18" t="s">
        <v>285</v>
      </c>
      <c r="R126" s="18" t="s">
        <v>285</v>
      </c>
      <c r="S126" s="19">
        <f>Tableau3[[#This Row],[NB OP]]*1</f>
        <v>1</v>
      </c>
      <c r="T126" s="19">
        <f>Tableau3[[#This Row],[NB AIDE OP]]*1</f>
        <v>1</v>
      </c>
      <c r="U126" s="19" t="e">
        <f>IF(COUNTIFS(#REF!,Tableau3[[#This Row],[Pièce]],#REF!,"EMBALT")=1,2,0)</f>
        <v>#REF!</v>
      </c>
      <c r="V126" s="29" t="str">
        <f>CONCATENATE(Tableau3[[#This Row],[BT]]," - ",Tableau3[[#This Row],[Séq Op]])</f>
        <v>CJ25-03324 - 20</v>
      </c>
      <c r="W126" s="29" t="str">
        <f>CONCATENATE(Tableau3[[#This Row],[Pièce]]," - ",Tableau3[[#This Row],[Opérations]]," - ",Tableau3[[#This Row],[Séq Op]])</f>
        <v>61-3374 - TAIL-S - 20</v>
      </c>
      <c r="X126" s="29">
        <f>WEEKNUM(Tableau3[[#This Row],[Date Début]])</f>
        <v>10</v>
      </c>
      <c r="Y12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26" s="29" t="str">
        <f>IF(ISERROR(VLOOKUP(Tableau3[[#This Row],[Pièce]],#REF!,2,FALSE)),"",VLOOKUP(Tableau3[[#This Row],[Pièce]],#REF!,2,FALSE))</f>
        <v/>
      </c>
      <c r="AA126" s="29"/>
      <c r="AB126" s="29" t="e">
        <f>VLOOKUP(Tableau3[[#This Row],[Description]],#REF!,2,FALSE)</f>
        <v>#REF!</v>
      </c>
      <c r="AC126" s="29" t="str">
        <f>IF(Tableau3[[#This Row],[Qté Complétée]]&gt;=Tableau3[[#This Row],[Qté Prod.]],"COMPLÉTÉ",IF(Tableau3[[#This Row],[Qté Complétée]]&gt;0,"DÉBUTÉ",""))</f>
        <v/>
      </c>
    </row>
    <row r="127" spans="1:29" x14ac:dyDescent="0.25">
      <c r="A127" s="18" t="s">
        <v>381</v>
      </c>
      <c r="B127" s="18" t="s">
        <v>92</v>
      </c>
      <c r="C127" s="18" t="s">
        <v>371</v>
      </c>
      <c r="D127" s="18" t="s">
        <v>382</v>
      </c>
      <c r="E127" s="18">
        <v>40</v>
      </c>
      <c r="F127" s="17" t="s">
        <v>22</v>
      </c>
      <c r="G127" s="17" t="s">
        <v>33</v>
      </c>
      <c r="H127" s="18" t="s">
        <v>24</v>
      </c>
      <c r="I127" s="18" t="s">
        <v>34</v>
      </c>
      <c r="J127" s="18">
        <v>1188</v>
      </c>
      <c r="K127" s="18">
        <v>0</v>
      </c>
      <c r="L127" s="26">
        <v>45735</v>
      </c>
      <c r="M127" s="27">
        <v>45735.291666666701</v>
      </c>
      <c r="N127" s="27">
        <v>45736.454166666699</v>
      </c>
      <c r="O127" s="28">
        <v>10.9</v>
      </c>
      <c r="P127" s="26">
        <v>45740</v>
      </c>
      <c r="Q127" s="18" t="s">
        <v>285</v>
      </c>
      <c r="R127" s="18" t="s">
        <v>286</v>
      </c>
      <c r="S127" s="19">
        <f>Tableau3[[#This Row],[NB OP]]*1</f>
        <v>1</v>
      </c>
      <c r="T127" s="19">
        <f>Tableau3[[#This Row],[NB AIDE OP]]*1</f>
        <v>0</v>
      </c>
      <c r="U127" s="19" t="e">
        <f>IF(COUNTIFS(#REF!,Tableau3[[#This Row],[Pièce]],#REF!,"EMBALT")=1,2,0)</f>
        <v>#REF!</v>
      </c>
      <c r="V127" s="29" t="str">
        <f>CONCATENATE(Tableau3[[#This Row],[BT]]," - ",Tableau3[[#This Row],[Séq Op]])</f>
        <v>CJ25-03325 - 40</v>
      </c>
      <c r="W127" s="29" t="str">
        <f>CONCATENATE(Tableau3[[#This Row],[Pièce]]," - ",Tableau3[[#This Row],[Opérations]]," - ",Tableau3[[#This Row],[Séq Op]])</f>
        <v>47-0120 - TAIL-C - 40</v>
      </c>
      <c r="X127" s="29">
        <f>WEEKNUM(Tableau3[[#This Row],[Date Début]])</f>
        <v>12</v>
      </c>
      <c r="Y12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27" s="29" t="str">
        <f>IF(ISERROR(VLOOKUP(Tableau3[[#This Row],[Pièce]],#REF!,2,FALSE)),"",VLOOKUP(Tableau3[[#This Row],[Pièce]],#REF!,2,FALSE))</f>
        <v/>
      </c>
      <c r="AA127" s="29"/>
      <c r="AB127" s="29" t="e">
        <f>VLOOKUP(Tableau3[[#This Row],[Description]],#REF!,2,FALSE)</f>
        <v>#REF!</v>
      </c>
      <c r="AC127" s="29" t="str">
        <f>IF(Tableau3[[#This Row],[Qté Complétée]]&gt;=Tableau3[[#This Row],[Qté Prod.]],"COMPLÉTÉ",IF(Tableau3[[#This Row],[Qté Complétée]]&gt;0,"DÉBUTÉ",""))</f>
        <v/>
      </c>
    </row>
    <row r="128" spans="1:29" x14ac:dyDescent="0.25">
      <c r="A128" s="18" t="s">
        <v>381</v>
      </c>
      <c r="B128" s="18" t="s">
        <v>92</v>
      </c>
      <c r="C128" s="18" t="s">
        <v>371</v>
      </c>
      <c r="D128" s="18" t="s">
        <v>382</v>
      </c>
      <c r="E128" s="18">
        <v>20</v>
      </c>
      <c r="F128" s="17" t="s">
        <v>14</v>
      </c>
      <c r="G128" s="17" t="s">
        <v>30</v>
      </c>
      <c r="H128" s="18" t="s">
        <v>16</v>
      </c>
      <c r="I128" s="18" t="s">
        <v>31</v>
      </c>
      <c r="J128" s="18">
        <v>1188</v>
      </c>
      <c r="K128" s="18">
        <v>0</v>
      </c>
      <c r="L128" s="26">
        <v>45733</v>
      </c>
      <c r="M128" s="27">
        <v>45733.292083333297</v>
      </c>
      <c r="N128" s="27">
        <v>45733.614583333299</v>
      </c>
      <c r="O128" s="28">
        <v>6.74</v>
      </c>
      <c r="P128" s="26">
        <v>45740</v>
      </c>
      <c r="Q128" s="18" t="s">
        <v>285</v>
      </c>
      <c r="R128" s="18" t="s">
        <v>286</v>
      </c>
      <c r="S128" s="19">
        <f>Tableau3[[#This Row],[NB OP]]*1</f>
        <v>1</v>
      </c>
      <c r="T128" s="19">
        <f>Tableau3[[#This Row],[NB AIDE OP]]*1</f>
        <v>0</v>
      </c>
      <c r="U128" s="19" t="e">
        <f>IF(COUNTIFS(#REF!,Tableau3[[#This Row],[Pièce]],#REF!,"EMBALT")=1,2,0)</f>
        <v>#REF!</v>
      </c>
      <c r="V128" s="29" t="str">
        <f>CONCATENATE(Tableau3[[#This Row],[BT]]," - ",Tableau3[[#This Row],[Séq Op]])</f>
        <v>CJ25-03325 - 20</v>
      </c>
      <c r="W128" s="29" t="str">
        <f>CONCATENATE(Tableau3[[#This Row],[Pièce]]," - ",Tableau3[[#This Row],[Opérations]]," - ",Tableau3[[#This Row],[Séq Op]])</f>
        <v>47-0120 - TAIL-S - 20</v>
      </c>
      <c r="X128" s="29">
        <f>WEEKNUM(Tableau3[[#This Row],[Date Début]])</f>
        <v>12</v>
      </c>
      <c r="Y12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28" s="29" t="str">
        <f>IF(ISERROR(VLOOKUP(Tableau3[[#This Row],[Pièce]],#REF!,2,FALSE)),"",VLOOKUP(Tableau3[[#This Row],[Pièce]],#REF!,2,FALSE))</f>
        <v/>
      </c>
      <c r="AA128" s="29"/>
      <c r="AB128" s="29" t="e">
        <f>VLOOKUP(Tableau3[[#This Row],[Description]],#REF!,2,FALSE)</f>
        <v>#REF!</v>
      </c>
      <c r="AC128" s="29" t="str">
        <f>IF(Tableau3[[#This Row],[Qté Complétée]]&gt;=Tableau3[[#This Row],[Qté Prod.]],"COMPLÉTÉ",IF(Tableau3[[#This Row],[Qté Complétée]]&gt;0,"DÉBUTÉ",""))</f>
        <v/>
      </c>
    </row>
    <row r="129" spans="1:29" x14ac:dyDescent="0.25">
      <c r="A129" s="18" t="s">
        <v>383</v>
      </c>
      <c r="B129" s="18" t="s">
        <v>93</v>
      </c>
      <c r="C129" s="18" t="s">
        <v>359</v>
      </c>
      <c r="D129" s="18" t="s">
        <v>384</v>
      </c>
      <c r="E129" s="18">
        <v>20</v>
      </c>
      <c r="F129" s="17" t="s">
        <v>22</v>
      </c>
      <c r="G129" s="17" t="s">
        <v>33</v>
      </c>
      <c r="H129" s="18" t="s">
        <v>24</v>
      </c>
      <c r="I129" s="18" t="s">
        <v>34</v>
      </c>
      <c r="J129" s="18">
        <v>224</v>
      </c>
      <c r="K129" s="18">
        <v>0</v>
      </c>
      <c r="L129" s="26">
        <v>45726</v>
      </c>
      <c r="M129" s="27">
        <v>45726.363333333298</v>
      </c>
      <c r="N129" s="27">
        <v>45726.405833333301</v>
      </c>
      <c r="O129" s="28">
        <v>1.02</v>
      </c>
      <c r="P129" s="26">
        <v>45728</v>
      </c>
      <c r="Q129" s="18" t="s">
        <v>285</v>
      </c>
      <c r="R129" s="18" t="s">
        <v>286</v>
      </c>
      <c r="S129" s="19">
        <f>Tableau3[[#This Row],[NB OP]]*1</f>
        <v>1</v>
      </c>
      <c r="T129" s="19">
        <f>Tableau3[[#This Row],[NB AIDE OP]]*1</f>
        <v>0</v>
      </c>
      <c r="U129" s="19" t="e">
        <f>IF(COUNTIFS(#REF!,Tableau3[[#This Row],[Pièce]],#REF!,"EMBALT")=1,2,0)</f>
        <v>#REF!</v>
      </c>
      <c r="V129" s="29" t="str">
        <f>CONCATENATE(Tableau3[[#This Row],[BT]]," - ",Tableau3[[#This Row],[Séq Op]])</f>
        <v>CJ25-03327 - 20</v>
      </c>
      <c r="W129" s="29" t="str">
        <f>CONCATENATE(Tableau3[[#This Row],[Pièce]]," - ",Tableau3[[#This Row],[Opérations]]," - ",Tableau3[[#This Row],[Séq Op]])</f>
        <v>48-0310 - TAIL-C - 20</v>
      </c>
      <c r="X129" s="29">
        <f>WEEKNUM(Tableau3[[#This Row],[Date Début]])</f>
        <v>11</v>
      </c>
      <c r="Y12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29" s="29" t="str">
        <f>IF(ISERROR(VLOOKUP(Tableau3[[#This Row],[Pièce]],#REF!,2,FALSE)),"",VLOOKUP(Tableau3[[#This Row],[Pièce]],#REF!,2,FALSE))</f>
        <v/>
      </c>
      <c r="AA129" s="29"/>
      <c r="AB129" s="29" t="e">
        <f>VLOOKUP(Tableau3[[#This Row],[Description]],#REF!,2,FALSE)</f>
        <v>#REF!</v>
      </c>
      <c r="AC129" s="29" t="str">
        <f>IF(Tableau3[[#This Row],[Qté Complétée]]&gt;=Tableau3[[#This Row],[Qté Prod.]],"COMPLÉTÉ",IF(Tableau3[[#This Row],[Qté Complétée]]&gt;0,"DÉBUTÉ",""))</f>
        <v/>
      </c>
    </row>
    <row r="130" spans="1:29" x14ac:dyDescent="0.25">
      <c r="A130" s="18" t="s">
        <v>383</v>
      </c>
      <c r="B130" s="18" t="s">
        <v>93</v>
      </c>
      <c r="C130" s="18" t="s">
        <v>359</v>
      </c>
      <c r="D130" s="18" t="s">
        <v>384</v>
      </c>
      <c r="E130" s="18">
        <v>30</v>
      </c>
      <c r="F130" s="17" t="s">
        <v>22</v>
      </c>
      <c r="G130" s="17" t="s">
        <v>33</v>
      </c>
      <c r="H130" s="18" t="s">
        <v>24</v>
      </c>
      <c r="I130" s="18" t="s">
        <v>34</v>
      </c>
      <c r="J130" s="18">
        <v>224</v>
      </c>
      <c r="K130" s="18">
        <v>0</v>
      </c>
      <c r="L130" s="26">
        <v>45726</v>
      </c>
      <c r="M130" s="27">
        <v>45726.405833333301</v>
      </c>
      <c r="N130" s="27">
        <v>45726.4316666667</v>
      </c>
      <c r="O130" s="28">
        <v>0.62</v>
      </c>
      <c r="P130" s="26">
        <v>45728</v>
      </c>
      <c r="Q130" s="18" t="s">
        <v>285</v>
      </c>
      <c r="R130" s="18" t="s">
        <v>286</v>
      </c>
      <c r="S130" s="19">
        <f>Tableau3[[#This Row],[NB OP]]*1</f>
        <v>1</v>
      </c>
      <c r="T130" s="19">
        <f>Tableau3[[#This Row],[NB AIDE OP]]*1</f>
        <v>0</v>
      </c>
      <c r="U130" s="19" t="e">
        <f>IF(COUNTIFS(#REF!,Tableau3[[#This Row],[Pièce]],#REF!,"EMBALT")=1,2,0)</f>
        <v>#REF!</v>
      </c>
      <c r="V130" s="29" t="str">
        <f>CONCATENATE(Tableau3[[#This Row],[BT]]," - ",Tableau3[[#This Row],[Séq Op]])</f>
        <v>CJ25-03327 - 30</v>
      </c>
      <c r="W130" s="29" t="str">
        <f>CONCATENATE(Tableau3[[#This Row],[Pièce]]," - ",Tableau3[[#This Row],[Opérations]]," - ",Tableau3[[#This Row],[Séq Op]])</f>
        <v>48-0310 - TAIL-C - 30</v>
      </c>
      <c r="X130" s="29">
        <f>WEEKNUM(Tableau3[[#This Row],[Date Début]])</f>
        <v>11</v>
      </c>
      <c r="Y13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30" s="29" t="str">
        <f>IF(ISERROR(VLOOKUP(Tableau3[[#This Row],[Pièce]],#REF!,2,FALSE)),"",VLOOKUP(Tableau3[[#This Row],[Pièce]],#REF!,2,FALSE))</f>
        <v/>
      </c>
      <c r="AA130" s="29"/>
      <c r="AB130" s="29" t="e">
        <f>VLOOKUP(Tableau3[[#This Row],[Description]],#REF!,2,FALSE)</f>
        <v>#REF!</v>
      </c>
      <c r="AC130" s="29" t="str">
        <f>IF(Tableau3[[#This Row],[Qté Complétée]]&gt;=Tableau3[[#This Row],[Qté Prod.]],"COMPLÉTÉ",IF(Tableau3[[#This Row],[Qté Complétée]]&gt;0,"DÉBUTÉ",""))</f>
        <v/>
      </c>
    </row>
    <row r="131" spans="1:29" x14ac:dyDescent="0.25">
      <c r="A131" s="18" t="s">
        <v>385</v>
      </c>
      <c r="B131" s="18" t="s">
        <v>89</v>
      </c>
      <c r="C131" s="18" t="s">
        <v>296</v>
      </c>
      <c r="D131" s="18" t="s">
        <v>202</v>
      </c>
      <c r="E131" s="18">
        <v>20</v>
      </c>
      <c r="F131" s="17" t="s">
        <v>14</v>
      </c>
      <c r="G131" s="17" t="s">
        <v>15</v>
      </c>
      <c r="H131" s="18" t="s">
        <v>16</v>
      </c>
      <c r="I131" s="18" t="s">
        <v>17</v>
      </c>
      <c r="J131" s="18">
        <v>468</v>
      </c>
      <c r="K131" s="18">
        <v>0</v>
      </c>
      <c r="L131" s="26">
        <v>45719</v>
      </c>
      <c r="M131" s="27">
        <v>45719.292083333297</v>
      </c>
      <c r="N131" s="27">
        <v>45719.562916666699</v>
      </c>
      <c r="O131" s="28">
        <v>5.5</v>
      </c>
      <c r="P131" s="26">
        <v>45721</v>
      </c>
      <c r="Q131" s="18" t="s">
        <v>285</v>
      </c>
      <c r="R131" s="18" t="s">
        <v>297</v>
      </c>
      <c r="S131" s="29">
        <f>Tableau3[[#This Row],[NB OP]]*1</f>
        <v>1</v>
      </c>
      <c r="T131" s="29">
        <f>Tableau3[[#This Row],[NB AIDE OP]]*1</f>
        <v>0.2</v>
      </c>
      <c r="U131" s="29" t="e">
        <f>IF(COUNTIFS(#REF!,Tableau3[[#This Row],[Pièce]],#REF!,"EMBALT")=1,2,0)</f>
        <v>#REF!</v>
      </c>
      <c r="V131" s="29" t="str">
        <f>CONCATENATE(Tableau3[[#This Row],[BT]]," - ",Tableau3[[#This Row],[Séq Op]])</f>
        <v>CJ25-03331 - 20</v>
      </c>
      <c r="W131" s="29" t="str">
        <f>CONCATENATE(Tableau3[[#This Row],[Pièce]]," - ",Tableau3[[#This Row],[Opérations]]," - ",Tableau3[[#This Row],[Séq Op]])</f>
        <v>74-1670 - TAIL-S - 20</v>
      </c>
      <c r="X131" s="29">
        <f>WEEKNUM(Tableau3[[#This Row],[Date Début]])</f>
        <v>10</v>
      </c>
      <c r="Y13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31" s="29" t="str">
        <f>IF(ISERROR(VLOOKUP(Tableau3[[#This Row],[Pièce]],#REF!,2,FALSE)),"",VLOOKUP(Tableau3[[#This Row],[Pièce]],#REF!,2,FALSE))</f>
        <v/>
      </c>
      <c r="AA131" s="29"/>
      <c r="AB131" s="29" t="e">
        <f>VLOOKUP(Tableau3[[#This Row],[Description]],#REF!,2,FALSE)</f>
        <v>#REF!</v>
      </c>
      <c r="AC131" s="29" t="str">
        <f>IF(Tableau3[[#This Row],[Qté Complétée]]&gt;=Tableau3[[#This Row],[Qté Prod.]],"COMPLÉTÉ",IF(Tableau3[[#This Row],[Qté Complétée]]&gt;0,"DÉBUTÉ",""))</f>
        <v/>
      </c>
    </row>
    <row r="132" spans="1:29" x14ac:dyDescent="0.25">
      <c r="A132" s="18" t="s">
        <v>386</v>
      </c>
      <c r="B132" s="18" t="s">
        <v>112</v>
      </c>
      <c r="C132" s="18" t="s">
        <v>375</v>
      </c>
      <c r="D132" s="18" t="s">
        <v>387</v>
      </c>
      <c r="E132" s="18">
        <v>20</v>
      </c>
      <c r="F132" s="17" t="s">
        <v>14</v>
      </c>
      <c r="G132" s="17" t="s">
        <v>15</v>
      </c>
      <c r="H132" s="18" t="s">
        <v>16</v>
      </c>
      <c r="I132" s="18" t="s">
        <v>17</v>
      </c>
      <c r="J132" s="18">
        <v>792</v>
      </c>
      <c r="K132" s="18">
        <v>0</v>
      </c>
      <c r="L132" s="26">
        <v>45720</v>
      </c>
      <c r="M132" s="27">
        <v>45720.565000000002</v>
      </c>
      <c r="N132" s="27">
        <v>45721.311666666697</v>
      </c>
      <c r="O132" s="28">
        <v>1.92</v>
      </c>
      <c r="P132" s="26">
        <v>45726</v>
      </c>
      <c r="Q132" s="18" t="s">
        <v>285</v>
      </c>
      <c r="R132" s="18" t="s">
        <v>285</v>
      </c>
      <c r="S132" s="29">
        <f>Tableau3[[#This Row],[NB OP]]*1</f>
        <v>1</v>
      </c>
      <c r="T132" s="29">
        <f>Tableau3[[#This Row],[NB AIDE OP]]*1</f>
        <v>1</v>
      </c>
      <c r="U132" s="29" t="e">
        <f>IF(COUNTIFS(#REF!,Tableau3[[#This Row],[Pièce]],#REF!,"EMBALT")=1,2,0)</f>
        <v>#REF!</v>
      </c>
      <c r="V132" s="29" t="str">
        <f>CONCATENATE(Tableau3[[#This Row],[BT]]," - ",Tableau3[[#This Row],[Séq Op]])</f>
        <v>CJ25-03333 - 20</v>
      </c>
      <c r="W132" s="29" t="str">
        <f>CONCATENATE(Tableau3[[#This Row],[Pièce]]," - ",Tableau3[[#This Row],[Opérations]]," - ",Tableau3[[#This Row],[Séq Op]])</f>
        <v>61-3372 - TAIL-S - 20</v>
      </c>
      <c r="X132" s="29">
        <f>WEEKNUM(Tableau3[[#This Row],[Date Début]])</f>
        <v>10</v>
      </c>
      <c r="Y13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32" s="29" t="str">
        <f>IF(ISERROR(VLOOKUP(Tableau3[[#This Row],[Pièce]],#REF!,2,FALSE)),"",VLOOKUP(Tableau3[[#This Row],[Pièce]],#REF!,2,FALSE))</f>
        <v/>
      </c>
      <c r="AA132" s="29"/>
      <c r="AB132" s="29" t="e">
        <f>VLOOKUP(Tableau3[[#This Row],[Description]],#REF!,2,FALSE)</f>
        <v>#REF!</v>
      </c>
      <c r="AC132" s="29" t="str">
        <f>IF(Tableau3[[#This Row],[Qté Complétée]]&gt;=Tableau3[[#This Row],[Qté Prod.]],"COMPLÉTÉ",IF(Tableau3[[#This Row],[Qté Complétée]]&gt;0,"DÉBUTÉ",""))</f>
        <v/>
      </c>
    </row>
    <row r="133" spans="1:29" x14ac:dyDescent="0.25">
      <c r="A133" s="18" t="s">
        <v>388</v>
      </c>
      <c r="B133" s="18" t="s">
        <v>113</v>
      </c>
      <c r="C133" s="18" t="s">
        <v>375</v>
      </c>
      <c r="D133" s="18" t="s">
        <v>389</v>
      </c>
      <c r="E133" s="18">
        <v>20</v>
      </c>
      <c r="F133" s="17" t="s">
        <v>14</v>
      </c>
      <c r="G133" s="17" t="s">
        <v>30</v>
      </c>
      <c r="H133" s="18" t="s">
        <v>16</v>
      </c>
      <c r="I133" s="18" t="s">
        <v>31</v>
      </c>
      <c r="J133" s="18">
        <v>792</v>
      </c>
      <c r="K133" s="18">
        <v>0</v>
      </c>
      <c r="L133" s="26">
        <v>45720</v>
      </c>
      <c r="M133" s="27">
        <v>45720.551249999997</v>
      </c>
      <c r="N133" s="27">
        <v>45721.323750000003</v>
      </c>
      <c r="O133" s="28">
        <v>2.54</v>
      </c>
      <c r="P133" s="26">
        <v>45726</v>
      </c>
      <c r="Q133" s="18" t="s">
        <v>285</v>
      </c>
      <c r="R133" s="18" t="s">
        <v>285</v>
      </c>
      <c r="S133" s="29">
        <f>Tableau3[[#This Row],[NB OP]]*1</f>
        <v>1</v>
      </c>
      <c r="T133" s="29">
        <f>Tableau3[[#This Row],[NB AIDE OP]]*1</f>
        <v>1</v>
      </c>
      <c r="U133" s="29" t="e">
        <f>IF(COUNTIFS(#REF!,Tableau3[[#This Row],[Pièce]],#REF!,"EMBALT")=1,2,0)</f>
        <v>#REF!</v>
      </c>
      <c r="V133" s="29" t="str">
        <f>CONCATENATE(Tableau3[[#This Row],[BT]]," - ",Tableau3[[#This Row],[Séq Op]])</f>
        <v>CJ25-03334 - 20</v>
      </c>
      <c r="W133" s="29" t="str">
        <f>CONCATENATE(Tableau3[[#This Row],[Pièce]]," - ",Tableau3[[#This Row],[Opérations]]," - ",Tableau3[[#This Row],[Séq Op]])</f>
        <v>61-3373 - TAIL-S - 20</v>
      </c>
      <c r="X133" s="29">
        <f>WEEKNUM(Tableau3[[#This Row],[Date Début]])</f>
        <v>10</v>
      </c>
      <c r="Y13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33" s="29" t="str">
        <f>IF(ISERROR(VLOOKUP(Tableau3[[#This Row],[Pièce]],#REF!,2,FALSE)),"",VLOOKUP(Tableau3[[#This Row],[Pièce]],#REF!,2,FALSE))</f>
        <v/>
      </c>
      <c r="AA133" s="29"/>
      <c r="AB133" s="29" t="e">
        <f>VLOOKUP(Tableau3[[#This Row],[Description]],#REF!,2,FALSE)</f>
        <v>#REF!</v>
      </c>
      <c r="AC133" s="29" t="str">
        <f>IF(Tableau3[[#This Row],[Qté Complétée]]&gt;=Tableau3[[#This Row],[Qté Prod.]],"COMPLÉTÉ",IF(Tableau3[[#This Row],[Qté Complétée]]&gt;0,"DÉBUTÉ",""))</f>
        <v/>
      </c>
    </row>
    <row r="134" spans="1:29" x14ac:dyDescent="0.25">
      <c r="A134" s="18" t="s">
        <v>390</v>
      </c>
      <c r="B134" s="18" t="s">
        <v>69</v>
      </c>
      <c r="C134" s="18" t="s">
        <v>174</v>
      </c>
      <c r="D134" s="18" t="s">
        <v>175</v>
      </c>
      <c r="E134" s="18">
        <v>20</v>
      </c>
      <c r="F134" s="17" t="s">
        <v>14</v>
      </c>
      <c r="G134" s="17" t="s">
        <v>15</v>
      </c>
      <c r="H134" s="18" t="s">
        <v>16</v>
      </c>
      <c r="I134" s="18" t="s">
        <v>17</v>
      </c>
      <c r="J134" s="18">
        <v>3640</v>
      </c>
      <c r="K134" s="18">
        <v>0</v>
      </c>
      <c r="L134" s="26">
        <v>45720</v>
      </c>
      <c r="M134" s="27">
        <v>45720.332083333298</v>
      </c>
      <c r="N134" s="27">
        <v>45720.542500000003</v>
      </c>
      <c r="O134" s="28">
        <v>4.05</v>
      </c>
      <c r="P134" s="26">
        <v>45722</v>
      </c>
      <c r="Q134" s="18" t="s">
        <v>285</v>
      </c>
      <c r="R134" s="18" t="s">
        <v>285</v>
      </c>
      <c r="S134" s="29">
        <f>Tableau3[[#This Row],[NB OP]]*1</f>
        <v>1</v>
      </c>
      <c r="T134" s="29">
        <f>Tableau3[[#This Row],[NB AIDE OP]]*1</f>
        <v>1</v>
      </c>
      <c r="U134" s="29" t="e">
        <f>IF(COUNTIFS(#REF!,Tableau3[[#This Row],[Pièce]],#REF!,"EMBALT")=1,2,0)</f>
        <v>#REF!</v>
      </c>
      <c r="V134" s="29" t="str">
        <f>CONCATENATE(Tableau3[[#This Row],[BT]]," - ",Tableau3[[#This Row],[Séq Op]])</f>
        <v>CJ25-03358 - 20</v>
      </c>
      <c r="W134" s="29" t="str">
        <f>CONCATENATE(Tableau3[[#This Row],[Pièce]]," - ",Tableau3[[#This Row],[Opérations]]," - ",Tableau3[[#This Row],[Séq Op]])</f>
        <v>71-1620 - TAIL-S - 20</v>
      </c>
      <c r="X134" s="29">
        <f>WEEKNUM(Tableau3[[#This Row],[Date Début]])</f>
        <v>10</v>
      </c>
      <c r="Y13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34" s="29" t="str">
        <f>IF(ISERROR(VLOOKUP(Tableau3[[#This Row],[Pièce]],#REF!,2,FALSE)),"",VLOOKUP(Tableau3[[#This Row],[Pièce]],#REF!,2,FALSE))</f>
        <v/>
      </c>
      <c r="AA134" s="29"/>
      <c r="AB134" s="29" t="e">
        <f>VLOOKUP(Tableau3[[#This Row],[Description]],#REF!,2,FALSE)</f>
        <v>#REF!</v>
      </c>
      <c r="AC134" s="29" t="str">
        <f>IF(Tableau3[[#This Row],[Qté Complétée]]&gt;=Tableau3[[#This Row],[Qté Prod.]],"COMPLÉTÉ",IF(Tableau3[[#This Row],[Qté Complétée]]&gt;0,"DÉBUTÉ",""))</f>
        <v/>
      </c>
    </row>
    <row r="135" spans="1:29" x14ac:dyDescent="0.25">
      <c r="A135" s="18" t="s">
        <v>391</v>
      </c>
      <c r="B135" s="18" t="s">
        <v>149</v>
      </c>
      <c r="C135" s="18" t="s">
        <v>319</v>
      </c>
      <c r="D135" s="18" t="s">
        <v>320</v>
      </c>
      <c r="E135" s="18">
        <v>20</v>
      </c>
      <c r="F135" s="17" t="s">
        <v>22</v>
      </c>
      <c r="G135" s="17" t="s">
        <v>26</v>
      </c>
      <c r="H135" s="18" t="s">
        <v>24</v>
      </c>
      <c r="I135" s="18" t="s">
        <v>27</v>
      </c>
      <c r="J135" s="18">
        <v>24</v>
      </c>
      <c r="K135" s="18">
        <v>0</v>
      </c>
      <c r="L135" s="26">
        <v>45721</v>
      </c>
      <c r="M135" s="27">
        <v>45721.292083333297</v>
      </c>
      <c r="N135" s="27">
        <v>45721.364999999998</v>
      </c>
      <c r="O135" s="28">
        <v>1.75</v>
      </c>
      <c r="P135" s="26">
        <v>45726</v>
      </c>
      <c r="Q135" s="18" t="s">
        <v>285</v>
      </c>
      <c r="R135" s="18" t="s">
        <v>286</v>
      </c>
      <c r="S135" s="29">
        <f>Tableau3[[#This Row],[NB OP]]*1</f>
        <v>1</v>
      </c>
      <c r="T135" s="29">
        <f>Tableau3[[#This Row],[NB AIDE OP]]*1</f>
        <v>0</v>
      </c>
      <c r="U135" s="29" t="e">
        <f>IF(COUNTIFS(#REF!,Tableau3[[#This Row],[Pièce]],#REF!,"EMBALT")=1,2,0)</f>
        <v>#REF!</v>
      </c>
      <c r="V135" s="29" t="str">
        <f>CONCATENATE(Tableau3[[#This Row],[BT]]," - ",Tableau3[[#This Row],[Séq Op]])</f>
        <v>CJ25-03429 - 20</v>
      </c>
      <c r="W135" s="29" t="str">
        <f>CONCATENATE(Tableau3[[#This Row],[Pièce]]," - ",Tableau3[[#This Row],[Opérations]]," - ",Tableau3[[#This Row],[Séq Op]])</f>
        <v>71-1120 - TAIL-C - 20</v>
      </c>
      <c r="X135" s="29">
        <f>WEEKNUM(Tableau3[[#This Row],[Date Début]])</f>
        <v>10</v>
      </c>
      <c r="Y13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35" s="29" t="str">
        <f>IF(ISERROR(VLOOKUP(Tableau3[[#This Row],[Pièce]],#REF!,2,FALSE)),"",VLOOKUP(Tableau3[[#This Row],[Pièce]],#REF!,2,FALSE))</f>
        <v/>
      </c>
      <c r="AA135" s="29"/>
      <c r="AB135" s="29" t="e">
        <f>VLOOKUP(Tableau3[[#This Row],[Description]],#REF!,2,FALSE)</f>
        <v>#REF!</v>
      </c>
      <c r="AC135" s="29" t="str">
        <f>IF(Tableau3[[#This Row],[Qté Complétée]]&gt;=Tableau3[[#This Row],[Qté Prod.]],"COMPLÉTÉ",IF(Tableau3[[#This Row],[Qté Complétée]]&gt;0,"DÉBUTÉ",""))</f>
        <v/>
      </c>
    </row>
    <row r="136" spans="1:29" x14ac:dyDescent="0.25">
      <c r="A136" s="18" t="s">
        <v>392</v>
      </c>
      <c r="B136" s="18" t="s">
        <v>138</v>
      </c>
      <c r="C136" s="18" t="s">
        <v>393</v>
      </c>
      <c r="D136" s="18" t="s">
        <v>394</v>
      </c>
      <c r="E136" s="18">
        <v>10</v>
      </c>
      <c r="F136" s="17" t="s">
        <v>22</v>
      </c>
      <c r="G136" s="17" t="s">
        <v>33</v>
      </c>
      <c r="H136" s="18" t="s">
        <v>24</v>
      </c>
      <c r="I136" s="18" t="s">
        <v>34</v>
      </c>
      <c r="J136" s="18">
        <v>21000</v>
      </c>
      <c r="K136" s="18">
        <v>0</v>
      </c>
      <c r="L136" s="26">
        <v>45721</v>
      </c>
      <c r="M136" s="27">
        <v>45721.327083333301</v>
      </c>
      <c r="N136" s="27">
        <v>45721.34</v>
      </c>
      <c r="O136" s="28">
        <v>0.31</v>
      </c>
      <c r="P136" s="26">
        <v>45730</v>
      </c>
      <c r="Q136" s="18" t="s">
        <v>285</v>
      </c>
      <c r="R136" s="18" t="s">
        <v>286</v>
      </c>
      <c r="S136" s="29">
        <f>Tableau3[[#This Row],[NB OP]]*1</f>
        <v>1</v>
      </c>
      <c r="T136" s="29">
        <f>Tableau3[[#This Row],[NB AIDE OP]]*1</f>
        <v>0</v>
      </c>
      <c r="U136" s="29" t="e">
        <f>IF(COUNTIFS(#REF!,Tableau3[[#This Row],[Pièce]],#REF!,"EMBALT")=1,2,0)</f>
        <v>#REF!</v>
      </c>
      <c r="V136" s="29" t="str">
        <f>CONCATENATE(Tableau3[[#This Row],[BT]]," - ",Tableau3[[#This Row],[Séq Op]])</f>
        <v>CJ25-03430 - 10</v>
      </c>
      <c r="W136" s="29" t="str">
        <f>CONCATENATE(Tableau3[[#This Row],[Pièce]]," - ",Tableau3[[#This Row],[Opérations]]," - ",Tableau3[[#This Row],[Séq Op]])</f>
        <v>69-1100 - TAIL-C - 10</v>
      </c>
      <c r="X136" s="29">
        <f>WEEKNUM(Tableau3[[#This Row],[Date Début]])</f>
        <v>10</v>
      </c>
      <c r="Y13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36" s="29" t="str">
        <f>IF(ISERROR(VLOOKUP(Tableau3[[#This Row],[Pièce]],#REF!,2,FALSE)),"",VLOOKUP(Tableau3[[#This Row],[Pièce]],#REF!,2,FALSE))</f>
        <v/>
      </c>
      <c r="AA136" s="29"/>
      <c r="AB136" s="29" t="e">
        <f>VLOOKUP(Tableau3[[#This Row],[Description]],#REF!,2,FALSE)</f>
        <v>#REF!</v>
      </c>
      <c r="AC136" s="29" t="str">
        <f>IF(Tableau3[[#This Row],[Qté Complétée]]&gt;=Tableau3[[#This Row],[Qté Prod.]],"COMPLÉTÉ",IF(Tableau3[[#This Row],[Qté Complétée]]&gt;0,"DÉBUTÉ",""))</f>
        <v/>
      </c>
    </row>
    <row r="137" spans="1:29" x14ac:dyDescent="0.25">
      <c r="A137" s="18" t="s">
        <v>392</v>
      </c>
      <c r="B137" s="18" t="s">
        <v>138</v>
      </c>
      <c r="C137" s="18" t="s">
        <v>393</v>
      </c>
      <c r="D137" s="18" t="s">
        <v>394</v>
      </c>
      <c r="E137" s="18">
        <v>20</v>
      </c>
      <c r="F137" s="17" t="s">
        <v>22</v>
      </c>
      <c r="G137" s="17" t="s">
        <v>33</v>
      </c>
      <c r="H137" s="18" t="s">
        <v>24</v>
      </c>
      <c r="I137" s="18" t="s">
        <v>34</v>
      </c>
      <c r="J137" s="18">
        <v>21000</v>
      </c>
      <c r="K137" s="18">
        <v>0</v>
      </c>
      <c r="L137" s="26">
        <v>45721</v>
      </c>
      <c r="M137" s="27">
        <v>45721.34</v>
      </c>
      <c r="N137" s="27">
        <v>45722.478750000002</v>
      </c>
      <c r="O137" s="28">
        <v>10.33</v>
      </c>
      <c r="P137" s="26">
        <v>45730</v>
      </c>
      <c r="Q137" s="18" t="s">
        <v>285</v>
      </c>
      <c r="R137" s="18" t="s">
        <v>285</v>
      </c>
      <c r="S137" s="29">
        <f>Tableau3[[#This Row],[NB OP]]*1</f>
        <v>1</v>
      </c>
      <c r="T137" s="29">
        <f>Tableau3[[#This Row],[NB AIDE OP]]*1</f>
        <v>1</v>
      </c>
      <c r="U137" s="29" t="e">
        <f>IF(COUNTIFS(#REF!,Tableau3[[#This Row],[Pièce]],#REF!,"EMBALT")=1,2,0)</f>
        <v>#REF!</v>
      </c>
      <c r="V137" s="29" t="str">
        <f>CONCATENATE(Tableau3[[#This Row],[BT]]," - ",Tableau3[[#This Row],[Séq Op]])</f>
        <v>CJ25-03430 - 20</v>
      </c>
      <c r="W137" s="29" t="str">
        <f>CONCATENATE(Tableau3[[#This Row],[Pièce]]," - ",Tableau3[[#This Row],[Opérations]]," - ",Tableau3[[#This Row],[Séq Op]])</f>
        <v>69-1100 - TAIL-C - 20</v>
      </c>
      <c r="X137" s="29">
        <f>WEEKNUM(Tableau3[[#This Row],[Date Début]])</f>
        <v>10</v>
      </c>
      <c r="Y13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37" s="29" t="str">
        <f>IF(ISERROR(VLOOKUP(Tableau3[[#This Row],[Pièce]],#REF!,2,FALSE)),"",VLOOKUP(Tableau3[[#This Row],[Pièce]],#REF!,2,FALSE))</f>
        <v/>
      </c>
      <c r="AA137" s="29"/>
      <c r="AB137" s="29" t="e">
        <f>VLOOKUP(Tableau3[[#This Row],[Description]],#REF!,2,FALSE)</f>
        <v>#REF!</v>
      </c>
      <c r="AC137" s="29" t="str">
        <f>IF(Tableau3[[#This Row],[Qté Complétée]]&gt;=Tableau3[[#This Row],[Qté Prod.]],"COMPLÉTÉ",IF(Tableau3[[#This Row],[Qté Complétée]]&gt;0,"DÉBUTÉ",""))</f>
        <v/>
      </c>
    </row>
    <row r="138" spans="1:29" x14ac:dyDescent="0.25">
      <c r="A138" s="18" t="s">
        <v>395</v>
      </c>
      <c r="B138" s="18" t="s">
        <v>36</v>
      </c>
      <c r="C138" s="18" t="s">
        <v>319</v>
      </c>
      <c r="D138" s="18" t="s">
        <v>321</v>
      </c>
      <c r="E138" s="18">
        <v>20</v>
      </c>
      <c r="F138" s="17" t="s">
        <v>22</v>
      </c>
      <c r="G138" s="17" t="s">
        <v>26</v>
      </c>
      <c r="H138" s="18" t="s">
        <v>24</v>
      </c>
      <c r="I138" s="18" t="s">
        <v>27</v>
      </c>
      <c r="J138" s="18">
        <v>24</v>
      </c>
      <c r="K138" s="18">
        <v>0</v>
      </c>
      <c r="L138" s="26">
        <v>45721</v>
      </c>
      <c r="M138" s="27">
        <v>45721.364999999998</v>
      </c>
      <c r="N138" s="27">
        <v>45721.425416666701</v>
      </c>
      <c r="O138" s="28">
        <v>1.45</v>
      </c>
      <c r="P138" s="26">
        <v>45726</v>
      </c>
      <c r="Q138" s="18" t="s">
        <v>285</v>
      </c>
      <c r="R138" s="18" t="s">
        <v>286</v>
      </c>
      <c r="S138" s="29">
        <f>Tableau3[[#This Row],[NB OP]]*1</f>
        <v>1</v>
      </c>
      <c r="T138" s="29">
        <f>Tableau3[[#This Row],[NB AIDE OP]]*1</f>
        <v>0</v>
      </c>
      <c r="U138" s="29" t="e">
        <f>IF(COUNTIFS(#REF!,Tableau3[[#This Row],[Pièce]],#REF!,"EMBALT")=1,2,0)</f>
        <v>#REF!</v>
      </c>
      <c r="V138" s="29" t="str">
        <f>CONCATENATE(Tableau3[[#This Row],[BT]]," - ",Tableau3[[#This Row],[Séq Op]])</f>
        <v>CJ25-03448 - 20</v>
      </c>
      <c r="W138" s="29" t="str">
        <f>CONCATENATE(Tableau3[[#This Row],[Pièce]]," - ",Tableau3[[#This Row],[Opérations]]," - ",Tableau3[[#This Row],[Séq Op]])</f>
        <v>71-1130 - TAIL-C - 20</v>
      </c>
      <c r="X138" s="29">
        <f>WEEKNUM(Tableau3[[#This Row],[Date Début]])</f>
        <v>10</v>
      </c>
      <c r="Y13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38" s="29" t="str">
        <f>IF(ISERROR(VLOOKUP(Tableau3[[#This Row],[Pièce]],#REF!,2,FALSE)),"",VLOOKUP(Tableau3[[#This Row],[Pièce]],#REF!,2,FALSE))</f>
        <v/>
      </c>
      <c r="AA138" s="29"/>
      <c r="AB138" s="29" t="e">
        <f>VLOOKUP(Tableau3[[#This Row],[Description]],#REF!,2,FALSE)</f>
        <v>#REF!</v>
      </c>
      <c r="AC138" s="29" t="str">
        <f>IF(Tableau3[[#This Row],[Qté Complétée]]&gt;=Tableau3[[#This Row],[Qté Prod.]],"COMPLÉTÉ",IF(Tableau3[[#This Row],[Qté Complétée]]&gt;0,"DÉBUTÉ",""))</f>
        <v/>
      </c>
    </row>
    <row r="139" spans="1:29" x14ac:dyDescent="0.25">
      <c r="A139" s="18" t="s">
        <v>396</v>
      </c>
      <c r="B139" s="18" t="s">
        <v>397</v>
      </c>
      <c r="C139" s="18" t="s">
        <v>216</v>
      </c>
      <c r="D139" s="18" t="s">
        <v>398</v>
      </c>
      <c r="E139" s="18">
        <v>20</v>
      </c>
      <c r="F139" s="17" t="s">
        <v>22</v>
      </c>
      <c r="G139" s="17" t="s">
        <v>26</v>
      </c>
      <c r="H139" s="18" t="s">
        <v>24</v>
      </c>
      <c r="I139" s="18" t="s">
        <v>27</v>
      </c>
      <c r="J139" s="18">
        <v>3198</v>
      </c>
      <c r="K139" s="18">
        <v>0</v>
      </c>
      <c r="L139" s="26">
        <v>45721</v>
      </c>
      <c r="M139" s="27">
        <v>45721.425416666701</v>
      </c>
      <c r="N139" s="27">
        <v>45721.461666666699</v>
      </c>
      <c r="O139" s="28">
        <v>0.87</v>
      </c>
      <c r="P139" s="26">
        <v>45726</v>
      </c>
      <c r="Q139" s="18" t="s">
        <v>285</v>
      </c>
      <c r="R139" s="18" t="s">
        <v>285</v>
      </c>
      <c r="S139" s="29">
        <f>Tableau3[[#This Row],[NB OP]]*1</f>
        <v>1</v>
      </c>
      <c r="T139" s="29">
        <f>Tableau3[[#This Row],[NB AIDE OP]]*1</f>
        <v>1</v>
      </c>
      <c r="U139" s="29" t="e">
        <f>IF(COUNTIFS(#REF!,Tableau3[[#This Row],[Pièce]],#REF!,"EMBALT")=1,2,0)</f>
        <v>#REF!</v>
      </c>
      <c r="V139" s="29" t="str">
        <f>CONCATENATE(Tableau3[[#This Row],[BT]]," - ",Tableau3[[#This Row],[Séq Op]])</f>
        <v>CJ25-03451 - 20</v>
      </c>
      <c r="W139" s="29" t="str">
        <f>CONCATENATE(Tableau3[[#This Row],[Pièce]]," - ",Tableau3[[#This Row],[Opérations]]," - ",Tableau3[[#This Row],[Séq Op]])</f>
        <v>75-0110 - TAIL-C - 20</v>
      </c>
      <c r="X139" s="29">
        <f>WEEKNUM(Tableau3[[#This Row],[Date Début]])</f>
        <v>10</v>
      </c>
      <c r="Y13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39" s="29" t="str">
        <f>IF(ISERROR(VLOOKUP(Tableau3[[#This Row],[Pièce]],#REF!,2,FALSE)),"",VLOOKUP(Tableau3[[#This Row],[Pièce]],#REF!,2,FALSE))</f>
        <v/>
      </c>
      <c r="AA139" s="29"/>
      <c r="AB139" s="29" t="e">
        <f>VLOOKUP(Tableau3[[#This Row],[Description]],#REF!,2,FALSE)</f>
        <v>#REF!</v>
      </c>
      <c r="AC139" s="29" t="str">
        <f>IF(Tableau3[[#This Row],[Qté Complétée]]&gt;=Tableau3[[#This Row],[Qté Prod.]],"COMPLÉTÉ",IF(Tableau3[[#This Row],[Qté Complétée]]&gt;0,"DÉBUTÉ",""))</f>
        <v/>
      </c>
    </row>
    <row r="140" spans="1:29" x14ac:dyDescent="0.25">
      <c r="A140" s="18" t="s">
        <v>399</v>
      </c>
      <c r="B140" s="18" t="s">
        <v>102</v>
      </c>
      <c r="C140" s="18" t="s">
        <v>257</v>
      </c>
      <c r="D140" s="18" t="s">
        <v>400</v>
      </c>
      <c r="E140" s="18">
        <v>20</v>
      </c>
      <c r="F140" s="17" t="s">
        <v>22</v>
      </c>
      <c r="G140" s="17" t="s">
        <v>33</v>
      </c>
      <c r="H140" s="18" t="s">
        <v>24</v>
      </c>
      <c r="I140" s="18" t="s">
        <v>34</v>
      </c>
      <c r="J140" s="18">
        <v>210</v>
      </c>
      <c r="K140" s="18">
        <v>0</v>
      </c>
      <c r="L140" s="26">
        <v>45729</v>
      </c>
      <c r="M140" s="27">
        <v>45729.292083333297</v>
      </c>
      <c r="N140" s="27">
        <v>45729.350416666697</v>
      </c>
      <c r="O140" s="28">
        <v>1.4</v>
      </c>
      <c r="P140" s="26">
        <v>45733</v>
      </c>
      <c r="Q140" s="18" t="s">
        <v>285</v>
      </c>
      <c r="R140" s="18" t="s">
        <v>286</v>
      </c>
      <c r="S140" s="29">
        <f>Tableau3[[#This Row],[NB OP]]*1</f>
        <v>1</v>
      </c>
      <c r="T140" s="29">
        <f>Tableau3[[#This Row],[NB AIDE OP]]*1</f>
        <v>0</v>
      </c>
      <c r="U140" s="29" t="e">
        <f>IF(COUNTIFS(#REF!,Tableau3[[#This Row],[Pièce]],#REF!,"EMBALT")=1,2,0)</f>
        <v>#REF!</v>
      </c>
      <c r="V140" s="29" t="str">
        <f>CONCATENATE(Tableau3[[#This Row],[BT]]," - ",Tableau3[[#This Row],[Séq Op]])</f>
        <v>CJ25-03453 - 20</v>
      </c>
      <c r="W140" s="29" t="str">
        <f>CONCATENATE(Tableau3[[#This Row],[Pièce]]," - ",Tableau3[[#This Row],[Opérations]]," - ",Tableau3[[#This Row],[Séq Op]])</f>
        <v>51-2110 - TAIL-C - 20</v>
      </c>
      <c r="X140" s="29">
        <f>WEEKNUM(Tableau3[[#This Row],[Date Début]])</f>
        <v>11</v>
      </c>
      <c r="Y14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40" s="29" t="str">
        <f>IF(ISERROR(VLOOKUP(Tableau3[[#This Row],[Pièce]],#REF!,2,FALSE)),"",VLOOKUP(Tableau3[[#This Row],[Pièce]],#REF!,2,FALSE))</f>
        <v/>
      </c>
      <c r="AA140" s="29"/>
      <c r="AB140" s="29" t="e">
        <f>VLOOKUP(Tableau3[[#This Row],[Description]],#REF!,2,FALSE)</f>
        <v>#REF!</v>
      </c>
      <c r="AC140" s="29" t="str">
        <f>IF(Tableau3[[#This Row],[Qté Complétée]]&gt;=Tableau3[[#This Row],[Qté Prod.]],"COMPLÉTÉ",IF(Tableau3[[#This Row],[Qté Complétée]]&gt;0,"DÉBUTÉ",""))</f>
        <v/>
      </c>
    </row>
    <row r="141" spans="1:29" x14ac:dyDescent="0.25">
      <c r="A141" s="18" t="s">
        <v>399</v>
      </c>
      <c r="B141" s="18" t="s">
        <v>102</v>
      </c>
      <c r="C141" s="18" t="s">
        <v>257</v>
      </c>
      <c r="D141" s="18" t="s">
        <v>400</v>
      </c>
      <c r="E141" s="18">
        <v>30</v>
      </c>
      <c r="F141" s="17" t="s">
        <v>22</v>
      </c>
      <c r="G141" s="17" t="s">
        <v>33</v>
      </c>
      <c r="H141" s="18" t="s">
        <v>24</v>
      </c>
      <c r="I141" s="18" t="s">
        <v>34</v>
      </c>
      <c r="J141" s="18">
        <v>210</v>
      </c>
      <c r="K141" s="18">
        <v>0</v>
      </c>
      <c r="L141" s="26">
        <v>45729</v>
      </c>
      <c r="M141" s="27">
        <v>45729.350416666697</v>
      </c>
      <c r="N141" s="27">
        <v>45729.402916666702</v>
      </c>
      <c r="O141" s="28">
        <v>1.26</v>
      </c>
      <c r="P141" s="26">
        <v>45733</v>
      </c>
      <c r="Q141" s="18" t="s">
        <v>285</v>
      </c>
      <c r="R141" s="18" t="s">
        <v>285</v>
      </c>
      <c r="S141" s="29">
        <f>Tableau3[[#This Row],[NB OP]]*1</f>
        <v>1</v>
      </c>
      <c r="T141" s="29">
        <f>Tableau3[[#This Row],[NB AIDE OP]]*1</f>
        <v>1</v>
      </c>
      <c r="U141" s="29" t="e">
        <f>IF(COUNTIFS(#REF!,Tableau3[[#This Row],[Pièce]],#REF!,"EMBALT")=1,2,0)</f>
        <v>#REF!</v>
      </c>
      <c r="V141" s="29" t="str">
        <f>CONCATENATE(Tableau3[[#This Row],[BT]]," - ",Tableau3[[#This Row],[Séq Op]])</f>
        <v>CJ25-03453 - 30</v>
      </c>
      <c r="W141" s="29" t="str">
        <f>CONCATENATE(Tableau3[[#This Row],[Pièce]]," - ",Tableau3[[#This Row],[Opérations]]," - ",Tableau3[[#This Row],[Séq Op]])</f>
        <v>51-2110 - TAIL-C - 30</v>
      </c>
      <c r="X141" s="29">
        <f>WEEKNUM(Tableau3[[#This Row],[Date Début]])</f>
        <v>11</v>
      </c>
      <c r="Y14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41" s="29" t="str">
        <f>IF(ISERROR(VLOOKUP(Tableau3[[#This Row],[Pièce]],#REF!,2,FALSE)),"",VLOOKUP(Tableau3[[#This Row],[Pièce]],#REF!,2,FALSE))</f>
        <v/>
      </c>
      <c r="AA141" s="29"/>
      <c r="AB141" s="29" t="e">
        <f>VLOOKUP(Tableau3[[#This Row],[Description]],#REF!,2,FALSE)</f>
        <v>#REF!</v>
      </c>
      <c r="AC141" s="29" t="str">
        <f>IF(Tableau3[[#This Row],[Qté Complétée]]&gt;=Tableau3[[#This Row],[Qté Prod.]],"COMPLÉTÉ",IF(Tableau3[[#This Row],[Qté Complétée]]&gt;0,"DÉBUTÉ",""))</f>
        <v/>
      </c>
    </row>
    <row r="142" spans="1:29" x14ac:dyDescent="0.25">
      <c r="A142" s="18" t="s">
        <v>399</v>
      </c>
      <c r="B142" s="18" t="s">
        <v>102</v>
      </c>
      <c r="C142" s="18" t="s">
        <v>257</v>
      </c>
      <c r="D142" s="18" t="s">
        <v>400</v>
      </c>
      <c r="E142" s="18">
        <v>40</v>
      </c>
      <c r="F142" s="17" t="s">
        <v>22</v>
      </c>
      <c r="G142" s="17" t="s">
        <v>33</v>
      </c>
      <c r="H142" s="18" t="s">
        <v>24</v>
      </c>
      <c r="I142" s="18" t="s">
        <v>34</v>
      </c>
      <c r="J142" s="18">
        <v>210</v>
      </c>
      <c r="K142" s="18">
        <v>0</v>
      </c>
      <c r="L142" s="26">
        <v>45729</v>
      </c>
      <c r="M142" s="27">
        <v>45729.402916666702</v>
      </c>
      <c r="N142" s="27">
        <v>45729.469583333303</v>
      </c>
      <c r="O142" s="28">
        <v>1.6</v>
      </c>
      <c r="P142" s="26">
        <v>45733</v>
      </c>
      <c r="Q142" s="18" t="s">
        <v>285</v>
      </c>
      <c r="R142" s="18" t="s">
        <v>285</v>
      </c>
      <c r="S142" s="29">
        <f>Tableau3[[#This Row],[NB OP]]*1</f>
        <v>1</v>
      </c>
      <c r="T142" s="29">
        <f>Tableau3[[#This Row],[NB AIDE OP]]*1</f>
        <v>1</v>
      </c>
      <c r="U142" s="29" t="e">
        <f>IF(COUNTIFS(#REF!,Tableau3[[#This Row],[Pièce]],#REF!,"EMBALT")=1,2,0)</f>
        <v>#REF!</v>
      </c>
      <c r="V142" s="29" t="str">
        <f>CONCATENATE(Tableau3[[#This Row],[BT]]," - ",Tableau3[[#This Row],[Séq Op]])</f>
        <v>CJ25-03453 - 40</v>
      </c>
      <c r="W142" s="29" t="str">
        <f>CONCATENATE(Tableau3[[#This Row],[Pièce]]," - ",Tableau3[[#This Row],[Opérations]]," - ",Tableau3[[#This Row],[Séq Op]])</f>
        <v>51-2110 - TAIL-C - 40</v>
      </c>
      <c r="X142" s="29">
        <f>WEEKNUM(Tableau3[[#This Row],[Date Début]])</f>
        <v>11</v>
      </c>
      <c r="Y14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42" s="29" t="str">
        <f>IF(ISERROR(VLOOKUP(Tableau3[[#This Row],[Pièce]],#REF!,2,FALSE)),"",VLOOKUP(Tableau3[[#This Row],[Pièce]],#REF!,2,FALSE))</f>
        <v/>
      </c>
      <c r="AA142" s="29"/>
      <c r="AB142" s="29" t="e">
        <f>VLOOKUP(Tableau3[[#This Row],[Description]],#REF!,2,FALSE)</f>
        <v>#REF!</v>
      </c>
      <c r="AC142" s="29" t="str">
        <f>IF(Tableau3[[#This Row],[Qté Complétée]]&gt;=Tableau3[[#This Row],[Qté Prod.]],"COMPLÉTÉ",IF(Tableau3[[#This Row],[Qté Complétée]]&gt;0,"DÉBUTÉ",""))</f>
        <v/>
      </c>
    </row>
    <row r="143" spans="1:29" x14ac:dyDescent="0.25">
      <c r="A143" s="18" t="s">
        <v>401</v>
      </c>
      <c r="B143" s="18" t="s">
        <v>151</v>
      </c>
      <c r="C143" s="18" t="s">
        <v>402</v>
      </c>
      <c r="D143" s="18" t="s">
        <v>403</v>
      </c>
      <c r="E143" s="18">
        <v>20</v>
      </c>
      <c r="F143" s="17" t="s">
        <v>14</v>
      </c>
      <c r="G143" s="17" t="s">
        <v>30</v>
      </c>
      <c r="H143" s="18" t="s">
        <v>16</v>
      </c>
      <c r="I143" s="18" t="s">
        <v>31</v>
      </c>
      <c r="J143" s="18">
        <v>72</v>
      </c>
      <c r="K143" s="18">
        <v>0</v>
      </c>
      <c r="L143" s="26">
        <v>45726</v>
      </c>
      <c r="M143" s="27">
        <v>45726.298750000002</v>
      </c>
      <c r="N143" s="27">
        <v>45726.459583333301</v>
      </c>
      <c r="O143" s="28">
        <v>3.86</v>
      </c>
      <c r="P143" s="26">
        <v>45733</v>
      </c>
      <c r="Q143" s="18" t="s">
        <v>285</v>
      </c>
      <c r="R143" s="18" t="s">
        <v>286</v>
      </c>
      <c r="S143" s="29">
        <f>Tableau3[[#This Row],[NB OP]]*1</f>
        <v>1</v>
      </c>
      <c r="T143" s="29">
        <f>Tableau3[[#This Row],[NB AIDE OP]]*1</f>
        <v>0</v>
      </c>
      <c r="U143" s="29" t="e">
        <f>IF(COUNTIFS(#REF!,Tableau3[[#This Row],[Pièce]],#REF!,"EMBALT")=1,2,0)</f>
        <v>#REF!</v>
      </c>
      <c r="V143" s="29" t="str">
        <f>CONCATENATE(Tableau3[[#This Row],[BT]]," - ",Tableau3[[#This Row],[Séq Op]])</f>
        <v>CJ25-03481 - 20</v>
      </c>
      <c r="W143" s="29" t="str">
        <f>CONCATENATE(Tableau3[[#This Row],[Pièce]]," - ",Tableau3[[#This Row],[Opérations]]," - ",Tableau3[[#This Row],[Séq Op]])</f>
        <v>73-2090 - TAIL-S - 20</v>
      </c>
      <c r="X143" s="29">
        <f>WEEKNUM(Tableau3[[#This Row],[Date Début]])</f>
        <v>11</v>
      </c>
      <c r="Y14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43" s="29" t="str">
        <f>IF(ISERROR(VLOOKUP(Tableau3[[#This Row],[Pièce]],#REF!,2,FALSE)),"",VLOOKUP(Tableau3[[#This Row],[Pièce]],#REF!,2,FALSE))</f>
        <v/>
      </c>
      <c r="AA143" s="29"/>
      <c r="AB143" s="29" t="e">
        <f>VLOOKUP(Tableau3[[#This Row],[Description]],#REF!,2,FALSE)</f>
        <v>#REF!</v>
      </c>
      <c r="AC143" s="29" t="str">
        <f>IF(Tableau3[[#This Row],[Qté Complétée]]&gt;=Tableau3[[#This Row],[Qté Prod.]],"COMPLÉTÉ",IF(Tableau3[[#This Row],[Qté Complétée]]&gt;0,"DÉBUTÉ",""))</f>
        <v/>
      </c>
    </row>
    <row r="144" spans="1:29" x14ac:dyDescent="0.25">
      <c r="A144" s="18" t="s">
        <v>407</v>
      </c>
      <c r="B144" s="18" t="s">
        <v>107</v>
      </c>
      <c r="C144" s="18" t="s">
        <v>405</v>
      </c>
      <c r="D144" s="18" t="s">
        <v>408</v>
      </c>
      <c r="E144" s="18">
        <v>20</v>
      </c>
      <c r="F144" s="17" t="s">
        <v>22</v>
      </c>
      <c r="G144" s="17" t="s">
        <v>33</v>
      </c>
      <c r="H144" s="18" t="s">
        <v>24</v>
      </c>
      <c r="I144" s="18" t="s">
        <v>34</v>
      </c>
      <c r="J144" s="18">
        <v>648</v>
      </c>
      <c r="K144" s="18">
        <v>0</v>
      </c>
      <c r="L144" s="26">
        <v>45726</v>
      </c>
      <c r="M144" s="27">
        <v>45726.47625</v>
      </c>
      <c r="N144" s="27">
        <v>45726.590416666702</v>
      </c>
      <c r="O144" s="28">
        <v>1.74</v>
      </c>
      <c r="P144" s="26">
        <v>45728</v>
      </c>
      <c r="Q144" s="18" t="s">
        <v>285</v>
      </c>
      <c r="R144" s="18" t="s">
        <v>285</v>
      </c>
      <c r="S144" s="29">
        <f>Tableau3[[#This Row],[NB OP]]*1</f>
        <v>1</v>
      </c>
      <c r="T144" s="29">
        <f>Tableau3[[#This Row],[NB AIDE OP]]*1</f>
        <v>1</v>
      </c>
      <c r="U144" s="29" t="e">
        <f>IF(COUNTIFS(#REF!,Tableau3[[#This Row],[Pièce]],#REF!,"EMBALT")=1,2,0)</f>
        <v>#REF!</v>
      </c>
      <c r="V144" s="29" t="str">
        <f>CONCATENATE(Tableau3[[#This Row],[BT]]," - ",Tableau3[[#This Row],[Séq Op]])</f>
        <v>CJ25-03540 - 20</v>
      </c>
      <c r="W144" s="29" t="str">
        <f>CONCATENATE(Tableau3[[#This Row],[Pièce]]," - ",Tableau3[[#This Row],[Opérations]]," - ",Tableau3[[#This Row],[Séq Op]])</f>
        <v>59-3630 - TAIL-C - 20</v>
      </c>
      <c r="X144" s="29">
        <f>WEEKNUM(Tableau3[[#This Row],[Date Début]])</f>
        <v>11</v>
      </c>
      <c r="Y14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44" s="29" t="str">
        <f>IF(ISERROR(VLOOKUP(Tableau3[[#This Row],[Pièce]],#REF!,2,FALSE)),"",VLOOKUP(Tableau3[[#This Row],[Pièce]],#REF!,2,FALSE))</f>
        <v/>
      </c>
      <c r="AA144" s="29"/>
      <c r="AB144" s="29" t="e">
        <f>VLOOKUP(Tableau3[[#This Row],[Description]],#REF!,2,FALSE)</f>
        <v>#REF!</v>
      </c>
      <c r="AC144" s="29" t="str">
        <f>IF(Tableau3[[#This Row],[Qté Complétée]]&gt;=Tableau3[[#This Row],[Qté Prod.]],"COMPLÉTÉ",IF(Tableau3[[#This Row],[Qté Complétée]]&gt;0,"DÉBUTÉ",""))</f>
        <v/>
      </c>
    </row>
    <row r="145" spans="1:29" x14ac:dyDescent="0.25">
      <c r="A145" s="18" t="s">
        <v>409</v>
      </c>
      <c r="B145" s="18" t="s">
        <v>124</v>
      </c>
      <c r="C145" s="18" t="s">
        <v>174</v>
      </c>
      <c r="D145" s="18" t="s">
        <v>410</v>
      </c>
      <c r="E145" s="18">
        <v>30</v>
      </c>
      <c r="F145" s="17" t="s">
        <v>14</v>
      </c>
      <c r="G145" s="17" t="s">
        <v>30</v>
      </c>
      <c r="H145" s="18" t="s">
        <v>16</v>
      </c>
      <c r="I145" s="18" t="s">
        <v>31</v>
      </c>
      <c r="J145" s="18">
        <v>5700</v>
      </c>
      <c r="K145" s="18">
        <v>0</v>
      </c>
      <c r="L145" s="26">
        <v>45721</v>
      </c>
      <c r="M145" s="27">
        <v>45721.323750000003</v>
      </c>
      <c r="N145" s="27">
        <v>45721.34</v>
      </c>
      <c r="O145" s="28">
        <v>0.39</v>
      </c>
      <c r="P145" s="26">
        <v>45727</v>
      </c>
      <c r="Q145" s="18" t="s">
        <v>285</v>
      </c>
      <c r="R145" s="18" t="s">
        <v>289</v>
      </c>
      <c r="S145" s="29">
        <f>Tableau3[[#This Row],[NB OP]]*1</f>
        <v>1</v>
      </c>
      <c r="T145" s="29">
        <f>Tableau3[[#This Row],[NB AIDE OP]]*1</f>
        <v>2</v>
      </c>
      <c r="U145" s="29" t="e">
        <f>IF(COUNTIFS(#REF!,Tableau3[[#This Row],[Pièce]],#REF!,"EMBALT")=1,2,0)</f>
        <v>#REF!</v>
      </c>
      <c r="V145" s="29" t="str">
        <f>CONCATENATE(Tableau3[[#This Row],[BT]]," - ",Tableau3[[#This Row],[Séq Op]])</f>
        <v>CJ25-03541 - 30</v>
      </c>
      <c r="W145" s="29" t="str">
        <f>CONCATENATE(Tableau3[[#This Row],[Pièce]]," - ",Tableau3[[#This Row],[Opérations]]," - ",Tableau3[[#This Row],[Séq Op]])</f>
        <v>65-3060 - TAIL-S - 30</v>
      </c>
      <c r="X145" s="29">
        <f>WEEKNUM(Tableau3[[#This Row],[Date Début]])</f>
        <v>10</v>
      </c>
      <c r="Y14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45" s="29" t="str">
        <f>IF(ISERROR(VLOOKUP(Tableau3[[#This Row],[Pièce]],#REF!,2,FALSE)),"",VLOOKUP(Tableau3[[#This Row],[Pièce]],#REF!,2,FALSE))</f>
        <v/>
      </c>
      <c r="AA145" s="29"/>
      <c r="AB145" s="29" t="e">
        <f>VLOOKUP(Tableau3[[#This Row],[Description]],#REF!,2,FALSE)</f>
        <v>#REF!</v>
      </c>
      <c r="AC145" s="29" t="str">
        <f>IF(Tableau3[[#This Row],[Qté Complétée]]&gt;=Tableau3[[#This Row],[Qté Prod.]],"COMPLÉTÉ",IF(Tableau3[[#This Row],[Qté Complétée]]&gt;0,"DÉBUTÉ",""))</f>
        <v/>
      </c>
    </row>
    <row r="146" spans="1:29" x14ac:dyDescent="0.25">
      <c r="A146" s="18" t="s">
        <v>411</v>
      </c>
      <c r="B146" s="18" t="s">
        <v>131</v>
      </c>
      <c r="C146" s="18" t="s">
        <v>404</v>
      </c>
      <c r="D146" s="18" t="s">
        <v>412</v>
      </c>
      <c r="E146" s="18">
        <v>20</v>
      </c>
      <c r="F146" s="17" t="s">
        <v>22</v>
      </c>
      <c r="G146" s="17" t="s">
        <v>33</v>
      </c>
      <c r="H146" s="18" t="s">
        <v>24</v>
      </c>
      <c r="I146" s="18" t="s">
        <v>34</v>
      </c>
      <c r="J146" s="18">
        <v>150</v>
      </c>
      <c r="K146" s="18">
        <v>0</v>
      </c>
      <c r="L146" s="26">
        <v>45726</v>
      </c>
      <c r="M146" s="27">
        <v>45726.454583333303</v>
      </c>
      <c r="N146" s="27">
        <v>45726.47625</v>
      </c>
      <c r="O146" s="28">
        <v>0.52</v>
      </c>
      <c r="P146" s="26">
        <v>45728</v>
      </c>
      <c r="Q146" s="18" t="s">
        <v>285</v>
      </c>
      <c r="R146" s="18" t="s">
        <v>286</v>
      </c>
      <c r="S146" s="29">
        <f>Tableau3[[#This Row],[NB OP]]*1</f>
        <v>1</v>
      </c>
      <c r="T146" s="29">
        <f>Tableau3[[#This Row],[NB AIDE OP]]*1</f>
        <v>0</v>
      </c>
      <c r="U146" s="29" t="e">
        <f>IF(COUNTIFS(#REF!,Tableau3[[#This Row],[Pièce]],#REF!,"EMBALT")=1,2,0)</f>
        <v>#REF!</v>
      </c>
      <c r="V146" s="29" t="str">
        <f>CONCATENATE(Tableau3[[#This Row],[BT]]," - ",Tableau3[[#This Row],[Séq Op]])</f>
        <v>CJ25-03542 - 20</v>
      </c>
      <c r="W146" s="29" t="str">
        <f>CONCATENATE(Tableau3[[#This Row],[Pièce]]," - ",Tableau3[[#This Row],[Opérations]]," - ",Tableau3[[#This Row],[Séq Op]])</f>
        <v>67-1290 - TAIL-C - 20</v>
      </c>
      <c r="X146" s="29">
        <f>WEEKNUM(Tableau3[[#This Row],[Date Début]])</f>
        <v>11</v>
      </c>
      <c r="Y14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46" s="29" t="str">
        <f>IF(ISERROR(VLOOKUP(Tableau3[[#This Row],[Pièce]],#REF!,2,FALSE)),"",VLOOKUP(Tableau3[[#This Row],[Pièce]],#REF!,2,FALSE))</f>
        <v/>
      </c>
      <c r="AA146" s="29"/>
      <c r="AB146" s="29" t="e">
        <f>VLOOKUP(Tableau3[[#This Row],[Description]],#REF!,2,FALSE)</f>
        <v>#REF!</v>
      </c>
      <c r="AC146" s="29" t="str">
        <f>IF(Tableau3[[#This Row],[Qté Complétée]]&gt;=Tableau3[[#This Row],[Qté Prod.]],"COMPLÉTÉ",IF(Tableau3[[#This Row],[Qté Complétée]]&gt;0,"DÉBUTÉ",""))</f>
        <v/>
      </c>
    </row>
    <row r="147" spans="1:29" x14ac:dyDescent="0.25">
      <c r="A147" s="18" t="s">
        <v>413</v>
      </c>
      <c r="B147" s="18" t="s">
        <v>75</v>
      </c>
      <c r="C147" s="18" t="s">
        <v>239</v>
      </c>
      <c r="D147" s="18" t="s">
        <v>264</v>
      </c>
      <c r="E147" s="18">
        <v>20</v>
      </c>
      <c r="F147" s="17" t="s">
        <v>14</v>
      </c>
      <c r="G147" s="17" t="s">
        <v>30</v>
      </c>
      <c r="H147" s="18" t="s">
        <v>16</v>
      </c>
      <c r="I147" s="18" t="s">
        <v>31</v>
      </c>
      <c r="J147" s="18">
        <v>192</v>
      </c>
      <c r="K147" s="18">
        <v>0</v>
      </c>
      <c r="L147" s="26">
        <v>45735</v>
      </c>
      <c r="M147" s="27">
        <v>45735.543333333299</v>
      </c>
      <c r="N147" s="27">
        <v>45735.614583333299</v>
      </c>
      <c r="O147" s="28">
        <v>1.71</v>
      </c>
      <c r="P147" s="26">
        <v>45740</v>
      </c>
      <c r="Q147" s="18" t="s">
        <v>285</v>
      </c>
      <c r="R147" s="18" t="s">
        <v>286</v>
      </c>
      <c r="S147" s="29">
        <f>Tableau3[[#This Row],[NB OP]]*1</f>
        <v>1</v>
      </c>
      <c r="T147" s="29">
        <f>Tableau3[[#This Row],[NB AIDE OP]]*1</f>
        <v>0</v>
      </c>
      <c r="U147" s="29" t="e">
        <f>IF(COUNTIFS(#REF!,Tableau3[[#This Row],[Pièce]],#REF!,"EMBALT")=1,2,0)</f>
        <v>#REF!</v>
      </c>
      <c r="V147" s="29" t="str">
        <f>CONCATENATE(Tableau3[[#This Row],[BT]]," - ",Tableau3[[#This Row],[Séq Op]])</f>
        <v>CJ25-03543 - 20</v>
      </c>
      <c r="W147" s="29" t="str">
        <f>CONCATENATE(Tableau3[[#This Row],[Pièce]]," - ",Tableau3[[#This Row],[Opérations]]," - ",Tableau3[[#This Row],[Séq Op]])</f>
        <v>67-1370 - TAIL-S - 20</v>
      </c>
      <c r="X147" s="29">
        <f>WEEKNUM(Tableau3[[#This Row],[Date Début]])</f>
        <v>12</v>
      </c>
      <c r="Y14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47" s="29" t="str">
        <f>IF(ISERROR(VLOOKUP(Tableau3[[#This Row],[Pièce]],#REF!,2,FALSE)),"",VLOOKUP(Tableau3[[#This Row],[Pièce]],#REF!,2,FALSE))</f>
        <v/>
      </c>
      <c r="AA147" s="29"/>
      <c r="AB147" s="29" t="e">
        <f>VLOOKUP(Tableau3[[#This Row],[Description]],#REF!,2,FALSE)</f>
        <v>#REF!</v>
      </c>
      <c r="AC147" s="29" t="str">
        <f>IF(Tableau3[[#This Row],[Qté Complétée]]&gt;=Tableau3[[#This Row],[Qté Prod.]],"COMPLÉTÉ",IF(Tableau3[[#This Row],[Qté Complétée]]&gt;0,"DÉBUTÉ",""))</f>
        <v/>
      </c>
    </row>
    <row r="148" spans="1:29" x14ac:dyDescent="0.25">
      <c r="A148" s="18" t="s">
        <v>414</v>
      </c>
      <c r="B148" s="18" t="s">
        <v>71</v>
      </c>
      <c r="C148" s="18" t="s">
        <v>239</v>
      </c>
      <c r="D148" s="18" t="s">
        <v>272</v>
      </c>
      <c r="E148" s="18">
        <v>20</v>
      </c>
      <c r="F148" s="17" t="s">
        <v>14</v>
      </c>
      <c r="G148" s="17" t="s">
        <v>15</v>
      </c>
      <c r="H148" s="18" t="s">
        <v>16</v>
      </c>
      <c r="I148" s="18" t="s">
        <v>17</v>
      </c>
      <c r="J148" s="18">
        <v>192</v>
      </c>
      <c r="K148" s="18">
        <v>0</v>
      </c>
      <c r="L148" s="26">
        <v>45735</v>
      </c>
      <c r="M148" s="27">
        <v>45735.495416666701</v>
      </c>
      <c r="N148" s="27">
        <v>45735.614583333299</v>
      </c>
      <c r="O148" s="28">
        <v>1.86</v>
      </c>
      <c r="P148" s="26">
        <v>45740</v>
      </c>
      <c r="Q148" s="18" t="s">
        <v>285</v>
      </c>
      <c r="R148" s="18" t="s">
        <v>286</v>
      </c>
      <c r="S148" s="29">
        <f>Tableau3[[#This Row],[NB OP]]*1</f>
        <v>1</v>
      </c>
      <c r="T148" s="29">
        <f>Tableau3[[#This Row],[NB AIDE OP]]*1</f>
        <v>0</v>
      </c>
      <c r="U148" s="29" t="e">
        <f>IF(COUNTIFS(#REF!,Tableau3[[#This Row],[Pièce]],#REF!,"EMBALT")=1,2,0)</f>
        <v>#REF!</v>
      </c>
      <c r="V148" s="29" t="str">
        <f>CONCATENATE(Tableau3[[#This Row],[BT]]," - ",Tableau3[[#This Row],[Séq Op]])</f>
        <v>CJ25-03548 - 20</v>
      </c>
      <c r="W148" s="29" t="str">
        <f>CONCATENATE(Tableau3[[#This Row],[Pièce]]," - ",Tableau3[[#This Row],[Opérations]]," - ",Tableau3[[#This Row],[Séq Op]])</f>
        <v>67-1390 - TAIL-S - 20</v>
      </c>
      <c r="X148" s="29">
        <f>WEEKNUM(Tableau3[[#This Row],[Date Début]])</f>
        <v>12</v>
      </c>
      <c r="Y14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48" s="29" t="str">
        <f>IF(ISERROR(VLOOKUP(Tableau3[[#This Row],[Pièce]],#REF!,2,FALSE)),"",VLOOKUP(Tableau3[[#This Row],[Pièce]],#REF!,2,FALSE))</f>
        <v/>
      </c>
      <c r="AA148" s="29"/>
      <c r="AB148" s="29" t="e">
        <f>VLOOKUP(Tableau3[[#This Row],[Description]],#REF!,2,FALSE)</f>
        <v>#REF!</v>
      </c>
      <c r="AC148" s="29" t="str">
        <f>IF(Tableau3[[#This Row],[Qté Complétée]]&gt;=Tableau3[[#This Row],[Qté Prod.]],"COMPLÉTÉ",IF(Tableau3[[#This Row],[Qté Complétée]]&gt;0,"DÉBUTÉ",""))</f>
        <v/>
      </c>
    </row>
    <row r="149" spans="1:29" x14ac:dyDescent="0.25">
      <c r="A149" s="18" t="s">
        <v>415</v>
      </c>
      <c r="B149" s="18" t="s">
        <v>78</v>
      </c>
      <c r="C149" s="18" t="s">
        <v>239</v>
      </c>
      <c r="D149" s="18" t="s">
        <v>276</v>
      </c>
      <c r="E149" s="18">
        <v>20</v>
      </c>
      <c r="F149" s="17" t="s">
        <v>22</v>
      </c>
      <c r="G149" s="17" t="s">
        <v>49</v>
      </c>
      <c r="H149" s="18" t="s">
        <v>24</v>
      </c>
      <c r="I149" s="18" t="s">
        <v>41</v>
      </c>
      <c r="J149" s="18">
        <v>192</v>
      </c>
      <c r="K149" s="18">
        <v>0</v>
      </c>
      <c r="L149" s="26">
        <v>45735</v>
      </c>
      <c r="M149" s="27">
        <v>45735.552499999998</v>
      </c>
      <c r="N149" s="27">
        <v>45735.561249999999</v>
      </c>
      <c r="O149" s="28">
        <v>0.21</v>
      </c>
      <c r="P149" s="26">
        <v>45740</v>
      </c>
      <c r="Q149" s="18" t="s">
        <v>285</v>
      </c>
      <c r="R149" s="18" t="s">
        <v>286</v>
      </c>
      <c r="S149" s="29">
        <f>Tableau3[[#This Row],[NB OP]]*1</f>
        <v>1</v>
      </c>
      <c r="T149" s="29">
        <f>Tableau3[[#This Row],[NB AIDE OP]]*1</f>
        <v>0</v>
      </c>
      <c r="U149" s="29" t="e">
        <f>IF(COUNTIFS(#REF!,Tableau3[[#This Row],[Pièce]],#REF!,"EMBALT")=1,2,0)</f>
        <v>#REF!</v>
      </c>
      <c r="V149" s="29" t="str">
        <f>CONCATENATE(Tableau3[[#This Row],[BT]]," - ",Tableau3[[#This Row],[Séq Op]])</f>
        <v>CJ25-03549 - 20</v>
      </c>
      <c r="W149" s="29" t="str">
        <f>CONCATENATE(Tableau3[[#This Row],[Pièce]]," - ",Tableau3[[#This Row],[Opérations]]," - ",Tableau3[[#This Row],[Séq Op]])</f>
        <v>67-1420 - TAIL-C - 20</v>
      </c>
      <c r="X149" s="29">
        <f>WEEKNUM(Tableau3[[#This Row],[Date Début]])</f>
        <v>12</v>
      </c>
      <c r="Y14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49" s="29" t="str">
        <f>IF(ISERROR(VLOOKUP(Tableau3[[#This Row],[Pièce]],#REF!,2,FALSE)),"",VLOOKUP(Tableau3[[#This Row],[Pièce]],#REF!,2,FALSE))</f>
        <v/>
      </c>
      <c r="AA149" s="29"/>
      <c r="AB149" s="29" t="e">
        <f>VLOOKUP(Tableau3[[#This Row],[Description]],#REF!,2,FALSE)</f>
        <v>#REF!</v>
      </c>
      <c r="AC149" s="29" t="str">
        <f>IF(Tableau3[[#This Row],[Qté Complétée]]&gt;=Tableau3[[#This Row],[Qté Prod.]],"COMPLÉTÉ",IF(Tableau3[[#This Row],[Qté Complétée]]&gt;0,"DÉBUTÉ",""))</f>
        <v/>
      </c>
    </row>
    <row r="150" spans="1:29" x14ac:dyDescent="0.25">
      <c r="A150" s="18" t="s">
        <v>415</v>
      </c>
      <c r="B150" s="18" t="s">
        <v>78</v>
      </c>
      <c r="C150" s="18" t="s">
        <v>239</v>
      </c>
      <c r="D150" s="18" t="s">
        <v>276</v>
      </c>
      <c r="E150" s="18">
        <v>30</v>
      </c>
      <c r="F150" s="17" t="s">
        <v>22</v>
      </c>
      <c r="G150" s="17" t="s">
        <v>23</v>
      </c>
      <c r="H150" s="18" t="s">
        <v>24</v>
      </c>
      <c r="I150" s="18" t="s">
        <v>25</v>
      </c>
      <c r="J150" s="18">
        <v>192</v>
      </c>
      <c r="K150" s="18">
        <v>0</v>
      </c>
      <c r="L150" s="26">
        <v>45735</v>
      </c>
      <c r="M150" s="27">
        <v>45735.561249999999</v>
      </c>
      <c r="N150" s="27">
        <v>45735.614583333299</v>
      </c>
      <c r="O150" s="28">
        <v>1.28</v>
      </c>
      <c r="P150" s="26">
        <v>45740</v>
      </c>
      <c r="Q150" s="18" t="s">
        <v>285</v>
      </c>
      <c r="R150" s="18" t="s">
        <v>286</v>
      </c>
      <c r="S150" s="29">
        <f>Tableau3[[#This Row],[NB OP]]*1</f>
        <v>1</v>
      </c>
      <c r="T150" s="29">
        <f>Tableau3[[#This Row],[NB AIDE OP]]*1</f>
        <v>0</v>
      </c>
      <c r="U150" s="29" t="e">
        <f>IF(COUNTIFS(#REF!,Tableau3[[#This Row],[Pièce]],#REF!,"EMBALT")=1,2,0)</f>
        <v>#REF!</v>
      </c>
      <c r="V150" s="29" t="str">
        <f>CONCATENATE(Tableau3[[#This Row],[BT]]," - ",Tableau3[[#This Row],[Séq Op]])</f>
        <v>CJ25-03549 - 30</v>
      </c>
      <c r="W150" s="29" t="str">
        <f>CONCATENATE(Tableau3[[#This Row],[Pièce]]," - ",Tableau3[[#This Row],[Opérations]]," - ",Tableau3[[#This Row],[Séq Op]])</f>
        <v>67-1420 - TAIL-C - 30</v>
      </c>
      <c r="X150" s="29">
        <f>WEEKNUM(Tableau3[[#This Row],[Date Début]])</f>
        <v>12</v>
      </c>
      <c r="Y15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50" s="29" t="str">
        <f>IF(ISERROR(VLOOKUP(Tableau3[[#This Row],[Pièce]],#REF!,2,FALSE)),"",VLOOKUP(Tableau3[[#This Row],[Pièce]],#REF!,2,FALSE))</f>
        <v/>
      </c>
      <c r="AA150" s="29"/>
      <c r="AB150" s="29" t="e">
        <f>VLOOKUP(Tableau3[[#This Row],[Description]],#REF!,2,FALSE)</f>
        <v>#REF!</v>
      </c>
      <c r="AC150" s="29" t="str">
        <f>IF(Tableau3[[#This Row],[Qté Complétée]]&gt;=Tableau3[[#This Row],[Qté Prod.]],"COMPLÉTÉ",IF(Tableau3[[#This Row],[Qté Complétée]]&gt;0,"DÉBUTÉ",""))</f>
        <v/>
      </c>
    </row>
    <row r="151" spans="1:29" x14ac:dyDescent="0.25">
      <c r="A151" s="18" t="s">
        <v>416</v>
      </c>
      <c r="B151" s="18" t="s">
        <v>144</v>
      </c>
      <c r="C151" s="18" t="s">
        <v>406</v>
      </c>
      <c r="D151" s="18" t="s">
        <v>417</v>
      </c>
      <c r="E151" s="18">
        <v>20</v>
      </c>
      <c r="F151" s="17" t="s">
        <v>22</v>
      </c>
      <c r="G151" s="17" t="s">
        <v>49</v>
      </c>
      <c r="H151" s="18" t="s">
        <v>24</v>
      </c>
      <c r="I151" s="18" t="s">
        <v>41</v>
      </c>
      <c r="J151" s="18">
        <v>11070</v>
      </c>
      <c r="K151" s="18">
        <v>0</v>
      </c>
      <c r="L151" s="26">
        <v>45727</v>
      </c>
      <c r="M151" s="27">
        <v>45727.332083333298</v>
      </c>
      <c r="N151" s="27">
        <v>45727.472083333298</v>
      </c>
      <c r="O151" s="28">
        <v>3.36</v>
      </c>
      <c r="P151" s="26">
        <v>45730</v>
      </c>
      <c r="Q151" s="18" t="s">
        <v>285</v>
      </c>
      <c r="R151" s="18" t="s">
        <v>286</v>
      </c>
      <c r="S151" s="29">
        <f>Tableau3[[#This Row],[NB OP]]*1</f>
        <v>1</v>
      </c>
      <c r="T151" s="29">
        <f>Tableau3[[#This Row],[NB AIDE OP]]*1</f>
        <v>0</v>
      </c>
      <c r="U151" s="29" t="e">
        <f>IF(COUNTIFS(#REF!,Tableau3[[#This Row],[Pièce]],#REF!,"EMBALT")=1,2,0)</f>
        <v>#REF!</v>
      </c>
      <c r="V151" s="29" t="str">
        <f>CONCATENATE(Tableau3[[#This Row],[BT]]," - ",Tableau3[[#This Row],[Séq Op]])</f>
        <v>CJ25-03550 - 20</v>
      </c>
      <c r="W151" s="29" t="str">
        <f>CONCATENATE(Tableau3[[#This Row],[Pièce]]," - ",Tableau3[[#This Row],[Opérations]]," - ",Tableau3[[#This Row],[Séq Op]])</f>
        <v>70-2070 - TAIL-C - 20</v>
      </c>
      <c r="X151" s="29">
        <f>WEEKNUM(Tableau3[[#This Row],[Date Début]])</f>
        <v>11</v>
      </c>
      <c r="Y15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51" s="29" t="str">
        <f>IF(ISERROR(VLOOKUP(Tableau3[[#This Row],[Pièce]],#REF!,2,FALSE)),"",VLOOKUP(Tableau3[[#This Row],[Pièce]],#REF!,2,FALSE))</f>
        <v/>
      </c>
      <c r="AA151" s="29"/>
      <c r="AB151" s="29" t="e">
        <f>VLOOKUP(Tableau3[[#This Row],[Description]],#REF!,2,FALSE)</f>
        <v>#REF!</v>
      </c>
      <c r="AC151" s="29" t="str">
        <f>IF(Tableau3[[#This Row],[Qté Complétée]]&gt;=Tableau3[[#This Row],[Qté Prod.]],"COMPLÉTÉ",IF(Tableau3[[#This Row],[Qté Complétée]]&gt;0,"DÉBUTÉ",""))</f>
        <v/>
      </c>
    </row>
    <row r="152" spans="1:29" x14ac:dyDescent="0.25">
      <c r="A152" s="18" t="s">
        <v>416</v>
      </c>
      <c r="B152" s="18" t="s">
        <v>144</v>
      </c>
      <c r="C152" s="18" t="s">
        <v>406</v>
      </c>
      <c r="D152" s="18" t="s">
        <v>417</v>
      </c>
      <c r="E152" s="18">
        <v>30</v>
      </c>
      <c r="F152" s="17" t="s">
        <v>14</v>
      </c>
      <c r="G152" s="17" t="s">
        <v>30</v>
      </c>
      <c r="H152" s="18" t="s">
        <v>16</v>
      </c>
      <c r="I152" s="18" t="s">
        <v>31</v>
      </c>
      <c r="J152" s="18">
        <v>11070</v>
      </c>
      <c r="K152" s="18">
        <v>0</v>
      </c>
      <c r="L152" s="26">
        <v>45727</v>
      </c>
      <c r="M152" s="27">
        <v>45727.472083333298</v>
      </c>
      <c r="N152" s="27">
        <v>45727.604166666701</v>
      </c>
      <c r="O152" s="28">
        <v>2.17</v>
      </c>
      <c r="P152" s="26">
        <v>45730</v>
      </c>
      <c r="Q152" s="18" t="s">
        <v>285</v>
      </c>
      <c r="R152" s="18" t="s">
        <v>289</v>
      </c>
      <c r="S152" s="29">
        <f>Tableau3[[#This Row],[NB OP]]*1</f>
        <v>1</v>
      </c>
      <c r="T152" s="29">
        <f>Tableau3[[#This Row],[NB AIDE OP]]*1</f>
        <v>2</v>
      </c>
      <c r="U152" s="29" t="e">
        <f>IF(COUNTIFS(#REF!,Tableau3[[#This Row],[Pièce]],#REF!,"EMBALT")=1,2,0)</f>
        <v>#REF!</v>
      </c>
      <c r="V152" s="29" t="str">
        <f>CONCATENATE(Tableau3[[#This Row],[BT]]," - ",Tableau3[[#This Row],[Séq Op]])</f>
        <v>CJ25-03550 - 30</v>
      </c>
      <c r="W152" s="29" t="str">
        <f>CONCATENATE(Tableau3[[#This Row],[Pièce]]," - ",Tableau3[[#This Row],[Opérations]]," - ",Tableau3[[#This Row],[Séq Op]])</f>
        <v>70-2070 - TAIL-S - 30</v>
      </c>
      <c r="X152" s="29">
        <f>WEEKNUM(Tableau3[[#This Row],[Date Début]])</f>
        <v>11</v>
      </c>
      <c r="Y15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52" s="29" t="str">
        <f>IF(ISERROR(VLOOKUP(Tableau3[[#This Row],[Pièce]],#REF!,2,FALSE)),"",VLOOKUP(Tableau3[[#This Row],[Pièce]],#REF!,2,FALSE))</f>
        <v/>
      </c>
      <c r="AA152" s="29"/>
      <c r="AB152" s="29" t="e">
        <f>VLOOKUP(Tableau3[[#This Row],[Description]],#REF!,2,FALSE)</f>
        <v>#REF!</v>
      </c>
      <c r="AC152" s="29" t="str">
        <f>IF(Tableau3[[#This Row],[Qté Complétée]]&gt;=Tableau3[[#This Row],[Qté Prod.]],"COMPLÉTÉ",IF(Tableau3[[#This Row],[Qté Complétée]]&gt;0,"DÉBUTÉ",""))</f>
        <v/>
      </c>
    </row>
    <row r="153" spans="1:29" x14ac:dyDescent="0.25">
      <c r="A153" s="18" t="s">
        <v>418</v>
      </c>
      <c r="B153" s="18" t="s">
        <v>122</v>
      </c>
      <c r="C153" s="18" t="s">
        <v>210</v>
      </c>
      <c r="D153" s="18" t="s">
        <v>419</v>
      </c>
      <c r="E153" s="18">
        <v>20</v>
      </c>
      <c r="F153" s="17" t="s">
        <v>22</v>
      </c>
      <c r="G153" s="17" t="s">
        <v>49</v>
      </c>
      <c r="H153" s="18" t="s">
        <v>24</v>
      </c>
      <c r="I153" s="18" t="s">
        <v>41</v>
      </c>
      <c r="J153" s="18">
        <v>630</v>
      </c>
      <c r="K153" s="18">
        <v>0</v>
      </c>
      <c r="L153" s="26">
        <v>45736</v>
      </c>
      <c r="M153" s="27">
        <v>45736.58625</v>
      </c>
      <c r="N153" s="27">
        <v>45736.61</v>
      </c>
      <c r="O153" s="28">
        <v>0.56999999999999995</v>
      </c>
      <c r="P153" s="26">
        <v>45742</v>
      </c>
      <c r="Q153" s="18" t="s">
        <v>285</v>
      </c>
      <c r="R153" s="18" t="s">
        <v>286</v>
      </c>
      <c r="S153" s="29">
        <f>Tableau3[[#This Row],[NB OP]]*1</f>
        <v>1</v>
      </c>
      <c r="T153" s="29">
        <f>Tableau3[[#This Row],[NB AIDE OP]]*1</f>
        <v>0</v>
      </c>
      <c r="U153" s="29" t="e">
        <f>IF(COUNTIFS(#REF!,Tableau3[[#This Row],[Pièce]],#REF!,"EMBALT")=1,2,0)</f>
        <v>#REF!</v>
      </c>
      <c r="V153" s="29" t="str">
        <f>CONCATENATE(Tableau3[[#This Row],[BT]]," - ",Tableau3[[#This Row],[Séq Op]])</f>
        <v>CJ25-03551 - 20</v>
      </c>
      <c r="W153" s="29" t="str">
        <f>CONCATENATE(Tableau3[[#This Row],[Pièce]]," - ",Tableau3[[#This Row],[Opérations]]," - ",Tableau3[[#This Row],[Séq Op]])</f>
        <v>64-1460 - TAIL-C - 20</v>
      </c>
      <c r="X153" s="29">
        <f>WEEKNUM(Tableau3[[#This Row],[Date Début]])</f>
        <v>12</v>
      </c>
      <c r="Y15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53" s="29" t="str">
        <f>IF(ISERROR(VLOOKUP(Tableau3[[#This Row],[Pièce]],#REF!,2,FALSE)),"",VLOOKUP(Tableau3[[#This Row],[Pièce]],#REF!,2,FALSE))</f>
        <v/>
      </c>
      <c r="AA153" s="29"/>
      <c r="AB153" s="29" t="e">
        <f>VLOOKUP(Tableau3[[#This Row],[Description]],#REF!,2,FALSE)</f>
        <v>#REF!</v>
      </c>
      <c r="AC153" s="29" t="str">
        <f>IF(Tableau3[[#This Row],[Qté Complétée]]&gt;=Tableau3[[#This Row],[Qté Prod.]],"COMPLÉTÉ",IF(Tableau3[[#This Row],[Qté Complétée]]&gt;0,"DÉBUTÉ",""))</f>
        <v/>
      </c>
    </row>
    <row r="154" spans="1:29" x14ac:dyDescent="0.25">
      <c r="A154" s="18" t="s">
        <v>418</v>
      </c>
      <c r="B154" s="18" t="s">
        <v>122</v>
      </c>
      <c r="C154" s="18" t="s">
        <v>210</v>
      </c>
      <c r="D154" s="18" t="s">
        <v>419</v>
      </c>
      <c r="E154" s="18">
        <v>30</v>
      </c>
      <c r="F154" s="17" t="s">
        <v>22</v>
      </c>
      <c r="G154" s="17" t="s">
        <v>49</v>
      </c>
      <c r="H154" s="18" t="s">
        <v>24</v>
      </c>
      <c r="I154" s="18" t="s">
        <v>41</v>
      </c>
      <c r="J154" s="18">
        <v>630</v>
      </c>
      <c r="K154" s="18">
        <v>0</v>
      </c>
      <c r="L154" s="26">
        <v>45736</v>
      </c>
      <c r="M154" s="27">
        <v>45736.61</v>
      </c>
      <c r="N154" s="27">
        <v>45736.614583333299</v>
      </c>
      <c r="O154" s="28">
        <v>0.11</v>
      </c>
      <c r="P154" s="26">
        <v>45742</v>
      </c>
      <c r="Q154" s="18" t="s">
        <v>285</v>
      </c>
      <c r="R154" s="18" t="s">
        <v>286</v>
      </c>
      <c r="S154" s="29">
        <f>Tableau3[[#This Row],[NB OP]]*1</f>
        <v>1</v>
      </c>
      <c r="T154" s="29">
        <f>Tableau3[[#This Row],[NB AIDE OP]]*1</f>
        <v>0</v>
      </c>
      <c r="U154" s="29" t="e">
        <f>IF(COUNTIFS(#REF!,Tableau3[[#This Row],[Pièce]],#REF!,"EMBALT")=1,2,0)</f>
        <v>#REF!</v>
      </c>
      <c r="V154" s="29" t="str">
        <f>CONCATENATE(Tableau3[[#This Row],[BT]]," - ",Tableau3[[#This Row],[Séq Op]])</f>
        <v>CJ25-03551 - 30</v>
      </c>
      <c r="W154" s="29" t="str">
        <f>CONCATENATE(Tableau3[[#This Row],[Pièce]]," - ",Tableau3[[#This Row],[Opérations]]," - ",Tableau3[[#This Row],[Séq Op]])</f>
        <v>64-1460 - TAIL-C - 30</v>
      </c>
      <c r="X154" s="29">
        <f>WEEKNUM(Tableau3[[#This Row],[Date Début]])</f>
        <v>12</v>
      </c>
      <c r="Y154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54" s="29" t="str">
        <f>IF(ISERROR(VLOOKUP(Tableau3[[#This Row],[Pièce]],#REF!,2,FALSE)),"",VLOOKUP(Tableau3[[#This Row],[Pièce]],#REF!,2,FALSE))</f>
        <v/>
      </c>
      <c r="AA154" s="29"/>
      <c r="AB154" s="29" t="e">
        <f>VLOOKUP(Tableau3[[#This Row],[Description]],#REF!,2,FALSE)</f>
        <v>#REF!</v>
      </c>
      <c r="AC154" s="29" t="str">
        <f>IF(Tableau3[[#This Row],[Qté Complétée]]&gt;=Tableau3[[#This Row],[Qté Prod.]],"COMPLÉTÉ",IF(Tableau3[[#This Row],[Qté Complétée]]&gt;0,"DÉBUTÉ",""))</f>
        <v/>
      </c>
    </row>
    <row r="155" spans="1:29" x14ac:dyDescent="0.25">
      <c r="A155" s="18" t="s">
        <v>420</v>
      </c>
      <c r="B155" s="18" t="s">
        <v>123</v>
      </c>
      <c r="C155" s="18" t="s">
        <v>210</v>
      </c>
      <c r="D155" s="18" t="s">
        <v>421</v>
      </c>
      <c r="E155" s="18">
        <v>20</v>
      </c>
      <c r="F155" s="17" t="s">
        <v>22</v>
      </c>
      <c r="G155" s="17" t="s">
        <v>26</v>
      </c>
      <c r="H155" s="18" t="s">
        <v>24</v>
      </c>
      <c r="I155" s="18" t="s">
        <v>27</v>
      </c>
      <c r="J155" s="18">
        <v>1148</v>
      </c>
      <c r="K155" s="18">
        <v>0</v>
      </c>
      <c r="L155" s="26">
        <v>45736</v>
      </c>
      <c r="M155" s="27">
        <v>45736.594583333303</v>
      </c>
      <c r="N155" s="27">
        <v>45736.607499999998</v>
      </c>
      <c r="O155" s="28">
        <v>0.31</v>
      </c>
      <c r="P155" s="26">
        <v>45742</v>
      </c>
      <c r="Q155" s="18" t="s">
        <v>285</v>
      </c>
      <c r="R155" s="18" t="s">
        <v>286</v>
      </c>
      <c r="S155" s="29">
        <f>Tableau3[[#This Row],[NB OP]]*1</f>
        <v>1</v>
      </c>
      <c r="T155" s="29">
        <f>Tableau3[[#This Row],[NB AIDE OP]]*1</f>
        <v>0</v>
      </c>
      <c r="U155" s="29" t="e">
        <f>IF(COUNTIFS(#REF!,Tableau3[[#This Row],[Pièce]],#REF!,"EMBALT")=1,2,0)</f>
        <v>#REF!</v>
      </c>
      <c r="V155" s="29" t="str">
        <f>CONCATENATE(Tableau3[[#This Row],[BT]]," - ",Tableau3[[#This Row],[Séq Op]])</f>
        <v>CJ25-03552 - 20</v>
      </c>
      <c r="W155" s="29" t="str">
        <f>CONCATENATE(Tableau3[[#This Row],[Pièce]]," - ",Tableau3[[#This Row],[Opérations]]," - ",Tableau3[[#This Row],[Séq Op]])</f>
        <v>64-1470 - TAIL-C - 20</v>
      </c>
      <c r="X155" s="29">
        <f>WEEKNUM(Tableau3[[#This Row],[Date Début]])</f>
        <v>12</v>
      </c>
      <c r="Y155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55" s="29" t="str">
        <f>IF(ISERROR(VLOOKUP(Tableau3[[#This Row],[Pièce]],#REF!,2,FALSE)),"",VLOOKUP(Tableau3[[#This Row],[Pièce]],#REF!,2,FALSE))</f>
        <v/>
      </c>
      <c r="AA155" s="29"/>
      <c r="AB155" s="29" t="e">
        <f>VLOOKUP(Tableau3[[#This Row],[Description]],#REF!,2,FALSE)</f>
        <v>#REF!</v>
      </c>
      <c r="AC155" s="29" t="str">
        <f>IF(Tableau3[[#This Row],[Qté Complétée]]&gt;=Tableau3[[#This Row],[Qté Prod.]],"COMPLÉTÉ",IF(Tableau3[[#This Row],[Qté Complétée]]&gt;0,"DÉBUTÉ",""))</f>
        <v/>
      </c>
    </row>
    <row r="156" spans="1:29" x14ac:dyDescent="0.25">
      <c r="A156" s="18" t="s">
        <v>420</v>
      </c>
      <c r="B156" s="18" t="s">
        <v>123</v>
      </c>
      <c r="C156" s="18" t="s">
        <v>210</v>
      </c>
      <c r="D156" s="18" t="s">
        <v>421</v>
      </c>
      <c r="E156" s="18">
        <v>30</v>
      </c>
      <c r="F156" s="17" t="s">
        <v>22</v>
      </c>
      <c r="G156" s="17" t="s">
        <v>26</v>
      </c>
      <c r="H156" s="18" t="s">
        <v>24</v>
      </c>
      <c r="I156" s="18" t="s">
        <v>27</v>
      </c>
      <c r="J156" s="18">
        <v>1148</v>
      </c>
      <c r="K156" s="18">
        <v>0</v>
      </c>
      <c r="L156" s="26">
        <v>45736</v>
      </c>
      <c r="M156" s="27">
        <v>45736.607499999998</v>
      </c>
      <c r="N156" s="27">
        <v>45736.614583333299</v>
      </c>
      <c r="O156" s="28">
        <v>0.17</v>
      </c>
      <c r="P156" s="26">
        <v>45742</v>
      </c>
      <c r="Q156" s="18" t="s">
        <v>285</v>
      </c>
      <c r="R156" s="18" t="s">
        <v>285</v>
      </c>
      <c r="S156" s="29">
        <f>Tableau3[[#This Row],[NB OP]]*1</f>
        <v>1</v>
      </c>
      <c r="T156" s="29">
        <f>Tableau3[[#This Row],[NB AIDE OP]]*1</f>
        <v>1</v>
      </c>
      <c r="U156" s="29" t="e">
        <f>IF(COUNTIFS(#REF!,Tableau3[[#This Row],[Pièce]],#REF!,"EMBALT")=1,2,0)</f>
        <v>#REF!</v>
      </c>
      <c r="V156" s="29" t="str">
        <f>CONCATENATE(Tableau3[[#This Row],[BT]]," - ",Tableau3[[#This Row],[Séq Op]])</f>
        <v>CJ25-03552 - 30</v>
      </c>
      <c r="W156" s="29" t="str">
        <f>CONCATENATE(Tableau3[[#This Row],[Pièce]]," - ",Tableau3[[#This Row],[Opérations]]," - ",Tableau3[[#This Row],[Séq Op]])</f>
        <v>64-1470 - TAIL-C - 30</v>
      </c>
      <c r="X156" s="29">
        <f>WEEKNUM(Tableau3[[#This Row],[Date Début]])</f>
        <v>12</v>
      </c>
      <c r="Y156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56" s="29" t="str">
        <f>IF(ISERROR(VLOOKUP(Tableau3[[#This Row],[Pièce]],#REF!,2,FALSE)),"",VLOOKUP(Tableau3[[#This Row],[Pièce]],#REF!,2,FALSE))</f>
        <v/>
      </c>
      <c r="AA156" s="29"/>
      <c r="AB156" s="29" t="e">
        <f>VLOOKUP(Tableau3[[#This Row],[Description]],#REF!,2,FALSE)</f>
        <v>#REF!</v>
      </c>
      <c r="AC156" s="29" t="str">
        <f>IF(Tableau3[[#This Row],[Qté Complétée]]&gt;=Tableau3[[#This Row],[Qté Prod.]],"COMPLÉTÉ",IF(Tableau3[[#This Row],[Qté Complétée]]&gt;0,"DÉBUTÉ",""))</f>
        <v/>
      </c>
    </row>
    <row r="157" spans="1:29" x14ac:dyDescent="0.25">
      <c r="A157" s="18" t="s">
        <v>422</v>
      </c>
      <c r="B157" s="18" t="s">
        <v>132</v>
      </c>
      <c r="C157" s="18" t="s">
        <v>404</v>
      </c>
      <c r="D157" s="18" t="s">
        <v>423</v>
      </c>
      <c r="E157" s="18">
        <v>20</v>
      </c>
      <c r="F157" s="17" t="s">
        <v>22</v>
      </c>
      <c r="G157" s="17" t="s">
        <v>33</v>
      </c>
      <c r="H157" s="18" t="s">
        <v>24</v>
      </c>
      <c r="I157" s="18" t="s">
        <v>34</v>
      </c>
      <c r="J157" s="18">
        <v>250</v>
      </c>
      <c r="K157" s="18">
        <v>0</v>
      </c>
      <c r="L157" s="26">
        <v>45726</v>
      </c>
      <c r="M157" s="27">
        <v>45726.4316666667</v>
      </c>
      <c r="N157" s="27">
        <v>45726.454583333303</v>
      </c>
      <c r="O157" s="28">
        <v>0.55000000000000004</v>
      </c>
      <c r="P157" s="26">
        <v>45728</v>
      </c>
      <c r="Q157" s="18" t="s">
        <v>285</v>
      </c>
      <c r="R157" s="18" t="s">
        <v>286</v>
      </c>
      <c r="S157" s="29">
        <f>Tableau3[[#This Row],[NB OP]]*1</f>
        <v>1</v>
      </c>
      <c r="T157" s="29">
        <f>Tableau3[[#This Row],[NB AIDE OP]]*1</f>
        <v>0</v>
      </c>
      <c r="U157" s="29" t="e">
        <f>IF(COUNTIFS(#REF!,Tableau3[[#This Row],[Pièce]],#REF!,"EMBALT")=1,2,0)</f>
        <v>#REF!</v>
      </c>
      <c r="V157" s="29" t="str">
        <f>CONCATENATE(Tableau3[[#This Row],[BT]]," - ",Tableau3[[#This Row],[Séq Op]])</f>
        <v>CJ25-03553 - 20</v>
      </c>
      <c r="W157" s="29" t="str">
        <f>CONCATENATE(Tableau3[[#This Row],[Pièce]]," - ",Tableau3[[#This Row],[Opérations]]," - ",Tableau3[[#This Row],[Séq Op]])</f>
        <v>67-1300 - TAIL-C - 20</v>
      </c>
      <c r="X157" s="29">
        <f>WEEKNUM(Tableau3[[#This Row],[Date Début]])</f>
        <v>11</v>
      </c>
      <c r="Y157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57" s="29" t="str">
        <f>IF(ISERROR(VLOOKUP(Tableau3[[#This Row],[Pièce]],#REF!,2,FALSE)),"",VLOOKUP(Tableau3[[#This Row],[Pièce]],#REF!,2,FALSE))</f>
        <v/>
      </c>
      <c r="AA157" s="29"/>
      <c r="AB157" s="29" t="e">
        <f>VLOOKUP(Tableau3[[#This Row],[Description]],#REF!,2,FALSE)</f>
        <v>#REF!</v>
      </c>
      <c r="AC157" s="29" t="str">
        <f>IF(Tableau3[[#This Row],[Qté Complétée]]&gt;=Tableau3[[#This Row],[Qté Prod.]],"COMPLÉTÉ",IF(Tableau3[[#This Row],[Qté Complétée]]&gt;0,"DÉBUTÉ",""))</f>
        <v/>
      </c>
    </row>
    <row r="158" spans="1:29" x14ac:dyDescent="0.25">
      <c r="A158" s="18" t="s">
        <v>424</v>
      </c>
      <c r="B158" s="18" t="s">
        <v>133</v>
      </c>
      <c r="C158" s="18" t="s">
        <v>404</v>
      </c>
      <c r="D158" s="18" t="s">
        <v>425</v>
      </c>
      <c r="E158" s="18">
        <v>30</v>
      </c>
      <c r="F158" s="17" t="s">
        <v>14</v>
      </c>
      <c r="G158" s="17" t="s">
        <v>30</v>
      </c>
      <c r="H158" s="18" t="s">
        <v>16</v>
      </c>
      <c r="I158" s="18" t="s">
        <v>31</v>
      </c>
      <c r="J158" s="18">
        <v>500</v>
      </c>
      <c r="K158" s="18">
        <v>0</v>
      </c>
      <c r="L158" s="26">
        <v>45726</v>
      </c>
      <c r="M158" s="27">
        <v>45726.459583333301</v>
      </c>
      <c r="N158" s="27">
        <v>45726.470833333296</v>
      </c>
      <c r="O158" s="28">
        <v>0.27</v>
      </c>
      <c r="P158" s="26">
        <v>45728</v>
      </c>
      <c r="Q158" s="18" t="s">
        <v>285</v>
      </c>
      <c r="R158" s="18" t="s">
        <v>285</v>
      </c>
      <c r="S158" s="29">
        <f>Tableau3[[#This Row],[NB OP]]*1</f>
        <v>1</v>
      </c>
      <c r="T158" s="29">
        <f>Tableau3[[#This Row],[NB AIDE OP]]*1</f>
        <v>1</v>
      </c>
      <c r="U158" s="29" t="e">
        <f>IF(COUNTIFS(#REF!,Tableau3[[#This Row],[Pièce]],#REF!,"EMBALT")=1,2,0)</f>
        <v>#REF!</v>
      </c>
      <c r="V158" s="29" t="str">
        <f>CONCATENATE(Tableau3[[#This Row],[BT]]," - ",Tableau3[[#This Row],[Séq Op]])</f>
        <v>CJ25-03554 - 30</v>
      </c>
      <c r="W158" s="29" t="str">
        <f>CONCATENATE(Tableau3[[#This Row],[Pièce]]," - ",Tableau3[[#This Row],[Opérations]]," - ",Tableau3[[#This Row],[Séq Op]])</f>
        <v>67-1310 - TAIL-S - 30</v>
      </c>
      <c r="X158" s="29">
        <f>WEEKNUM(Tableau3[[#This Row],[Date Début]])</f>
        <v>11</v>
      </c>
      <c r="Y158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58" s="29" t="str">
        <f>IF(ISERROR(VLOOKUP(Tableau3[[#This Row],[Pièce]],#REF!,2,FALSE)),"",VLOOKUP(Tableau3[[#This Row],[Pièce]],#REF!,2,FALSE))</f>
        <v/>
      </c>
      <c r="AA158" s="29"/>
      <c r="AB158" s="29" t="e">
        <f>VLOOKUP(Tableau3[[#This Row],[Description]],#REF!,2,FALSE)</f>
        <v>#REF!</v>
      </c>
      <c r="AC158" s="29" t="str">
        <f>IF(Tableau3[[#This Row],[Qté Complétée]]&gt;=Tableau3[[#This Row],[Qté Prod.]],"COMPLÉTÉ",IF(Tableau3[[#This Row],[Qté Complétée]]&gt;0,"DÉBUTÉ",""))</f>
        <v/>
      </c>
    </row>
    <row r="159" spans="1:29" x14ac:dyDescent="0.25">
      <c r="A159" s="18" t="s">
        <v>426</v>
      </c>
      <c r="B159" s="18" t="s">
        <v>68</v>
      </c>
      <c r="C159" s="18" t="s">
        <v>239</v>
      </c>
      <c r="D159" s="18" t="s">
        <v>270</v>
      </c>
      <c r="E159" s="18">
        <v>20</v>
      </c>
      <c r="F159" s="17" t="s">
        <v>14</v>
      </c>
      <c r="G159" s="17" t="s">
        <v>50</v>
      </c>
      <c r="H159" s="18" t="s">
        <v>16</v>
      </c>
      <c r="I159" s="18" t="s">
        <v>43</v>
      </c>
      <c r="J159" s="18">
        <v>192</v>
      </c>
      <c r="K159" s="18">
        <v>0</v>
      </c>
      <c r="L159" s="26">
        <v>45735</v>
      </c>
      <c r="M159" s="27">
        <v>45735.561249999999</v>
      </c>
      <c r="N159" s="27">
        <v>45735.614583333299</v>
      </c>
      <c r="O159" s="28">
        <v>1.28</v>
      </c>
      <c r="P159" s="26">
        <v>45740</v>
      </c>
      <c r="Q159" s="18" t="s">
        <v>285</v>
      </c>
      <c r="R159" s="18" t="s">
        <v>286</v>
      </c>
      <c r="S159" s="29">
        <f>Tableau3[[#This Row],[NB OP]]*1</f>
        <v>1</v>
      </c>
      <c r="T159" s="29">
        <f>Tableau3[[#This Row],[NB AIDE OP]]*1</f>
        <v>0</v>
      </c>
      <c r="U159" s="29" t="e">
        <f>IF(COUNTIFS(#REF!,Tableau3[[#This Row],[Pièce]],#REF!,"EMBALT")=1,2,0)</f>
        <v>#REF!</v>
      </c>
      <c r="V159" s="29" t="str">
        <f>CONCATENATE(Tableau3[[#This Row],[BT]]," - ",Tableau3[[#This Row],[Séq Op]])</f>
        <v>CJ25-03555 - 20</v>
      </c>
      <c r="W159" s="29" t="str">
        <f>CONCATENATE(Tableau3[[#This Row],[Pièce]]," - ",Tableau3[[#This Row],[Opérations]]," - ",Tableau3[[#This Row],[Séq Op]])</f>
        <v>67-1380 - TAIL-S - 20</v>
      </c>
      <c r="X159" s="29">
        <f>WEEKNUM(Tableau3[[#This Row],[Date Début]])</f>
        <v>12</v>
      </c>
      <c r="Y159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59" s="29" t="str">
        <f>IF(ISERROR(VLOOKUP(Tableau3[[#This Row],[Pièce]],#REF!,2,FALSE)),"",VLOOKUP(Tableau3[[#This Row],[Pièce]],#REF!,2,FALSE))</f>
        <v/>
      </c>
      <c r="AA159" s="29"/>
      <c r="AB159" s="29" t="e">
        <f>VLOOKUP(Tableau3[[#This Row],[Description]],#REF!,2,FALSE)</f>
        <v>#REF!</v>
      </c>
      <c r="AC159" s="29" t="str">
        <f>IF(Tableau3[[#This Row],[Qté Complétée]]&gt;=Tableau3[[#This Row],[Qté Prod.]],"COMPLÉTÉ",IF(Tableau3[[#This Row],[Qté Complétée]]&gt;0,"DÉBUTÉ",""))</f>
        <v/>
      </c>
    </row>
    <row r="160" spans="1:29" x14ac:dyDescent="0.25">
      <c r="A160" s="18" t="s">
        <v>427</v>
      </c>
      <c r="B160" s="18" t="s">
        <v>76</v>
      </c>
      <c r="C160" s="18" t="s">
        <v>239</v>
      </c>
      <c r="D160" s="18" t="s">
        <v>266</v>
      </c>
      <c r="E160" s="18">
        <v>20</v>
      </c>
      <c r="F160" s="17" t="s">
        <v>22</v>
      </c>
      <c r="G160" s="17" t="s">
        <v>49</v>
      </c>
      <c r="H160" s="18" t="s">
        <v>24</v>
      </c>
      <c r="I160" s="18" t="s">
        <v>41</v>
      </c>
      <c r="J160" s="18">
        <v>192</v>
      </c>
      <c r="K160" s="18">
        <v>0</v>
      </c>
      <c r="L160" s="26">
        <v>45735</v>
      </c>
      <c r="M160" s="27">
        <v>45735.566250000003</v>
      </c>
      <c r="N160" s="27">
        <v>45735.574166666702</v>
      </c>
      <c r="O160" s="28">
        <v>0.19</v>
      </c>
      <c r="P160" s="26">
        <v>45740</v>
      </c>
      <c r="Q160" s="18" t="s">
        <v>285</v>
      </c>
      <c r="R160" s="18" t="s">
        <v>286</v>
      </c>
      <c r="S160" s="29">
        <f>Tableau3[[#This Row],[NB OP]]*1</f>
        <v>1</v>
      </c>
      <c r="T160" s="29">
        <f>Tableau3[[#This Row],[NB AIDE OP]]*1</f>
        <v>0</v>
      </c>
      <c r="U160" s="29" t="e">
        <f>IF(COUNTIFS(#REF!,Tableau3[[#This Row],[Pièce]],#REF!,"EMBALT")=1,2,0)</f>
        <v>#REF!</v>
      </c>
      <c r="V160" s="29" t="str">
        <f>CONCATENATE(Tableau3[[#This Row],[BT]]," - ",Tableau3[[#This Row],[Séq Op]])</f>
        <v>CJ25-03556 - 20</v>
      </c>
      <c r="W160" s="29" t="str">
        <f>CONCATENATE(Tableau3[[#This Row],[Pièce]]," - ",Tableau3[[#This Row],[Opérations]]," - ",Tableau3[[#This Row],[Séq Op]])</f>
        <v>67-1410 - TAIL-C - 20</v>
      </c>
      <c r="X160" s="29">
        <f>WEEKNUM(Tableau3[[#This Row],[Date Début]])</f>
        <v>12</v>
      </c>
      <c r="Y160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60" s="29" t="str">
        <f>IF(ISERROR(VLOOKUP(Tableau3[[#This Row],[Pièce]],#REF!,2,FALSE)),"",VLOOKUP(Tableau3[[#This Row],[Pièce]],#REF!,2,FALSE))</f>
        <v/>
      </c>
      <c r="AA160" s="29"/>
      <c r="AB160" s="29" t="e">
        <f>VLOOKUP(Tableau3[[#This Row],[Description]],#REF!,2,FALSE)</f>
        <v>#REF!</v>
      </c>
      <c r="AC160" s="29" t="str">
        <f>IF(Tableau3[[#This Row],[Qté Complétée]]&gt;=Tableau3[[#This Row],[Qté Prod.]],"COMPLÉTÉ",IF(Tableau3[[#This Row],[Qté Complétée]]&gt;0,"DÉBUTÉ",""))</f>
        <v/>
      </c>
    </row>
    <row r="161" spans="1:29" x14ac:dyDescent="0.25">
      <c r="A161" s="18" t="s">
        <v>427</v>
      </c>
      <c r="B161" s="18" t="s">
        <v>76</v>
      </c>
      <c r="C161" s="18" t="s">
        <v>239</v>
      </c>
      <c r="D161" s="18" t="s">
        <v>266</v>
      </c>
      <c r="E161" s="18">
        <v>30</v>
      </c>
      <c r="F161" s="17" t="s">
        <v>22</v>
      </c>
      <c r="G161" s="17" t="s">
        <v>49</v>
      </c>
      <c r="H161" s="18" t="s">
        <v>24</v>
      </c>
      <c r="I161" s="18" t="s">
        <v>41</v>
      </c>
      <c r="J161" s="18">
        <v>192</v>
      </c>
      <c r="K161" s="18">
        <v>0</v>
      </c>
      <c r="L161" s="26">
        <v>45735</v>
      </c>
      <c r="M161" s="27">
        <v>45735.574166666702</v>
      </c>
      <c r="N161" s="27">
        <v>45735.614583333299</v>
      </c>
      <c r="O161" s="28">
        <v>0.97</v>
      </c>
      <c r="P161" s="26">
        <v>45740</v>
      </c>
      <c r="Q161" s="18" t="s">
        <v>285</v>
      </c>
      <c r="R161" s="18" t="s">
        <v>286</v>
      </c>
      <c r="S161" s="29">
        <f>Tableau3[[#This Row],[NB OP]]*1</f>
        <v>1</v>
      </c>
      <c r="T161" s="29">
        <f>Tableau3[[#This Row],[NB AIDE OP]]*1</f>
        <v>0</v>
      </c>
      <c r="U161" s="29" t="e">
        <f>IF(COUNTIFS(#REF!,Tableau3[[#This Row],[Pièce]],#REF!,"EMBALT")=1,2,0)</f>
        <v>#REF!</v>
      </c>
      <c r="V161" s="29" t="str">
        <f>CONCATENATE(Tableau3[[#This Row],[BT]]," - ",Tableau3[[#This Row],[Séq Op]])</f>
        <v>CJ25-03556 - 30</v>
      </c>
      <c r="W161" s="29" t="str">
        <f>CONCATENATE(Tableau3[[#This Row],[Pièce]]," - ",Tableau3[[#This Row],[Opérations]]," - ",Tableau3[[#This Row],[Séq Op]])</f>
        <v>67-1410 - TAIL-C - 30</v>
      </c>
      <c r="X161" s="29">
        <f>WEEKNUM(Tableau3[[#This Row],[Date Début]])</f>
        <v>12</v>
      </c>
      <c r="Y161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61" s="29" t="str">
        <f>IF(ISERROR(VLOOKUP(Tableau3[[#This Row],[Pièce]],#REF!,2,FALSE)),"",VLOOKUP(Tableau3[[#This Row],[Pièce]],#REF!,2,FALSE))</f>
        <v/>
      </c>
      <c r="AA161" s="29"/>
      <c r="AB161" s="29" t="e">
        <f>VLOOKUP(Tableau3[[#This Row],[Description]],#REF!,2,FALSE)</f>
        <v>#REF!</v>
      </c>
      <c r="AC161" s="29" t="str">
        <f>IF(Tableau3[[#This Row],[Qté Complétée]]&gt;=Tableau3[[#This Row],[Qté Prod.]],"COMPLÉTÉ",IF(Tableau3[[#This Row],[Qté Complétée]]&gt;0,"DÉBUTÉ",""))</f>
        <v/>
      </c>
    </row>
    <row r="162" spans="1:29" x14ac:dyDescent="0.25">
      <c r="A162" s="18" t="s">
        <v>428</v>
      </c>
      <c r="B162" s="18" t="s">
        <v>159</v>
      </c>
      <c r="C162" s="18" t="s">
        <v>170</v>
      </c>
      <c r="D162" s="18" t="s">
        <v>183</v>
      </c>
      <c r="E162" s="18">
        <v>20</v>
      </c>
      <c r="F162" s="17" t="s">
        <v>14</v>
      </c>
      <c r="G162" s="17" t="s">
        <v>30</v>
      </c>
      <c r="H162" s="18" t="s">
        <v>16</v>
      </c>
      <c r="I162" s="18" t="s">
        <v>31</v>
      </c>
      <c r="J162" s="18">
        <v>380</v>
      </c>
      <c r="K162" s="18">
        <v>0</v>
      </c>
      <c r="L162" s="26">
        <v>45741</v>
      </c>
      <c r="M162" s="27">
        <v>45741.604583333297</v>
      </c>
      <c r="N162" s="27">
        <v>45741.625</v>
      </c>
      <c r="O162" s="28">
        <v>0.49</v>
      </c>
      <c r="P162" s="26">
        <v>45744</v>
      </c>
      <c r="Q162" s="18" t="s">
        <v>285</v>
      </c>
      <c r="R162" s="18" t="s">
        <v>286</v>
      </c>
      <c r="S162" s="29">
        <f>Tableau3[[#This Row],[NB OP]]*1</f>
        <v>1</v>
      </c>
      <c r="T162" s="29">
        <f>Tableau3[[#This Row],[NB AIDE OP]]*1</f>
        <v>0</v>
      </c>
      <c r="U162" s="29" t="e">
        <f>IF(COUNTIFS(#REF!,Tableau3[[#This Row],[Pièce]],#REF!,"EMBALT")=1,2,0)</f>
        <v>#REF!</v>
      </c>
      <c r="V162" s="29" t="str">
        <f>CONCATENATE(Tableau3[[#This Row],[BT]]," - ",Tableau3[[#This Row],[Séq Op]])</f>
        <v>CJ25-03557 - 20</v>
      </c>
      <c r="W162" s="29" t="str">
        <f>CONCATENATE(Tableau3[[#This Row],[Pièce]]," - ",Tableau3[[#This Row],[Opérations]]," - ",Tableau3[[#This Row],[Séq Op]])</f>
        <v>PO-09-511 - TAIL-S - 20</v>
      </c>
      <c r="X162" s="29">
        <f>WEEKNUM(Tableau3[[#This Row],[Date Début]])</f>
        <v>13</v>
      </c>
      <c r="Y162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62" s="29" t="str">
        <f>IF(ISERROR(VLOOKUP(Tableau3[[#This Row],[Pièce]],#REF!,2,FALSE)),"",VLOOKUP(Tableau3[[#This Row],[Pièce]],#REF!,2,FALSE))</f>
        <v/>
      </c>
      <c r="AA162" s="29"/>
      <c r="AB162" s="29" t="e">
        <f>VLOOKUP(Tableau3[[#This Row],[Description]],#REF!,2,FALSE)</f>
        <v>#REF!</v>
      </c>
      <c r="AC162" s="29" t="str">
        <f>IF(Tableau3[[#This Row],[Qté Complétée]]&gt;=Tableau3[[#This Row],[Qté Prod.]],"COMPLÉTÉ",IF(Tableau3[[#This Row],[Qté Complétée]]&gt;0,"DÉBUTÉ",""))</f>
        <v/>
      </c>
    </row>
    <row r="163" spans="1:29" x14ac:dyDescent="0.25">
      <c r="A163" s="18" t="s">
        <v>282</v>
      </c>
      <c r="B163" s="18" t="s">
        <v>283</v>
      </c>
      <c r="C163" s="18" t="s">
        <v>202</v>
      </c>
      <c r="D163" s="18" t="s">
        <v>202</v>
      </c>
      <c r="E163" s="18">
        <v>20</v>
      </c>
      <c r="F163" s="17" t="s">
        <v>14</v>
      </c>
      <c r="G163" s="17" t="s">
        <v>30</v>
      </c>
      <c r="H163" s="18" t="s">
        <v>16</v>
      </c>
      <c r="I163" s="18" t="s">
        <v>31</v>
      </c>
      <c r="J163" s="18">
        <v>400</v>
      </c>
      <c r="K163" s="18">
        <v>0</v>
      </c>
      <c r="L163" s="26">
        <v>45693</v>
      </c>
      <c r="M163" s="27">
        <v>45693.297083333302</v>
      </c>
      <c r="N163" s="27">
        <v>45693.380416666703</v>
      </c>
      <c r="O163" s="28">
        <v>2</v>
      </c>
      <c r="P163" s="26">
        <v>45684</v>
      </c>
      <c r="Q163" s="18" t="s">
        <v>285</v>
      </c>
      <c r="R163" s="18" t="s">
        <v>286</v>
      </c>
      <c r="S163" s="29">
        <f>Tableau3[[#This Row],[NB OP]]*1</f>
        <v>1</v>
      </c>
      <c r="T163" s="29">
        <f>Tableau3[[#This Row],[NB AIDE OP]]*1</f>
        <v>0</v>
      </c>
      <c r="U163" s="29" t="e">
        <f>IF(COUNTIFS(#REF!,Tableau3[[#This Row],[Pièce]],#REF!,"EMBALT")=1,2,0)</f>
        <v>#REF!</v>
      </c>
      <c r="V163" s="29" t="str">
        <f>CONCATENATE(Tableau3[[#This Row],[BT]]," - ",Tableau3[[#This Row],[Séq Op]])</f>
        <v>PR24-18719 - 20</v>
      </c>
      <c r="W163" s="29" t="str">
        <f>CONCATENATE(Tableau3[[#This Row],[Pièce]]," - ",Tableau3[[#This Row],[Opérations]]," - ",Tableau3[[#This Row],[Séq Op]])</f>
        <v>ECHANTILLON - TAIL-S - 20</v>
      </c>
      <c r="X163" s="29">
        <f>WEEKNUM(Tableau3[[#This Row],[Date Début]])</f>
        <v>6</v>
      </c>
      <c r="Y163" s="29" t="str">
        <f>IF(ISERROR(VLOOKUP(CONCATENATE(Tableau3[[#This Row],[BT]]," - ",Tableau3[[#This Row],[Séq Op]]-10),$V:$AC,7,FALSE)),"",VLOOKUP(CONCATENATE(Tableau3[[#This Row],[BT]]," - ",Tableau3[[#This Row],[Séq Op]]-10),$V:$AC,7,FALSE))</f>
        <v/>
      </c>
      <c r="Z163" s="29" t="str">
        <f>IF(ISERROR(VLOOKUP(Tableau3[[#This Row],[Pièce]],#REF!,2,FALSE)),"",VLOOKUP(Tableau3[[#This Row],[Pièce]],#REF!,2,FALSE))</f>
        <v/>
      </c>
      <c r="AA163" s="29"/>
      <c r="AB163" s="29" t="e">
        <f>VLOOKUP(Tableau3[[#This Row],[Description]],#REF!,2,FALSE)</f>
        <v>#REF!</v>
      </c>
      <c r="AC163" s="29" t="str">
        <f>IF(Tableau3[[#This Row],[Qté Complétée]]&gt;=Tableau3[[#This Row],[Qté Prod.]],"COMPLÉTÉ",IF(Tableau3[[#This Row],[Qté Complétée]]&gt;0,"DÉBUTÉ",""))</f>
        <v/>
      </c>
    </row>
  </sheetData>
  <sheetProtection algorithmName="SHA-512" hashValue="HGLsWPfbEQmF+0toU3IROQGFViKk9SH+u0J35VyOZOW8AybTJnWq3bjPU9sueYRE4LeBKpbKJzU7Jxh0m1LryA==" saltValue="iwwnPrucJiz4/LUqoM4DtA==" spinCount="100000" sheet="1" objects="1" scenarios="1"/>
  <pageMargins left="0.7" right="0.7" top="0.75" bottom="0.75" header="0.3" footer="0.3"/>
  <ignoredErrors>
    <ignoredError sqref="Q2:R87 Q88:R163" numberStoredAsText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1BC78-D7A7-4394-BF2C-9F6DD1AAC1DD}">
  <sheetPr>
    <tabColor theme="5" tint="-0.249977111117893"/>
    <pageSetUpPr fitToPage="1"/>
  </sheetPr>
  <dimension ref="A1:N41"/>
  <sheetViews>
    <sheetView showGridLines="0" zoomScaleNormal="100" zoomScaleSheetLayoutView="100" workbookViewId="0">
      <selection activeCell="D1" sqref="D1"/>
    </sheetView>
  </sheetViews>
  <sheetFormatPr baseColWidth="10" defaultRowHeight="15" x14ac:dyDescent="0.25"/>
  <cols>
    <col min="1" max="1" width="21.7109375" style="3" bestFit="1" customWidth="1"/>
    <col min="2" max="2" width="9.140625" style="3" customWidth="1"/>
    <col min="3" max="3" width="12" style="3" customWidth="1"/>
    <col min="4" max="4" width="13" style="3" bestFit="1" customWidth="1"/>
    <col min="5" max="5" width="11.42578125" style="3" bestFit="1" customWidth="1"/>
    <col min="6" max="6" width="14.85546875" style="3" bestFit="1" customWidth="1"/>
    <col min="7" max="7" width="11" style="3" bestFit="1" customWidth="1"/>
    <col min="8" max="9" width="12.7109375" style="3" bestFit="1" customWidth="1"/>
    <col min="10" max="10" width="14.140625" style="1" bestFit="1" customWidth="1"/>
    <col min="11" max="11" width="22.140625" style="7" customWidth="1"/>
    <col min="12" max="12" width="20" style="3" bestFit="1" customWidth="1"/>
    <col min="13" max="13" width="7.85546875" style="3" bestFit="1" customWidth="1"/>
    <col min="14" max="14" width="8.7109375" style="3" customWidth="1"/>
    <col min="15" max="16384" width="11.42578125" style="3"/>
  </cols>
  <sheetData>
    <row r="1" spans="1:14" x14ac:dyDescent="0.25">
      <c r="A1" s="2" t="s">
        <v>59</v>
      </c>
      <c r="B1" s="2" t="s">
        <v>9</v>
      </c>
      <c r="C1" s="2" t="s">
        <v>10</v>
      </c>
      <c r="D1" s="2" t="s">
        <v>40</v>
      </c>
      <c r="E1" s="2" t="s">
        <v>0</v>
      </c>
      <c r="F1" s="2" t="s">
        <v>66</v>
      </c>
      <c r="G1" s="2" t="s">
        <v>1</v>
      </c>
      <c r="H1" s="2" t="s">
        <v>3</v>
      </c>
      <c r="I1" s="2" t="s">
        <v>2</v>
      </c>
      <c r="J1" s="2" t="s">
        <v>7</v>
      </c>
      <c r="K1" s="2" t="s">
        <v>51</v>
      </c>
      <c r="L1" s="8" t="s">
        <v>52</v>
      </c>
      <c r="M1"/>
      <c r="N1"/>
    </row>
    <row r="2" spans="1:14" x14ac:dyDescent="0.25">
      <c r="A2"/>
      <c r="B2"/>
      <c r="C2"/>
      <c r="D2"/>
      <c r="E2"/>
      <c r="F2"/>
      <c r="G2"/>
      <c r="H2"/>
      <c r="I2"/>
      <c r="J2"/>
      <c r="K2"/>
      <c r="L2"/>
      <c r="M2"/>
      <c r="N2"/>
    </row>
    <row r="3" spans="1:14" x14ac:dyDescent="0.25">
      <c r="A3"/>
      <c r="B3"/>
      <c r="C3"/>
      <c r="D3"/>
      <c r="E3"/>
      <c r="F3"/>
      <c r="G3"/>
      <c r="H3"/>
      <c r="I3"/>
      <c r="J3"/>
      <c r="K3"/>
      <c r="L3"/>
      <c r="M3"/>
      <c r="N3"/>
    </row>
    <row r="4" spans="1:14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</row>
    <row r="5" spans="1:14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</row>
    <row r="6" spans="1:14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</row>
    <row r="7" spans="1:14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</row>
    <row r="8" spans="1:14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</row>
    <row r="9" spans="1:14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</row>
    <row r="10" spans="1:14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25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4" x14ac:dyDescent="0.25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4" x14ac:dyDescent="0.25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4" x14ac:dyDescent="0.25">
      <c r="A39"/>
      <c r="B39"/>
      <c r="C39"/>
      <c r="D39"/>
      <c r="E39"/>
      <c r="F39"/>
      <c r="G39"/>
      <c r="H39"/>
      <c r="I39"/>
      <c r="J39"/>
      <c r="K39"/>
      <c r="L39"/>
      <c r="M39"/>
    </row>
    <row r="40" spans="1:14" x14ac:dyDescent="0.25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14" x14ac:dyDescent="0.25">
      <c r="A41"/>
      <c r="B41"/>
      <c r="C41"/>
      <c r="D41"/>
      <c r="E41"/>
      <c r="F41"/>
      <c r="G41"/>
      <c r="H41"/>
      <c r="I41"/>
      <c r="J41"/>
      <c r="K41"/>
      <c r="L41"/>
      <c r="M41"/>
    </row>
  </sheetData>
  <conditionalFormatting sqref="D1:D1048576">
    <cfRule type="timePeriod" dxfId="192" priority="3" timePeriod="nextWeek">
      <formula>AND(ROUNDDOWN(D1,0)-TODAY()&gt;(7-WEEKDAY(TODAY())),ROUNDDOWN(D1,0)-TODAY()&lt;(15-WEEKDAY(TODAY())))</formula>
    </cfRule>
    <cfRule type="timePeriod" dxfId="191" priority="4" timePeriod="thisWeek">
      <formula>AND(TODAY()-ROUNDDOWN(D1,0)&lt;=WEEKDAY(TODAY())-1,ROUNDDOWN(D1,0)-TODAY()&lt;=7-WEEKDAY(TODAY()))</formula>
    </cfRule>
  </conditionalFormatting>
  <conditionalFormatting sqref="F1:F1048576">
    <cfRule type="containsText" dxfId="190" priority="1" operator="containsText" text="fermé">
      <formula>NOT(ISERROR(SEARCH("fermé",F1)))</formula>
    </cfRule>
    <cfRule type="containsText" dxfId="189" priority="2" operator="containsText" text="CLOSE">
      <formula>NOT(ISERROR(SEARCH("CLOSE",F1)))</formula>
    </cfRule>
  </conditionalFormatting>
  <pageMargins left="0.31496062992125984" right="0.31496062992125984" top="0.74803149606299213" bottom="0.74803149606299213" header="0.31496062992125984" footer="0.31496062992125984"/>
  <pageSetup scale="46" fitToHeight="0"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  <ext xmlns:x15="http://schemas.microsoft.com/office/spreadsheetml/2010/11/main" uri="{7E03D99C-DC04-49d9-9315-930204A7B6E9}">
      <x15:timelineRefs>
        <x15:timelineRef r:id="rId5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CB9B6-73F5-4CA8-85F3-0A594B997A81}">
  <sheetPr>
    <tabColor theme="5" tint="-0.249977111117893"/>
    <pageSetUpPr fitToPage="1"/>
  </sheetPr>
  <dimension ref="B1:Q172"/>
  <sheetViews>
    <sheetView showGridLines="0" zoomScale="85" zoomScaleNormal="85" workbookViewId="0">
      <pane ySplit="1" topLeftCell="A2" activePane="bottomLeft" state="frozen"/>
      <selection activeCell="F31" sqref="F31"/>
      <selection pane="bottomLeft" activeCell="F31" sqref="F31"/>
    </sheetView>
  </sheetViews>
  <sheetFormatPr baseColWidth="10" defaultRowHeight="15" outlineLevelCol="1" x14ac:dyDescent="0.25"/>
  <cols>
    <col min="1" max="1" width="5" style="3" customWidth="1"/>
    <col min="2" max="2" width="20.42578125" style="3" bestFit="1" customWidth="1"/>
    <col min="3" max="3" width="10.85546875" style="3" customWidth="1"/>
    <col min="4" max="4" width="12" style="3" customWidth="1"/>
    <col min="5" max="5" width="13" style="3" bestFit="1" customWidth="1"/>
    <col min="6" max="6" width="11.42578125" style="3" bestFit="1" customWidth="1"/>
    <col min="7" max="7" width="14.85546875" style="3" bestFit="1" customWidth="1"/>
    <col min="8" max="8" width="11" style="3" bestFit="1" customWidth="1"/>
    <col min="9" max="10" width="12.7109375" style="3" bestFit="1" customWidth="1"/>
    <col min="11" max="11" width="14.140625" style="1" bestFit="1" customWidth="1"/>
    <col min="12" max="12" width="12.140625" style="7" customWidth="1"/>
    <col min="13" max="13" width="38.85546875" style="3" customWidth="1"/>
    <col min="14" max="15" width="22.5703125" style="3" hidden="1" customWidth="1" outlineLevel="1"/>
    <col min="16" max="16" width="8.7109375" style="3" hidden="1" customWidth="1" outlineLevel="1"/>
    <col min="17" max="17" width="11.42578125" style="3" customWidth="1" collapsed="1"/>
    <col min="18" max="16384" width="11.42578125" style="3"/>
  </cols>
  <sheetData>
    <row r="1" spans="2:17" ht="30" x14ac:dyDescent="0.25">
      <c r="B1" s="2" t="s">
        <v>59</v>
      </c>
      <c r="C1" s="2" t="s">
        <v>9</v>
      </c>
      <c r="D1" s="2" t="s">
        <v>10</v>
      </c>
      <c r="E1" s="2" t="s">
        <v>40</v>
      </c>
      <c r="F1" s="2" t="s">
        <v>0</v>
      </c>
      <c r="G1" s="2" t="s">
        <v>66</v>
      </c>
      <c r="H1" s="2" t="s">
        <v>1</v>
      </c>
      <c r="I1" s="2" t="s">
        <v>3</v>
      </c>
      <c r="J1" s="2" t="s">
        <v>2</v>
      </c>
      <c r="K1" s="2" t="s">
        <v>7</v>
      </c>
      <c r="L1" s="2" t="s">
        <v>8</v>
      </c>
      <c r="M1" s="2" t="s">
        <v>72</v>
      </c>
      <c r="N1" s="2" t="s">
        <v>45</v>
      </c>
      <c r="O1" s="2" t="s">
        <v>51</v>
      </c>
      <c r="P1" s="8" t="s">
        <v>52</v>
      </c>
      <c r="Q1"/>
    </row>
    <row r="2" spans="2:17" x14ac:dyDescent="0.25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</row>
    <row r="3" spans="2:17" x14ac:dyDescent="0.25"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2:17" x14ac:dyDescent="0.25"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2:17" x14ac:dyDescent="0.25"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2:17" x14ac:dyDescent="0.25"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2:17" x14ac:dyDescent="0.25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2:17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2:17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2:17" x14ac:dyDescent="0.25"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2:17" x14ac:dyDescent="0.25"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2:17" x14ac:dyDescent="0.25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2:17" x14ac:dyDescent="0.25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2:17" x14ac:dyDescent="0.25"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2:17" x14ac:dyDescent="0.25"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2:17" x14ac:dyDescent="0.25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2:17" x14ac:dyDescent="0.25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2:17" x14ac:dyDescent="0.25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2:17" x14ac:dyDescent="0.25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2:17" x14ac:dyDescent="0.25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2:17" x14ac:dyDescent="0.25"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2:17" x14ac:dyDescent="0.25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2:17" x14ac:dyDescent="0.25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2:17" x14ac:dyDescent="0.25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2:17" x14ac:dyDescent="0.25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2:17" x14ac:dyDescent="0.25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2:17" x14ac:dyDescent="0.25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2:17" x14ac:dyDescent="0.25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</row>
    <row r="29" spans="2:17" x14ac:dyDescent="0.25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0" spans="2:17" x14ac:dyDescent="0.25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</row>
    <row r="31" spans="2:17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spans="2:17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</row>
    <row r="33" spans="2:17" x14ac:dyDescent="0.2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</row>
    <row r="34" spans="2:17" x14ac:dyDescent="0.2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2:17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</row>
    <row r="36" spans="2:17" x14ac:dyDescent="0.2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</row>
    <row r="37" spans="2:17" x14ac:dyDescent="0.2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2:17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</row>
    <row r="39" spans="2:17" x14ac:dyDescent="0.2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</row>
    <row r="40" spans="2:17" x14ac:dyDescent="0.2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</row>
    <row r="41" spans="2:17" x14ac:dyDescent="0.2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2:17" x14ac:dyDescent="0.2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</row>
    <row r="43" spans="2:17" x14ac:dyDescent="0.25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2:17" x14ac:dyDescent="0.25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2:17" x14ac:dyDescent="0.25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</row>
    <row r="46" spans="2:17" x14ac:dyDescent="0.25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</row>
    <row r="47" spans="2:17" x14ac:dyDescent="0.25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2:17" x14ac:dyDescent="0.25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spans="2:17" x14ac:dyDescent="0.25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2:17" x14ac:dyDescent="0.25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2:17" x14ac:dyDescent="0.25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2:17" x14ac:dyDescent="0.25"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2:17" x14ac:dyDescent="0.25"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</row>
    <row r="54" spans="2:17" x14ac:dyDescent="0.25"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2:17" x14ac:dyDescent="0.25"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</row>
    <row r="56" spans="2:17" x14ac:dyDescent="0.25"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</row>
    <row r="57" spans="2:1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</row>
    <row r="58" spans="2:1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</row>
    <row r="59" spans="2:1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2:1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</row>
    <row r="61" spans="2:1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2:1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2:1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2:1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</row>
    <row r="65" spans="2:16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</row>
    <row r="66" spans="2:16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</row>
    <row r="67" spans="2:16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</row>
    <row r="68" spans="2:16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</row>
    <row r="69" spans="2:16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</row>
    <row r="70" spans="2:1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  <row r="71" spans="2:16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</row>
    <row r="72" spans="2:16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</row>
    <row r="73" spans="2:16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</row>
    <row r="74" spans="2:16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</row>
    <row r="75" spans="2:16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</row>
    <row r="76" spans="2:16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</row>
    <row r="77" spans="2:16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</row>
    <row r="78" spans="2:16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</row>
    <row r="79" spans="2:16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</row>
    <row r="80" spans="2:16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</row>
    <row r="81" spans="2:16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</row>
    <row r="82" spans="2:16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</row>
    <row r="83" spans="2:16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</row>
    <row r="84" spans="2:16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</row>
    <row r="85" spans="2:16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</row>
    <row r="86" spans="2:16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</row>
    <row r="87" spans="2:16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</row>
    <row r="88" spans="2:16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</row>
    <row r="89" spans="2:16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</row>
    <row r="90" spans="2:16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</row>
    <row r="91" spans="2:16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</row>
    <row r="92" spans="2:16" x14ac:dyDescent="0.25"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</row>
    <row r="93" spans="2:16" x14ac:dyDescent="0.25"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</row>
    <row r="94" spans="2:16" x14ac:dyDescent="0.25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</row>
    <row r="95" spans="2:16" x14ac:dyDescent="0.25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</row>
    <row r="96" spans="2:16" x14ac:dyDescent="0.25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</row>
    <row r="97" spans="2:16" x14ac:dyDescent="0.25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2:16" x14ac:dyDescent="0.25"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2:16" x14ac:dyDescent="0.25"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2:16" x14ac:dyDescent="0.25"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2:16" x14ac:dyDescent="0.25"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2:16" x14ac:dyDescent="0.25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2:16" x14ac:dyDescent="0.25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2:16" x14ac:dyDescent="0.25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2:16" x14ac:dyDescent="0.25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2:16" x14ac:dyDescent="0.25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2:16" x14ac:dyDescent="0.25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2:16" x14ac:dyDescent="0.25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2:16" x14ac:dyDescent="0.25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2:16" x14ac:dyDescent="0.25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2:16" x14ac:dyDescent="0.25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2:16" x14ac:dyDescent="0.25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2:16" x14ac:dyDescent="0.25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2:16" x14ac:dyDescent="0.25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2:16" x14ac:dyDescent="0.25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2:16" x14ac:dyDescent="0.25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2:16" x14ac:dyDescent="0.25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2:16" x14ac:dyDescent="0.25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2:16" x14ac:dyDescent="0.25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2:16" x14ac:dyDescent="0.25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2:16" x14ac:dyDescent="0.25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2:16" x14ac:dyDescent="0.25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2:16" x14ac:dyDescent="0.25"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2:16" x14ac:dyDescent="0.25"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2:16" x14ac:dyDescent="0.25"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2:16" x14ac:dyDescent="0.25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2:16" x14ac:dyDescent="0.25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2:16" x14ac:dyDescent="0.25"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2:16" x14ac:dyDescent="0.25"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2:16" x14ac:dyDescent="0.25"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2:16" x14ac:dyDescent="0.25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2:16" x14ac:dyDescent="0.25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2:16" x14ac:dyDescent="0.25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2:16" x14ac:dyDescent="0.25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2:16" x14ac:dyDescent="0.25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2:16" x14ac:dyDescent="0.25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2:16" x14ac:dyDescent="0.25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2:16" x14ac:dyDescent="0.25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2:16" x14ac:dyDescent="0.25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2:16" x14ac:dyDescent="0.25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2:16" x14ac:dyDescent="0.25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2:16" x14ac:dyDescent="0.2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2:16" x14ac:dyDescent="0.2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  <row r="144" spans="2:16" x14ac:dyDescent="0.25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</row>
    <row r="145" spans="2:16" x14ac:dyDescent="0.25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</row>
    <row r="146" spans="2:16" x14ac:dyDescent="0.25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</row>
    <row r="147" spans="2:16" x14ac:dyDescent="0.25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</row>
    <row r="148" spans="2:16" x14ac:dyDescent="0.25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</row>
    <row r="149" spans="2:16" x14ac:dyDescent="0.25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</row>
    <row r="150" spans="2:16" x14ac:dyDescent="0.25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</row>
    <row r="151" spans="2:16" x14ac:dyDescent="0.25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</row>
    <row r="152" spans="2:16" x14ac:dyDescent="0.2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</row>
    <row r="153" spans="2:16" x14ac:dyDescent="0.2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</row>
    <row r="154" spans="2:16" x14ac:dyDescent="0.25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</row>
    <row r="155" spans="2:16" x14ac:dyDescent="0.25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</row>
    <row r="156" spans="2:16" x14ac:dyDescent="0.25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</row>
    <row r="157" spans="2:16" x14ac:dyDescent="0.25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</row>
    <row r="158" spans="2:16" x14ac:dyDescent="0.25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</row>
    <row r="159" spans="2:16" x14ac:dyDescent="0.25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</row>
    <row r="160" spans="2:16" x14ac:dyDescent="0.25"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</row>
    <row r="161" spans="2:16" x14ac:dyDescent="0.25"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</row>
    <row r="162" spans="2:16" x14ac:dyDescent="0.25"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</row>
    <row r="163" spans="2:16" x14ac:dyDescent="0.25"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</row>
    <row r="164" spans="2:16" x14ac:dyDescent="0.25"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</row>
    <row r="165" spans="2:16" x14ac:dyDescent="0.25"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</row>
    <row r="166" spans="2:16" x14ac:dyDescent="0.25"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</row>
    <row r="167" spans="2:16" x14ac:dyDescent="0.25"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</row>
    <row r="168" spans="2:16" x14ac:dyDescent="0.25"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</row>
    <row r="169" spans="2:16" x14ac:dyDescent="0.25"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</row>
    <row r="170" spans="2:16" x14ac:dyDescent="0.25"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</row>
    <row r="171" spans="2:16" x14ac:dyDescent="0.25"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</row>
    <row r="172" spans="2:16" x14ac:dyDescent="0.25"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</row>
  </sheetData>
  <conditionalFormatting sqref="E1:E1048576">
    <cfRule type="timePeriod" dxfId="188" priority="8" timePeriod="nextWeek">
      <formula>AND(ROUNDDOWN(E1,0)-TODAY()&gt;(7-WEEKDAY(TODAY())),ROUNDDOWN(E1,0)-TODAY()&lt;(15-WEEKDAY(TODAY())))</formula>
    </cfRule>
    <cfRule type="timePeriod" dxfId="187" priority="9" timePeriod="thisWeek">
      <formula>AND(TODAY()-ROUNDDOWN(E1,0)&lt;=WEEKDAY(TODAY())-1,ROUNDDOWN(E1,0)-TODAY()&lt;=7-WEEKDAY(TODAY()))</formula>
    </cfRule>
  </conditionalFormatting>
  <pageMargins left="0.7" right="0.7" top="0.75" bottom="0.75" header="0.3" footer="0.3"/>
  <pageSetup scale="79" fitToHeight="0" orientation="landscape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A8BA5-5CF1-490B-B560-D667C8A4C739}">
  <sheetPr>
    <tabColor theme="5" tint="-0.249977111117893"/>
    <pageSetUpPr fitToPage="1"/>
  </sheetPr>
  <dimension ref="B1:Q166"/>
  <sheetViews>
    <sheetView showGridLines="0" zoomScaleNormal="100" workbookViewId="0">
      <pane ySplit="1" topLeftCell="A2" activePane="bottomLeft" state="frozen"/>
      <selection activeCell="F31" sqref="F31"/>
      <selection pane="bottomLeft" activeCell="F31" sqref="F31"/>
    </sheetView>
  </sheetViews>
  <sheetFormatPr baseColWidth="10" defaultRowHeight="15" outlineLevelCol="1" x14ac:dyDescent="0.25"/>
  <cols>
    <col min="1" max="1" width="5.28515625" style="3" customWidth="1"/>
    <col min="2" max="2" width="20.7109375" style="3" bestFit="1" customWidth="1"/>
    <col min="3" max="3" width="7.85546875" style="3" customWidth="1"/>
    <col min="4" max="4" width="12" style="3" customWidth="1"/>
    <col min="5" max="5" width="11.140625" style="3" customWidth="1"/>
    <col min="6" max="6" width="11.7109375" style="3" bestFit="1" customWidth="1"/>
    <col min="7" max="7" width="14.85546875" style="3" bestFit="1" customWidth="1"/>
    <col min="8" max="8" width="13.7109375" style="3" bestFit="1" customWidth="1"/>
    <col min="9" max="10" width="12.7109375" style="3" bestFit="1" customWidth="1"/>
    <col min="11" max="11" width="14.140625" style="1" bestFit="1" customWidth="1"/>
    <col min="12" max="12" width="12.140625" style="7" customWidth="1"/>
    <col min="13" max="15" width="22.5703125" style="3" hidden="1" customWidth="1" outlineLevel="1"/>
    <col min="16" max="16" width="8.7109375" style="3" customWidth="1" collapsed="1"/>
    <col min="17" max="17" width="11.42578125" style="3" customWidth="1"/>
    <col min="18" max="16384" width="11.42578125" style="3"/>
  </cols>
  <sheetData>
    <row r="1" spans="2:17" ht="30" x14ac:dyDescent="0.25">
      <c r="B1" s="6" t="s">
        <v>59</v>
      </c>
      <c r="C1" s="6" t="s">
        <v>9</v>
      </c>
      <c r="D1" s="9" t="s">
        <v>10</v>
      </c>
      <c r="E1" s="6" t="s">
        <v>40</v>
      </c>
      <c r="F1" s="6" t="s">
        <v>0</v>
      </c>
      <c r="G1" s="6" t="s">
        <v>66</v>
      </c>
      <c r="H1" s="6" t="s">
        <v>1</v>
      </c>
      <c r="I1" s="6" t="s">
        <v>3</v>
      </c>
      <c r="J1" s="6" t="s">
        <v>2</v>
      </c>
      <c r="K1" s="6" t="s">
        <v>7</v>
      </c>
      <c r="L1" s="6" t="s">
        <v>8</v>
      </c>
      <c r="M1" s="6" t="s">
        <v>45</v>
      </c>
      <c r="N1" s="6" t="s">
        <v>51</v>
      </c>
      <c r="O1" s="8" t="s">
        <v>52</v>
      </c>
      <c r="P1"/>
      <c r="Q1"/>
    </row>
    <row r="2" spans="2:17" x14ac:dyDescent="0.25">
      <c r="B2" s="3" t="s">
        <v>57</v>
      </c>
      <c r="C2" s="5">
        <v>45693</v>
      </c>
      <c r="D2" s="10">
        <v>45693.297083333331</v>
      </c>
      <c r="E2" s="5">
        <v>45684</v>
      </c>
      <c r="F2" s="3" t="s">
        <v>282</v>
      </c>
      <c r="G2" s="3" t="s">
        <v>80</v>
      </c>
      <c r="H2" s="3" t="s">
        <v>283</v>
      </c>
      <c r="K2" s="11">
        <v>400</v>
      </c>
      <c r="L2" s="12">
        <v>0</v>
      </c>
      <c r="O2" s="4">
        <v>2</v>
      </c>
      <c r="P2"/>
      <c r="Q2"/>
    </row>
    <row r="3" spans="2:17" x14ac:dyDescent="0.25">
      <c r="B3" s="13" t="s">
        <v>62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4">
        <v>2</v>
      </c>
      <c r="P3"/>
      <c r="Q3"/>
    </row>
    <row r="4" spans="2:17" x14ac:dyDescent="0.25"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2:17" x14ac:dyDescent="0.25"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2:17" x14ac:dyDescent="0.25"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2:17" x14ac:dyDescent="0.25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2:17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2:17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2:17" x14ac:dyDescent="0.25"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2:17" x14ac:dyDescent="0.25"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2:17" x14ac:dyDescent="0.25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2:17" x14ac:dyDescent="0.25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2:17" x14ac:dyDescent="0.25"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2:17" x14ac:dyDescent="0.25"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2:17" x14ac:dyDescent="0.25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2:17" x14ac:dyDescent="0.25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2:17" x14ac:dyDescent="0.25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2:17" x14ac:dyDescent="0.25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2:17" x14ac:dyDescent="0.25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2:17" x14ac:dyDescent="0.25"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2:17" x14ac:dyDescent="0.25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2:17" x14ac:dyDescent="0.25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2:17" x14ac:dyDescent="0.25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2:17" x14ac:dyDescent="0.25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2:17" x14ac:dyDescent="0.25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2:17" x14ac:dyDescent="0.25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2:17" x14ac:dyDescent="0.25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</row>
    <row r="29" spans="2:17" x14ac:dyDescent="0.25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0" spans="2:17" x14ac:dyDescent="0.25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</row>
    <row r="31" spans="2:17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spans="2:17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</row>
    <row r="33" spans="2:17" x14ac:dyDescent="0.2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</row>
    <row r="34" spans="2:17" x14ac:dyDescent="0.2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2:17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</row>
    <row r="36" spans="2:17" x14ac:dyDescent="0.2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</row>
    <row r="37" spans="2:17" x14ac:dyDescent="0.2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2:17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</row>
    <row r="39" spans="2:17" x14ac:dyDescent="0.2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</row>
    <row r="40" spans="2:17" x14ac:dyDescent="0.2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</row>
    <row r="41" spans="2:17" x14ac:dyDescent="0.2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2:17" x14ac:dyDescent="0.2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</row>
    <row r="43" spans="2:17" x14ac:dyDescent="0.25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2:17" x14ac:dyDescent="0.25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2:17" x14ac:dyDescent="0.25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</row>
    <row r="46" spans="2:17" x14ac:dyDescent="0.25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</row>
    <row r="47" spans="2:17" x14ac:dyDescent="0.25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2:17" x14ac:dyDescent="0.25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spans="2:17" x14ac:dyDescent="0.25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2:17" x14ac:dyDescent="0.25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2:17" x14ac:dyDescent="0.25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2:17" x14ac:dyDescent="0.25"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2:17" x14ac:dyDescent="0.25"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</row>
    <row r="54" spans="2:17" x14ac:dyDescent="0.25"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2:17" x14ac:dyDescent="0.25"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</row>
    <row r="56" spans="2:17" x14ac:dyDescent="0.25"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</row>
    <row r="57" spans="2:1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</row>
    <row r="58" spans="2:1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</row>
    <row r="59" spans="2:1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2:1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</row>
    <row r="61" spans="2:1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2:1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2:1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2:1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</row>
    <row r="65" spans="2:16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</row>
    <row r="66" spans="2:16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</row>
    <row r="67" spans="2:16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</row>
    <row r="68" spans="2:16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</row>
    <row r="69" spans="2:16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</row>
    <row r="70" spans="2:1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  <row r="71" spans="2:16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</row>
    <row r="72" spans="2:16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</row>
    <row r="73" spans="2:16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</row>
    <row r="74" spans="2:16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</row>
    <row r="75" spans="2:16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</row>
    <row r="76" spans="2:16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</row>
    <row r="77" spans="2:16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</row>
    <row r="78" spans="2:16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</row>
    <row r="79" spans="2:16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</row>
    <row r="80" spans="2:16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</row>
    <row r="81" spans="2:16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</row>
    <row r="82" spans="2:16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</row>
    <row r="83" spans="2:16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</row>
    <row r="84" spans="2:16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</row>
    <row r="85" spans="2:16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</row>
    <row r="86" spans="2:16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</row>
    <row r="87" spans="2:16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</row>
    <row r="88" spans="2:16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</row>
    <row r="89" spans="2:16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</row>
    <row r="90" spans="2:16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</row>
    <row r="91" spans="2:16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</row>
    <row r="92" spans="2:16" x14ac:dyDescent="0.25"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</row>
    <row r="93" spans="2:16" x14ac:dyDescent="0.25"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</row>
    <row r="94" spans="2:16" x14ac:dyDescent="0.25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</row>
    <row r="95" spans="2:16" x14ac:dyDescent="0.25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</row>
    <row r="96" spans="2:16" x14ac:dyDescent="0.25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</row>
    <row r="97" spans="2:16" x14ac:dyDescent="0.25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2:16" x14ac:dyDescent="0.25"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2:16" x14ac:dyDescent="0.25"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2:16" x14ac:dyDescent="0.25"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2:16" x14ac:dyDescent="0.25"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2:16" x14ac:dyDescent="0.25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2:16" x14ac:dyDescent="0.25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2:16" x14ac:dyDescent="0.25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2:16" x14ac:dyDescent="0.25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2:16" x14ac:dyDescent="0.25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2:16" x14ac:dyDescent="0.25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2:16" x14ac:dyDescent="0.25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2:16" x14ac:dyDescent="0.25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2:16" x14ac:dyDescent="0.25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2:16" x14ac:dyDescent="0.25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2:16" x14ac:dyDescent="0.25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2:16" x14ac:dyDescent="0.25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2:16" x14ac:dyDescent="0.25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2:16" x14ac:dyDescent="0.25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2:16" x14ac:dyDescent="0.25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2:16" x14ac:dyDescent="0.25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2:16" x14ac:dyDescent="0.25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2:16" x14ac:dyDescent="0.25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2:16" x14ac:dyDescent="0.25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2:16" x14ac:dyDescent="0.25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2:16" x14ac:dyDescent="0.25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2:16" x14ac:dyDescent="0.25"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2:16" x14ac:dyDescent="0.25"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2:16" x14ac:dyDescent="0.25"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2:16" x14ac:dyDescent="0.25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2:16" x14ac:dyDescent="0.25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2:16" x14ac:dyDescent="0.25"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2:16" x14ac:dyDescent="0.25"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2:16" x14ac:dyDescent="0.25"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2:16" x14ac:dyDescent="0.25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2:16" x14ac:dyDescent="0.25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2:16" x14ac:dyDescent="0.25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2:16" x14ac:dyDescent="0.25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2:16" x14ac:dyDescent="0.25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2:16" x14ac:dyDescent="0.25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2:16" x14ac:dyDescent="0.25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2:16" x14ac:dyDescent="0.25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2:16" x14ac:dyDescent="0.25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2:16" x14ac:dyDescent="0.25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2:16" x14ac:dyDescent="0.25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2:16" x14ac:dyDescent="0.2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2:16" x14ac:dyDescent="0.2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  <row r="144" spans="2:16" x14ac:dyDescent="0.25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</row>
    <row r="145" spans="2:16" x14ac:dyDescent="0.25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</row>
    <row r="146" spans="2:16" x14ac:dyDescent="0.25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</row>
    <row r="147" spans="2:16" x14ac:dyDescent="0.25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</row>
    <row r="148" spans="2:16" x14ac:dyDescent="0.25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</row>
    <row r="149" spans="2:16" x14ac:dyDescent="0.25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</row>
    <row r="150" spans="2:16" x14ac:dyDescent="0.25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</row>
    <row r="151" spans="2:16" x14ac:dyDescent="0.25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</row>
    <row r="152" spans="2:16" x14ac:dyDescent="0.2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</row>
    <row r="153" spans="2:16" x14ac:dyDescent="0.2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</row>
    <row r="154" spans="2:16" x14ac:dyDescent="0.25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</row>
    <row r="155" spans="2:16" x14ac:dyDescent="0.25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</row>
    <row r="156" spans="2:16" x14ac:dyDescent="0.25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</row>
    <row r="157" spans="2:16" x14ac:dyDescent="0.25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</row>
    <row r="158" spans="2:16" x14ac:dyDescent="0.25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</row>
    <row r="159" spans="2:16" x14ac:dyDescent="0.25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</row>
    <row r="160" spans="2:16" x14ac:dyDescent="0.25"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</row>
    <row r="161" spans="2:16" x14ac:dyDescent="0.25"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</row>
    <row r="162" spans="2:16" x14ac:dyDescent="0.25"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</row>
    <row r="163" spans="2:16" x14ac:dyDescent="0.25"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</row>
    <row r="164" spans="2:16" x14ac:dyDescent="0.25"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</row>
    <row r="165" spans="2:16" x14ac:dyDescent="0.25"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</row>
    <row r="166" spans="2:16" x14ac:dyDescent="0.25"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</row>
  </sheetData>
  <conditionalFormatting sqref="E1:E1048576">
    <cfRule type="timePeriod" dxfId="186" priority="5" timePeriod="nextWeek">
      <formula>AND(ROUNDDOWN(E1,0)-TODAY()&gt;(7-WEEKDAY(TODAY())),ROUNDDOWN(E1,0)-TODAY()&lt;(15-WEEKDAY(TODAY())))</formula>
    </cfRule>
    <cfRule type="timePeriod" dxfId="185" priority="6" timePeriod="thisWeek">
      <formula>AND(TODAY()-ROUNDDOWN(E1,0)&lt;=WEEKDAY(TODAY())-1,ROUNDDOWN(E1,0)-TODAY()&lt;=7-WEEKDAY(TODAY()))</formula>
    </cfRule>
  </conditionalFormatting>
  <pageMargins left="0.7" right="0.7" top="0.75" bottom="0.75" header="0.3" footer="0.3"/>
  <pageSetup scale="49" fitToHeight="0" orientation="landscape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7E2D4-F16E-4D9E-9347-5EE7B35F1DE2}">
  <sheetPr>
    <tabColor rgb="FFFFFF00"/>
  </sheetPr>
  <dimension ref="B1:M175"/>
  <sheetViews>
    <sheetView showGridLines="0" tabSelected="1" zoomScale="80" zoomScaleNormal="80" workbookViewId="0">
      <selection activeCell="J23" sqref="J23"/>
    </sheetView>
  </sheetViews>
  <sheetFormatPr baseColWidth="10" defaultRowHeight="15" x14ac:dyDescent="0.25"/>
  <cols>
    <col min="1" max="1" width="2.28515625" customWidth="1"/>
    <col min="2" max="2" width="19.85546875" bestFit="1" customWidth="1"/>
    <col min="3" max="3" width="14.85546875" style="3" customWidth="1"/>
    <col min="4" max="4" width="9.28515625" customWidth="1"/>
    <col min="5" max="5" width="13.7109375" customWidth="1"/>
    <col min="6" max="6" width="18.28515625" customWidth="1"/>
    <col min="7" max="7" width="17.7109375" customWidth="1"/>
    <col min="8" max="8" width="15.42578125" bestFit="1" customWidth="1"/>
    <col min="9" max="9" width="15.140625" bestFit="1" customWidth="1"/>
    <col min="10" max="10" width="8.85546875" customWidth="1"/>
    <col min="11" max="11" width="10.85546875" customWidth="1"/>
    <col min="12" max="12" width="21.28515625" customWidth="1"/>
    <col min="13" max="13" width="15.7109375" bestFit="1" customWidth="1"/>
  </cols>
  <sheetData>
    <row r="1" spans="2:13" ht="142.5" customHeight="1" x14ac:dyDescent="0.25"/>
    <row r="2" spans="2:13" ht="45" x14ac:dyDescent="0.25">
      <c r="B2" s="6" t="s">
        <v>59</v>
      </c>
      <c r="C2" s="6" t="s">
        <v>9</v>
      </c>
      <c r="D2" s="6" t="s">
        <v>10</v>
      </c>
      <c r="E2" s="6" t="s">
        <v>40</v>
      </c>
      <c r="F2" s="6" t="s">
        <v>0</v>
      </c>
      <c r="G2" s="6" t="s">
        <v>1</v>
      </c>
      <c r="H2" s="6" t="s">
        <v>3</v>
      </c>
      <c r="I2" s="6" t="s">
        <v>2</v>
      </c>
      <c r="J2" s="6" t="s">
        <v>7</v>
      </c>
      <c r="K2" s="6" t="s">
        <v>8</v>
      </c>
      <c r="L2" s="6" t="s">
        <v>45</v>
      </c>
      <c r="M2" s="6" t="s">
        <v>66</v>
      </c>
    </row>
    <row r="3" spans="2:13" x14ac:dyDescent="0.25">
      <c r="B3" t="s">
        <v>79</v>
      </c>
      <c r="C3" s="14">
        <v>45712</v>
      </c>
      <c r="D3" s="15">
        <v>45712.291666666664</v>
      </c>
      <c r="E3" s="14">
        <v>45716</v>
      </c>
      <c r="F3" t="s">
        <v>277</v>
      </c>
      <c r="G3" t="s">
        <v>155</v>
      </c>
      <c r="H3" t="s">
        <v>245</v>
      </c>
      <c r="I3" t="s">
        <v>244</v>
      </c>
      <c r="J3" s="16">
        <v>184</v>
      </c>
      <c r="K3" s="16">
        <v>184</v>
      </c>
      <c r="M3" t="s">
        <v>434</v>
      </c>
    </row>
    <row r="4" spans="2:13" x14ac:dyDescent="0.25">
      <c r="C4" s="14">
        <v>45719</v>
      </c>
      <c r="D4" s="15">
        <v>45719.291666666664</v>
      </c>
      <c r="E4" s="14">
        <v>45718</v>
      </c>
      <c r="F4" t="s">
        <v>357</v>
      </c>
      <c r="G4" t="s">
        <v>90</v>
      </c>
      <c r="H4" t="s">
        <v>182</v>
      </c>
      <c r="I4" t="s">
        <v>171</v>
      </c>
      <c r="J4" s="16">
        <v>644</v>
      </c>
      <c r="K4" s="16">
        <v>0</v>
      </c>
    </row>
    <row r="5" spans="2:13" x14ac:dyDescent="0.25">
      <c r="C5" s="14">
        <v>45726</v>
      </c>
      <c r="D5" s="15">
        <v>45726.292083333334</v>
      </c>
      <c r="E5" s="14">
        <v>45730</v>
      </c>
      <c r="F5" t="s">
        <v>374</v>
      </c>
      <c r="G5" t="s">
        <v>110</v>
      </c>
      <c r="H5" t="s">
        <v>376</v>
      </c>
      <c r="I5" t="s">
        <v>375</v>
      </c>
      <c r="J5" s="16">
        <v>792</v>
      </c>
      <c r="K5" s="16">
        <v>0</v>
      </c>
    </row>
    <row r="6" spans="2:13" x14ac:dyDescent="0.25">
      <c r="B6" s="17" t="s">
        <v>240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2:13" x14ac:dyDescent="0.25">
      <c r="B7" t="s">
        <v>53</v>
      </c>
      <c r="C7" s="14">
        <v>45706</v>
      </c>
      <c r="D7" s="15">
        <v>45706.572916666664</v>
      </c>
      <c r="E7" s="14">
        <v>45714</v>
      </c>
      <c r="F7" t="s">
        <v>260</v>
      </c>
      <c r="G7" t="s">
        <v>150</v>
      </c>
      <c r="H7" t="s">
        <v>262</v>
      </c>
      <c r="I7" t="s">
        <v>261</v>
      </c>
      <c r="J7" s="16">
        <v>714</v>
      </c>
      <c r="K7" s="16">
        <v>714</v>
      </c>
      <c r="M7" t="s">
        <v>434</v>
      </c>
    </row>
    <row r="8" spans="2:13" x14ac:dyDescent="0.25">
      <c r="C8"/>
      <c r="D8" s="15">
        <v>45706.613333333335</v>
      </c>
      <c r="E8" s="14">
        <v>45714</v>
      </c>
      <c r="F8" t="s">
        <v>260</v>
      </c>
      <c r="G8" t="s">
        <v>150</v>
      </c>
      <c r="H8" t="s">
        <v>262</v>
      </c>
      <c r="I8" t="s">
        <v>261</v>
      </c>
      <c r="J8" s="16">
        <v>714</v>
      </c>
      <c r="K8" s="16">
        <v>714</v>
      </c>
      <c r="L8" t="s">
        <v>53</v>
      </c>
      <c r="M8" t="s">
        <v>434</v>
      </c>
    </row>
    <row r="9" spans="2:13" x14ac:dyDescent="0.25">
      <c r="C9" s="5">
        <v>45712</v>
      </c>
      <c r="D9" s="15">
        <v>45712.561666666668</v>
      </c>
      <c r="E9" s="14">
        <v>45719</v>
      </c>
      <c r="F9" t="s">
        <v>196</v>
      </c>
      <c r="G9" t="s">
        <v>38</v>
      </c>
      <c r="H9" t="s">
        <v>204</v>
      </c>
      <c r="I9" t="s">
        <v>203</v>
      </c>
      <c r="J9" s="16">
        <v>40</v>
      </c>
      <c r="K9" s="16">
        <v>0</v>
      </c>
    </row>
    <row r="10" spans="2:13" x14ac:dyDescent="0.25">
      <c r="D10" s="15">
        <v>45712.61791666667</v>
      </c>
      <c r="E10" s="14">
        <v>45719</v>
      </c>
      <c r="F10" t="s">
        <v>200</v>
      </c>
      <c r="G10" t="s">
        <v>115</v>
      </c>
      <c r="H10" t="s">
        <v>237</v>
      </c>
      <c r="I10" t="s">
        <v>203</v>
      </c>
      <c r="J10" s="16">
        <v>70</v>
      </c>
      <c r="K10" s="16">
        <v>69</v>
      </c>
      <c r="M10" t="s">
        <v>169</v>
      </c>
    </row>
    <row r="11" spans="2:13" x14ac:dyDescent="0.25">
      <c r="C11" s="5">
        <v>45713</v>
      </c>
      <c r="D11" s="15">
        <v>45713.349166666667</v>
      </c>
      <c r="E11" s="14">
        <v>45719</v>
      </c>
      <c r="F11" t="s">
        <v>200</v>
      </c>
      <c r="G11" t="s">
        <v>115</v>
      </c>
      <c r="H11" t="s">
        <v>237</v>
      </c>
      <c r="I11" t="s">
        <v>203</v>
      </c>
      <c r="J11" s="16">
        <v>70</v>
      </c>
      <c r="K11" s="16">
        <v>69</v>
      </c>
      <c r="L11" t="s">
        <v>53</v>
      </c>
      <c r="M11" t="s">
        <v>169</v>
      </c>
    </row>
    <row r="12" spans="2:13" x14ac:dyDescent="0.25">
      <c r="D12" s="15">
        <v>45713.56</v>
      </c>
      <c r="E12" s="14">
        <v>45726</v>
      </c>
      <c r="F12" t="s">
        <v>197</v>
      </c>
      <c r="G12" t="s">
        <v>116</v>
      </c>
      <c r="H12" t="s">
        <v>235</v>
      </c>
      <c r="I12" t="s">
        <v>203</v>
      </c>
      <c r="J12" s="16">
        <v>72</v>
      </c>
      <c r="K12" s="16">
        <v>0</v>
      </c>
    </row>
    <row r="13" spans="2:13" x14ac:dyDescent="0.25">
      <c r="D13" s="15">
        <v>45713.588750000003</v>
      </c>
      <c r="E13" s="14">
        <v>45726</v>
      </c>
      <c r="F13" t="s">
        <v>197</v>
      </c>
      <c r="G13" t="s">
        <v>116</v>
      </c>
      <c r="H13" t="s">
        <v>235</v>
      </c>
      <c r="I13" t="s">
        <v>203</v>
      </c>
      <c r="J13" s="16">
        <v>72</v>
      </c>
      <c r="K13" s="16">
        <v>0</v>
      </c>
      <c r="L13" t="s">
        <v>53</v>
      </c>
    </row>
    <row r="14" spans="2:13" x14ac:dyDescent="0.25">
      <c r="C14" s="5">
        <v>45714</v>
      </c>
      <c r="D14" s="15">
        <v>45714.294999999998</v>
      </c>
      <c r="E14" s="14">
        <v>45719</v>
      </c>
      <c r="F14" t="s">
        <v>201</v>
      </c>
      <c r="G14" t="s">
        <v>39</v>
      </c>
      <c r="H14" t="s">
        <v>206</v>
      </c>
      <c r="I14" t="s">
        <v>203</v>
      </c>
      <c r="J14" s="16">
        <v>36</v>
      </c>
      <c r="K14" s="16">
        <v>0</v>
      </c>
    </row>
    <row r="15" spans="2:13" x14ac:dyDescent="0.25">
      <c r="D15" s="15">
        <v>45714.402083333334</v>
      </c>
      <c r="E15" s="14">
        <v>45719</v>
      </c>
      <c r="F15" t="s">
        <v>198</v>
      </c>
      <c r="G15" t="s">
        <v>37</v>
      </c>
      <c r="H15" t="s">
        <v>205</v>
      </c>
      <c r="I15" t="s">
        <v>203</v>
      </c>
      <c r="J15" s="16">
        <v>36</v>
      </c>
      <c r="K15" s="16">
        <v>0</v>
      </c>
    </row>
    <row r="16" spans="2:13" x14ac:dyDescent="0.25">
      <c r="D16" s="15">
        <v>45714.436249999999</v>
      </c>
      <c r="E16" s="14">
        <v>45719</v>
      </c>
      <c r="F16" t="s">
        <v>199</v>
      </c>
      <c r="G16" t="s">
        <v>118</v>
      </c>
      <c r="H16" t="s">
        <v>236</v>
      </c>
      <c r="I16" t="s">
        <v>203</v>
      </c>
      <c r="J16" s="16">
        <v>19</v>
      </c>
      <c r="K16" s="16">
        <v>0</v>
      </c>
    </row>
    <row r="17" spans="3:12" x14ac:dyDescent="0.25">
      <c r="C17" s="14">
        <v>45719</v>
      </c>
      <c r="D17" s="15">
        <v>45719.291666666664</v>
      </c>
      <c r="E17" s="14">
        <v>45715</v>
      </c>
      <c r="F17" t="s">
        <v>317</v>
      </c>
      <c r="G17" t="s">
        <v>153</v>
      </c>
      <c r="H17" t="s">
        <v>318</v>
      </c>
      <c r="I17" t="s">
        <v>181</v>
      </c>
      <c r="J17" s="16">
        <v>390</v>
      </c>
      <c r="K17" s="16">
        <v>0</v>
      </c>
    </row>
    <row r="18" spans="3:12" x14ac:dyDescent="0.25">
      <c r="C18"/>
      <c r="D18" s="15">
        <v>45719.493750000001</v>
      </c>
      <c r="E18" s="14">
        <v>45726</v>
      </c>
      <c r="F18" t="s">
        <v>379</v>
      </c>
      <c r="G18" t="s">
        <v>114</v>
      </c>
      <c r="H18" t="s">
        <v>380</v>
      </c>
      <c r="I18" t="s">
        <v>375</v>
      </c>
      <c r="J18" s="16">
        <v>7920</v>
      </c>
      <c r="K18" s="16">
        <v>0</v>
      </c>
    </row>
    <row r="19" spans="3:12" x14ac:dyDescent="0.25">
      <c r="C19" s="5">
        <v>45720</v>
      </c>
      <c r="D19" s="20">
        <v>45720.402916666666</v>
      </c>
      <c r="E19" s="5">
        <v>45726</v>
      </c>
      <c r="F19" t="s">
        <v>377</v>
      </c>
      <c r="G19" s="1" t="s">
        <v>111</v>
      </c>
      <c r="H19" t="s">
        <v>378</v>
      </c>
      <c r="I19" t="s">
        <v>375</v>
      </c>
      <c r="J19" s="16">
        <v>792</v>
      </c>
      <c r="K19" s="16">
        <v>0</v>
      </c>
      <c r="L19" t="s">
        <v>58</v>
      </c>
    </row>
    <row r="20" spans="3:12" x14ac:dyDescent="0.25">
      <c r="C20" s="5">
        <v>45721</v>
      </c>
      <c r="D20" s="20">
        <v>45721.32708333333</v>
      </c>
      <c r="E20" s="5">
        <v>45730</v>
      </c>
      <c r="F20" t="s">
        <v>392</v>
      </c>
      <c r="G20" s="3" t="s">
        <v>138</v>
      </c>
      <c r="H20" t="s">
        <v>394</v>
      </c>
      <c r="I20" t="s">
        <v>393</v>
      </c>
      <c r="J20" s="16">
        <v>21000</v>
      </c>
      <c r="K20" s="16">
        <v>0</v>
      </c>
    </row>
    <row r="21" spans="3:12" x14ac:dyDescent="0.25">
      <c r="D21" s="20">
        <v>45721.34</v>
      </c>
      <c r="E21" s="14">
        <v>45730</v>
      </c>
      <c r="F21" t="s">
        <v>392</v>
      </c>
      <c r="G21" t="s">
        <v>138</v>
      </c>
      <c r="H21" t="s">
        <v>394</v>
      </c>
      <c r="I21" t="s">
        <v>393</v>
      </c>
      <c r="J21" s="16">
        <v>21000</v>
      </c>
      <c r="K21" s="16">
        <v>0</v>
      </c>
      <c r="L21" t="s">
        <v>53</v>
      </c>
    </row>
    <row r="22" spans="3:12" x14ac:dyDescent="0.25">
      <c r="C22" s="14">
        <v>45726</v>
      </c>
      <c r="D22" s="15">
        <v>45726.292500000003</v>
      </c>
      <c r="E22" s="14">
        <v>45728</v>
      </c>
      <c r="F22" t="s">
        <v>238</v>
      </c>
      <c r="G22" t="s">
        <v>70</v>
      </c>
      <c r="H22" t="s">
        <v>207</v>
      </c>
      <c r="I22" t="s">
        <v>172</v>
      </c>
      <c r="J22" s="16">
        <v>9900</v>
      </c>
      <c r="K22" s="16">
        <v>0</v>
      </c>
    </row>
    <row r="23" spans="3:12" x14ac:dyDescent="0.25">
      <c r="C23"/>
      <c r="D23" s="15">
        <v>45726.363333333335</v>
      </c>
      <c r="E23" s="14">
        <v>45728</v>
      </c>
      <c r="F23" t="s">
        <v>383</v>
      </c>
      <c r="G23" t="s">
        <v>93</v>
      </c>
      <c r="H23" t="s">
        <v>384</v>
      </c>
      <c r="I23" t="s">
        <v>359</v>
      </c>
      <c r="J23" s="16">
        <v>224</v>
      </c>
      <c r="K23" s="16">
        <v>0</v>
      </c>
    </row>
    <row r="24" spans="3:12" x14ac:dyDescent="0.25">
      <c r="C24"/>
      <c r="D24" s="15">
        <v>45726.405833333331</v>
      </c>
      <c r="E24" s="14">
        <v>45728</v>
      </c>
      <c r="F24" t="s">
        <v>383</v>
      </c>
      <c r="G24" t="s">
        <v>93</v>
      </c>
      <c r="H24" t="s">
        <v>384</v>
      </c>
      <c r="I24" t="s">
        <v>359</v>
      </c>
      <c r="J24" s="16">
        <v>224</v>
      </c>
      <c r="K24" s="16">
        <v>0</v>
      </c>
      <c r="L24" t="s">
        <v>53</v>
      </c>
    </row>
    <row r="25" spans="3:12" x14ac:dyDescent="0.25">
      <c r="C25"/>
      <c r="D25" s="15">
        <v>45726.431666666664</v>
      </c>
      <c r="E25" s="14">
        <v>45728</v>
      </c>
      <c r="F25" t="s">
        <v>422</v>
      </c>
      <c r="G25" t="s">
        <v>132</v>
      </c>
      <c r="H25" t="s">
        <v>423</v>
      </c>
      <c r="I25" t="s">
        <v>404</v>
      </c>
      <c r="J25" s="16">
        <v>250</v>
      </c>
      <c r="K25" s="16">
        <v>0</v>
      </c>
    </row>
    <row r="26" spans="3:12" x14ac:dyDescent="0.25">
      <c r="C26"/>
      <c r="D26" s="15">
        <v>45726.454583333332</v>
      </c>
      <c r="E26" s="14">
        <v>45728</v>
      </c>
      <c r="F26" t="s">
        <v>411</v>
      </c>
      <c r="G26" t="s">
        <v>131</v>
      </c>
      <c r="H26" t="s">
        <v>412</v>
      </c>
      <c r="I26" t="s">
        <v>404</v>
      </c>
      <c r="J26" s="16">
        <v>150</v>
      </c>
      <c r="K26" s="16">
        <v>0</v>
      </c>
    </row>
    <row r="27" spans="3:12" x14ac:dyDescent="0.25">
      <c r="C27"/>
      <c r="D27" s="15">
        <v>45726.47625</v>
      </c>
      <c r="E27" s="14">
        <v>45728</v>
      </c>
      <c r="F27" t="s">
        <v>407</v>
      </c>
      <c r="G27" t="s">
        <v>107</v>
      </c>
      <c r="H27" t="s">
        <v>408</v>
      </c>
      <c r="I27" t="s">
        <v>405</v>
      </c>
      <c r="J27" s="16">
        <v>648</v>
      </c>
      <c r="K27" s="16">
        <v>0</v>
      </c>
    </row>
    <row r="28" spans="3:12" x14ac:dyDescent="0.25">
      <c r="C28" s="14">
        <v>45727</v>
      </c>
      <c r="D28" s="15">
        <v>45727.292083333334</v>
      </c>
      <c r="E28" s="14">
        <v>45729</v>
      </c>
      <c r="F28" t="s">
        <v>364</v>
      </c>
      <c r="G28" t="s">
        <v>87</v>
      </c>
      <c r="H28" t="s">
        <v>366</v>
      </c>
      <c r="I28" t="s">
        <v>365</v>
      </c>
      <c r="J28" s="16">
        <v>864</v>
      </c>
      <c r="K28" s="16">
        <v>0</v>
      </c>
    </row>
    <row r="29" spans="3:12" x14ac:dyDescent="0.25">
      <c r="C29" s="14">
        <v>45729</v>
      </c>
      <c r="D29" s="15">
        <v>45729.292083333334</v>
      </c>
      <c r="E29" s="14">
        <v>45733</v>
      </c>
      <c r="F29" t="s">
        <v>399</v>
      </c>
      <c r="G29" t="s">
        <v>102</v>
      </c>
      <c r="H29" t="s">
        <v>400</v>
      </c>
      <c r="I29" t="s">
        <v>257</v>
      </c>
      <c r="J29" s="16">
        <v>210</v>
      </c>
      <c r="K29" s="16">
        <v>0</v>
      </c>
    </row>
    <row r="30" spans="3:12" x14ac:dyDescent="0.25">
      <c r="C30"/>
      <c r="D30" s="15">
        <v>45729.350416666668</v>
      </c>
      <c r="E30" s="14">
        <v>45733</v>
      </c>
      <c r="F30" t="s">
        <v>399</v>
      </c>
      <c r="G30" t="s">
        <v>102</v>
      </c>
      <c r="H30" t="s">
        <v>400</v>
      </c>
      <c r="I30" t="s">
        <v>257</v>
      </c>
      <c r="J30" s="16">
        <v>210</v>
      </c>
      <c r="K30" s="16">
        <v>0</v>
      </c>
      <c r="L30" t="s">
        <v>53</v>
      </c>
    </row>
    <row r="31" spans="3:12" x14ac:dyDescent="0.25">
      <c r="C31"/>
      <c r="D31" s="15">
        <v>45729.402916666666</v>
      </c>
      <c r="E31" s="14">
        <v>45733</v>
      </c>
      <c r="F31" t="s">
        <v>399</v>
      </c>
      <c r="G31" t="s">
        <v>102</v>
      </c>
      <c r="H31" t="s">
        <v>400</v>
      </c>
      <c r="I31" t="s">
        <v>257</v>
      </c>
      <c r="J31" s="16">
        <v>210</v>
      </c>
      <c r="K31" s="16">
        <v>0</v>
      </c>
      <c r="L31" t="s">
        <v>53</v>
      </c>
    </row>
    <row r="32" spans="3:12" x14ac:dyDescent="0.25">
      <c r="C32" s="14">
        <v>45733</v>
      </c>
      <c r="D32" s="15">
        <v>45733.291666666664</v>
      </c>
      <c r="E32" s="14">
        <v>45735</v>
      </c>
      <c r="F32" t="s">
        <v>189</v>
      </c>
      <c r="G32" t="s">
        <v>121</v>
      </c>
      <c r="H32" t="s">
        <v>225</v>
      </c>
      <c r="I32" t="s">
        <v>210</v>
      </c>
      <c r="J32" s="16">
        <v>768</v>
      </c>
      <c r="K32" s="16">
        <v>0</v>
      </c>
    </row>
    <row r="33" spans="2:13" x14ac:dyDescent="0.25">
      <c r="C33"/>
      <c r="D33" s="15">
        <v>45733.306666666664</v>
      </c>
      <c r="E33" s="14">
        <v>45735</v>
      </c>
      <c r="F33" t="s">
        <v>188</v>
      </c>
      <c r="G33" t="s">
        <v>120</v>
      </c>
      <c r="H33" t="s">
        <v>224</v>
      </c>
      <c r="I33" t="s">
        <v>210</v>
      </c>
      <c r="J33" s="16">
        <v>420</v>
      </c>
      <c r="K33" s="16">
        <v>0</v>
      </c>
    </row>
    <row r="34" spans="2:13" x14ac:dyDescent="0.25">
      <c r="C34"/>
      <c r="D34" s="15">
        <v>45733.326666666668</v>
      </c>
      <c r="E34" s="14">
        <v>45735</v>
      </c>
      <c r="F34" t="s">
        <v>188</v>
      </c>
      <c r="G34" t="s">
        <v>120</v>
      </c>
      <c r="H34" t="s">
        <v>224</v>
      </c>
      <c r="I34" t="s">
        <v>210</v>
      </c>
      <c r="J34" s="16">
        <v>420</v>
      </c>
      <c r="K34" s="16">
        <v>0</v>
      </c>
      <c r="L34" t="s">
        <v>53</v>
      </c>
    </row>
    <row r="35" spans="2:13" x14ac:dyDescent="0.25">
      <c r="C35" s="14">
        <v>45734</v>
      </c>
      <c r="D35" s="15">
        <v>45734.292083333334</v>
      </c>
      <c r="E35" s="14">
        <v>45736</v>
      </c>
      <c r="F35" t="s">
        <v>300</v>
      </c>
      <c r="G35" t="s">
        <v>101</v>
      </c>
      <c r="H35" t="s">
        <v>301</v>
      </c>
      <c r="I35" t="s">
        <v>257</v>
      </c>
      <c r="J35" s="16">
        <v>87</v>
      </c>
      <c r="K35" s="16">
        <v>0</v>
      </c>
    </row>
    <row r="36" spans="2:13" x14ac:dyDescent="0.25">
      <c r="C36"/>
      <c r="D36" s="15">
        <v>45734.322500000002</v>
      </c>
      <c r="E36" s="14">
        <v>45736</v>
      </c>
      <c r="F36" t="s">
        <v>300</v>
      </c>
      <c r="G36" t="s">
        <v>101</v>
      </c>
      <c r="H36" t="s">
        <v>301</v>
      </c>
      <c r="I36" t="s">
        <v>257</v>
      </c>
      <c r="J36" s="16">
        <v>87</v>
      </c>
      <c r="K36" s="16">
        <v>0</v>
      </c>
      <c r="L36" t="s">
        <v>53</v>
      </c>
    </row>
    <row r="37" spans="2:13" x14ac:dyDescent="0.25">
      <c r="C37"/>
      <c r="D37" s="15">
        <v>45734.358749999999</v>
      </c>
      <c r="E37" s="14">
        <v>45736</v>
      </c>
      <c r="F37" t="s">
        <v>300</v>
      </c>
      <c r="G37" t="s">
        <v>101</v>
      </c>
      <c r="H37" t="s">
        <v>301</v>
      </c>
      <c r="I37" t="s">
        <v>257</v>
      </c>
      <c r="J37" s="16">
        <v>87</v>
      </c>
      <c r="K37" s="16">
        <v>0</v>
      </c>
      <c r="L37" t="s">
        <v>53</v>
      </c>
    </row>
    <row r="38" spans="2:13" x14ac:dyDescent="0.25">
      <c r="C38" s="14">
        <v>45735</v>
      </c>
      <c r="D38" s="15">
        <v>45735.291666666664</v>
      </c>
      <c r="E38" s="14">
        <v>45740</v>
      </c>
      <c r="F38" t="s">
        <v>381</v>
      </c>
      <c r="G38" t="s">
        <v>92</v>
      </c>
      <c r="H38" t="s">
        <v>382</v>
      </c>
      <c r="I38" t="s">
        <v>371</v>
      </c>
      <c r="J38" s="16">
        <v>1188</v>
      </c>
      <c r="K38" s="16">
        <v>0</v>
      </c>
    </row>
    <row r="39" spans="2:13" x14ac:dyDescent="0.25">
      <c r="C39" s="14">
        <v>45744</v>
      </c>
      <c r="D39" s="15">
        <v>45744.458749999998</v>
      </c>
      <c r="E39" s="14">
        <v>45749</v>
      </c>
      <c r="F39" t="s">
        <v>343</v>
      </c>
      <c r="G39" t="s">
        <v>70</v>
      </c>
      <c r="H39" t="s">
        <v>207</v>
      </c>
      <c r="I39" t="s">
        <v>172</v>
      </c>
      <c r="J39" s="16">
        <v>11700</v>
      </c>
      <c r="K39" s="16">
        <v>0</v>
      </c>
    </row>
    <row r="40" spans="2:13" x14ac:dyDescent="0.25">
      <c r="B40" s="17" t="s">
        <v>60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</row>
    <row r="41" spans="2:13" x14ac:dyDescent="0.25">
      <c r="B41" t="s">
        <v>65</v>
      </c>
      <c r="C41" s="14">
        <v>45727</v>
      </c>
      <c r="D41" s="15">
        <v>45727.332083333335</v>
      </c>
      <c r="E41" s="14">
        <v>45730</v>
      </c>
      <c r="F41" t="s">
        <v>416</v>
      </c>
      <c r="G41" t="s">
        <v>144</v>
      </c>
      <c r="H41" t="s">
        <v>417</v>
      </c>
      <c r="I41" t="s">
        <v>406</v>
      </c>
      <c r="J41" s="16">
        <v>11070</v>
      </c>
      <c r="K41" s="16">
        <v>0</v>
      </c>
    </row>
    <row r="42" spans="2:13" x14ac:dyDescent="0.25">
      <c r="C42" s="14">
        <v>45735</v>
      </c>
      <c r="D42" s="15">
        <v>45735.552499999998</v>
      </c>
      <c r="E42" s="14">
        <v>45740</v>
      </c>
      <c r="F42" t="s">
        <v>415</v>
      </c>
      <c r="G42" t="s">
        <v>78</v>
      </c>
      <c r="H42" t="s">
        <v>276</v>
      </c>
      <c r="I42" t="s">
        <v>239</v>
      </c>
      <c r="J42" s="16">
        <v>192</v>
      </c>
      <c r="K42" s="16">
        <v>0</v>
      </c>
    </row>
    <row r="43" spans="2:13" x14ac:dyDescent="0.25">
      <c r="C43"/>
      <c r="D43" s="15">
        <v>45735.566250000003</v>
      </c>
      <c r="E43" s="14">
        <v>45740</v>
      </c>
      <c r="F43" t="s">
        <v>427</v>
      </c>
      <c r="G43" t="s">
        <v>76</v>
      </c>
      <c r="H43" t="s">
        <v>266</v>
      </c>
      <c r="I43" t="s">
        <v>239</v>
      </c>
      <c r="J43" s="16">
        <v>192</v>
      </c>
      <c r="K43" s="16">
        <v>0</v>
      </c>
    </row>
    <row r="44" spans="2:13" x14ac:dyDescent="0.25">
      <c r="C44"/>
      <c r="D44" s="15">
        <v>45735.574166666665</v>
      </c>
      <c r="E44" s="14">
        <v>45740</v>
      </c>
      <c r="F44" t="s">
        <v>427</v>
      </c>
      <c r="G44" t="s">
        <v>76</v>
      </c>
      <c r="H44" t="s">
        <v>266</v>
      </c>
      <c r="I44" t="s">
        <v>239</v>
      </c>
      <c r="J44" s="16">
        <v>192</v>
      </c>
      <c r="K44" s="16">
        <v>0</v>
      </c>
      <c r="L44" t="s">
        <v>65</v>
      </c>
    </row>
    <row r="45" spans="2:13" x14ac:dyDescent="0.25">
      <c r="C45" s="14">
        <v>45736</v>
      </c>
      <c r="D45" s="15">
        <v>45736.58625</v>
      </c>
      <c r="E45" s="14">
        <v>45742</v>
      </c>
      <c r="F45" t="s">
        <v>418</v>
      </c>
      <c r="G45" t="s">
        <v>122</v>
      </c>
      <c r="H45" t="s">
        <v>419</v>
      </c>
      <c r="I45" t="s">
        <v>210</v>
      </c>
      <c r="J45" s="16">
        <v>630</v>
      </c>
      <c r="K45" s="16">
        <v>0</v>
      </c>
    </row>
    <row r="46" spans="2:13" x14ac:dyDescent="0.25">
      <c r="C46"/>
      <c r="D46" s="15">
        <v>45736.61</v>
      </c>
      <c r="E46" s="14">
        <v>45742</v>
      </c>
      <c r="F46" t="s">
        <v>418</v>
      </c>
      <c r="G46" t="s">
        <v>122</v>
      </c>
      <c r="H46" t="s">
        <v>419</v>
      </c>
      <c r="I46" t="s">
        <v>210</v>
      </c>
      <c r="J46" s="16">
        <v>630</v>
      </c>
      <c r="K46" s="16">
        <v>0</v>
      </c>
      <c r="L46" t="s">
        <v>65</v>
      </c>
    </row>
    <row r="47" spans="2:13" x14ac:dyDescent="0.25">
      <c r="B47" t="s">
        <v>431</v>
      </c>
      <c r="C47"/>
    </row>
    <row r="48" spans="2:13" x14ac:dyDescent="0.25">
      <c r="B48" t="s">
        <v>54</v>
      </c>
      <c r="C48" s="14">
        <v>45672</v>
      </c>
      <c r="D48" s="15">
        <v>45672.612083333333</v>
      </c>
      <c r="E48" s="14">
        <v>45684</v>
      </c>
      <c r="F48" t="s">
        <v>73</v>
      </c>
      <c r="G48" t="s">
        <v>74</v>
      </c>
      <c r="H48" t="s">
        <v>177</v>
      </c>
      <c r="I48" t="s">
        <v>172</v>
      </c>
      <c r="J48" s="16">
        <v>6804</v>
      </c>
      <c r="K48" s="16">
        <v>6783</v>
      </c>
      <c r="M48" t="s">
        <v>169</v>
      </c>
    </row>
    <row r="49" spans="3:13" x14ac:dyDescent="0.25">
      <c r="C49" s="14">
        <v>45713</v>
      </c>
      <c r="D49" s="15">
        <v>45713.409583333334</v>
      </c>
      <c r="E49" s="14">
        <v>45719</v>
      </c>
      <c r="F49" t="s">
        <v>176</v>
      </c>
      <c r="G49" t="s">
        <v>117</v>
      </c>
      <c r="H49" t="s">
        <v>219</v>
      </c>
      <c r="I49" t="s">
        <v>218</v>
      </c>
      <c r="J49" s="16">
        <v>396</v>
      </c>
      <c r="K49" s="16">
        <v>414</v>
      </c>
      <c r="M49" t="s">
        <v>434</v>
      </c>
    </row>
    <row r="50" spans="3:13" x14ac:dyDescent="0.25">
      <c r="C50"/>
      <c r="D50" s="15">
        <v>45713.420416666668</v>
      </c>
      <c r="E50" s="14">
        <v>45719</v>
      </c>
      <c r="F50" t="s">
        <v>176</v>
      </c>
      <c r="G50" t="s">
        <v>117</v>
      </c>
      <c r="H50" t="s">
        <v>219</v>
      </c>
      <c r="I50" t="s">
        <v>218</v>
      </c>
      <c r="J50" s="16">
        <v>396</v>
      </c>
      <c r="K50" s="16">
        <v>414</v>
      </c>
      <c r="L50" t="s">
        <v>54</v>
      </c>
      <c r="M50" t="s">
        <v>434</v>
      </c>
    </row>
    <row r="51" spans="3:13" x14ac:dyDescent="0.25">
      <c r="C51"/>
      <c r="D51" s="15">
        <v>45713.435416666667</v>
      </c>
      <c r="E51" s="14">
        <v>45719</v>
      </c>
      <c r="F51" t="s">
        <v>265</v>
      </c>
      <c r="G51" t="s">
        <v>76</v>
      </c>
      <c r="H51" t="s">
        <v>266</v>
      </c>
      <c r="I51" t="s">
        <v>239</v>
      </c>
      <c r="J51" s="16">
        <v>193</v>
      </c>
      <c r="K51" s="16">
        <v>195</v>
      </c>
      <c r="M51" t="s">
        <v>434</v>
      </c>
    </row>
    <row r="52" spans="3:13" x14ac:dyDescent="0.25">
      <c r="C52"/>
      <c r="D52" s="15">
        <v>45713.443333333336</v>
      </c>
      <c r="E52" s="14">
        <v>45719</v>
      </c>
      <c r="F52" t="s">
        <v>265</v>
      </c>
      <c r="G52" t="s">
        <v>76</v>
      </c>
      <c r="H52" t="s">
        <v>266</v>
      </c>
      <c r="I52" t="s">
        <v>239</v>
      </c>
      <c r="J52" s="16">
        <v>193</v>
      </c>
      <c r="K52" s="16">
        <v>195</v>
      </c>
      <c r="L52" t="s">
        <v>54</v>
      </c>
      <c r="M52" t="s">
        <v>434</v>
      </c>
    </row>
    <row r="53" spans="3:13" x14ac:dyDescent="0.25">
      <c r="C53"/>
      <c r="D53" s="15">
        <v>45713.483749999999</v>
      </c>
      <c r="E53" s="14">
        <v>45719</v>
      </c>
      <c r="F53" t="s">
        <v>275</v>
      </c>
      <c r="G53" t="s">
        <v>78</v>
      </c>
      <c r="H53" t="s">
        <v>276</v>
      </c>
      <c r="I53" t="s">
        <v>239</v>
      </c>
      <c r="J53" s="16">
        <v>180</v>
      </c>
      <c r="K53" s="16">
        <v>0</v>
      </c>
    </row>
    <row r="54" spans="3:13" x14ac:dyDescent="0.25">
      <c r="C54"/>
      <c r="D54" s="15">
        <v>45713.492083333331</v>
      </c>
      <c r="E54" s="14">
        <v>45719</v>
      </c>
      <c r="F54" t="s">
        <v>275</v>
      </c>
      <c r="G54" t="s">
        <v>78</v>
      </c>
      <c r="H54" t="s">
        <v>276</v>
      </c>
      <c r="I54" t="s">
        <v>239</v>
      </c>
      <c r="J54" s="16">
        <v>180</v>
      </c>
      <c r="K54" s="16">
        <v>0</v>
      </c>
      <c r="L54" t="s">
        <v>54</v>
      </c>
    </row>
    <row r="55" spans="3:13" x14ac:dyDescent="0.25">
      <c r="C55"/>
      <c r="D55" s="15">
        <v>45713.584166666667</v>
      </c>
      <c r="E55" s="14">
        <v>45720</v>
      </c>
      <c r="F55" t="s">
        <v>307</v>
      </c>
      <c r="G55" t="s">
        <v>97</v>
      </c>
      <c r="H55" t="s">
        <v>308</v>
      </c>
      <c r="I55" t="s">
        <v>305</v>
      </c>
      <c r="J55" s="16">
        <v>578</v>
      </c>
      <c r="K55" s="16">
        <v>0</v>
      </c>
    </row>
    <row r="56" spans="3:13" x14ac:dyDescent="0.25">
      <c r="C56"/>
      <c r="D56" s="15">
        <v>45713.619583333333</v>
      </c>
      <c r="E56" s="14">
        <v>45720</v>
      </c>
      <c r="F56" t="s">
        <v>309</v>
      </c>
      <c r="G56" t="s">
        <v>99</v>
      </c>
      <c r="H56" t="s">
        <v>310</v>
      </c>
      <c r="I56" t="s">
        <v>305</v>
      </c>
      <c r="J56" s="16">
        <v>578</v>
      </c>
      <c r="K56" s="16">
        <v>0</v>
      </c>
    </row>
    <row r="57" spans="3:13" x14ac:dyDescent="0.25">
      <c r="C57" s="14">
        <v>45714</v>
      </c>
      <c r="D57" s="15">
        <v>45714.303333333337</v>
      </c>
      <c r="E57" s="14">
        <v>45720</v>
      </c>
      <c r="F57" t="s">
        <v>313</v>
      </c>
      <c r="G57" t="s">
        <v>96</v>
      </c>
      <c r="H57" t="s">
        <v>314</v>
      </c>
      <c r="I57" t="s">
        <v>305</v>
      </c>
      <c r="J57" s="16">
        <v>867</v>
      </c>
      <c r="K57" s="16">
        <v>720</v>
      </c>
      <c r="M57" t="s">
        <v>169</v>
      </c>
    </row>
    <row r="58" spans="3:13" x14ac:dyDescent="0.25">
      <c r="C58"/>
      <c r="D58" s="15">
        <v>45714.328333333331</v>
      </c>
      <c r="E58" s="14">
        <v>45720</v>
      </c>
      <c r="F58" t="s">
        <v>315</v>
      </c>
      <c r="G58" t="s">
        <v>98</v>
      </c>
      <c r="H58" t="s">
        <v>316</v>
      </c>
      <c r="I58" t="s">
        <v>305</v>
      </c>
      <c r="J58" s="16">
        <v>578</v>
      </c>
      <c r="K58" s="16">
        <v>0</v>
      </c>
    </row>
    <row r="59" spans="3:13" x14ac:dyDescent="0.25">
      <c r="C59"/>
      <c r="D59" s="15">
        <v>45714.348333333335</v>
      </c>
      <c r="E59" s="14">
        <v>45719</v>
      </c>
      <c r="F59" t="s">
        <v>322</v>
      </c>
      <c r="G59" t="s">
        <v>149</v>
      </c>
      <c r="H59" t="s">
        <v>320</v>
      </c>
      <c r="I59" t="s">
        <v>319</v>
      </c>
      <c r="J59" s="16">
        <v>24</v>
      </c>
      <c r="K59" s="16">
        <v>0</v>
      </c>
    </row>
    <row r="60" spans="3:13" x14ac:dyDescent="0.25">
      <c r="C60"/>
      <c r="D60" s="15">
        <v>45714.421249999999</v>
      </c>
      <c r="E60" s="14">
        <v>45719</v>
      </c>
      <c r="F60" t="s">
        <v>326</v>
      </c>
      <c r="G60" t="s">
        <v>36</v>
      </c>
      <c r="H60" t="s">
        <v>321</v>
      </c>
      <c r="I60" t="s">
        <v>319</v>
      </c>
      <c r="J60" s="16">
        <v>24</v>
      </c>
      <c r="K60" s="16">
        <v>0</v>
      </c>
    </row>
    <row r="61" spans="3:13" x14ac:dyDescent="0.25">
      <c r="C61" s="14">
        <v>45719</v>
      </c>
      <c r="D61" s="15">
        <v>45719.292083333334</v>
      </c>
      <c r="E61" s="14">
        <v>45722</v>
      </c>
      <c r="F61" t="s">
        <v>367</v>
      </c>
      <c r="G61" t="s">
        <v>125</v>
      </c>
      <c r="H61" t="s">
        <v>369</v>
      </c>
      <c r="I61" t="s">
        <v>368</v>
      </c>
      <c r="J61" s="16">
        <v>4680</v>
      </c>
      <c r="K61" s="16">
        <v>0</v>
      </c>
    </row>
    <row r="62" spans="3:13" x14ac:dyDescent="0.25">
      <c r="C62"/>
      <c r="D62" s="15">
        <v>45719.317083333335</v>
      </c>
      <c r="E62" s="14">
        <v>45722</v>
      </c>
      <c r="F62" t="s">
        <v>372</v>
      </c>
      <c r="G62" t="s">
        <v>373</v>
      </c>
      <c r="I62" t="s">
        <v>368</v>
      </c>
      <c r="J62" s="16">
        <v>5280</v>
      </c>
      <c r="K62" s="16">
        <v>0</v>
      </c>
    </row>
    <row r="63" spans="3:13" x14ac:dyDescent="0.25">
      <c r="C63"/>
      <c r="D63" s="15">
        <v>45719.337916666664</v>
      </c>
      <c r="E63" s="14">
        <v>45722</v>
      </c>
      <c r="F63" t="s">
        <v>349</v>
      </c>
      <c r="G63" t="s">
        <v>140</v>
      </c>
      <c r="H63" t="s">
        <v>350</v>
      </c>
      <c r="I63" t="s">
        <v>331</v>
      </c>
      <c r="J63" s="16">
        <v>30</v>
      </c>
      <c r="K63" s="16">
        <v>0</v>
      </c>
    </row>
    <row r="64" spans="3:13" x14ac:dyDescent="0.25">
      <c r="C64"/>
      <c r="D64" s="15">
        <v>45719.359166666669</v>
      </c>
      <c r="E64" s="14">
        <v>45722</v>
      </c>
      <c r="F64" t="s">
        <v>349</v>
      </c>
      <c r="G64" t="s">
        <v>140</v>
      </c>
      <c r="H64" t="s">
        <v>350</v>
      </c>
      <c r="I64" t="s">
        <v>331</v>
      </c>
      <c r="J64" s="16">
        <v>30</v>
      </c>
      <c r="K64" s="16">
        <v>0</v>
      </c>
      <c r="L64" t="s">
        <v>54</v>
      </c>
    </row>
    <row r="65" spans="3:12" x14ac:dyDescent="0.25">
      <c r="C65"/>
      <c r="D65" s="15">
        <v>45719.394583333335</v>
      </c>
      <c r="E65" s="14">
        <v>45722</v>
      </c>
      <c r="F65" t="s">
        <v>330</v>
      </c>
      <c r="G65" t="s">
        <v>141</v>
      </c>
      <c r="H65" t="s">
        <v>332</v>
      </c>
      <c r="I65" t="s">
        <v>331</v>
      </c>
      <c r="J65" s="16">
        <v>75</v>
      </c>
      <c r="K65" s="16">
        <v>0</v>
      </c>
    </row>
    <row r="66" spans="3:12" x14ac:dyDescent="0.25">
      <c r="C66"/>
      <c r="D66" s="15">
        <v>45719.439583333333</v>
      </c>
      <c r="E66" s="14">
        <v>45722</v>
      </c>
      <c r="F66" t="s">
        <v>330</v>
      </c>
      <c r="G66" t="s">
        <v>141</v>
      </c>
      <c r="H66" t="s">
        <v>332</v>
      </c>
      <c r="I66" t="s">
        <v>331</v>
      </c>
      <c r="J66" s="16">
        <v>75</v>
      </c>
      <c r="K66" s="16">
        <v>0</v>
      </c>
      <c r="L66" t="s">
        <v>54</v>
      </c>
    </row>
    <row r="67" spans="3:12" x14ac:dyDescent="0.25">
      <c r="C67"/>
      <c r="D67" s="15">
        <v>45719.564583333333</v>
      </c>
      <c r="E67" s="14">
        <v>45722</v>
      </c>
      <c r="F67" t="s">
        <v>347</v>
      </c>
      <c r="G67" t="s">
        <v>127</v>
      </c>
      <c r="H67" t="s">
        <v>348</v>
      </c>
      <c r="I67" t="s">
        <v>331</v>
      </c>
      <c r="J67" s="16">
        <v>155</v>
      </c>
      <c r="K67" s="16">
        <v>0</v>
      </c>
    </row>
    <row r="68" spans="3:12" x14ac:dyDescent="0.25">
      <c r="C68" s="5">
        <v>45720</v>
      </c>
      <c r="D68" s="20">
        <v>45720.324166666665</v>
      </c>
      <c r="E68" s="5">
        <v>45722</v>
      </c>
      <c r="F68" t="s">
        <v>347</v>
      </c>
      <c r="G68" t="s">
        <v>127</v>
      </c>
      <c r="H68" t="s">
        <v>348</v>
      </c>
      <c r="I68" t="s">
        <v>331</v>
      </c>
      <c r="J68" s="16">
        <v>155</v>
      </c>
      <c r="K68" s="16">
        <v>0</v>
      </c>
      <c r="L68" t="s">
        <v>54</v>
      </c>
    </row>
    <row r="69" spans="3:12" x14ac:dyDescent="0.25">
      <c r="C69" s="5">
        <v>45721</v>
      </c>
      <c r="D69" s="20">
        <v>45721.292083333334</v>
      </c>
      <c r="E69" s="5">
        <v>45726</v>
      </c>
      <c r="F69" t="s">
        <v>391</v>
      </c>
      <c r="G69" t="s">
        <v>149</v>
      </c>
      <c r="H69" t="s">
        <v>320</v>
      </c>
      <c r="I69" t="s">
        <v>319</v>
      </c>
      <c r="J69" s="16">
        <v>24</v>
      </c>
      <c r="K69" s="16">
        <v>0</v>
      </c>
    </row>
    <row r="70" spans="3:12" x14ac:dyDescent="0.25">
      <c r="D70" s="20">
        <v>45721.364999999998</v>
      </c>
      <c r="E70" s="14">
        <v>45726</v>
      </c>
      <c r="F70" t="s">
        <v>395</v>
      </c>
      <c r="G70" t="s">
        <v>36</v>
      </c>
      <c r="H70" t="s">
        <v>321</v>
      </c>
      <c r="I70" t="s">
        <v>319</v>
      </c>
      <c r="J70" s="16">
        <v>24</v>
      </c>
      <c r="K70" s="16">
        <v>0</v>
      </c>
    </row>
    <row r="71" spans="3:12" x14ac:dyDescent="0.25">
      <c r="D71" s="20">
        <v>45721.425416666665</v>
      </c>
      <c r="E71" s="14">
        <v>45726</v>
      </c>
      <c r="F71" t="s">
        <v>396</v>
      </c>
      <c r="G71" t="s">
        <v>397</v>
      </c>
      <c r="H71" t="s">
        <v>398</v>
      </c>
      <c r="I71" t="s">
        <v>216</v>
      </c>
      <c r="J71" s="16">
        <v>3198</v>
      </c>
      <c r="K71" s="16">
        <v>0</v>
      </c>
    </row>
    <row r="72" spans="3:12" x14ac:dyDescent="0.25">
      <c r="D72" s="20">
        <v>45721.46166666667</v>
      </c>
      <c r="E72" s="5">
        <v>45728</v>
      </c>
      <c r="F72" t="s">
        <v>358</v>
      </c>
      <c r="G72" t="s">
        <v>91</v>
      </c>
      <c r="H72" t="s">
        <v>360</v>
      </c>
      <c r="I72" t="s">
        <v>359</v>
      </c>
      <c r="J72" s="16">
        <v>224</v>
      </c>
      <c r="K72" s="16">
        <v>0</v>
      </c>
    </row>
    <row r="73" spans="3:12" x14ac:dyDescent="0.25">
      <c r="D73" s="20">
        <v>45721.54583333333</v>
      </c>
      <c r="E73" s="14">
        <v>45728</v>
      </c>
      <c r="F73" t="s">
        <v>358</v>
      </c>
      <c r="G73" t="s">
        <v>91</v>
      </c>
      <c r="H73" t="s">
        <v>360</v>
      </c>
      <c r="I73" t="s">
        <v>359</v>
      </c>
      <c r="J73" s="16">
        <v>224</v>
      </c>
      <c r="K73" s="16">
        <v>0</v>
      </c>
      <c r="L73" t="s">
        <v>54</v>
      </c>
    </row>
    <row r="74" spans="3:12" x14ac:dyDescent="0.25">
      <c r="C74" s="14">
        <v>45729</v>
      </c>
      <c r="D74" s="15">
        <v>45729.291666666664</v>
      </c>
      <c r="E74" s="14">
        <v>45733</v>
      </c>
      <c r="F74" t="s">
        <v>298</v>
      </c>
      <c r="G74" t="s">
        <v>103</v>
      </c>
      <c r="H74" t="s">
        <v>299</v>
      </c>
      <c r="I74" t="s">
        <v>257</v>
      </c>
      <c r="J74" s="16">
        <v>100</v>
      </c>
      <c r="K74" s="16">
        <v>0</v>
      </c>
    </row>
    <row r="75" spans="3:12" x14ac:dyDescent="0.25">
      <c r="C75"/>
      <c r="D75" s="15">
        <v>45729.363333333335</v>
      </c>
      <c r="E75" s="14">
        <v>45733</v>
      </c>
      <c r="F75" t="s">
        <v>298</v>
      </c>
      <c r="G75" t="s">
        <v>103</v>
      </c>
      <c r="H75" t="s">
        <v>299</v>
      </c>
      <c r="I75" t="s">
        <v>257</v>
      </c>
      <c r="J75" s="16">
        <v>100</v>
      </c>
      <c r="K75" s="16">
        <v>0</v>
      </c>
      <c r="L75" t="s">
        <v>54</v>
      </c>
    </row>
    <row r="76" spans="3:12" x14ac:dyDescent="0.25">
      <c r="C76"/>
      <c r="D76" s="15">
        <v>45729.438333333332</v>
      </c>
      <c r="E76" s="14">
        <v>45733</v>
      </c>
      <c r="F76" t="s">
        <v>298</v>
      </c>
      <c r="G76" t="s">
        <v>103</v>
      </c>
      <c r="H76" t="s">
        <v>299</v>
      </c>
      <c r="I76" t="s">
        <v>257</v>
      </c>
      <c r="J76" s="16">
        <v>100</v>
      </c>
      <c r="K76" s="16">
        <v>0</v>
      </c>
      <c r="L76" t="s">
        <v>54</v>
      </c>
    </row>
    <row r="77" spans="3:12" x14ac:dyDescent="0.25">
      <c r="C77" s="14">
        <v>45734</v>
      </c>
      <c r="D77" s="15">
        <v>45734.292083333334</v>
      </c>
      <c r="E77" s="14">
        <v>45736</v>
      </c>
      <c r="F77" t="s">
        <v>256</v>
      </c>
      <c r="G77" t="s">
        <v>100</v>
      </c>
      <c r="H77" t="s">
        <v>258</v>
      </c>
      <c r="I77" t="s">
        <v>257</v>
      </c>
      <c r="J77" s="16">
        <v>87</v>
      </c>
      <c r="K77" s="16">
        <v>0</v>
      </c>
    </row>
    <row r="78" spans="3:12" x14ac:dyDescent="0.25">
      <c r="C78"/>
      <c r="D78" s="15">
        <v>45734.318749999999</v>
      </c>
      <c r="E78" s="14">
        <v>45736</v>
      </c>
      <c r="F78" t="s">
        <v>256</v>
      </c>
      <c r="G78" t="s">
        <v>100</v>
      </c>
      <c r="H78" t="s">
        <v>258</v>
      </c>
      <c r="I78" t="s">
        <v>257</v>
      </c>
      <c r="J78" s="16">
        <v>87</v>
      </c>
      <c r="K78" s="16">
        <v>0</v>
      </c>
      <c r="L78" t="s">
        <v>54</v>
      </c>
    </row>
    <row r="79" spans="3:12" x14ac:dyDescent="0.25">
      <c r="C79"/>
      <c r="D79" s="15">
        <v>45734.350416666668</v>
      </c>
      <c r="E79" s="14">
        <v>45736</v>
      </c>
      <c r="F79" t="s">
        <v>256</v>
      </c>
      <c r="G79" t="s">
        <v>100</v>
      </c>
      <c r="H79" t="s">
        <v>258</v>
      </c>
      <c r="I79" t="s">
        <v>257</v>
      </c>
      <c r="J79" s="16">
        <v>87</v>
      </c>
      <c r="K79" s="16">
        <v>0</v>
      </c>
      <c r="L79" t="s">
        <v>54</v>
      </c>
    </row>
    <row r="80" spans="3:12" x14ac:dyDescent="0.25">
      <c r="C80" s="14">
        <v>45735</v>
      </c>
      <c r="D80" s="15">
        <v>45735.291666666664</v>
      </c>
      <c r="E80" s="14">
        <v>45740</v>
      </c>
      <c r="F80" t="s">
        <v>254</v>
      </c>
      <c r="G80" t="s">
        <v>160</v>
      </c>
      <c r="H80" t="s">
        <v>255</v>
      </c>
      <c r="I80" t="s">
        <v>170</v>
      </c>
      <c r="J80" s="16">
        <v>240</v>
      </c>
      <c r="K80" s="16">
        <v>0</v>
      </c>
    </row>
    <row r="81" spans="2:13" x14ac:dyDescent="0.25">
      <c r="C81" s="14">
        <v>45736</v>
      </c>
      <c r="D81" s="15">
        <v>45736.594583333332</v>
      </c>
      <c r="E81" s="14">
        <v>45742</v>
      </c>
      <c r="F81" t="s">
        <v>420</v>
      </c>
      <c r="G81" t="s">
        <v>123</v>
      </c>
      <c r="H81" t="s">
        <v>421</v>
      </c>
      <c r="I81" t="s">
        <v>210</v>
      </c>
      <c r="J81" s="16">
        <v>1148</v>
      </c>
      <c r="K81" s="16">
        <v>0</v>
      </c>
    </row>
    <row r="82" spans="2:13" x14ac:dyDescent="0.25">
      <c r="C82"/>
      <c r="D82" s="15">
        <v>45736.607499999998</v>
      </c>
      <c r="E82" s="14">
        <v>45742</v>
      </c>
      <c r="F82" t="s">
        <v>420</v>
      </c>
      <c r="G82" t="s">
        <v>123</v>
      </c>
      <c r="H82" t="s">
        <v>421</v>
      </c>
      <c r="I82" t="s">
        <v>210</v>
      </c>
      <c r="J82" s="16">
        <v>1148</v>
      </c>
      <c r="K82" s="16">
        <v>0</v>
      </c>
      <c r="L82" t="s">
        <v>54</v>
      </c>
    </row>
    <row r="83" spans="2:13" x14ac:dyDescent="0.25">
      <c r="B83" s="17" t="s">
        <v>61</v>
      </c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</row>
    <row r="84" spans="2:13" x14ac:dyDescent="0.25">
      <c r="B84" t="s">
        <v>55</v>
      </c>
      <c r="C84" s="14">
        <v>45712</v>
      </c>
      <c r="D84" s="15">
        <v>45712.394999999997</v>
      </c>
      <c r="E84" s="14">
        <v>45716</v>
      </c>
      <c r="F84" t="s">
        <v>302</v>
      </c>
      <c r="G84" t="s">
        <v>161</v>
      </c>
      <c r="H84" t="s">
        <v>184</v>
      </c>
      <c r="I84" t="s">
        <v>170</v>
      </c>
      <c r="J84" s="16">
        <v>456</v>
      </c>
      <c r="K84" s="16">
        <v>420</v>
      </c>
      <c r="M84" t="s">
        <v>169</v>
      </c>
    </row>
    <row r="85" spans="2:13" x14ac:dyDescent="0.25">
      <c r="C85" s="14">
        <v>45713</v>
      </c>
      <c r="D85" s="15">
        <v>45713.330416666664</v>
      </c>
      <c r="E85" s="14">
        <v>45716</v>
      </c>
      <c r="F85" t="s">
        <v>303</v>
      </c>
      <c r="G85" t="s">
        <v>32</v>
      </c>
      <c r="H85" t="s">
        <v>180</v>
      </c>
      <c r="I85" t="s">
        <v>170</v>
      </c>
      <c r="J85" s="16">
        <v>1040</v>
      </c>
      <c r="K85" s="16">
        <v>0</v>
      </c>
    </row>
    <row r="86" spans="2:13" x14ac:dyDescent="0.25">
      <c r="C86"/>
      <c r="D86" s="15">
        <v>45713.474999999999</v>
      </c>
      <c r="E86" s="14">
        <v>45716</v>
      </c>
      <c r="F86" t="s">
        <v>303</v>
      </c>
      <c r="G86" t="s">
        <v>32</v>
      </c>
      <c r="H86" t="s">
        <v>180</v>
      </c>
      <c r="I86" t="s">
        <v>170</v>
      </c>
      <c r="J86" s="16">
        <v>1040</v>
      </c>
      <c r="K86" s="16">
        <v>0</v>
      </c>
      <c r="L86" t="s">
        <v>55</v>
      </c>
    </row>
    <row r="87" spans="2:13" x14ac:dyDescent="0.25">
      <c r="C87" s="14">
        <v>45714</v>
      </c>
      <c r="D87" s="15">
        <v>45714.576249999998</v>
      </c>
      <c r="E87" s="14">
        <v>45719</v>
      </c>
      <c r="F87" t="s">
        <v>83</v>
      </c>
      <c r="G87" t="s">
        <v>84</v>
      </c>
      <c r="H87" t="s">
        <v>178</v>
      </c>
      <c r="I87" t="s">
        <v>170</v>
      </c>
      <c r="J87" s="16">
        <v>420</v>
      </c>
      <c r="K87" s="16">
        <v>360</v>
      </c>
      <c r="M87" t="s">
        <v>169</v>
      </c>
    </row>
    <row r="88" spans="2:13" x14ac:dyDescent="0.25">
      <c r="C88"/>
      <c r="D88" s="15">
        <v>45714.605000000003</v>
      </c>
      <c r="E88" s="14">
        <v>45719</v>
      </c>
      <c r="F88" t="s">
        <v>83</v>
      </c>
      <c r="G88" t="s">
        <v>84</v>
      </c>
      <c r="H88" t="s">
        <v>178</v>
      </c>
      <c r="I88" t="s">
        <v>170</v>
      </c>
      <c r="J88" s="16">
        <v>420</v>
      </c>
      <c r="K88" s="16">
        <v>360</v>
      </c>
      <c r="L88" t="s">
        <v>55</v>
      </c>
      <c r="M88" t="s">
        <v>169</v>
      </c>
    </row>
    <row r="89" spans="2:13" x14ac:dyDescent="0.25">
      <c r="C89" s="5">
        <v>45721</v>
      </c>
      <c r="D89" s="20">
        <v>45721.292083333334</v>
      </c>
      <c r="E89" s="5">
        <v>45726</v>
      </c>
      <c r="F89" t="s">
        <v>356</v>
      </c>
      <c r="G89" t="s">
        <v>85</v>
      </c>
      <c r="H89" t="s">
        <v>179</v>
      </c>
      <c r="I89" t="s">
        <v>170</v>
      </c>
      <c r="J89" s="16">
        <v>1300</v>
      </c>
      <c r="K89" s="16">
        <v>0</v>
      </c>
    </row>
    <row r="90" spans="2:13" x14ac:dyDescent="0.25">
      <c r="D90" s="20">
        <v>45721.427499999998</v>
      </c>
      <c r="E90" s="14">
        <v>45726</v>
      </c>
      <c r="F90" t="s">
        <v>356</v>
      </c>
      <c r="G90" t="s">
        <v>85</v>
      </c>
      <c r="H90" t="s">
        <v>179</v>
      </c>
      <c r="I90" t="s">
        <v>170</v>
      </c>
      <c r="J90" s="16">
        <v>1300</v>
      </c>
      <c r="K90" s="16">
        <v>0</v>
      </c>
      <c r="L90" t="s">
        <v>55</v>
      </c>
    </row>
    <row r="91" spans="2:13" x14ac:dyDescent="0.25">
      <c r="C91" s="14">
        <v>45735</v>
      </c>
      <c r="D91" s="15">
        <v>45735.561249999999</v>
      </c>
      <c r="E91" s="14">
        <v>45740</v>
      </c>
      <c r="F91" t="s">
        <v>415</v>
      </c>
      <c r="G91" t="s">
        <v>78</v>
      </c>
      <c r="H91" t="s">
        <v>276</v>
      </c>
      <c r="I91" t="s">
        <v>239</v>
      </c>
      <c r="J91" s="16">
        <v>192</v>
      </c>
      <c r="K91" s="16">
        <v>0</v>
      </c>
      <c r="L91" t="s">
        <v>65</v>
      </c>
    </row>
    <row r="92" spans="2:13" x14ac:dyDescent="0.25">
      <c r="B92" s="17" t="s">
        <v>81</v>
      </c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</row>
    <row r="93" spans="2:13" x14ac:dyDescent="0.25">
      <c r="B93" t="s">
        <v>242</v>
      </c>
      <c r="C93" s="14">
        <v>45712</v>
      </c>
      <c r="D93" s="15">
        <v>45712.402083333334</v>
      </c>
      <c r="E93" s="14">
        <v>45716</v>
      </c>
      <c r="F93" t="s">
        <v>302</v>
      </c>
      <c r="G93" t="s">
        <v>161</v>
      </c>
      <c r="H93" t="s">
        <v>184</v>
      </c>
      <c r="I93" t="s">
        <v>170</v>
      </c>
      <c r="J93" s="16">
        <v>456</v>
      </c>
      <c r="K93" s="16">
        <v>420</v>
      </c>
      <c r="L93" t="s">
        <v>55</v>
      </c>
      <c r="M93" t="s">
        <v>169</v>
      </c>
    </row>
    <row r="94" spans="2:13" x14ac:dyDescent="0.25">
      <c r="C94" s="14">
        <v>45713</v>
      </c>
      <c r="D94" s="15">
        <v>45713.48</v>
      </c>
      <c r="E94" s="14">
        <v>45716</v>
      </c>
      <c r="F94" t="s">
        <v>303</v>
      </c>
      <c r="G94" t="s">
        <v>32</v>
      </c>
      <c r="H94" t="s">
        <v>180</v>
      </c>
      <c r="I94" t="s">
        <v>170</v>
      </c>
      <c r="J94" s="16">
        <v>1040</v>
      </c>
      <c r="K94" s="16">
        <v>0</v>
      </c>
      <c r="L94" t="s">
        <v>55</v>
      </c>
    </row>
    <row r="95" spans="2:13" x14ac:dyDescent="0.25">
      <c r="C95" s="14">
        <v>45714</v>
      </c>
      <c r="D95" s="15">
        <v>45714.605000000003</v>
      </c>
      <c r="E95" s="14">
        <v>45719</v>
      </c>
      <c r="F95" t="s">
        <v>83</v>
      </c>
      <c r="G95" t="s">
        <v>84</v>
      </c>
      <c r="H95" t="s">
        <v>178</v>
      </c>
      <c r="I95" t="s">
        <v>170</v>
      </c>
      <c r="J95" s="16">
        <v>420</v>
      </c>
      <c r="K95" s="16">
        <v>360</v>
      </c>
      <c r="L95" t="s">
        <v>55</v>
      </c>
      <c r="M95" t="s">
        <v>169</v>
      </c>
    </row>
    <row r="96" spans="2:13" x14ac:dyDescent="0.25">
      <c r="C96" s="5">
        <v>45721</v>
      </c>
      <c r="D96" s="20">
        <v>45721.433749999997</v>
      </c>
      <c r="E96" s="5">
        <v>45726</v>
      </c>
      <c r="F96" t="s">
        <v>356</v>
      </c>
      <c r="G96" t="s">
        <v>85</v>
      </c>
      <c r="H96" t="s">
        <v>179</v>
      </c>
      <c r="I96" t="s">
        <v>170</v>
      </c>
      <c r="J96" s="16">
        <v>1300</v>
      </c>
      <c r="K96" s="16">
        <v>0</v>
      </c>
      <c r="L96" t="s">
        <v>55</v>
      </c>
    </row>
    <row r="97" spans="2:13" x14ac:dyDescent="0.25">
      <c r="B97" s="17" t="s">
        <v>243</v>
      </c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</row>
    <row r="98" spans="2:13" x14ac:dyDescent="0.25">
      <c r="B98" t="s">
        <v>48</v>
      </c>
      <c r="C98" s="5">
        <v>45720</v>
      </c>
      <c r="D98" s="20">
        <v>45720.291666666664</v>
      </c>
      <c r="E98" s="5">
        <v>45728</v>
      </c>
      <c r="F98" t="s">
        <v>252</v>
      </c>
      <c r="G98" t="s">
        <v>108</v>
      </c>
      <c r="H98" t="s">
        <v>253</v>
      </c>
      <c r="I98" t="s">
        <v>229</v>
      </c>
      <c r="J98" s="16">
        <v>120</v>
      </c>
      <c r="K98" s="16">
        <v>0</v>
      </c>
    </row>
    <row r="99" spans="2:13" x14ac:dyDescent="0.25">
      <c r="C99" s="5">
        <v>45721</v>
      </c>
      <c r="D99" s="20">
        <v>45721.292083333334</v>
      </c>
      <c r="E99" s="5">
        <v>45726</v>
      </c>
      <c r="F99" t="s">
        <v>246</v>
      </c>
      <c r="G99" t="s">
        <v>157</v>
      </c>
      <c r="I99" t="s">
        <v>208</v>
      </c>
      <c r="J99" s="16">
        <v>32</v>
      </c>
      <c r="K99" s="16">
        <v>0</v>
      </c>
    </row>
    <row r="100" spans="2:13" x14ac:dyDescent="0.25">
      <c r="D100" s="20">
        <v>45721.313750000001</v>
      </c>
      <c r="E100" s="14">
        <v>45726</v>
      </c>
      <c r="F100" t="s">
        <v>248</v>
      </c>
      <c r="G100" t="s">
        <v>158</v>
      </c>
      <c r="I100" t="s">
        <v>208</v>
      </c>
      <c r="J100" s="16">
        <v>128</v>
      </c>
      <c r="K100" s="16">
        <v>0</v>
      </c>
    </row>
    <row r="101" spans="2:13" x14ac:dyDescent="0.25">
      <c r="D101" s="20">
        <v>45721.387499999997</v>
      </c>
      <c r="E101" s="14">
        <v>45726</v>
      </c>
      <c r="F101" t="s">
        <v>249</v>
      </c>
      <c r="G101" t="s">
        <v>143</v>
      </c>
      <c r="H101" t="s">
        <v>250</v>
      </c>
      <c r="I101" t="s">
        <v>208</v>
      </c>
      <c r="J101" s="16">
        <v>128</v>
      </c>
      <c r="K101" s="16">
        <v>0</v>
      </c>
    </row>
    <row r="102" spans="2:13" x14ac:dyDescent="0.25">
      <c r="C102" s="14">
        <v>45740</v>
      </c>
      <c r="D102" s="15">
        <v>45740.38</v>
      </c>
      <c r="E102" s="14">
        <v>45747</v>
      </c>
      <c r="F102" t="s">
        <v>351</v>
      </c>
      <c r="G102" t="s">
        <v>156</v>
      </c>
      <c r="I102" t="s">
        <v>229</v>
      </c>
      <c r="J102" s="16">
        <v>320</v>
      </c>
      <c r="K102" s="16">
        <v>0</v>
      </c>
    </row>
    <row r="103" spans="2:13" x14ac:dyDescent="0.25">
      <c r="C103" s="14">
        <v>45741</v>
      </c>
      <c r="D103" s="15">
        <v>45741.483749999999</v>
      </c>
      <c r="E103" s="14">
        <v>45747</v>
      </c>
      <c r="F103" t="s">
        <v>339</v>
      </c>
      <c r="G103" t="s">
        <v>143</v>
      </c>
      <c r="H103" t="s">
        <v>250</v>
      </c>
      <c r="I103" t="s">
        <v>208</v>
      </c>
      <c r="J103" s="16">
        <v>128</v>
      </c>
      <c r="K103" s="16">
        <v>0</v>
      </c>
    </row>
    <row r="104" spans="2:13" x14ac:dyDescent="0.25">
      <c r="C104"/>
      <c r="D104" s="15">
        <v>45741.599166666667</v>
      </c>
      <c r="E104" s="14">
        <v>45747</v>
      </c>
      <c r="F104" t="s">
        <v>338</v>
      </c>
      <c r="G104" t="s">
        <v>158</v>
      </c>
      <c r="I104" t="s">
        <v>208</v>
      </c>
      <c r="J104" s="16">
        <v>128</v>
      </c>
      <c r="K104" s="16">
        <v>0</v>
      </c>
    </row>
    <row r="105" spans="2:13" x14ac:dyDescent="0.25">
      <c r="C105" s="14">
        <v>45742</v>
      </c>
      <c r="D105" s="15">
        <v>45742.395833333336</v>
      </c>
      <c r="E105" s="14">
        <v>45747</v>
      </c>
      <c r="F105" t="s">
        <v>337</v>
      </c>
      <c r="G105" t="s">
        <v>157</v>
      </c>
      <c r="I105" t="s">
        <v>208</v>
      </c>
      <c r="J105" s="16">
        <v>32</v>
      </c>
      <c r="K105" s="16">
        <v>0</v>
      </c>
    </row>
    <row r="106" spans="2:13" x14ac:dyDescent="0.25">
      <c r="C106" s="14">
        <v>45743</v>
      </c>
      <c r="D106" s="15">
        <v>45743.42</v>
      </c>
      <c r="E106" s="14">
        <v>45750</v>
      </c>
      <c r="F106" t="s">
        <v>355</v>
      </c>
      <c r="G106" t="s">
        <v>156</v>
      </c>
      <c r="I106" t="s">
        <v>229</v>
      </c>
      <c r="J106" s="16">
        <v>280</v>
      </c>
      <c r="K106" s="16">
        <v>0</v>
      </c>
    </row>
    <row r="107" spans="2:13" x14ac:dyDescent="0.25">
      <c r="B107" s="17" t="s">
        <v>259</v>
      </c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</row>
    <row r="108" spans="2:13" x14ac:dyDescent="0.25">
      <c r="B108" t="s">
        <v>56</v>
      </c>
      <c r="C108" s="14">
        <v>45714</v>
      </c>
      <c r="D108" s="15">
        <v>45714.291666666664</v>
      </c>
      <c r="E108" s="14">
        <v>45721</v>
      </c>
      <c r="F108" t="s">
        <v>86</v>
      </c>
      <c r="G108" t="s">
        <v>46</v>
      </c>
      <c r="H108" t="s">
        <v>209</v>
      </c>
      <c r="I108" t="s">
        <v>208</v>
      </c>
      <c r="J108" s="16">
        <v>288</v>
      </c>
      <c r="K108" s="16">
        <v>0</v>
      </c>
    </row>
    <row r="109" spans="2:13" x14ac:dyDescent="0.25">
      <c r="C109" s="14">
        <v>45735</v>
      </c>
      <c r="D109" s="15">
        <v>45735.292083333334</v>
      </c>
      <c r="E109" s="14">
        <v>45740</v>
      </c>
      <c r="F109" t="s">
        <v>251</v>
      </c>
      <c r="G109" t="s">
        <v>46</v>
      </c>
      <c r="H109" t="s">
        <v>209</v>
      </c>
      <c r="I109" t="s">
        <v>208</v>
      </c>
      <c r="J109" s="16">
        <v>288</v>
      </c>
      <c r="K109" s="16">
        <v>0</v>
      </c>
    </row>
    <row r="110" spans="2:13" x14ac:dyDescent="0.25">
      <c r="C110" s="14">
        <v>45741</v>
      </c>
      <c r="D110" s="15">
        <v>45741.429166666669</v>
      </c>
      <c r="E110" s="14">
        <v>45812</v>
      </c>
      <c r="F110" t="s">
        <v>342</v>
      </c>
      <c r="G110" t="s">
        <v>46</v>
      </c>
      <c r="H110" t="s">
        <v>209</v>
      </c>
      <c r="I110" t="s">
        <v>208</v>
      </c>
      <c r="J110" s="16">
        <v>288</v>
      </c>
      <c r="K110" s="16">
        <v>0</v>
      </c>
    </row>
    <row r="111" spans="2:13" x14ac:dyDescent="0.25">
      <c r="C111" s="14">
        <v>45743</v>
      </c>
      <c r="D111" s="15">
        <v>45743.341249999998</v>
      </c>
      <c r="E111" s="14">
        <v>45798</v>
      </c>
      <c r="F111" t="s">
        <v>341</v>
      </c>
      <c r="G111" t="s">
        <v>46</v>
      </c>
      <c r="H111" t="s">
        <v>209</v>
      </c>
      <c r="I111" t="s">
        <v>208</v>
      </c>
      <c r="J111" s="16">
        <v>288</v>
      </c>
      <c r="K111" s="16">
        <v>0</v>
      </c>
    </row>
    <row r="112" spans="2:13" x14ac:dyDescent="0.25">
      <c r="C112" s="14">
        <v>45744</v>
      </c>
      <c r="D112" s="15">
        <v>45744.58666666667</v>
      </c>
      <c r="E112" s="14">
        <v>45784</v>
      </c>
      <c r="F112" t="s">
        <v>340</v>
      </c>
      <c r="G112" t="s">
        <v>46</v>
      </c>
      <c r="H112" t="s">
        <v>209</v>
      </c>
      <c r="I112" t="s">
        <v>208</v>
      </c>
      <c r="J112" s="16">
        <v>288</v>
      </c>
      <c r="K112" s="16">
        <v>0</v>
      </c>
    </row>
    <row r="113" spans="2:13" x14ac:dyDescent="0.25">
      <c r="B113" t="s">
        <v>335</v>
      </c>
      <c r="C113"/>
    </row>
    <row r="114" spans="2:13" x14ac:dyDescent="0.25">
      <c r="B114" t="s">
        <v>64</v>
      </c>
      <c r="C114" s="14">
        <v>45713</v>
      </c>
      <c r="D114" s="15">
        <v>45713.292500000003</v>
      </c>
      <c r="E114" s="14">
        <v>45719</v>
      </c>
      <c r="F114" t="s">
        <v>196</v>
      </c>
      <c r="G114" t="s">
        <v>38</v>
      </c>
      <c r="H114" t="s">
        <v>204</v>
      </c>
      <c r="I114" t="s">
        <v>203</v>
      </c>
      <c r="J114" s="16">
        <v>40</v>
      </c>
      <c r="K114" s="16">
        <v>0</v>
      </c>
      <c r="L114" t="s">
        <v>53</v>
      </c>
    </row>
    <row r="115" spans="2:13" x14ac:dyDescent="0.25">
      <c r="C115" s="14">
        <v>45719</v>
      </c>
      <c r="D115" s="15">
        <v>45719.292083333334</v>
      </c>
      <c r="E115" s="14">
        <v>45729</v>
      </c>
      <c r="F115" t="s">
        <v>193</v>
      </c>
      <c r="G115" t="s">
        <v>146</v>
      </c>
      <c r="H115" t="s">
        <v>231</v>
      </c>
      <c r="I115" t="s">
        <v>220</v>
      </c>
      <c r="J115" s="16">
        <v>1050</v>
      </c>
      <c r="K115" s="16">
        <v>0</v>
      </c>
    </row>
    <row r="116" spans="2:13" x14ac:dyDescent="0.25">
      <c r="C116"/>
      <c r="D116" s="15">
        <v>45719.442083333335</v>
      </c>
      <c r="E116" s="14">
        <v>45735</v>
      </c>
      <c r="F116" t="s">
        <v>195</v>
      </c>
      <c r="G116" t="s">
        <v>148</v>
      </c>
      <c r="H116" t="s">
        <v>233</v>
      </c>
      <c r="I116" t="s">
        <v>220</v>
      </c>
      <c r="J116" s="16">
        <v>1200</v>
      </c>
      <c r="K116" s="16">
        <v>0</v>
      </c>
    </row>
    <row r="117" spans="2:13" x14ac:dyDescent="0.25">
      <c r="C117" s="5">
        <v>45720</v>
      </c>
      <c r="D117" s="20">
        <v>45720.293333333335</v>
      </c>
      <c r="E117" s="5">
        <v>45722</v>
      </c>
      <c r="F117" t="s">
        <v>367</v>
      </c>
      <c r="G117" t="s">
        <v>125</v>
      </c>
      <c r="H117" t="s">
        <v>369</v>
      </c>
      <c r="I117" t="s">
        <v>368</v>
      </c>
      <c r="J117" s="16">
        <v>4680</v>
      </c>
      <c r="K117" s="16">
        <v>0</v>
      </c>
      <c r="L117" t="s">
        <v>54</v>
      </c>
    </row>
    <row r="118" spans="2:13" x14ac:dyDescent="0.25">
      <c r="D118" s="20">
        <v>45720.411249999997</v>
      </c>
      <c r="E118" s="14">
        <v>45722</v>
      </c>
      <c r="F118" t="s">
        <v>372</v>
      </c>
      <c r="G118" t="s">
        <v>373</v>
      </c>
      <c r="I118" t="s">
        <v>368</v>
      </c>
      <c r="J118" s="16">
        <v>5280</v>
      </c>
      <c r="K118" s="16">
        <v>0</v>
      </c>
      <c r="L118" t="s">
        <v>54</v>
      </c>
    </row>
    <row r="119" spans="2:13" x14ac:dyDescent="0.25">
      <c r="C119" s="5">
        <v>45721</v>
      </c>
      <c r="D119" s="20">
        <v>45721.292500000003</v>
      </c>
      <c r="E119" s="5">
        <v>45726</v>
      </c>
      <c r="F119" t="s">
        <v>379</v>
      </c>
      <c r="G119" t="s">
        <v>114</v>
      </c>
      <c r="H119" t="s">
        <v>380</v>
      </c>
      <c r="I119" t="s">
        <v>375</v>
      </c>
      <c r="J119" s="16">
        <v>7920</v>
      </c>
      <c r="K119" s="16">
        <v>0</v>
      </c>
      <c r="L119" t="s">
        <v>53</v>
      </c>
    </row>
    <row r="120" spans="2:13" x14ac:dyDescent="0.25">
      <c r="D120" s="20">
        <v>45721.390833333331</v>
      </c>
      <c r="E120" s="14">
        <v>45726</v>
      </c>
      <c r="F120" t="s">
        <v>377</v>
      </c>
      <c r="G120" t="s">
        <v>111</v>
      </c>
      <c r="H120" t="s">
        <v>378</v>
      </c>
      <c r="I120" t="s">
        <v>375</v>
      </c>
      <c r="J120" s="16">
        <v>792</v>
      </c>
      <c r="K120" s="16">
        <v>0</v>
      </c>
      <c r="L120" t="s">
        <v>53</v>
      </c>
    </row>
    <row r="121" spans="2:13" x14ac:dyDescent="0.25">
      <c r="C121" s="14">
        <v>45726</v>
      </c>
      <c r="D121" s="15">
        <v>45726.500416666669</v>
      </c>
      <c r="E121" s="14">
        <v>45728</v>
      </c>
      <c r="F121" t="s">
        <v>238</v>
      </c>
      <c r="G121" t="s">
        <v>70</v>
      </c>
      <c r="H121" t="s">
        <v>207</v>
      </c>
      <c r="I121" t="s">
        <v>172</v>
      </c>
      <c r="J121" s="16">
        <v>9900</v>
      </c>
      <c r="K121" s="16">
        <v>0</v>
      </c>
      <c r="L121" t="s">
        <v>53</v>
      </c>
    </row>
    <row r="122" spans="2:13" x14ac:dyDescent="0.25">
      <c r="C122" s="14">
        <v>45733</v>
      </c>
      <c r="D122" s="15">
        <v>45733.500416666669</v>
      </c>
      <c r="E122" s="14">
        <v>45735</v>
      </c>
      <c r="F122" t="s">
        <v>189</v>
      </c>
      <c r="G122" t="s">
        <v>121</v>
      </c>
      <c r="H122" t="s">
        <v>225</v>
      </c>
      <c r="I122" t="s">
        <v>210</v>
      </c>
      <c r="J122" s="16">
        <v>768</v>
      </c>
      <c r="K122" s="16">
        <v>0</v>
      </c>
      <c r="L122" t="s">
        <v>53</v>
      </c>
    </row>
    <row r="123" spans="2:13" x14ac:dyDescent="0.25">
      <c r="C123" s="14">
        <v>45735</v>
      </c>
      <c r="D123" s="15">
        <v>45735.561249999999</v>
      </c>
      <c r="E123" s="14">
        <v>45740</v>
      </c>
      <c r="F123" t="s">
        <v>426</v>
      </c>
      <c r="G123" t="s">
        <v>68</v>
      </c>
      <c r="H123" t="s">
        <v>270</v>
      </c>
      <c r="I123" t="s">
        <v>239</v>
      </c>
      <c r="J123" s="16">
        <v>192</v>
      </c>
      <c r="K123" s="16">
        <v>0</v>
      </c>
    </row>
    <row r="124" spans="2:13" x14ac:dyDescent="0.25">
      <c r="C124" s="14">
        <v>45743</v>
      </c>
      <c r="D124" s="15">
        <v>45743.348333333335</v>
      </c>
      <c r="E124" s="14">
        <v>45750</v>
      </c>
      <c r="F124" t="s">
        <v>355</v>
      </c>
      <c r="G124" t="s">
        <v>156</v>
      </c>
      <c r="I124" t="s">
        <v>229</v>
      </c>
      <c r="J124" s="16">
        <v>280</v>
      </c>
      <c r="K124" s="16">
        <v>0</v>
      </c>
    </row>
    <row r="125" spans="2:13" x14ac:dyDescent="0.25">
      <c r="B125" s="17" t="s">
        <v>329</v>
      </c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</row>
    <row r="126" spans="2:13" x14ac:dyDescent="0.25">
      <c r="B126" t="s">
        <v>57</v>
      </c>
      <c r="C126" s="14">
        <v>45693</v>
      </c>
      <c r="D126" s="15">
        <v>45693.297083333331</v>
      </c>
      <c r="E126" s="14">
        <v>45684</v>
      </c>
      <c r="F126" t="s">
        <v>282</v>
      </c>
      <c r="G126" t="s">
        <v>283</v>
      </c>
      <c r="J126" s="16">
        <v>400</v>
      </c>
      <c r="K126" s="16">
        <v>0</v>
      </c>
    </row>
    <row r="127" spans="2:13" x14ac:dyDescent="0.25">
      <c r="C127" s="14">
        <v>45701</v>
      </c>
      <c r="D127" s="15">
        <v>45701.396666666667</v>
      </c>
      <c r="E127" s="14">
        <v>45706</v>
      </c>
      <c r="F127" t="s">
        <v>186</v>
      </c>
      <c r="G127" t="s">
        <v>105</v>
      </c>
      <c r="H127" t="s">
        <v>234</v>
      </c>
      <c r="I127" t="s">
        <v>229</v>
      </c>
      <c r="J127" s="16">
        <v>192</v>
      </c>
      <c r="K127" s="16">
        <v>192</v>
      </c>
      <c r="M127" t="s">
        <v>434</v>
      </c>
    </row>
    <row r="128" spans="2:13" x14ac:dyDescent="0.25">
      <c r="C128" s="14">
        <v>45712</v>
      </c>
      <c r="D128" s="15">
        <v>45712.385000000002</v>
      </c>
      <c r="E128" s="14">
        <v>45716</v>
      </c>
      <c r="F128" t="s">
        <v>88</v>
      </c>
      <c r="G128" t="s">
        <v>35</v>
      </c>
      <c r="H128" t="s">
        <v>173</v>
      </c>
      <c r="I128" t="s">
        <v>211</v>
      </c>
      <c r="J128" s="16">
        <v>1292</v>
      </c>
      <c r="K128" s="16">
        <v>1428</v>
      </c>
      <c r="M128" t="s">
        <v>434</v>
      </c>
    </row>
    <row r="129" spans="3:11" x14ac:dyDescent="0.25">
      <c r="C129" s="14">
        <v>45713</v>
      </c>
      <c r="D129" s="15">
        <v>45713.58666666667</v>
      </c>
      <c r="E129" s="14">
        <v>45719</v>
      </c>
      <c r="F129" t="s">
        <v>263</v>
      </c>
      <c r="G129" t="s">
        <v>75</v>
      </c>
      <c r="H129" t="s">
        <v>264</v>
      </c>
      <c r="I129" t="s">
        <v>239</v>
      </c>
      <c r="J129" s="16">
        <v>181</v>
      </c>
      <c r="K129" s="16">
        <v>0</v>
      </c>
    </row>
    <row r="130" spans="3:11" x14ac:dyDescent="0.25">
      <c r="C130" s="14">
        <v>45714</v>
      </c>
      <c r="D130" s="15">
        <v>45714.320416666669</v>
      </c>
      <c r="E130" s="14">
        <v>45719</v>
      </c>
      <c r="F130" t="s">
        <v>267</v>
      </c>
      <c r="G130" t="s">
        <v>134</v>
      </c>
      <c r="H130" t="s">
        <v>268</v>
      </c>
      <c r="I130" t="s">
        <v>239</v>
      </c>
      <c r="J130" s="16">
        <v>276</v>
      </c>
      <c r="K130" s="16">
        <v>0</v>
      </c>
    </row>
    <row r="131" spans="3:11" x14ac:dyDescent="0.25">
      <c r="C131"/>
      <c r="D131" s="15">
        <v>45714.330416666664</v>
      </c>
      <c r="E131" s="14">
        <v>45719</v>
      </c>
      <c r="F131" t="s">
        <v>271</v>
      </c>
      <c r="G131" t="s">
        <v>71</v>
      </c>
      <c r="H131" t="s">
        <v>272</v>
      </c>
      <c r="I131" t="s">
        <v>239</v>
      </c>
      <c r="J131" s="16">
        <v>176</v>
      </c>
      <c r="K131" s="16">
        <v>0</v>
      </c>
    </row>
    <row r="132" spans="3:11" x14ac:dyDescent="0.25">
      <c r="C132"/>
      <c r="D132" s="15">
        <v>45714.401666666665</v>
      </c>
      <c r="E132" s="14">
        <v>45719</v>
      </c>
      <c r="F132" t="s">
        <v>269</v>
      </c>
      <c r="G132" t="s">
        <v>68</v>
      </c>
      <c r="H132" t="s">
        <v>270</v>
      </c>
      <c r="I132" t="s">
        <v>239</v>
      </c>
      <c r="J132" s="16">
        <v>177</v>
      </c>
      <c r="K132" s="16">
        <v>0</v>
      </c>
    </row>
    <row r="133" spans="3:11" x14ac:dyDescent="0.25">
      <c r="C133"/>
      <c r="D133" s="15">
        <v>45714.451249999998</v>
      </c>
      <c r="E133" s="14">
        <v>45719</v>
      </c>
      <c r="F133" t="s">
        <v>273</v>
      </c>
      <c r="G133" t="s">
        <v>77</v>
      </c>
      <c r="H133" t="s">
        <v>274</v>
      </c>
      <c r="I133" t="s">
        <v>239</v>
      </c>
      <c r="J133" s="16">
        <v>264</v>
      </c>
      <c r="K133" s="16">
        <v>0</v>
      </c>
    </row>
    <row r="134" spans="3:11" x14ac:dyDescent="0.25">
      <c r="C134"/>
      <c r="D134" s="15">
        <v>45714.467499999999</v>
      </c>
      <c r="E134" s="14">
        <v>45720</v>
      </c>
      <c r="F134" t="s">
        <v>304</v>
      </c>
      <c r="G134" t="s">
        <v>95</v>
      </c>
      <c r="H134" t="s">
        <v>306</v>
      </c>
      <c r="I134" t="s">
        <v>305</v>
      </c>
      <c r="J134" s="16">
        <v>520</v>
      </c>
      <c r="K134" s="16">
        <v>0</v>
      </c>
    </row>
    <row r="135" spans="3:11" x14ac:dyDescent="0.25">
      <c r="C135"/>
      <c r="D135" s="15">
        <v>45714.479583333334</v>
      </c>
      <c r="E135" s="14">
        <v>45720</v>
      </c>
      <c r="F135" t="s">
        <v>278</v>
      </c>
      <c r="G135" t="s">
        <v>128</v>
      </c>
      <c r="H135" t="s">
        <v>279</v>
      </c>
      <c r="I135" t="s">
        <v>239</v>
      </c>
      <c r="J135" s="16">
        <v>184</v>
      </c>
      <c r="K135" s="16">
        <v>0</v>
      </c>
    </row>
    <row r="136" spans="3:11" x14ac:dyDescent="0.25">
      <c r="C136"/>
      <c r="D136" s="15">
        <v>45714.495000000003</v>
      </c>
      <c r="E136" s="14">
        <v>45721</v>
      </c>
      <c r="F136" t="s">
        <v>168</v>
      </c>
      <c r="G136" t="s">
        <v>82</v>
      </c>
      <c r="H136" t="s">
        <v>215</v>
      </c>
      <c r="I136" t="s">
        <v>214</v>
      </c>
      <c r="J136" s="16">
        <v>4920</v>
      </c>
      <c r="K136" s="16">
        <v>0</v>
      </c>
    </row>
    <row r="137" spans="3:11" x14ac:dyDescent="0.25">
      <c r="C137" s="14">
        <v>45715</v>
      </c>
      <c r="D137" s="15">
        <v>45715.306250000001</v>
      </c>
      <c r="E137" s="14">
        <v>45722</v>
      </c>
      <c r="F137" t="s">
        <v>192</v>
      </c>
      <c r="G137" t="s">
        <v>109</v>
      </c>
      <c r="H137" t="s">
        <v>230</v>
      </c>
      <c r="I137" t="s">
        <v>229</v>
      </c>
      <c r="J137" s="16">
        <v>120</v>
      </c>
      <c r="K137" s="16">
        <v>0</v>
      </c>
    </row>
    <row r="138" spans="3:11" x14ac:dyDescent="0.25">
      <c r="C138" s="14">
        <v>45719</v>
      </c>
      <c r="D138" s="15">
        <v>45719.292083333334</v>
      </c>
      <c r="E138" s="14">
        <v>45733</v>
      </c>
      <c r="F138" t="s">
        <v>194</v>
      </c>
      <c r="G138" t="s">
        <v>147</v>
      </c>
      <c r="H138" t="s">
        <v>232</v>
      </c>
      <c r="I138" t="s">
        <v>220</v>
      </c>
      <c r="J138" s="16">
        <v>960</v>
      </c>
      <c r="K138" s="16">
        <v>0</v>
      </c>
    </row>
    <row r="139" spans="3:11" x14ac:dyDescent="0.25">
      <c r="C139" s="5">
        <v>45720</v>
      </c>
      <c r="D139" s="20">
        <v>45720.449166666665</v>
      </c>
      <c r="E139" s="5">
        <v>45722</v>
      </c>
      <c r="F139" t="s">
        <v>185</v>
      </c>
      <c r="G139" t="s">
        <v>104</v>
      </c>
      <c r="H139" t="s">
        <v>222</v>
      </c>
      <c r="I139" t="s">
        <v>221</v>
      </c>
      <c r="J139" s="16">
        <v>5880</v>
      </c>
      <c r="K139" s="16">
        <v>0</v>
      </c>
    </row>
    <row r="140" spans="3:11" x14ac:dyDescent="0.25">
      <c r="D140" s="20">
        <v>45720.551249999997</v>
      </c>
      <c r="E140" s="5">
        <v>45726</v>
      </c>
      <c r="F140" t="s">
        <v>388</v>
      </c>
      <c r="G140" t="s">
        <v>113</v>
      </c>
      <c r="H140" t="s">
        <v>389</v>
      </c>
      <c r="I140" t="s">
        <v>375</v>
      </c>
      <c r="J140" s="16">
        <v>792</v>
      </c>
      <c r="K140" s="16">
        <v>0</v>
      </c>
    </row>
    <row r="141" spans="3:11" x14ac:dyDescent="0.25">
      <c r="C141" s="5">
        <v>45721</v>
      </c>
      <c r="D141" s="20">
        <v>45721.323750000003</v>
      </c>
      <c r="E141" s="5">
        <v>45727</v>
      </c>
      <c r="F141" t="s">
        <v>409</v>
      </c>
      <c r="G141" t="s">
        <v>124</v>
      </c>
      <c r="H141" t="s">
        <v>410</v>
      </c>
      <c r="I141" t="s">
        <v>174</v>
      </c>
      <c r="J141" s="16">
        <v>5700</v>
      </c>
      <c r="K141" s="16">
        <v>0</v>
      </c>
    </row>
    <row r="142" spans="3:11" x14ac:dyDescent="0.25">
      <c r="C142" s="14">
        <v>45726</v>
      </c>
      <c r="D142" s="15">
        <v>45726.298750000002</v>
      </c>
      <c r="E142" s="14">
        <v>45733</v>
      </c>
      <c r="F142" t="s">
        <v>401</v>
      </c>
      <c r="G142" t="s">
        <v>151</v>
      </c>
      <c r="H142" t="s">
        <v>403</v>
      </c>
      <c r="I142" t="s">
        <v>402</v>
      </c>
      <c r="J142" s="16">
        <v>72</v>
      </c>
      <c r="K142" s="16">
        <v>0</v>
      </c>
    </row>
    <row r="143" spans="3:11" x14ac:dyDescent="0.25">
      <c r="C143"/>
      <c r="D143" s="15">
        <v>45726.459583333337</v>
      </c>
      <c r="E143" s="14">
        <v>45728</v>
      </c>
      <c r="F143" t="s">
        <v>424</v>
      </c>
      <c r="G143" t="s">
        <v>133</v>
      </c>
      <c r="H143" t="s">
        <v>425</v>
      </c>
      <c r="I143" t="s">
        <v>404</v>
      </c>
      <c r="J143" s="16">
        <v>500</v>
      </c>
      <c r="K143" s="16">
        <v>0</v>
      </c>
    </row>
    <row r="144" spans="3:11" x14ac:dyDescent="0.25">
      <c r="C144" s="14">
        <v>45727</v>
      </c>
      <c r="D144" s="15">
        <v>45727.291666666664</v>
      </c>
      <c r="E144" s="14">
        <v>45729</v>
      </c>
      <c r="F144" t="s">
        <v>280</v>
      </c>
      <c r="G144" t="s">
        <v>129</v>
      </c>
      <c r="H144" t="s">
        <v>217</v>
      </c>
      <c r="I144" t="s">
        <v>216</v>
      </c>
      <c r="J144" s="16">
        <v>240</v>
      </c>
      <c r="K144" s="16">
        <v>0</v>
      </c>
    </row>
    <row r="145" spans="2:13" x14ac:dyDescent="0.25">
      <c r="C145"/>
      <c r="D145" s="15">
        <v>45727.472083333334</v>
      </c>
      <c r="E145" s="14">
        <v>45730</v>
      </c>
      <c r="F145" t="s">
        <v>416</v>
      </c>
      <c r="G145" t="s">
        <v>144</v>
      </c>
      <c r="H145" t="s">
        <v>417</v>
      </c>
      <c r="I145" t="s">
        <v>406</v>
      </c>
      <c r="J145" s="16">
        <v>11070</v>
      </c>
      <c r="K145" s="16">
        <v>0</v>
      </c>
      <c r="L145" t="s">
        <v>65</v>
      </c>
    </row>
    <row r="146" spans="2:13" x14ac:dyDescent="0.25">
      <c r="C146" s="14">
        <v>45728</v>
      </c>
      <c r="D146" s="15">
        <v>45728.292500000003</v>
      </c>
      <c r="E146" s="14">
        <v>45730</v>
      </c>
      <c r="F146" t="s">
        <v>190</v>
      </c>
      <c r="G146" t="s">
        <v>135</v>
      </c>
      <c r="H146" t="s">
        <v>227</v>
      </c>
      <c r="I146" t="s">
        <v>226</v>
      </c>
      <c r="J146" s="16">
        <v>426</v>
      </c>
      <c r="K146" s="16">
        <v>0</v>
      </c>
    </row>
    <row r="147" spans="2:13" x14ac:dyDescent="0.25">
      <c r="C147"/>
      <c r="D147" s="15">
        <v>45728.332916666666</v>
      </c>
      <c r="E147" s="14">
        <v>45730</v>
      </c>
      <c r="F147" t="s">
        <v>191</v>
      </c>
      <c r="G147" t="s">
        <v>136</v>
      </c>
      <c r="H147" t="s">
        <v>228</v>
      </c>
      <c r="I147" t="s">
        <v>226</v>
      </c>
      <c r="J147" s="16">
        <v>36</v>
      </c>
      <c r="K147" s="16">
        <v>0</v>
      </c>
    </row>
    <row r="148" spans="2:13" x14ac:dyDescent="0.25">
      <c r="C148" s="14">
        <v>45729</v>
      </c>
      <c r="D148" s="15">
        <v>45729.291666666664</v>
      </c>
      <c r="E148" s="14">
        <v>45733</v>
      </c>
      <c r="F148" t="s">
        <v>327</v>
      </c>
      <c r="G148" t="s">
        <v>139</v>
      </c>
      <c r="H148" t="s">
        <v>328</v>
      </c>
      <c r="I148" t="s">
        <v>171</v>
      </c>
      <c r="J148" s="16">
        <v>1664</v>
      </c>
      <c r="K148" s="16">
        <v>0</v>
      </c>
    </row>
    <row r="149" spans="2:13" x14ac:dyDescent="0.25">
      <c r="C149" s="14">
        <v>45733</v>
      </c>
      <c r="D149" s="15">
        <v>45733.292083333334</v>
      </c>
      <c r="E149" s="14">
        <v>45740</v>
      </c>
      <c r="F149" t="s">
        <v>381</v>
      </c>
      <c r="G149" t="s">
        <v>92</v>
      </c>
      <c r="H149" t="s">
        <v>382</v>
      </c>
      <c r="I149" t="s">
        <v>371</v>
      </c>
      <c r="J149" s="16">
        <v>1188</v>
      </c>
      <c r="K149" s="16">
        <v>0</v>
      </c>
    </row>
    <row r="150" spans="2:13" x14ac:dyDescent="0.25">
      <c r="C150" s="14">
        <v>45735</v>
      </c>
      <c r="D150" s="15">
        <v>45735.543333333335</v>
      </c>
      <c r="E150" s="14">
        <v>45740</v>
      </c>
      <c r="F150" t="s">
        <v>413</v>
      </c>
      <c r="G150" t="s">
        <v>75</v>
      </c>
      <c r="H150" t="s">
        <v>264</v>
      </c>
      <c r="I150" t="s">
        <v>239</v>
      </c>
      <c r="J150" s="16">
        <v>192</v>
      </c>
      <c r="K150" s="16">
        <v>0</v>
      </c>
    </row>
    <row r="151" spans="2:13" x14ac:dyDescent="0.25">
      <c r="C151" s="14">
        <v>45736</v>
      </c>
      <c r="D151" s="15">
        <v>45736.495833333334</v>
      </c>
      <c r="E151" s="14">
        <v>45741</v>
      </c>
      <c r="F151" t="s">
        <v>333</v>
      </c>
      <c r="G151" t="s">
        <v>145</v>
      </c>
      <c r="H151" t="s">
        <v>334</v>
      </c>
      <c r="I151" t="s">
        <v>171</v>
      </c>
      <c r="J151" s="16">
        <v>864</v>
      </c>
      <c r="K151" s="16">
        <v>0</v>
      </c>
    </row>
    <row r="152" spans="2:13" x14ac:dyDescent="0.25">
      <c r="C152" s="14">
        <v>45740</v>
      </c>
      <c r="D152" s="15">
        <v>45740.298750000002</v>
      </c>
      <c r="E152" s="14">
        <v>45747</v>
      </c>
      <c r="F152" t="s">
        <v>351</v>
      </c>
      <c r="G152" t="s">
        <v>156</v>
      </c>
      <c r="I152" t="s">
        <v>229</v>
      </c>
      <c r="J152" s="16">
        <v>320</v>
      </c>
      <c r="K152" s="16">
        <v>0</v>
      </c>
    </row>
    <row r="153" spans="2:13" x14ac:dyDescent="0.25">
      <c r="C153" s="14">
        <v>45741</v>
      </c>
      <c r="D153" s="15">
        <v>45741.604583333334</v>
      </c>
      <c r="E153" s="14">
        <v>45744</v>
      </c>
      <c r="F153" t="s">
        <v>428</v>
      </c>
      <c r="G153" t="s">
        <v>159</v>
      </c>
      <c r="H153" t="s">
        <v>183</v>
      </c>
      <c r="I153" t="s">
        <v>170</v>
      </c>
      <c r="J153" s="16">
        <v>380</v>
      </c>
      <c r="K153" s="16">
        <v>0</v>
      </c>
    </row>
    <row r="154" spans="2:13" x14ac:dyDescent="0.25">
      <c r="B154" s="17" t="s">
        <v>62</v>
      </c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</row>
    <row r="155" spans="2:13" x14ac:dyDescent="0.25">
      <c r="B155" t="s">
        <v>58</v>
      </c>
      <c r="C155" s="14">
        <v>45713</v>
      </c>
      <c r="D155" s="15">
        <v>45713.334999999999</v>
      </c>
      <c r="E155" s="14">
        <v>45719</v>
      </c>
      <c r="F155" t="s">
        <v>167</v>
      </c>
      <c r="G155" t="s">
        <v>47</v>
      </c>
      <c r="H155" t="s">
        <v>213</v>
      </c>
      <c r="I155" t="s">
        <v>212</v>
      </c>
      <c r="J155" s="16">
        <v>13728</v>
      </c>
      <c r="K155" s="16">
        <v>13200</v>
      </c>
      <c r="M155" t="s">
        <v>169</v>
      </c>
    </row>
    <row r="156" spans="2:13" x14ac:dyDescent="0.25">
      <c r="C156" s="14">
        <v>45714</v>
      </c>
      <c r="D156" s="15">
        <v>45714.349583333336</v>
      </c>
      <c r="E156" s="14">
        <v>45720</v>
      </c>
      <c r="F156" t="s">
        <v>293</v>
      </c>
      <c r="G156" t="s">
        <v>152</v>
      </c>
      <c r="H156" t="s">
        <v>295</v>
      </c>
      <c r="I156" t="s">
        <v>294</v>
      </c>
      <c r="J156" s="16">
        <v>14761</v>
      </c>
      <c r="K156" s="16">
        <v>14760</v>
      </c>
      <c r="M156" t="s">
        <v>169</v>
      </c>
    </row>
    <row r="157" spans="2:13" x14ac:dyDescent="0.25">
      <c r="C157"/>
      <c r="D157" s="15">
        <v>45714.382916666669</v>
      </c>
      <c r="E157" s="14">
        <v>45720</v>
      </c>
      <c r="F157" t="s">
        <v>293</v>
      </c>
      <c r="G157" t="s">
        <v>152</v>
      </c>
      <c r="H157" t="s">
        <v>295</v>
      </c>
      <c r="I157" t="s">
        <v>294</v>
      </c>
      <c r="J157" s="16">
        <v>14761</v>
      </c>
      <c r="K157" s="16">
        <v>14760</v>
      </c>
      <c r="L157" t="s">
        <v>58</v>
      </c>
      <c r="M157" t="s">
        <v>169</v>
      </c>
    </row>
    <row r="158" spans="2:13" x14ac:dyDescent="0.25">
      <c r="C158"/>
      <c r="D158" s="15">
        <v>45714.416250000002</v>
      </c>
      <c r="E158" s="14">
        <v>45719</v>
      </c>
      <c r="F158" t="s">
        <v>290</v>
      </c>
      <c r="G158" t="s">
        <v>126</v>
      </c>
      <c r="H158" t="s">
        <v>292</v>
      </c>
      <c r="I158" t="s">
        <v>291</v>
      </c>
      <c r="J158" s="16">
        <v>510</v>
      </c>
      <c r="K158" s="16">
        <v>486</v>
      </c>
      <c r="M158" t="s">
        <v>169</v>
      </c>
    </row>
    <row r="159" spans="2:13" x14ac:dyDescent="0.25">
      <c r="C159"/>
      <c r="D159" s="15">
        <v>45714.425833333335</v>
      </c>
      <c r="E159" s="14">
        <v>45719</v>
      </c>
      <c r="F159" t="s">
        <v>311</v>
      </c>
      <c r="G159" t="s">
        <v>130</v>
      </c>
      <c r="H159" t="s">
        <v>312</v>
      </c>
      <c r="I159" t="s">
        <v>291</v>
      </c>
      <c r="J159" s="16">
        <v>720</v>
      </c>
      <c r="K159" s="16">
        <v>720</v>
      </c>
      <c r="M159" t="s">
        <v>434</v>
      </c>
    </row>
    <row r="160" spans="2:13" x14ac:dyDescent="0.25">
      <c r="C160"/>
      <c r="D160" s="15">
        <v>45714.437083333331</v>
      </c>
      <c r="E160" s="14">
        <v>45720</v>
      </c>
      <c r="F160" t="s">
        <v>281</v>
      </c>
      <c r="G160" t="s">
        <v>35</v>
      </c>
      <c r="H160" t="s">
        <v>173</v>
      </c>
      <c r="I160" t="s">
        <v>211</v>
      </c>
      <c r="J160" s="16">
        <v>408</v>
      </c>
      <c r="K160" s="16">
        <v>0</v>
      </c>
    </row>
    <row r="161" spans="2:13" x14ac:dyDescent="0.25">
      <c r="C161"/>
      <c r="D161" s="15">
        <v>45714.623333333337</v>
      </c>
      <c r="E161" s="14">
        <v>45720</v>
      </c>
      <c r="F161" t="s">
        <v>323</v>
      </c>
      <c r="G161" t="s">
        <v>142</v>
      </c>
      <c r="H161" t="s">
        <v>325</v>
      </c>
      <c r="I161" t="s">
        <v>324</v>
      </c>
      <c r="J161" s="16">
        <v>9681</v>
      </c>
      <c r="K161" s="16">
        <v>0</v>
      </c>
    </row>
    <row r="162" spans="2:13" x14ac:dyDescent="0.25">
      <c r="C162" s="14">
        <v>45715</v>
      </c>
      <c r="D162" s="15">
        <v>45715.310833333337</v>
      </c>
      <c r="E162" s="14">
        <v>45720</v>
      </c>
      <c r="F162" t="s">
        <v>323</v>
      </c>
      <c r="G162" t="s">
        <v>142</v>
      </c>
      <c r="H162" t="s">
        <v>325</v>
      </c>
      <c r="I162" t="s">
        <v>324</v>
      </c>
      <c r="J162" s="16">
        <v>9681</v>
      </c>
      <c r="K162" s="16">
        <v>0</v>
      </c>
    </row>
    <row r="163" spans="2:13" x14ac:dyDescent="0.25">
      <c r="C163" s="14">
        <v>45719</v>
      </c>
      <c r="D163" s="15">
        <v>45719.292083333334</v>
      </c>
      <c r="E163" s="14">
        <v>45721</v>
      </c>
      <c r="F163" t="s">
        <v>385</v>
      </c>
      <c r="G163" t="s">
        <v>89</v>
      </c>
      <c r="I163" t="s">
        <v>296</v>
      </c>
      <c r="J163" s="16">
        <v>468</v>
      </c>
      <c r="K163" s="16">
        <v>0</v>
      </c>
    </row>
    <row r="164" spans="2:13" x14ac:dyDescent="0.25">
      <c r="C164"/>
      <c r="D164" s="15">
        <v>45719.562916666669</v>
      </c>
      <c r="E164" s="14">
        <v>45726</v>
      </c>
      <c r="F164" t="s">
        <v>377</v>
      </c>
      <c r="G164" t="s">
        <v>111</v>
      </c>
      <c r="H164" t="s">
        <v>378</v>
      </c>
      <c r="I164" t="s">
        <v>375</v>
      </c>
      <c r="J164" s="16">
        <v>792</v>
      </c>
      <c r="K164" s="16">
        <v>0</v>
      </c>
    </row>
    <row r="165" spans="2:13" x14ac:dyDescent="0.25">
      <c r="C165" s="5">
        <v>45720</v>
      </c>
      <c r="D165" s="20">
        <v>45720.29583333333</v>
      </c>
      <c r="E165" s="5">
        <v>45722</v>
      </c>
      <c r="F165" t="s">
        <v>344</v>
      </c>
      <c r="G165" t="s">
        <v>106</v>
      </c>
      <c r="H165" t="s">
        <v>346</v>
      </c>
      <c r="I165" t="s">
        <v>345</v>
      </c>
      <c r="J165" s="16">
        <v>132</v>
      </c>
      <c r="K165" s="16">
        <v>0</v>
      </c>
    </row>
    <row r="166" spans="2:13" x14ac:dyDescent="0.25">
      <c r="D166" s="20">
        <v>45720.332083333335</v>
      </c>
      <c r="E166" s="14">
        <v>45722</v>
      </c>
      <c r="F166" t="s">
        <v>390</v>
      </c>
      <c r="G166" t="s">
        <v>69</v>
      </c>
      <c r="H166" t="s">
        <v>175</v>
      </c>
      <c r="I166" t="s">
        <v>174</v>
      </c>
      <c r="J166" s="16">
        <v>3640</v>
      </c>
      <c r="K166" s="16">
        <v>0</v>
      </c>
    </row>
    <row r="167" spans="2:13" x14ac:dyDescent="0.25">
      <c r="D167" s="20">
        <v>45720.542500000003</v>
      </c>
      <c r="E167" s="5">
        <v>45723</v>
      </c>
      <c r="F167" t="s">
        <v>352</v>
      </c>
      <c r="G167" t="s">
        <v>137</v>
      </c>
      <c r="H167" t="s">
        <v>354</v>
      </c>
      <c r="I167" t="s">
        <v>353</v>
      </c>
      <c r="J167" s="16">
        <v>1008</v>
      </c>
      <c r="K167" s="16">
        <v>0</v>
      </c>
    </row>
    <row r="168" spans="2:13" x14ac:dyDescent="0.25">
      <c r="D168" s="20">
        <v>45720.565000000002</v>
      </c>
      <c r="E168" s="5">
        <v>45726</v>
      </c>
      <c r="F168" t="s">
        <v>386</v>
      </c>
      <c r="G168" t="s">
        <v>112</v>
      </c>
      <c r="H168" t="s">
        <v>387</v>
      </c>
      <c r="I168" t="s">
        <v>375</v>
      </c>
      <c r="J168" s="16">
        <v>792</v>
      </c>
      <c r="K168" s="16">
        <v>0</v>
      </c>
    </row>
    <row r="169" spans="2:13" x14ac:dyDescent="0.25">
      <c r="C169" s="5">
        <v>45721</v>
      </c>
      <c r="D169" s="20">
        <v>45721.311666666668</v>
      </c>
      <c r="E169" s="5">
        <v>45727</v>
      </c>
      <c r="F169" t="s">
        <v>361</v>
      </c>
      <c r="G169" t="s">
        <v>94</v>
      </c>
      <c r="H169" t="s">
        <v>363</v>
      </c>
      <c r="I169" t="s">
        <v>362</v>
      </c>
      <c r="J169" s="16">
        <v>2304</v>
      </c>
      <c r="K169" s="16">
        <v>0</v>
      </c>
    </row>
    <row r="170" spans="2:13" x14ac:dyDescent="0.25">
      <c r="C170" s="14">
        <v>45733</v>
      </c>
      <c r="D170" s="15">
        <v>45733.296666666669</v>
      </c>
      <c r="E170" s="14">
        <v>45735</v>
      </c>
      <c r="F170" t="s">
        <v>187</v>
      </c>
      <c r="G170" t="s">
        <v>119</v>
      </c>
      <c r="H170" t="s">
        <v>223</v>
      </c>
      <c r="I170" t="s">
        <v>210</v>
      </c>
      <c r="J170" s="16">
        <v>732</v>
      </c>
      <c r="K170" s="16">
        <v>0</v>
      </c>
    </row>
    <row r="171" spans="2:13" x14ac:dyDescent="0.25">
      <c r="C171" s="14">
        <v>45735</v>
      </c>
      <c r="D171" s="15">
        <v>45735.495416666665</v>
      </c>
      <c r="E171" s="14">
        <v>45740</v>
      </c>
      <c r="F171" t="s">
        <v>414</v>
      </c>
      <c r="G171" t="s">
        <v>71</v>
      </c>
      <c r="H171" t="s">
        <v>272</v>
      </c>
      <c r="I171" t="s">
        <v>239</v>
      </c>
      <c r="J171" s="16">
        <v>192</v>
      </c>
      <c r="K171" s="16">
        <v>0</v>
      </c>
    </row>
    <row r="172" spans="2:13" x14ac:dyDescent="0.25">
      <c r="C172" s="14">
        <v>45736</v>
      </c>
      <c r="D172" s="15">
        <v>45736.292500000003</v>
      </c>
      <c r="E172" s="14">
        <v>45740</v>
      </c>
      <c r="F172" t="s">
        <v>370</v>
      </c>
      <c r="G172" t="s">
        <v>154</v>
      </c>
      <c r="I172" t="s">
        <v>371</v>
      </c>
      <c r="J172" s="16">
        <v>2538</v>
      </c>
      <c r="K172" s="16">
        <v>0</v>
      </c>
    </row>
    <row r="173" spans="2:13" x14ac:dyDescent="0.25">
      <c r="C173" s="14">
        <v>45740</v>
      </c>
      <c r="D173" s="15">
        <v>45740.6</v>
      </c>
      <c r="E173" s="14">
        <v>45744</v>
      </c>
      <c r="F173" t="s">
        <v>336</v>
      </c>
      <c r="G173" t="s">
        <v>47</v>
      </c>
      <c r="H173" t="s">
        <v>213</v>
      </c>
      <c r="I173" t="s">
        <v>212</v>
      </c>
      <c r="J173" s="16">
        <v>13728</v>
      </c>
      <c r="K173" s="16">
        <v>0</v>
      </c>
    </row>
    <row r="174" spans="2:13" x14ac:dyDescent="0.25">
      <c r="C174" s="14">
        <v>45744</v>
      </c>
      <c r="D174" s="15">
        <v>45744.582916666666</v>
      </c>
      <c r="E174" s="14">
        <v>45749</v>
      </c>
      <c r="F174" t="s">
        <v>343</v>
      </c>
      <c r="G174" t="s">
        <v>70</v>
      </c>
      <c r="H174" t="s">
        <v>207</v>
      </c>
      <c r="I174" t="s">
        <v>172</v>
      </c>
      <c r="J174" s="16">
        <v>11700</v>
      </c>
      <c r="K174" s="16">
        <v>0</v>
      </c>
      <c r="L174" t="s">
        <v>53</v>
      </c>
    </row>
    <row r="175" spans="2:13" x14ac:dyDescent="0.25">
      <c r="B175" s="17" t="s">
        <v>63</v>
      </c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50" orientation="portrait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fece0b5-f8ba-47fe-bc29-9bc9b042b4d9">
      <Terms xmlns="http://schemas.microsoft.com/office/infopath/2007/PartnerControls"/>
    </lcf76f155ced4ddcb4097134ff3c332f>
    <TaxCatchAll xmlns="b2f3289d-b992-477e-8e06-aa7c7fc25b0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DA8D0D6CF88E4FB2186A0BBA1DC666" ma:contentTypeVersion="15" ma:contentTypeDescription="Crée un document." ma:contentTypeScope="" ma:versionID="e7f1eeec1813a3f44c9f1c2b079029b6">
  <xsd:schema xmlns:xsd="http://www.w3.org/2001/XMLSchema" xmlns:xs="http://www.w3.org/2001/XMLSchema" xmlns:p="http://schemas.microsoft.com/office/2006/metadata/properties" xmlns:ns2="b2f3289d-b992-477e-8e06-aa7c7fc25b0f" xmlns:ns3="7fece0b5-f8ba-47fe-bc29-9bc9b042b4d9" targetNamespace="http://schemas.microsoft.com/office/2006/metadata/properties" ma:root="true" ma:fieldsID="42c4faa5c1f0d1b5a000258675e5aca0" ns2:_="" ns3:_="">
    <xsd:import namespace="b2f3289d-b992-477e-8e06-aa7c7fc25b0f"/>
    <xsd:import namespace="7fece0b5-f8ba-47fe-bc29-9bc9b042b4d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f3289d-b992-477e-8e06-aa7c7fc25b0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fe496f8-7355-43a7-8feb-04cfcc988cb3}" ma:internalName="TaxCatchAll" ma:showField="CatchAllData" ma:web="b2f3289d-b992-477e-8e06-aa7c7fc25b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ece0b5-f8ba-47fe-bc29-9bc9b042b4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f0e75bce-5508-44fa-9b16-381d78cbff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EE68B7-1F3B-4225-91BF-998B0CF55E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8C6FCD-E7ED-4645-8056-D033C2D29667}">
  <ds:schemaRefs>
    <ds:schemaRef ds:uri="http://schemas.microsoft.com/office/2006/metadata/properties"/>
    <ds:schemaRef ds:uri="http://schemas.microsoft.com/office/infopath/2007/PartnerControls"/>
    <ds:schemaRef ds:uri="7fece0b5-f8ba-47fe-bc29-9bc9b042b4d9"/>
    <ds:schemaRef ds:uri="b2f3289d-b992-477e-8e06-aa7c7fc25b0f"/>
  </ds:schemaRefs>
</ds:datastoreItem>
</file>

<file path=customXml/itemProps3.xml><?xml version="1.0" encoding="utf-8"?>
<ds:datastoreItem xmlns:ds="http://schemas.openxmlformats.org/officeDocument/2006/customXml" ds:itemID="{FD782651-DF4C-4403-9CC9-D02378AC62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f3289d-b992-477e-8e06-aa7c7fc25b0f"/>
    <ds:schemaRef ds:uri="7fece0b5-f8ba-47fe-bc29-9bc9b042b4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DATA_2</vt:lpstr>
      <vt:lpstr>WK-50</vt:lpstr>
      <vt:lpstr>WK-05</vt:lpstr>
      <vt:lpstr>WK-06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lauzon</dc:creator>
  <cp:lastModifiedBy>Éric lauzon</cp:lastModifiedBy>
  <cp:lastPrinted>2025-02-27T17:56:51Z</cp:lastPrinted>
  <dcterms:created xsi:type="dcterms:W3CDTF">2024-11-22T13:49:03Z</dcterms:created>
  <dcterms:modified xsi:type="dcterms:W3CDTF">2025-02-27T20:08:19Z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0x010100E6DA8D0D6CF88E4FB2186A0BBA1DC666</vt:lpwstr>
  </property>
</Properties>
</file>