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gall\Documents\BET Metreur\Facture\"/>
    </mc:Choice>
  </mc:AlternateContent>
  <bookViews>
    <workbookView xWindow="360" yWindow="375" windowWidth="28275" windowHeight="12300"/>
  </bookViews>
  <sheets>
    <sheet name="Facture (2)" sheetId="6" r:id="rId1"/>
    <sheet name="Articles" sheetId="3" r:id="rId2"/>
    <sheet name="Clients" sheetId="2" r:id="rId3"/>
    <sheet name="Données" sheetId="5" r:id="rId4"/>
  </sheets>
  <functionGroups builtInGroupCount="18"/>
  <definedNames>
    <definedName name="bdd_adresse1">OFFSET(Clients!$C:$C,1,0,COUNTA(Clients!$C:$C)-1,1)</definedName>
    <definedName name="bdd_adresse2">OFFSET(Clients!$D:$D,1,0,COUNTA(Clients!$D:$D)-1,1)</definedName>
    <definedName name="bdd_code_client">OFFSET(Clients!$A:$A,1,0,COUNTA(Clients!$A:$A)-1,1)</definedName>
    <definedName name="bdd_cp">OFFSET(Clients!$E:$E,1,0,COUNTA(Clients!$E:$E)-1,1)</definedName>
    <definedName name="bdd_mode_reglement">OFFSET(Données!$E:$E,1,0,COUNTA(Données!$E:$E)-1,1)</definedName>
    <definedName name="bdd_nom">OFFSET(Clients!$B:$B,1,0,COUNTA(Clients!$B:$B)-1,1)</definedName>
    <definedName name="bdd_ville">OFFSET(Clients!$F:$F,1,0,COUNTA(Clients!$F:$F)-1,1)</definedName>
    <definedName name="code_article">OFFSET(Articles!$A:$A,1,0,COUNTA(Articles!$A:$A)-1,1)</definedName>
    <definedName name="code_famille">OFFSET(Données!$L:$L,1,0,COUNTA(Données!$L:$L)-1,1)</definedName>
    <definedName name="Designation_article">OFFSET(Articles!$B:$B,1,0,COUNTA(Articles!$B:$B)-1,1)</definedName>
    <definedName name="Mode_reglement">OFFSET(Données!$E:$E,1,0,COUNTA(Données!$E:$E)-1,1)</definedName>
    <definedName name="Unités">OFFSET(Données!$G:$G,1,0,COUNTA(Données!$G:$G)-1,1)</definedName>
    <definedName name="_xlnm.Print_Area" localSheetId="0">'Facture (2)'!$A$1:$J$47</definedName>
  </definedNames>
  <calcPr calcId="152511"/>
</workbook>
</file>

<file path=xl/calcChain.xml><?xml version="1.0" encoding="utf-8"?>
<calcChain xmlns="http://schemas.openxmlformats.org/spreadsheetml/2006/main">
  <c r="M25" i="6" l="1"/>
  <c r="M26" i="6"/>
  <c r="M27" i="6"/>
  <c r="M28" i="6"/>
  <c r="M29" i="6"/>
  <c r="M30" i="6"/>
  <c r="M31" i="6"/>
  <c r="M32" i="6"/>
  <c r="H22" i="6"/>
  <c r="H23" i="6"/>
  <c r="H24" i="6"/>
  <c r="G13" i="6"/>
  <c r="J22" i="6"/>
  <c r="J23" i="6"/>
  <c r="J24" i="6"/>
  <c r="H13" i="6" l="1"/>
  <c r="A31" i="6"/>
  <c r="A30" i="6"/>
  <c r="A29" i="6"/>
  <c r="A28" i="6"/>
  <c r="A27" i="6"/>
  <c r="A26" i="6"/>
  <c r="A25" i="6"/>
  <c r="A21" i="6"/>
  <c r="A20" i="6"/>
  <c r="A19" i="6"/>
  <c r="A18" i="6"/>
  <c r="A17" i="6"/>
  <c r="A16" i="6"/>
  <c r="A13" i="6"/>
  <c r="H11" i="6"/>
  <c r="H10" i="6"/>
  <c r="D10" i="6"/>
  <c r="J20" i="6" l="1"/>
  <c r="H20" i="6"/>
  <c r="J27" i="6"/>
  <c r="H27" i="6"/>
  <c r="J31" i="6"/>
  <c r="H31" i="6"/>
  <c r="J17" i="6"/>
  <c r="H17" i="6"/>
  <c r="J28" i="6"/>
  <c r="H28" i="6"/>
  <c r="J19" i="6"/>
  <c r="H19" i="6"/>
  <c r="J26" i="6"/>
  <c r="H26" i="6"/>
  <c r="J30" i="6"/>
  <c r="H30" i="6"/>
  <c r="J21" i="6"/>
  <c r="H21" i="6"/>
  <c r="J18" i="6"/>
  <c r="J25" i="6"/>
  <c r="H25" i="6"/>
  <c r="J29" i="6"/>
  <c r="H29" i="6"/>
  <c r="H12" i="6"/>
  <c r="J16" i="6" l="1"/>
  <c r="J37" i="6" s="1"/>
  <c r="E35" i="6" l="1"/>
  <c r="F35" i="6"/>
  <c r="J38" i="6"/>
  <c r="M23" i="6" l="1"/>
  <c r="M24" i="6"/>
  <c r="J35" i="6"/>
  <c r="I35" i="6"/>
  <c r="J39" i="6"/>
  <c r="J41" i="6" l="1"/>
</calcChain>
</file>

<file path=xl/comments1.xml><?xml version="1.0" encoding="utf-8"?>
<comments xmlns="http://schemas.openxmlformats.org/spreadsheetml/2006/main">
  <authors>
    <author>Jérôme</author>
  </authors>
  <commentList>
    <comment ref="H9" authorId="0" shapeId="0">
      <text>
        <r>
          <rPr>
            <b/>
            <sz val="9"/>
            <color indexed="81"/>
            <rFont val="Tahoma"/>
            <family val="2"/>
          </rPr>
          <t>Liste déroulante
Clients</t>
        </r>
      </text>
    </comment>
  </commentList>
</comments>
</file>

<file path=xl/sharedStrings.xml><?xml version="1.0" encoding="utf-8"?>
<sst xmlns="http://schemas.openxmlformats.org/spreadsheetml/2006/main" count="394" uniqueCount="266">
  <si>
    <t>FAR00001</t>
  </si>
  <si>
    <t>Dessin</t>
  </si>
  <si>
    <t>FAR00002</t>
  </si>
  <si>
    <t>Avant métré</t>
  </si>
  <si>
    <t>FAR00003</t>
  </si>
  <si>
    <t>FAR00004</t>
  </si>
  <si>
    <t>Déplacements</t>
  </si>
  <si>
    <t>FAR00005</t>
  </si>
  <si>
    <t>Affaires apportées</t>
  </si>
  <si>
    <t>AR00001</t>
  </si>
  <si>
    <t>Plan ESQ</t>
  </si>
  <si>
    <t>AR00002</t>
  </si>
  <si>
    <t>Modification plan esquisse</t>
  </si>
  <si>
    <t>AR00003</t>
  </si>
  <si>
    <t>Avant métré bâtiment de 100 à 170m² de surface de plancher</t>
  </si>
  <si>
    <t>AR00004</t>
  </si>
  <si>
    <t>Avant métré bâtiment supérieur à 170m² de surface de plancher</t>
  </si>
  <si>
    <t>AR00005</t>
  </si>
  <si>
    <t>Relevés de côtes bâtiments</t>
  </si>
  <si>
    <t>AR00006</t>
  </si>
  <si>
    <t>Frais de déplacements</t>
  </si>
  <si>
    <t>AR00007</t>
  </si>
  <si>
    <t>Avant métré bâtiment jusqu'à 100 m² de surface de plancher et extension</t>
  </si>
  <si>
    <t>AR00008</t>
  </si>
  <si>
    <t>AR00009</t>
  </si>
  <si>
    <t>Plan d'avant-projet</t>
  </si>
  <si>
    <t>AR00010</t>
  </si>
  <si>
    <t>Apport d'affaire</t>
  </si>
  <si>
    <t>AR00011</t>
  </si>
  <si>
    <t>Modification plans</t>
  </si>
  <si>
    <t>AR00012</t>
  </si>
  <si>
    <t>AR00013</t>
  </si>
  <si>
    <t>Plan en Perspective</t>
  </si>
  <si>
    <t>AR00014</t>
  </si>
  <si>
    <t>Code</t>
  </si>
  <si>
    <t>Société</t>
  </si>
  <si>
    <t>Adresse 1</t>
  </si>
  <si>
    <t>Adresse 2</t>
  </si>
  <si>
    <t>CP</t>
  </si>
  <si>
    <t>Ville</t>
  </si>
  <si>
    <t>Dépt</t>
  </si>
  <si>
    <t>Civilité</t>
  </si>
  <si>
    <t>Nom</t>
  </si>
  <si>
    <t>Fonction</t>
  </si>
  <si>
    <t>Site ou Mail</t>
  </si>
  <si>
    <t>Désignation</t>
  </si>
  <si>
    <t>Code Famille</t>
  </si>
  <si>
    <t>Unité</t>
  </si>
  <si>
    <t>Prix HT</t>
  </si>
  <si>
    <t xml:space="preserve">Code </t>
  </si>
  <si>
    <t>Numéro</t>
  </si>
  <si>
    <t>Date :</t>
  </si>
  <si>
    <t>Code client</t>
  </si>
  <si>
    <t>Date échéance</t>
  </si>
  <si>
    <t>Mode de règlement</t>
  </si>
  <si>
    <t>Description</t>
  </si>
  <si>
    <t>Montant HT</t>
  </si>
  <si>
    <t>Prix unitaire</t>
  </si>
  <si>
    <t>A payer</t>
  </si>
  <si>
    <t>Acompte</t>
  </si>
  <si>
    <t>Total T.T.C.</t>
  </si>
  <si>
    <t>Forfait</t>
  </si>
  <si>
    <t>Sans escompte sur règlement anticipé.</t>
  </si>
  <si>
    <t>Libellé</t>
  </si>
  <si>
    <t>BOR</t>
  </si>
  <si>
    <t>Billet à ordre</t>
  </si>
  <si>
    <t>CB</t>
  </si>
  <si>
    <t>Carte bancaire</t>
  </si>
  <si>
    <t>CESU</t>
  </si>
  <si>
    <t>Chèque Emploi Service Universel</t>
  </si>
  <si>
    <t>CESUP</t>
  </si>
  <si>
    <t>Chèque Emploi Service Universel Pré-financé</t>
  </si>
  <si>
    <t>CHQ</t>
  </si>
  <si>
    <t>Chèque</t>
  </si>
  <si>
    <t>CR</t>
  </si>
  <si>
    <t>Contre-remboursement</t>
  </si>
  <si>
    <t>ESP</t>
  </si>
  <si>
    <t>Espèces</t>
  </si>
  <si>
    <t>LCR</t>
  </si>
  <si>
    <t>PREL</t>
  </si>
  <si>
    <t>Prélèvement</t>
  </si>
  <si>
    <t>PSEPA</t>
  </si>
  <si>
    <t>Prélèvement SEPA</t>
  </si>
  <si>
    <t>TR</t>
  </si>
  <si>
    <t>Traite</t>
  </si>
  <si>
    <t>VIR</t>
  </si>
  <si>
    <t>Virement</t>
  </si>
  <si>
    <t>VIRINT</t>
  </si>
  <si>
    <t>Virement international</t>
  </si>
  <si>
    <t>VSEPA</t>
  </si>
  <si>
    <t>Virement SEPA</t>
  </si>
  <si>
    <t>CB à 30 jours</t>
  </si>
  <si>
    <t>CBC</t>
  </si>
  <si>
    <t>CB au comptant</t>
  </si>
  <si>
    <t>CH</t>
  </si>
  <si>
    <t>Chèque au comptant</t>
  </si>
  <si>
    <t>CH30</t>
  </si>
  <si>
    <t>Chèque à 30 jours</t>
  </si>
  <si>
    <t>Heures</t>
  </si>
  <si>
    <t>Unités</t>
  </si>
  <si>
    <t>Compteur facture</t>
  </si>
  <si>
    <t>AR00015</t>
  </si>
  <si>
    <t>Assistance à maîtrise d'œuvre</t>
  </si>
  <si>
    <t>FAR00006</t>
  </si>
  <si>
    <t>OPC</t>
  </si>
  <si>
    <t>Relevés de cotes</t>
  </si>
  <si>
    <t>Plan pour dépôt de déclaration préalable</t>
  </si>
  <si>
    <t>Kms</t>
  </si>
  <si>
    <t>CL0012</t>
  </si>
  <si>
    <t>FAR00007</t>
  </si>
  <si>
    <t>AMO</t>
  </si>
  <si>
    <t>AR00016</t>
  </si>
  <si>
    <t>Assistance à maîtrise d'ouvrage</t>
  </si>
  <si>
    <t>AR00017</t>
  </si>
  <si>
    <t>Plan d'avant-projet Extension</t>
  </si>
  <si>
    <t>AR00018</t>
  </si>
  <si>
    <t>Mise au point plan d'après relevé de cotes in-situ.</t>
  </si>
  <si>
    <t>Remise exceptionnelle</t>
  </si>
  <si>
    <t>FAR00008</t>
  </si>
  <si>
    <t>Autre</t>
  </si>
  <si>
    <t>CL0013</t>
  </si>
  <si>
    <t>CL0011</t>
  </si>
  <si>
    <t>CL0001</t>
  </si>
  <si>
    <t>CL0002</t>
  </si>
  <si>
    <t>CL0003</t>
  </si>
  <si>
    <t>CL0004</t>
  </si>
  <si>
    <t>CL0005</t>
  </si>
  <si>
    <t>CL0006</t>
  </si>
  <si>
    <t>CL0007</t>
  </si>
  <si>
    <t>CL0008</t>
  </si>
  <si>
    <t>CL0009</t>
  </si>
  <si>
    <t>CL0010</t>
  </si>
  <si>
    <t>CL0014</t>
  </si>
  <si>
    <t>AR00019</t>
  </si>
  <si>
    <t>Mission d'AMO</t>
  </si>
  <si>
    <t>CL0015</t>
  </si>
  <si>
    <t>AR00020</t>
  </si>
  <si>
    <t>CL0016</t>
  </si>
  <si>
    <t>CL0017</t>
  </si>
  <si>
    <t>CL0018</t>
  </si>
  <si>
    <t>CL0019</t>
  </si>
  <si>
    <t>CL0020</t>
  </si>
  <si>
    <t>AR00021</t>
  </si>
  <si>
    <t>Avant métré lot PLATRERIE / BP / PLAFOND.</t>
  </si>
  <si>
    <t>Avant métré lot peinture</t>
  </si>
  <si>
    <t>AR00022</t>
  </si>
  <si>
    <t>Tirage plans</t>
  </si>
  <si>
    <t>CL0021</t>
  </si>
  <si>
    <t>AR00023</t>
  </si>
  <si>
    <t>Dessin Plan d'implantation.</t>
  </si>
  <si>
    <t>CL0022</t>
  </si>
  <si>
    <t>CL0023</t>
  </si>
  <si>
    <t>Plan de simulation</t>
  </si>
  <si>
    <t xml:space="preserve">AVOIR </t>
  </si>
  <si>
    <t>CL0024</t>
  </si>
  <si>
    <t>CL0025</t>
  </si>
  <si>
    <t>AR00024</t>
  </si>
  <si>
    <t>AR00025</t>
  </si>
  <si>
    <t>AR00026</t>
  </si>
  <si>
    <t>CL0026</t>
  </si>
  <si>
    <t>CL0027</t>
  </si>
  <si>
    <t>Etude de faisabilté et Plan d'avant-projet</t>
  </si>
  <si>
    <t>AR00027</t>
  </si>
  <si>
    <t>Estimatif avant projet</t>
  </si>
  <si>
    <t>CL0028</t>
  </si>
  <si>
    <t>En application de la loi n° 92-1442 du 31/12/1992, cette facture est payable à la date d'échéance indiquée ci-dessus. Indemnité forfaitaire pour frais de recouvrement : 40€ .
En cas de retard de règlement, des pénalités seront réclamées par nos soins (Art 3-1 loi n° 92-1442) sur la base de 3 fois le taux d'intérêt légal des sommes dues.</t>
  </si>
  <si>
    <t>CL0029</t>
  </si>
  <si>
    <t>CL0030</t>
  </si>
  <si>
    <t>CL0031</t>
  </si>
  <si>
    <t>CL0032</t>
  </si>
  <si>
    <t>AR00028</t>
  </si>
  <si>
    <t>Mission O.P.C.</t>
  </si>
  <si>
    <t>AR00029</t>
  </si>
  <si>
    <t>Modification métré</t>
  </si>
  <si>
    <t>CL0033</t>
  </si>
  <si>
    <t>CL0034</t>
  </si>
  <si>
    <t>CL0035</t>
  </si>
  <si>
    <t>CL0036</t>
  </si>
  <si>
    <t>CL0037</t>
  </si>
  <si>
    <t>CL0038</t>
  </si>
  <si>
    <t>CL0039</t>
  </si>
  <si>
    <t>CL0040</t>
  </si>
  <si>
    <t>CL0041</t>
  </si>
  <si>
    <t>AR00030</t>
  </si>
  <si>
    <t>Notice de pose abri</t>
  </si>
  <si>
    <t>AR00031</t>
  </si>
  <si>
    <t>Plan de M.A.P.</t>
  </si>
  <si>
    <t>CL0042</t>
  </si>
  <si>
    <t>AR00032</t>
  </si>
  <si>
    <t>Plan de dépôt de permis de construire suite AVP</t>
  </si>
  <si>
    <t>CL0043</t>
  </si>
  <si>
    <t>CL0044</t>
  </si>
  <si>
    <t>CL0045</t>
  </si>
  <si>
    <t>CL0046</t>
  </si>
  <si>
    <t>AR00033</t>
  </si>
  <si>
    <t>CL0047</t>
  </si>
  <si>
    <t>CL0048</t>
  </si>
  <si>
    <t>CL0049</t>
  </si>
  <si>
    <t>AR00034</t>
  </si>
  <si>
    <t>Plan pour demande de dépôt de permis de démolir</t>
  </si>
  <si>
    <t>CL0050</t>
  </si>
  <si>
    <t>AR00035</t>
  </si>
  <si>
    <t>Réalisation de dossier de dépôt de permis de construire</t>
  </si>
  <si>
    <t>CL0051</t>
  </si>
  <si>
    <t>CL0052</t>
  </si>
  <si>
    <t>CL0053</t>
  </si>
  <si>
    <t>Relevés de cotes et mise au net des plans des bâtiments existants.</t>
  </si>
  <si>
    <t>Plan pour dépôt de permis de construire</t>
  </si>
  <si>
    <t>Suivi de chantier</t>
  </si>
  <si>
    <t>AR00036</t>
  </si>
  <si>
    <t>CL0054</t>
  </si>
  <si>
    <t>AR00037</t>
  </si>
  <si>
    <t>Execution et fourniture de plans</t>
  </si>
  <si>
    <t>CL0055</t>
  </si>
  <si>
    <t>CL0056</t>
  </si>
  <si>
    <t>CL0057</t>
  </si>
  <si>
    <t>AR00038</t>
  </si>
  <si>
    <t>Réalisation de dossier de dépôt de déclaration péalable</t>
  </si>
  <si>
    <t>CL0058</t>
  </si>
  <si>
    <t>CL0059</t>
  </si>
  <si>
    <t>CL0060</t>
  </si>
  <si>
    <t>CL0061</t>
  </si>
  <si>
    <t>CL0062</t>
  </si>
  <si>
    <t>AR00039</t>
  </si>
  <si>
    <t>Conception et plan d'avant-projet</t>
  </si>
  <si>
    <t>Total H.T</t>
  </si>
  <si>
    <t>CL0063</t>
  </si>
  <si>
    <t>CL0064</t>
  </si>
  <si>
    <t>AR00040</t>
  </si>
  <si>
    <t xml:space="preserve">Acompte </t>
  </si>
  <si>
    <t>CL0065</t>
  </si>
  <si>
    <t>AR00041</t>
  </si>
  <si>
    <t>Fourniture de plans de prévention sécurité incendie</t>
  </si>
  <si>
    <t>CL0066</t>
  </si>
  <si>
    <t>AR00042</t>
  </si>
  <si>
    <t>Fourniture de plans Cimetière (jardin du souvenir + accès PMR)</t>
  </si>
  <si>
    <t>AR00043</t>
  </si>
  <si>
    <t>Réalisation dossier PC 39 et 40  (incendie et accéssibilité)</t>
  </si>
  <si>
    <t>CL0067</t>
  </si>
  <si>
    <t>AR00044</t>
  </si>
  <si>
    <t>Réalisation plan installation de chantier</t>
  </si>
  <si>
    <t>CL0068</t>
  </si>
  <si>
    <t>CL0069</t>
  </si>
  <si>
    <t>CL0070</t>
  </si>
  <si>
    <t>Qté initiale</t>
  </si>
  <si>
    <t>Avcmt %</t>
  </si>
  <si>
    <t>Total HT</t>
  </si>
  <si>
    <t>Synthèse des situationsHT en €</t>
  </si>
  <si>
    <t>Prevu</t>
  </si>
  <si>
    <t>Cumulé</t>
  </si>
  <si>
    <t>% avcmt</t>
  </si>
  <si>
    <t>Montant</t>
  </si>
  <si>
    <t>Precédent</t>
  </si>
  <si>
    <t>Situation</t>
  </si>
  <si>
    <t>Situation N°</t>
  </si>
  <si>
    <t>N° situ</t>
  </si>
  <si>
    <t>% situation</t>
  </si>
  <si>
    <t>situation</t>
  </si>
  <si>
    <t>% precedent</t>
  </si>
  <si>
    <t>Précedent</t>
  </si>
  <si>
    <t>% cumulé</t>
  </si>
  <si>
    <t>Montant cumulé</t>
  </si>
  <si>
    <t>montant precedent</t>
  </si>
  <si>
    <t>Total T.V.A. 20%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</si>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</sst>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0.000"/>
    <numFmt numFmtId="168" formatCode="_-* #,##0.00\ [$€-40C]_-;\-* #,##0.00\ [$€-40C]_-;_-* &quot;-&quot;??\ [$€-40C]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mbria"/>
      <family val="1"/>
      <scheme val="major"/>
    </font>
    <font>
      <b/>
      <i/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sz val="8"/>
      <name val="Tahoma"/>
      <family val="2"/>
    </font>
    <font>
      <b/>
      <i/>
      <sz val="12"/>
      <color theme="1"/>
      <name val="Cambria"/>
      <family val="1"/>
      <scheme val="major"/>
    </font>
    <font>
      <sz val="11"/>
      <color rgb="FF000000"/>
      <name val="Calibri"/>
      <family val="2"/>
    </font>
    <font>
      <b/>
      <i/>
      <sz val="14"/>
      <color rgb="FF000000"/>
      <name val="Calibri"/>
      <family val="2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0" fontId="22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6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6" fillId="0" borderId="18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7" fillId="0" borderId="0" xfId="0" applyFont="1" applyAlignment="1">
      <alignment vertical="center"/>
    </xf>
    <xf numFmtId="0" fontId="0" fillId="0" borderId="19" xfId="0" applyBorder="1" applyAlignment="1">
      <alignment horizontal="center" vertical="center"/>
    </xf>
    <xf numFmtId="49" fontId="23" fillId="0" borderId="0" xfId="43" applyNumberFormat="1" applyFont="1" applyFill="1" applyBorder="1" applyAlignment="1" applyProtection="1">
      <alignment horizontal="center" vertical="center"/>
    </xf>
    <xf numFmtId="49" fontId="23" fillId="0" borderId="24" xfId="43" applyNumberFormat="1" applyFont="1" applyFill="1" applyBorder="1" applyAlignment="1" applyProtection="1">
      <alignment horizontal="center" vertical="center"/>
    </xf>
    <xf numFmtId="49" fontId="23" fillId="0" borderId="25" xfId="43" applyNumberFormat="1" applyFont="1" applyFill="1" applyBorder="1" applyAlignment="1" applyProtection="1">
      <alignment horizontal="center" vertical="center"/>
    </xf>
    <xf numFmtId="0" fontId="24" fillId="0" borderId="0" xfId="0" applyFont="1" applyAlignment="1">
      <alignment horizontal="center"/>
    </xf>
    <xf numFmtId="0" fontId="0" fillId="33" borderId="18" xfId="0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34" borderId="11" xfId="0" applyFill="1" applyBorder="1" applyAlignment="1">
      <alignment vertical="center"/>
    </xf>
    <xf numFmtId="0" fontId="0" fillId="34" borderId="20" xfId="0" applyFill="1" applyBorder="1" applyAlignment="1">
      <alignment vertical="center"/>
    </xf>
    <xf numFmtId="0" fontId="0" fillId="34" borderId="13" xfId="0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horizontal="center" vertical="center"/>
    </xf>
    <xf numFmtId="14" fontId="16" fillId="0" borderId="19" xfId="0" applyNumberFormat="1" applyFont="1" applyBorder="1" applyAlignment="1">
      <alignment horizontal="center" vertical="center" wrapText="1"/>
    </xf>
    <xf numFmtId="0" fontId="0" fillId="0" borderId="0" xfId="0" applyBorder="1"/>
    <xf numFmtId="166" fontId="0" fillId="0" borderId="0" xfId="42" applyNumberFormat="1" applyFont="1" applyAlignment="1">
      <alignment horizontal="center"/>
    </xf>
    <xf numFmtId="166" fontId="0" fillId="0" borderId="0" xfId="42" applyNumberFormat="1" applyFont="1"/>
    <xf numFmtId="0" fontId="0" fillId="0" borderId="18" xfId="0" applyBorder="1" applyAlignment="1">
      <alignment vertical="top"/>
    </xf>
    <xf numFmtId="0" fontId="0" fillId="0" borderId="18" xfId="0" applyBorder="1" applyAlignment="1">
      <alignment horizontal="center" vertical="top"/>
    </xf>
    <xf numFmtId="0" fontId="0" fillId="0" borderId="21" xfId="0" applyBorder="1" applyAlignment="1">
      <alignment vertical="top" wrapText="1"/>
    </xf>
    <xf numFmtId="0" fontId="0" fillId="0" borderId="21" xfId="0" applyBorder="1" applyAlignment="1">
      <alignment horizontal="center" vertical="top" wrapText="1"/>
    </xf>
    <xf numFmtId="2" fontId="0" fillId="0" borderId="21" xfId="44" applyNumberFormat="1" applyFont="1" applyBorder="1" applyAlignment="1">
      <alignment horizontal="right" vertical="top"/>
    </xf>
    <xf numFmtId="0" fontId="0" fillId="33" borderId="1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7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0" fillId="33" borderId="10" xfId="0" applyFill="1" applyBorder="1" applyAlignment="1">
      <alignment horizontal="center" vertical="center" wrapText="1"/>
    </xf>
    <xf numFmtId="2" fontId="0" fillId="0" borderId="18" xfId="45" applyNumberFormat="1" applyFont="1" applyBorder="1" applyAlignment="1">
      <alignment vertical="top"/>
    </xf>
    <xf numFmtId="2" fontId="0" fillId="0" borderId="18" xfId="44" applyNumberFormat="1" applyFont="1" applyBorder="1" applyAlignment="1">
      <alignment horizontal="right" vertical="top"/>
    </xf>
    <xf numFmtId="2" fontId="0" fillId="0" borderId="21" xfId="0" applyNumberFormat="1" applyBorder="1" applyAlignment="1">
      <alignment vertical="center"/>
    </xf>
    <xf numFmtId="2" fontId="0" fillId="0" borderId="21" xfId="0" applyNumberFormat="1" applyBorder="1" applyAlignment="1">
      <alignment vertical="top" wrapText="1"/>
    </xf>
    <xf numFmtId="2" fontId="0" fillId="0" borderId="19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7" xfId="0" applyBorder="1"/>
    <xf numFmtId="10" fontId="0" fillId="0" borderId="18" xfId="45" applyNumberFormat="1" applyFont="1" applyBorder="1" applyAlignment="1">
      <alignment vertical="top"/>
    </xf>
    <xf numFmtId="167" fontId="0" fillId="0" borderId="18" xfId="44" applyNumberFormat="1" applyFont="1" applyBorder="1" applyAlignment="1">
      <alignment horizontal="right" vertical="top"/>
    </xf>
    <xf numFmtId="167" fontId="0" fillId="0" borderId="21" xfId="44" applyNumberFormat="1" applyFont="1" applyBorder="1" applyAlignment="1">
      <alignment horizontal="right" vertical="top"/>
    </xf>
    <xf numFmtId="167" fontId="0" fillId="0" borderId="19" xfId="44" applyNumberFormat="1" applyFont="1" applyBorder="1" applyAlignment="1">
      <alignment horizontal="right" vertical="top"/>
    </xf>
    <xf numFmtId="10" fontId="0" fillId="0" borderId="21" xfId="45" applyNumberFormat="1" applyFont="1" applyBorder="1" applyAlignment="1">
      <alignment vertical="top"/>
    </xf>
    <xf numFmtId="10" fontId="0" fillId="0" borderId="19" xfId="45" applyNumberFormat="1" applyFont="1" applyBorder="1" applyAlignment="1">
      <alignment vertical="top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168" fontId="0" fillId="0" borderId="0" xfId="42" applyNumberFormat="1" applyFont="1" applyBorder="1" applyAlignment="1">
      <alignment horizontal="center"/>
    </xf>
    <xf numFmtId="0" fontId="0" fillId="0" borderId="22" xfId="0" applyBorder="1"/>
    <xf numFmtId="0" fontId="0" fillId="0" borderId="23" xfId="0" applyBorder="1"/>
    <xf numFmtId="10" fontId="0" fillId="0" borderId="0" xfId="45" applyNumberFormat="1" applyFont="1"/>
    <xf numFmtId="44" fontId="0" fillId="0" borderId="0" xfId="0" applyNumberFormat="1" applyFont="1"/>
    <xf numFmtId="164" fontId="0" fillId="34" borderId="12" xfId="42" applyFont="1" applyFill="1" applyBorder="1" applyAlignment="1">
      <alignment vertical="center"/>
    </xf>
    <xf numFmtId="164" fontId="0" fillId="34" borderId="22" xfId="42" applyFont="1" applyFill="1" applyBorder="1" applyAlignment="1">
      <alignment vertical="center"/>
    </xf>
    <xf numFmtId="164" fontId="0" fillId="34" borderId="14" xfId="42" applyFont="1" applyFill="1" applyBorder="1" applyAlignment="1">
      <alignment vertical="center"/>
    </xf>
    <xf numFmtId="2" fontId="0" fillId="0" borderId="19" xfId="44" applyNumberFormat="1" applyFont="1" applyBorder="1" applyAlignment="1">
      <alignment horizontal="right" vertical="top"/>
    </xf>
    <xf numFmtId="10" fontId="0" fillId="0" borderId="0" xfId="0" applyNumberFormat="1"/>
    <xf numFmtId="9" fontId="0" fillId="0" borderId="0" xfId="45" applyFont="1"/>
    <xf numFmtId="9" fontId="0" fillId="0" borderId="0" xfId="45" quotePrefix="1" applyFont="1"/>
    <xf numFmtId="10" fontId="0" fillId="0" borderId="10" xfId="45" applyNumberFormat="1" applyFont="1" applyBorder="1"/>
    <xf numFmtId="10" fontId="1" fillId="0" borderId="0" xfId="45" applyNumberFormat="1" applyFont="1" applyFill="1"/>
    <xf numFmtId="164" fontId="1" fillId="0" borderId="0" xfId="42" applyFont="1" applyFill="1"/>
    <xf numFmtId="164" fontId="1" fillId="0" borderId="0" xfId="42" applyFont="1"/>
    <xf numFmtId="9" fontId="1" fillId="0" borderId="0" xfId="45" applyFont="1"/>
    <xf numFmtId="168" fontId="0" fillId="0" borderId="10" xfId="0" applyNumberFormat="1" applyBorder="1"/>
    <xf numFmtId="166" fontId="0" fillId="0" borderId="0" xfId="42" applyNumberFormat="1" applyFont="1" applyBorder="1" applyAlignment="1">
      <alignment vertical="center"/>
    </xf>
    <xf numFmtId="10" fontId="0" fillId="0" borderId="0" xfId="45" applyNumberFormat="1" applyFont="1" applyBorder="1" applyAlignment="1">
      <alignment vertical="center"/>
    </xf>
    <xf numFmtId="168" fontId="0" fillId="0" borderId="0" xfId="0" applyNumberFormat="1" applyFont="1" applyBorder="1" applyAlignment="1">
      <alignment vertical="center"/>
    </xf>
    <xf numFmtId="9" fontId="1" fillId="0" borderId="0" xfId="45" applyFont="1" applyFill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2" xfId="0" quotePrefix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0" fillId="0" borderId="1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20" xfId="0" quotePrefix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20" fillId="0" borderId="0" xfId="0" applyFont="1" applyBorder="1" applyAlignment="1">
      <alignment horizontal="left" vertical="center" wrapText="1"/>
    </xf>
    <xf numFmtId="0" fontId="0" fillId="33" borderId="1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6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6" fillId="0" borderId="16" xfId="0" applyNumberFormat="1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68" fontId="0" fillId="0" borderId="15" xfId="42" applyNumberFormat="1" applyFont="1" applyBorder="1" applyAlignment="1">
      <alignment horizontal="center"/>
    </xf>
    <xf numFmtId="168" fontId="0" fillId="0" borderId="17" xfId="42" applyNumberFormat="1" applyFont="1" applyBorder="1" applyAlignment="1">
      <alignment horizont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4" builtinId="3"/>
    <cellStyle name="Monétaire" xfId="42" builtinId="4"/>
    <cellStyle name="Neutre" xfId="8" builtinId="28" customBuiltin="1"/>
    <cellStyle name="Normal" xfId="0" builtinId="0"/>
    <cellStyle name="Normal 2" xfId="43"/>
    <cellStyle name="Pourcentage" xfId="45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0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3"/>
        </left>
        <right/>
        <top style="thin">
          <color indexed="63"/>
        </top>
        <bottom style="thin">
          <color indexed="63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/>
        <right style="thin">
          <color indexed="63"/>
        </right>
        <top style="thin">
          <color indexed="63"/>
        </top>
        <bottom style="thin">
          <color indexed="63"/>
        </bottom>
        <vertical/>
        <horizontal/>
      </border>
      <protection locked="1" hidden="0"/>
    </dxf>
    <dxf>
      <border outline="0">
        <top style="thin">
          <color indexed="63"/>
        </top>
      </border>
    </dxf>
    <dxf>
      <border outline="0">
        <left style="thin">
          <color indexed="63"/>
        </left>
        <right style="thin">
          <color indexed="63"/>
        </right>
        <top style="thin">
          <color indexed="63"/>
        </top>
        <bottom style="thin">
          <color indexed="63"/>
        </bottom>
      </border>
    </dxf>
    <dxf>
      <border outline="0">
        <bottom style="thin">
          <color indexed="6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3"/>
        </left>
        <right style="thin">
          <color indexed="6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numFmt numFmtId="166" formatCode="#,##0.00\ &quot;€&quot;"/>
    </dxf>
    <dxf>
      <alignment horizontal="center" vertical="bottom" textRotation="0" wrapText="0" indent="0" justifyLastLine="0" shrinkToFit="0" readingOrder="0"/>
    </dxf>
    <dxf>
      <font>
        <b val="0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409574</xdr:colOff>
      <xdr:row>5</xdr:row>
      <xdr:rowOff>190499</xdr:rowOff>
    </xdr:to>
    <xdr:pic>
      <xdr:nvPicPr>
        <xdr:cNvPr id="2" name="Image 1" descr="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24074" cy="11525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0</xdr:rowOff>
        </xdr:from>
        <xdr:to>
          <xdr:col>15</xdr:col>
          <xdr:colOff>0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M.A.J.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0</xdr:rowOff>
        </xdr:from>
        <xdr:to>
          <xdr:col>17</xdr:col>
          <xdr:colOff>0</xdr:colOff>
          <xdr:row>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M.A.J. désignations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13</xdr:row>
          <xdr:rowOff>0</xdr:rowOff>
        </xdr:from>
        <xdr:to>
          <xdr:col>16</xdr:col>
          <xdr:colOff>0</xdr:colOff>
          <xdr:row>17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8</xdr:row>
          <xdr:rowOff>0</xdr:rowOff>
        </xdr:from>
        <xdr:to>
          <xdr:col>17</xdr:col>
          <xdr:colOff>0</xdr:colOff>
          <xdr:row>12</xdr:row>
          <xdr:rowOff>57150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en XLS &amp;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0</xdr:colOff>
      <xdr:row>0</xdr:row>
      <xdr:rowOff>0</xdr:rowOff>
    </xdr:from>
    <xdr:to>
      <xdr:col>9</xdr:col>
      <xdr:colOff>676275</xdr:colOff>
      <xdr:row>5</xdr:row>
      <xdr:rowOff>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1657350" cy="9620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leau19" displayName="Tableau19" ref="L21:R32" totalsRowShown="0">
  <autoFilter ref="L21:R32"/>
  <tableColumns count="7">
    <tableColumn id="1" name="N° situ"/>
    <tableColumn id="2" name="% situation" dataDxfId="19" dataCellStyle="Pourcentage">
      <calculatedColumnFormula>IF($C$9=Tableau19[[#This Row],[N° situ]],$E$35,"")</calculatedColumnFormula>
    </tableColumn>
    <tableColumn id="7" name="Montant HT" dataDxfId="18" dataCellStyle="Monétaire"/>
    <tableColumn id="8" name="% precedent" dataDxfId="17" dataCellStyle="Monétaire"/>
    <tableColumn id="9" name="montant precedent" dataDxfId="16" dataCellStyle="Monétaire"/>
    <tableColumn id="10" name="% cumulé" dataDxfId="15" dataCellStyle="Pourcentage"/>
    <tableColumn id="11" name="Montant cumulé" dataDxfId="14" dataCellStyle="Moné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45" totalsRowShown="0" headerRowDxfId="13">
  <autoFilter ref="A1:E45"/>
  <sortState ref="A2:E16">
    <sortCondition ref="A1:A16"/>
  </sortState>
  <tableColumns count="5">
    <tableColumn id="1" name="Code"/>
    <tableColumn id="2" name="Désignation"/>
    <tableColumn id="3" name="Code Famille"/>
    <tableColumn id="4" name="Unité"/>
    <tableColumn id="5" name="Prix HT" dataDxfId="12" dataCellStyle="Monétai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K71" totalsRowShown="0" headerRowDxfId="11">
  <autoFilter ref="A1:K71"/>
  <sortState ref="A2:K49">
    <sortCondition ref="A1:A49"/>
  </sortState>
  <tableColumns count="11">
    <tableColumn id="1" name="Code"/>
    <tableColumn id="2" name="Société"/>
    <tableColumn id="3" name="Adresse 1"/>
    <tableColumn id="4" name="Adresse 2"/>
    <tableColumn id="5" name="CP"/>
    <tableColumn id="6" name="Ville"/>
    <tableColumn id="7" name="Dépt"/>
    <tableColumn id="10" name="Civilité"/>
    <tableColumn id="11" name="Nom"/>
    <tableColumn id="13" name="Fonction"/>
    <tableColumn id="14" name="Site ou Mail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B15" totalsRowShown="0" headerRowDxfId="10" dataDxfId="9" headerRowCellStyle="Normal 2" dataCellStyle="Normal 2">
  <autoFilter ref="A1:B15"/>
  <tableColumns count="2">
    <tableColumn id="1" name="Code" dataDxfId="8" dataCellStyle="Normal 2"/>
    <tableColumn id="2" name="Libellé" dataDxfId="7" dataCellStyle="Normal 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D1:E13" totalsRowShown="0" headerRowDxfId="6" headerRowBorderDxfId="5" tableBorderDxfId="4" totalsRowBorderDxfId="3" headerRowCellStyle="Normal 2">
  <autoFilter ref="D1:E13"/>
  <tableColumns count="2">
    <tableColumn id="1" name="Code" dataDxfId="2" dataCellStyle="Normal 2"/>
    <tableColumn id="2" name="Libellé" dataDxfId="1" dataCellStyle="Normal 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G1:G5" totalsRowShown="0">
  <autoFilter ref="G1:G5"/>
  <tableColumns count="1">
    <tableColumn id="1" name="Unités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I1:I2" totalsRowShown="0">
  <autoFilter ref="I1:I2"/>
  <tableColumns count="1">
    <tableColumn id="1" name="Compteur facture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3" name="Tableau3" displayName="Tableau3" ref="K1:L9" totalsRowShown="0" headerRowDxfId="0">
  <autoFilter ref="K1:L9"/>
  <tableColumns count="2">
    <tableColumn id="1" name="Code "/>
    <tableColumn id="2" name="Désign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47"/>
  <sheetViews>
    <sheetView tabSelected="1" topLeftCell="A22" zoomScaleNormal="100" workbookViewId="0">
      <selection activeCell="Q36" sqref="Q36"/>
    </sheetView>
  </sheetViews>
  <sheetFormatPr baseColWidth="10" defaultRowHeight="15" x14ac:dyDescent="0.25"/>
  <cols>
    <col min="2" max="2" width="14.28515625" customWidth="1"/>
    <col min="3" max="3" width="7.28515625" customWidth="1"/>
    <col min="4" max="4" width="6.140625" customWidth="1"/>
    <col min="5" max="5" width="9" customWidth="1"/>
    <col min="6" max="6" width="11.42578125" customWidth="1"/>
    <col min="7" max="7" width="9.7109375" customWidth="1"/>
    <col min="8" max="8" width="8.7109375" bestFit="1" customWidth="1"/>
    <col min="9" max="9" width="14.7109375" customWidth="1"/>
    <col min="10" max="10" width="12.7109375" customWidth="1"/>
    <col min="11" max="11" width="10.42578125" bestFit="1" customWidth="1"/>
    <col min="13" max="13" width="14.85546875" customWidth="1"/>
    <col min="14" max="14" width="16.140625" bestFit="1" customWidth="1"/>
    <col min="15" max="15" width="17.28515625" customWidth="1"/>
    <col min="16" max="16" width="15.5703125" customWidth="1"/>
    <col min="17" max="17" width="17.28515625" customWidth="1"/>
    <col min="18" max="18" width="21.85546875" customWidth="1"/>
    <col min="19" max="19" width="17.140625" customWidth="1"/>
    <col min="20" max="20" width="16.7109375" customWidth="1"/>
    <col min="21" max="21" width="17.140625" customWidth="1"/>
    <col min="22" max="22" width="15.85546875" bestFit="1" customWidth="1"/>
  </cols>
  <sheetData>
    <row r="1" spans="1:11" ht="15.75" customHeight="1" x14ac:dyDescent="0.25">
      <c r="F1" s="13"/>
    </row>
    <row r="2" spans="1:11" ht="15" customHeight="1" x14ac:dyDescent="0.25">
      <c r="F2" s="2"/>
    </row>
    <row r="3" spans="1:11" ht="15" customHeight="1" x14ac:dyDescent="0.25">
      <c r="F3" s="1"/>
    </row>
    <row r="4" spans="1:11" ht="15" customHeight="1" x14ac:dyDescent="0.25">
      <c r="F4" s="2"/>
    </row>
    <row r="5" spans="1:11" ht="15" customHeight="1" x14ac:dyDescent="0.25">
      <c r="F5" s="2"/>
    </row>
    <row r="6" spans="1:11" ht="15" customHeight="1" x14ac:dyDescent="0.25">
      <c r="F6" s="2"/>
    </row>
    <row r="7" spans="1:11" x14ac:dyDescent="0.25">
      <c r="F7" s="2"/>
    </row>
    <row r="9" spans="1:11" ht="20.100000000000001" customHeight="1" x14ac:dyDescent="0.25">
      <c r="A9" s="117" t="s">
        <v>254</v>
      </c>
      <c r="B9" s="118"/>
      <c r="C9" s="121">
        <v>1</v>
      </c>
      <c r="D9" s="119" t="s">
        <v>50</v>
      </c>
      <c r="E9" s="119"/>
      <c r="G9" s="34"/>
      <c r="H9" s="91"/>
      <c r="I9" s="91"/>
      <c r="J9" s="91"/>
      <c r="K9" s="36"/>
    </row>
    <row r="10" spans="1:11" ht="20.100000000000001" customHeight="1" x14ac:dyDescent="0.25">
      <c r="A10" s="117"/>
      <c r="B10" s="118"/>
      <c r="C10" s="121"/>
      <c r="D10" s="120" t="str">
        <f>"FA "&amp;"00"&amp;Données!I2</f>
        <v>FA 00300</v>
      </c>
      <c r="E10" s="120"/>
      <c r="G10" s="35"/>
      <c r="H10" s="90" t="e">
        <f ca="1">IF(ISNA(INDEX(bdd_adresse1,MATCH($H$9,bdd_nom,0))),"",INDEX(bdd_adresse1,MATCH($H$9,bdd_nom,0)))</f>
        <v>#REF!</v>
      </c>
      <c r="I10" s="90"/>
      <c r="J10" s="90"/>
      <c r="K10" s="36"/>
    </row>
    <row r="11" spans="1:11" ht="20.100000000000001" customHeight="1" x14ac:dyDescent="0.25">
      <c r="A11" s="4" t="s">
        <v>51</v>
      </c>
      <c r="B11" s="111">
        <v>43384</v>
      </c>
      <c r="C11" s="111"/>
      <c r="D11" s="5"/>
      <c r="E11" s="47"/>
      <c r="G11" s="36"/>
      <c r="H11" s="91" t="e">
        <f ca="1">IF(ISNA(INDEX(bdd_adresse2,MATCH($H$9,bdd_nom,0))),"",INDEX(bdd_adresse2,MATCH($H$9,bdd_nom,0)))</f>
        <v>#REF!</v>
      </c>
      <c r="I11" s="91"/>
      <c r="J11" s="91"/>
      <c r="K11" s="36"/>
    </row>
    <row r="12" spans="1:11" ht="20.100000000000001" customHeight="1" x14ac:dyDescent="0.25">
      <c r="A12" s="6" t="s">
        <v>52</v>
      </c>
      <c r="B12" s="6" t="s">
        <v>53</v>
      </c>
      <c r="C12" s="80" t="s">
        <v>54</v>
      </c>
      <c r="D12" s="114"/>
      <c r="E12" s="81"/>
      <c r="G12" s="3"/>
      <c r="H12" s="91" t="e">
        <f ca="1">H13&amp;" "&amp;G13</f>
        <v>#REF!</v>
      </c>
      <c r="I12" s="91"/>
      <c r="J12" s="91"/>
      <c r="K12" s="36"/>
    </row>
    <row r="13" spans="1:11" ht="24" customHeight="1" x14ac:dyDescent="0.25">
      <c r="A13" s="23" t="str">
        <f ca="1">IF(ISNA(INDEX(bdd_code_client,MATCH($H$9,bdd_nom,0))),"",INDEX(bdd_code_client,MATCH($H$9,bdd_nom,0)))</f>
        <v/>
      </c>
      <c r="B13" s="24"/>
      <c r="C13" s="82"/>
      <c r="D13" s="112"/>
      <c r="E13" s="83"/>
      <c r="G13" s="8" t="e">
        <f ca="1">IF(ISNA(INDEX(bdd_ville,MATCH($H$9,bdd_nom,0))),"",INDEX(bdd_ville,MATCH($H$9,bdd_nom,0)))</f>
        <v>#REF!</v>
      </c>
      <c r="H13" s="90" t="e">
        <f ca="1">IF(ISNA(INDEX(bdd_cp,MATCH($H$9,bdd_nom,0))),"",INDEX(bdd_cp,MATCH($H$9,bdd_nom,0)))</f>
        <v>#REF!</v>
      </c>
      <c r="I13" s="90"/>
      <c r="J13" s="90"/>
      <c r="K13" s="36"/>
    </row>
    <row r="15" spans="1:11" ht="30" x14ac:dyDescent="0.25">
      <c r="A15" s="14" t="s">
        <v>34</v>
      </c>
      <c r="B15" s="99" t="s">
        <v>55</v>
      </c>
      <c r="C15" s="99"/>
      <c r="D15" s="99"/>
      <c r="E15" s="99"/>
      <c r="F15" s="14" t="s">
        <v>47</v>
      </c>
      <c r="G15" s="37" t="s">
        <v>244</v>
      </c>
      <c r="H15" s="33" t="s">
        <v>245</v>
      </c>
      <c r="I15" s="33" t="s">
        <v>57</v>
      </c>
      <c r="J15" s="33" t="s">
        <v>246</v>
      </c>
    </row>
    <row r="16" spans="1:11" x14ac:dyDescent="0.25">
      <c r="A16" s="28" t="str">
        <f t="shared" ref="A16:A31" ca="1" si="0">IF(ISERROR(INDEX(code_article,MATCH($B16,Designation_article,0))),"",INDEX(code_article,MATCH($B16,Designation_article,0)))</f>
        <v>AR00028</v>
      </c>
      <c r="B16" s="92" t="s">
        <v>171</v>
      </c>
      <c r="C16" s="93"/>
      <c r="D16" s="93"/>
      <c r="E16" s="94"/>
      <c r="F16" s="29" t="s">
        <v>61</v>
      </c>
      <c r="G16" s="38">
        <v>1</v>
      </c>
      <c r="H16" s="48">
        <v>0.5</v>
      </c>
      <c r="I16" s="49">
        <v>400</v>
      </c>
      <c r="J16" s="39">
        <f ca="1">IF(A16="","",H16*I16)</f>
        <v>200</v>
      </c>
    </row>
    <row r="17" spans="1:18" x14ac:dyDescent="0.25">
      <c r="A17" s="15" t="str">
        <f t="shared" ca="1" si="0"/>
        <v/>
      </c>
      <c r="B17" s="84"/>
      <c r="C17" s="85"/>
      <c r="D17" s="85"/>
      <c r="E17" s="85"/>
      <c r="F17" s="16"/>
      <c r="G17" s="40"/>
      <c r="H17" s="52" t="str">
        <f ca="1">IF(A17="","",INDEX(Tableau19[],MATCH($C$9,Tableau19[N° situ],0),2))</f>
        <v/>
      </c>
      <c r="I17" s="50"/>
      <c r="J17" s="32" t="str">
        <f t="shared" ref="J17:J31" ca="1" si="1">IF(A17="","",H17*I17)</f>
        <v/>
      </c>
    </row>
    <row r="18" spans="1:18" x14ac:dyDescent="0.25">
      <c r="A18" s="30" t="str">
        <f t="shared" ca="1" si="0"/>
        <v>AR00002</v>
      </c>
      <c r="B18" s="95" t="s">
        <v>12</v>
      </c>
      <c r="C18" s="96"/>
      <c r="D18" s="96"/>
      <c r="E18" s="97"/>
      <c r="F18" s="31"/>
      <c r="G18" s="41">
        <v>1</v>
      </c>
      <c r="H18" s="52">
        <v>0</v>
      </c>
      <c r="I18" s="50">
        <v>200</v>
      </c>
      <c r="J18" s="32">
        <f t="shared" ca="1" si="1"/>
        <v>0</v>
      </c>
    </row>
    <row r="19" spans="1:18" x14ac:dyDescent="0.25">
      <c r="A19" s="15" t="str">
        <f t="shared" ca="1" si="0"/>
        <v/>
      </c>
      <c r="B19" s="88"/>
      <c r="C19" s="89"/>
      <c r="D19" s="89"/>
      <c r="E19" s="86"/>
      <c r="F19" s="16"/>
      <c r="G19" s="40"/>
      <c r="H19" s="52" t="str">
        <f ca="1">IF(A19="","",INDEX(Tableau19[],MATCH($C$9,Tableau19[N° situ],0),2))</f>
        <v/>
      </c>
      <c r="I19" s="50"/>
      <c r="J19" s="32" t="str">
        <f t="shared" ca="1" si="1"/>
        <v/>
      </c>
    </row>
    <row r="20" spans="1:18" x14ac:dyDescent="0.25">
      <c r="A20" s="15" t="str">
        <f t="shared" ca="1" si="0"/>
        <v/>
      </c>
      <c r="B20" s="86"/>
      <c r="C20" s="87"/>
      <c r="D20" s="87"/>
      <c r="E20" s="87"/>
      <c r="F20" s="16"/>
      <c r="G20" s="40"/>
      <c r="H20" s="52" t="str">
        <f ca="1">IF(A20="","",INDEX(Tableau19[],MATCH($C$9,Tableau19[N° situ],0),2))</f>
        <v/>
      </c>
      <c r="I20" s="50"/>
      <c r="J20" s="32" t="str">
        <f t="shared" ca="1" si="1"/>
        <v/>
      </c>
      <c r="M20" s="104" t="s">
        <v>257</v>
      </c>
      <c r="N20" s="104"/>
      <c r="O20" s="104" t="s">
        <v>259</v>
      </c>
      <c r="P20" s="104"/>
      <c r="Q20" s="104" t="s">
        <v>249</v>
      </c>
      <c r="R20" s="104"/>
    </row>
    <row r="21" spans="1:18" ht="15" customHeight="1" x14ac:dyDescent="0.25">
      <c r="A21" s="15" t="str">
        <f t="shared" ca="1" si="0"/>
        <v/>
      </c>
      <c r="B21" s="86"/>
      <c r="C21" s="87"/>
      <c r="D21" s="87"/>
      <c r="E21" s="87"/>
      <c r="F21" s="16"/>
      <c r="G21" s="40"/>
      <c r="H21" s="52" t="str">
        <f ca="1">IF(A21="","",INDEX(Tableau19[],MATCH($C$9,Tableau19[N° situ],0),2))</f>
        <v/>
      </c>
      <c r="I21" s="50"/>
      <c r="J21" s="32" t="str">
        <f t="shared" ca="1" si="1"/>
        <v/>
      </c>
      <c r="L21" s="44" t="s">
        <v>255</v>
      </c>
      <c r="M21" s="43" t="s">
        <v>256</v>
      </c>
      <c r="N21" s="43" t="s">
        <v>56</v>
      </c>
      <c r="O21" s="43" t="s">
        <v>258</v>
      </c>
      <c r="P21" s="43" t="s">
        <v>262</v>
      </c>
      <c r="Q21" s="43" t="s">
        <v>260</v>
      </c>
      <c r="R21" s="44" t="s">
        <v>261</v>
      </c>
    </row>
    <row r="22" spans="1:18" x14ac:dyDescent="0.25">
      <c r="A22" s="15"/>
      <c r="B22" s="86"/>
      <c r="C22" s="87"/>
      <c r="D22" s="87"/>
      <c r="E22" s="87"/>
      <c r="F22" s="16"/>
      <c r="G22" s="40"/>
      <c r="H22" s="52" t="str">
        <f>IF(A22="","",INDEX(Tableau19[],MATCH($C$9,Tableau19[N° situ],0),2))</f>
        <v/>
      </c>
      <c r="I22" s="50"/>
      <c r="J22" s="32" t="str">
        <f t="shared" si="1"/>
        <v/>
      </c>
      <c r="L22">
        <v>0</v>
      </c>
      <c r="M22" s="69"/>
      <c r="N22" s="70"/>
      <c r="O22" s="71"/>
      <c r="P22" s="71"/>
      <c r="Q22" s="72"/>
      <c r="R22" s="60"/>
    </row>
    <row r="23" spans="1:18" x14ac:dyDescent="0.25">
      <c r="A23" s="15"/>
      <c r="B23" s="86"/>
      <c r="C23" s="87"/>
      <c r="D23" s="87"/>
      <c r="E23" s="87"/>
      <c r="F23" s="16"/>
      <c r="G23" s="40"/>
      <c r="H23" s="52" t="str">
        <f>IF(A23="","",INDEX(Tableau19[],MATCH($C$9,Tableau19[N° situ],0),2))</f>
        <v/>
      </c>
      <c r="I23" s="50"/>
      <c r="J23" s="32" t="str">
        <f t="shared" si="1"/>
        <v/>
      </c>
      <c r="L23">
        <v>1</v>
      </c>
      <c r="M23" s="77">
        <f ca="1">IF($C$9=Tableau19[[#This Row],[N° situ]],$E$35,"")</f>
        <v>0.33333333333333331</v>
      </c>
      <c r="N23" s="70"/>
      <c r="O23" s="72"/>
      <c r="P23" s="71"/>
      <c r="Q23" s="66"/>
      <c r="R23" s="60"/>
    </row>
    <row r="24" spans="1:18" x14ac:dyDescent="0.25">
      <c r="A24" s="15"/>
      <c r="B24" s="86"/>
      <c r="C24" s="87"/>
      <c r="D24" s="87"/>
      <c r="E24" s="87"/>
      <c r="F24" s="16"/>
      <c r="G24" s="40"/>
      <c r="H24" s="52" t="str">
        <f>IF(A24="","",INDEX(Tableau19[],MATCH($C$9,Tableau19[N° situ],0),2))</f>
        <v/>
      </c>
      <c r="I24" s="50"/>
      <c r="J24" s="32" t="str">
        <f t="shared" si="1"/>
        <v/>
      </c>
      <c r="L24">
        <v>2</v>
      </c>
      <c r="M24" s="77" t="str">
        <f>IF($C$9=Tableau19[[#This Row],[N° situ]],$E$35,"")</f>
        <v/>
      </c>
      <c r="N24" s="70"/>
      <c r="O24" s="72"/>
      <c r="P24" s="71"/>
      <c r="Q24" s="66"/>
      <c r="R24" s="60"/>
    </row>
    <row r="25" spans="1:18" x14ac:dyDescent="0.25">
      <c r="A25" s="15" t="str">
        <f t="shared" ca="1" si="0"/>
        <v/>
      </c>
      <c r="B25" s="86"/>
      <c r="C25" s="87"/>
      <c r="D25" s="87"/>
      <c r="E25" s="87"/>
      <c r="F25" s="16"/>
      <c r="G25" s="40"/>
      <c r="H25" s="52" t="str">
        <f ca="1">IF(A25="","",INDEX(Tableau19[],MATCH($C$9,Tableau19[N° situ],0),2))</f>
        <v/>
      </c>
      <c r="I25" s="50"/>
      <c r="J25" s="32" t="str">
        <f t="shared" ca="1" si="1"/>
        <v/>
      </c>
      <c r="L25">
        <v>3</v>
      </c>
      <c r="M25" s="77" t="str">
        <f>IF($C$9=Tableau19[[#This Row],[N° situ]],$E$35,"")</f>
        <v/>
      </c>
      <c r="N25" s="70"/>
      <c r="O25" s="72"/>
      <c r="P25" s="71"/>
      <c r="Q25" s="66"/>
      <c r="R25" s="60"/>
    </row>
    <row r="26" spans="1:18" x14ac:dyDescent="0.25">
      <c r="A26" s="15" t="str">
        <f t="shared" ca="1" si="0"/>
        <v/>
      </c>
      <c r="B26" s="86"/>
      <c r="C26" s="87"/>
      <c r="D26" s="87"/>
      <c r="E26" s="87"/>
      <c r="F26" s="16"/>
      <c r="G26" s="40"/>
      <c r="H26" s="52" t="str">
        <f ca="1">IF(A26="","",INDEX(Tableau19[],MATCH($C$9,Tableau19[N° situ],0),2))</f>
        <v/>
      </c>
      <c r="I26" s="50"/>
      <c r="J26" s="32" t="str">
        <f t="shared" ca="1" si="1"/>
        <v/>
      </c>
      <c r="L26">
        <v>4</v>
      </c>
      <c r="M26" s="77" t="str">
        <f>IF($C$9=Tableau19[[#This Row],[N° situ]],$E$35,"")</f>
        <v/>
      </c>
      <c r="N26" s="70"/>
      <c r="O26" s="72"/>
      <c r="P26" s="71"/>
      <c r="Q26" s="66"/>
      <c r="R26" s="60"/>
    </row>
    <row r="27" spans="1:18" x14ac:dyDescent="0.25">
      <c r="A27" s="15" t="str">
        <f t="shared" ca="1" si="0"/>
        <v/>
      </c>
      <c r="B27" s="86"/>
      <c r="C27" s="87"/>
      <c r="D27" s="87"/>
      <c r="E27" s="87"/>
      <c r="F27" s="16"/>
      <c r="G27" s="40"/>
      <c r="H27" s="52" t="str">
        <f ca="1">IF(A27="","",INDEX(Tableau19[],MATCH($C$9,Tableau19[N° situ],0),2))</f>
        <v/>
      </c>
      <c r="I27" s="50"/>
      <c r="J27" s="32" t="str">
        <f t="shared" ca="1" si="1"/>
        <v/>
      </c>
      <c r="L27">
        <v>5</v>
      </c>
      <c r="M27" s="77" t="str">
        <f>IF($C$9=Tableau19[[#This Row],[N° situ]],$E$35,"")</f>
        <v/>
      </c>
      <c r="N27" s="70"/>
      <c r="O27" s="72"/>
      <c r="P27" s="71"/>
      <c r="Q27" s="66"/>
      <c r="R27" s="60"/>
    </row>
    <row r="28" spans="1:18" x14ac:dyDescent="0.25">
      <c r="A28" s="15" t="str">
        <f t="shared" ca="1" si="0"/>
        <v/>
      </c>
      <c r="B28" s="86"/>
      <c r="C28" s="87"/>
      <c r="D28" s="87"/>
      <c r="E28" s="87"/>
      <c r="F28" s="16"/>
      <c r="G28" s="40"/>
      <c r="H28" s="52" t="str">
        <f ca="1">IF(A28="","",INDEX(Tableau19[],MATCH($C$9,Tableau19[N° situ],0),2))</f>
        <v/>
      </c>
      <c r="I28" s="50"/>
      <c r="J28" s="32" t="str">
        <f t="shared" ca="1" si="1"/>
        <v/>
      </c>
      <c r="L28">
        <v>6</v>
      </c>
      <c r="M28" s="77" t="str">
        <f>IF($C$9=Tableau19[[#This Row],[N° situ]],$E$35,"")</f>
        <v/>
      </c>
      <c r="N28" s="70"/>
      <c r="O28" s="72"/>
      <c r="P28" s="71"/>
      <c r="Q28" s="66"/>
      <c r="R28" s="60"/>
    </row>
    <row r="29" spans="1:18" x14ac:dyDescent="0.25">
      <c r="A29" s="15" t="str">
        <f t="shared" ca="1" si="0"/>
        <v/>
      </c>
      <c r="B29" s="86"/>
      <c r="C29" s="87"/>
      <c r="D29" s="87"/>
      <c r="E29" s="87"/>
      <c r="F29" s="16"/>
      <c r="G29" s="40"/>
      <c r="H29" s="52" t="str">
        <f ca="1">IF(A29="","",INDEX(Tableau19[],MATCH($C$9,Tableau19[N° situ],0),2))</f>
        <v/>
      </c>
      <c r="I29" s="50"/>
      <c r="J29" s="32" t="str">
        <f t="shared" ca="1" si="1"/>
        <v/>
      </c>
      <c r="L29">
        <v>7</v>
      </c>
      <c r="M29" s="77" t="str">
        <f>IF($C$9=Tableau19[[#This Row],[N° situ]],$E$35,"")</f>
        <v/>
      </c>
      <c r="N29" s="70"/>
      <c r="O29" s="72"/>
      <c r="P29" s="71"/>
      <c r="Q29" s="66"/>
      <c r="R29" s="60"/>
    </row>
    <row r="30" spans="1:18" x14ac:dyDescent="0.25">
      <c r="A30" s="15" t="str">
        <f t="shared" ca="1" si="0"/>
        <v/>
      </c>
      <c r="B30" s="86"/>
      <c r="C30" s="87"/>
      <c r="D30" s="87"/>
      <c r="E30" s="87"/>
      <c r="F30" s="16"/>
      <c r="G30" s="40"/>
      <c r="H30" s="52" t="str">
        <f ca="1">IF(A30="","",INDEX(Tableau19[],MATCH($C$9,Tableau19[N° situ],0),2))</f>
        <v/>
      </c>
      <c r="I30" s="50"/>
      <c r="J30" s="32" t="str">
        <f t="shared" ca="1" si="1"/>
        <v/>
      </c>
      <c r="L30">
        <v>8</v>
      </c>
      <c r="M30" s="77" t="str">
        <f>IF($C$9=Tableau19[[#This Row],[N° situ]],$E$35,"")</f>
        <v/>
      </c>
      <c r="N30" s="70"/>
      <c r="O30" s="72"/>
      <c r="P30" s="71"/>
      <c r="Q30" s="66"/>
      <c r="R30" s="60"/>
    </row>
    <row r="31" spans="1:18" x14ac:dyDescent="0.25">
      <c r="A31" s="17" t="str">
        <f t="shared" ca="1" si="0"/>
        <v/>
      </c>
      <c r="B31" s="102"/>
      <c r="C31" s="103"/>
      <c r="D31" s="103"/>
      <c r="E31" s="103"/>
      <c r="F31" s="9"/>
      <c r="G31" s="42"/>
      <c r="H31" s="53" t="str">
        <f ca="1">IF(A31="","",INDEX(Tableau19[],MATCH($C$9,Tableau19[N° situ],0),2))</f>
        <v/>
      </c>
      <c r="I31" s="51"/>
      <c r="J31" s="64" t="str">
        <f t="shared" ca="1" si="1"/>
        <v/>
      </c>
      <c r="L31">
        <v>9</v>
      </c>
      <c r="M31" s="77" t="str">
        <f>IF($C$9=Tableau19[[#This Row],[N° situ]],$E$35,"")</f>
        <v/>
      </c>
      <c r="N31" s="70"/>
      <c r="O31" s="72"/>
      <c r="P31" s="71"/>
      <c r="Q31" s="66"/>
      <c r="R31" s="60"/>
    </row>
    <row r="32" spans="1:18" ht="15" customHeight="1" x14ac:dyDescent="0.25">
      <c r="L32">
        <v>10</v>
      </c>
      <c r="M32" s="77" t="str">
        <f>IF($C$9=Tableau19[[#This Row],[N° situ]],$E$35,"")</f>
        <v/>
      </c>
      <c r="N32" s="70"/>
      <c r="O32" s="72"/>
      <c r="P32" s="71"/>
      <c r="Q32" s="66"/>
      <c r="R32" s="60"/>
    </row>
    <row r="33" spans="1:21" ht="45.75" customHeight="1" x14ac:dyDescent="0.25">
      <c r="A33" s="105" t="s">
        <v>247</v>
      </c>
      <c r="B33" s="106"/>
      <c r="C33" s="109" t="s">
        <v>248</v>
      </c>
      <c r="D33" s="110"/>
      <c r="E33" s="100" t="s">
        <v>253</v>
      </c>
      <c r="F33" s="101"/>
      <c r="G33" s="100" t="s">
        <v>252</v>
      </c>
      <c r="H33" s="101"/>
      <c r="I33" s="113" t="s">
        <v>249</v>
      </c>
      <c r="J33" s="101"/>
      <c r="L33" s="66"/>
      <c r="M33" s="66"/>
      <c r="N33" s="66"/>
      <c r="O33" s="66"/>
      <c r="P33" s="66"/>
      <c r="Q33" s="66"/>
      <c r="R33" s="66"/>
      <c r="S33" s="66"/>
      <c r="T33" s="66"/>
      <c r="U33" s="66"/>
    </row>
    <row r="34" spans="1:21" x14ac:dyDescent="0.25">
      <c r="A34" s="107"/>
      <c r="B34" s="108"/>
      <c r="C34" s="78"/>
      <c r="D34" s="79"/>
      <c r="E34" s="45" t="s">
        <v>250</v>
      </c>
      <c r="F34" s="45" t="s">
        <v>251</v>
      </c>
      <c r="G34" s="45" t="s">
        <v>250</v>
      </c>
      <c r="H34" s="45" t="s">
        <v>251</v>
      </c>
      <c r="I34" s="55" t="s">
        <v>250</v>
      </c>
      <c r="J34" s="45" t="s">
        <v>251</v>
      </c>
      <c r="M34" s="59"/>
      <c r="N34" s="66"/>
      <c r="O34" s="66"/>
      <c r="P34" s="66"/>
      <c r="Q34" s="66"/>
      <c r="R34" s="66"/>
      <c r="S34" s="66"/>
      <c r="T34" s="66"/>
      <c r="U34" s="66"/>
    </row>
    <row r="35" spans="1:21" x14ac:dyDescent="0.25">
      <c r="A35" s="100" t="s">
        <v>56</v>
      </c>
      <c r="B35" s="101"/>
      <c r="C35" s="115">
        <v>600</v>
      </c>
      <c r="D35" s="116"/>
      <c r="E35" s="68">
        <f ca="1">J37/C35</f>
        <v>0.33333333333333331</v>
      </c>
      <c r="F35" s="73">
        <f ca="1">J37</f>
        <v>200</v>
      </c>
      <c r="G35" s="68">
        <v>0</v>
      </c>
      <c r="H35" s="73">
        <v>0</v>
      </c>
      <c r="I35" s="68">
        <f ca="1">E35+G35</f>
        <v>0.33333333333333331</v>
      </c>
      <c r="J35" s="73">
        <f ca="1">F35+H35</f>
        <v>200</v>
      </c>
      <c r="M35" s="59"/>
      <c r="N35" s="67"/>
      <c r="O35" s="66"/>
      <c r="P35" s="66"/>
      <c r="Q35" s="66"/>
      <c r="R35" s="66"/>
      <c r="S35" s="66"/>
      <c r="T35" s="66"/>
      <c r="U35" s="66"/>
    </row>
    <row r="36" spans="1:21" x14ac:dyDescent="0.25">
      <c r="A36" s="54"/>
      <c r="B36" s="54"/>
      <c r="C36" s="56"/>
      <c r="D36" s="56"/>
      <c r="E36" s="25"/>
      <c r="F36" s="25"/>
      <c r="G36" s="25"/>
      <c r="H36" s="25"/>
      <c r="I36" s="58"/>
      <c r="J36" s="57"/>
      <c r="M36" s="59"/>
      <c r="O36" s="66"/>
      <c r="P36" s="66"/>
      <c r="Q36" s="66"/>
      <c r="R36" s="66"/>
      <c r="S36" s="66"/>
      <c r="T36" s="66"/>
      <c r="U36" s="66"/>
    </row>
    <row r="37" spans="1:21" x14ac:dyDescent="0.25">
      <c r="E37" s="65"/>
      <c r="F37" s="76"/>
      <c r="G37" s="22"/>
      <c r="H37" s="22"/>
      <c r="I37" s="18" t="s">
        <v>225</v>
      </c>
      <c r="J37" s="61">
        <f ca="1">SUM(J16:J31)</f>
        <v>200</v>
      </c>
      <c r="M37" s="59"/>
      <c r="N37" s="66"/>
      <c r="O37" s="66"/>
      <c r="P37" s="66"/>
      <c r="Q37" s="66"/>
      <c r="R37" s="66"/>
      <c r="S37" s="66"/>
      <c r="T37" s="66"/>
      <c r="U37" s="66"/>
    </row>
    <row r="38" spans="1:21" ht="15" customHeight="1" x14ac:dyDescent="0.25">
      <c r="B38" s="54"/>
      <c r="C38" s="54"/>
      <c r="D38" s="46"/>
      <c r="E38" s="46"/>
      <c r="F38" s="22">
        <v>3200</v>
      </c>
      <c r="G38" s="22"/>
      <c r="H38" s="22"/>
      <c r="I38" s="19" t="s">
        <v>263</v>
      </c>
      <c r="J38" s="62">
        <f ca="1">J37*0.2</f>
        <v>40</v>
      </c>
      <c r="M38" s="59"/>
      <c r="N38" s="66"/>
      <c r="O38" s="66"/>
      <c r="P38" s="66"/>
      <c r="Q38" s="66"/>
      <c r="R38" s="66"/>
      <c r="S38" s="66"/>
      <c r="T38" s="66"/>
      <c r="U38" s="66"/>
    </row>
    <row r="39" spans="1:21" ht="18" customHeight="1" x14ac:dyDescent="0.25">
      <c r="B39" s="74"/>
      <c r="C39" s="75"/>
      <c r="D39" s="74"/>
      <c r="E39" s="74"/>
      <c r="F39" s="22"/>
      <c r="G39" s="22"/>
      <c r="H39" s="22"/>
      <c r="I39" s="19" t="s">
        <v>60</v>
      </c>
      <c r="J39" s="62">
        <f ca="1">J37+J38</f>
        <v>240</v>
      </c>
      <c r="M39" s="59"/>
      <c r="N39" s="66"/>
      <c r="O39" s="66"/>
      <c r="P39" s="66"/>
      <c r="Q39" s="66"/>
      <c r="R39" s="66"/>
      <c r="S39" s="66"/>
      <c r="T39" s="66"/>
      <c r="U39" s="66"/>
    </row>
    <row r="40" spans="1:21" x14ac:dyDescent="0.25">
      <c r="B40" s="22"/>
      <c r="C40" s="22"/>
      <c r="D40" s="46"/>
      <c r="E40" s="46"/>
      <c r="F40" s="22"/>
      <c r="G40" s="22"/>
      <c r="H40" s="22"/>
      <c r="I40" s="19" t="s">
        <v>59</v>
      </c>
      <c r="J40" s="62">
        <v>0</v>
      </c>
      <c r="L40" s="66"/>
      <c r="M40" s="66"/>
      <c r="N40" s="66"/>
      <c r="O40" s="66"/>
      <c r="P40" s="66"/>
      <c r="Q40" s="66"/>
      <c r="R40" s="66"/>
      <c r="S40" s="66"/>
      <c r="T40" s="66"/>
      <c r="U40" s="66"/>
    </row>
    <row r="41" spans="1:21" x14ac:dyDescent="0.25">
      <c r="B41" s="22"/>
      <c r="C41" s="22"/>
      <c r="D41" s="46"/>
      <c r="E41" s="46"/>
      <c r="F41" s="22"/>
      <c r="G41" s="22"/>
      <c r="H41" s="22"/>
      <c r="I41" s="20" t="s">
        <v>58</v>
      </c>
      <c r="J41" s="63">
        <f ca="1">J39-J40</f>
        <v>240</v>
      </c>
      <c r="L41" s="66"/>
      <c r="M41" s="66"/>
      <c r="N41" s="66"/>
      <c r="O41" s="66"/>
      <c r="P41" s="66"/>
      <c r="Q41" s="66"/>
      <c r="R41" s="66"/>
      <c r="S41" s="66"/>
      <c r="T41" s="66"/>
      <c r="U41" s="66"/>
    </row>
    <row r="43" spans="1:21" x14ac:dyDescent="0.25">
      <c r="B43" s="21"/>
      <c r="C43" s="21"/>
      <c r="D43" s="21"/>
      <c r="E43" s="21"/>
      <c r="F43" s="21"/>
      <c r="G43" s="21"/>
      <c r="I43" s="7" t="s">
        <v>62</v>
      </c>
    </row>
    <row r="46" spans="1:21" x14ac:dyDescent="0.25">
      <c r="A46" s="98" t="s">
        <v>165</v>
      </c>
      <c r="B46" s="98"/>
      <c r="C46" s="98"/>
      <c r="D46" s="98"/>
      <c r="E46" s="98"/>
      <c r="F46" s="98"/>
      <c r="G46" s="98"/>
      <c r="H46" s="98"/>
      <c r="I46" s="98"/>
    </row>
    <row r="47" spans="1:21" x14ac:dyDescent="0.25">
      <c r="A47" s="98"/>
      <c r="B47" s="98"/>
      <c r="C47" s="98"/>
      <c r="D47" s="98"/>
      <c r="E47" s="98"/>
      <c r="F47" s="98"/>
      <c r="G47" s="98"/>
      <c r="H47" s="98"/>
      <c r="I47" s="98"/>
    </row>
  </sheetData>
  <mergeCells count="40">
    <mergeCell ref="B15:E15"/>
    <mergeCell ref="B16:E16"/>
    <mergeCell ref="B17:E17"/>
    <mergeCell ref="B18:E18"/>
    <mergeCell ref="A9:B10"/>
    <mergeCell ref="D9:E9"/>
    <mergeCell ref="D10:E10"/>
    <mergeCell ref="C9:C10"/>
    <mergeCell ref="B19:E19"/>
    <mergeCell ref="B20:E20"/>
    <mergeCell ref="B21:E21"/>
    <mergeCell ref="B22:E22"/>
    <mergeCell ref="B23:E23"/>
    <mergeCell ref="A46:I47"/>
    <mergeCell ref="B31:E31"/>
    <mergeCell ref="A35:B35"/>
    <mergeCell ref="C35:D35"/>
    <mergeCell ref="B25:E25"/>
    <mergeCell ref="B26:E26"/>
    <mergeCell ref="B27:E27"/>
    <mergeCell ref="B28:E28"/>
    <mergeCell ref="B29:E29"/>
    <mergeCell ref="B30:E30"/>
    <mergeCell ref="H9:J9"/>
    <mergeCell ref="H10:J10"/>
    <mergeCell ref="H11:J11"/>
    <mergeCell ref="B11:C11"/>
    <mergeCell ref="C13:E13"/>
    <mergeCell ref="H12:J12"/>
    <mergeCell ref="H13:J13"/>
    <mergeCell ref="C12:E12"/>
    <mergeCell ref="M20:N20"/>
    <mergeCell ref="O20:P20"/>
    <mergeCell ref="Q20:R20"/>
    <mergeCell ref="A33:B34"/>
    <mergeCell ref="C33:D34"/>
    <mergeCell ref="I33:J33"/>
    <mergeCell ref="G33:H33"/>
    <mergeCell ref="E33:F33"/>
    <mergeCell ref="B24:E24"/>
  </mergeCells>
  <conditionalFormatting sqref="M23:M32">
    <cfRule type="expression" priority="1">
      <formula>"si(M22&lt;&gt;"")"</formula>
    </cfRule>
  </conditionalFormatting>
  <dataValidations count="4">
    <dataValidation type="list" allowBlank="1" showInputMessage="1" showErrorMessage="1" sqref="C13">
      <formula1>Mode_reglement</formula1>
    </dataValidation>
    <dataValidation type="list" allowBlank="1" showInputMessage="1" sqref="C20:E31 C16:E18 B16:B31">
      <formula1>Designation_article</formula1>
    </dataValidation>
    <dataValidation type="list" allowBlank="1" showInputMessage="1" sqref="H9">
      <formula1>bdd_nom</formula1>
    </dataValidation>
    <dataValidation type="list" allowBlank="1" showInputMessage="1" showErrorMessage="1" sqref="F16:F31">
      <formula1>Unités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horizontalDpi="4294967293" verticalDpi="4294967293" r:id="rId1"/>
  <headerFooter>
    <oddFooter xml:space="preserve">&amp;C&amp;6S.A.S. GALLIER JEROME - Siège social : 2 rue des Lilas - 14210 ESQUAY NOTRE DAME
S.A.S. au capital de 2 500€ - SIRET 809 324 510 - R.C.S Caen - APE 7490A
Domiciliation bancaire : C.A rue Camille Blaizot - 14210 EVRECY
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ulaireClient">
                <anchor moveWithCells="1" sizeWithCells="1">
                  <from>
                    <xdr:col>13</xdr:col>
                    <xdr:colOff>0</xdr:colOff>
                    <xdr:row>1</xdr:row>
                    <xdr:rowOff>0</xdr:rowOff>
                  </from>
                  <to>
                    <xdr:col>15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eFormulaireArticle">
                <anchor moveWithCells="1" sizeWithCells="1">
                  <from>
                    <xdr:col>15</xdr:col>
                    <xdr:colOff>0</xdr:colOff>
                    <xdr:row>1</xdr:row>
                    <xdr:rowOff>0</xdr:rowOff>
                  </from>
                  <to>
                    <xdr:col>17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RAZ_facture">
                <anchor moveWithCells="1" sizeWithCells="1">
                  <from>
                    <xdr:col>14</xdr:col>
                    <xdr:colOff>0</xdr:colOff>
                    <xdr:row>13</xdr:row>
                    <xdr:rowOff>0</xdr:rowOff>
                  </from>
                  <to>
                    <xdr:col>16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sauvegarde">
                <anchor moveWithCells="1" sizeWithCells="1">
                  <from>
                    <xdr:col>13</xdr:col>
                    <xdr:colOff>0</xdr:colOff>
                    <xdr:row>8</xdr:row>
                    <xdr:rowOff>0</xdr:rowOff>
                  </from>
                  <to>
                    <xdr:col>17</xdr:col>
                    <xdr:colOff>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5"/>
  <sheetViews>
    <sheetView topLeftCell="A10" workbookViewId="0">
      <selection activeCell="F45" sqref="F45"/>
    </sheetView>
  </sheetViews>
  <sheetFormatPr baseColWidth="10" defaultRowHeight="15" x14ac:dyDescent="0.25"/>
  <cols>
    <col min="1" max="1" width="10.140625" bestFit="1" customWidth="1"/>
    <col min="2" max="2" width="67" bestFit="1" customWidth="1"/>
    <col min="3" max="3" width="17.140625" bestFit="1" customWidth="1"/>
    <col min="4" max="4" width="10.5703125" bestFit="1" customWidth="1"/>
    <col min="5" max="5" width="11.7109375" style="27" bestFit="1" customWidth="1"/>
  </cols>
  <sheetData>
    <row r="1" spans="1:5" x14ac:dyDescent="0.25">
      <c r="A1" s="1" t="s">
        <v>34</v>
      </c>
      <c r="B1" s="1" t="s">
        <v>45</v>
      </c>
      <c r="C1" s="1" t="s">
        <v>46</v>
      </c>
      <c r="D1" s="1" t="s">
        <v>47</v>
      </c>
      <c r="E1" s="26" t="s">
        <v>48</v>
      </c>
    </row>
    <row r="2" spans="1:5" x14ac:dyDescent="0.25">
      <c r="A2" t="s">
        <v>9</v>
      </c>
      <c r="B2" t="s">
        <v>10</v>
      </c>
      <c r="C2" t="s">
        <v>1</v>
      </c>
      <c r="D2" t="s">
        <v>98</v>
      </c>
      <c r="E2" s="27">
        <v>1</v>
      </c>
    </row>
    <row r="3" spans="1:5" x14ac:dyDescent="0.25">
      <c r="A3" t="s">
        <v>11</v>
      </c>
      <c r="B3" t="s">
        <v>12</v>
      </c>
      <c r="C3" t="s">
        <v>1</v>
      </c>
      <c r="D3" t="s">
        <v>98</v>
      </c>
      <c r="E3" s="27">
        <v>1</v>
      </c>
    </row>
    <row r="4" spans="1:5" x14ac:dyDescent="0.25">
      <c r="A4" t="s">
        <v>13</v>
      </c>
      <c r="B4" t="s">
        <v>14</v>
      </c>
      <c r="C4" t="s">
        <v>3</v>
      </c>
      <c r="D4" t="s">
        <v>61</v>
      </c>
      <c r="E4" s="27">
        <v>1</v>
      </c>
    </row>
    <row r="5" spans="1:5" x14ac:dyDescent="0.25">
      <c r="A5" t="s">
        <v>15</v>
      </c>
      <c r="B5" t="s">
        <v>16</v>
      </c>
      <c r="C5" t="s">
        <v>3</v>
      </c>
      <c r="D5" t="s">
        <v>98</v>
      </c>
      <c r="E5" s="27">
        <v>1</v>
      </c>
    </row>
    <row r="6" spans="1:5" x14ac:dyDescent="0.25">
      <c r="A6" t="s">
        <v>17</v>
      </c>
      <c r="B6" t="s">
        <v>18</v>
      </c>
      <c r="C6" t="s">
        <v>105</v>
      </c>
      <c r="D6" t="s">
        <v>61</v>
      </c>
      <c r="E6" s="27">
        <v>1</v>
      </c>
    </row>
    <row r="7" spans="1:5" x14ac:dyDescent="0.25">
      <c r="A7" t="s">
        <v>19</v>
      </c>
      <c r="B7" t="s">
        <v>20</v>
      </c>
      <c r="C7" t="s">
        <v>6</v>
      </c>
      <c r="D7" t="s">
        <v>61</v>
      </c>
      <c r="E7" s="27">
        <v>1</v>
      </c>
    </row>
    <row r="8" spans="1:5" x14ac:dyDescent="0.25">
      <c r="A8" t="s">
        <v>21</v>
      </c>
      <c r="B8" t="s">
        <v>22</v>
      </c>
      <c r="C8" t="s">
        <v>3</v>
      </c>
      <c r="D8" t="s">
        <v>61</v>
      </c>
      <c r="E8" s="27">
        <v>1</v>
      </c>
    </row>
    <row r="9" spans="1:5" x14ac:dyDescent="0.25">
      <c r="A9" t="s">
        <v>23</v>
      </c>
      <c r="B9" t="s">
        <v>116</v>
      </c>
      <c r="C9" t="s">
        <v>1</v>
      </c>
      <c r="D9" t="s">
        <v>98</v>
      </c>
      <c r="E9" s="27">
        <v>1</v>
      </c>
    </row>
    <row r="10" spans="1:5" x14ac:dyDescent="0.25">
      <c r="A10" t="s">
        <v>24</v>
      </c>
      <c r="B10" t="s">
        <v>25</v>
      </c>
      <c r="C10" t="s">
        <v>1</v>
      </c>
      <c r="D10" t="s">
        <v>98</v>
      </c>
      <c r="E10" s="27">
        <v>1</v>
      </c>
    </row>
    <row r="11" spans="1:5" x14ac:dyDescent="0.25">
      <c r="A11" t="s">
        <v>26</v>
      </c>
      <c r="B11" t="s">
        <v>27</v>
      </c>
      <c r="C11" t="s">
        <v>8</v>
      </c>
      <c r="D11" t="s">
        <v>61</v>
      </c>
      <c r="E11" s="27">
        <v>1</v>
      </c>
    </row>
    <row r="12" spans="1:5" x14ac:dyDescent="0.25">
      <c r="A12" t="s">
        <v>28</v>
      </c>
      <c r="B12" t="s">
        <v>29</v>
      </c>
      <c r="C12" t="s">
        <v>1</v>
      </c>
      <c r="D12" t="s">
        <v>98</v>
      </c>
      <c r="E12" s="27">
        <v>1</v>
      </c>
    </row>
    <row r="13" spans="1:5" x14ac:dyDescent="0.25">
      <c r="A13" t="s">
        <v>30</v>
      </c>
      <c r="B13" t="s">
        <v>207</v>
      </c>
      <c r="C13" t="s">
        <v>1</v>
      </c>
      <c r="D13" t="s">
        <v>61</v>
      </c>
      <c r="E13" s="27">
        <v>1</v>
      </c>
    </row>
    <row r="14" spans="1:5" x14ac:dyDescent="0.25">
      <c r="A14" t="s">
        <v>31</v>
      </c>
      <c r="B14" t="s">
        <v>32</v>
      </c>
      <c r="C14" t="s">
        <v>1</v>
      </c>
      <c r="D14" t="s">
        <v>61</v>
      </c>
      <c r="E14" s="27">
        <v>1</v>
      </c>
    </row>
    <row r="15" spans="1:5" x14ac:dyDescent="0.25">
      <c r="A15" t="s">
        <v>33</v>
      </c>
      <c r="B15" t="s">
        <v>106</v>
      </c>
      <c r="C15" t="s">
        <v>1</v>
      </c>
      <c r="D15" t="s">
        <v>61</v>
      </c>
      <c r="E15" s="27">
        <v>1</v>
      </c>
    </row>
    <row r="16" spans="1:5" x14ac:dyDescent="0.25">
      <c r="A16" t="s">
        <v>101</v>
      </c>
      <c r="B16" t="s">
        <v>102</v>
      </c>
      <c r="C16" t="s">
        <v>1</v>
      </c>
      <c r="D16" t="s">
        <v>61</v>
      </c>
      <c r="E16" s="27">
        <v>1</v>
      </c>
    </row>
    <row r="17" spans="1:5" x14ac:dyDescent="0.25">
      <c r="A17" t="s">
        <v>111</v>
      </c>
      <c r="B17" t="s">
        <v>112</v>
      </c>
      <c r="C17" t="s">
        <v>1</v>
      </c>
      <c r="D17" t="s">
        <v>61</v>
      </c>
      <c r="E17" s="27">
        <v>1</v>
      </c>
    </row>
    <row r="18" spans="1:5" x14ac:dyDescent="0.25">
      <c r="A18" s="25" t="s">
        <v>113</v>
      </c>
      <c r="B18" s="25" t="s">
        <v>114</v>
      </c>
      <c r="C18" s="25" t="s">
        <v>1</v>
      </c>
      <c r="D18" s="25" t="s">
        <v>98</v>
      </c>
      <c r="E18" s="27">
        <v>1</v>
      </c>
    </row>
    <row r="19" spans="1:5" x14ac:dyDescent="0.25">
      <c r="A19" s="25" t="s">
        <v>115</v>
      </c>
      <c r="B19" s="25" t="s">
        <v>117</v>
      </c>
      <c r="C19" s="25" t="s">
        <v>119</v>
      </c>
      <c r="D19" t="s">
        <v>61</v>
      </c>
      <c r="E19" s="27">
        <v>1</v>
      </c>
    </row>
    <row r="20" spans="1:5" x14ac:dyDescent="0.25">
      <c r="A20" s="25" t="s">
        <v>133</v>
      </c>
      <c r="B20" s="25" t="s">
        <v>134</v>
      </c>
      <c r="C20" s="25" t="s">
        <v>119</v>
      </c>
      <c r="D20" t="s">
        <v>61</v>
      </c>
      <c r="E20" s="27">
        <v>1</v>
      </c>
    </row>
    <row r="21" spans="1:5" x14ac:dyDescent="0.25">
      <c r="A21" s="25" t="s">
        <v>136</v>
      </c>
      <c r="B21" t="s">
        <v>143</v>
      </c>
      <c r="C21" t="s">
        <v>3</v>
      </c>
      <c r="D21" t="s">
        <v>98</v>
      </c>
      <c r="E21" s="27">
        <v>1</v>
      </c>
    </row>
    <row r="22" spans="1:5" x14ac:dyDescent="0.25">
      <c r="A22" s="25" t="s">
        <v>142</v>
      </c>
      <c r="B22" t="s">
        <v>144</v>
      </c>
      <c r="C22" t="s">
        <v>3</v>
      </c>
      <c r="D22" t="s">
        <v>98</v>
      </c>
      <c r="E22" s="27">
        <v>1</v>
      </c>
    </row>
    <row r="23" spans="1:5" x14ac:dyDescent="0.25">
      <c r="A23" s="25" t="s">
        <v>145</v>
      </c>
      <c r="B23" t="s">
        <v>146</v>
      </c>
      <c r="C23" t="s">
        <v>3</v>
      </c>
      <c r="D23" t="s">
        <v>61</v>
      </c>
      <c r="E23" s="27">
        <v>1</v>
      </c>
    </row>
    <row r="24" spans="1:5" x14ac:dyDescent="0.25">
      <c r="A24" s="25" t="s">
        <v>148</v>
      </c>
      <c r="B24" t="s">
        <v>149</v>
      </c>
      <c r="C24" t="s">
        <v>1</v>
      </c>
      <c r="D24" t="s">
        <v>61</v>
      </c>
      <c r="E24" s="27">
        <v>1</v>
      </c>
    </row>
    <row r="25" spans="1:5" x14ac:dyDescent="0.25">
      <c r="A25" s="25" t="s">
        <v>156</v>
      </c>
      <c r="B25" s="25" t="s">
        <v>152</v>
      </c>
      <c r="C25" s="25" t="s">
        <v>1</v>
      </c>
      <c r="D25" s="25" t="s">
        <v>61</v>
      </c>
      <c r="E25" s="27">
        <v>1</v>
      </c>
    </row>
    <row r="26" spans="1:5" x14ac:dyDescent="0.25">
      <c r="A26" s="25" t="s">
        <v>157</v>
      </c>
      <c r="B26" s="25" t="s">
        <v>153</v>
      </c>
      <c r="C26" s="25" t="s">
        <v>119</v>
      </c>
      <c r="D26" s="25" t="s">
        <v>61</v>
      </c>
      <c r="E26" s="27">
        <v>1</v>
      </c>
    </row>
    <row r="27" spans="1:5" x14ac:dyDescent="0.25">
      <c r="A27" s="25" t="s">
        <v>158</v>
      </c>
      <c r="B27" s="25" t="s">
        <v>161</v>
      </c>
      <c r="C27" s="25" t="s">
        <v>1</v>
      </c>
      <c r="D27" s="25" t="s">
        <v>61</v>
      </c>
      <c r="E27" s="27">
        <v>1</v>
      </c>
    </row>
    <row r="28" spans="1:5" x14ac:dyDescent="0.25">
      <c r="A28" s="25" t="s">
        <v>162</v>
      </c>
      <c r="B28" s="25" t="s">
        <v>163</v>
      </c>
      <c r="C28" s="25" t="s">
        <v>104</v>
      </c>
      <c r="D28" s="25" t="s">
        <v>61</v>
      </c>
      <c r="E28" s="27">
        <v>1</v>
      </c>
    </row>
    <row r="29" spans="1:5" x14ac:dyDescent="0.25">
      <c r="A29" s="25" t="s">
        <v>170</v>
      </c>
      <c r="B29" s="25" t="s">
        <v>171</v>
      </c>
      <c r="C29" s="25" t="s">
        <v>104</v>
      </c>
      <c r="D29" s="25" t="s">
        <v>61</v>
      </c>
      <c r="E29" s="27">
        <v>1</v>
      </c>
    </row>
    <row r="30" spans="1:5" x14ac:dyDescent="0.25">
      <c r="A30" s="25" t="s">
        <v>172</v>
      </c>
      <c r="B30" s="25" t="s">
        <v>173</v>
      </c>
      <c r="C30" s="25" t="s">
        <v>3</v>
      </c>
      <c r="D30" s="25" t="s">
        <v>61</v>
      </c>
      <c r="E30" s="27">
        <v>1</v>
      </c>
    </row>
    <row r="31" spans="1:5" x14ac:dyDescent="0.25">
      <c r="A31" s="25" t="s">
        <v>183</v>
      </c>
      <c r="B31" s="25" t="s">
        <v>184</v>
      </c>
      <c r="C31" s="25" t="s">
        <v>119</v>
      </c>
      <c r="D31" s="25" t="s">
        <v>61</v>
      </c>
      <c r="E31" s="27">
        <v>1</v>
      </c>
    </row>
    <row r="32" spans="1:5" x14ac:dyDescent="0.25">
      <c r="A32" s="25" t="s">
        <v>185</v>
      </c>
      <c r="B32" s="25" t="s">
        <v>186</v>
      </c>
      <c r="C32" s="25" t="s">
        <v>1</v>
      </c>
      <c r="D32" s="25" t="s">
        <v>61</v>
      </c>
      <c r="E32" s="27">
        <v>1</v>
      </c>
    </row>
    <row r="33" spans="1:5" x14ac:dyDescent="0.25">
      <c r="A33" s="25" t="s">
        <v>188</v>
      </c>
      <c r="B33" t="s">
        <v>189</v>
      </c>
      <c r="C33" t="s">
        <v>1</v>
      </c>
      <c r="D33" t="s">
        <v>61</v>
      </c>
      <c r="E33" s="27">
        <v>1</v>
      </c>
    </row>
    <row r="34" spans="1:5" x14ac:dyDescent="0.25">
      <c r="A34" s="25" t="s">
        <v>194</v>
      </c>
      <c r="B34" t="s">
        <v>206</v>
      </c>
      <c r="C34" t="s">
        <v>1</v>
      </c>
      <c r="D34" t="s">
        <v>61</v>
      </c>
      <c r="E34" s="27">
        <v>1</v>
      </c>
    </row>
    <row r="35" spans="1:5" x14ac:dyDescent="0.25">
      <c r="A35" s="25" t="s">
        <v>198</v>
      </c>
      <c r="B35" t="s">
        <v>199</v>
      </c>
      <c r="C35" t="s">
        <v>1</v>
      </c>
      <c r="D35" t="s">
        <v>61</v>
      </c>
      <c r="E35" s="27">
        <v>1</v>
      </c>
    </row>
    <row r="36" spans="1:5" x14ac:dyDescent="0.25">
      <c r="A36" s="25" t="s">
        <v>201</v>
      </c>
      <c r="B36" s="25" t="s">
        <v>202</v>
      </c>
      <c r="C36" s="25" t="s">
        <v>1</v>
      </c>
      <c r="D36" s="25" t="s">
        <v>61</v>
      </c>
      <c r="E36" s="27">
        <v>1</v>
      </c>
    </row>
    <row r="37" spans="1:5" x14ac:dyDescent="0.25">
      <c r="A37" s="25" t="s">
        <v>209</v>
      </c>
      <c r="B37" s="25" t="s">
        <v>208</v>
      </c>
      <c r="C37" s="25" t="s">
        <v>119</v>
      </c>
      <c r="D37" s="25" t="s">
        <v>61</v>
      </c>
      <c r="E37" s="27">
        <v>1</v>
      </c>
    </row>
    <row r="38" spans="1:5" x14ac:dyDescent="0.25">
      <c r="A38" s="25" t="s">
        <v>211</v>
      </c>
      <c r="B38" s="25" t="s">
        <v>212</v>
      </c>
      <c r="C38" s="25" t="s">
        <v>119</v>
      </c>
      <c r="D38" s="25" t="s">
        <v>61</v>
      </c>
      <c r="E38" s="27">
        <v>1</v>
      </c>
    </row>
    <row r="39" spans="1:5" x14ac:dyDescent="0.25">
      <c r="A39" s="25" t="s">
        <v>216</v>
      </c>
      <c r="B39" s="25" t="s">
        <v>217</v>
      </c>
      <c r="C39" s="25" t="s">
        <v>1</v>
      </c>
      <c r="D39" s="25" t="s">
        <v>61</v>
      </c>
      <c r="E39" s="27">
        <v>1</v>
      </c>
    </row>
    <row r="40" spans="1:5" x14ac:dyDescent="0.25">
      <c r="A40" s="25" t="s">
        <v>223</v>
      </c>
      <c r="B40" s="25" t="s">
        <v>224</v>
      </c>
      <c r="C40" s="25" t="s">
        <v>1</v>
      </c>
      <c r="D40" s="25" t="s">
        <v>61</v>
      </c>
      <c r="E40" s="27">
        <v>1</v>
      </c>
    </row>
    <row r="41" spans="1:5" x14ac:dyDescent="0.25">
      <c r="A41" s="25" t="s">
        <v>228</v>
      </c>
      <c r="B41" s="25" t="s">
        <v>229</v>
      </c>
      <c r="C41" s="25" t="s">
        <v>119</v>
      </c>
      <c r="D41" s="25" t="s">
        <v>61</v>
      </c>
      <c r="E41" s="27">
        <v>1</v>
      </c>
    </row>
    <row r="42" spans="1:5" x14ac:dyDescent="0.25">
      <c r="A42" s="25" t="s">
        <v>231</v>
      </c>
      <c r="B42" s="25" t="s">
        <v>232</v>
      </c>
      <c r="C42" s="25" t="s">
        <v>1</v>
      </c>
      <c r="D42" s="25" t="s">
        <v>61</v>
      </c>
      <c r="E42" s="27">
        <v>1</v>
      </c>
    </row>
    <row r="43" spans="1:5" x14ac:dyDescent="0.25">
      <c r="A43" s="25" t="s">
        <v>234</v>
      </c>
      <c r="B43" s="25" t="s">
        <v>235</v>
      </c>
      <c r="C43" s="25" t="s">
        <v>1</v>
      </c>
      <c r="D43" s="25" t="s">
        <v>61</v>
      </c>
      <c r="E43" s="27">
        <v>1</v>
      </c>
    </row>
    <row r="44" spans="1:5" x14ac:dyDescent="0.25">
      <c r="A44" s="25" t="s">
        <v>236</v>
      </c>
      <c r="B44" s="25" t="s">
        <v>237</v>
      </c>
      <c r="C44" s="25" t="s">
        <v>1</v>
      </c>
      <c r="D44" s="25" t="s">
        <v>61</v>
      </c>
      <c r="E44" s="27">
        <v>1</v>
      </c>
    </row>
    <row r="45" spans="1:5" x14ac:dyDescent="0.25">
      <c r="A45" s="25" t="s">
        <v>239</v>
      </c>
      <c r="B45" s="25" t="s">
        <v>240</v>
      </c>
      <c r="C45" s="25" t="s">
        <v>1</v>
      </c>
      <c r="D45" s="25" t="s">
        <v>61</v>
      </c>
      <c r="E45" s="27">
        <v>1</v>
      </c>
    </row>
  </sheetData>
  <dataValidations count="1">
    <dataValidation type="list" allowBlank="1" showInputMessage="1" showErrorMessage="1" sqref="C2:C45">
      <formula1>code_famille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1"/>
  <sheetViews>
    <sheetView workbookViewId="0">
      <selection activeCell="C8" sqref="C8"/>
    </sheetView>
  </sheetViews>
  <sheetFormatPr baseColWidth="10" defaultRowHeight="15" x14ac:dyDescent="0.25"/>
  <cols>
    <col min="1" max="1" width="10.140625" bestFit="1" customWidth="1"/>
    <col min="2" max="2" width="36.140625" bestFit="1" customWidth="1"/>
    <col min="3" max="3" width="27.7109375" bestFit="1" customWidth="1"/>
    <col min="4" max="4" width="28.5703125" bestFit="1" customWidth="1"/>
    <col min="5" max="5" width="7.85546875" bestFit="1" customWidth="1"/>
    <col min="6" max="6" width="27.7109375" bestFit="1" customWidth="1"/>
    <col min="7" max="7" width="10.5703125" bestFit="1" customWidth="1"/>
    <col min="8" max="8" width="11.85546875" bestFit="1" customWidth="1"/>
    <col min="9" max="9" width="16.140625" bestFit="1" customWidth="1"/>
    <col min="10" max="10" width="13.28515625" bestFit="1" customWidth="1"/>
    <col min="11" max="11" width="25.42578125" bestFit="1" customWidth="1"/>
  </cols>
  <sheetData>
    <row r="1" spans="1:11" x14ac:dyDescent="0.25">
      <c r="A1" s="1" t="s">
        <v>34</v>
      </c>
      <c r="B1" s="1" t="s">
        <v>35</v>
      </c>
      <c r="C1" s="1" t="s">
        <v>36</v>
      </c>
      <c r="D1" s="1" t="s">
        <v>37</v>
      </c>
      <c r="E1" s="1" t="s">
        <v>38</v>
      </c>
      <c r="F1" s="1" t="s">
        <v>39</v>
      </c>
      <c r="G1" s="1" t="s">
        <v>40</v>
      </c>
      <c r="H1" s="1" t="s">
        <v>41</v>
      </c>
      <c r="I1" s="1" t="s">
        <v>42</v>
      </c>
      <c r="J1" s="1" t="s">
        <v>43</v>
      </c>
      <c r="K1" s="1" t="s">
        <v>44</v>
      </c>
    </row>
    <row r="2" spans="1:11" x14ac:dyDescent="0.25">
      <c r="A2" t="s">
        <v>122</v>
      </c>
      <c r="B2" t="s">
        <v>264</v>
      </c>
    </row>
    <row r="3" spans="1:11" x14ac:dyDescent="0.25">
      <c r="A3" t="s">
        <v>123</v>
      </c>
      <c r="B3" t="s">
        <v>264</v>
      </c>
    </row>
    <row r="4" spans="1:11" x14ac:dyDescent="0.25">
      <c r="A4" t="s">
        <v>124</v>
      </c>
      <c r="B4" t="s">
        <v>264</v>
      </c>
    </row>
    <row r="5" spans="1:11" x14ac:dyDescent="0.25">
      <c r="A5" t="s">
        <v>125</v>
      </c>
      <c r="B5" t="s">
        <v>264</v>
      </c>
    </row>
    <row r="6" spans="1:11" x14ac:dyDescent="0.25">
      <c r="A6" t="s">
        <v>126</v>
      </c>
      <c r="B6" t="s">
        <v>265</v>
      </c>
    </row>
    <row r="7" spans="1:11" x14ac:dyDescent="0.25">
      <c r="A7" t="s">
        <v>127</v>
      </c>
      <c r="B7" t="s">
        <v>265</v>
      </c>
    </row>
    <row r="8" spans="1:11" x14ac:dyDescent="0.25">
      <c r="A8" t="s">
        <v>128</v>
      </c>
      <c r="B8" t="s">
        <v>265</v>
      </c>
    </row>
    <row r="9" spans="1:11" x14ac:dyDescent="0.25">
      <c r="A9" t="s">
        <v>129</v>
      </c>
    </row>
    <row r="10" spans="1:11" x14ac:dyDescent="0.25">
      <c r="A10" t="s">
        <v>130</v>
      </c>
    </row>
    <row r="11" spans="1:11" x14ac:dyDescent="0.25">
      <c r="A11" t="s">
        <v>131</v>
      </c>
    </row>
    <row r="12" spans="1:11" x14ac:dyDescent="0.25">
      <c r="A12" t="s">
        <v>121</v>
      </c>
      <c r="B12" s="25"/>
      <c r="D12" s="25"/>
      <c r="E12" s="25"/>
      <c r="F12" s="25"/>
      <c r="G12" s="25"/>
      <c r="H12" s="25"/>
      <c r="I12" s="25"/>
      <c r="J12" s="25"/>
      <c r="K12" s="25"/>
    </row>
    <row r="13" spans="1:11" x14ac:dyDescent="0.25">
      <c r="A13" t="s">
        <v>108</v>
      </c>
      <c r="B13" s="25"/>
      <c r="D13" s="25"/>
      <c r="E13" s="25"/>
      <c r="F13" s="25"/>
      <c r="G13" s="25"/>
      <c r="H13" s="25"/>
      <c r="I13" s="25"/>
      <c r="J13" s="25"/>
      <c r="K13" s="25"/>
    </row>
    <row r="14" spans="1:11" x14ac:dyDescent="0.25">
      <c r="A14" t="s">
        <v>120</v>
      </c>
      <c r="B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t="s">
        <v>132</v>
      </c>
      <c r="B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t="s">
        <v>135</v>
      </c>
      <c r="B16" s="25"/>
      <c r="D16" s="25"/>
      <c r="E16" s="25"/>
      <c r="F16" s="25"/>
      <c r="G16" s="25"/>
      <c r="H16" s="25"/>
      <c r="I16" s="25"/>
      <c r="J16" s="25"/>
      <c r="K16" s="25"/>
    </row>
    <row r="17" spans="1:11" x14ac:dyDescent="0.25">
      <c r="A17" t="s">
        <v>137</v>
      </c>
      <c r="B17" s="25"/>
      <c r="D17" s="25"/>
      <c r="E17" s="25"/>
      <c r="F17" s="25"/>
      <c r="G17" s="25"/>
      <c r="H17" s="25"/>
      <c r="I17" s="25"/>
      <c r="J17" s="25"/>
      <c r="K17" s="25"/>
    </row>
    <row r="18" spans="1:11" x14ac:dyDescent="0.25">
      <c r="A18" t="s">
        <v>138</v>
      </c>
      <c r="B18" s="25"/>
      <c r="D18" s="25"/>
      <c r="E18" s="25"/>
      <c r="F18" s="25"/>
      <c r="G18" s="25"/>
      <c r="H18" s="25"/>
      <c r="I18" s="25"/>
      <c r="J18" s="25"/>
      <c r="K18" s="25"/>
    </row>
    <row r="19" spans="1:11" x14ac:dyDescent="0.25">
      <c r="A19" t="s">
        <v>139</v>
      </c>
      <c r="B19" s="25"/>
      <c r="D19" s="25"/>
      <c r="E19" s="25"/>
      <c r="F19" s="25"/>
      <c r="G19" s="25"/>
      <c r="H19" s="25"/>
      <c r="I19" s="25"/>
      <c r="J19" s="25"/>
      <c r="K19" s="25"/>
    </row>
    <row r="20" spans="1:11" x14ac:dyDescent="0.25">
      <c r="A20" s="25" t="s">
        <v>140</v>
      </c>
      <c r="B20" s="25"/>
      <c r="D20" s="25"/>
      <c r="E20" s="25"/>
      <c r="F20" s="25"/>
      <c r="G20" s="25"/>
      <c r="H20" s="25"/>
      <c r="I20" s="25"/>
      <c r="J20" s="25"/>
      <c r="K20" s="25"/>
    </row>
    <row r="21" spans="1:11" x14ac:dyDescent="0.25">
      <c r="A21" s="25" t="s">
        <v>141</v>
      </c>
      <c r="B21" s="25"/>
      <c r="D21" s="25"/>
      <c r="E21" s="25"/>
      <c r="F21" s="25"/>
      <c r="G21" s="25"/>
      <c r="H21" s="25"/>
      <c r="I21" s="25"/>
      <c r="J21" s="25"/>
      <c r="K21" s="25"/>
    </row>
    <row r="22" spans="1:11" x14ac:dyDescent="0.25">
      <c r="A22" s="25" t="s">
        <v>147</v>
      </c>
      <c r="B22" s="25"/>
      <c r="D22" s="25"/>
      <c r="E22" s="25"/>
      <c r="F22" s="25"/>
      <c r="G22" s="25"/>
      <c r="H22" s="25"/>
      <c r="I22" s="25"/>
      <c r="J22" s="25"/>
      <c r="K22" s="25"/>
    </row>
    <row r="23" spans="1:11" x14ac:dyDescent="0.25">
      <c r="A23" s="25" t="s">
        <v>150</v>
      </c>
      <c r="B23" s="25"/>
      <c r="D23" s="25"/>
      <c r="E23" s="25"/>
      <c r="F23" s="25"/>
      <c r="G23" s="25"/>
      <c r="H23" s="25"/>
      <c r="I23" s="25"/>
      <c r="J23" s="25"/>
      <c r="K23" s="25"/>
    </row>
    <row r="24" spans="1:11" x14ac:dyDescent="0.25">
      <c r="A24" s="25" t="s">
        <v>151</v>
      </c>
      <c r="B24" s="25"/>
      <c r="D24" s="25"/>
      <c r="E24" s="25"/>
      <c r="F24" s="25"/>
      <c r="G24" s="25"/>
      <c r="H24" s="25"/>
      <c r="I24" s="25"/>
      <c r="J24" s="25"/>
      <c r="K24" s="25"/>
    </row>
    <row r="25" spans="1:11" x14ac:dyDescent="0.25">
      <c r="A25" s="25" t="s">
        <v>154</v>
      </c>
      <c r="B25" s="25"/>
      <c r="D25" s="25"/>
      <c r="E25" s="25"/>
      <c r="F25" s="25"/>
      <c r="G25" s="25"/>
      <c r="H25" s="25"/>
      <c r="I25" s="25"/>
      <c r="J25" s="25"/>
      <c r="K25" s="25"/>
    </row>
    <row r="26" spans="1:11" x14ac:dyDescent="0.25">
      <c r="A26" s="25" t="s">
        <v>155</v>
      </c>
      <c r="B26" s="25"/>
      <c r="D26" s="25"/>
      <c r="E26" s="25"/>
      <c r="F26" s="25"/>
      <c r="G26" s="25"/>
      <c r="H26" s="25"/>
      <c r="I26" s="25"/>
      <c r="J26" s="25"/>
      <c r="K26" s="25"/>
    </row>
    <row r="27" spans="1:11" x14ac:dyDescent="0.25">
      <c r="A27" s="25" t="s">
        <v>159</v>
      </c>
      <c r="B27" s="25"/>
      <c r="D27" s="25"/>
      <c r="E27" s="25"/>
      <c r="F27" s="25"/>
      <c r="G27" s="25"/>
      <c r="H27" s="25"/>
      <c r="I27" s="25"/>
      <c r="J27" s="25"/>
      <c r="K27" s="25"/>
    </row>
    <row r="28" spans="1:11" x14ac:dyDescent="0.25">
      <c r="A28" s="25" t="s">
        <v>160</v>
      </c>
      <c r="B28" s="25"/>
      <c r="D28" s="25"/>
      <c r="E28" s="25"/>
      <c r="F28" s="25"/>
      <c r="G28" s="25"/>
      <c r="H28" s="25"/>
      <c r="I28" s="25"/>
      <c r="J28" s="25"/>
      <c r="K28" s="25"/>
    </row>
    <row r="29" spans="1:11" x14ac:dyDescent="0.25">
      <c r="A29" s="25" t="s">
        <v>164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x14ac:dyDescent="0.25">
      <c r="A30" s="25" t="s">
        <v>166</v>
      </c>
      <c r="B30" s="25"/>
      <c r="D30" s="25"/>
      <c r="E30" s="25"/>
      <c r="F30" s="25"/>
      <c r="G30" s="25"/>
      <c r="H30" s="25"/>
      <c r="I30" s="25"/>
      <c r="J30" s="25"/>
      <c r="K30" s="25"/>
    </row>
    <row r="31" spans="1:11" x14ac:dyDescent="0.25">
      <c r="A31" s="25" t="s">
        <v>167</v>
      </c>
      <c r="B31" s="25"/>
      <c r="D31" s="25"/>
      <c r="E31" s="25"/>
      <c r="F31" s="25"/>
      <c r="G31" s="25"/>
      <c r="H31" s="25"/>
      <c r="I31" s="25"/>
      <c r="J31" s="25"/>
      <c r="K31" s="25"/>
    </row>
    <row r="32" spans="1:11" x14ac:dyDescent="0.25">
      <c r="A32" s="25" t="s">
        <v>168</v>
      </c>
      <c r="B32" s="25"/>
      <c r="D32" s="25"/>
      <c r="E32" s="25"/>
      <c r="F32" s="25"/>
      <c r="G32" s="25"/>
      <c r="H32" s="25"/>
      <c r="I32" s="25"/>
      <c r="J32" s="25"/>
      <c r="K32" s="25"/>
    </row>
    <row r="33" spans="1:11" x14ac:dyDescent="0.25">
      <c r="A33" s="25" t="s">
        <v>169</v>
      </c>
      <c r="B33" s="25"/>
      <c r="D33" s="25"/>
      <c r="E33" s="25"/>
      <c r="F33" s="25"/>
      <c r="G33" s="25"/>
      <c r="H33" s="25"/>
      <c r="I33" s="25"/>
      <c r="J33" s="25"/>
      <c r="K33" s="25"/>
    </row>
    <row r="34" spans="1:11" x14ac:dyDescent="0.25">
      <c r="A34" s="25" t="s">
        <v>174</v>
      </c>
      <c r="B34" s="25"/>
      <c r="D34" s="25"/>
      <c r="E34" s="25"/>
      <c r="F34" s="25"/>
      <c r="G34" s="25"/>
      <c r="H34" s="25"/>
      <c r="I34" s="25"/>
      <c r="J34" s="25"/>
      <c r="K34" s="25"/>
    </row>
    <row r="35" spans="1:11" x14ac:dyDescent="0.25">
      <c r="A35" s="25" t="s">
        <v>175</v>
      </c>
      <c r="B35" s="25"/>
      <c r="D35" s="25"/>
      <c r="E35" s="25"/>
      <c r="F35" s="25"/>
      <c r="G35" s="25"/>
      <c r="H35" s="25"/>
      <c r="I35" s="25"/>
      <c r="J35" s="25"/>
      <c r="K35" s="25"/>
    </row>
    <row r="36" spans="1:11" x14ac:dyDescent="0.25">
      <c r="A36" s="25" t="s">
        <v>176</v>
      </c>
      <c r="B36" s="25"/>
      <c r="D36" s="25"/>
      <c r="E36" s="25"/>
      <c r="F36" s="25"/>
      <c r="G36" s="25"/>
      <c r="H36" s="25"/>
      <c r="I36" s="25"/>
      <c r="J36" s="25"/>
      <c r="K36" s="25"/>
    </row>
    <row r="37" spans="1:11" x14ac:dyDescent="0.25">
      <c r="A37" s="25" t="s">
        <v>177</v>
      </c>
      <c r="B37" s="25"/>
      <c r="D37" s="25"/>
      <c r="E37" s="25"/>
      <c r="F37" s="25"/>
      <c r="G37" s="25"/>
      <c r="H37" s="25"/>
      <c r="I37" s="25"/>
      <c r="J37" s="25"/>
      <c r="K37" s="25"/>
    </row>
    <row r="38" spans="1:11" x14ac:dyDescent="0.25">
      <c r="A38" s="25" t="s">
        <v>178</v>
      </c>
      <c r="B38" s="25"/>
      <c r="D38" s="25"/>
      <c r="E38" s="25"/>
      <c r="F38" s="25"/>
      <c r="G38" s="25"/>
      <c r="H38" s="25"/>
      <c r="I38" s="25"/>
      <c r="J38" s="25"/>
      <c r="K38" s="25"/>
    </row>
    <row r="39" spans="1:11" x14ac:dyDescent="0.25">
      <c r="A39" s="25" t="s">
        <v>179</v>
      </c>
      <c r="B39" s="25"/>
      <c r="D39" s="25"/>
      <c r="E39" s="25"/>
      <c r="F39" s="25"/>
      <c r="G39" s="25"/>
      <c r="H39" s="25"/>
      <c r="I39" s="25"/>
      <c r="J39" s="25"/>
      <c r="K39" s="25"/>
    </row>
    <row r="40" spans="1:11" x14ac:dyDescent="0.25">
      <c r="A40" s="25" t="s">
        <v>180</v>
      </c>
      <c r="B40" s="25"/>
      <c r="D40" s="25"/>
      <c r="E40" s="25"/>
      <c r="F40" s="25"/>
      <c r="G40" s="25"/>
      <c r="H40" s="25"/>
      <c r="I40" s="25"/>
      <c r="J40" s="25"/>
      <c r="K40" s="25"/>
    </row>
    <row r="41" spans="1:11" x14ac:dyDescent="0.25">
      <c r="A41" s="25" t="s">
        <v>181</v>
      </c>
      <c r="B41" s="25"/>
      <c r="D41" s="25"/>
      <c r="E41" s="25"/>
      <c r="F41" s="25"/>
      <c r="G41" s="25"/>
      <c r="H41" s="25"/>
      <c r="I41" s="25"/>
      <c r="J41" s="25"/>
      <c r="K41" s="25"/>
    </row>
    <row r="42" spans="1:11" x14ac:dyDescent="0.25">
      <c r="A42" s="25" t="s">
        <v>182</v>
      </c>
      <c r="B42" s="25"/>
      <c r="D42" s="25"/>
      <c r="E42" s="25"/>
      <c r="F42" s="25"/>
      <c r="G42" s="25"/>
      <c r="H42" s="25"/>
      <c r="I42" s="25"/>
      <c r="J42" s="25"/>
      <c r="K42" s="25"/>
    </row>
    <row r="43" spans="1:11" x14ac:dyDescent="0.25">
      <c r="A43" s="25" t="s">
        <v>187</v>
      </c>
      <c r="B43" s="25"/>
      <c r="D43" s="25"/>
      <c r="E43" s="25"/>
      <c r="F43" s="25"/>
      <c r="G43" s="25"/>
      <c r="H43" s="25"/>
      <c r="I43" s="25"/>
      <c r="J43" s="25"/>
      <c r="K43" s="25"/>
    </row>
    <row r="44" spans="1:11" x14ac:dyDescent="0.25">
      <c r="A44" s="25" t="s">
        <v>190</v>
      </c>
      <c r="B44" s="25"/>
      <c r="D44" s="25"/>
      <c r="E44" s="25"/>
      <c r="F44" s="25"/>
      <c r="G44" s="25"/>
      <c r="H44" s="25"/>
      <c r="I44" s="25"/>
      <c r="J44" s="25"/>
      <c r="K44" s="25"/>
    </row>
    <row r="45" spans="1:11" x14ac:dyDescent="0.25">
      <c r="A45" s="25" t="s">
        <v>191</v>
      </c>
      <c r="B45" s="25"/>
      <c r="D45" s="25"/>
      <c r="E45" s="25"/>
      <c r="F45" s="25"/>
      <c r="G45" s="25"/>
      <c r="H45" s="25"/>
      <c r="I45" s="25"/>
      <c r="J45" s="25"/>
      <c r="K45" s="25"/>
    </row>
    <row r="46" spans="1:11" x14ac:dyDescent="0.25">
      <c r="A46" s="25" t="s">
        <v>192</v>
      </c>
      <c r="B46" s="25"/>
      <c r="D46" s="25"/>
      <c r="E46" s="25"/>
      <c r="F46" s="25"/>
      <c r="G46" s="25"/>
      <c r="H46" s="25"/>
      <c r="I46" s="25"/>
      <c r="J46" s="25"/>
      <c r="K46" s="25"/>
    </row>
    <row r="47" spans="1:11" x14ac:dyDescent="0.25">
      <c r="A47" s="25" t="s">
        <v>193</v>
      </c>
      <c r="B47" s="25"/>
      <c r="D47" s="25"/>
      <c r="E47" s="25"/>
      <c r="F47" s="25"/>
      <c r="G47" s="25"/>
      <c r="H47" s="25"/>
      <c r="I47" s="25"/>
      <c r="J47" s="25"/>
      <c r="K47" s="25"/>
    </row>
    <row r="48" spans="1:11" x14ac:dyDescent="0.25">
      <c r="A48" s="25" t="s">
        <v>195</v>
      </c>
      <c r="B48" s="25"/>
      <c r="D48" s="25"/>
      <c r="E48" s="25"/>
      <c r="F48" s="25"/>
      <c r="G48" s="25"/>
      <c r="H48" s="25"/>
      <c r="I48" s="25"/>
      <c r="J48" s="25"/>
      <c r="K48" s="25"/>
    </row>
    <row r="49" spans="1:11" x14ac:dyDescent="0.25">
      <c r="A49" s="25" t="s">
        <v>196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</row>
    <row r="50" spans="1:11" x14ac:dyDescent="0.25">
      <c r="A50" s="25" t="s">
        <v>197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</row>
    <row r="51" spans="1:11" x14ac:dyDescent="0.25">
      <c r="A51" s="25" t="s">
        <v>200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</row>
    <row r="52" spans="1:11" x14ac:dyDescent="0.25">
      <c r="A52" s="25" t="s">
        <v>203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</row>
    <row r="53" spans="1:11" x14ac:dyDescent="0.25">
      <c r="A53" s="25" t="s">
        <v>204</v>
      </c>
      <c r="B53" s="25"/>
      <c r="C53" s="25"/>
      <c r="D53" s="25"/>
      <c r="E53" s="25"/>
      <c r="F53" s="25"/>
      <c r="G53" s="25"/>
      <c r="H53" s="25"/>
      <c r="I53" s="25"/>
      <c r="J53" s="25"/>
      <c r="K53" s="25"/>
    </row>
    <row r="54" spans="1:11" x14ac:dyDescent="0.25">
      <c r="A54" s="25" t="s">
        <v>205</v>
      </c>
      <c r="B54" s="25"/>
      <c r="C54" s="25"/>
      <c r="D54" s="25"/>
      <c r="E54" s="25"/>
      <c r="F54" s="25"/>
      <c r="G54" s="25"/>
      <c r="H54" s="25"/>
      <c r="I54" s="25"/>
      <c r="J54" s="25"/>
      <c r="K54" s="25"/>
    </row>
    <row r="55" spans="1:11" x14ac:dyDescent="0.25">
      <c r="A55" s="25" t="s">
        <v>210</v>
      </c>
      <c r="B55" s="25"/>
      <c r="C55" s="25"/>
      <c r="D55" s="25"/>
      <c r="E55" s="25"/>
      <c r="F55" s="25"/>
      <c r="G55" s="25"/>
      <c r="H55" s="25"/>
      <c r="I55" s="25"/>
      <c r="J55" s="25"/>
      <c r="K55" s="25"/>
    </row>
    <row r="56" spans="1:11" x14ac:dyDescent="0.25">
      <c r="A56" t="s">
        <v>213</v>
      </c>
      <c r="B56" s="25"/>
      <c r="D56" s="25"/>
      <c r="E56" s="25"/>
      <c r="F56" s="25"/>
      <c r="G56" s="25"/>
      <c r="H56" s="25"/>
      <c r="I56" s="25"/>
      <c r="J56" s="25"/>
      <c r="K56" s="25"/>
    </row>
    <row r="57" spans="1:11" x14ac:dyDescent="0.25">
      <c r="A57" t="s">
        <v>214</v>
      </c>
      <c r="B57" s="25"/>
      <c r="D57" s="25"/>
      <c r="E57" s="25"/>
      <c r="F57" s="25"/>
      <c r="G57" s="25"/>
      <c r="H57" s="25"/>
      <c r="I57" s="25"/>
      <c r="J57" s="25"/>
      <c r="K57" s="25"/>
    </row>
    <row r="58" spans="1:11" x14ac:dyDescent="0.25">
      <c r="A58" t="s">
        <v>215</v>
      </c>
      <c r="B58" s="25"/>
      <c r="D58" s="25"/>
      <c r="E58" s="25"/>
      <c r="F58" s="25"/>
      <c r="G58" s="25"/>
      <c r="H58" s="25"/>
      <c r="I58" s="25"/>
      <c r="J58" s="25"/>
      <c r="K58" s="25"/>
    </row>
    <row r="59" spans="1:11" x14ac:dyDescent="0.25">
      <c r="A59" t="s">
        <v>218</v>
      </c>
      <c r="B59" s="25"/>
      <c r="D59" s="25"/>
      <c r="E59" s="25"/>
      <c r="F59" s="25"/>
      <c r="G59" s="25"/>
      <c r="H59" s="25"/>
      <c r="I59" s="25"/>
      <c r="J59" s="25"/>
      <c r="K59" s="25"/>
    </row>
    <row r="60" spans="1:11" x14ac:dyDescent="0.25">
      <c r="A60" t="s">
        <v>219</v>
      </c>
      <c r="B60" s="25"/>
      <c r="D60" s="25"/>
      <c r="E60" s="25"/>
      <c r="F60" s="25"/>
      <c r="G60" s="25"/>
      <c r="H60" s="25"/>
      <c r="I60" s="25"/>
      <c r="J60" s="25"/>
      <c r="K60" s="25"/>
    </row>
    <row r="61" spans="1:11" x14ac:dyDescent="0.25">
      <c r="A61" t="s">
        <v>220</v>
      </c>
      <c r="B61" s="25"/>
      <c r="D61" s="25"/>
      <c r="E61" s="25"/>
      <c r="F61" s="25"/>
      <c r="G61" s="25"/>
      <c r="H61" s="25"/>
      <c r="I61" s="25"/>
      <c r="J61" s="25"/>
      <c r="K61" s="25"/>
    </row>
    <row r="62" spans="1:11" x14ac:dyDescent="0.25">
      <c r="A62" t="s">
        <v>221</v>
      </c>
      <c r="B62" s="25"/>
      <c r="D62" s="25"/>
      <c r="E62" s="25"/>
      <c r="F62" s="25"/>
      <c r="G62" s="25"/>
      <c r="H62" s="25"/>
      <c r="I62" s="25"/>
      <c r="J62" s="25"/>
      <c r="K62" s="25"/>
    </row>
    <row r="63" spans="1:11" x14ac:dyDescent="0.25">
      <c r="A63" t="s">
        <v>222</v>
      </c>
      <c r="B63" s="25"/>
      <c r="D63" s="25"/>
      <c r="E63" s="25"/>
      <c r="F63" s="25"/>
      <c r="G63" s="25"/>
      <c r="H63" s="25"/>
      <c r="I63" s="25"/>
      <c r="J63" s="25"/>
      <c r="K63" s="25"/>
    </row>
    <row r="64" spans="1:11" x14ac:dyDescent="0.25">
      <c r="A64" t="s">
        <v>226</v>
      </c>
    </row>
    <row r="65" spans="1:1" x14ac:dyDescent="0.25">
      <c r="A65" t="s">
        <v>227</v>
      </c>
    </row>
    <row r="66" spans="1:1" x14ac:dyDescent="0.25">
      <c r="A66" t="s">
        <v>230</v>
      </c>
    </row>
    <row r="67" spans="1:1" x14ac:dyDescent="0.25">
      <c r="A67" t="s">
        <v>233</v>
      </c>
    </row>
    <row r="68" spans="1:1" x14ac:dyDescent="0.25">
      <c r="A68" t="s">
        <v>238</v>
      </c>
    </row>
    <row r="69" spans="1:1" x14ac:dyDescent="0.25">
      <c r="A69" t="s">
        <v>241</v>
      </c>
    </row>
    <row r="70" spans="1:1" x14ac:dyDescent="0.25">
      <c r="A70" t="s">
        <v>242</v>
      </c>
    </row>
    <row r="71" spans="1:1" x14ac:dyDescent="0.25">
      <c r="A71" t="s">
        <v>243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5"/>
  <sheetViews>
    <sheetView workbookViewId="0">
      <selection activeCell="I3" sqref="I3"/>
    </sheetView>
  </sheetViews>
  <sheetFormatPr baseColWidth="10" defaultRowHeight="15" x14ac:dyDescent="0.25"/>
  <cols>
    <col min="1" max="1" width="9.5703125" bestFit="1" customWidth="1"/>
    <col min="2" max="2" width="41.5703125" bestFit="1" customWidth="1"/>
    <col min="3" max="3" width="5.7109375" customWidth="1"/>
    <col min="4" max="4" width="9.5703125" bestFit="1" customWidth="1"/>
    <col min="5" max="5" width="22.42578125" bestFit="1" customWidth="1"/>
    <col min="6" max="6" width="5.7109375" customWidth="1"/>
    <col min="7" max="7" width="13.7109375" bestFit="1" customWidth="1"/>
    <col min="8" max="8" width="5.7109375" customWidth="1"/>
    <col min="9" max="9" width="19" bestFit="1" customWidth="1"/>
    <col min="10" max="10" width="5.7109375" customWidth="1"/>
    <col min="11" max="11" width="10.5703125" bestFit="1" customWidth="1"/>
    <col min="12" max="12" width="17.5703125" bestFit="1" customWidth="1"/>
  </cols>
  <sheetData>
    <row r="1" spans="1:12" x14ac:dyDescent="0.25">
      <c r="A1" s="10" t="s">
        <v>34</v>
      </c>
      <c r="B1" s="10" t="s">
        <v>63</v>
      </c>
      <c r="D1" s="11" t="s">
        <v>34</v>
      </c>
      <c r="E1" s="12" t="s">
        <v>63</v>
      </c>
      <c r="G1" t="s">
        <v>99</v>
      </c>
      <c r="I1" t="s">
        <v>100</v>
      </c>
      <c r="K1" s="1" t="s">
        <v>49</v>
      </c>
      <c r="L1" s="1" t="s">
        <v>45</v>
      </c>
    </row>
    <row r="2" spans="1:12" x14ac:dyDescent="0.25">
      <c r="A2" t="s">
        <v>64</v>
      </c>
      <c r="B2" t="s">
        <v>65</v>
      </c>
      <c r="D2" t="s">
        <v>72</v>
      </c>
      <c r="E2" t="s">
        <v>73</v>
      </c>
      <c r="G2" t="s">
        <v>61</v>
      </c>
      <c r="I2" s="1">
        <v>300</v>
      </c>
      <c r="K2" t="s">
        <v>0</v>
      </c>
      <c r="L2" t="s">
        <v>1</v>
      </c>
    </row>
    <row r="3" spans="1:12" x14ac:dyDescent="0.25">
      <c r="A3" t="s">
        <v>66</v>
      </c>
      <c r="B3" t="s">
        <v>67</v>
      </c>
      <c r="D3" t="s">
        <v>64</v>
      </c>
      <c r="E3" t="s">
        <v>65</v>
      </c>
      <c r="G3" t="s">
        <v>98</v>
      </c>
      <c r="K3" t="s">
        <v>2</v>
      </c>
      <c r="L3" t="s">
        <v>3</v>
      </c>
    </row>
    <row r="4" spans="1:12" x14ac:dyDescent="0.25">
      <c r="A4" t="s">
        <v>68</v>
      </c>
      <c r="B4" t="s">
        <v>69</v>
      </c>
      <c r="D4" t="s">
        <v>66</v>
      </c>
      <c r="E4" t="s">
        <v>91</v>
      </c>
      <c r="G4" t="s">
        <v>6</v>
      </c>
      <c r="K4" t="s">
        <v>4</v>
      </c>
      <c r="L4" t="s">
        <v>105</v>
      </c>
    </row>
    <row r="5" spans="1:12" x14ac:dyDescent="0.25">
      <c r="A5" t="s">
        <v>70</v>
      </c>
      <c r="B5" t="s">
        <v>71</v>
      </c>
      <c r="D5" t="s">
        <v>92</v>
      </c>
      <c r="E5" t="s">
        <v>93</v>
      </c>
      <c r="G5" s="25" t="s">
        <v>107</v>
      </c>
      <c r="K5" t="s">
        <v>5</v>
      </c>
      <c r="L5" t="s">
        <v>6</v>
      </c>
    </row>
    <row r="6" spans="1:12" x14ac:dyDescent="0.25">
      <c r="A6" t="s">
        <v>72</v>
      </c>
      <c r="B6" t="s">
        <v>73</v>
      </c>
      <c r="D6" t="s">
        <v>94</v>
      </c>
      <c r="E6" t="s">
        <v>95</v>
      </c>
      <c r="K6" t="s">
        <v>7</v>
      </c>
      <c r="L6" t="s">
        <v>8</v>
      </c>
    </row>
    <row r="7" spans="1:12" x14ac:dyDescent="0.25">
      <c r="A7" t="s">
        <v>74</v>
      </c>
      <c r="B7" t="s">
        <v>75</v>
      </c>
      <c r="D7" t="s">
        <v>96</v>
      </c>
      <c r="E7" t="s">
        <v>97</v>
      </c>
      <c r="K7" t="s">
        <v>103</v>
      </c>
      <c r="L7" t="s">
        <v>104</v>
      </c>
    </row>
    <row r="8" spans="1:12" x14ac:dyDescent="0.25">
      <c r="A8" t="s">
        <v>76</v>
      </c>
      <c r="B8" t="s">
        <v>77</v>
      </c>
      <c r="D8" t="s">
        <v>74</v>
      </c>
      <c r="E8" t="s">
        <v>75</v>
      </c>
      <c r="K8" t="s">
        <v>109</v>
      </c>
      <c r="L8" t="s">
        <v>110</v>
      </c>
    </row>
    <row r="9" spans="1:12" x14ac:dyDescent="0.25">
      <c r="A9" t="s">
        <v>78</v>
      </c>
      <c r="B9" t="s">
        <v>78</v>
      </c>
      <c r="D9" t="s">
        <v>76</v>
      </c>
      <c r="E9" t="s">
        <v>77</v>
      </c>
      <c r="K9" t="s">
        <v>118</v>
      </c>
      <c r="L9" t="s">
        <v>119</v>
      </c>
    </row>
    <row r="10" spans="1:12" x14ac:dyDescent="0.25">
      <c r="A10" t="s">
        <v>79</v>
      </c>
      <c r="B10" t="s">
        <v>80</v>
      </c>
      <c r="D10" t="s">
        <v>78</v>
      </c>
      <c r="E10" t="s">
        <v>78</v>
      </c>
    </row>
    <row r="11" spans="1:12" x14ac:dyDescent="0.25">
      <c r="A11" t="s">
        <v>81</v>
      </c>
      <c r="B11" t="s">
        <v>82</v>
      </c>
      <c r="D11" t="s">
        <v>79</v>
      </c>
      <c r="E11" t="s">
        <v>80</v>
      </c>
    </row>
    <row r="12" spans="1:12" x14ac:dyDescent="0.25">
      <c r="A12" t="s">
        <v>83</v>
      </c>
      <c r="B12" t="s">
        <v>84</v>
      </c>
      <c r="D12" t="s">
        <v>83</v>
      </c>
      <c r="E12" t="s">
        <v>84</v>
      </c>
    </row>
    <row r="13" spans="1:12" x14ac:dyDescent="0.25">
      <c r="A13" t="s">
        <v>85</v>
      </c>
      <c r="B13" t="s">
        <v>86</v>
      </c>
      <c r="D13" t="s">
        <v>85</v>
      </c>
      <c r="E13" t="s">
        <v>86</v>
      </c>
    </row>
    <row r="14" spans="1:12" x14ac:dyDescent="0.25">
      <c r="A14" t="s">
        <v>87</v>
      </c>
      <c r="B14" t="s">
        <v>88</v>
      </c>
    </row>
    <row r="15" spans="1:12" x14ac:dyDescent="0.25">
      <c r="A15" t="s">
        <v>89</v>
      </c>
      <c r="B15" t="s">
        <v>90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Facture (2)</vt:lpstr>
      <vt:lpstr>Articles</vt:lpstr>
      <vt:lpstr>Clients</vt:lpstr>
      <vt:lpstr>Données</vt:lpstr>
      <vt:lpstr>'Facture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jerome gallier</cp:lastModifiedBy>
  <cp:lastPrinted>2018-10-13T20:20:30Z</cp:lastPrinted>
  <dcterms:created xsi:type="dcterms:W3CDTF">2015-02-18T19:20:08Z</dcterms:created>
  <dcterms:modified xsi:type="dcterms:W3CDTF">2018-10-14T13:16:25Z</dcterms:modified>
</cp:coreProperties>
</file>