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426"/>
  <workbookPr filterPrivacy="1" defaultThemeVersion="124226"/>
  <xr:revisionPtr revIDLastSave="0" documentId="8_{4035F561-EC9B-47A3-B13E-7A72B312B3A8}" xr6:coauthVersionLast="45" xr6:coauthVersionMax="45" xr10:uidLastSave="{00000000-0000-0000-0000-000000000000}"/>
  <bookViews>
    <workbookView xWindow="2160" yWindow="2160" windowWidth="18000" windowHeight="9360" xr2:uid="{00000000-000D-0000-FFFF-FFFF00000000}"/>
  </bookViews>
  <sheets>
    <sheet name="calcul" sheetId="2" r:id="rId1"/>
    <sheet name="Distance" sheetId="3" r:id="rId2"/>
    <sheet name="Temps" sheetId="5" r:id="rId3"/>
    <sheet name=" Kilometre" sheetId="4" r:id="rId4"/>
    <sheet name="Poids" sheetId="8" r:id="rId5"/>
    <sheet name="Volume" sheetId="9" r:id="rId6"/>
  </sheets>
  <definedNames>
    <definedName name="distance">OFFSET(Distance!$B$2,,,COUNTA(Distance!$A:$A)-1,COUNTA(Distance!$1:$1)-1)</definedName>
    <definedName name="Kilometre">OFFSET(' Kilometre'!$C$3,,,COUNTA(' Kilometre'!$B$3:$B$22),COUNTA(' Kilometre'!$2:$2)-1)</definedName>
    <definedName name="Poids">OFFSET(Poids!$C$3,,,COUNTA(Poids!$B$3:$B$22),COUNTA(Poids!$2:$2)-1)</definedName>
    <definedName name="temps">OFFSET(Temps!$B$2,,,COUNTA(Temps!$A:$A)-1,COUNTA(Temps!$1:$1)-1)</definedName>
    <definedName name="volume">OFFSET(Volume!$C$3,,,COUNTA(Volume!$B$3:$B$22),COUNTA(Volume!$2:$2)-1)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4" i="2" l="1"/>
  <c r="C22" i="2"/>
  <c r="F22" i="2"/>
  <c r="H22" i="2"/>
  <c r="C23" i="2"/>
  <c r="F23" i="2"/>
  <c r="H23" i="2"/>
  <c r="C24" i="2"/>
  <c r="F24" i="2"/>
  <c r="H24" i="2"/>
  <c r="C25" i="2"/>
  <c r="F25" i="2"/>
  <c r="H25" i="2"/>
  <c r="C26" i="2"/>
  <c r="F26" i="2"/>
  <c r="H26" i="2"/>
  <c r="C27" i="2"/>
  <c r="F27" i="2"/>
  <c r="H27" i="2"/>
  <c r="C28" i="2"/>
  <c r="F28" i="2"/>
  <c r="H28" i="2"/>
  <c r="C29" i="2"/>
  <c r="F29" i="2"/>
  <c r="H29" i="2"/>
  <c r="C30" i="2"/>
  <c r="F30" i="2"/>
  <c r="H30" i="2"/>
  <c r="C31" i="2"/>
  <c r="F31" i="2"/>
  <c r="H31" i="2"/>
  <c r="C32" i="2"/>
  <c r="F32" i="2"/>
  <c r="H32" i="2"/>
  <c r="C33" i="2"/>
  <c r="F33" i="2"/>
  <c r="H33" i="2"/>
  <c r="C34" i="2"/>
  <c r="F34" i="2"/>
  <c r="H34" i="2"/>
  <c r="C35" i="2"/>
  <c r="F35" i="2"/>
  <c r="H35" i="2"/>
  <c r="C36" i="2"/>
  <c r="F36" i="2"/>
  <c r="H36" i="2"/>
  <c r="C37" i="2"/>
  <c r="F37" i="2"/>
  <c r="H37" i="2"/>
  <c r="C38" i="2"/>
  <c r="F38" i="2"/>
  <c r="H38" i="2"/>
  <c r="C39" i="2"/>
  <c r="F39" i="2"/>
  <c r="H39" i="2"/>
  <c r="C40" i="2"/>
  <c r="F40" i="2"/>
  <c r="H40" i="2"/>
  <c r="C41" i="2"/>
  <c r="F41" i="2"/>
  <c r="H41" i="2"/>
  <c r="C42" i="2"/>
  <c r="F42" i="2"/>
  <c r="H42" i="2"/>
  <c r="C43" i="2"/>
  <c r="F43" i="2"/>
  <c r="H43" i="2"/>
  <c r="C44" i="2"/>
  <c r="F44" i="2"/>
  <c r="H44" i="2"/>
  <c r="C45" i="2"/>
  <c r="F45" i="2"/>
  <c r="H45" i="2"/>
  <c r="C46" i="2"/>
  <c r="F46" i="2"/>
  <c r="H46" i="2"/>
  <c r="C47" i="2"/>
  <c r="F47" i="2"/>
  <c r="H47" i="2"/>
  <c r="C48" i="2"/>
  <c r="F48" i="2"/>
  <c r="H48" i="2"/>
  <c r="C49" i="2"/>
  <c r="F49" i="2"/>
  <c r="H49" i="2"/>
  <c r="C50" i="2"/>
  <c r="F50" i="2"/>
  <c r="H50" i="2"/>
  <c r="C51" i="2"/>
  <c r="F51" i="2"/>
  <c r="H51" i="2"/>
  <c r="C52" i="2"/>
  <c r="F52" i="2"/>
  <c r="H52" i="2"/>
  <c r="C53" i="2"/>
  <c r="F53" i="2"/>
  <c r="H53" i="2"/>
  <c r="C54" i="2"/>
  <c r="F54" i="2"/>
  <c r="H54" i="2"/>
  <c r="C55" i="2"/>
  <c r="F55" i="2"/>
  <c r="H55" i="2"/>
  <c r="C56" i="2"/>
  <c r="F56" i="2"/>
  <c r="H56" i="2"/>
  <c r="C57" i="2"/>
  <c r="F57" i="2"/>
  <c r="H57" i="2"/>
  <c r="C58" i="2"/>
  <c r="F58" i="2"/>
  <c r="H58" i="2"/>
  <c r="C59" i="2"/>
  <c r="F59" i="2"/>
  <c r="H59" i="2"/>
  <c r="C60" i="2"/>
  <c r="F60" i="2"/>
  <c r="H60" i="2"/>
  <c r="C61" i="2"/>
  <c r="F61" i="2"/>
  <c r="H61" i="2"/>
  <c r="C62" i="2"/>
  <c r="F62" i="2"/>
  <c r="H62" i="2"/>
  <c r="C63" i="2"/>
  <c r="F63" i="2"/>
  <c r="H63" i="2"/>
  <c r="C64" i="2"/>
  <c r="F64" i="2"/>
  <c r="H64" i="2"/>
  <c r="C65" i="2"/>
  <c r="F65" i="2"/>
  <c r="H65" i="2"/>
  <c r="C66" i="2"/>
  <c r="F66" i="2"/>
  <c r="H66" i="2"/>
  <c r="C67" i="2"/>
  <c r="F67" i="2"/>
  <c r="H67" i="2"/>
  <c r="C68" i="2"/>
  <c r="F68" i="2"/>
  <c r="H68" i="2"/>
  <c r="C69" i="2"/>
  <c r="F69" i="2"/>
  <c r="H69" i="2"/>
  <c r="C70" i="2"/>
  <c r="F70" i="2"/>
  <c r="H70" i="2"/>
  <c r="C71" i="2"/>
  <c r="F71" i="2"/>
  <c r="H71" i="2"/>
  <c r="C72" i="2"/>
  <c r="F72" i="2"/>
  <c r="H72" i="2"/>
  <c r="C73" i="2"/>
  <c r="F73" i="2"/>
  <c r="H73" i="2"/>
  <c r="C74" i="2"/>
  <c r="F74" i="2"/>
  <c r="H74" i="2"/>
  <c r="C75" i="2"/>
  <c r="F75" i="2"/>
  <c r="H75" i="2"/>
  <c r="C76" i="2"/>
  <c r="F76" i="2"/>
  <c r="H76" i="2"/>
  <c r="C77" i="2"/>
  <c r="F77" i="2"/>
  <c r="H77" i="2"/>
  <c r="C78" i="2"/>
  <c r="F78" i="2"/>
  <c r="H78" i="2"/>
  <c r="C79" i="2"/>
  <c r="F79" i="2"/>
  <c r="H79" i="2"/>
  <c r="C80" i="2"/>
  <c r="F80" i="2"/>
  <c r="H80" i="2"/>
  <c r="C81" i="2"/>
  <c r="F81" i="2"/>
  <c r="H81" i="2"/>
  <c r="C82" i="2"/>
  <c r="F82" i="2"/>
  <c r="H82" i="2"/>
  <c r="C83" i="2"/>
  <c r="F83" i="2"/>
  <c r="H83" i="2"/>
  <c r="C84" i="2"/>
  <c r="F84" i="2"/>
  <c r="H84" i="2"/>
  <c r="C85" i="2"/>
  <c r="F85" i="2"/>
  <c r="H85" i="2"/>
  <c r="C86" i="2"/>
  <c r="F86" i="2"/>
  <c r="H86" i="2"/>
  <c r="C87" i="2"/>
  <c r="F87" i="2"/>
  <c r="H87" i="2"/>
  <c r="C88" i="2"/>
  <c r="F88" i="2"/>
  <c r="H88" i="2"/>
  <c r="C89" i="2"/>
  <c r="F89" i="2"/>
  <c r="H89" i="2"/>
  <c r="C90" i="2"/>
  <c r="F90" i="2"/>
  <c r="H90" i="2"/>
  <c r="C91" i="2"/>
  <c r="F91" i="2"/>
  <c r="H91" i="2"/>
  <c r="C92" i="2"/>
  <c r="F92" i="2"/>
  <c r="H92" i="2"/>
  <c r="C93" i="2"/>
  <c r="F93" i="2"/>
  <c r="H93" i="2"/>
  <c r="C94" i="2"/>
  <c r="F94" i="2"/>
  <c r="H94" i="2"/>
  <c r="C95" i="2"/>
  <c r="F95" i="2"/>
  <c r="H95" i="2"/>
  <c r="C96" i="2"/>
  <c r="F96" i="2"/>
  <c r="H96" i="2"/>
  <c r="C97" i="2"/>
  <c r="F97" i="2"/>
  <c r="H97" i="2"/>
  <c r="C98" i="2"/>
  <c r="F98" i="2"/>
  <c r="H98" i="2"/>
  <c r="C99" i="2"/>
  <c r="F99" i="2"/>
  <c r="H99" i="2"/>
  <c r="C100" i="2"/>
  <c r="F100" i="2"/>
  <c r="H100" i="2"/>
  <c r="C21" i="2"/>
  <c r="F21" i="2"/>
  <c r="H21" i="2"/>
  <c r="A3" i="5"/>
  <c r="A4" i="5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2" i="5"/>
  <c r="D5" i="2" s="1"/>
  <c r="AB3" i="2"/>
  <c r="AB2" i="2"/>
  <c r="L2" i="9"/>
  <c r="K2" i="9"/>
  <c r="J2" i="9"/>
  <c r="I2" i="9"/>
  <c r="H2" i="9"/>
  <c r="G2" i="9"/>
  <c r="F2" i="9"/>
  <c r="E2" i="9"/>
  <c r="D2" i="9"/>
  <c r="C2" i="9"/>
  <c r="L2" i="8"/>
  <c r="K2" i="8"/>
  <c r="J2" i="8"/>
  <c r="I2" i="8"/>
  <c r="H2" i="8"/>
  <c r="G2" i="8"/>
  <c r="F2" i="8"/>
  <c r="E2" i="8"/>
  <c r="D2" i="8"/>
  <c r="C2" i="8"/>
  <c r="L2" i="4"/>
  <c r="K2" i="4"/>
  <c r="J2" i="4"/>
  <c r="I2" i="4"/>
  <c r="H2" i="4"/>
  <c r="G2" i="4"/>
  <c r="F2" i="4"/>
  <c r="E2" i="4"/>
  <c r="D2" i="4"/>
  <c r="C2" i="4"/>
  <c r="J3" i="2"/>
  <c r="M101" i="2"/>
  <c r="F14" i="2"/>
  <c r="H14" i="2"/>
  <c r="F15" i="2"/>
  <c r="H15" i="2"/>
  <c r="F16" i="2"/>
  <c r="H16" i="2"/>
  <c r="F17" i="2"/>
  <c r="H17" i="2"/>
  <c r="F18" i="2"/>
  <c r="H18" i="2"/>
  <c r="F19" i="2"/>
  <c r="H19" i="2"/>
  <c r="F20" i="2"/>
  <c r="H20" i="2"/>
  <c r="G89" i="2" l="1"/>
  <c r="G93" i="2"/>
  <c r="G81" i="2"/>
  <c r="G97" i="2"/>
  <c r="G85" i="2"/>
  <c r="G22" i="2"/>
  <c r="G26" i="2"/>
  <c r="G30" i="2"/>
  <c r="G34" i="2"/>
  <c r="G38" i="2"/>
  <c r="G42" i="2"/>
  <c r="G46" i="2"/>
  <c r="G50" i="2"/>
  <c r="G54" i="2"/>
  <c r="G58" i="2"/>
  <c r="G62" i="2"/>
  <c r="G66" i="2"/>
  <c r="G70" i="2"/>
  <c r="G74" i="2"/>
  <c r="G78" i="2"/>
  <c r="G23" i="2"/>
  <c r="G27" i="2"/>
  <c r="G31" i="2"/>
  <c r="G35" i="2"/>
  <c r="G39" i="2"/>
  <c r="G43" i="2"/>
  <c r="G47" i="2"/>
  <c r="G51" i="2"/>
  <c r="G55" i="2"/>
  <c r="G59" i="2"/>
  <c r="G63" i="2"/>
  <c r="G67" i="2"/>
  <c r="G71" i="2"/>
  <c r="G75" i="2"/>
  <c r="G25" i="2"/>
  <c r="G29" i="2"/>
  <c r="G33" i="2"/>
  <c r="G37" i="2"/>
  <c r="G41" i="2"/>
  <c r="G45" i="2"/>
  <c r="G49" i="2"/>
  <c r="G53" i="2"/>
  <c r="G57" i="2"/>
  <c r="G61" i="2"/>
  <c r="G65" i="2"/>
  <c r="G69" i="2"/>
  <c r="G73" i="2"/>
  <c r="G77" i="2"/>
  <c r="G99" i="2"/>
  <c r="G14" i="2"/>
  <c r="G98" i="2"/>
  <c r="G94" i="2"/>
  <c r="G90" i="2"/>
  <c r="G86" i="2"/>
  <c r="G82" i="2"/>
  <c r="G72" i="2"/>
  <c r="G64" i="2"/>
  <c r="G56" i="2"/>
  <c r="G48" i="2"/>
  <c r="G40" i="2"/>
  <c r="G32" i="2"/>
  <c r="G24" i="2"/>
  <c r="G21" i="2"/>
  <c r="G92" i="2"/>
  <c r="G88" i="2"/>
  <c r="G84" i="2"/>
  <c r="G80" i="2"/>
  <c r="G76" i="2"/>
  <c r="G68" i="2"/>
  <c r="G60" i="2"/>
  <c r="G52" i="2"/>
  <c r="G44" i="2"/>
  <c r="G36" i="2"/>
  <c r="G28" i="2"/>
  <c r="G100" i="2"/>
  <c r="G96" i="2"/>
  <c r="G95" i="2"/>
  <c r="G91" i="2"/>
  <c r="G87" i="2"/>
  <c r="G83" i="2"/>
  <c r="G79" i="2"/>
  <c r="G16" i="2"/>
  <c r="G20" i="2"/>
  <c r="G13" i="2"/>
  <c r="G15" i="2"/>
  <c r="G18" i="2"/>
  <c r="G17" i="2"/>
  <c r="G19" i="2"/>
  <c r="H13" i="2"/>
  <c r="F13" i="2"/>
  <c r="C14" i="2" l="1"/>
  <c r="C15" i="2"/>
  <c r="C16" i="2"/>
  <c r="C17" i="2"/>
  <c r="C18" i="2"/>
  <c r="C19" i="2"/>
  <c r="C20" i="2"/>
  <c r="C13" i="2" l="1"/>
  <c r="AB1" i="2"/>
  <c r="D39" i="2" l="1"/>
  <c r="I42" i="2"/>
  <c r="I91" i="2"/>
  <c r="D71" i="2"/>
  <c r="I58" i="2"/>
  <c r="I83" i="2"/>
  <c r="I50" i="2"/>
  <c r="I95" i="2"/>
  <c r="D96" i="2"/>
  <c r="D37" i="2"/>
  <c r="D53" i="2"/>
  <c r="D69" i="2"/>
  <c r="D26" i="2"/>
  <c r="D42" i="2"/>
  <c r="D58" i="2"/>
  <c r="D74" i="2"/>
  <c r="D32" i="2"/>
  <c r="D48" i="2"/>
  <c r="D64" i="2"/>
  <c r="I36" i="2"/>
  <c r="I52" i="2"/>
  <c r="I68" i="2"/>
  <c r="I29" i="2"/>
  <c r="I45" i="2"/>
  <c r="I61" i="2"/>
  <c r="I77" i="2"/>
  <c r="I35" i="2"/>
  <c r="I51" i="2"/>
  <c r="I67" i="2"/>
  <c r="D21" i="2"/>
  <c r="I96" i="2"/>
  <c r="D79" i="2"/>
  <c r="I93" i="2"/>
  <c r="D82" i="2"/>
  <c r="I70" i="2"/>
  <c r="I54" i="2"/>
  <c r="I38" i="2"/>
  <c r="I22" i="2"/>
  <c r="D100" i="2"/>
  <c r="D55" i="2"/>
  <c r="I98" i="2"/>
  <c r="D80" i="2"/>
  <c r="D47" i="2"/>
  <c r="D95" i="2"/>
  <c r="I94" i="2"/>
  <c r="D25" i="2"/>
  <c r="D41" i="2"/>
  <c r="D57" i="2"/>
  <c r="D73" i="2"/>
  <c r="D30" i="2"/>
  <c r="D46" i="2"/>
  <c r="D62" i="2"/>
  <c r="D78" i="2"/>
  <c r="D36" i="2"/>
  <c r="D52" i="2"/>
  <c r="D68" i="2"/>
  <c r="I24" i="2"/>
  <c r="I40" i="2"/>
  <c r="I56" i="2"/>
  <c r="I72" i="2"/>
  <c r="I33" i="2"/>
  <c r="I49" i="2"/>
  <c r="I65" i="2"/>
  <c r="I23" i="2"/>
  <c r="I39" i="2"/>
  <c r="I55" i="2"/>
  <c r="I71" i="2"/>
  <c r="I100" i="2"/>
  <c r="D85" i="2"/>
  <c r="D81" i="2"/>
  <c r="D87" i="2"/>
  <c r="D83" i="2"/>
  <c r="I78" i="2"/>
  <c r="D86" i="2"/>
  <c r="I81" i="2"/>
  <c r="D67" i="2"/>
  <c r="D51" i="2"/>
  <c r="D35" i="2"/>
  <c r="I79" i="2"/>
  <c r="I97" i="2"/>
  <c r="I26" i="2"/>
  <c r="D98" i="2"/>
  <c r="I66" i="2"/>
  <c r="I74" i="2"/>
  <c r="D92" i="2"/>
  <c r="D88" i="2"/>
  <c r="I99" i="2"/>
  <c r="D29" i="2"/>
  <c r="D61" i="2"/>
  <c r="D34" i="2"/>
  <c r="D66" i="2"/>
  <c r="D40" i="2"/>
  <c r="D72" i="2"/>
  <c r="I32" i="2"/>
  <c r="I64" i="2"/>
  <c r="I41" i="2"/>
  <c r="I73" i="2"/>
  <c r="I47" i="2"/>
  <c r="I21" i="2"/>
  <c r="D93" i="2"/>
  <c r="I88" i="2"/>
  <c r="D91" i="2"/>
  <c r="D94" i="2"/>
  <c r="D75" i="2"/>
  <c r="D43" i="2"/>
  <c r="I87" i="2"/>
  <c r="D63" i="2"/>
  <c r="D99" i="2"/>
  <c r="D33" i="2"/>
  <c r="D65" i="2"/>
  <c r="D38" i="2"/>
  <c r="D70" i="2"/>
  <c r="D44" i="2"/>
  <c r="D76" i="2"/>
  <c r="I44" i="2"/>
  <c r="I76" i="2"/>
  <c r="I53" i="2"/>
  <c r="I27" i="2"/>
  <c r="I59" i="2"/>
  <c r="I92" i="2"/>
  <c r="I80" i="2"/>
  <c r="I90" i="2"/>
  <c r="I85" i="2"/>
  <c r="I62" i="2"/>
  <c r="I30" i="2"/>
  <c r="D84" i="2"/>
  <c r="D23" i="2"/>
  <c r="I34" i="2"/>
  <c r="D45" i="2"/>
  <c r="D77" i="2"/>
  <c r="D50" i="2"/>
  <c r="D24" i="2"/>
  <c r="D56" i="2"/>
  <c r="I48" i="2"/>
  <c r="I25" i="2"/>
  <c r="I57" i="2"/>
  <c r="I31" i="2"/>
  <c r="I63" i="2"/>
  <c r="D97" i="2"/>
  <c r="I84" i="2"/>
  <c r="I82" i="2"/>
  <c r="D90" i="2"/>
  <c r="D59" i="2"/>
  <c r="D27" i="2"/>
  <c r="D31" i="2"/>
  <c r="D49" i="2"/>
  <c r="D22" i="2"/>
  <c r="D54" i="2"/>
  <c r="D28" i="2"/>
  <c r="D60" i="2"/>
  <c r="I28" i="2"/>
  <c r="I60" i="2"/>
  <c r="I37" i="2"/>
  <c r="I69" i="2"/>
  <c r="I43" i="2"/>
  <c r="I75" i="2"/>
  <c r="D89" i="2"/>
  <c r="I86" i="2"/>
  <c r="I89" i="2"/>
  <c r="I46" i="2"/>
  <c r="I18" i="2"/>
  <c r="I20" i="2"/>
  <c r="D20" i="2"/>
  <c r="I13" i="2"/>
  <c r="I16" i="2"/>
  <c r="D14" i="2"/>
  <c r="D15" i="2"/>
  <c r="E15" i="2" s="1"/>
  <c r="D13" i="2"/>
  <c r="I15" i="2"/>
  <c r="D16" i="2"/>
  <c r="I19" i="2"/>
  <c r="D17" i="2"/>
  <c r="I14" i="2"/>
  <c r="D18" i="2"/>
  <c r="D19" i="2"/>
  <c r="I17" i="2"/>
  <c r="L31" i="2" l="1"/>
  <c r="M31" i="2"/>
  <c r="E31" i="2"/>
  <c r="E45" i="2"/>
  <c r="M45" i="2"/>
  <c r="L45" i="2"/>
  <c r="L44" i="2"/>
  <c r="M44" i="2"/>
  <c r="E44" i="2"/>
  <c r="L43" i="2"/>
  <c r="E43" i="2"/>
  <c r="M43" i="2"/>
  <c r="E72" i="2"/>
  <c r="L72" i="2"/>
  <c r="M72" i="2"/>
  <c r="L92" i="2"/>
  <c r="E92" i="2"/>
  <c r="M92" i="2"/>
  <c r="M51" i="2"/>
  <c r="E51" i="2"/>
  <c r="L51" i="2"/>
  <c r="E85" i="2"/>
  <c r="M85" i="2"/>
  <c r="L85" i="2"/>
  <c r="E78" i="2"/>
  <c r="M78" i="2"/>
  <c r="L78" i="2"/>
  <c r="M32" i="2"/>
  <c r="L32" i="2"/>
  <c r="E32" i="2"/>
  <c r="E26" i="2"/>
  <c r="M26" i="2"/>
  <c r="L26" i="2"/>
  <c r="L96" i="2"/>
  <c r="E96" i="2"/>
  <c r="M96" i="2"/>
  <c r="E39" i="2"/>
  <c r="L39" i="2"/>
  <c r="M39" i="2"/>
  <c r="M54" i="2"/>
  <c r="L54" i="2"/>
  <c r="E54" i="2"/>
  <c r="E27" i="2"/>
  <c r="L27" i="2"/>
  <c r="M27" i="2"/>
  <c r="M24" i="2"/>
  <c r="E24" i="2"/>
  <c r="L24" i="2"/>
  <c r="M70" i="2"/>
  <c r="L70" i="2"/>
  <c r="E70" i="2"/>
  <c r="M99" i="2"/>
  <c r="L99" i="2"/>
  <c r="E99" i="2"/>
  <c r="M75" i="2"/>
  <c r="E75" i="2"/>
  <c r="L75" i="2"/>
  <c r="M93" i="2"/>
  <c r="E93" i="2"/>
  <c r="L93" i="2"/>
  <c r="L40" i="2"/>
  <c r="M40" i="2"/>
  <c r="E40" i="2"/>
  <c r="M29" i="2"/>
  <c r="L29" i="2"/>
  <c r="E29" i="2"/>
  <c r="E67" i="2"/>
  <c r="L67" i="2"/>
  <c r="M67" i="2"/>
  <c r="M83" i="2"/>
  <c r="L83" i="2"/>
  <c r="E83" i="2"/>
  <c r="E68" i="2"/>
  <c r="L68" i="2"/>
  <c r="M68" i="2"/>
  <c r="M62" i="2"/>
  <c r="L62" i="2"/>
  <c r="E62" i="2"/>
  <c r="E57" i="2"/>
  <c r="L57" i="2"/>
  <c r="M57" i="2"/>
  <c r="M95" i="2"/>
  <c r="E95" i="2"/>
  <c r="L95" i="2"/>
  <c r="L55" i="2"/>
  <c r="E55" i="2"/>
  <c r="M55" i="2"/>
  <c r="M79" i="2"/>
  <c r="E79" i="2"/>
  <c r="L79" i="2"/>
  <c r="M74" i="2"/>
  <c r="L74" i="2"/>
  <c r="E74" i="2"/>
  <c r="E69" i="2"/>
  <c r="L69" i="2"/>
  <c r="M69" i="2"/>
  <c r="E71" i="2"/>
  <c r="M71" i="2"/>
  <c r="L71" i="2"/>
  <c r="M22" i="2"/>
  <c r="L22" i="2"/>
  <c r="E22" i="2"/>
  <c r="L59" i="2"/>
  <c r="M59" i="2"/>
  <c r="E59" i="2"/>
  <c r="L97" i="2"/>
  <c r="E97" i="2"/>
  <c r="M97" i="2"/>
  <c r="M50" i="2"/>
  <c r="L50" i="2"/>
  <c r="E50" i="2"/>
  <c r="L23" i="2"/>
  <c r="E23" i="2"/>
  <c r="M23" i="2"/>
  <c r="E38" i="2"/>
  <c r="L38" i="2"/>
  <c r="M38" i="2"/>
  <c r="L63" i="2"/>
  <c r="M63" i="2"/>
  <c r="E63" i="2"/>
  <c r="M94" i="2"/>
  <c r="L94" i="2"/>
  <c r="E94" i="2"/>
  <c r="M66" i="2"/>
  <c r="E66" i="2"/>
  <c r="L66" i="2"/>
  <c r="E87" i="2"/>
  <c r="M87" i="2"/>
  <c r="L87" i="2"/>
  <c r="L52" i="2"/>
  <c r="M52" i="2"/>
  <c r="E52" i="2"/>
  <c r="L46" i="2"/>
  <c r="M46" i="2"/>
  <c r="E46" i="2"/>
  <c r="M41" i="2"/>
  <c r="E41" i="2"/>
  <c r="L41" i="2"/>
  <c r="L47" i="2"/>
  <c r="E47" i="2"/>
  <c r="M47" i="2"/>
  <c r="L100" i="2"/>
  <c r="M100" i="2"/>
  <c r="E100" i="2"/>
  <c r="E64" i="2"/>
  <c r="L64" i="2"/>
  <c r="M64" i="2"/>
  <c r="M58" i="2"/>
  <c r="L58" i="2"/>
  <c r="E58" i="2"/>
  <c r="E53" i="2"/>
  <c r="M53" i="2"/>
  <c r="L53" i="2"/>
  <c r="M89" i="2"/>
  <c r="E89" i="2"/>
  <c r="L89" i="2"/>
  <c r="L28" i="2"/>
  <c r="M28" i="2"/>
  <c r="E28" i="2"/>
  <c r="E56" i="2"/>
  <c r="L56" i="2"/>
  <c r="M56" i="2"/>
  <c r="M33" i="2"/>
  <c r="L33" i="2"/>
  <c r="E33" i="2"/>
  <c r="L61" i="2"/>
  <c r="E61" i="2"/>
  <c r="M61" i="2"/>
  <c r="E73" i="2"/>
  <c r="M73" i="2"/>
  <c r="L73" i="2"/>
  <c r="M60" i="2"/>
  <c r="L60" i="2"/>
  <c r="E60" i="2"/>
  <c r="E49" i="2"/>
  <c r="M49" i="2"/>
  <c r="L49" i="2"/>
  <c r="M90" i="2"/>
  <c r="E90" i="2"/>
  <c r="L90" i="2"/>
  <c r="L77" i="2"/>
  <c r="E77" i="2"/>
  <c r="M77" i="2"/>
  <c r="L84" i="2"/>
  <c r="M84" i="2"/>
  <c r="E84" i="2"/>
  <c r="E76" i="2"/>
  <c r="L76" i="2"/>
  <c r="M76" i="2"/>
  <c r="M65" i="2"/>
  <c r="E65" i="2"/>
  <c r="L65" i="2"/>
  <c r="L91" i="2"/>
  <c r="E91" i="2"/>
  <c r="M91" i="2"/>
  <c r="L34" i="2"/>
  <c r="M34" i="2"/>
  <c r="E34" i="2"/>
  <c r="L88" i="2"/>
  <c r="M88" i="2"/>
  <c r="E88" i="2"/>
  <c r="M98" i="2"/>
  <c r="E98" i="2"/>
  <c r="L98" i="2"/>
  <c r="L35" i="2"/>
  <c r="M35" i="2"/>
  <c r="E35" i="2"/>
  <c r="L86" i="2"/>
  <c r="M86" i="2"/>
  <c r="E86" i="2"/>
  <c r="E81" i="2"/>
  <c r="M81" i="2"/>
  <c r="L81" i="2"/>
  <c r="M36" i="2"/>
  <c r="E36" i="2"/>
  <c r="L36" i="2"/>
  <c r="E30" i="2"/>
  <c r="M30" i="2"/>
  <c r="L30" i="2"/>
  <c r="L25" i="2"/>
  <c r="M25" i="2"/>
  <c r="E25" i="2"/>
  <c r="L80" i="2"/>
  <c r="E80" i="2"/>
  <c r="M80" i="2"/>
  <c r="M82" i="2"/>
  <c r="E82" i="2"/>
  <c r="L82" i="2"/>
  <c r="E21" i="2"/>
  <c r="L21" i="2"/>
  <c r="L48" i="2"/>
  <c r="M48" i="2"/>
  <c r="E48" i="2"/>
  <c r="L42" i="2"/>
  <c r="E42" i="2"/>
  <c r="M42" i="2"/>
  <c r="M37" i="2"/>
  <c r="L37" i="2"/>
  <c r="E37" i="2"/>
  <c r="D12" i="2"/>
  <c r="E13" i="2"/>
  <c r="L13" i="2" s="1"/>
  <c r="L15" i="2"/>
  <c r="E18" i="2"/>
  <c r="L18" i="2" s="1"/>
  <c r="E14" i="2"/>
  <c r="L14" i="2" l="1"/>
  <c r="E20" i="2"/>
  <c r="L20" i="2" s="1"/>
  <c r="E16" i="2" l="1"/>
  <c r="L16" i="2" s="1"/>
  <c r="M21" i="2" s="1"/>
  <c r="E17" i="2"/>
  <c r="L17" i="2" s="1"/>
  <c r="E19" i="2"/>
  <c r="L19" i="2" s="1"/>
  <c r="M19" i="2" l="1"/>
  <c r="M17" i="2"/>
  <c r="M18" i="2"/>
  <c r="M20" i="2"/>
  <c r="M16" i="2"/>
  <c r="M13" i="2"/>
  <c r="M14" i="2"/>
  <c r="M15" i="2"/>
  <c r="K7" i="2" l="1"/>
  <c r="K5" i="2"/>
  <c r="K6" i="2"/>
</calcChain>
</file>

<file path=xl/sharedStrings.xml><?xml version="1.0" encoding="utf-8"?>
<sst xmlns="http://schemas.openxmlformats.org/spreadsheetml/2006/main" count="129" uniqueCount="122">
  <si>
    <t>Pour</t>
  </si>
  <si>
    <t>prix au kilo</t>
  </si>
  <si>
    <t>prix au m3</t>
  </si>
  <si>
    <t>Frais fixe par dossier</t>
  </si>
  <si>
    <t>DHL</t>
  </si>
  <si>
    <t>TNT</t>
  </si>
  <si>
    <t>BOLLORE</t>
  </si>
  <si>
    <t>RHENUS</t>
  </si>
  <si>
    <t>Le moins cher est :</t>
  </si>
  <si>
    <t>Le plus cher est :</t>
  </si>
  <si>
    <t>Gain de :</t>
  </si>
  <si>
    <t>Poids à transporter</t>
  </si>
  <si>
    <t>zavantem</t>
  </si>
  <si>
    <t>Tarif appliqué</t>
  </si>
  <si>
    <t>roissy</t>
  </si>
  <si>
    <t>le havre</t>
  </si>
  <si>
    <t>rouen</t>
  </si>
  <si>
    <t>Angleterre</t>
  </si>
  <si>
    <t>6h3mn</t>
  </si>
  <si>
    <t>6h15mn</t>
  </si>
  <si>
    <t>6h5mn</t>
  </si>
  <si>
    <t>6h2mn</t>
  </si>
  <si>
    <t xml:space="preserve">manchester </t>
  </si>
  <si>
    <t>8h34mn</t>
  </si>
  <si>
    <t>8h48mn</t>
  </si>
  <si>
    <t>8h15mn</t>
  </si>
  <si>
    <t>8h10mn</t>
  </si>
  <si>
    <t>leicester</t>
  </si>
  <si>
    <t>6h30mn</t>
  </si>
  <si>
    <t>6h43mn</t>
  </si>
  <si>
    <t>6h35mn</t>
  </si>
  <si>
    <t>6h33mn</t>
  </si>
  <si>
    <t xml:space="preserve">Espagne </t>
  </si>
  <si>
    <t>11h49mn</t>
  </si>
  <si>
    <t>12h37mn</t>
  </si>
  <si>
    <t>12h17mn</t>
  </si>
  <si>
    <t>14h</t>
  </si>
  <si>
    <t>toledo</t>
  </si>
  <si>
    <t>13h26mn</t>
  </si>
  <si>
    <t>13h5mn</t>
  </si>
  <si>
    <t>15h30mn</t>
  </si>
  <si>
    <t>Pays bas</t>
  </si>
  <si>
    <t>4h59mn</t>
  </si>
  <si>
    <t>6h12mn</t>
  </si>
  <si>
    <t>5h38mn</t>
  </si>
  <si>
    <t>2h22mn</t>
  </si>
  <si>
    <t>nijmegen</t>
  </si>
  <si>
    <t>4h45mn</t>
  </si>
  <si>
    <t>5h58mn</t>
  </si>
  <si>
    <t>5h23mn</t>
  </si>
  <si>
    <t>2h10mn</t>
  </si>
  <si>
    <t>Belgique</t>
  </si>
  <si>
    <t>2h38mn</t>
  </si>
  <si>
    <t>3h50mn</t>
  </si>
  <si>
    <t>3h18mn</t>
  </si>
  <si>
    <t>grimbergen</t>
  </si>
  <si>
    <t>3h</t>
  </si>
  <si>
    <t>4h14mn</t>
  </si>
  <si>
    <t>3h42mn</t>
  </si>
  <si>
    <t>18mn</t>
  </si>
  <si>
    <t>distances</t>
  </si>
  <si>
    <t>Prix au kilometre</t>
  </si>
  <si>
    <t>Eersel</t>
  </si>
  <si>
    <t>577,1</t>
  </si>
  <si>
    <t>579,5</t>
  </si>
  <si>
    <t>522</t>
  </si>
  <si>
    <t>521</t>
  </si>
  <si>
    <t>785</t>
  </si>
  <si>
    <t>790</t>
  </si>
  <si>
    <t>736</t>
  </si>
  <si>
    <t>725</t>
  </si>
  <si>
    <t>610</t>
  </si>
  <si>
    <t>612,4</t>
  </si>
  <si>
    <t>554</t>
  </si>
  <si>
    <t>553</t>
  </si>
  <si>
    <t>1292</t>
  </si>
  <si>
    <t>1372</t>
  </si>
  <si>
    <t>1341</t>
  </si>
  <si>
    <t>1580</t>
  </si>
  <si>
    <t>1363</t>
  </si>
  <si>
    <t>1142</t>
  </si>
  <si>
    <t>1412</t>
  </si>
  <si>
    <t>1651</t>
  </si>
  <si>
    <t>470</t>
  </si>
  <si>
    <t>590</t>
  </si>
  <si>
    <t>530</t>
  </si>
  <si>
    <t>180</t>
  </si>
  <si>
    <t>502</t>
  </si>
  <si>
    <t>622</t>
  </si>
  <si>
    <t>562</t>
  </si>
  <si>
    <t>221</t>
  </si>
  <si>
    <t>259</t>
  </si>
  <si>
    <t>379</t>
  </si>
  <si>
    <t>319</t>
  </si>
  <si>
    <t>295</t>
  </si>
  <si>
    <t>415</t>
  </si>
  <si>
    <t>355</t>
  </si>
  <si>
    <t>12,7</t>
  </si>
  <si>
    <t>Coût du kilomêtre</t>
  </si>
  <si>
    <t>Prix du déplacement</t>
  </si>
  <si>
    <t>Cout du transport</t>
  </si>
  <si>
    <t>Cubage</t>
  </si>
  <si>
    <t>kms</t>
  </si>
  <si>
    <t>de temps de transport</t>
  </si>
  <si>
    <t>en kilometre</t>
  </si>
  <si>
    <t>en temps</t>
  </si>
  <si>
    <t>http://forum.excel-pratique.com/excel/calcul-automatique-cout-transport-t85886.html</t>
  </si>
  <si>
    <t>DPD</t>
  </si>
  <si>
    <t>SCHENKER</t>
  </si>
  <si>
    <t>FEDEX</t>
  </si>
  <si>
    <t>KHUENENAGEL</t>
  </si>
  <si>
    <t>Prix au Poids</t>
  </si>
  <si>
    <t>Prix au volume</t>
  </si>
  <si>
    <t>Kg</t>
  </si>
  <si>
    <t>m3</t>
  </si>
  <si>
    <t>Breda</t>
  </si>
  <si>
    <t>Allemagne</t>
  </si>
  <si>
    <t>France</t>
  </si>
  <si>
    <t>Dortmund</t>
  </si>
  <si>
    <t>Pernis</t>
  </si>
  <si>
    <t>POIDS</t>
  </si>
  <si>
    <t>volume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</si>
</sst>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#,##0.00\ &quot;€&quot;"/>
    <numFmt numFmtId="165" formatCode="_-* #,##0.00\ [$€-40C]_-;\-* #,##0.00\ [$€-40C]_-;_-* &quot;-&quot;??\ [$€-40C]_-;_-@_-"/>
    <numFmt numFmtId="166" formatCode="dd\ dddd\ mmmm\ yyyy"/>
  </numFmts>
  <fonts count="9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333333"/>
      <name val="Segoe UI"/>
      <family val="2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45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7" fontId="0" fillId="0" borderId="0" xfId="0" applyNumberFormat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left"/>
    </xf>
    <xf numFmtId="0" fontId="2" fillId="0" borderId="1" xfId="0" applyFont="1" applyBorder="1" applyAlignment="1">
      <alignment horizontal="center"/>
    </xf>
    <xf numFmtId="0" fontId="0" fillId="0" borderId="1" xfId="0" applyFont="1" applyBorder="1" applyAlignment="1">
      <alignment horizontal="left"/>
    </xf>
    <xf numFmtId="0" fontId="2" fillId="0" borderId="1" xfId="0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2" fontId="0" fillId="0" borderId="1" xfId="0" applyNumberFormat="1" applyBorder="1"/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164" fontId="0" fillId="0" borderId="0" xfId="0" applyNumberFormat="1" applyBorder="1"/>
    <xf numFmtId="7" fontId="0" fillId="0" borderId="0" xfId="0" applyNumberFormat="1" applyBorder="1" applyAlignment="1">
      <alignment horizontal="center"/>
    </xf>
    <xf numFmtId="0" fontId="5" fillId="0" borderId="0" xfId="0" applyFont="1"/>
    <xf numFmtId="165" fontId="0" fillId="0" borderId="1" xfId="0" applyNumberFormat="1" applyBorder="1" applyAlignment="1">
      <alignment horizontal="center" vertical="center"/>
    </xf>
    <xf numFmtId="44" fontId="0" fillId="0" borderId="1" xfId="1" applyFont="1" applyBorder="1" applyAlignment="1">
      <alignment horizontal="center" vertical="center"/>
    </xf>
    <xf numFmtId="44" fontId="0" fillId="0" borderId="1" xfId="1" applyFont="1" applyBorder="1"/>
    <xf numFmtId="0" fontId="0" fillId="3" borderId="1" xfId="0" applyFill="1" applyBorder="1" applyAlignment="1">
      <alignment horizontal="center" vertical="center" wrapText="1"/>
    </xf>
    <xf numFmtId="0" fontId="7" fillId="4" borderId="1" xfId="0" applyFont="1" applyFill="1" applyBorder="1"/>
    <xf numFmtId="0" fontId="4" fillId="0" borderId="1" xfId="0" applyFont="1" applyFill="1" applyBorder="1" applyAlignment="1">
      <alignment horizontal="right"/>
    </xf>
    <xf numFmtId="0" fontId="6" fillId="0" borderId="1" xfId="0" applyFont="1" applyBorder="1" applyAlignment="1">
      <alignment horizontal="right"/>
    </xf>
    <xf numFmtId="0" fontId="0" fillId="0" borderId="1" xfId="0" applyBorder="1" applyAlignment="1">
      <alignment horizontal="center"/>
    </xf>
    <xf numFmtId="0" fontId="0" fillId="0" borderId="1" xfId="0" applyNumberFormat="1" applyBorder="1" applyAlignment="1">
      <alignment horizontal="center" vertical="center"/>
    </xf>
    <xf numFmtId="0" fontId="1" fillId="0" borderId="0" xfId="0" applyNumberFormat="1" applyFont="1" applyAlignment="1">
      <alignment horizontal="right"/>
    </xf>
    <xf numFmtId="0" fontId="1" fillId="0" borderId="0" xfId="0" applyFont="1"/>
    <xf numFmtId="0" fontId="1" fillId="0" borderId="0" xfId="0" applyFont="1" applyAlignment="1">
      <alignment horizontal="right"/>
    </xf>
    <xf numFmtId="7" fontId="7" fillId="0" borderId="0" xfId="0" quotePrefix="1" applyNumberFormat="1" applyFont="1" applyAlignment="1">
      <alignment horizontal="center"/>
    </xf>
    <xf numFmtId="0" fontId="7" fillId="0" borderId="0" xfId="0" applyFont="1" applyBorder="1" applyAlignment="1">
      <alignment horizontal="right"/>
    </xf>
    <xf numFmtId="0" fontId="8" fillId="5" borderId="0" xfId="0" applyFont="1" applyFill="1" applyBorder="1" applyAlignment="1">
      <alignment horizontal="right" vertical="center"/>
    </xf>
    <xf numFmtId="0" fontId="7" fillId="6" borderId="0" xfId="0" applyFont="1" applyFill="1" applyBorder="1" applyAlignment="1">
      <alignment horizontal="right"/>
    </xf>
    <xf numFmtId="2" fontId="0" fillId="0" borderId="2" xfId="0" applyNumberFormat="1" applyFill="1" applyBorder="1"/>
    <xf numFmtId="0" fontId="7" fillId="4" borderId="1" xfId="0" applyFont="1" applyFill="1" applyBorder="1" applyAlignment="1">
      <alignment horizontal="left"/>
    </xf>
    <xf numFmtId="0" fontId="5" fillId="0" borderId="1" xfId="0" applyFont="1" applyBorder="1"/>
    <xf numFmtId="0" fontId="8" fillId="5" borderId="0" xfId="0" applyFont="1" applyFill="1" applyBorder="1" applyAlignment="1">
      <alignment horizontal="left" vertical="center"/>
    </xf>
    <xf numFmtId="0" fontId="8" fillId="5" borderId="0" xfId="0" applyFont="1" applyFill="1" applyAlignment="1">
      <alignment horizontal="left" vertical="center"/>
    </xf>
    <xf numFmtId="0" fontId="7" fillId="6" borderId="0" xfId="0" applyFont="1" applyFill="1" applyBorder="1" applyAlignment="1">
      <alignment horizontal="left"/>
    </xf>
    <xf numFmtId="166" fontId="7" fillId="0" borderId="0" xfId="0" applyNumberFormat="1" applyFont="1" applyAlignment="1">
      <alignment horizontal="center"/>
    </xf>
    <xf numFmtId="0" fontId="0" fillId="0" borderId="1" xfId="0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7">
    <dxf>
      <border>
        <right style="thin">
          <color auto="1"/>
        </right>
        <bottom style="thin">
          <color auto="1"/>
        </bottom>
        <vertical/>
        <horizontal/>
      </border>
    </dxf>
    <dxf>
      <border>
        <right style="thin">
          <color auto="1"/>
        </right>
        <bottom style="thin">
          <color auto="1"/>
        </bottom>
        <vertical/>
        <horizontal/>
      </border>
    </dxf>
    <dxf>
      <border>
        <right style="thin">
          <color auto="1"/>
        </right>
        <bottom style="thin">
          <color auto="1"/>
        </bottom>
        <vertical/>
        <horizontal/>
      </border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border>
        <right style="thin">
          <color auto="1"/>
        </right>
        <bottom style="thin">
          <color auto="1"/>
        </bottom>
        <vertical/>
        <horizontal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42864</xdr:colOff>
      <xdr:row>3</xdr:row>
      <xdr:rowOff>9526</xdr:rowOff>
    </xdr:from>
    <xdr:to>
      <xdr:col>1</xdr:col>
      <xdr:colOff>1647826</xdr:colOff>
      <xdr:row>6</xdr:row>
      <xdr:rowOff>390525</xdr:rowOff>
    </xdr:to>
    <xdr:grpSp>
      <xdr:nvGrpSpPr>
        <xdr:cNvPr id="21" name="Groupe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GrpSpPr/>
      </xdr:nvGrpSpPr>
      <xdr:grpSpPr>
        <a:xfrm>
          <a:off x="1757364" y="628651"/>
          <a:ext cx="1604962" cy="1581149"/>
          <a:chOff x="3652839" y="3876676"/>
          <a:chExt cx="1604962" cy="1571624"/>
        </a:xfrm>
      </xdr:grpSpPr>
      <xdr:grpSp>
        <xdr:nvGrpSpPr>
          <xdr:cNvPr id="11" name="Groupe 10">
            <a:extLst>
              <a:ext uri="{FF2B5EF4-FFF2-40B4-BE49-F238E27FC236}">
                <a16:creationId xmlns:a16="http://schemas.microsoft.com/office/drawing/2014/main" id="{00000000-0008-0000-0000-00000B000000}"/>
              </a:ext>
            </a:extLst>
          </xdr:cNvPr>
          <xdr:cNvGrpSpPr/>
        </xdr:nvGrpSpPr>
        <xdr:grpSpPr>
          <a:xfrm>
            <a:off x="3652839" y="3876676"/>
            <a:ext cx="1604962" cy="371474"/>
            <a:chOff x="3662364" y="3876676"/>
            <a:chExt cx="1604962" cy="371474"/>
          </a:xfrm>
        </xdr:grpSpPr>
        <xdr:sp macro="" textlink="">
          <xdr:nvSpPr>
            <xdr:cNvPr id="2" name="Rectangle à coins arrondis 1">
              <a:extLst>
                <a:ext uri="{FF2B5EF4-FFF2-40B4-BE49-F238E27FC236}">
                  <a16:creationId xmlns:a16="http://schemas.microsoft.com/office/drawing/2014/main" id="{00000000-0008-0000-0000-000002000000}"/>
                </a:ext>
              </a:extLst>
            </xdr:cNvPr>
            <xdr:cNvSpPr/>
          </xdr:nvSpPr>
          <xdr:spPr>
            <a:xfrm>
              <a:off x="3662364" y="3876676"/>
              <a:ext cx="1604962" cy="371474"/>
            </a:xfrm>
            <a:prstGeom prst="roundRect">
              <a:avLst/>
            </a:prstGeom>
            <a:solidFill>
              <a:schemeClr val="bg1">
                <a:lumMod val="65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l"/>
              <a:r>
                <a:rPr lang="fr-FR" sz="1400"/>
                <a:t>Ville de départ</a:t>
              </a:r>
            </a:p>
          </xdr:txBody>
        </xdr:sp>
        <xdr:pic>
          <xdr:nvPicPr>
            <xdr:cNvPr id="6" name="Image 5">
              <a:extLst>
                <a:ext uri="{FF2B5EF4-FFF2-40B4-BE49-F238E27FC236}">
                  <a16:creationId xmlns:a16="http://schemas.microsoft.com/office/drawing/2014/main" id="{00000000-0008-0000-0000-00000600000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1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4835127" y="3929062"/>
              <a:ext cx="363141" cy="309562"/>
            </a:xfrm>
            <a:prstGeom prst="rect">
              <a:avLst/>
            </a:prstGeom>
          </xdr:spPr>
        </xdr:pic>
      </xdr:grpSp>
      <xdr:grpSp>
        <xdr:nvGrpSpPr>
          <xdr:cNvPr id="14" name="Groupe 13">
            <a:extLst>
              <a:ext uri="{FF2B5EF4-FFF2-40B4-BE49-F238E27FC236}">
                <a16:creationId xmlns:a16="http://schemas.microsoft.com/office/drawing/2014/main" id="{00000000-0008-0000-0000-00000E000000}"/>
              </a:ext>
            </a:extLst>
          </xdr:cNvPr>
          <xdr:cNvGrpSpPr/>
        </xdr:nvGrpSpPr>
        <xdr:grpSpPr>
          <a:xfrm>
            <a:off x="3652839" y="5076826"/>
            <a:ext cx="1604962" cy="371474"/>
            <a:chOff x="3662364" y="5705476"/>
            <a:chExt cx="1604962" cy="371474"/>
          </a:xfrm>
        </xdr:grpSpPr>
        <xdr:sp macro="" textlink="">
          <xdr:nvSpPr>
            <xdr:cNvPr id="5" name="Rectangle à coins arrondis 4">
              <a:extLst>
                <a:ext uri="{FF2B5EF4-FFF2-40B4-BE49-F238E27FC236}">
                  <a16:creationId xmlns:a16="http://schemas.microsoft.com/office/drawing/2014/main" id="{00000000-0008-0000-0000-000005000000}"/>
                </a:ext>
              </a:extLst>
            </xdr:cNvPr>
            <xdr:cNvSpPr/>
          </xdr:nvSpPr>
          <xdr:spPr>
            <a:xfrm>
              <a:off x="3662364" y="5705476"/>
              <a:ext cx="1604962" cy="371474"/>
            </a:xfrm>
            <a:prstGeom prst="roundRect">
              <a:avLst/>
            </a:prstGeom>
            <a:solidFill>
              <a:schemeClr val="bg1">
                <a:lumMod val="65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l"/>
              <a:r>
                <a:rPr lang="fr-FR" sz="1400"/>
                <a:t>Cubage</a:t>
              </a:r>
            </a:p>
          </xdr:txBody>
        </xdr:sp>
        <xdr:pic>
          <xdr:nvPicPr>
            <xdr:cNvPr id="10" name="Image 9">
              <a:extLst>
                <a:ext uri="{FF2B5EF4-FFF2-40B4-BE49-F238E27FC236}">
                  <a16:creationId xmlns:a16="http://schemas.microsoft.com/office/drawing/2014/main" id="{00000000-0008-0000-0000-00000A00000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2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 flipH="1">
              <a:off x="4820126" y="5729287"/>
              <a:ext cx="406718" cy="346709"/>
            </a:xfrm>
            <a:prstGeom prst="rect">
              <a:avLst/>
            </a:prstGeom>
          </xdr:spPr>
        </xdr:pic>
      </xdr:grpSp>
      <xdr:grpSp>
        <xdr:nvGrpSpPr>
          <xdr:cNvPr id="15" name="Groupe 14">
            <a:extLst>
              <a:ext uri="{FF2B5EF4-FFF2-40B4-BE49-F238E27FC236}">
                <a16:creationId xmlns:a16="http://schemas.microsoft.com/office/drawing/2014/main" id="{00000000-0008-0000-0000-00000F000000}"/>
              </a:ext>
            </a:extLst>
          </xdr:cNvPr>
          <xdr:cNvGrpSpPr/>
        </xdr:nvGrpSpPr>
        <xdr:grpSpPr>
          <a:xfrm>
            <a:off x="3652839" y="4275139"/>
            <a:ext cx="1604962" cy="371474"/>
            <a:chOff x="3662364" y="4486276"/>
            <a:chExt cx="1604962" cy="371474"/>
          </a:xfrm>
        </xdr:grpSpPr>
        <xdr:sp macro="" textlink="">
          <xdr:nvSpPr>
            <xdr:cNvPr id="16" name="Rectangle à coins arrondis 15">
              <a:extLst>
                <a:ext uri="{FF2B5EF4-FFF2-40B4-BE49-F238E27FC236}">
                  <a16:creationId xmlns:a16="http://schemas.microsoft.com/office/drawing/2014/main" id="{00000000-0008-0000-0000-000010000000}"/>
                </a:ext>
              </a:extLst>
            </xdr:cNvPr>
            <xdr:cNvSpPr/>
          </xdr:nvSpPr>
          <xdr:spPr>
            <a:xfrm>
              <a:off x="3662364" y="4486276"/>
              <a:ext cx="1604962" cy="371474"/>
            </a:xfrm>
            <a:prstGeom prst="roundRect">
              <a:avLst/>
            </a:prstGeom>
            <a:solidFill>
              <a:schemeClr val="bg1">
                <a:lumMod val="65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l"/>
              <a:r>
                <a:rPr lang="fr-FR" sz="1400"/>
                <a:t>Ville d'arrivée</a:t>
              </a:r>
            </a:p>
          </xdr:txBody>
        </xdr:sp>
        <xdr:pic>
          <xdr:nvPicPr>
            <xdr:cNvPr id="17" name="Image 16">
              <a:extLst>
                <a:ext uri="{FF2B5EF4-FFF2-40B4-BE49-F238E27FC236}">
                  <a16:creationId xmlns:a16="http://schemas.microsoft.com/office/drawing/2014/main" id="{00000000-0008-0000-0000-00001100000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3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4835127" y="4538662"/>
              <a:ext cx="363141" cy="309562"/>
            </a:xfrm>
            <a:prstGeom prst="rect">
              <a:avLst/>
            </a:prstGeom>
          </xdr:spPr>
        </xdr:pic>
      </xdr:grpSp>
      <xdr:grpSp>
        <xdr:nvGrpSpPr>
          <xdr:cNvPr id="18" name="Groupe 17">
            <a:extLst>
              <a:ext uri="{FF2B5EF4-FFF2-40B4-BE49-F238E27FC236}">
                <a16:creationId xmlns:a16="http://schemas.microsoft.com/office/drawing/2014/main" id="{00000000-0008-0000-0000-000012000000}"/>
              </a:ext>
            </a:extLst>
          </xdr:cNvPr>
          <xdr:cNvGrpSpPr/>
        </xdr:nvGrpSpPr>
        <xdr:grpSpPr>
          <a:xfrm>
            <a:off x="3652839" y="4673602"/>
            <a:ext cx="1604962" cy="376235"/>
            <a:chOff x="3662364" y="5095876"/>
            <a:chExt cx="1604962" cy="376235"/>
          </a:xfrm>
        </xdr:grpSpPr>
        <xdr:sp macro="" textlink="">
          <xdr:nvSpPr>
            <xdr:cNvPr id="19" name="Rectangle à coins arrondis 18">
              <a:extLst>
                <a:ext uri="{FF2B5EF4-FFF2-40B4-BE49-F238E27FC236}">
                  <a16:creationId xmlns:a16="http://schemas.microsoft.com/office/drawing/2014/main" id="{00000000-0008-0000-0000-000013000000}"/>
                </a:ext>
              </a:extLst>
            </xdr:cNvPr>
            <xdr:cNvSpPr/>
          </xdr:nvSpPr>
          <xdr:spPr>
            <a:xfrm>
              <a:off x="3662364" y="5095876"/>
              <a:ext cx="1604962" cy="371474"/>
            </a:xfrm>
            <a:prstGeom prst="roundRect">
              <a:avLst/>
            </a:prstGeom>
            <a:solidFill>
              <a:schemeClr val="bg1">
                <a:lumMod val="65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l"/>
              <a:r>
                <a:rPr lang="fr-FR" sz="1400"/>
                <a:t>Poids</a:t>
              </a:r>
            </a:p>
          </xdr:txBody>
        </xdr:sp>
        <xdr:pic>
          <xdr:nvPicPr>
            <xdr:cNvPr id="20" name="Image 19">
              <a:extLst>
                <a:ext uri="{FF2B5EF4-FFF2-40B4-BE49-F238E27FC236}">
                  <a16:creationId xmlns:a16="http://schemas.microsoft.com/office/drawing/2014/main" id="{00000000-0008-0000-0000-00001400000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4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4810124" y="5100637"/>
              <a:ext cx="435769" cy="371474"/>
            </a:xfrm>
            <a:prstGeom prst="rect">
              <a:avLst/>
            </a:prstGeom>
          </xdr:spPr>
        </xdr:pic>
      </xdr:grpSp>
    </xdr:grpSp>
    <xdr:clientData/>
  </xdr:twoCellAnchor>
  <xdr:twoCellAnchor>
    <xdr:from>
      <xdr:col>0</xdr:col>
      <xdr:colOff>0</xdr:colOff>
      <xdr:row>10</xdr:row>
      <xdr:rowOff>323851</xdr:rowOff>
    </xdr:from>
    <xdr:to>
      <xdr:col>0</xdr:col>
      <xdr:colOff>1524000</xdr:colOff>
      <xdr:row>20</xdr:row>
      <xdr:rowOff>57151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0" y="3114676"/>
          <a:ext cx="1524000" cy="1733550"/>
        </a:xfrm>
        <a:prstGeom prst="wedgeRoundRectCallout">
          <a:avLst>
            <a:gd name="adj1" fmla="val 68056"/>
            <a:gd name="adj2" fmla="val 56091"/>
            <a:gd name="adj3" fmla="val 16667"/>
          </a:avLst>
        </a:prstGeom>
        <a:solidFill>
          <a:schemeClr val="bg2">
            <a:lumMod val="7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Ici tu peux ajouter les transporteurs.</a:t>
          </a:r>
        </a:p>
        <a:p>
          <a:pPr algn="l"/>
          <a:r>
            <a:rPr lang="fr-FR" sz="1100"/>
            <a:t>Si tu mets lulu en B21, le tableau sera mis à jour avec une ligne en plus et le</a:t>
          </a:r>
          <a:r>
            <a:rPr lang="fr-FR" sz="1100" baseline="0"/>
            <a:t> reste des BDD seront mises à jours aussi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AB101"/>
  <sheetViews>
    <sheetView tabSelected="1" workbookViewId="0">
      <selection activeCell="D6" sqref="D6"/>
    </sheetView>
  </sheetViews>
  <sheetFormatPr baseColWidth="10" defaultColWidth="9.140625" defaultRowHeight="15" x14ac:dyDescent="0.25"/>
  <cols>
    <col min="1" max="1" width="25.7109375" customWidth="1"/>
    <col min="2" max="2" width="25.5703125" customWidth="1"/>
    <col min="3" max="3" width="14.85546875" bestFit="1" customWidth="1"/>
    <col min="4" max="4" width="12" bestFit="1" customWidth="1"/>
    <col min="5" max="5" width="13" customWidth="1"/>
    <col min="6" max="6" width="11.85546875" customWidth="1"/>
    <col min="7" max="7" width="10.7109375" bestFit="1" customWidth="1"/>
    <col min="8" max="8" width="10.7109375" customWidth="1"/>
    <col min="9" max="9" width="10.140625" bestFit="1" customWidth="1"/>
    <col min="10" max="10" width="22.140625" customWidth="1"/>
    <col min="11" max="11" width="13.28515625" bestFit="1" customWidth="1"/>
    <col min="12" max="12" width="16.5703125" customWidth="1"/>
    <col min="13" max="13" width="9.140625" hidden="1" customWidth="1"/>
    <col min="17" max="17" width="10.5703125" bestFit="1" customWidth="1"/>
    <col min="28" max="28" width="9.5703125" bestFit="1" customWidth="1"/>
  </cols>
  <sheetData>
    <row r="1" spans="2:28" x14ac:dyDescent="0.25">
      <c r="AB1">
        <f ca="1">ROUNDUP(D4,-2)</f>
        <v>1400</v>
      </c>
    </row>
    <row r="2" spans="2:28" x14ac:dyDescent="0.25">
      <c r="N2" t="s">
        <v>106</v>
      </c>
      <c r="AB2">
        <f>ROUNDUP(C6,-2)</f>
        <v>100</v>
      </c>
    </row>
    <row r="3" spans="2:28" ht="18.75" x14ac:dyDescent="0.3">
      <c r="J3" s="41">
        <f ca="1">TODAY()</f>
        <v>44197</v>
      </c>
      <c r="K3" s="41"/>
      <c r="AB3">
        <f>ROUNDUP(C7,-2)</f>
        <v>100</v>
      </c>
    </row>
    <row r="4" spans="2:28" ht="32.1" customHeight="1" x14ac:dyDescent="0.3">
      <c r="C4" s="23" t="s">
        <v>37</v>
      </c>
      <c r="D4" s="28" t="str">
        <f ca="1">INDEX(distance,MATCH(C4,OFFSET(Distance!A1,1,,COUNTA(Distance!A:A)-1),0),MATCH(calcul!C5,OFFSET(Distance!A1,,1,,COUNTA(Distance!1:1)-1),0))</f>
        <v>1363</v>
      </c>
      <c r="E4" s="29" t="s">
        <v>102</v>
      </c>
    </row>
    <row r="5" spans="2:28" ht="32.1" customHeight="1" x14ac:dyDescent="0.3">
      <c r="C5" s="23" t="s">
        <v>14</v>
      </c>
      <c r="D5" s="30" t="str">
        <f ca="1">INDEX(temps,MATCH(calcul!C4,OFFSET(Temps!$A$1,1,,COUNTA(Temps!$A:$A)-1),0),MATCH(calcul!C5,OFFSET(Temps!$A$1,,1,,COUNTA(Temps!$1:$1)-1),0))</f>
        <v>12h37mn</v>
      </c>
      <c r="E5" s="29" t="s">
        <v>103</v>
      </c>
      <c r="J5" s="33" t="s">
        <v>8</v>
      </c>
      <c r="K5" s="38" t="str">
        <f ca="1">INDEX(OFFSET($B$12,1,,COUNTA($B$13:$B102)),MATCH(1,OFFSET($M$12,1,,COUNTA($B$13:$B102)),0))</f>
        <v>TNT</v>
      </c>
      <c r="L5" s="39"/>
    </row>
    <row r="6" spans="2:28" ht="32.1" customHeight="1" x14ac:dyDescent="0.3">
      <c r="C6" s="36">
        <v>100</v>
      </c>
      <c r="D6" t="s">
        <v>113</v>
      </c>
      <c r="J6" s="34" t="s">
        <v>9</v>
      </c>
      <c r="K6" s="40" t="str">
        <f ca="1">INDEX(OFFSET($B$12,1,,COUNTA($B$13:$B103)),MATCH(LARGE(OFFSET($M$12,1,,COUNTA($B$13:$B103)),1),OFFSET($M$12,1,,COUNTA($B$13:$B103)),0))</f>
        <v>DHL</v>
      </c>
      <c r="L6" s="40"/>
    </row>
    <row r="7" spans="2:28" ht="32.1" customHeight="1" x14ac:dyDescent="0.3">
      <c r="C7" s="36">
        <v>35</v>
      </c>
      <c r="D7" t="s">
        <v>114</v>
      </c>
      <c r="J7" s="32" t="s">
        <v>10</v>
      </c>
      <c r="K7" s="31">
        <f ca="1">INDEX(OFFSET($L$12,1,,COUNTA($B$13:$B103)),MATCH(LARGE(OFFSET($M$12,1,,COUNTA($B$13:$B103)),1),OFFSET($M$12,1,,COUNTA($B$13:$B103)),0))-INDEX(OFFSET($L$12,1,,COUNTA($B$13:$B102)),MATCH(1,OFFSET($M$12,1,,COUNTA($B$13:$B102)),0))</f>
        <v>2153.2600000000002</v>
      </c>
    </row>
    <row r="8" spans="2:28" ht="15" customHeight="1" x14ac:dyDescent="0.25">
      <c r="J8" s="13"/>
      <c r="K8" s="4"/>
    </row>
    <row r="9" spans="2:28" x14ac:dyDescent="0.25">
      <c r="J9" s="13"/>
      <c r="K9" s="4"/>
    </row>
    <row r="11" spans="2:28" ht="37.5" customHeight="1" x14ac:dyDescent="0.25">
      <c r="C11" s="22" t="s">
        <v>0</v>
      </c>
      <c r="D11" s="22" t="s">
        <v>98</v>
      </c>
      <c r="E11" s="22" t="s">
        <v>99</v>
      </c>
      <c r="F11" s="22" t="s">
        <v>11</v>
      </c>
      <c r="G11" s="22" t="s">
        <v>1</v>
      </c>
      <c r="H11" s="22" t="s">
        <v>101</v>
      </c>
      <c r="I11" s="22" t="s">
        <v>2</v>
      </c>
      <c r="J11" s="22" t="s">
        <v>3</v>
      </c>
      <c r="K11" s="22" t="s">
        <v>13</v>
      </c>
      <c r="L11" s="22" t="s">
        <v>100</v>
      </c>
    </row>
    <row r="12" spans="2:28" ht="37.5" hidden="1" customHeight="1" x14ac:dyDescent="0.25">
      <c r="C12" s="22"/>
      <c r="D12">
        <f ca="1">COUNTIF(OFFSET($D$12,1,,COUNTA($B$13:$B$102)),"&gt;0")</f>
        <v>8</v>
      </c>
      <c r="E12" s="22"/>
      <c r="F12" s="22"/>
      <c r="G12" s="22"/>
      <c r="H12" s="22"/>
      <c r="I12" s="22"/>
      <c r="J12" s="22"/>
      <c r="K12" s="22"/>
      <c r="L12" s="22"/>
    </row>
    <row r="13" spans="2:28" x14ac:dyDescent="0.25">
      <c r="B13" s="11" t="s">
        <v>6</v>
      </c>
      <c r="C13" s="1" t="str">
        <f>$C$5</f>
        <v>roissy</v>
      </c>
      <c r="D13" s="19">
        <f ca="1">IFERROR(INDEX(Kilometre,MATCH(calcul!$AB$1,' Kilometre'!$B$3:$B$22,0),MATCH($B13,OFFSET(' Kilometre'!$C$2,,,,COUNTA(' Kilometre'!$2:$2)-1),0)),0)</f>
        <v>1.27</v>
      </c>
      <c r="E13" s="19">
        <f ca="1">D13*$D$4</f>
        <v>1731.01</v>
      </c>
      <c r="F13" s="1">
        <f>$C$6</f>
        <v>100</v>
      </c>
      <c r="G13" s="20">
        <f ca="1">IFERROR(INDEX(Poids,MATCH(calcul!$AB$3,Poids!$B$3:$B$22,0),MATCH(calcul!$B13,OFFSET(Poids!$C$2,,,,COUNTA(Poids!$2:$2,0)-1),0)),0)</f>
        <v>4</v>
      </c>
      <c r="H13" s="27">
        <f>$C$7</f>
        <v>35</v>
      </c>
      <c r="I13" s="20">
        <f ca="1">IFERROR(INDEX(volume,MATCH(calcul!$AB$1,Volume!$B$3:$B$22,0),MATCH(calcul!$B13,OFFSET(Volume!$C$2,,,,COUNTA(Volume!$2:$2)-1),0)),0)</f>
        <v>3.7</v>
      </c>
      <c r="J13" s="20">
        <v>1</v>
      </c>
      <c r="K13" s="20">
        <v>21</v>
      </c>
      <c r="L13" s="21">
        <f ca="1">IF(D13&gt;0,SUM(E13,K13,J13)+(F13*G13)+(H13*I13),0)</f>
        <v>2282.5100000000002</v>
      </c>
      <c r="M13">
        <f ca="1">IF(D13&gt;0,RANK(L13,OFFSET($L$12,1,,COUNTA($B$13:$B102)),1),0)</f>
        <v>3</v>
      </c>
    </row>
    <row r="14" spans="2:28" x14ac:dyDescent="0.25">
      <c r="B14" s="11" t="s">
        <v>4</v>
      </c>
      <c r="C14" s="1" t="str">
        <f t="shared" ref="C14:C77" si="0">$C$5</f>
        <v>roissy</v>
      </c>
      <c r="D14" s="19">
        <f ca="1">IFERROR(INDEX(Kilometre,MATCH(calcul!$AB$1,' Kilometre'!$B$3:$B$22,0),MATCH($B14,OFFSET(' Kilometre'!$C$2,,,,COUNTA(' Kilometre'!$2:$2)-1),0)),0)</f>
        <v>1.44</v>
      </c>
      <c r="E14" s="19">
        <f t="shared" ref="E14:E77" ca="1" si="1">D14*$D$4</f>
        <v>1962.72</v>
      </c>
      <c r="F14" s="1">
        <f t="shared" ref="F14:F77" si="2">$C$6</f>
        <v>100</v>
      </c>
      <c r="G14" s="20">
        <f ca="1">IFERROR(INDEX(Poids,MATCH(calcul!$AB$3,Poids!$B$3:$B$22,0),MATCH(calcul!$B14,OFFSET(Poids!$C$2,,,,COUNTA(Poids!$2:$2,0)-1),0)),0)</f>
        <v>22</v>
      </c>
      <c r="H14" s="27">
        <f t="shared" ref="H14:H77" si="3">$C$7</f>
        <v>35</v>
      </c>
      <c r="I14" s="20">
        <f ca="1">IFERROR(INDEX(volume,MATCH(calcul!$AB$1,Volume!$B$3:$B$22,0),MATCH(calcul!$B14,OFFSET(Volume!$C$2,,,,COUNTA(Volume!$2:$2)-1),0)),0)</f>
        <v>5.4</v>
      </c>
      <c r="J14" s="20">
        <v>1</v>
      </c>
      <c r="K14" s="20">
        <v>21</v>
      </c>
      <c r="L14" s="21">
        <f t="shared" ref="L14:L20" ca="1" si="4">IF(D14&gt;0,SUM(E14,K14,J14)+(F14*G14)+(H14*I14),0)</f>
        <v>4373.72</v>
      </c>
      <c r="M14">
        <f ca="1">IF(D14&gt;0,RANK(L14,OFFSET($L$12,1,,COUNTA($B$13:$B103)),1),0)</f>
        <v>8</v>
      </c>
    </row>
    <row r="15" spans="2:28" x14ac:dyDescent="0.25">
      <c r="B15" s="11" t="s">
        <v>107</v>
      </c>
      <c r="C15" s="1" t="str">
        <f t="shared" si="0"/>
        <v>roissy</v>
      </c>
      <c r="D15" s="19">
        <f ca="1">IFERROR(INDEX(Kilometre,MATCH(calcul!$AB$1,' Kilometre'!$B$3:$B$22,0),MATCH($B15,OFFSET(' Kilometre'!$C$2,,,,COUNTA(' Kilometre'!$2:$2)-1),0)),0)</f>
        <v>1.1299999999999999</v>
      </c>
      <c r="E15" s="19">
        <f t="shared" ca="1" si="1"/>
        <v>1540.1899999999998</v>
      </c>
      <c r="F15" s="1">
        <f t="shared" si="2"/>
        <v>100</v>
      </c>
      <c r="G15" s="20">
        <f ca="1">IFERROR(INDEX(Poids,MATCH(calcul!$AB$3,Poids!$B$3:$B$22,0),MATCH(calcul!$B15,OFFSET(Poids!$C$2,,,,COUNTA(Poids!$2:$2,0)-1),0)),0)</f>
        <v>14</v>
      </c>
      <c r="H15" s="27">
        <f t="shared" si="3"/>
        <v>35</v>
      </c>
      <c r="I15" s="20">
        <f ca="1">IFERROR(INDEX(volume,MATCH(calcul!$AB$1,Volume!$B$3:$B$22,0),MATCH(calcul!$B15,OFFSET(Volume!$C$2,,,,COUNTA(Volume!$2:$2)-1),0)),0)</f>
        <v>14.75</v>
      </c>
      <c r="J15" s="20">
        <v>1</v>
      </c>
      <c r="K15" s="20">
        <v>21</v>
      </c>
      <c r="L15" s="21">
        <f t="shared" ca="1" si="4"/>
        <v>3478.4399999999996</v>
      </c>
      <c r="M15">
        <f ca="1">IF(D15&gt;0,RANK(L15,OFFSET($L$12,1,,COUNTA($B$13:$B104)),1),0)</f>
        <v>7</v>
      </c>
    </row>
    <row r="16" spans="2:28" x14ac:dyDescent="0.25">
      <c r="B16" s="11" t="s">
        <v>109</v>
      </c>
      <c r="C16" s="1" t="str">
        <f t="shared" si="0"/>
        <v>roissy</v>
      </c>
      <c r="D16" s="19">
        <f ca="1">IFERROR(INDEX(Kilometre,MATCH(calcul!$AB$1,' Kilometre'!$B$3:$B$22,0),MATCH($B16,OFFSET(' Kilometre'!$C$2,,,,COUNTA(' Kilometre'!$2:$2)-1),0)),0)</f>
        <v>1.19</v>
      </c>
      <c r="E16" s="19">
        <f t="shared" ca="1" si="1"/>
        <v>1621.97</v>
      </c>
      <c r="F16" s="1">
        <f t="shared" si="2"/>
        <v>100</v>
      </c>
      <c r="G16" s="20">
        <f ca="1">IFERROR(INDEX(Poids,MATCH(calcul!$AB$3,Poids!$B$3:$B$22,0),MATCH(calcul!$B16,OFFSET(Poids!$C$2,,,,COUNTA(Poids!$2:$2,0)-1),0)),0)</f>
        <v>6</v>
      </c>
      <c r="H16" s="27">
        <f t="shared" si="3"/>
        <v>35</v>
      </c>
      <c r="I16" s="20">
        <f ca="1">IFERROR(INDEX(volume,MATCH(calcul!$AB$1,Volume!$B$3:$B$22,0),MATCH(calcul!$B16,OFFSET(Volume!$C$2,,,,COUNTA(Volume!$2:$2)-1),0)),0)</f>
        <v>1.87</v>
      </c>
      <c r="J16" s="20">
        <v>1</v>
      </c>
      <c r="K16" s="20">
        <v>21</v>
      </c>
      <c r="L16" s="21">
        <f t="shared" ca="1" si="4"/>
        <v>2309.42</v>
      </c>
      <c r="M16">
        <f ca="1">IF(D16&gt;0,RANK(L16,OFFSET($L$12,1,,COUNTA($B$13:$B105)),1),0)</f>
        <v>4</v>
      </c>
    </row>
    <row r="17" spans="2:13" x14ac:dyDescent="0.25">
      <c r="B17" s="11" t="s">
        <v>110</v>
      </c>
      <c r="C17" s="1" t="str">
        <f t="shared" si="0"/>
        <v>roissy</v>
      </c>
      <c r="D17" s="19">
        <f ca="1">IFERROR(INDEX(Kilometre,MATCH(calcul!$AB$1,' Kilometre'!$B$3:$B$22,0),MATCH($B17,OFFSET(' Kilometre'!$C$2,,,,COUNTA(' Kilometre'!$2:$2)-1),0)),0)</f>
        <v>1.32</v>
      </c>
      <c r="E17" s="19">
        <f t="shared" ca="1" si="1"/>
        <v>1799.16</v>
      </c>
      <c r="F17" s="1">
        <f t="shared" si="2"/>
        <v>100</v>
      </c>
      <c r="G17" s="20">
        <f ca="1">IFERROR(INDEX(Poids,MATCH(calcul!$AB$3,Poids!$B$3:$B$22,0),MATCH(calcul!$B17,OFFSET(Poids!$C$2,,,,COUNTA(Poids!$2:$2,0)-1),0)),0)</f>
        <v>3.8</v>
      </c>
      <c r="H17" s="27">
        <f t="shared" si="3"/>
        <v>35</v>
      </c>
      <c r="I17" s="20">
        <f ca="1">IFERROR(INDEX(volume,MATCH(calcul!$AB$1,Volume!$B$3:$B$22,0),MATCH(calcul!$B17,OFFSET(Volume!$C$2,,,,COUNTA(Volume!$2:$2)-1),0)),0)</f>
        <v>1.32</v>
      </c>
      <c r="J17" s="20">
        <v>1</v>
      </c>
      <c r="K17" s="20">
        <v>21</v>
      </c>
      <c r="L17" s="21">
        <f t="shared" ca="1" si="4"/>
        <v>2247.3599999999997</v>
      </c>
      <c r="M17">
        <f ca="1">IF(D17&gt;0,RANK(L17,OFFSET($L$12,1,,COUNTA($B$13:$B106)),1),0)</f>
        <v>2</v>
      </c>
    </row>
    <row r="18" spans="2:13" x14ac:dyDescent="0.25">
      <c r="B18" s="11" t="s">
        <v>7</v>
      </c>
      <c r="C18" s="1" t="str">
        <f t="shared" si="0"/>
        <v>roissy</v>
      </c>
      <c r="D18" s="19">
        <f ca="1">IFERROR(INDEX(Kilometre,MATCH(calcul!$AB$1,' Kilometre'!$B$3:$B$22,0),MATCH($B18,OFFSET(' Kilometre'!$C$2,,,,COUNTA(' Kilometre'!$2:$2)-1),0)),0)</f>
        <v>1.34</v>
      </c>
      <c r="E18" s="19">
        <f t="shared" ca="1" si="1"/>
        <v>1826.42</v>
      </c>
      <c r="F18" s="1">
        <f t="shared" si="2"/>
        <v>100</v>
      </c>
      <c r="G18" s="20">
        <f ca="1">IFERROR(INDEX(Poids,MATCH(calcul!$AB$3,Poids!$B$3:$B$22,0),MATCH(calcul!$B18,OFFSET(Poids!$C$2,,,,COUNTA(Poids!$2:$2,0)-1),0)),0)</f>
        <v>5.6</v>
      </c>
      <c r="H18" s="27">
        <f t="shared" si="3"/>
        <v>35</v>
      </c>
      <c r="I18" s="20">
        <f ca="1">IFERROR(INDEX(volume,MATCH(calcul!$AB$1,Volume!$B$3:$B$22,0),MATCH(calcul!$B18,OFFSET(Volume!$C$2,,,,COUNTA(Volume!$2:$2)-1),0)),0)</f>
        <v>1.34</v>
      </c>
      <c r="J18" s="20">
        <v>1</v>
      </c>
      <c r="K18" s="20">
        <v>21</v>
      </c>
      <c r="L18" s="21">
        <f t="shared" ca="1" si="4"/>
        <v>2455.3200000000002</v>
      </c>
      <c r="M18">
        <f ca="1">IF(D18&gt;0,RANK(L18,OFFSET($L$12,1,,COUNTA($B$13:$B107)),1),0)</f>
        <v>5</v>
      </c>
    </row>
    <row r="19" spans="2:13" x14ac:dyDescent="0.25">
      <c r="B19" s="11" t="s">
        <v>108</v>
      </c>
      <c r="C19" s="1" t="str">
        <f t="shared" si="0"/>
        <v>roissy</v>
      </c>
      <c r="D19" s="19">
        <f ca="1">IFERROR(INDEX(Kilometre,MATCH(calcul!$AB$1,' Kilometre'!$B$3:$B$22,0),MATCH($B19,OFFSET(' Kilometre'!$C$2,,,,COUNTA(' Kilometre'!$2:$2)-1),0)),0)</f>
        <v>1.76</v>
      </c>
      <c r="E19" s="19">
        <f t="shared" ca="1" si="1"/>
        <v>2398.88</v>
      </c>
      <c r="F19" s="1">
        <f t="shared" si="2"/>
        <v>100</v>
      </c>
      <c r="G19" s="20">
        <f ca="1">IFERROR(INDEX(Poids,MATCH(calcul!$AB$3,Poids!$B$3:$B$22,0),MATCH(calcul!$B19,OFFSET(Poids!$C$2,,,,COUNTA(Poids!$2:$2,0)-1),0)),0)</f>
        <v>7.56</v>
      </c>
      <c r="H19" s="27">
        <f t="shared" si="3"/>
        <v>35</v>
      </c>
      <c r="I19" s="20">
        <f ca="1">IFERROR(INDEX(volume,MATCH(calcul!$AB$1,Volume!$B$3:$B$22,0),MATCH(calcul!$B19,OFFSET(Volume!$C$2,,,,COUNTA(Volume!$2:$2)-1),0)),0)</f>
        <v>1.76</v>
      </c>
      <c r="J19" s="20">
        <v>1</v>
      </c>
      <c r="K19" s="20">
        <v>21</v>
      </c>
      <c r="L19" s="21">
        <f t="shared" ca="1" si="4"/>
        <v>3238.48</v>
      </c>
      <c r="M19">
        <f ca="1">IF(D19&gt;0,RANK(L19,OFFSET($L$12,1,,COUNTA($B$13:$B108)),1),0)</f>
        <v>6</v>
      </c>
    </row>
    <row r="20" spans="2:13" x14ac:dyDescent="0.25">
      <c r="B20" s="11" t="s">
        <v>5</v>
      </c>
      <c r="C20" s="1" t="str">
        <f t="shared" si="0"/>
        <v>roissy</v>
      </c>
      <c r="D20" s="19">
        <f ca="1">IFERROR(INDEX(Kilometre,MATCH(calcul!$AB$1,' Kilometre'!$B$3:$B$22,0),MATCH($B20,OFFSET(' Kilometre'!$C$2,,,,COUNTA(' Kilometre'!$2:$2)-1),0)),0)</f>
        <v>1.27</v>
      </c>
      <c r="E20" s="19">
        <f t="shared" ca="1" si="1"/>
        <v>1731.01</v>
      </c>
      <c r="F20" s="1">
        <f t="shared" si="2"/>
        <v>100</v>
      </c>
      <c r="G20" s="20">
        <f ca="1">IFERROR(INDEX(Poids,MATCH(calcul!$AB$3,Poids!$B$3:$B$22,0),MATCH(calcul!$B20,OFFSET(Poids!$C$2,,,,COUNTA(Poids!$2:$2,0)-1),0)),0)</f>
        <v>4.2300000000000004</v>
      </c>
      <c r="H20" s="27">
        <f t="shared" si="3"/>
        <v>35</v>
      </c>
      <c r="I20" s="20">
        <f ca="1">IFERROR(INDEX(volume,MATCH(calcul!$AB$1,Volume!$B$3:$B$22,0),MATCH(calcul!$B20,OFFSET(Volume!$C$2,,,,COUNTA(Volume!$2:$2)-1),0)),0)</f>
        <v>1.27</v>
      </c>
      <c r="J20" s="20">
        <v>1</v>
      </c>
      <c r="K20" s="20">
        <v>21</v>
      </c>
      <c r="L20" s="21">
        <f t="shared" ca="1" si="4"/>
        <v>2220.46</v>
      </c>
      <c r="M20">
        <f ca="1">IF(D20&gt;0,RANK(L20,OFFSET($L$12,1,,COUNTA($B$13:$B109)),1),0)</f>
        <v>1</v>
      </c>
    </row>
    <row r="21" spans="2:13" x14ac:dyDescent="0.25">
      <c r="C21" s="1" t="str">
        <f t="shared" si="0"/>
        <v>roissy</v>
      </c>
      <c r="D21" s="19">
        <f ca="1">IFERROR(INDEX(Kilometre,MATCH(calcul!$AB$1,' Kilometre'!$B$3:$B$22,0),MATCH($B21,OFFSET(' Kilometre'!$C$2,,,,COUNTA(' Kilometre'!$2:$2)-1),0)),0)</f>
        <v>0</v>
      </c>
      <c r="E21" s="19">
        <f t="shared" ca="1" si="1"/>
        <v>0</v>
      </c>
      <c r="F21" s="1">
        <f t="shared" si="2"/>
        <v>100</v>
      </c>
      <c r="G21" s="20">
        <f ca="1">IFERROR(INDEX(Poids,MATCH(calcul!$AB$3,Poids!$B$3:$B$22,0),MATCH(calcul!$B21,OFFSET(Poids!$C$2,,,,COUNTA(Poids!$2:$2,0)-1),0)),0)</f>
        <v>0</v>
      </c>
      <c r="H21" s="27">
        <f t="shared" si="3"/>
        <v>35</v>
      </c>
      <c r="I21" s="20">
        <f ca="1">IFERROR(INDEX(volume,MATCH(calcul!$AB$1,Volume!$B$3:$B$22,0),MATCH(calcul!$B21,OFFSET(Volume!$C$2,,,,COUNTA(Volume!$2:$2)-1),0)),0)</f>
        <v>0</v>
      </c>
      <c r="J21" s="20">
        <v>1</v>
      </c>
      <c r="K21" s="20">
        <v>21</v>
      </c>
      <c r="L21" s="21">
        <f t="shared" ref="L21" ca="1" si="5">IF(D21&gt;0,SUM(E21,K21,J21)+(F21*G21)+(H21*I21),0)</f>
        <v>0</v>
      </c>
      <c r="M21">
        <f ca="1">IF(D21&gt;0,RANK(L21,OFFSET($L$12,1,,COUNTA($B$13:$B110)),1),0)</f>
        <v>0</v>
      </c>
    </row>
    <row r="22" spans="2:13" x14ac:dyDescent="0.25">
      <c r="C22" s="1" t="str">
        <f t="shared" si="0"/>
        <v>roissy</v>
      </c>
      <c r="D22" s="19">
        <f ca="1">IFERROR(INDEX(Kilometre,MATCH(calcul!$AB$1,' Kilometre'!$B$3:$B$22,0),MATCH($B22,OFFSET(' Kilometre'!$C$2,,,,COUNTA(' Kilometre'!$2:$2)-1),0)),0)</f>
        <v>0</v>
      </c>
      <c r="E22" s="19">
        <f t="shared" ca="1" si="1"/>
        <v>0</v>
      </c>
      <c r="F22" s="1">
        <f t="shared" si="2"/>
        <v>100</v>
      </c>
      <c r="G22" s="20">
        <f ca="1">IFERROR(INDEX(Poids,MATCH(calcul!$AB$3,Poids!$B$3:$B$22,0),MATCH(calcul!$B22,OFFSET(Poids!$C$2,,,,COUNTA(Poids!$2:$2,0)-1),0)),0)</f>
        <v>0</v>
      </c>
      <c r="H22" s="27">
        <f t="shared" si="3"/>
        <v>35</v>
      </c>
      <c r="I22" s="20">
        <f ca="1">IFERROR(INDEX(volume,MATCH(calcul!$AB$1,Volume!$B$3:$B$22,0),MATCH(calcul!$B22,OFFSET(Volume!$C$2,,,,COUNTA(Volume!$2:$2)-1),0)),0)</f>
        <v>0</v>
      </c>
      <c r="J22" s="20">
        <v>1</v>
      </c>
      <c r="K22" s="20">
        <v>21</v>
      </c>
      <c r="L22" s="21">
        <f t="shared" ref="L22:L85" ca="1" si="6">IF(D22&gt;0,SUM(E22,K22,J22)+(F22*G22)+(H22*I22),0)</f>
        <v>0</v>
      </c>
      <c r="M22">
        <f ca="1">IF(D22&gt;0,RANK(L22,OFFSET($L$12,1,,COUNTA($B$13:$B111)),1),0)</f>
        <v>0</v>
      </c>
    </row>
    <row r="23" spans="2:13" x14ac:dyDescent="0.25">
      <c r="C23" s="1" t="str">
        <f t="shared" si="0"/>
        <v>roissy</v>
      </c>
      <c r="D23" s="19">
        <f ca="1">IFERROR(INDEX(Kilometre,MATCH(calcul!$AB$1,' Kilometre'!$B$3:$B$22,0),MATCH($B23,OFFSET(' Kilometre'!$C$2,,,,COUNTA(' Kilometre'!$2:$2)-1),0)),0)</f>
        <v>0</v>
      </c>
      <c r="E23" s="19">
        <f t="shared" ca="1" si="1"/>
        <v>0</v>
      </c>
      <c r="F23" s="1">
        <f t="shared" si="2"/>
        <v>100</v>
      </c>
      <c r="G23" s="20">
        <f ca="1">IFERROR(INDEX(Poids,MATCH(calcul!$AB$3,Poids!$B$3:$B$22,0),MATCH(calcul!$B23,OFFSET(Poids!$C$2,,,,COUNTA(Poids!$2:$2,0)-1),0)),0)</f>
        <v>0</v>
      </c>
      <c r="H23" s="27">
        <f t="shared" si="3"/>
        <v>35</v>
      </c>
      <c r="I23" s="20">
        <f ca="1">IFERROR(INDEX(volume,MATCH(calcul!$AB$1,Volume!$B$3:$B$22,0),MATCH(calcul!$B23,OFFSET(Volume!$C$2,,,,COUNTA(Volume!$2:$2)-1),0)),0)</f>
        <v>0</v>
      </c>
      <c r="J23" s="20">
        <v>1</v>
      </c>
      <c r="K23" s="20">
        <v>21</v>
      </c>
      <c r="L23" s="21">
        <f t="shared" ca="1" si="6"/>
        <v>0</v>
      </c>
      <c r="M23">
        <f ca="1">IF(D23&gt;0,RANK(L23,OFFSET($L$12,1,,COUNTA($B$13:$B112)),1),0)</f>
        <v>0</v>
      </c>
    </row>
    <row r="24" spans="2:13" x14ac:dyDescent="0.25">
      <c r="C24" s="1" t="str">
        <f t="shared" si="0"/>
        <v>roissy</v>
      </c>
      <c r="D24" s="19">
        <f ca="1">IFERROR(INDEX(Kilometre,MATCH(calcul!$AB$1,' Kilometre'!$B$3:$B$22,0),MATCH($B24,OFFSET(' Kilometre'!$C$2,,,,COUNTA(' Kilometre'!$2:$2)-1),0)),0)</f>
        <v>0</v>
      </c>
      <c r="E24" s="19">
        <f t="shared" ca="1" si="1"/>
        <v>0</v>
      </c>
      <c r="F24" s="1">
        <f t="shared" si="2"/>
        <v>100</v>
      </c>
      <c r="G24" s="20">
        <f ca="1">IFERROR(INDEX(Poids,MATCH(calcul!$AB$3,Poids!$B$3:$B$22,0),MATCH(calcul!$B24,OFFSET(Poids!$C$2,,,,COUNTA(Poids!$2:$2,0)-1),0)),0)</f>
        <v>0</v>
      </c>
      <c r="H24" s="27">
        <f t="shared" si="3"/>
        <v>35</v>
      </c>
      <c r="I24" s="20">
        <f ca="1">IFERROR(INDEX(volume,MATCH(calcul!$AB$1,Volume!$B$3:$B$22,0),MATCH(calcul!$B24,OFFSET(Volume!$C$2,,,,COUNTA(Volume!$2:$2)-1),0)),0)</f>
        <v>0</v>
      </c>
      <c r="J24" s="20">
        <v>1</v>
      </c>
      <c r="K24" s="20">
        <v>21</v>
      </c>
      <c r="L24" s="21">
        <f t="shared" ca="1" si="6"/>
        <v>0</v>
      </c>
      <c r="M24">
        <f ca="1">IF(D24&gt;0,RANK(L24,OFFSET($L$12,1,,COUNTA($B$13:$B113)),1),0)</f>
        <v>0</v>
      </c>
    </row>
    <row r="25" spans="2:13" x14ac:dyDescent="0.25">
      <c r="C25" s="1" t="str">
        <f t="shared" si="0"/>
        <v>roissy</v>
      </c>
      <c r="D25" s="19">
        <f ca="1">IFERROR(INDEX(Kilometre,MATCH(calcul!$AB$1,' Kilometre'!$B$3:$B$22,0),MATCH($B25,OFFSET(' Kilometre'!$C$2,,,,COUNTA(' Kilometre'!$2:$2)-1),0)),0)</f>
        <v>0</v>
      </c>
      <c r="E25" s="19">
        <f t="shared" ca="1" si="1"/>
        <v>0</v>
      </c>
      <c r="F25" s="1">
        <f t="shared" si="2"/>
        <v>100</v>
      </c>
      <c r="G25" s="20">
        <f ca="1">IFERROR(INDEX(Poids,MATCH(calcul!$AB$3,Poids!$B$3:$B$22,0),MATCH(calcul!$B25,OFFSET(Poids!$C$2,,,,COUNTA(Poids!$2:$2,0)-1),0)),0)</f>
        <v>0</v>
      </c>
      <c r="H25" s="27">
        <f t="shared" si="3"/>
        <v>35</v>
      </c>
      <c r="I25" s="20">
        <f ca="1">IFERROR(INDEX(volume,MATCH(calcul!$AB$1,Volume!$B$3:$B$22,0),MATCH(calcul!$B25,OFFSET(Volume!$C$2,,,,COUNTA(Volume!$2:$2)-1),0)),0)</f>
        <v>0</v>
      </c>
      <c r="J25" s="20">
        <v>1</v>
      </c>
      <c r="K25" s="20">
        <v>21</v>
      </c>
      <c r="L25" s="21">
        <f t="shared" ca="1" si="6"/>
        <v>0</v>
      </c>
      <c r="M25">
        <f ca="1">IF(D25&gt;0,RANK(L25,OFFSET($L$12,1,,COUNTA($B$13:$B114)),1),0)</f>
        <v>0</v>
      </c>
    </row>
    <row r="26" spans="2:13" x14ac:dyDescent="0.25">
      <c r="C26" s="1" t="str">
        <f t="shared" si="0"/>
        <v>roissy</v>
      </c>
      <c r="D26" s="19">
        <f ca="1">IFERROR(INDEX(Kilometre,MATCH(calcul!$AB$1,' Kilometre'!$B$3:$B$22,0),MATCH($B26,OFFSET(' Kilometre'!$C$2,,,,COUNTA(' Kilometre'!$2:$2)-1),0)),0)</f>
        <v>0</v>
      </c>
      <c r="E26" s="19">
        <f t="shared" ca="1" si="1"/>
        <v>0</v>
      </c>
      <c r="F26" s="1">
        <f t="shared" si="2"/>
        <v>100</v>
      </c>
      <c r="G26" s="20">
        <f ca="1">IFERROR(INDEX(Poids,MATCH(calcul!$AB$3,Poids!$B$3:$B$22,0),MATCH(calcul!$B26,OFFSET(Poids!$C$2,,,,COUNTA(Poids!$2:$2,0)-1),0)),0)</f>
        <v>0</v>
      </c>
      <c r="H26" s="27">
        <f t="shared" si="3"/>
        <v>35</v>
      </c>
      <c r="I26" s="20">
        <f ca="1">IFERROR(INDEX(volume,MATCH(calcul!$AB$1,Volume!$B$3:$B$22,0),MATCH(calcul!$B26,OFFSET(Volume!$C$2,,,,COUNTA(Volume!$2:$2)-1),0)),0)</f>
        <v>0</v>
      </c>
      <c r="J26" s="20">
        <v>1</v>
      </c>
      <c r="K26" s="20">
        <v>21</v>
      </c>
      <c r="L26" s="21">
        <f t="shared" ca="1" si="6"/>
        <v>0</v>
      </c>
      <c r="M26">
        <f ca="1">IF(D26&gt;0,RANK(L26,OFFSET($L$12,1,,COUNTA($B$13:$B115)),1),0)</f>
        <v>0</v>
      </c>
    </row>
    <row r="27" spans="2:13" x14ac:dyDescent="0.25">
      <c r="C27" s="1" t="str">
        <f t="shared" si="0"/>
        <v>roissy</v>
      </c>
      <c r="D27" s="19">
        <f ca="1">IFERROR(INDEX(Kilometre,MATCH(calcul!$AB$1,' Kilometre'!$B$3:$B$22,0),MATCH($B27,OFFSET(' Kilometre'!$C$2,,,,COUNTA(' Kilometre'!$2:$2)-1),0)),0)</f>
        <v>0</v>
      </c>
      <c r="E27" s="19">
        <f t="shared" ca="1" si="1"/>
        <v>0</v>
      </c>
      <c r="F27" s="1">
        <f t="shared" si="2"/>
        <v>100</v>
      </c>
      <c r="G27" s="20">
        <f ca="1">IFERROR(INDEX(Poids,MATCH(calcul!$AB$3,Poids!$B$3:$B$22,0),MATCH(calcul!$B27,OFFSET(Poids!$C$2,,,,COUNTA(Poids!$2:$2,0)-1),0)),0)</f>
        <v>0</v>
      </c>
      <c r="H27" s="27">
        <f t="shared" si="3"/>
        <v>35</v>
      </c>
      <c r="I27" s="20">
        <f ca="1">IFERROR(INDEX(volume,MATCH(calcul!$AB$1,Volume!$B$3:$B$22,0),MATCH(calcul!$B27,OFFSET(Volume!$C$2,,,,COUNTA(Volume!$2:$2)-1),0)),0)</f>
        <v>0</v>
      </c>
      <c r="J27" s="20">
        <v>1</v>
      </c>
      <c r="K27" s="20">
        <v>21</v>
      </c>
      <c r="L27" s="21">
        <f t="shared" ca="1" si="6"/>
        <v>0</v>
      </c>
      <c r="M27">
        <f ca="1">IF(D27&gt;0,RANK(L27,OFFSET($L$12,1,,COUNTA($B$13:$B116)),1),0)</f>
        <v>0</v>
      </c>
    </row>
    <row r="28" spans="2:13" x14ac:dyDescent="0.25">
      <c r="C28" s="1" t="str">
        <f t="shared" si="0"/>
        <v>roissy</v>
      </c>
      <c r="D28" s="19">
        <f ca="1">IFERROR(INDEX(Kilometre,MATCH(calcul!$AB$1,' Kilometre'!$B$3:$B$22,0),MATCH($B28,OFFSET(' Kilometre'!$C$2,,,,COUNTA(' Kilometre'!$2:$2)-1),0)),0)</f>
        <v>0</v>
      </c>
      <c r="E28" s="19">
        <f t="shared" ca="1" si="1"/>
        <v>0</v>
      </c>
      <c r="F28" s="1">
        <f t="shared" si="2"/>
        <v>100</v>
      </c>
      <c r="G28" s="20">
        <f ca="1">IFERROR(INDEX(Poids,MATCH(calcul!$AB$3,Poids!$B$3:$B$22,0),MATCH(calcul!$B28,OFFSET(Poids!$C$2,,,,COUNTA(Poids!$2:$2,0)-1),0)),0)</f>
        <v>0</v>
      </c>
      <c r="H28" s="27">
        <f t="shared" si="3"/>
        <v>35</v>
      </c>
      <c r="I28" s="20">
        <f ca="1">IFERROR(INDEX(volume,MATCH(calcul!$AB$1,Volume!$B$3:$B$22,0),MATCH(calcul!$B28,OFFSET(Volume!$C$2,,,,COUNTA(Volume!$2:$2)-1),0)),0)</f>
        <v>0</v>
      </c>
      <c r="J28" s="20">
        <v>1</v>
      </c>
      <c r="K28" s="20">
        <v>21</v>
      </c>
      <c r="L28" s="21">
        <f t="shared" ca="1" si="6"/>
        <v>0</v>
      </c>
      <c r="M28">
        <f ca="1">IF(D28&gt;0,RANK(L28,OFFSET($L$12,1,,COUNTA($B$13:$B117)),1),0)</f>
        <v>0</v>
      </c>
    </row>
    <row r="29" spans="2:13" x14ac:dyDescent="0.25">
      <c r="C29" s="1" t="str">
        <f t="shared" si="0"/>
        <v>roissy</v>
      </c>
      <c r="D29" s="19">
        <f ca="1">IFERROR(INDEX(Kilometre,MATCH(calcul!$AB$1,' Kilometre'!$B$3:$B$22,0),MATCH($B29,OFFSET(' Kilometre'!$C$2,,,,COUNTA(' Kilometre'!$2:$2)-1),0)),0)</f>
        <v>0</v>
      </c>
      <c r="E29" s="19">
        <f t="shared" ca="1" si="1"/>
        <v>0</v>
      </c>
      <c r="F29" s="1">
        <f t="shared" si="2"/>
        <v>100</v>
      </c>
      <c r="G29" s="20">
        <f ca="1">IFERROR(INDEX(Poids,MATCH(calcul!$AB$3,Poids!$B$3:$B$22,0),MATCH(calcul!$B29,OFFSET(Poids!$C$2,,,,COUNTA(Poids!$2:$2,0)-1),0)),0)</f>
        <v>0</v>
      </c>
      <c r="H29" s="27">
        <f t="shared" si="3"/>
        <v>35</v>
      </c>
      <c r="I29" s="20">
        <f ca="1">IFERROR(INDEX(volume,MATCH(calcul!$AB$1,Volume!$B$3:$B$22,0),MATCH(calcul!$B29,OFFSET(Volume!$C$2,,,,COUNTA(Volume!$2:$2)-1),0)),0)</f>
        <v>0</v>
      </c>
      <c r="J29" s="20">
        <v>1</v>
      </c>
      <c r="K29" s="20">
        <v>21</v>
      </c>
      <c r="L29" s="21">
        <f t="shared" ca="1" si="6"/>
        <v>0</v>
      </c>
      <c r="M29">
        <f ca="1">IF(D29&gt;0,RANK(L29,OFFSET($L$12,1,,COUNTA($B$13:$B118)),1),0)</f>
        <v>0</v>
      </c>
    </row>
    <row r="30" spans="2:13" x14ac:dyDescent="0.25">
      <c r="C30" s="1" t="str">
        <f t="shared" si="0"/>
        <v>roissy</v>
      </c>
      <c r="D30" s="19">
        <f ca="1">IFERROR(INDEX(Kilometre,MATCH(calcul!$AB$1,' Kilometre'!$B$3:$B$22,0),MATCH($B30,OFFSET(' Kilometre'!$C$2,,,,COUNTA(' Kilometre'!$2:$2)-1),0)),0)</f>
        <v>0</v>
      </c>
      <c r="E30" s="19">
        <f t="shared" ca="1" si="1"/>
        <v>0</v>
      </c>
      <c r="F30" s="1">
        <f t="shared" si="2"/>
        <v>100</v>
      </c>
      <c r="G30" s="20">
        <f ca="1">IFERROR(INDEX(Poids,MATCH(calcul!$AB$3,Poids!$B$3:$B$22,0),MATCH(calcul!$B30,OFFSET(Poids!$C$2,,,,COUNTA(Poids!$2:$2,0)-1),0)),0)</f>
        <v>0</v>
      </c>
      <c r="H30" s="27">
        <f t="shared" si="3"/>
        <v>35</v>
      </c>
      <c r="I30" s="20">
        <f ca="1">IFERROR(INDEX(volume,MATCH(calcul!$AB$1,Volume!$B$3:$B$22,0),MATCH(calcul!$B30,OFFSET(Volume!$C$2,,,,COUNTA(Volume!$2:$2)-1),0)),0)</f>
        <v>0</v>
      </c>
      <c r="J30" s="20">
        <v>1</v>
      </c>
      <c r="K30" s="20">
        <v>21</v>
      </c>
      <c r="L30" s="21">
        <f t="shared" ca="1" si="6"/>
        <v>0</v>
      </c>
      <c r="M30">
        <f ca="1">IF(D30&gt;0,RANK(L30,OFFSET($L$12,1,,COUNTA($B$13:$B119)),1),0)</f>
        <v>0</v>
      </c>
    </row>
    <row r="31" spans="2:13" x14ac:dyDescent="0.25">
      <c r="C31" s="1" t="str">
        <f t="shared" si="0"/>
        <v>roissy</v>
      </c>
      <c r="D31" s="19">
        <f ca="1">IFERROR(INDEX(Kilometre,MATCH(calcul!$AB$1,' Kilometre'!$B$3:$B$22,0),MATCH($B31,OFFSET(' Kilometre'!$C$2,,,,COUNTA(' Kilometre'!$2:$2)-1),0)),0)</f>
        <v>0</v>
      </c>
      <c r="E31" s="19">
        <f t="shared" ca="1" si="1"/>
        <v>0</v>
      </c>
      <c r="F31" s="1">
        <f t="shared" si="2"/>
        <v>100</v>
      </c>
      <c r="G31" s="20">
        <f ca="1">IFERROR(INDEX(Poids,MATCH(calcul!$AB$3,Poids!$B$3:$B$22,0),MATCH(calcul!$B31,OFFSET(Poids!$C$2,,,,COUNTA(Poids!$2:$2,0)-1),0)),0)</f>
        <v>0</v>
      </c>
      <c r="H31" s="27">
        <f t="shared" si="3"/>
        <v>35</v>
      </c>
      <c r="I31" s="20">
        <f ca="1">IFERROR(INDEX(volume,MATCH(calcul!$AB$1,Volume!$B$3:$B$22,0),MATCH(calcul!$B31,OFFSET(Volume!$C$2,,,,COUNTA(Volume!$2:$2)-1),0)),0)</f>
        <v>0</v>
      </c>
      <c r="J31" s="20">
        <v>1</v>
      </c>
      <c r="K31" s="20">
        <v>21</v>
      </c>
      <c r="L31" s="21">
        <f t="shared" ca="1" si="6"/>
        <v>0</v>
      </c>
      <c r="M31">
        <f ca="1">IF(D31&gt;0,RANK(L31,OFFSET($L$12,1,,COUNTA($B$13:$B120)),1),0)</f>
        <v>0</v>
      </c>
    </row>
    <row r="32" spans="2:13" x14ac:dyDescent="0.25">
      <c r="C32" s="1" t="str">
        <f t="shared" si="0"/>
        <v>roissy</v>
      </c>
      <c r="D32" s="19">
        <f ca="1">IFERROR(INDEX(Kilometre,MATCH(calcul!$AB$1,' Kilometre'!$B$3:$B$22,0),MATCH($B32,OFFSET(' Kilometre'!$C$2,,,,COUNTA(' Kilometre'!$2:$2)-1),0)),0)</f>
        <v>0</v>
      </c>
      <c r="E32" s="19">
        <f t="shared" ca="1" si="1"/>
        <v>0</v>
      </c>
      <c r="F32" s="1">
        <f t="shared" si="2"/>
        <v>100</v>
      </c>
      <c r="G32" s="20">
        <f ca="1">IFERROR(INDEX(Poids,MATCH(calcul!$AB$3,Poids!$B$3:$B$22,0),MATCH(calcul!$B32,OFFSET(Poids!$C$2,,,,COUNTA(Poids!$2:$2,0)-1),0)),0)</f>
        <v>0</v>
      </c>
      <c r="H32" s="27">
        <f t="shared" si="3"/>
        <v>35</v>
      </c>
      <c r="I32" s="20">
        <f ca="1">IFERROR(INDEX(volume,MATCH(calcul!$AB$1,Volume!$B$3:$B$22,0),MATCH(calcul!$B32,OFFSET(Volume!$C$2,,,,COUNTA(Volume!$2:$2)-1),0)),0)</f>
        <v>0</v>
      </c>
      <c r="J32" s="20">
        <v>1</v>
      </c>
      <c r="K32" s="20">
        <v>21</v>
      </c>
      <c r="L32" s="21">
        <f t="shared" ca="1" si="6"/>
        <v>0</v>
      </c>
      <c r="M32">
        <f ca="1">IF(D32&gt;0,RANK(L32,OFFSET($L$12,1,,COUNTA($B$13:$B121)),1),0)</f>
        <v>0</v>
      </c>
    </row>
    <row r="33" spans="3:13" x14ac:dyDescent="0.25">
      <c r="C33" s="1" t="str">
        <f t="shared" si="0"/>
        <v>roissy</v>
      </c>
      <c r="D33" s="19">
        <f ca="1">IFERROR(INDEX(Kilometre,MATCH(calcul!$AB$1,' Kilometre'!$B$3:$B$22,0),MATCH($B33,OFFSET(' Kilometre'!$C$2,,,,COUNTA(' Kilometre'!$2:$2)-1),0)),0)</f>
        <v>0</v>
      </c>
      <c r="E33" s="19">
        <f t="shared" ca="1" si="1"/>
        <v>0</v>
      </c>
      <c r="F33" s="1">
        <f t="shared" si="2"/>
        <v>100</v>
      </c>
      <c r="G33" s="20">
        <f ca="1">IFERROR(INDEX(Poids,MATCH(calcul!$AB$3,Poids!$B$3:$B$22,0),MATCH(calcul!$B33,OFFSET(Poids!$C$2,,,,COUNTA(Poids!$2:$2,0)-1),0)),0)</f>
        <v>0</v>
      </c>
      <c r="H33" s="27">
        <f t="shared" si="3"/>
        <v>35</v>
      </c>
      <c r="I33" s="20">
        <f ca="1">IFERROR(INDEX(volume,MATCH(calcul!$AB$1,Volume!$B$3:$B$22,0),MATCH(calcul!$B33,OFFSET(Volume!$C$2,,,,COUNTA(Volume!$2:$2)-1),0)),0)</f>
        <v>0</v>
      </c>
      <c r="J33" s="20">
        <v>1</v>
      </c>
      <c r="K33" s="20">
        <v>21</v>
      </c>
      <c r="L33" s="21">
        <f t="shared" ca="1" si="6"/>
        <v>0</v>
      </c>
      <c r="M33">
        <f ca="1">IF(D33&gt;0,RANK(L33,OFFSET($L$12,1,,COUNTA($B$13:$B122)),1),0)</f>
        <v>0</v>
      </c>
    </row>
    <row r="34" spans="3:13" x14ac:dyDescent="0.25">
      <c r="C34" s="1" t="str">
        <f t="shared" si="0"/>
        <v>roissy</v>
      </c>
      <c r="D34" s="19">
        <f ca="1">IFERROR(INDEX(Kilometre,MATCH(calcul!$AB$1,' Kilometre'!$B$3:$B$22,0),MATCH($B34,OFFSET(' Kilometre'!$C$2,,,,COUNTA(' Kilometre'!$2:$2)-1),0)),0)</f>
        <v>0</v>
      </c>
      <c r="E34" s="19">
        <f t="shared" ca="1" si="1"/>
        <v>0</v>
      </c>
      <c r="F34" s="1">
        <f t="shared" si="2"/>
        <v>100</v>
      </c>
      <c r="G34" s="20">
        <f ca="1">IFERROR(INDEX(Poids,MATCH(calcul!$AB$3,Poids!$B$3:$B$22,0),MATCH(calcul!$B34,OFFSET(Poids!$C$2,,,,COUNTA(Poids!$2:$2,0)-1),0)),0)</f>
        <v>0</v>
      </c>
      <c r="H34" s="27">
        <f t="shared" si="3"/>
        <v>35</v>
      </c>
      <c r="I34" s="20">
        <f ca="1">IFERROR(INDEX(volume,MATCH(calcul!$AB$1,Volume!$B$3:$B$22,0),MATCH(calcul!$B34,OFFSET(Volume!$C$2,,,,COUNTA(Volume!$2:$2)-1),0)),0)</f>
        <v>0</v>
      </c>
      <c r="J34" s="20">
        <v>1</v>
      </c>
      <c r="K34" s="20">
        <v>21</v>
      </c>
      <c r="L34" s="21">
        <f t="shared" ca="1" si="6"/>
        <v>0</v>
      </c>
      <c r="M34">
        <f ca="1">IF(D34&gt;0,RANK(L34,OFFSET($L$12,1,,COUNTA($B$13:$B123)),1),0)</f>
        <v>0</v>
      </c>
    </row>
    <row r="35" spans="3:13" x14ac:dyDescent="0.25">
      <c r="C35" s="1" t="str">
        <f t="shared" si="0"/>
        <v>roissy</v>
      </c>
      <c r="D35" s="19">
        <f ca="1">IFERROR(INDEX(Kilometre,MATCH(calcul!$AB$1,' Kilometre'!$B$3:$B$22,0),MATCH($B35,OFFSET(' Kilometre'!$C$2,,,,COUNTA(' Kilometre'!$2:$2)-1),0)),0)</f>
        <v>0</v>
      </c>
      <c r="E35" s="19">
        <f t="shared" ca="1" si="1"/>
        <v>0</v>
      </c>
      <c r="F35" s="1">
        <f t="shared" si="2"/>
        <v>100</v>
      </c>
      <c r="G35" s="20">
        <f ca="1">IFERROR(INDEX(Poids,MATCH(calcul!$AB$3,Poids!$B$3:$B$22,0),MATCH(calcul!$B35,OFFSET(Poids!$C$2,,,,COUNTA(Poids!$2:$2,0)-1),0)),0)</f>
        <v>0</v>
      </c>
      <c r="H35" s="27">
        <f t="shared" si="3"/>
        <v>35</v>
      </c>
      <c r="I35" s="20">
        <f ca="1">IFERROR(INDEX(volume,MATCH(calcul!$AB$1,Volume!$B$3:$B$22,0),MATCH(calcul!$B35,OFFSET(Volume!$C$2,,,,COUNTA(Volume!$2:$2)-1),0)),0)</f>
        <v>0</v>
      </c>
      <c r="J35" s="20">
        <v>1</v>
      </c>
      <c r="K35" s="20">
        <v>21</v>
      </c>
      <c r="L35" s="21">
        <f t="shared" ca="1" si="6"/>
        <v>0</v>
      </c>
      <c r="M35">
        <f ca="1">IF(D35&gt;0,RANK(L35,OFFSET($L$12,1,,COUNTA($B$13:$B124)),1),0)</f>
        <v>0</v>
      </c>
    </row>
    <row r="36" spans="3:13" x14ac:dyDescent="0.25">
      <c r="C36" s="1" t="str">
        <f t="shared" si="0"/>
        <v>roissy</v>
      </c>
      <c r="D36" s="19">
        <f ca="1">IFERROR(INDEX(Kilometre,MATCH(calcul!$AB$1,' Kilometre'!$B$3:$B$22,0),MATCH($B36,OFFSET(' Kilometre'!$C$2,,,,COUNTA(' Kilometre'!$2:$2)-1),0)),0)</f>
        <v>0</v>
      </c>
      <c r="E36" s="19">
        <f t="shared" ca="1" si="1"/>
        <v>0</v>
      </c>
      <c r="F36" s="1">
        <f t="shared" si="2"/>
        <v>100</v>
      </c>
      <c r="G36" s="20">
        <f ca="1">IFERROR(INDEX(Poids,MATCH(calcul!$AB$3,Poids!$B$3:$B$22,0),MATCH(calcul!$B36,OFFSET(Poids!$C$2,,,,COUNTA(Poids!$2:$2,0)-1),0)),0)</f>
        <v>0</v>
      </c>
      <c r="H36" s="27">
        <f t="shared" si="3"/>
        <v>35</v>
      </c>
      <c r="I36" s="20">
        <f ca="1">IFERROR(INDEX(volume,MATCH(calcul!$AB$1,Volume!$B$3:$B$22,0),MATCH(calcul!$B36,OFFSET(Volume!$C$2,,,,COUNTA(Volume!$2:$2)-1),0)),0)</f>
        <v>0</v>
      </c>
      <c r="J36" s="20">
        <v>1</v>
      </c>
      <c r="K36" s="20">
        <v>21</v>
      </c>
      <c r="L36" s="21">
        <f t="shared" ca="1" si="6"/>
        <v>0</v>
      </c>
      <c r="M36">
        <f ca="1">IF(D36&gt;0,RANK(L36,OFFSET($L$12,1,,COUNTA($B$13:$B125)),1),0)</f>
        <v>0</v>
      </c>
    </row>
    <row r="37" spans="3:13" x14ac:dyDescent="0.25">
      <c r="C37" s="1" t="str">
        <f t="shared" si="0"/>
        <v>roissy</v>
      </c>
      <c r="D37" s="19">
        <f ca="1">IFERROR(INDEX(Kilometre,MATCH(calcul!$AB$1,' Kilometre'!$B$3:$B$22,0),MATCH($B37,OFFSET(' Kilometre'!$C$2,,,,COUNTA(' Kilometre'!$2:$2)-1),0)),0)</f>
        <v>0</v>
      </c>
      <c r="E37" s="19">
        <f t="shared" ca="1" si="1"/>
        <v>0</v>
      </c>
      <c r="F37" s="1">
        <f t="shared" si="2"/>
        <v>100</v>
      </c>
      <c r="G37" s="20">
        <f ca="1">IFERROR(INDEX(Poids,MATCH(calcul!$AB$3,Poids!$B$3:$B$22,0),MATCH(calcul!$B37,OFFSET(Poids!$C$2,,,,COUNTA(Poids!$2:$2,0)-1),0)),0)</f>
        <v>0</v>
      </c>
      <c r="H37" s="27">
        <f t="shared" si="3"/>
        <v>35</v>
      </c>
      <c r="I37" s="20">
        <f ca="1">IFERROR(INDEX(volume,MATCH(calcul!$AB$1,Volume!$B$3:$B$22,0),MATCH(calcul!$B37,OFFSET(Volume!$C$2,,,,COUNTA(Volume!$2:$2)-1),0)),0)</f>
        <v>0</v>
      </c>
      <c r="J37" s="20">
        <v>1</v>
      </c>
      <c r="K37" s="20">
        <v>21</v>
      </c>
      <c r="L37" s="21">
        <f t="shared" ca="1" si="6"/>
        <v>0</v>
      </c>
      <c r="M37">
        <f ca="1">IF(D37&gt;0,RANK(L37,OFFSET($L$12,1,,COUNTA($B$13:$B126)),1),0)</f>
        <v>0</v>
      </c>
    </row>
    <row r="38" spans="3:13" x14ac:dyDescent="0.25">
      <c r="C38" s="1" t="str">
        <f t="shared" si="0"/>
        <v>roissy</v>
      </c>
      <c r="D38" s="19">
        <f ca="1">IFERROR(INDEX(Kilometre,MATCH(calcul!$AB$1,' Kilometre'!$B$3:$B$22,0),MATCH($B38,OFFSET(' Kilometre'!$C$2,,,,COUNTA(' Kilometre'!$2:$2)-1),0)),0)</f>
        <v>0</v>
      </c>
      <c r="E38" s="19">
        <f t="shared" ca="1" si="1"/>
        <v>0</v>
      </c>
      <c r="F38" s="1">
        <f t="shared" si="2"/>
        <v>100</v>
      </c>
      <c r="G38" s="20">
        <f ca="1">IFERROR(INDEX(Poids,MATCH(calcul!$AB$3,Poids!$B$3:$B$22,0),MATCH(calcul!$B38,OFFSET(Poids!$C$2,,,,COUNTA(Poids!$2:$2,0)-1),0)),0)</f>
        <v>0</v>
      </c>
      <c r="H38" s="27">
        <f t="shared" si="3"/>
        <v>35</v>
      </c>
      <c r="I38" s="20">
        <f ca="1">IFERROR(INDEX(volume,MATCH(calcul!$AB$1,Volume!$B$3:$B$22,0),MATCH(calcul!$B38,OFFSET(Volume!$C$2,,,,COUNTA(Volume!$2:$2)-1),0)),0)</f>
        <v>0</v>
      </c>
      <c r="J38" s="20">
        <v>1</v>
      </c>
      <c r="K38" s="20">
        <v>21</v>
      </c>
      <c r="L38" s="21">
        <f t="shared" ca="1" si="6"/>
        <v>0</v>
      </c>
      <c r="M38">
        <f ca="1">IF(D38&gt;0,RANK(L38,OFFSET($L$12,1,,COUNTA($B$13:$B127)),1),0)</f>
        <v>0</v>
      </c>
    </row>
    <row r="39" spans="3:13" x14ac:dyDescent="0.25">
      <c r="C39" s="1" t="str">
        <f t="shared" si="0"/>
        <v>roissy</v>
      </c>
      <c r="D39" s="19">
        <f ca="1">IFERROR(INDEX(Kilometre,MATCH(calcul!$AB$1,' Kilometre'!$B$3:$B$22,0),MATCH($B39,OFFSET(' Kilometre'!$C$2,,,,COUNTA(' Kilometre'!$2:$2)-1),0)),0)</f>
        <v>0</v>
      </c>
      <c r="E39" s="19">
        <f t="shared" ca="1" si="1"/>
        <v>0</v>
      </c>
      <c r="F39" s="1">
        <f t="shared" si="2"/>
        <v>100</v>
      </c>
      <c r="G39" s="20">
        <f ca="1">IFERROR(INDEX(Poids,MATCH(calcul!$AB$3,Poids!$B$3:$B$22,0),MATCH(calcul!$B39,OFFSET(Poids!$C$2,,,,COUNTA(Poids!$2:$2,0)-1),0)),0)</f>
        <v>0</v>
      </c>
      <c r="H39" s="27">
        <f t="shared" si="3"/>
        <v>35</v>
      </c>
      <c r="I39" s="20">
        <f ca="1">IFERROR(INDEX(volume,MATCH(calcul!$AB$1,Volume!$B$3:$B$22,0),MATCH(calcul!$B39,OFFSET(Volume!$C$2,,,,COUNTA(Volume!$2:$2)-1),0)),0)</f>
        <v>0</v>
      </c>
      <c r="J39" s="20">
        <v>1</v>
      </c>
      <c r="K39" s="20">
        <v>21</v>
      </c>
      <c r="L39" s="21">
        <f t="shared" ca="1" si="6"/>
        <v>0</v>
      </c>
      <c r="M39">
        <f ca="1">IF(D39&gt;0,RANK(L39,OFFSET($L$12,1,,COUNTA($B$13:$B128)),1),0)</f>
        <v>0</v>
      </c>
    </row>
    <row r="40" spans="3:13" x14ac:dyDescent="0.25">
      <c r="C40" s="1" t="str">
        <f t="shared" si="0"/>
        <v>roissy</v>
      </c>
      <c r="D40" s="19">
        <f ca="1">IFERROR(INDEX(Kilometre,MATCH(calcul!$AB$1,' Kilometre'!$B$3:$B$22,0),MATCH($B40,OFFSET(' Kilometre'!$C$2,,,,COUNTA(' Kilometre'!$2:$2)-1),0)),0)</f>
        <v>0</v>
      </c>
      <c r="E40" s="19">
        <f t="shared" ca="1" si="1"/>
        <v>0</v>
      </c>
      <c r="F40" s="1">
        <f t="shared" si="2"/>
        <v>100</v>
      </c>
      <c r="G40" s="20">
        <f ca="1">IFERROR(INDEX(Poids,MATCH(calcul!$AB$3,Poids!$B$3:$B$22,0),MATCH(calcul!$B40,OFFSET(Poids!$C$2,,,,COUNTA(Poids!$2:$2,0)-1),0)),0)</f>
        <v>0</v>
      </c>
      <c r="H40" s="27">
        <f t="shared" si="3"/>
        <v>35</v>
      </c>
      <c r="I40" s="20">
        <f ca="1">IFERROR(INDEX(volume,MATCH(calcul!$AB$1,Volume!$B$3:$B$22,0),MATCH(calcul!$B40,OFFSET(Volume!$C$2,,,,COUNTA(Volume!$2:$2)-1),0)),0)</f>
        <v>0</v>
      </c>
      <c r="J40" s="20">
        <v>1</v>
      </c>
      <c r="K40" s="20">
        <v>21</v>
      </c>
      <c r="L40" s="21">
        <f t="shared" ca="1" si="6"/>
        <v>0</v>
      </c>
      <c r="M40">
        <f ca="1">IF(D40&gt;0,RANK(L40,OFFSET($L$12,1,,COUNTA($B$13:$B129)),1),0)</f>
        <v>0</v>
      </c>
    </row>
    <row r="41" spans="3:13" x14ac:dyDescent="0.25">
      <c r="C41" s="1" t="str">
        <f t="shared" si="0"/>
        <v>roissy</v>
      </c>
      <c r="D41" s="19">
        <f ca="1">IFERROR(INDEX(Kilometre,MATCH(calcul!$AB$1,' Kilometre'!$B$3:$B$22,0),MATCH($B41,OFFSET(' Kilometre'!$C$2,,,,COUNTA(' Kilometre'!$2:$2)-1),0)),0)</f>
        <v>0</v>
      </c>
      <c r="E41" s="19">
        <f t="shared" ca="1" si="1"/>
        <v>0</v>
      </c>
      <c r="F41" s="1">
        <f t="shared" si="2"/>
        <v>100</v>
      </c>
      <c r="G41" s="20">
        <f ca="1">IFERROR(INDEX(Poids,MATCH(calcul!$AB$3,Poids!$B$3:$B$22,0),MATCH(calcul!$B41,OFFSET(Poids!$C$2,,,,COUNTA(Poids!$2:$2,0)-1),0)),0)</f>
        <v>0</v>
      </c>
      <c r="H41" s="27">
        <f t="shared" si="3"/>
        <v>35</v>
      </c>
      <c r="I41" s="20">
        <f ca="1">IFERROR(INDEX(volume,MATCH(calcul!$AB$1,Volume!$B$3:$B$22,0),MATCH(calcul!$B41,OFFSET(Volume!$C$2,,,,COUNTA(Volume!$2:$2)-1),0)),0)</f>
        <v>0</v>
      </c>
      <c r="J41" s="20">
        <v>1</v>
      </c>
      <c r="K41" s="20">
        <v>21</v>
      </c>
      <c r="L41" s="21">
        <f t="shared" ca="1" si="6"/>
        <v>0</v>
      </c>
      <c r="M41">
        <f ca="1">IF(D41&gt;0,RANK(L41,OFFSET($L$12,1,,COUNTA($B$13:$B130)),1),0)</f>
        <v>0</v>
      </c>
    </row>
    <row r="42" spans="3:13" x14ac:dyDescent="0.25">
      <c r="C42" s="1" t="str">
        <f t="shared" si="0"/>
        <v>roissy</v>
      </c>
      <c r="D42" s="19">
        <f ca="1">IFERROR(INDEX(Kilometre,MATCH(calcul!$AB$1,' Kilometre'!$B$3:$B$22,0),MATCH($B42,OFFSET(' Kilometre'!$C$2,,,,COUNTA(' Kilometre'!$2:$2)-1),0)),0)</f>
        <v>0</v>
      </c>
      <c r="E42" s="19">
        <f t="shared" ca="1" si="1"/>
        <v>0</v>
      </c>
      <c r="F42" s="1">
        <f t="shared" si="2"/>
        <v>100</v>
      </c>
      <c r="G42" s="20">
        <f ca="1">IFERROR(INDEX(Poids,MATCH(calcul!$AB$3,Poids!$B$3:$B$22,0),MATCH(calcul!$B42,OFFSET(Poids!$C$2,,,,COUNTA(Poids!$2:$2,0)-1),0)),0)</f>
        <v>0</v>
      </c>
      <c r="H42" s="27">
        <f t="shared" si="3"/>
        <v>35</v>
      </c>
      <c r="I42" s="20">
        <f ca="1">IFERROR(INDEX(volume,MATCH(calcul!$AB$1,Volume!$B$3:$B$22,0),MATCH(calcul!$B42,OFFSET(Volume!$C$2,,,,COUNTA(Volume!$2:$2)-1),0)),0)</f>
        <v>0</v>
      </c>
      <c r="J42" s="20">
        <v>1</v>
      </c>
      <c r="K42" s="20">
        <v>21</v>
      </c>
      <c r="L42" s="21">
        <f t="shared" ca="1" si="6"/>
        <v>0</v>
      </c>
      <c r="M42">
        <f ca="1">IF(D42&gt;0,RANK(L42,OFFSET($L$12,1,,COUNTA($B$13:$B131)),1),0)</f>
        <v>0</v>
      </c>
    </row>
    <row r="43" spans="3:13" x14ac:dyDescent="0.25">
      <c r="C43" s="1" t="str">
        <f t="shared" si="0"/>
        <v>roissy</v>
      </c>
      <c r="D43" s="19">
        <f ca="1">IFERROR(INDEX(Kilometre,MATCH(calcul!$AB$1,' Kilometre'!$B$3:$B$22,0),MATCH($B43,OFFSET(' Kilometre'!$C$2,,,,COUNTA(' Kilometre'!$2:$2)-1),0)),0)</f>
        <v>0</v>
      </c>
      <c r="E43" s="19">
        <f t="shared" ca="1" si="1"/>
        <v>0</v>
      </c>
      <c r="F43" s="1">
        <f t="shared" si="2"/>
        <v>100</v>
      </c>
      <c r="G43" s="20">
        <f ca="1">IFERROR(INDEX(Poids,MATCH(calcul!$AB$3,Poids!$B$3:$B$22,0),MATCH(calcul!$B43,OFFSET(Poids!$C$2,,,,COUNTA(Poids!$2:$2,0)-1),0)),0)</f>
        <v>0</v>
      </c>
      <c r="H43" s="27">
        <f t="shared" si="3"/>
        <v>35</v>
      </c>
      <c r="I43" s="20">
        <f ca="1">IFERROR(INDEX(volume,MATCH(calcul!$AB$1,Volume!$B$3:$B$22,0),MATCH(calcul!$B43,OFFSET(Volume!$C$2,,,,COUNTA(Volume!$2:$2)-1),0)),0)</f>
        <v>0</v>
      </c>
      <c r="J43" s="20">
        <v>1</v>
      </c>
      <c r="K43" s="20">
        <v>21</v>
      </c>
      <c r="L43" s="21">
        <f t="shared" ca="1" si="6"/>
        <v>0</v>
      </c>
      <c r="M43">
        <f ca="1">IF(D43&gt;0,RANK(L43,OFFSET($L$12,1,,COUNTA($B$13:$B132)),1),0)</f>
        <v>0</v>
      </c>
    </row>
    <row r="44" spans="3:13" x14ac:dyDescent="0.25">
      <c r="C44" s="1" t="str">
        <f t="shared" si="0"/>
        <v>roissy</v>
      </c>
      <c r="D44" s="19">
        <f ca="1">IFERROR(INDEX(Kilometre,MATCH(calcul!$AB$1,' Kilometre'!$B$3:$B$22,0),MATCH($B44,OFFSET(' Kilometre'!$C$2,,,,COUNTA(' Kilometre'!$2:$2)-1),0)),0)</f>
        <v>0</v>
      </c>
      <c r="E44" s="19">
        <f t="shared" ca="1" si="1"/>
        <v>0</v>
      </c>
      <c r="F44" s="1">
        <f t="shared" si="2"/>
        <v>100</v>
      </c>
      <c r="G44" s="20">
        <f ca="1">IFERROR(INDEX(Poids,MATCH(calcul!$AB$3,Poids!$B$3:$B$22,0),MATCH(calcul!$B44,OFFSET(Poids!$C$2,,,,COUNTA(Poids!$2:$2,0)-1),0)),0)</f>
        <v>0</v>
      </c>
      <c r="H44" s="27">
        <f t="shared" si="3"/>
        <v>35</v>
      </c>
      <c r="I44" s="20">
        <f ca="1">IFERROR(INDEX(volume,MATCH(calcul!$AB$1,Volume!$B$3:$B$22,0),MATCH(calcul!$B44,OFFSET(Volume!$C$2,,,,COUNTA(Volume!$2:$2)-1),0)),0)</f>
        <v>0</v>
      </c>
      <c r="J44" s="20">
        <v>1</v>
      </c>
      <c r="K44" s="20">
        <v>21</v>
      </c>
      <c r="L44" s="21">
        <f t="shared" ca="1" si="6"/>
        <v>0</v>
      </c>
      <c r="M44">
        <f ca="1">IF(D44&gt;0,RANK(L44,OFFSET($L$12,1,,COUNTA($B$13:$B133)),1),0)</f>
        <v>0</v>
      </c>
    </row>
    <row r="45" spans="3:13" x14ac:dyDescent="0.25">
      <c r="C45" s="1" t="str">
        <f t="shared" si="0"/>
        <v>roissy</v>
      </c>
      <c r="D45" s="19">
        <f ca="1">IFERROR(INDEX(Kilometre,MATCH(calcul!$AB$1,' Kilometre'!$B$3:$B$22,0),MATCH($B45,OFFSET(' Kilometre'!$C$2,,,,COUNTA(' Kilometre'!$2:$2)-1),0)),0)</f>
        <v>0</v>
      </c>
      <c r="E45" s="19">
        <f t="shared" ca="1" si="1"/>
        <v>0</v>
      </c>
      <c r="F45" s="1">
        <f t="shared" si="2"/>
        <v>100</v>
      </c>
      <c r="G45" s="20">
        <f ca="1">IFERROR(INDEX(Poids,MATCH(calcul!$AB$3,Poids!$B$3:$B$22,0),MATCH(calcul!$B45,OFFSET(Poids!$C$2,,,,COUNTA(Poids!$2:$2,0)-1),0)),0)</f>
        <v>0</v>
      </c>
      <c r="H45" s="27">
        <f t="shared" si="3"/>
        <v>35</v>
      </c>
      <c r="I45" s="20">
        <f ca="1">IFERROR(INDEX(volume,MATCH(calcul!$AB$1,Volume!$B$3:$B$22,0),MATCH(calcul!$B45,OFFSET(Volume!$C$2,,,,COUNTA(Volume!$2:$2)-1),0)),0)</f>
        <v>0</v>
      </c>
      <c r="J45" s="20">
        <v>1</v>
      </c>
      <c r="K45" s="20">
        <v>21</v>
      </c>
      <c r="L45" s="21">
        <f t="shared" ca="1" si="6"/>
        <v>0</v>
      </c>
      <c r="M45">
        <f ca="1">IF(D45&gt;0,RANK(L45,OFFSET($L$12,1,,COUNTA($B$13:$B134)),1),0)</f>
        <v>0</v>
      </c>
    </row>
    <row r="46" spans="3:13" x14ac:dyDescent="0.25">
      <c r="C46" s="1" t="str">
        <f t="shared" si="0"/>
        <v>roissy</v>
      </c>
      <c r="D46" s="19">
        <f ca="1">IFERROR(INDEX(Kilometre,MATCH(calcul!$AB$1,' Kilometre'!$B$3:$B$22,0),MATCH($B46,OFFSET(' Kilometre'!$C$2,,,,COUNTA(' Kilometre'!$2:$2)-1),0)),0)</f>
        <v>0</v>
      </c>
      <c r="E46" s="19">
        <f t="shared" ca="1" si="1"/>
        <v>0</v>
      </c>
      <c r="F46" s="1">
        <f t="shared" si="2"/>
        <v>100</v>
      </c>
      <c r="G46" s="20">
        <f ca="1">IFERROR(INDEX(Poids,MATCH(calcul!$AB$3,Poids!$B$3:$B$22,0),MATCH(calcul!$B46,OFFSET(Poids!$C$2,,,,COUNTA(Poids!$2:$2,0)-1),0)),0)</f>
        <v>0</v>
      </c>
      <c r="H46" s="27">
        <f t="shared" si="3"/>
        <v>35</v>
      </c>
      <c r="I46" s="20">
        <f ca="1">IFERROR(INDEX(volume,MATCH(calcul!$AB$1,Volume!$B$3:$B$22,0),MATCH(calcul!$B46,OFFSET(Volume!$C$2,,,,COUNTA(Volume!$2:$2)-1),0)),0)</f>
        <v>0</v>
      </c>
      <c r="J46" s="20">
        <v>1</v>
      </c>
      <c r="K46" s="20">
        <v>21</v>
      </c>
      <c r="L46" s="21">
        <f t="shared" ca="1" si="6"/>
        <v>0</v>
      </c>
      <c r="M46">
        <f ca="1">IF(D46&gt;0,RANK(L46,OFFSET($L$12,1,,COUNTA($B$13:$B135)),1),0)</f>
        <v>0</v>
      </c>
    </row>
    <row r="47" spans="3:13" x14ac:dyDescent="0.25">
      <c r="C47" s="1" t="str">
        <f t="shared" si="0"/>
        <v>roissy</v>
      </c>
      <c r="D47" s="19">
        <f ca="1">IFERROR(INDEX(Kilometre,MATCH(calcul!$AB$1,' Kilometre'!$B$3:$B$22,0),MATCH($B47,OFFSET(' Kilometre'!$C$2,,,,COUNTA(' Kilometre'!$2:$2)-1),0)),0)</f>
        <v>0</v>
      </c>
      <c r="E47" s="19">
        <f t="shared" ca="1" si="1"/>
        <v>0</v>
      </c>
      <c r="F47" s="1">
        <f t="shared" si="2"/>
        <v>100</v>
      </c>
      <c r="G47" s="20">
        <f ca="1">IFERROR(INDEX(Poids,MATCH(calcul!$AB$3,Poids!$B$3:$B$22,0),MATCH(calcul!$B47,OFFSET(Poids!$C$2,,,,COUNTA(Poids!$2:$2,0)-1),0)),0)</f>
        <v>0</v>
      </c>
      <c r="H47" s="27">
        <f t="shared" si="3"/>
        <v>35</v>
      </c>
      <c r="I47" s="20">
        <f ca="1">IFERROR(INDEX(volume,MATCH(calcul!$AB$1,Volume!$B$3:$B$22,0),MATCH(calcul!$B47,OFFSET(Volume!$C$2,,,,COUNTA(Volume!$2:$2)-1),0)),0)</f>
        <v>0</v>
      </c>
      <c r="J47" s="20">
        <v>1</v>
      </c>
      <c r="K47" s="20">
        <v>21</v>
      </c>
      <c r="L47" s="21">
        <f t="shared" ca="1" si="6"/>
        <v>0</v>
      </c>
      <c r="M47">
        <f ca="1">IF(D47&gt;0,RANK(L47,OFFSET($L$12,1,,COUNTA($B$13:$B136)),1),0)</f>
        <v>0</v>
      </c>
    </row>
    <row r="48" spans="3:13" x14ac:dyDescent="0.25">
      <c r="C48" s="1" t="str">
        <f t="shared" si="0"/>
        <v>roissy</v>
      </c>
      <c r="D48" s="19">
        <f ca="1">IFERROR(INDEX(Kilometre,MATCH(calcul!$AB$1,' Kilometre'!$B$3:$B$22,0),MATCH($B48,OFFSET(' Kilometre'!$C$2,,,,COUNTA(' Kilometre'!$2:$2)-1),0)),0)</f>
        <v>0</v>
      </c>
      <c r="E48" s="19">
        <f t="shared" ca="1" si="1"/>
        <v>0</v>
      </c>
      <c r="F48" s="1">
        <f t="shared" si="2"/>
        <v>100</v>
      </c>
      <c r="G48" s="20">
        <f ca="1">IFERROR(INDEX(Poids,MATCH(calcul!$AB$3,Poids!$B$3:$B$22,0),MATCH(calcul!$B48,OFFSET(Poids!$C$2,,,,COUNTA(Poids!$2:$2,0)-1),0)),0)</f>
        <v>0</v>
      </c>
      <c r="H48" s="27">
        <f t="shared" si="3"/>
        <v>35</v>
      </c>
      <c r="I48" s="20">
        <f ca="1">IFERROR(INDEX(volume,MATCH(calcul!$AB$1,Volume!$B$3:$B$22,0),MATCH(calcul!$B48,OFFSET(Volume!$C$2,,,,COUNTA(Volume!$2:$2)-1),0)),0)</f>
        <v>0</v>
      </c>
      <c r="J48" s="20">
        <v>1</v>
      </c>
      <c r="K48" s="20">
        <v>21</v>
      </c>
      <c r="L48" s="21">
        <f t="shared" ca="1" si="6"/>
        <v>0</v>
      </c>
      <c r="M48">
        <f ca="1">IF(D48&gt;0,RANK(L48,OFFSET($L$12,1,,COUNTA($B$13:$B137)),1),0)</f>
        <v>0</v>
      </c>
    </row>
    <row r="49" spans="3:13" x14ac:dyDescent="0.25">
      <c r="C49" s="1" t="str">
        <f t="shared" si="0"/>
        <v>roissy</v>
      </c>
      <c r="D49" s="19">
        <f ca="1">IFERROR(INDEX(Kilometre,MATCH(calcul!$AB$1,' Kilometre'!$B$3:$B$22,0),MATCH($B49,OFFSET(' Kilometre'!$C$2,,,,COUNTA(' Kilometre'!$2:$2)-1),0)),0)</f>
        <v>0</v>
      </c>
      <c r="E49" s="19">
        <f t="shared" ca="1" si="1"/>
        <v>0</v>
      </c>
      <c r="F49" s="1">
        <f t="shared" si="2"/>
        <v>100</v>
      </c>
      <c r="G49" s="20">
        <f ca="1">IFERROR(INDEX(Poids,MATCH(calcul!$AB$3,Poids!$B$3:$B$22,0),MATCH(calcul!$B49,OFFSET(Poids!$C$2,,,,COUNTA(Poids!$2:$2,0)-1),0)),0)</f>
        <v>0</v>
      </c>
      <c r="H49" s="27">
        <f t="shared" si="3"/>
        <v>35</v>
      </c>
      <c r="I49" s="20">
        <f ca="1">IFERROR(INDEX(volume,MATCH(calcul!$AB$1,Volume!$B$3:$B$22,0),MATCH(calcul!$B49,OFFSET(Volume!$C$2,,,,COUNTA(Volume!$2:$2)-1),0)),0)</f>
        <v>0</v>
      </c>
      <c r="J49" s="20">
        <v>1</v>
      </c>
      <c r="K49" s="20">
        <v>21</v>
      </c>
      <c r="L49" s="21">
        <f t="shared" ca="1" si="6"/>
        <v>0</v>
      </c>
      <c r="M49">
        <f ca="1">IF(D49&gt;0,RANK(L49,OFFSET($L$12,1,,COUNTA($B$13:$B138)),1),0)</f>
        <v>0</v>
      </c>
    </row>
    <row r="50" spans="3:13" x14ac:dyDescent="0.25">
      <c r="C50" s="1" t="str">
        <f t="shared" si="0"/>
        <v>roissy</v>
      </c>
      <c r="D50" s="19">
        <f ca="1">IFERROR(INDEX(Kilometre,MATCH(calcul!$AB$1,' Kilometre'!$B$3:$B$22,0),MATCH($B50,OFFSET(' Kilometre'!$C$2,,,,COUNTA(' Kilometre'!$2:$2)-1),0)),0)</f>
        <v>0</v>
      </c>
      <c r="E50" s="19">
        <f t="shared" ca="1" si="1"/>
        <v>0</v>
      </c>
      <c r="F50" s="1">
        <f t="shared" si="2"/>
        <v>100</v>
      </c>
      <c r="G50" s="20">
        <f ca="1">IFERROR(INDEX(Poids,MATCH(calcul!$AB$3,Poids!$B$3:$B$22,0),MATCH(calcul!$B50,OFFSET(Poids!$C$2,,,,COUNTA(Poids!$2:$2,0)-1),0)),0)</f>
        <v>0</v>
      </c>
      <c r="H50" s="27">
        <f t="shared" si="3"/>
        <v>35</v>
      </c>
      <c r="I50" s="20">
        <f ca="1">IFERROR(INDEX(volume,MATCH(calcul!$AB$1,Volume!$B$3:$B$22,0),MATCH(calcul!$B50,OFFSET(Volume!$C$2,,,,COUNTA(Volume!$2:$2)-1),0)),0)</f>
        <v>0</v>
      </c>
      <c r="J50" s="20">
        <v>1</v>
      </c>
      <c r="K50" s="20">
        <v>21</v>
      </c>
      <c r="L50" s="21">
        <f t="shared" ca="1" si="6"/>
        <v>0</v>
      </c>
      <c r="M50">
        <f ca="1">IF(D50&gt;0,RANK(L50,OFFSET($L$12,1,,COUNTA($B$13:$B139)),1),0)</f>
        <v>0</v>
      </c>
    </row>
    <row r="51" spans="3:13" x14ac:dyDescent="0.25">
      <c r="C51" s="1" t="str">
        <f t="shared" si="0"/>
        <v>roissy</v>
      </c>
      <c r="D51" s="19">
        <f ca="1">IFERROR(INDEX(Kilometre,MATCH(calcul!$AB$1,' Kilometre'!$B$3:$B$22,0),MATCH($B51,OFFSET(' Kilometre'!$C$2,,,,COUNTA(' Kilometre'!$2:$2)-1),0)),0)</f>
        <v>0</v>
      </c>
      <c r="E51" s="19">
        <f t="shared" ca="1" si="1"/>
        <v>0</v>
      </c>
      <c r="F51" s="1">
        <f t="shared" si="2"/>
        <v>100</v>
      </c>
      <c r="G51" s="20">
        <f ca="1">IFERROR(INDEX(Poids,MATCH(calcul!$AB$3,Poids!$B$3:$B$22,0),MATCH(calcul!$B51,OFFSET(Poids!$C$2,,,,COUNTA(Poids!$2:$2,0)-1),0)),0)</f>
        <v>0</v>
      </c>
      <c r="H51" s="27">
        <f t="shared" si="3"/>
        <v>35</v>
      </c>
      <c r="I51" s="20">
        <f ca="1">IFERROR(INDEX(volume,MATCH(calcul!$AB$1,Volume!$B$3:$B$22,0),MATCH(calcul!$B51,OFFSET(Volume!$C$2,,,,COUNTA(Volume!$2:$2)-1),0)),0)</f>
        <v>0</v>
      </c>
      <c r="J51" s="20">
        <v>1</v>
      </c>
      <c r="K51" s="20">
        <v>21</v>
      </c>
      <c r="L51" s="21">
        <f t="shared" ca="1" si="6"/>
        <v>0</v>
      </c>
      <c r="M51">
        <f ca="1">IF(D51&gt;0,RANK(L51,OFFSET($L$12,1,,COUNTA($B$13:$B140)),1),0)</f>
        <v>0</v>
      </c>
    </row>
    <row r="52" spans="3:13" x14ac:dyDescent="0.25">
      <c r="C52" s="1" t="str">
        <f t="shared" si="0"/>
        <v>roissy</v>
      </c>
      <c r="D52" s="19">
        <f ca="1">IFERROR(INDEX(Kilometre,MATCH(calcul!$AB$1,' Kilometre'!$B$3:$B$22,0),MATCH($B52,OFFSET(' Kilometre'!$C$2,,,,COUNTA(' Kilometre'!$2:$2)-1),0)),0)</f>
        <v>0</v>
      </c>
      <c r="E52" s="19">
        <f t="shared" ca="1" si="1"/>
        <v>0</v>
      </c>
      <c r="F52" s="1">
        <f t="shared" si="2"/>
        <v>100</v>
      </c>
      <c r="G52" s="20">
        <f ca="1">IFERROR(INDEX(Poids,MATCH(calcul!$AB$3,Poids!$B$3:$B$22,0),MATCH(calcul!$B52,OFFSET(Poids!$C$2,,,,COUNTA(Poids!$2:$2,0)-1),0)),0)</f>
        <v>0</v>
      </c>
      <c r="H52" s="27">
        <f t="shared" si="3"/>
        <v>35</v>
      </c>
      <c r="I52" s="20">
        <f ca="1">IFERROR(INDEX(volume,MATCH(calcul!$AB$1,Volume!$B$3:$B$22,0),MATCH(calcul!$B52,OFFSET(Volume!$C$2,,,,COUNTA(Volume!$2:$2)-1),0)),0)</f>
        <v>0</v>
      </c>
      <c r="J52" s="20">
        <v>1</v>
      </c>
      <c r="K52" s="20">
        <v>21</v>
      </c>
      <c r="L52" s="21">
        <f t="shared" ca="1" si="6"/>
        <v>0</v>
      </c>
      <c r="M52">
        <f ca="1">IF(D52&gt;0,RANK(L52,OFFSET($L$12,1,,COUNTA($B$13:$B141)),1),0)</f>
        <v>0</v>
      </c>
    </row>
    <row r="53" spans="3:13" x14ac:dyDescent="0.25">
      <c r="C53" s="1" t="str">
        <f t="shared" si="0"/>
        <v>roissy</v>
      </c>
      <c r="D53" s="19">
        <f ca="1">IFERROR(INDEX(Kilometre,MATCH(calcul!$AB$1,' Kilometre'!$B$3:$B$22,0),MATCH($B53,OFFSET(' Kilometre'!$C$2,,,,COUNTA(' Kilometre'!$2:$2)-1),0)),0)</f>
        <v>0</v>
      </c>
      <c r="E53" s="19">
        <f t="shared" ca="1" si="1"/>
        <v>0</v>
      </c>
      <c r="F53" s="1">
        <f t="shared" si="2"/>
        <v>100</v>
      </c>
      <c r="G53" s="20">
        <f ca="1">IFERROR(INDEX(Poids,MATCH(calcul!$AB$3,Poids!$B$3:$B$22,0),MATCH(calcul!$B53,OFFSET(Poids!$C$2,,,,COUNTA(Poids!$2:$2,0)-1),0)),0)</f>
        <v>0</v>
      </c>
      <c r="H53" s="27">
        <f t="shared" si="3"/>
        <v>35</v>
      </c>
      <c r="I53" s="20">
        <f ca="1">IFERROR(INDEX(volume,MATCH(calcul!$AB$1,Volume!$B$3:$B$22,0),MATCH(calcul!$B53,OFFSET(Volume!$C$2,,,,COUNTA(Volume!$2:$2)-1),0)),0)</f>
        <v>0</v>
      </c>
      <c r="J53" s="20">
        <v>1</v>
      </c>
      <c r="K53" s="20">
        <v>21</v>
      </c>
      <c r="L53" s="21">
        <f t="shared" ca="1" si="6"/>
        <v>0</v>
      </c>
      <c r="M53">
        <f ca="1">IF(D53&gt;0,RANK(L53,OFFSET($L$12,1,,COUNTA($B$13:$B142)),1),0)</f>
        <v>0</v>
      </c>
    </row>
    <row r="54" spans="3:13" x14ac:dyDescent="0.25">
      <c r="C54" s="1" t="str">
        <f t="shared" si="0"/>
        <v>roissy</v>
      </c>
      <c r="D54" s="19">
        <f ca="1">IFERROR(INDEX(Kilometre,MATCH(calcul!$AB$1,' Kilometre'!$B$3:$B$22,0),MATCH($B54,OFFSET(' Kilometre'!$C$2,,,,COUNTA(' Kilometre'!$2:$2)-1),0)),0)</f>
        <v>0</v>
      </c>
      <c r="E54" s="19">
        <f t="shared" ca="1" si="1"/>
        <v>0</v>
      </c>
      <c r="F54" s="1">
        <f t="shared" si="2"/>
        <v>100</v>
      </c>
      <c r="G54" s="20">
        <f ca="1">IFERROR(INDEX(Poids,MATCH(calcul!$AB$3,Poids!$B$3:$B$22,0),MATCH(calcul!$B54,OFFSET(Poids!$C$2,,,,COUNTA(Poids!$2:$2,0)-1),0)),0)</f>
        <v>0</v>
      </c>
      <c r="H54" s="27">
        <f t="shared" si="3"/>
        <v>35</v>
      </c>
      <c r="I54" s="20">
        <f ca="1">IFERROR(INDEX(volume,MATCH(calcul!$AB$1,Volume!$B$3:$B$22,0),MATCH(calcul!$B54,OFFSET(Volume!$C$2,,,,COUNTA(Volume!$2:$2)-1),0)),0)</f>
        <v>0</v>
      </c>
      <c r="J54" s="20">
        <v>1</v>
      </c>
      <c r="K54" s="20">
        <v>21</v>
      </c>
      <c r="L54" s="21">
        <f t="shared" ca="1" si="6"/>
        <v>0</v>
      </c>
      <c r="M54">
        <f ca="1">IF(D54&gt;0,RANK(L54,OFFSET($L$12,1,,COUNTA($B$13:$B143)),1),0)</f>
        <v>0</v>
      </c>
    </row>
    <row r="55" spans="3:13" x14ac:dyDescent="0.25">
      <c r="C55" s="1" t="str">
        <f t="shared" si="0"/>
        <v>roissy</v>
      </c>
      <c r="D55" s="19">
        <f ca="1">IFERROR(INDEX(Kilometre,MATCH(calcul!$AB$1,' Kilometre'!$B$3:$B$22,0),MATCH($B55,OFFSET(' Kilometre'!$C$2,,,,COUNTA(' Kilometre'!$2:$2)-1),0)),0)</f>
        <v>0</v>
      </c>
      <c r="E55" s="19">
        <f t="shared" ca="1" si="1"/>
        <v>0</v>
      </c>
      <c r="F55" s="1">
        <f t="shared" si="2"/>
        <v>100</v>
      </c>
      <c r="G55" s="20">
        <f ca="1">IFERROR(INDEX(Poids,MATCH(calcul!$AB$3,Poids!$B$3:$B$22,0),MATCH(calcul!$B55,OFFSET(Poids!$C$2,,,,COUNTA(Poids!$2:$2,0)-1),0)),0)</f>
        <v>0</v>
      </c>
      <c r="H55" s="27">
        <f t="shared" si="3"/>
        <v>35</v>
      </c>
      <c r="I55" s="20">
        <f ca="1">IFERROR(INDEX(volume,MATCH(calcul!$AB$1,Volume!$B$3:$B$22,0),MATCH(calcul!$B55,OFFSET(Volume!$C$2,,,,COUNTA(Volume!$2:$2)-1),0)),0)</f>
        <v>0</v>
      </c>
      <c r="J55" s="20">
        <v>1</v>
      </c>
      <c r="K55" s="20">
        <v>21</v>
      </c>
      <c r="L55" s="21">
        <f t="shared" ca="1" si="6"/>
        <v>0</v>
      </c>
      <c r="M55">
        <f ca="1">IF(D55&gt;0,RANK(L55,OFFSET($L$12,1,,COUNTA($B$13:$B144)),1),0)</f>
        <v>0</v>
      </c>
    </row>
    <row r="56" spans="3:13" x14ac:dyDescent="0.25">
      <c r="C56" s="1" t="str">
        <f t="shared" si="0"/>
        <v>roissy</v>
      </c>
      <c r="D56" s="19">
        <f ca="1">IFERROR(INDEX(Kilometre,MATCH(calcul!$AB$1,' Kilometre'!$B$3:$B$22,0),MATCH($B56,OFFSET(' Kilometre'!$C$2,,,,COUNTA(' Kilometre'!$2:$2)-1),0)),0)</f>
        <v>0</v>
      </c>
      <c r="E56" s="19">
        <f t="shared" ca="1" si="1"/>
        <v>0</v>
      </c>
      <c r="F56" s="1">
        <f t="shared" si="2"/>
        <v>100</v>
      </c>
      <c r="G56" s="20">
        <f ca="1">IFERROR(INDEX(Poids,MATCH(calcul!$AB$3,Poids!$B$3:$B$22,0),MATCH(calcul!$B56,OFFSET(Poids!$C$2,,,,COUNTA(Poids!$2:$2,0)-1),0)),0)</f>
        <v>0</v>
      </c>
      <c r="H56" s="27">
        <f t="shared" si="3"/>
        <v>35</v>
      </c>
      <c r="I56" s="20">
        <f ca="1">IFERROR(INDEX(volume,MATCH(calcul!$AB$1,Volume!$B$3:$B$22,0),MATCH(calcul!$B56,OFFSET(Volume!$C$2,,,,COUNTA(Volume!$2:$2)-1),0)),0)</f>
        <v>0</v>
      </c>
      <c r="J56" s="20">
        <v>1</v>
      </c>
      <c r="K56" s="20">
        <v>21</v>
      </c>
      <c r="L56" s="21">
        <f t="shared" ca="1" si="6"/>
        <v>0</v>
      </c>
      <c r="M56">
        <f ca="1">IF(D56&gt;0,RANK(L56,OFFSET($L$12,1,,COUNTA($B$13:$B145)),1),0)</f>
        <v>0</v>
      </c>
    </row>
    <row r="57" spans="3:13" x14ac:dyDescent="0.25">
      <c r="C57" s="1" t="str">
        <f t="shared" si="0"/>
        <v>roissy</v>
      </c>
      <c r="D57" s="19">
        <f ca="1">IFERROR(INDEX(Kilometre,MATCH(calcul!$AB$1,' Kilometre'!$B$3:$B$22,0),MATCH($B57,OFFSET(' Kilometre'!$C$2,,,,COUNTA(' Kilometre'!$2:$2)-1),0)),0)</f>
        <v>0</v>
      </c>
      <c r="E57" s="19">
        <f t="shared" ca="1" si="1"/>
        <v>0</v>
      </c>
      <c r="F57" s="1">
        <f t="shared" si="2"/>
        <v>100</v>
      </c>
      <c r="G57" s="20">
        <f ca="1">IFERROR(INDEX(Poids,MATCH(calcul!$AB$3,Poids!$B$3:$B$22,0),MATCH(calcul!$B57,OFFSET(Poids!$C$2,,,,COUNTA(Poids!$2:$2,0)-1),0)),0)</f>
        <v>0</v>
      </c>
      <c r="H57" s="27">
        <f t="shared" si="3"/>
        <v>35</v>
      </c>
      <c r="I57" s="20">
        <f ca="1">IFERROR(INDEX(volume,MATCH(calcul!$AB$1,Volume!$B$3:$B$22,0),MATCH(calcul!$B57,OFFSET(Volume!$C$2,,,,COUNTA(Volume!$2:$2)-1),0)),0)</f>
        <v>0</v>
      </c>
      <c r="J57" s="20">
        <v>1</v>
      </c>
      <c r="K57" s="20">
        <v>21</v>
      </c>
      <c r="L57" s="21">
        <f t="shared" ca="1" si="6"/>
        <v>0</v>
      </c>
      <c r="M57">
        <f ca="1">IF(D57&gt;0,RANK(L57,OFFSET($L$12,1,,COUNTA($B$13:$B146)),1),0)</f>
        <v>0</v>
      </c>
    </row>
    <row r="58" spans="3:13" x14ac:dyDescent="0.25">
      <c r="C58" s="1" t="str">
        <f t="shared" si="0"/>
        <v>roissy</v>
      </c>
      <c r="D58" s="19">
        <f ca="1">IFERROR(INDEX(Kilometre,MATCH(calcul!$AB$1,' Kilometre'!$B$3:$B$22,0),MATCH($B58,OFFSET(' Kilometre'!$C$2,,,,COUNTA(' Kilometre'!$2:$2)-1),0)),0)</f>
        <v>0</v>
      </c>
      <c r="E58" s="19">
        <f t="shared" ca="1" si="1"/>
        <v>0</v>
      </c>
      <c r="F58" s="1">
        <f t="shared" si="2"/>
        <v>100</v>
      </c>
      <c r="G58" s="20">
        <f ca="1">IFERROR(INDEX(Poids,MATCH(calcul!$AB$3,Poids!$B$3:$B$22,0),MATCH(calcul!$B58,OFFSET(Poids!$C$2,,,,COUNTA(Poids!$2:$2,0)-1),0)),0)</f>
        <v>0</v>
      </c>
      <c r="H58" s="27">
        <f t="shared" si="3"/>
        <v>35</v>
      </c>
      <c r="I58" s="20">
        <f ca="1">IFERROR(INDEX(volume,MATCH(calcul!$AB$1,Volume!$B$3:$B$22,0),MATCH(calcul!$B58,OFFSET(Volume!$C$2,,,,COUNTA(Volume!$2:$2)-1),0)),0)</f>
        <v>0</v>
      </c>
      <c r="J58" s="20">
        <v>1</v>
      </c>
      <c r="K58" s="20">
        <v>21</v>
      </c>
      <c r="L58" s="21">
        <f t="shared" ca="1" si="6"/>
        <v>0</v>
      </c>
      <c r="M58">
        <f ca="1">IF(D58&gt;0,RANK(L58,OFFSET($L$12,1,,COUNTA($B$13:$B147)),1),0)</f>
        <v>0</v>
      </c>
    </row>
    <row r="59" spans="3:13" x14ac:dyDescent="0.25">
      <c r="C59" s="1" t="str">
        <f t="shared" si="0"/>
        <v>roissy</v>
      </c>
      <c r="D59" s="19">
        <f ca="1">IFERROR(INDEX(Kilometre,MATCH(calcul!$AB$1,' Kilometre'!$B$3:$B$22,0),MATCH($B59,OFFSET(' Kilometre'!$C$2,,,,COUNTA(' Kilometre'!$2:$2)-1),0)),0)</f>
        <v>0</v>
      </c>
      <c r="E59" s="19">
        <f t="shared" ca="1" si="1"/>
        <v>0</v>
      </c>
      <c r="F59" s="1">
        <f t="shared" si="2"/>
        <v>100</v>
      </c>
      <c r="G59" s="20">
        <f ca="1">IFERROR(INDEX(Poids,MATCH(calcul!$AB$3,Poids!$B$3:$B$22,0),MATCH(calcul!$B59,OFFSET(Poids!$C$2,,,,COUNTA(Poids!$2:$2,0)-1),0)),0)</f>
        <v>0</v>
      </c>
      <c r="H59" s="27">
        <f t="shared" si="3"/>
        <v>35</v>
      </c>
      <c r="I59" s="20">
        <f ca="1">IFERROR(INDEX(volume,MATCH(calcul!$AB$1,Volume!$B$3:$B$22,0),MATCH(calcul!$B59,OFFSET(Volume!$C$2,,,,COUNTA(Volume!$2:$2)-1),0)),0)</f>
        <v>0</v>
      </c>
      <c r="J59" s="20">
        <v>1</v>
      </c>
      <c r="K59" s="20">
        <v>21</v>
      </c>
      <c r="L59" s="21">
        <f t="shared" ca="1" si="6"/>
        <v>0</v>
      </c>
      <c r="M59">
        <f ca="1">IF(D59&gt;0,RANK(L59,OFFSET($L$12,1,,COUNTA($B$13:$B148)),1),0)</f>
        <v>0</v>
      </c>
    </row>
    <row r="60" spans="3:13" x14ac:dyDescent="0.25">
      <c r="C60" s="1" t="str">
        <f t="shared" si="0"/>
        <v>roissy</v>
      </c>
      <c r="D60" s="19">
        <f ca="1">IFERROR(INDEX(Kilometre,MATCH(calcul!$AB$1,' Kilometre'!$B$3:$B$22,0),MATCH($B60,OFFSET(' Kilometre'!$C$2,,,,COUNTA(' Kilometre'!$2:$2)-1),0)),0)</f>
        <v>0</v>
      </c>
      <c r="E60" s="19">
        <f t="shared" ca="1" si="1"/>
        <v>0</v>
      </c>
      <c r="F60" s="1">
        <f t="shared" si="2"/>
        <v>100</v>
      </c>
      <c r="G60" s="20">
        <f ca="1">IFERROR(INDEX(Poids,MATCH(calcul!$AB$3,Poids!$B$3:$B$22,0),MATCH(calcul!$B60,OFFSET(Poids!$C$2,,,,COUNTA(Poids!$2:$2,0)-1),0)),0)</f>
        <v>0</v>
      </c>
      <c r="H60" s="27">
        <f t="shared" si="3"/>
        <v>35</v>
      </c>
      <c r="I60" s="20">
        <f ca="1">IFERROR(INDEX(volume,MATCH(calcul!$AB$1,Volume!$B$3:$B$22,0),MATCH(calcul!$B60,OFFSET(Volume!$C$2,,,,COUNTA(Volume!$2:$2)-1),0)),0)</f>
        <v>0</v>
      </c>
      <c r="J60" s="20">
        <v>1</v>
      </c>
      <c r="K60" s="20">
        <v>21</v>
      </c>
      <c r="L60" s="21">
        <f t="shared" ca="1" si="6"/>
        <v>0</v>
      </c>
      <c r="M60">
        <f ca="1">IF(D60&gt;0,RANK(L60,OFFSET($L$12,1,,COUNTA($B$13:$B149)),1),0)</f>
        <v>0</v>
      </c>
    </row>
    <row r="61" spans="3:13" x14ac:dyDescent="0.25">
      <c r="C61" s="1" t="str">
        <f t="shared" si="0"/>
        <v>roissy</v>
      </c>
      <c r="D61" s="19">
        <f ca="1">IFERROR(INDEX(Kilometre,MATCH(calcul!$AB$1,' Kilometre'!$B$3:$B$22,0),MATCH($B61,OFFSET(' Kilometre'!$C$2,,,,COUNTA(' Kilometre'!$2:$2)-1),0)),0)</f>
        <v>0</v>
      </c>
      <c r="E61" s="19">
        <f t="shared" ca="1" si="1"/>
        <v>0</v>
      </c>
      <c r="F61" s="1">
        <f t="shared" si="2"/>
        <v>100</v>
      </c>
      <c r="G61" s="20">
        <f ca="1">IFERROR(INDEX(Poids,MATCH(calcul!$AB$3,Poids!$B$3:$B$22,0),MATCH(calcul!$B61,OFFSET(Poids!$C$2,,,,COUNTA(Poids!$2:$2,0)-1),0)),0)</f>
        <v>0</v>
      </c>
      <c r="H61" s="27">
        <f t="shared" si="3"/>
        <v>35</v>
      </c>
      <c r="I61" s="20">
        <f ca="1">IFERROR(INDEX(volume,MATCH(calcul!$AB$1,Volume!$B$3:$B$22,0),MATCH(calcul!$B61,OFFSET(Volume!$C$2,,,,COUNTA(Volume!$2:$2)-1),0)),0)</f>
        <v>0</v>
      </c>
      <c r="J61" s="20">
        <v>1</v>
      </c>
      <c r="K61" s="20">
        <v>21</v>
      </c>
      <c r="L61" s="21">
        <f t="shared" ca="1" si="6"/>
        <v>0</v>
      </c>
      <c r="M61">
        <f ca="1">IF(D61&gt;0,RANK(L61,OFFSET($L$12,1,,COUNTA($B$13:$B150)),1),0)</f>
        <v>0</v>
      </c>
    </row>
    <row r="62" spans="3:13" x14ac:dyDescent="0.25">
      <c r="C62" s="1" t="str">
        <f t="shared" si="0"/>
        <v>roissy</v>
      </c>
      <c r="D62" s="19">
        <f ca="1">IFERROR(INDEX(Kilometre,MATCH(calcul!$AB$1,' Kilometre'!$B$3:$B$22,0),MATCH($B62,OFFSET(' Kilometre'!$C$2,,,,COUNTA(' Kilometre'!$2:$2)-1),0)),0)</f>
        <v>0</v>
      </c>
      <c r="E62" s="19">
        <f t="shared" ca="1" si="1"/>
        <v>0</v>
      </c>
      <c r="F62" s="1">
        <f t="shared" si="2"/>
        <v>100</v>
      </c>
      <c r="G62" s="20">
        <f ca="1">IFERROR(INDEX(Poids,MATCH(calcul!$AB$3,Poids!$B$3:$B$22,0),MATCH(calcul!$B62,OFFSET(Poids!$C$2,,,,COUNTA(Poids!$2:$2,0)-1),0)),0)</f>
        <v>0</v>
      </c>
      <c r="H62" s="27">
        <f t="shared" si="3"/>
        <v>35</v>
      </c>
      <c r="I62" s="20">
        <f ca="1">IFERROR(INDEX(volume,MATCH(calcul!$AB$1,Volume!$B$3:$B$22,0),MATCH(calcul!$B62,OFFSET(Volume!$C$2,,,,COUNTA(Volume!$2:$2)-1),0)),0)</f>
        <v>0</v>
      </c>
      <c r="J62" s="20">
        <v>1</v>
      </c>
      <c r="K62" s="20">
        <v>21</v>
      </c>
      <c r="L62" s="21">
        <f t="shared" ca="1" si="6"/>
        <v>0</v>
      </c>
      <c r="M62">
        <f ca="1">IF(D62&gt;0,RANK(L62,OFFSET($L$12,1,,COUNTA($B$13:$B151)),1),0)</f>
        <v>0</v>
      </c>
    </row>
    <row r="63" spans="3:13" x14ac:dyDescent="0.25">
      <c r="C63" s="1" t="str">
        <f t="shared" si="0"/>
        <v>roissy</v>
      </c>
      <c r="D63" s="19">
        <f ca="1">IFERROR(INDEX(Kilometre,MATCH(calcul!$AB$1,' Kilometre'!$B$3:$B$22,0),MATCH($B63,OFFSET(' Kilometre'!$C$2,,,,COUNTA(' Kilometre'!$2:$2)-1),0)),0)</f>
        <v>0</v>
      </c>
      <c r="E63" s="19">
        <f t="shared" ca="1" si="1"/>
        <v>0</v>
      </c>
      <c r="F63" s="1">
        <f t="shared" si="2"/>
        <v>100</v>
      </c>
      <c r="G63" s="20">
        <f ca="1">IFERROR(INDEX(Poids,MATCH(calcul!$AB$3,Poids!$B$3:$B$22,0),MATCH(calcul!$B63,OFFSET(Poids!$C$2,,,,COUNTA(Poids!$2:$2,0)-1),0)),0)</f>
        <v>0</v>
      </c>
      <c r="H63" s="27">
        <f t="shared" si="3"/>
        <v>35</v>
      </c>
      <c r="I63" s="20">
        <f ca="1">IFERROR(INDEX(volume,MATCH(calcul!$AB$1,Volume!$B$3:$B$22,0),MATCH(calcul!$B63,OFFSET(Volume!$C$2,,,,COUNTA(Volume!$2:$2)-1),0)),0)</f>
        <v>0</v>
      </c>
      <c r="J63" s="20">
        <v>1</v>
      </c>
      <c r="K63" s="20">
        <v>21</v>
      </c>
      <c r="L63" s="21">
        <f t="shared" ca="1" si="6"/>
        <v>0</v>
      </c>
      <c r="M63">
        <f ca="1">IF(D63&gt;0,RANK(L63,OFFSET($L$12,1,,COUNTA($B$13:$B152)),1),0)</f>
        <v>0</v>
      </c>
    </row>
    <row r="64" spans="3:13" x14ac:dyDescent="0.25">
      <c r="C64" s="1" t="str">
        <f t="shared" si="0"/>
        <v>roissy</v>
      </c>
      <c r="D64" s="19">
        <f ca="1">IFERROR(INDEX(Kilometre,MATCH(calcul!$AB$1,' Kilometre'!$B$3:$B$22,0),MATCH($B64,OFFSET(' Kilometre'!$C$2,,,,COUNTA(' Kilometre'!$2:$2)-1),0)),0)</f>
        <v>0</v>
      </c>
      <c r="E64" s="19">
        <f t="shared" ca="1" si="1"/>
        <v>0</v>
      </c>
      <c r="F64" s="1">
        <f t="shared" si="2"/>
        <v>100</v>
      </c>
      <c r="G64" s="20">
        <f ca="1">IFERROR(INDEX(Poids,MATCH(calcul!$AB$3,Poids!$B$3:$B$22,0),MATCH(calcul!$B64,OFFSET(Poids!$C$2,,,,COUNTA(Poids!$2:$2,0)-1),0)),0)</f>
        <v>0</v>
      </c>
      <c r="H64" s="27">
        <f t="shared" si="3"/>
        <v>35</v>
      </c>
      <c r="I64" s="20">
        <f ca="1">IFERROR(INDEX(volume,MATCH(calcul!$AB$1,Volume!$B$3:$B$22,0),MATCH(calcul!$B64,OFFSET(Volume!$C$2,,,,COUNTA(Volume!$2:$2)-1),0)),0)</f>
        <v>0</v>
      </c>
      <c r="J64" s="20">
        <v>1</v>
      </c>
      <c r="K64" s="20">
        <v>21</v>
      </c>
      <c r="L64" s="21">
        <f t="shared" ca="1" si="6"/>
        <v>0</v>
      </c>
      <c r="M64">
        <f ca="1">IF(D64&gt;0,RANK(L64,OFFSET($L$12,1,,COUNTA($B$13:$B153)),1),0)</f>
        <v>0</v>
      </c>
    </row>
    <row r="65" spans="3:13" x14ac:dyDescent="0.25">
      <c r="C65" s="1" t="str">
        <f t="shared" si="0"/>
        <v>roissy</v>
      </c>
      <c r="D65" s="19">
        <f ca="1">IFERROR(INDEX(Kilometre,MATCH(calcul!$AB$1,' Kilometre'!$B$3:$B$22,0),MATCH($B65,OFFSET(' Kilometre'!$C$2,,,,COUNTA(' Kilometre'!$2:$2)-1),0)),0)</f>
        <v>0</v>
      </c>
      <c r="E65" s="19">
        <f t="shared" ca="1" si="1"/>
        <v>0</v>
      </c>
      <c r="F65" s="1">
        <f t="shared" si="2"/>
        <v>100</v>
      </c>
      <c r="G65" s="20">
        <f ca="1">IFERROR(INDEX(Poids,MATCH(calcul!$AB$3,Poids!$B$3:$B$22,0),MATCH(calcul!$B65,OFFSET(Poids!$C$2,,,,COUNTA(Poids!$2:$2,0)-1),0)),0)</f>
        <v>0</v>
      </c>
      <c r="H65" s="27">
        <f t="shared" si="3"/>
        <v>35</v>
      </c>
      <c r="I65" s="20">
        <f ca="1">IFERROR(INDEX(volume,MATCH(calcul!$AB$1,Volume!$B$3:$B$22,0),MATCH(calcul!$B65,OFFSET(Volume!$C$2,,,,COUNTA(Volume!$2:$2)-1),0)),0)</f>
        <v>0</v>
      </c>
      <c r="J65" s="20">
        <v>1</v>
      </c>
      <c r="K65" s="20">
        <v>21</v>
      </c>
      <c r="L65" s="21">
        <f t="shared" ca="1" si="6"/>
        <v>0</v>
      </c>
      <c r="M65">
        <f ca="1">IF(D65&gt;0,RANK(L65,OFFSET($L$12,1,,COUNTA($B$13:$B154)),1),0)</f>
        <v>0</v>
      </c>
    </row>
    <row r="66" spans="3:13" x14ac:dyDescent="0.25">
      <c r="C66" s="1" t="str">
        <f t="shared" si="0"/>
        <v>roissy</v>
      </c>
      <c r="D66" s="19">
        <f ca="1">IFERROR(INDEX(Kilometre,MATCH(calcul!$AB$1,' Kilometre'!$B$3:$B$22,0),MATCH($B66,OFFSET(' Kilometre'!$C$2,,,,COUNTA(' Kilometre'!$2:$2)-1),0)),0)</f>
        <v>0</v>
      </c>
      <c r="E66" s="19">
        <f t="shared" ca="1" si="1"/>
        <v>0</v>
      </c>
      <c r="F66" s="1">
        <f t="shared" si="2"/>
        <v>100</v>
      </c>
      <c r="G66" s="20">
        <f ca="1">IFERROR(INDEX(Poids,MATCH(calcul!$AB$3,Poids!$B$3:$B$22,0),MATCH(calcul!$B66,OFFSET(Poids!$C$2,,,,COUNTA(Poids!$2:$2,0)-1),0)),0)</f>
        <v>0</v>
      </c>
      <c r="H66" s="27">
        <f t="shared" si="3"/>
        <v>35</v>
      </c>
      <c r="I66" s="20">
        <f ca="1">IFERROR(INDEX(volume,MATCH(calcul!$AB$1,Volume!$B$3:$B$22,0),MATCH(calcul!$B66,OFFSET(Volume!$C$2,,,,COUNTA(Volume!$2:$2)-1),0)),0)</f>
        <v>0</v>
      </c>
      <c r="J66" s="20">
        <v>1</v>
      </c>
      <c r="K66" s="20">
        <v>21</v>
      </c>
      <c r="L66" s="21">
        <f t="shared" ca="1" si="6"/>
        <v>0</v>
      </c>
      <c r="M66">
        <f ca="1">IF(D66&gt;0,RANK(L66,OFFSET($L$12,1,,COUNTA($B$13:$B155)),1),0)</f>
        <v>0</v>
      </c>
    </row>
    <row r="67" spans="3:13" x14ac:dyDescent="0.25">
      <c r="C67" s="1" t="str">
        <f t="shared" si="0"/>
        <v>roissy</v>
      </c>
      <c r="D67" s="19">
        <f ca="1">IFERROR(INDEX(Kilometre,MATCH(calcul!$AB$1,' Kilometre'!$B$3:$B$22,0),MATCH($B67,OFFSET(' Kilometre'!$C$2,,,,COUNTA(' Kilometre'!$2:$2)-1),0)),0)</f>
        <v>0</v>
      </c>
      <c r="E67" s="19">
        <f t="shared" ca="1" si="1"/>
        <v>0</v>
      </c>
      <c r="F67" s="1">
        <f t="shared" si="2"/>
        <v>100</v>
      </c>
      <c r="G67" s="20">
        <f ca="1">IFERROR(INDEX(Poids,MATCH(calcul!$AB$3,Poids!$B$3:$B$22,0),MATCH(calcul!$B67,OFFSET(Poids!$C$2,,,,COUNTA(Poids!$2:$2,0)-1),0)),0)</f>
        <v>0</v>
      </c>
      <c r="H67" s="27">
        <f t="shared" si="3"/>
        <v>35</v>
      </c>
      <c r="I67" s="20">
        <f ca="1">IFERROR(INDEX(volume,MATCH(calcul!$AB$1,Volume!$B$3:$B$22,0),MATCH(calcul!$B67,OFFSET(Volume!$C$2,,,,COUNTA(Volume!$2:$2)-1),0)),0)</f>
        <v>0</v>
      </c>
      <c r="J67" s="20">
        <v>1</v>
      </c>
      <c r="K67" s="20">
        <v>21</v>
      </c>
      <c r="L67" s="21">
        <f t="shared" ca="1" si="6"/>
        <v>0</v>
      </c>
      <c r="M67">
        <f ca="1">IF(D67&gt;0,RANK(L67,OFFSET($L$12,1,,COUNTA($B$13:$B156)),1),0)</f>
        <v>0</v>
      </c>
    </row>
    <row r="68" spans="3:13" x14ac:dyDescent="0.25">
      <c r="C68" s="1" t="str">
        <f t="shared" si="0"/>
        <v>roissy</v>
      </c>
      <c r="D68" s="19">
        <f ca="1">IFERROR(INDEX(Kilometre,MATCH(calcul!$AB$1,' Kilometre'!$B$3:$B$22,0),MATCH($B68,OFFSET(' Kilometre'!$C$2,,,,COUNTA(' Kilometre'!$2:$2)-1),0)),0)</f>
        <v>0</v>
      </c>
      <c r="E68" s="19">
        <f t="shared" ca="1" si="1"/>
        <v>0</v>
      </c>
      <c r="F68" s="1">
        <f t="shared" si="2"/>
        <v>100</v>
      </c>
      <c r="G68" s="20">
        <f ca="1">IFERROR(INDEX(Poids,MATCH(calcul!$AB$3,Poids!$B$3:$B$22,0),MATCH(calcul!$B68,OFFSET(Poids!$C$2,,,,COUNTA(Poids!$2:$2,0)-1),0)),0)</f>
        <v>0</v>
      </c>
      <c r="H68" s="27">
        <f t="shared" si="3"/>
        <v>35</v>
      </c>
      <c r="I68" s="20">
        <f ca="1">IFERROR(INDEX(volume,MATCH(calcul!$AB$1,Volume!$B$3:$B$22,0),MATCH(calcul!$B68,OFFSET(Volume!$C$2,,,,COUNTA(Volume!$2:$2)-1),0)),0)</f>
        <v>0</v>
      </c>
      <c r="J68" s="20">
        <v>1</v>
      </c>
      <c r="K68" s="20">
        <v>21</v>
      </c>
      <c r="L68" s="21">
        <f t="shared" ca="1" si="6"/>
        <v>0</v>
      </c>
      <c r="M68">
        <f ca="1">IF(D68&gt;0,RANK(L68,OFFSET($L$12,1,,COUNTA($B$13:$B157)),1),0)</f>
        <v>0</v>
      </c>
    </row>
    <row r="69" spans="3:13" x14ac:dyDescent="0.25">
      <c r="C69" s="1" t="str">
        <f t="shared" si="0"/>
        <v>roissy</v>
      </c>
      <c r="D69" s="19">
        <f ca="1">IFERROR(INDEX(Kilometre,MATCH(calcul!$AB$1,' Kilometre'!$B$3:$B$22,0),MATCH($B69,OFFSET(' Kilometre'!$C$2,,,,COUNTA(' Kilometre'!$2:$2)-1),0)),0)</f>
        <v>0</v>
      </c>
      <c r="E69" s="19">
        <f t="shared" ca="1" si="1"/>
        <v>0</v>
      </c>
      <c r="F69" s="1">
        <f t="shared" si="2"/>
        <v>100</v>
      </c>
      <c r="G69" s="20">
        <f ca="1">IFERROR(INDEX(Poids,MATCH(calcul!$AB$3,Poids!$B$3:$B$22,0),MATCH(calcul!$B69,OFFSET(Poids!$C$2,,,,COUNTA(Poids!$2:$2,0)-1),0)),0)</f>
        <v>0</v>
      </c>
      <c r="H69" s="27">
        <f t="shared" si="3"/>
        <v>35</v>
      </c>
      <c r="I69" s="20">
        <f ca="1">IFERROR(INDEX(volume,MATCH(calcul!$AB$1,Volume!$B$3:$B$22,0),MATCH(calcul!$B69,OFFSET(Volume!$C$2,,,,COUNTA(Volume!$2:$2)-1),0)),0)</f>
        <v>0</v>
      </c>
      <c r="J69" s="20">
        <v>1</v>
      </c>
      <c r="K69" s="20">
        <v>21</v>
      </c>
      <c r="L69" s="21">
        <f t="shared" ca="1" si="6"/>
        <v>0</v>
      </c>
      <c r="M69">
        <f ca="1">IF(D69&gt;0,RANK(L69,OFFSET($L$12,1,,COUNTA($B$13:$B158)),1),0)</f>
        <v>0</v>
      </c>
    </row>
    <row r="70" spans="3:13" x14ac:dyDescent="0.25">
      <c r="C70" s="1" t="str">
        <f t="shared" si="0"/>
        <v>roissy</v>
      </c>
      <c r="D70" s="19">
        <f ca="1">IFERROR(INDEX(Kilometre,MATCH(calcul!$AB$1,' Kilometre'!$B$3:$B$22,0),MATCH($B70,OFFSET(' Kilometre'!$C$2,,,,COUNTA(' Kilometre'!$2:$2)-1),0)),0)</f>
        <v>0</v>
      </c>
      <c r="E70" s="19">
        <f t="shared" ca="1" si="1"/>
        <v>0</v>
      </c>
      <c r="F70" s="1">
        <f t="shared" si="2"/>
        <v>100</v>
      </c>
      <c r="G70" s="20">
        <f ca="1">IFERROR(INDEX(Poids,MATCH(calcul!$AB$3,Poids!$B$3:$B$22,0),MATCH(calcul!$B70,OFFSET(Poids!$C$2,,,,COUNTA(Poids!$2:$2,0)-1),0)),0)</f>
        <v>0</v>
      </c>
      <c r="H70" s="27">
        <f t="shared" si="3"/>
        <v>35</v>
      </c>
      <c r="I70" s="20">
        <f ca="1">IFERROR(INDEX(volume,MATCH(calcul!$AB$1,Volume!$B$3:$B$22,0),MATCH(calcul!$B70,OFFSET(Volume!$C$2,,,,COUNTA(Volume!$2:$2)-1),0)),0)</f>
        <v>0</v>
      </c>
      <c r="J70" s="20">
        <v>1</v>
      </c>
      <c r="K70" s="20">
        <v>21</v>
      </c>
      <c r="L70" s="21">
        <f t="shared" ca="1" si="6"/>
        <v>0</v>
      </c>
      <c r="M70">
        <f ca="1">IF(D70&gt;0,RANK(L70,OFFSET($L$12,1,,COUNTA($B$13:$B159)),1),0)</f>
        <v>0</v>
      </c>
    </row>
    <row r="71" spans="3:13" x14ac:dyDescent="0.25">
      <c r="C71" s="1" t="str">
        <f t="shared" si="0"/>
        <v>roissy</v>
      </c>
      <c r="D71" s="19">
        <f ca="1">IFERROR(INDEX(Kilometre,MATCH(calcul!$AB$1,' Kilometre'!$B$3:$B$22,0),MATCH($B71,OFFSET(' Kilometre'!$C$2,,,,COUNTA(' Kilometre'!$2:$2)-1),0)),0)</f>
        <v>0</v>
      </c>
      <c r="E71" s="19">
        <f t="shared" ca="1" si="1"/>
        <v>0</v>
      </c>
      <c r="F71" s="1">
        <f t="shared" si="2"/>
        <v>100</v>
      </c>
      <c r="G71" s="20">
        <f ca="1">IFERROR(INDEX(Poids,MATCH(calcul!$AB$3,Poids!$B$3:$B$22,0),MATCH(calcul!$B71,OFFSET(Poids!$C$2,,,,COUNTA(Poids!$2:$2,0)-1),0)),0)</f>
        <v>0</v>
      </c>
      <c r="H71" s="27">
        <f t="shared" si="3"/>
        <v>35</v>
      </c>
      <c r="I71" s="20">
        <f ca="1">IFERROR(INDEX(volume,MATCH(calcul!$AB$1,Volume!$B$3:$B$22,0),MATCH(calcul!$B71,OFFSET(Volume!$C$2,,,,COUNTA(Volume!$2:$2)-1),0)),0)</f>
        <v>0</v>
      </c>
      <c r="J71" s="20">
        <v>1</v>
      </c>
      <c r="K71" s="20">
        <v>21</v>
      </c>
      <c r="L71" s="21">
        <f t="shared" ca="1" si="6"/>
        <v>0</v>
      </c>
      <c r="M71">
        <f ca="1">IF(D71&gt;0,RANK(L71,OFFSET($L$12,1,,COUNTA($B$13:$B160)),1),0)</f>
        <v>0</v>
      </c>
    </row>
    <row r="72" spans="3:13" x14ac:dyDescent="0.25">
      <c r="C72" s="1" t="str">
        <f t="shared" si="0"/>
        <v>roissy</v>
      </c>
      <c r="D72" s="19">
        <f ca="1">IFERROR(INDEX(Kilometre,MATCH(calcul!$AB$1,' Kilometre'!$B$3:$B$22,0),MATCH($B72,OFFSET(' Kilometre'!$C$2,,,,COUNTA(' Kilometre'!$2:$2)-1),0)),0)</f>
        <v>0</v>
      </c>
      <c r="E72" s="19">
        <f t="shared" ca="1" si="1"/>
        <v>0</v>
      </c>
      <c r="F72" s="1">
        <f t="shared" si="2"/>
        <v>100</v>
      </c>
      <c r="G72" s="20">
        <f ca="1">IFERROR(INDEX(Poids,MATCH(calcul!$AB$3,Poids!$B$3:$B$22,0),MATCH(calcul!$B72,OFFSET(Poids!$C$2,,,,COUNTA(Poids!$2:$2,0)-1),0)),0)</f>
        <v>0</v>
      </c>
      <c r="H72" s="27">
        <f t="shared" si="3"/>
        <v>35</v>
      </c>
      <c r="I72" s="20">
        <f ca="1">IFERROR(INDEX(volume,MATCH(calcul!$AB$1,Volume!$B$3:$B$22,0),MATCH(calcul!$B72,OFFSET(Volume!$C$2,,,,COUNTA(Volume!$2:$2)-1),0)),0)</f>
        <v>0</v>
      </c>
      <c r="J72" s="20">
        <v>1</v>
      </c>
      <c r="K72" s="20">
        <v>21</v>
      </c>
      <c r="L72" s="21">
        <f t="shared" ca="1" si="6"/>
        <v>0</v>
      </c>
      <c r="M72">
        <f ca="1">IF(D72&gt;0,RANK(L72,OFFSET($L$12,1,,COUNTA($B$13:$B161)),1),0)</f>
        <v>0</v>
      </c>
    </row>
    <row r="73" spans="3:13" x14ac:dyDescent="0.25">
      <c r="C73" s="1" t="str">
        <f t="shared" si="0"/>
        <v>roissy</v>
      </c>
      <c r="D73" s="19">
        <f ca="1">IFERROR(INDEX(Kilometre,MATCH(calcul!$AB$1,' Kilometre'!$B$3:$B$22,0),MATCH($B73,OFFSET(' Kilometre'!$C$2,,,,COUNTA(' Kilometre'!$2:$2)-1),0)),0)</f>
        <v>0</v>
      </c>
      <c r="E73" s="19">
        <f t="shared" ca="1" si="1"/>
        <v>0</v>
      </c>
      <c r="F73" s="1">
        <f t="shared" si="2"/>
        <v>100</v>
      </c>
      <c r="G73" s="20">
        <f ca="1">IFERROR(INDEX(Poids,MATCH(calcul!$AB$3,Poids!$B$3:$B$22,0),MATCH(calcul!$B73,OFFSET(Poids!$C$2,,,,COUNTA(Poids!$2:$2,0)-1),0)),0)</f>
        <v>0</v>
      </c>
      <c r="H73" s="27">
        <f t="shared" si="3"/>
        <v>35</v>
      </c>
      <c r="I73" s="20">
        <f ca="1">IFERROR(INDEX(volume,MATCH(calcul!$AB$1,Volume!$B$3:$B$22,0),MATCH(calcul!$B73,OFFSET(Volume!$C$2,,,,COUNTA(Volume!$2:$2)-1),0)),0)</f>
        <v>0</v>
      </c>
      <c r="J73" s="20">
        <v>1</v>
      </c>
      <c r="K73" s="20">
        <v>21</v>
      </c>
      <c r="L73" s="21">
        <f t="shared" ca="1" si="6"/>
        <v>0</v>
      </c>
      <c r="M73">
        <f ca="1">IF(D73&gt;0,RANK(L73,OFFSET($L$12,1,,COUNTA($B$13:$B162)),1),0)</f>
        <v>0</v>
      </c>
    </row>
    <row r="74" spans="3:13" x14ac:dyDescent="0.25">
      <c r="C74" s="1" t="str">
        <f t="shared" si="0"/>
        <v>roissy</v>
      </c>
      <c r="D74" s="19">
        <f ca="1">IFERROR(INDEX(Kilometre,MATCH(calcul!$AB$1,' Kilometre'!$B$3:$B$22,0),MATCH($B74,OFFSET(' Kilometre'!$C$2,,,,COUNTA(' Kilometre'!$2:$2)-1),0)),0)</f>
        <v>0</v>
      </c>
      <c r="E74" s="19">
        <f t="shared" ca="1" si="1"/>
        <v>0</v>
      </c>
      <c r="F74" s="1">
        <f t="shared" si="2"/>
        <v>100</v>
      </c>
      <c r="G74" s="20">
        <f ca="1">IFERROR(INDEX(Poids,MATCH(calcul!$AB$3,Poids!$B$3:$B$22,0),MATCH(calcul!$B74,OFFSET(Poids!$C$2,,,,COUNTA(Poids!$2:$2,0)-1),0)),0)</f>
        <v>0</v>
      </c>
      <c r="H74" s="27">
        <f t="shared" si="3"/>
        <v>35</v>
      </c>
      <c r="I74" s="20">
        <f ca="1">IFERROR(INDEX(volume,MATCH(calcul!$AB$1,Volume!$B$3:$B$22,0),MATCH(calcul!$B74,OFFSET(Volume!$C$2,,,,COUNTA(Volume!$2:$2)-1),0)),0)</f>
        <v>0</v>
      </c>
      <c r="J74" s="20">
        <v>1</v>
      </c>
      <c r="K74" s="20">
        <v>21</v>
      </c>
      <c r="L74" s="21">
        <f t="shared" ca="1" si="6"/>
        <v>0</v>
      </c>
      <c r="M74">
        <f ca="1">IF(D74&gt;0,RANK(L74,OFFSET($L$12,1,,COUNTA($B$13:$B163)),1),0)</f>
        <v>0</v>
      </c>
    </row>
    <row r="75" spans="3:13" x14ac:dyDescent="0.25">
      <c r="C75" s="1" t="str">
        <f t="shared" si="0"/>
        <v>roissy</v>
      </c>
      <c r="D75" s="19">
        <f ca="1">IFERROR(INDEX(Kilometre,MATCH(calcul!$AB$1,' Kilometre'!$B$3:$B$22,0),MATCH($B75,OFFSET(' Kilometre'!$C$2,,,,COUNTA(' Kilometre'!$2:$2)-1),0)),0)</f>
        <v>0</v>
      </c>
      <c r="E75" s="19">
        <f t="shared" ca="1" si="1"/>
        <v>0</v>
      </c>
      <c r="F75" s="1">
        <f t="shared" si="2"/>
        <v>100</v>
      </c>
      <c r="G75" s="20">
        <f ca="1">IFERROR(INDEX(Poids,MATCH(calcul!$AB$3,Poids!$B$3:$B$22,0),MATCH(calcul!$B75,OFFSET(Poids!$C$2,,,,COUNTA(Poids!$2:$2,0)-1),0)),0)</f>
        <v>0</v>
      </c>
      <c r="H75" s="27">
        <f t="shared" si="3"/>
        <v>35</v>
      </c>
      <c r="I75" s="20">
        <f ca="1">IFERROR(INDEX(volume,MATCH(calcul!$AB$1,Volume!$B$3:$B$22,0),MATCH(calcul!$B75,OFFSET(Volume!$C$2,,,,COUNTA(Volume!$2:$2)-1),0)),0)</f>
        <v>0</v>
      </c>
      <c r="J75" s="20">
        <v>1</v>
      </c>
      <c r="K75" s="20">
        <v>21</v>
      </c>
      <c r="L75" s="21">
        <f t="shared" ca="1" si="6"/>
        <v>0</v>
      </c>
      <c r="M75">
        <f ca="1">IF(D75&gt;0,RANK(L75,OFFSET($L$12,1,,COUNTA($B$13:$B164)),1),0)</f>
        <v>0</v>
      </c>
    </row>
    <row r="76" spans="3:13" x14ac:dyDescent="0.25">
      <c r="C76" s="1" t="str">
        <f t="shared" si="0"/>
        <v>roissy</v>
      </c>
      <c r="D76" s="19">
        <f ca="1">IFERROR(INDEX(Kilometre,MATCH(calcul!$AB$1,' Kilometre'!$B$3:$B$22,0),MATCH($B76,OFFSET(' Kilometre'!$C$2,,,,COUNTA(' Kilometre'!$2:$2)-1),0)),0)</f>
        <v>0</v>
      </c>
      <c r="E76" s="19">
        <f t="shared" ca="1" si="1"/>
        <v>0</v>
      </c>
      <c r="F76" s="1">
        <f t="shared" si="2"/>
        <v>100</v>
      </c>
      <c r="G76" s="20">
        <f ca="1">IFERROR(INDEX(Poids,MATCH(calcul!$AB$3,Poids!$B$3:$B$22,0),MATCH(calcul!$B76,OFFSET(Poids!$C$2,,,,COUNTA(Poids!$2:$2,0)-1),0)),0)</f>
        <v>0</v>
      </c>
      <c r="H76" s="27">
        <f t="shared" si="3"/>
        <v>35</v>
      </c>
      <c r="I76" s="20">
        <f ca="1">IFERROR(INDEX(volume,MATCH(calcul!$AB$1,Volume!$B$3:$B$22,0),MATCH(calcul!$B76,OFFSET(Volume!$C$2,,,,COUNTA(Volume!$2:$2)-1),0)),0)</f>
        <v>0</v>
      </c>
      <c r="J76" s="20">
        <v>1</v>
      </c>
      <c r="K76" s="20">
        <v>21</v>
      </c>
      <c r="L76" s="21">
        <f t="shared" ca="1" si="6"/>
        <v>0</v>
      </c>
      <c r="M76">
        <f ca="1">IF(D76&gt;0,RANK(L76,OFFSET($L$12,1,,COUNTA($B$13:$B165)),1),0)</f>
        <v>0</v>
      </c>
    </row>
    <row r="77" spans="3:13" x14ac:dyDescent="0.25">
      <c r="C77" s="1" t="str">
        <f t="shared" si="0"/>
        <v>roissy</v>
      </c>
      <c r="D77" s="19">
        <f ca="1">IFERROR(INDEX(Kilometre,MATCH(calcul!$AB$1,' Kilometre'!$B$3:$B$22,0),MATCH($B77,OFFSET(' Kilometre'!$C$2,,,,COUNTA(' Kilometre'!$2:$2)-1),0)),0)</f>
        <v>0</v>
      </c>
      <c r="E77" s="19">
        <f t="shared" ca="1" si="1"/>
        <v>0</v>
      </c>
      <c r="F77" s="1">
        <f t="shared" si="2"/>
        <v>100</v>
      </c>
      <c r="G77" s="20">
        <f ca="1">IFERROR(INDEX(Poids,MATCH(calcul!$AB$3,Poids!$B$3:$B$22,0),MATCH(calcul!$B77,OFFSET(Poids!$C$2,,,,COUNTA(Poids!$2:$2,0)-1),0)),0)</f>
        <v>0</v>
      </c>
      <c r="H77" s="27">
        <f t="shared" si="3"/>
        <v>35</v>
      </c>
      <c r="I77" s="20">
        <f ca="1">IFERROR(INDEX(volume,MATCH(calcul!$AB$1,Volume!$B$3:$B$22,0),MATCH(calcul!$B77,OFFSET(Volume!$C$2,,,,COUNTA(Volume!$2:$2)-1),0)),0)</f>
        <v>0</v>
      </c>
      <c r="J77" s="20">
        <v>1</v>
      </c>
      <c r="K77" s="20">
        <v>21</v>
      </c>
      <c r="L77" s="21">
        <f t="shared" ca="1" si="6"/>
        <v>0</v>
      </c>
      <c r="M77">
        <f ca="1">IF(D77&gt;0,RANK(L77,OFFSET($L$12,1,,COUNTA($B$13:$B166)),1),0)</f>
        <v>0</v>
      </c>
    </row>
    <row r="78" spans="3:13" x14ac:dyDescent="0.25">
      <c r="C78" s="1" t="str">
        <f t="shared" ref="C78:C100" si="7">$C$5</f>
        <v>roissy</v>
      </c>
      <c r="D78" s="19">
        <f ca="1">IFERROR(INDEX(Kilometre,MATCH(calcul!$AB$1,' Kilometre'!$B$3:$B$22,0),MATCH($B78,OFFSET(' Kilometre'!$C$2,,,,COUNTA(' Kilometre'!$2:$2)-1),0)),0)</f>
        <v>0</v>
      </c>
      <c r="E78" s="19">
        <f t="shared" ref="E78:E100" ca="1" si="8">D78*$D$4</f>
        <v>0</v>
      </c>
      <c r="F78" s="1">
        <f t="shared" ref="F78:F100" si="9">$C$6</f>
        <v>100</v>
      </c>
      <c r="G78" s="20">
        <f ca="1">IFERROR(INDEX(Poids,MATCH(calcul!$AB$3,Poids!$B$3:$B$22,0),MATCH(calcul!$B78,OFFSET(Poids!$C$2,,,,COUNTA(Poids!$2:$2,0)-1),0)),0)</f>
        <v>0</v>
      </c>
      <c r="H78" s="27">
        <f t="shared" ref="H78:H100" si="10">$C$7</f>
        <v>35</v>
      </c>
      <c r="I78" s="20">
        <f ca="1">IFERROR(INDEX(volume,MATCH(calcul!$AB$1,Volume!$B$3:$B$22,0),MATCH(calcul!$B78,OFFSET(Volume!$C$2,,,,COUNTA(Volume!$2:$2)-1),0)),0)</f>
        <v>0</v>
      </c>
      <c r="J78" s="20">
        <v>1</v>
      </c>
      <c r="K78" s="20">
        <v>21</v>
      </c>
      <c r="L78" s="21">
        <f t="shared" ca="1" si="6"/>
        <v>0</v>
      </c>
      <c r="M78">
        <f ca="1">IF(D78&gt;0,RANK(L78,OFFSET($L$12,1,,COUNTA($B$13:$B167)),1),0)</f>
        <v>0</v>
      </c>
    </row>
    <row r="79" spans="3:13" x14ac:dyDescent="0.25">
      <c r="C79" s="1" t="str">
        <f t="shared" si="7"/>
        <v>roissy</v>
      </c>
      <c r="D79" s="19">
        <f ca="1">IFERROR(INDEX(Kilometre,MATCH(calcul!$AB$1,' Kilometre'!$B$3:$B$22,0),MATCH($B79,OFFSET(' Kilometre'!$C$2,,,,COUNTA(' Kilometre'!$2:$2)-1),0)),0)</f>
        <v>0</v>
      </c>
      <c r="E79" s="19">
        <f t="shared" ca="1" si="8"/>
        <v>0</v>
      </c>
      <c r="F79" s="1">
        <f t="shared" si="9"/>
        <v>100</v>
      </c>
      <c r="G79" s="20">
        <f ca="1">IFERROR(INDEX(Poids,MATCH(calcul!$AB$3,Poids!$B$3:$B$22,0),MATCH(calcul!$B79,OFFSET(Poids!$C$2,,,,COUNTA(Poids!$2:$2,0)-1),0)),0)</f>
        <v>0</v>
      </c>
      <c r="H79" s="27">
        <f t="shared" si="10"/>
        <v>35</v>
      </c>
      <c r="I79" s="20">
        <f ca="1">IFERROR(INDEX(volume,MATCH(calcul!$AB$1,Volume!$B$3:$B$22,0),MATCH(calcul!$B79,OFFSET(Volume!$C$2,,,,COUNTA(Volume!$2:$2)-1),0)),0)</f>
        <v>0</v>
      </c>
      <c r="J79" s="20">
        <v>1</v>
      </c>
      <c r="K79" s="20">
        <v>21</v>
      </c>
      <c r="L79" s="21">
        <f t="shared" ca="1" si="6"/>
        <v>0</v>
      </c>
      <c r="M79">
        <f ca="1">IF(D79&gt;0,RANK(L79,OFFSET($L$12,1,,COUNTA($B$13:$B168)),1),0)</f>
        <v>0</v>
      </c>
    </row>
    <row r="80" spans="3:13" x14ac:dyDescent="0.25">
      <c r="C80" s="1" t="str">
        <f t="shared" si="7"/>
        <v>roissy</v>
      </c>
      <c r="D80" s="19">
        <f ca="1">IFERROR(INDEX(Kilometre,MATCH(calcul!$AB$1,' Kilometre'!$B$3:$B$22,0),MATCH($B80,OFFSET(' Kilometre'!$C$2,,,,COUNTA(' Kilometre'!$2:$2)-1),0)),0)</f>
        <v>0</v>
      </c>
      <c r="E80" s="19">
        <f t="shared" ca="1" si="8"/>
        <v>0</v>
      </c>
      <c r="F80" s="1">
        <f t="shared" si="9"/>
        <v>100</v>
      </c>
      <c r="G80" s="20">
        <f ca="1">IFERROR(INDEX(Poids,MATCH(calcul!$AB$3,Poids!$B$3:$B$22,0),MATCH(calcul!$B80,OFFSET(Poids!$C$2,,,,COUNTA(Poids!$2:$2,0)-1),0)),0)</f>
        <v>0</v>
      </c>
      <c r="H80" s="27">
        <f t="shared" si="10"/>
        <v>35</v>
      </c>
      <c r="I80" s="20">
        <f ca="1">IFERROR(INDEX(volume,MATCH(calcul!$AB$1,Volume!$B$3:$B$22,0),MATCH(calcul!$B80,OFFSET(Volume!$C$2,,,,COUNTA(Volume!$2:$2)-1),0)),0)</f>
        <v>0</v>
      </c>
      <c r="J80" s="20">
        <v>1</v>
      </c>
      <c r="K80" s="20">
        <v>21</v>
      </c>
      <c r="L80" s="21">
        <f t="shared" ca="1" si="6"/>
        <v>0</v>
      </c>
      <c r="M80">
        <f ca="1">IF(D80&gt;0,RANK(L80,OFFSET($L$12,1,,COUNTA($B$13:$B169)),1),0)</f>
        <v>0</v>
      </c>
    </row>
    <row r="81" spans="3:13" x14ac:dyDescent="0.25">
      <c r="C81" s="1" t="str">
        <f t="shared" si="7"/>
        <v>roissy</v>
      </c>
      <c r="D81" s="19">
        <f ca="1">IFERROR(INDEX(Kilometre,MATCH(calcul!$AB$1,' Kilometre'!$B$3:$B$22,0),MATCH($B81,OFFSET(' Kilometre'!$C$2,,,,COUNTA(' Kilometre'!$2:$2)-1),0)),0)</f>
        <v>0</v>
      </c>
      <c r="E81" s="19">
        <f t="shared" ca="1" si="8"/>
        <v>0</v>
      </c>
      <c r="F81" s="1">
        <f t="shared" si="9"/>
        <v>100</v>
      </c>
      <c r="G81" s="20">
        <f ca="1">IFERROR(INDEX(Poids,MATCH(calcul!$AB$3,Poids!$B$3:$B$22,0),MATCH(calcul!$B81,OFFSET(Poids!$C$2,,,,COUNTA(Poids!$2:$2,0)-1),0)),0)</f>
        <v>0</v>
      </c>
      <c r="H81" s="27">
        <f t="shared" si="10"/>
        <v>35</v>
      </c>
      <c r="I81" s="20">
        <f ca="1">IFERROR(INDEX(volume,MATCH(calcul!$AB$1,Volume!$B$3:$B$22,0),MATCH(calcul!$B81,OFFSET(Volume!$C$2,,,,COUNTA(Volume!$2:$2)-1),0)),0)</f>
        <v>0</v>
      </c>
      <c r="J81" s="20">
        <v>1</v>
      </c>
      <c r="K81" s="20">
        <v>21</v>
      </c>
      <c r="L81" s="21">
        <f t="shared" ca="1" si="6"/>
        <v>0</v>
      </c>
      <c r="M81">
        <f ca="1">IF(D81&gt;0,RANK(L81,OFFSET($L$12,1,,COUNTA($B$13:$B170)),1),0)</f>
        <v>0</v>
      </c>
    </row>
    <row r="82" spans="3:13" x14ac:dyDescent="0.25">
      <c r="C82" s="1" t="str">
        <f t="shared" si="7"/>
        <v>roissy</v>
      </c>
      <c r="D82" s="19">
        <f ca="1">IFERROR(INDEX(Kilometre,MATCH(calcul!$AB$1,' Kilometre'!$B$3:$B$22,0),MATCH($B82,OFFSET(' Kilometre'!$C$2,,,,COUNTA(' Kilometre'!$2:$2)-1),0)),0)</f>
        <v>0</v>
      </c>
      <c r="E82" s="19">
        <f t="shared" ca="1" si="8"/>
        <v>0</v>
      </c>
      <c r="F82" s="1">
        <f t="shared" si="9"/>
        <v>100</v>
      </c>
      <c r="G82" s="20">
        <f ca="1">IFERROR(INDEX(Poids,MATCH(calcul!$AB$3,Poids!$B$3:$B$22,0),MATCH(calcul!$B82,OFFSET(Poids!$C$2,,,,COUNTA(Poids!$2:$2,0)-1),0)),0)</f>
        <v>0</v>
      </c>
      <c r="H82" s="27">
        <f t="shared" si="10"/>
        <v>35</v>
      </c>
      <c r="I82" s="20">
        <f ca="1">IFERROR(INDEX(volume,MATCH(calcul!$AB$1,Volume!$B$3:$B$22,0),MATCH(calcul!$B82,OFFSET(Volume!$C$2,,,,COUNTA(Volume!$2:$2)-1),0)),0)</f>
        <v>0</v>
      </c>
      <c r="J82" s="20">
        <v>1</v>
      </c>
      <c r="K82" s="20">
        <v>21</v>
      </c>
      <c r="L82" s="21">
        <f t="shared" ca="1" si="6"/>
        <v>0</v>
      </c>
      <c r="M82">
        <f ca="1">IF(D82&gt;0,RANK(L82,OFFSET($L$12,1,,COUNTA($B$13:$B171)),1),0)</f>
        <v>0</v>
      </c>
    </row>
    <row r="83" spans="3:13" x14ac:dyDescent="0.25">
      <c r="C83" s="1" t="str">
        <f t="shared" si="7"/>
        <v>roissy</v>
      </c>
      <c r="D83" s="19">
        <f ca="1">IFERROR(INDEX(Kilometre,MATCH(calcul!$AB$1,' Kilometre'!$B$3:$B$22,0),MATCH($B83,OFFSET(' Kilometre'!$C$2,,,,COUNTA(' Kilometre'!$2:$2)-1),0)),0)</f>
        <v>0</v>
      </c>
      <c r="E83" s="19">
        <f t="shared" ca="1" si="8"/>
        <v>0</v>
      </c>
      <c r="F83" s="1">
        <f t="shared" si="9"/>
        <v>100</v>
      </c>
      <c r="G83" s="20">
        <f ca="1">IFERROR(INDEX(Poids,MATCH(calcul!$AB$3,Poids!$B$3:$B$22,0),MATCH(calcul!$B83,OFFSET(Poids!$C$2,,,,COUNTA(Poids!$2:$2,0)-1),0)),0)</f>
        <v>0</v>
      </c>
      <c r="H83" s="27">
        <f t="shared" si="10"/>
        <v>35</v>
      </c>
      <c r="I83" s="20">
        <f ca="1">IFERROR(INDEX(volume,MATCH(calcul!$AB$1,Volume!$B$3:$B$22,0),MATCH(calcul!$B83,OFFSET(Volume!$C$2,,,,COUNTA(Volume!$2:$2)-1),0)),0)</f>
        <v>0</v>
      </c>
      <c r="J83" s="20">
        <v>1</v>
      </c>
      <c r="K83" s="20">
        <v>21</v>
      </c>
      <c r="L83" s="21">
        <f t="shared" ca="1" si="6"/>
        <v>0</v>
      </c>
      <c r="M83">
        <f ca="1">IF(D83&gt;0,RANK(L83,OFFSET($L$12,1,,COUNTA($B$13:$B172)),1),0)</f>
        <v>0</v>
      </c>
    </row>
    <row r="84" spans="3:13" x14ac:dyDescent="0.25">
      <c r="C84" s="1" t="str">
        <f t="shared" si="7"/>
        <v>roissy</v>
      </c>
      <c r="D84" s="19">
        <f ca="1">IFERROR(INDEX(Kilometre,MATCH(calcul!$AB$1,' Kilometre'!$B$3:$B$22,0),MATCH($B84,OFFSET(' Kilometre'!$C$2,,,,COUNTA(' Kilometre'!$2:$2)-1),0)),0)</f>
        <v>0</v>
      </c>
      <c r="E84" s="19">
        <f t="shared" ca="1" si="8"/>
        <v>0</v>
      </c>
      <c r="F84" s="1">
        <f t="shared" si="9"/>
        <v>100</v>
      </c>
      <c r="G84" s="20">
        <f ca="1">IFERROR(INDEX(Poids,MATCH(calcul!$AB$3,Poids!$B$3:$B$22,0),MATCH(calcul!$B84,OFFSET(Poids!$C$2,,,,COUNTA(Poids!$2:$2,0)-1),0)),0)</f>
        <v>0</v>
      </c>
      <c r="H84" s="27">
        <f t="shared" si="10"/>
        <v>35</v>
      </c>
      <c r="I84" s="20">
        <f ca="1">IFERROR(INDEX(volume,MATCH(calcul!$AB$1,Volume!$B$3:$B$22,0),MATCH(calcul!$B84,OFFSET(Volume!$C$2,,,,COUNTA(Volume!$2:$2)-1),0)),0)</f>
        <v>0</v>
      </c>
      <c r="J84" s="20">
        <v>1</v>
      </c>
      <c r="K84" s="20">
        <v>21</v>
      </c>
      <c r="L84" s="21">
        <f t="shared" ca="1" si="6"/>
        <v>0</v>
      </c>
      <c r="M84">
        <f ca="1">IF(D84&gt;0,RANK(L84,OFFSET($L$12,1,,COUNTA($B$13:$B173)),1),0)</f>
        <v>0</v>
      </c>
    </row>
    <row r="85" spans="3:13" x14ac:dyDescent="0.25">
      <c r="C85" s="1" t="str">
        <f t="shared" si="7"/>
        <v>roissy</v>
      </c>
      <c r="D85" s="19">
        <f ca="1">IFERROR(INDEX(Kilometre,MATCH(calcul!$AB$1,' Kilometre'!$B$3:$B$22,0),MATCH($B85,OFFSET(' Kilometre'!$C$2,,,,COUNTA(' Kilometre'!$2:$2)-1),0)),0)</f>
        <v>0</v>
      </c>
      <c r="E85" s="19">
        <f t="shared" ca="1" si="8"/>
        <v>0</v>
      </c>
      <c r="F85" s="1">
        <f t="shared" si="9"/>
        <v>100</v>
      </c>
      <c r="G85" s="20">
        <f ca="1">IFERROR(INDEX(Poids,MATCH(calcul!$AB$3,Poids!$B$3:$B$22,0),MATCH(calcul!$B85,OFFSET(Poids!$C$2,,,,COUNTA(Poids!$2:$2,0)-1),0)),0)</f>
        <v>0</v>
      </c>
      <c r="H85" s="27">
        <f t="shared" si="10"/>
        <v>35</v>
      </c>
      <c r="I85" s="20">
        <f ca="1">IFERROR(INDEX(volume,MATCH(calcul!$AB$1,Volume!$B$3:$B$22,0),MATCH(calcul!$B85,OFFSET(Volume!$C$2,,,,COUNTA(Volume!$2:$2)-1),0)),0)</f>
        <v>0</v>
      </c>
      <c r="J85" s="20">
        <v>1</v>
      </c>
      <c r="K85" s="20">
        <v>21</v>
      </c>
      <c r="L85" s="21">
        <f t="shared" ca="1" si="6"/>
        <v>0</v>
      </c>
      <c r="M85">
        <f ca="1">IF(D85&gt;0,RANK(L85,OFFSET($L$12,1,,COUNTA($B$13:$B174)),1),0)</f>
        <v>0</v>
      </c>
    </row>
    <row r="86" spans="3:13" x14ac:dyDescent="0.25">
      <c r="C86" s="1" t="str">
        <f t="shared" si="7"/>
        <v>roissy</v>
      </c>
      <c r="D86" s="19">
        <f ca="1">IFERROR(INDEX(Kilometre,MATCH(calcul!$AB$1,' Kilometre'!$B$3:$B$22,0),MATCH($B86,OFFSET(' Kilometre'!$C$2,,,,COUNTA(' Kilometre'!$2:$2)-1),0)),0)</f>
        <v>0</v>
      </c>
      <c r="E86" s="19">
        <f t="shared" ca="1" si="8"/>
        <v>0</v>
      </c>
      <c r="F86" s="1">
        <f t="shared" si="9"/>
        <v>100</v>
      </c>
      <c r="G86" s="20">
        <f ca="1">IFERROR(INDEX(Poids,MATCH(calcul!$AB$3,Poids!$B$3:$B$22,0),MATCH(calcul!$B86,OFFSET(Poids!$C$2,,,,COUNTA(Poids!$2:$2,0)-1),0)),0)</f>
        <v>0</v>
      </c>
      <c r="H86" s="27">
        <f t="shared" si="10"/>
        <v>35</v>
      </c>
      <c r="I86" s="20">
        <f ca="1">IFERROR(INDEX(volume,MATCH(calcul!$AB$1,Volume!$B$3:$B$22,0),MATCH(calcul!$B86,OFFSET(Volume!$C$2,,,,COUNTA(Volume!$2:$2)-1),0)),0)</f>
        <v>0</v>
      </c>
      <c r="J86" s="20">
        <v>1</v>
      </c>
      <c r="K86" s="20">
        <v>21</v>
      </c>
      <c r="L86" s="21">
        <f t="shared" ref="L86:L100" ca="1" si="11">IF(D86&gt;0,SUM(E86,K86,J86)+(F86*G86)+(H86*I86),0)</f>
        <v>0</v>
      </c>
      <c r="M86">
        <f ca="1">IF(D86&gt;0,RANK(L86,OFFSET($L$12,1,,COUNTA($B$13:$B175)),1),0)</f>
        <v>0</v>
      </c>
    </row>
    <row r="87" spans="3:13" x14ac:dyDescent="0.25">
      <c r="C87" s="1" t="str">
        <f t="shared" si="7"/>
        <v>roissy</v>
      </c>
      <c r="D87" s="19">
        <f ca="1">IFERROR(INDEX(Kilometre,MATCH(calcul!$AB$1,' Kilometre'!$B$3:$B$22,0),MATCH($B87,OFFSET(' Kilometre'!$C$2,,,,COUNTA(' Kilometre'!$2:$2)-1),0)),0)</f>
        <v>0</v>
      </c>
      <c r="E87" s="19">
        <f t="shared" ca="1" si="8"/>
        <v>0</v>
      </c>
      <c r="F87" s="1">
        <f t="shared" si="9"/>
        <v>100</v>
      </c>
      <c r="G87" s="20">
        <f ca="1">IFERROR(INDEX(Poids,MATCH(calcul!$AB$3,Poids!$B$3:$B$22,0),MATCH(calcul!$B87,OFFSET(Poids!$C$2,,,,COUNTA(Poids!$2:$2,0)-1),0)),0)</f>
        <v>0</v>
      </c>
      <c r="H87" s="27">
        <f t="shared" si="10"/>
        <v>35</v>
      </c>
      <c r="I87" s="20">
        <f ca="1">IFERROR(INDEX(volume,MATCH(calcul!$AB$1,Volume!$B$3:$B$22,0),MATCH(calcul!$B87,OFFSET(Volume!$C$2,,,,COUNTA(Volume!$2:$2)-1),0)),0)</f>
        <v>0</v>
      </c>
      <c r="J87" s="20">
        <v>1</v>
      </c>
      <c r="K87" s="20">
        <v>21</v>
      </c>
      <c r="L87" s="21">
        <f t="shared" ca="1" si="11"/>
        <v>0</v>
      </c>
      <c r="M87">
        <f ca="1">IF(D87&gt;0,RANK(L87,OFFSET($L$12,1,,COUNTA($B$13:$B176)),1),0)</f>
        <v>0</v>
      </c>
    </row>
    <row r="88" spans="3:13" x14ac:dyDescent="0.25">
      <c r="C88" s="1" t="str">
        <f t="shared" si="7"/>
        <v>roissy</v>
      </c>
      <c r="D88" s="19">
        <f ca="1">IFERROR(INDEX(Kilometre,MATCH(calcul!$AB$1,' Kilometre'!$B$3:$B$22,0),MATCH($B88,OFFSET(' Kilometre'!$C$2,,,,COUNTA(' Kilometre'!$2:$2)-1),0)),0)</f>
        <v>0</v>
      </c>
      <c r="E88" s="19">
        <f t="shared" ca="1" si="8"/>
        <v>0</v>
      </c>
      <c r="F88" s="1">
        <f t="shared" si="9"/>
        <v>100</v>
      </c>
      <c r="G88" s="20">
        <f ca="1">IFERROR(INDEX(Poids,MATCH(calcul!$AB$3,Poids!$B$3:$B$22,0),MATCH(calcul!$B88,OFFSET(Poids!$C$2,,,,COUNTA(Poids!$2:$2,0)-1),0)),0)</f>
        <v>0</v>
      </c>
      <c r="H88" s="27">
        <f t="shared" si="10"/>
        <v>35</v>
      </c>
      <c r="I88" s="20">
        <f ca="1">IFERROR(INDEX(volume,MATCH(calcul!$AB$1,Volume!$B$3:$B$22,0),MATCH(calcul!$B88,OFFSET(Volume!$C$2,,,,COUNTA(Volume!$2:$2)-1),0)),0)</f>
        <v>0</v>
      </c>
      <c r="J88" s="20">
        <v>1</v>
      </c>
      <c r="K88" s="20">
        <v>21</v>
      </c>
      <c r="L88" s="21">
        <f t="shared" ca="1" si="11"/>
        <v>0</v>
      </c>
      <c r="M88">
        <f ca="1">IF(D88&gt;0,RANK(L88,OFFSET($L$12,1,,COUNTA($B$13:$B177)),1),0)</f>
        <v>0</v>
      </c>
    </row>
    <row r="89" spans="3:13" x14ac:dyDescent="0.25">
      <c r="C89" s="1" t="str">
        <f t="shared" si="7"/>
        <v>roissy</v>
      </c>
      <c r="D89" s="19">
        <f ca="1">IFERROR(INDEX(Kilometre,MATCH(calcul!$AB$1,' Kilometre'!$B$3:$B$22,0),MATCH($B89,OFFSET(' Kilometre'!$C$2,,,,COUNTA(' Kilometre'!$2:$2)-1),0)),0)</f>
        <v>0</v>
      </c>
      <c r="E89" s="19">
        <f t="shared" ca="1" si="8"/>
        <v>0</v>
      </c>
      <c r="F89" s="1">
        <f t="shared" si="9"/>
        <v>100</v>
      </c>
      <c r="G89" s="20">
        <f ca="1">IFERROR(INDEX(Poids,MATCH(calcul!$AB$3,Poids!$B$3:$B$22,0),MATCH(calcul!$B89,OFFSET(Poids!$C$2,,,,COUNTA(Poids!$2:$2,0)-1),0)),0)</f>
        <v>0</v>
      </c>
      <c r="H89" s="27">
        <f t="shared" si="10"/>
        <v>35</v>
      </c>
      <c r="I89" s="20">
        <f ca="1">IFERROR(INDEX(volume,MATCH(calcul!$AB$1,Volume!$B$3:$B$22,0),MATCH(calcul!$B89,OFFSET(Volume!$C$2,,,,COUNTA(Volume!$2:$2)-1),0)),0)</f>
        <v>0</v>
      </c>
      <c r="J89" s="20">
        <v>1</v>
      </c>
      <c r="K89" s="20">
        <v>21</v>
      </c>
      <c r="L89" s="21">
        <f t="shared" ca="1" si="11"/>
        <v>0</v>
      </c>
      <c r="M89">
        <f ca="1">IF(D89&gt;0,RANK(L89,OFFSET($L$12,1,,COUNTA($B$13:$B178)),1),0)</f>
        <v>0</v>
      </c>
    </row>
    <row r="90" spans="3:13" x14ac:dyDescent="0.25">
      <c r="C90" s="1" t="str">
        <f t="shared" si="7"/>
        <v>roissy</v>
      </c>
      <c r="D90" s="19">
        <f ca="1">IFERROR(INDEX(Kilometre,MATCH(calcul!$AB$1,' Kilometre'!$B$3:$B$22,0),MATCH($B90,OFFSET(' Kilometre'!$C$2,,,,COUNTA(' Kilometre'!$2:$2)-1),0)),0)</f>
        <v>0</v>
      </c>
      <c r="E90" s="19">
        <f t="shared" ca="1" si="8"/>
        <v>0</v>
      </c>
      <c r="F90" s="1">
        <f t="shared" si="9"/>
        <v>100</v>
      </c>
      <c r="G90" s="20">
        <f ca="1">IFERROR(INDEX(Poids,MATCH(calcul!$AB$3,Poids!$B$3:$B$22,0),MATCH(calcul!$B90,OFFSET(Poids!$C$2,,,,COUNTA(Poids!$2:$2,0)-1),0)),0)</f>
        <v>0</v>
      </c>
      <c r="H90" s="27">
        <f t="shared" si="10"/>
        <v>35</v>
      </c>
      <c r="I90" s="20">
        <f ca="1">IFERROR(INDEX(volume,MATCH(calcul!$AB$1,Volume!$B$3:$B$22,0),MATCH(calcul!$B90,OFFSET(Volume!$C$2,,,,COUNTA(Volume!$2:$2)-1),0)),0)</f>
        <v>0</v>
      </c>
      <c r="J90" s="20">
        <v>1</v>
      </c>
      <c r="K90" s="20">
        <v>21</v>
      </c>
      <c r="L90" s="21">
        <f t="shared" ca="1" si="11"/>
        <v>0</v>
      </c>
      <c r="M90">
        <f ca="1">IF(D90&gt;0,RANK(L90,OFFSET($L$12,1,,COUNTA($B$13:$B179)),1),0)</f>
        <v>0</v>
      </c>
    </row>
    <row r="91" spans="3:13" x14ac:dyDescent="0.25">
      <c r="C91" s="1" t="str">
        <f t="shared" si="7"/>
        <v>roissy</v>
      </c>
      <c r="D91" s="19">
        <f ca="1">IFERROR(INDEX(Kilometre,MATCH(calcul!$AB$1,' Kilometre'!$B$3:$B$22,0),MATCH($B91,OFFSET(' Kilometre'!$C$2,,,,COUNTA(' Kilometre'!$2:$2)-1),0)),0)</f>
        <v>0</v>
      </c>
      <c r="E91" s="19">
        <f t="shared" ca="1" si="8"/>
        <v>0</v>
      </c>
      <c r="F91" s="1">
        <f t="shared" si="9"/>
        <v>100</v>
      </c>
      <c r="G91" s="20">
        <f ca="1">IFERROR(INDEX(Poids,MATCH(calcul!$AB$3,Poids!$B$3:$B$22,0),MATCH(calcul!$B91,OFFSET(Poids!$C$2,,,,COUNTA(Poids!$2:$2,0)-1),0)),0)</f>
        <v>0</v>
      </c>
      <c r="H91" s="27">
        <f t="shared" si="10"/>
        <v>35</v>
      </c>
      <c r="I91" s="20">
        <f ca="1">IFERROR(INDEX(volume,MATCH(calcul!$AB$1,Volume!$B$3:$B$22,0),MATCH(calcul!$B91,OFFSET(Volume!$C$2,,,,COUNTA(Volume!$2:$2)-1),0)),0)</f>
        <v>0</v>
      </c>
      <c r="J91" s="20">
        <v>1</v>
      </c>
      <c r="K91" s="20">
        <v>21</v>
      </c>
      <c r="L91" s="21">
        <f t="shared" ca="1" si="11"/>
        <v>0</v>
      </c>
      <c r="M91">
        <f ca="1">IF(D91&gt;0,RANK(L91,OFFSET($L$12,1,,COUNTA($B$13:$B180)),1),0)</f>
        <v>0</v>
      </c>
    </row>
    <row r="92" spans="3:13" x14ac:dyDescent="0.25">
      <c r="C92" s="1" t="str">
        <f t="shared" si="7"/>
        <v>roissy</v>
      </c>
      <c r="D92" s="19">
        <f ca="1">IFERROR(INDEX(Kilometre,MATCH(calcul!$AB$1,' Kilometre'!$B$3:$B$22,0),MATCH($B92,OFFSET(' Kilometre'!$C$2,,,,COUNTA(' Kilometre'!$2:$2)-1),0)),0)</f>
        <v>0</v>
      </c>
      <c r="E92" s="19">
        <f t="shared" ca="1" si="8"/>
        <v>0</v>
      </c>
      <c r="F92" s="1">
        <f t="shared" si="9"/>
        <v>100</v>
      </c>
      <c r="G92" s="20">
        <f ca="1">IFERROR(INDEX(Poids,MATCH(calcul!$AB$3,Poids!$B$3:$B$22,0),MATCH(calcul!$B92,OFFSET(Poids!$C$2,,,,COUNTA(Poids!$2:$2,0)-1),0)),0)</f>
        <v>0</v>
      </c>
      <c r="H92" s="27">
        <f t="shared" si="10"/>
        <v>35</v>
      </c>
      <c r="I92" s="20">
        <f ca="1">IFERROR(INDEX(volume,MATCH(calcul!$AB$1,Volume!$B$3:$B$22,0),MATCH(calcul!$B92,OFFSET(Volume!$C$2,,,,COUNTA(Volume!$2:$2)-1),0)),0)</f>
        <v>0</v>
      </c>
      <c r="J92" s="20">
        <v>1</v>
      </c>
      <c r="K92" s="20">
        <v>21</v>
      </c>
      <c r="L92" s="21">
        <f t="shared" ca="1" si="11"/>
        <v>0</v>
      </c>
      <c r="M92">
        <f ca="1">IF(D92&gt;0,RANK(L92,OFFSET($L$12,1,,COUNTA($B$13:$B181)),1),0)</f>
        <v>0</v>
      </c>
    </row>
    <row r="93" spans="3:13" x14ac:dyDescent="0.25">
      <c r="C93" s="1" t="str">
        <f t="shared" si="7"/>
        <v>roissy</v>
      </c>
      <c r="D93" s="19">
        <f ca="1">IFERROR(INDEX(Kilometre,MATCH(calcul!$AB$1,' Kilometre'!$B$3:$B$22,0),MATCH($B93,OFFSET(' Kilometre'!$C$2,,,,COUNTA(' Kilometre'!$2:$2)-1),0)),0)</f>
        <v>0</v>
      </c>
      <c r="E93" s="19">
        <f t="shared" ca="1" si="8"/>
        <v>0</v>
      </c>
      <c r="F93" s="1">
        <f t="shared" si="9"/>
        <v>100</v>
      </c>
      <c r="G93" s="20">
        <f ca="1">IFERROR(INDEX(Poids,MATCH(calcul!$AB$3,Poids!$B$3:$B$22,0),MATCH(calcul!$B93,OFFSET(Poids!$C$2,,,,COUNTA(Poids!$2:$2,0)-1),0)),0)</f>
        <v>0</v>
      </c>
      <c r="H93" s="27">
        <f t="shared" si="10"/>
        <v>35</v>
      </c>
      <c r="I93" s="20">
        <f ca="1">IFERROR(INDEX(volume,MATCH(calcul!$AB$1,Volume!$B$3:$B$22,0),MATCH(calcul!$B93,OFFSET(Volume!$C$2,,,,COUNTA(Volume!$2:$2)-1),0)),0)</f>
        <v>0</v>
      </c>
      <c r="J93" s="20">
        <v>1</v>
      </c>
      <c r="K93" s="20">
        <v>21</v>
      </c>
      <c r="L93" s="21">
        <f t="shared" ca="1" si="11"/>
        <v>0</v>
      </c>
      <c r="M93">
        <f ca="1">IF(D93&gt;0,RANK(L93,OFFSET($L$12,1,,COUNTA($B$13:$B182)),1),0)</f>
        <v>0</v>
      </c>
    </row>
    <row r="94" spans="3:13" x14ac:dyDescent="0.25">
      <c r="C94" s="1" t="str">
        <f t="shared" si="7"/>
        <v>roissy</v>
      </c>
      <c r="D94" s="19">
        <f ca="1">IFERROR(INDEX(Kilometre,MATCH(calcul!$AB$1,' Kilometre'!$B$3:$B$22,0),MATCH($B94,OFFSET(' Kilometre'!$C$2,,,,COUNTA(' Kilometre'!$2:$2)-1),0)),0)</f>
        <v>0</v>
      </c>
      <c r="E94" s="19">
        <f t="shared" ca="1" si="8"/>
        <v>0</v>
      </c>
      <c r="F94" s="1">
        <f t="shared" si="9"/>
        <v>100</v>
      </c>
      <c r="G94" s="20">
        <f ca="1">IFERROR(INDEX(Poids,MATCH(calcul!$AB$3,Poids!$B$3:$B$22,0),MATCH(calcul!$B94,OFFSET(Poids!$C$2,,,,COUNTA(Poids!$2:$2,0)-1),0)),0)</f>
        <v>0</v>
      </c>
      <c r="H94" s="27">
        <f t="shared" si="10"/>
        <v>35</v>
      </c>
      <c r="I94" s="20">
        <f ca="1">IFERROR(INDEX(volume,MATCH(calcul!$AB$1,Volume!$B$3:$B$22,0),MATCH(calcul!$B94,OFFSET(Volume!$C$2,,,,COUNTA(Volume!$2:$2)-1),0)),0)</f>
        <v>0</v>
      </c>
      <c r="J94" s="20">
        <v>1</v>
      </c>
      <c r="K94" s="20">
        <v>21</v>
      </c>
      <c r="L94" s="21">
        <f t="shared" ca="1" si="11"/>
        <v>0</v>
      </c>
      <c r="M94">
        <f ca="1">IF(D94&gt;0,RANK(L94,OFFSET($L$12,1,,COUNTA($B$13:$B183)),1),0)</f>
        <v>0</v>
      </c>
    </row>
    <row r="95" spans="3:13" x14ac:dyDescent="0.25">
      <c r="C95" s="1" t="str">
        <f t="shared" si="7"/>
        <v>roissy</v>
      </c>
      <c r="D95" s="19">
        <f ca="1">IFERROR(INDEX(Kilometre,MATCH(calcul!$AB$1,' Kilometre'!$B$3:$B$22,0),MATCH($B95,OFFSET(' Kilometre'!$C$2,,,,COUNTA(' Kilometre'!$2:$2)-1),0)),0)</f>
        <v>0</v>
      </c>
      <c r="E95" s="19">
        <f t="shared" ca="1" si="8"/>
        <v>0</v>
      </c>
      <c r="F95" s="1">
        <f t="shared" si="9"/>
        <v>100</v>
      </c>
      <c r="G95" s="20">
        <f ca="1">IFERROR(INDEX(Poids,MATCH(calcul!$AB$3,Poids!$B$3:$B$22,0),MATCH(calcul!$B95,OFFSET(Poids!$C$2,,,,COUNTA(Poids!$2:$2,0)-1),0)),0)</f>
        <v>0</v>
      </c>
      <c r="H95" s="27">
        <f t="shared" si="10"/>
        <v>35</v>
      </c>
      <c r="I95" s="20">
        <f ca="1">IFERROR(INDEX(volume,MATCH(calcul!$AB$1,Volume!$B$3:$B$22,0),MATCH(calcul!$B95,OFFSET(Volume!$C$2,,,,COUNTA(Volume!$2:$2)-1),0)),0)</f>
        <v>0</v>
      </c>
      <c r="J95" s="20">
        <v>1</v>
      </c>
      <c r="K95" s="20">
        <v>21</v>
      </c>
      <c r="L95" s="21">
        <f t="shared" ca="1" si="11"/>
        <v>0</v>
      </c>
      <c r="M95">
        <f ca="1">IF(D95&gt;0,RANK(L95,OFFSET($L$12,1,,COUNTA($B$13:$B184)),1),0)</f>
        <v>0</v>
      </c>
    </row>
    <row r="96" spans="3:13" x14ac:dyDescent="0.25">
      <c r="C96" s="1" t="str">
        <f t="shared" si="7"/>
        <v>roissy</v>
      </c>
      <c r="D96" s="19">
        <f ca="1">IFERROR(INDEX(Kilometre,MATCH(calcul!$AB$1,' Kilometre'!$B$3:$B$22,0),MATCH($B96,OFFSET(' Kilometre'!$C$2,,,,COUNTA(' Kilometre'!$2:$2)-1),0)),0)</f>
        <v>0</v>
      </c>
      <c r="E96" s="19">
        <f t="shared" ca="1" si="8"/>
        <v>0</v>
      </c>
      <c r="F96" s="1">
        <f t="shared" si="9"/>
        <v>100</v>
      </c>
      <c r="G96" s="20">
        <f ca="1">IFERROR(INDEX(Poids,MATCH(calcul!$AB$3,Poids!$B$3:$B$22,0),MATCH(calcul!$B96,OFFSET(Poids!$C$2,,,,COUNTA(Poids!$2:$2,0)-1),0)),0)</f>
        <v>0</v>
      </c>
      <c r="H96" s="27">
        <f t="shared" si="10"/>
        <v>35</v>
      </c>
      <c r="I96" s="20">
        <f ca="1">IFERROR(INDEX(volume,MATCH(calcul!$AB$1,Volume!$B$3:$B$22,0),MATCH(calcul!$B96,OFFSET(Volume!$C$2,,,,COUNTA(Volume!$2:$2)-1),0)),0)</f>
        <v>0</v>
      </c>
      <c r="J96" s="20">
        <v>1</v>
      </c>
      <c r="K96" s="20">
        <v>21</v>
      </c>
      <c r="L96" s="21">
        <f t="shared" ca="1" si="11"/>
        <v>0</v>
      </c>
      <c r="M96">
        <f ca="1">IF(D96&gt;0,RANK(L96,OFFSET($L$12,1,,COUNTA($B$13:$B185)),1),0)</f>
        <v>0</v>
      </c>
    </row>
    <row r="97" spans="3:13" x14ac:dyDescent="0.25">
      <c r="C97" s="1" t="str">
        <f t="shared" si="7"/>
        <v>roissy</v>
      </c>
      <c r="D97" s="19">
        <f ca="1">IFERROR(INDEX(Kilometre,MATCH(calcul!$AB$1,' Kilometre'!$B$3:$B$22,0),MATCH($B97,OFFSET(' Kilometre'!$C$2,,,,COUNTA(' Kilometre'!$2:$2)-1),0)),0)</f>
        <v>0</v>
      </c>
      <c r="E97" s="19">
        <f t="shared" ca="1" si="8"/>
        <v>0</v>
      </c>
      <c r="F97" s="1">
        <f t="shared" si="9"/>
        <v>100</v>
      </c>
      <c r="G97" s="20">
        <f ca="1">IFERROR(INDEX(Poids,MATCH(calcul!$AB$3,Poids!$B$3:$B$22,0),MATCH(calcul!$B97,OFFSET(Poids!$C$2,,,,COUNTA(Poids!$2:$2,0)-1),0)),0)</f>
        <v>0</v>
      </c>
      <c r="H97" s="27">
        <f t="shared" si="10"/>
        <v>35</v>
      </c>
      <c r="I97" s="20">
        <f ca="1">IFERROR(INDEX(volume,MATCH(calcul!$AB$1,Volume!$B$3:$B$22,0),MATCH(calcul!$B97,OFFSET(Volume!$C$2,,,,COUNTA(Volume!$2:$2)-1),0)),0)</f>
        <v>0</v>
      </c>
      <c r="J97" s="20">
        <v>1</v>
      </c>
      <c r="K97" s="20">
        <v>21</v>
      </c>
      <c r="L97" s="21">
        <f t="shared" ca="1" si="11"/>
        <v>0</v>
      </c>
      <c r="M97">
        <f ca="1">IF(D97&gt;0,RANK(L97,OFFSET($L$12,1,,COUNTA($B$13:$B186)),1),0)</f>
        <v>0</v>
      </c>
    </row>
    <row r="98" spans="3:13" x14ac:dyDescent="0.25">
      <c r="C98" s="1" t="str">
        <f t="shared" si="7"/>
        <v>roissy</v>
      </c>
      <c r="D98" s="19">
        <f ca="1">IFERROR(INDEX(Kilometre,MATCH(calcul!$AB$1,' Kilometre'!$B$3:$B$22,0),MATCH($B98,OFFSET(' Kilometre'!$C$2,,,,COUNTA(' Kilometre'!$2:$2)-1),0)),0)</f>
        <v>0</v>
      </c>
      <c r="E98" s="19">
        <f t="shared" ca="1" si="8"/>
        <v>0</v>
      </c>
      <c r="F98" s="1">
        <f t="shared" si="9"/>
        <v>100</v>
      </c>
      <c r="G98" s="20">
        <f ca="1">IFERROR(INDEX(Poids,MATCH(calcul!$AB$3,Poids!$B$3:$B$22,0),MATCH(calcul!$B98,OFFSET(Poids!$C$2,,,,COUNTA(Poids!$2:$2,0)-1),0)),0)</f>
        <v>0</v>
      </c>
      <c r="H98" s="27">
        <f t="shared" si="10"/>
        <v>35</v>
      </c>
      <c r="I98" s="20">
        <f ca="1">IFERROR(INDEX(volume,MATCH(calcul!$AB$1,Volume!$B$3:$B$22,0),MATCH(calcul!$B98,OFFSET(Volume!$C$2,,,,COUNTA(Volume!$2:$2)-1),0)),0)</f>
        <v>0</v>
      </c>
      <c r="J98" s="20">
        <v>1</v>
      </c>
      <c r="K98" s="20">
        <v>21</v>
      </c>
      <c r="L98" s="21">
        <f t="shared" ca="1" si="11"/>
        <v>0</v>
      </c>
      <c r="M98">
        <f ca="1">IF(D98&gt;0,RANK(L98,OFFSET($L$12,1,,COUNTA($B$13:$B187)),1),0)</f>
        <v>0</v>
      </c>
    </row>
    <row r="99" spans="3:13" x14ac:dyDescent="0.25">
      <c r="C99" s="1" t="str">
        <f t="shared" si="7"/>
        <v>roissy</v>
      </c>
      <c r="D99" s="19">
        <f ca="1">IFERROR(INDEX(Kilometre,MATCH(calcul!$AB$1,' Kilometre'!$B$3:$B$22,0),MATCH($B99,OFFSET(' Kilometre'!$C$2,,,,COUNTA(' Kilometre'!$2:$2)-1),0)),0)</f>
        <v>0</v>
      </c>
      <c r="E99" s="19">
        <f t="shared" ca="1" si="8"/>
        <v>0</v>
      </c>
      <c r="F99" s="1">
        <f t="shared" si="9"/>
        <v>100</v>
      </c>
      <c r="G99" s="20">
        <f ca="1">IFERROR(INDEX(Poids,MATCH(calcul!$AB$3,Poids!$B$3:$B$22,0),MATCH(calcul!$B99,OFFSET(Poids!$C$2,,,,COUNTA(Poids!$2:$2,0)-1),0)),0)</f>
        <v>0</v>
      </c>
      <c r="H99" s="27">
        <f t="shared" si="10"/>
        <v>35</v>
      </c>
      <c r="I99" s="20">
        <f ca="1">IFERROR(INDEX(volume,MATCH(calcul!$AB$1,Volume!$B$3:$B$22,0),MATCH(calcul!$B99,OFFSET(Volume!$C$2,,,,COUNTA(Volume!$2:$2)-1),0)),0)</f>
        <v>0</v>
      </c>
      <c r="J99" s="20">
        <v>1</v>
      </c>
      <c r="K99" s="20">
        <v>21</v>
      </c>
      <c r="L99" s="21">
        <f t="shared" ca="1" si="11"/>
        <v>0</v>
      </c>
      <c r="M99">
        <f ca="1">IF(D99&gt;0,RANK(L99,OFFSET($L$12,1,,COUNTA($B$13:$B188)),1),0)</f>
        <v>0</v>
      </c>
    </row>
    <row r="100" spans="3:13" x14ac:dyDescent="0.25">
      <c r="C100" s="1" t="str">
        <f t="shared" si="7"/>
        <v>roissy</v>
      </c>
      <c r="D100" s="19">
        <f ca="1">IFERROR(INDEX(Kilometre,MATCH(calcul!$AB$1,' Kilometre'!$B$3:$B$22,0),MATCH($B100,OFFSET(' Kilometre'!$C$2,,,,COUNTA(' Kilometre'!$2:$2)-1),0)),0)</f>
        <v>0</v>
      </c>
      <c r="E100" s="19">
        <f t="shared" ca="1" si="8"/>
        <v>0</v>
      </c>
      <c r="F100" s="1">
        <f t="shared" si="9"/>
        <v>100</v>
      </c>
      <c r="G100" s="20">
        <f ca="1">IFERROR(INDEX(Poids,MATCH(calcul!$AB$3,Poids!$B$3:$B$22,0),MATCH(calcul!$B100,OFFSET(Poids!$C$2,,,,COUNTA(Poids!$2:$2,0)-1),0)),0)</f>
        <v>0</v>
      </c>
      <c r="H100" s="27">
        <f t="shared" si="10"/>
        <v>35</v>
      </c>
      <c r="I100" s="20">
        <f ca="1">IFERROR(INDEX(volume,MATCH(calcul!$AB$1,Volume!$B$3:$B$22,0),MATCH(calcul!$B100,OFFSET(Volume!$C$2,,,,COUNTA(Volume!$2:$2)-1),0)),0)</f>
        <v>0</v>
      </c>
      <c r="J100" s="20">
        <v>1</v>
      </c>
      <c r="K100" s="20">
        <v>21</v>
      </c>
      <c r="L100" s="21">
        <f t="shared" ca="1" si="11"/>
        <v>0</v>
      </c>
      <c r="M100">
        <f ca="1">IF(D100&gt;0,RANK(L100,OFFSET($L$12,1,,COUNTA($B$13:$B189)),1),0)</f>
        <v>0</v>
      </c>
    </row>
    <row r="101" spans="3:13" x14ac:dyDescent="0.25">
      <c r="M101">
        <f ca="1">IF(D101&gt;0,RANK(L101,OFFSET($L$12,1,,COUNTA($B$13:$B190)),1),0)</f>
        <v>0</v>
      </c>
    </row>
  </sheetData>
  <sortState xmlns:xlrd2="http://schemas.microsoft.com/office/spreadsheetml/2017/richdata2" ref="B9:B16">
    <sortCondition ref="B9"/>
  </sortState>
  <mergeCells count="3">
    <mergeCell ref="K5:L5"/>
    <mergeCell ref="K6:L6"/>
    <mergeCell ref="J3:K3"/>
  </mergeCells>
  <conditionalFormatting sqref="B13:L101">
    <cfRule type="expression" dxfId="6" priority="1">
      <formula>$B13&lt;&gt;""</formula>
    </cfRule>
    <cfRule type="expression" dxfId="5" priority="2">
      <formula>AND($D13&gt;0,$M13=1)</formula>
    </cfRule>
    <cfRule type="expression" dxfId="4" priority="3">
      <formula>AND($D13&gt;0,$M13=COUNTA($B$13:$B$101))</formula>
    </cfRule>
    <cfRule type="expression" dxfId="3" priority="6">
      <formula>ISBLANK($B13)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0000000}">
          <x14:formula1>
            <xm:f>OFFSET(Distance!$A$1,1,,COUNTA(Distance!$A:$A)-1)</xm:f>
          </x14:formula1>
          <xm:sqref>C4</xm:sqref>
        </x14:dataValidation>
        <x14:dataValidation type="list" allowBlank="1" showInputMessage="1" showErrorMessage="1" xr:uid="{00000000-0002-0000-0000-000001000000}">
          <x14:formula1>
            <xm:f>OFFSET(Distance!$A$1,,1,,COUNTA(Distance!$6:$6)-1)</xm:f>
          </x14:formula1>
          <xm:sqref>C5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G19"/>
  <sheetViews>
    <sheetView workbookViewId="0">
      <selection activeCell="G6" sqref="G6"/>
    </sheetView>
  </sheetViews>
  <sheetFormatPr baseColWidth="10" defaultColWidth="9.140625" defaultRowHeight="15" x14ac:dyDescent="0.25"/>
  <cols>
    <col min="1" max="1" width="13.7109375" bestFit="1" customWidth="1"/>
    <col min="4" max="4" width="8" bestFit="1" customWidth="1"/>
    <col min="5" max="7" width="11.42578125"/>
    <col min="8" max="8" width="12.28515625" customWidth="1"/>
  </cols>
  <sheetData>
    <row r="1" spans="1:5" ht="18.75" x14ac:dyDescent="0.3">
      <c r="A1" s="25" t="s">
        <v>104</v>
      </c>
      <c r="B1" s="5" t="s">
        <v>14</v>
      </c>
      <c r="C1" s="5" t="s">
        <v>15</v>
      </c>
      <c r="D1" s="5" t="s">
        <v>16</v>
      </c>
      <c r="E1" s="5" t="s">
        <v>12</v>
      </c>
    </row>
    <row r="2" spans="1:5" ht="18.75" x14ac:dyDescent="0.3">
      <c r="A2" s="6" t="s">
        <v>17</v>
      </c>
      <c r="B2" s="7" t="s">
        <v>63</v>
      </c>
      <c r="C2" s="3" t="s">
        <v>64</v>
      </c>
      <c r="D2" s="3" t="s">
        <v>65</v>
      </c>
      <c r="E2" s="3" t="s">
        <v>66</v>
      </c>
    </row>
    <row r="3" spans="1:5" x14ac:dyDescent="0.25">
      <c r="A3" s="8" t="s">
        <v>22</v>
      </c>
      <c r="B3" s="7" t="s">
        <v>67</v>
      </c>
      <c r="C3" s="3" t="s">
        <v>68</v>
      </c>
      <c r="D3" s="3" t="s">
        <v>69</v>
      </c>
      <c r="E3" s="3" t="s">
        <v>70</v>
      </c>
    </row>
    <row r="4" spans="1:5" x14ac:dyDescent="0.25">
      <c r="A4" s="8" t="s">
        <v>27</v>
      </c>
      <c r="B4" s="7" t="s">
        <v>71</v>
      </c>
      <c r="C4" s="3" t="s">
        <v>72</v>
      </c>
      <c r="D4" s="3" t="s">
        <v>73</v>
      </c>
      <c r="E4" s="3" t="s">
        <v>74</v>
      </c>
    </row>
    <row r="5" spans="1:5" ht="18.75" x14ac:dyDescent="0.3">
      <c r="A5" s="6" t="s">
        <v>32</v>
      </c>
      <c r="B5" s="9" t="s">
        <v>75</v>
      </c>
      <c r="C5" s="10" t="s">
        <v>76</v>
      </c>
      <c r="D5" s="10" t="s">
        <v>77</v>
      </c>
      <c r="E5" s="10" t="s">
        <v>78</v>
      </c>
    </row>
    <row r="6" spans="1:5" x14ac:dyDescent="0.25">
      <c r="A6" s="8" t="s">
        <v>37</v>
      </c>
      <c r="B6" s="9" t="s">
        <v>79</v>
      </c>
      <c r="C6" s="10" t="s">
        <v>80</v>
      </c>
      <c r="D6" s="10" t="s">
        <v>81</v>
      </c>
      <c r="E6" s="10" t="s">
        <v>82</v>
      </c>
    </row>
    <row r="7" spans="1:5" ht="18.75" x14ac:dyDescent="0.3">
      <c r="A7" s="6" t="s">
        <v>41</v>
      </c>
      <c r="B7" s="9" t="s">
        <v>83</v>
      </c>
      <c r="C7" s="10" t="s">
        <v>84</v>
      </c>
      <c r="D7" s="10" t="s">
        <v>85</v>
      </c>
      <c r="E7" s="10" t="s">
        <v>86</v>
      </c>
    </row>
    <row r="8" spans="1:5" x14ac:dyDescent="0.25">
      <c r="A8" s="8" t="s">
        <v>46</v>
      </c>
      <c r="B8" s="9" t="s">
        <v>87</v>
      </c>
      <c r="C8" s="10" t="s">
        <v>88</v>
      </c>
      <c r="D8" s="10" t="s">
        <v>89</v>
      </c>
      <c r="E8" s="10" t="s">
        <v>90</v>
      </c>
    </row>
    <row r="9" spans="1:5" x14ac:dyDescent="0.25">
      <c r="A9" s="8" t="s">
        <v>62</v>
      </c>
      <c r="B9" s="2">
        <v>0</v>
      </c>
      <c r="C9" s="2">
        <v>0</v>
      </c>
      <c r="D9" s="2">
        <v>0</v>
      </c>
      <c r="E9" s="2">
        <v>0</v>
      </c>
    </row>
    <row r="10" spans="1:5" ht="18.75" x14ac:dyDescent="0.3">
      <c r="A10" s="6" t="s">
        <v>51</v>
      </c>
      <c r="B10" s="1" t="s">
        <v>91</v>
      </c>
      <c r="C10" s="1" t="s">
        <v>92</v>
      </c>
      <c r="D10" s="1" t="s">
        <v>93</v>
      </c>
      <c r="E10" s="1">
        <v>0</v>
      </c>
    </row>
    <row r="11" spans="1:5" x14ac:dyDescent="0.25">
      <c r="A11" s="8" t="s">
        <v>55</v>
      </c>
      <c r="B11" s="3" t="s">
        <v>94</v>
      </c>
      <c r="C11" s="3" t="s">
        <v>95</v>
      </c>
      <c r="D11" s="1" t="s">
        <v>96</v>
      </c>
      <c r="E11" s="3" t="s">
        <v>97</v>
      </c>
    </row>
    <row r="12" spans="1:5" x14ac:dyDescent="0.25">
      <c r="A12" s="37" t="s">
        <v>115</v>
      </c>
      <c r="B12" s="2">
        <v>0</v>
      </c>
      <c r="C12" s="2">
        <v>0</v>
      </c>
      <c r="D12" s="2">
        <v>0</v>
      </c>
      <c r="E12" s="2">
        <v>0</v>
      </c>
    </row>
    <row r="13" spans="1:5" x14ac:dyDescent="0.25">
      <c r="A13" s="37" t="s">
        <v>119</v>
      </c>
      <c r="B13" s="2">
        <v>0</v>
      </c>
      <c r="C13" s="2">
        <v>0</v>
      </c>
      <c r="D13" s="2">
        <v>0</v>
      </c>
      <c r="E13" s="2">
        <v>0</v>
      </c>
    </row>
    <row r="14" spans="1:5" x14ac:dyDescent="0.25">
      <c r="A14" s="2" t="s">
        <v>116</v>
      </c>
      <c r="B14" s="2">
        <v>0</v>
      </c>
      <c r="C14" s="2">
        <v>0</v>
      </c>
      <c r="D14" s="2">
        <v>0</v>
      </c>
      <c r="E14" s="2">
        <v>0</v>
      </c>
    </row>
    <row r="15" spans="1:5" x14ac:dyDescent="0.25">
      <c r="A15" s="2" t="s">
        <v>118</v>
      </c>
      <c r="B15" s="2">
        <v>0</v>
      </c>
      <c r="C15" s="2">
        <v>0</v>
      </c>
      <c r="D15" s="2">
        <v>0</v>
      </c>
      <c r="E15" s="2">
        <v>0</v>
      </c>
    </row>
    <row r="16" spans="1:5" x14ac:dyDescent="0.25">
      <c r="A16" s="2" t="s">
        <v>117</v>
      </c>
      <c r="B16" s="2">
        <v>0</v>
      </c>
      <c r="C16" s="2">
        <v>0</v>
      </c>
      <c r="D16" s="2">
        <v>0</v>
      </c>
      <c r="E16" s="2">
        <v>0</v>
      </c>
    </row>
    <row r="19" spans="7:7" x14ac:dyDescent="0.25">
      <c r="G19" s="18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18"/>
  <sheetViews>
    <sheetView workbookViewId="0">
      <selection activeCell="H4" sqref="H4"/>
    </sheetView>
  </sheetViews>
  <sheetFormatPr baseColWidth="10" defaultColWidth="9.140625" defaultRowHeight="15" x14ac:dyDescent="0.25"/>
  <cols>
    <col min="1" max="1" width="13.7109375" bestFit="1" customWidth="1"/>
    <col min="2" max="2" width="9" bestFit="1" customWidth="1"/>
    <col min="3" max="3" width="10.42578125" bestFit="1" customWidth="1"/>
    <col min="4" max="4" width="9" bestFit="1" customWidth="1"/>
    <col min="5" max="5" width="12.28515625" bestFit="1" customWidth="1"/>
    <col min="6" max="6" width="9" bestFit="1" customWidth="1"/>
    <col min="7" max="7" width="10.42578125" bestFit="1" customWidth="1"/>
    <col min="8" max="8" width="9.5703125" bestFit="1" customWidth="1"/>
    <col min="9" max="9" width="12.28515625" bestFit="1" customWidth="1"/>
  </cols>
  <sheetData>
    <row r="1" spans="1:5" ht="18.75" x14ac:dyDescent="0.3">
      <c r="A1" s="24" t="s">
        <v>105</v>
      </c>
      <c r="B1" s="5" t="s">
        <v>14</v>
      </c>
      <c r="C1" s="5" t="s">
        <v>15</v>
      </c>
      <c r="D1" s="5" t="s">
        <v>16</v>
      </c>
      <c r="E1" s="5" t="s">
        <v>12</v>
      </c>
    </row>
    <row r="2" spans="1:5" ht="18.75" x14ac:dyDescent="0.3">
      <c r="A2" s="6" t="str">
        <f>Distance!A2</f>
        <v>Angleterre</v>
      </c>
      <c r="B2" s="7" t="s">
        <v>18</v>
      </c>
      <c r="C2" s="26" t="s">
        <v>19</v>
      </c>
      <c r="D2" s="26" t="s">
        <v>20</v>
      </c>
      <c r="E2" s="26" t="s">
        <v>21</v>
      </c>
    </row>
    <row r="3" spans="1:5" x14ac:dyDescent="0.25">
      <c r="A3" s="8" t="str">
        <f>Distance!A3</f>
        <v xml:space="preserve">manchester </v>
      </c>
      <c r="B3" s="7" t="s">
        <v>23</v>
      </c>
      <c r="C3" s="26" t="s">
        <v>24</v>
      </c>
      <c r="D3" s="26" t="s">
        <v>25</v>
      </c>
      <c r="E3" s="26" t="s">
        <v>26</v>
      </c>
    </row>
    <row r="4" spans="1:5" x14ac:dyDescent="0.25">
      <c r="A4" s="8" t="str">
        <f>Distance!A4</f>
        <v>leicester</v>
      </c>
      <c r="B4" s="7" t="s">
        <v>28</v>
      </c>
      <c r="C4" s="26" t="s">
        <v>29</v>
      </c>
      <c r="D4" s="26" t="s">
        <v>30</v>
      </c>
      <c r="E4" s="26" t="s">
        <v>31</v>
      </c>
    </row>
    <row r="5" spans="1:5" ht="18.75" x14ac:dyDescent="0.3">
      <c r="A5" s="6" t="str">
        <f>Distance!A5</f>
        <v xml:space="preserve">Espagne </v>
      </c>
      <c r="B5" s="9" t="s">
        <v>33</v>
      </c>
      <c r="C5" s="10" t="s">
        <v>34</v>
      </c>
      <c r="D5" s="10" t="s">
        <v>35</v>
      </c>
      <c r="E5" s="10" t="s">
        <v>36</v>
      </c>
    </row>
    <row r="6" spans="1:5" x14ac:dyDescent="0.25">
      <c r="A6" s="8" t="str">
        <f>Distance!A6</f>
        <v>toledo</v>
      </c>
      <c r="B6" s="9" t="s">
        <v>34</v>
      </c>
      <c r="C6" s="10" t="s">
        <v>38</v>
      </c>
      <c r="D6" s="10" t="s">
        <v>39</v>
      </c>
      <c r="E6" s="10" t="s">
        <v>40</v>
      </c>
    </row>
    <row r="7" spans="1:5" ht="18.75" x14ac:dyDescent="0.3">
      <c r="A7" s="6" t="str">
        <f>Distance!A7</f>
        <v>Pays bas</v>
      </c>
      <c r="B7" s="9" t="s">
        <v>42</v>
      </c>
      <c r="C7" s="10" t="s">
        <v>43</v>
      </c>
      <c r="D7" s="10" t="s">
        <v>44</v>
      </c>
      <c r="E7" s="10" t="s">
        <v>45</v>
      </c>
    </row>
    <row r="8" spans="1:5" x14ac:dyDescent="0.25">
      <c r="A8" s="8" t="str">
        <f>Distance!A8</f>
        <v>nijmegen</v>
      </c>
      <c r="B8" s="9" t="s">
        <v>47</v>
      </c>
      <c r="C8" s="10" t="s">
        <v>48</v>
      </c>
      <c r="D8" s="10" t="s">
        <v>49</v>
      </c>
      <c r="E8" s="10" t="s">
        <v>50</v>
      </c>
    </row>
    <row r="9" spans="1:5" x14ac:dyDescent="0.25">
      <c r="A9" s="8" t="str">
        <f>Distance!A9</f>
        <v>Eersel</v>
      </c>
      <c r="B9" s="2">
        <v>0</v>
      </c>
      <c r="C9" s="2">
        <v>0</v>
      </c>
      <c r="D9" s="2">
        <v>0</v>
      </c>
      <c r="E9" s="2">
        <v>0</v>
      </c>
    </row>
    <row r="10" spans="1:5" ht="18.75" x14ac:dyDescent="0.3">
      <c r="A10" s="6" t="str">
        <f>Distance!A10</f>
        <v>Belgique</v>
      </c>
      <c r="B10" s="1" t="s">
        <v>52</v>
      </c>
      <c r="C10" s="1" t="s">
        <v>53</v>
      </c>
      <c r="D10" s="1" t="s">
        <v>54</v>
      </c>
      <c r="E10" s="1">
        <v>0</v>
      </c>
    </row>
    <row r="11" spans="1:5" x14ac:dyDescent="0.25">
      <c r="A11" s="8" t="str">
        <f>Distance!A11</f>
        <v>grimbergen</v>
      </c>
      <c r="B11" s="26" t="s">
        <v>56</v>
      </c>
      <c r="C11" s="26" t="s">
        <v>57</v>
      </c>
      <c r="D11" s="1" t="s">
        <v>58</v>
      </c>
      <c r="E11" s="26" t="s">
        <v>59</v>
      </c>
    </row>
    <row r="12" spans="1:5" x14ac:dyDescent="0.25">
      <c r="A12" s="37" t="str">
        <f>Distance!A12</f>
        <v>Breda</v>
      </c>
      <c r="B12" s="2">
        <v>0</v>
      </c>
      <c r="C12" s="2">
        <v>0</v>
      </c>
      <c r="D12" s="2">
        <v>0</v>
      </c>
      <c r="E12" s="2">
        <v>0</v>
      </c>
    </row>
    <row r="13" spans="1:5" x14ac:dyDescent="0.25">
      <c r="A13" s="37" t="str">
        <f>Distance!A13</f>
        <v>Pernis</v>
      </c>
      <c r="B13" s="2"/>
      <c r="C13" s="2"/>
      <c r="D13" s="2"/>
      <c r="E13" s="2"/>
    </row>
    <row r="14" spans="1:5" x14ac:dyDescent="0.25">
      <c r="A14" s="2" t="str">
        <f>Distance!A14</f>
        <v>Allemagne</v>
      </c>
      <c r="B14" s="2"/>
      <c r="C14" s="2"/>
      <c r="D14" s="2"/>
      <c r="E14" s="2"/>
    </row>
    <row r="15" spans="1:5" x14ac:dyDescent="0.25">
      <c r="A15" s="2" t="str">
        <f>Distance!A15</f>
        <v>Dortmund</v>
      </c>
      <c r="B15" s="2"/>
      <c r="C15" s="2"/>
      <c r="D15" s="2"/>
      <c r="E15" s="2"/>
    </row>
    <row r="16" spans="1:5" x14ac:dyDescent="0.25">
      <c r="A16" s="2" t="str">
        <f>Distance!A16</f>
        <v>France</v>
      </c>
      <c r="B16" s="2"/>
      <c r="C16" s="2"/>
      <c r="D16" s="2"/>
      <c r="E16" s="2"/>
    </row>
    <row r="17" spans="1:5" ht="18.75" x14ac:dyDescent="0.3">
      <c r="A17" s="6">
        <f>Distance!A22</f>
        <v>0</v>
      </c>
      <c r="B17" s="2"/>
      <c r="C17" s="2"/>
      <c r="D17" s="2"/>
      <c r="E17" s="2"/>
    </row>
    <row r="18" spans="1:5" ht="18.75" x14ac:dyDescent="0.3">
      <c r="A18" s="6">
        <f>Distance!A23</f>
        <v>0</v>
      </c>
      <c r="B18" s="2"/>
      <c r="C18" s="2"/>
      <c r="D18" s="2"/>
      <c r="E18" s="2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L33"/>
  <sheetViews>
    <sheetView workbookViewId="0">
      <selection activeCell="K2" sqref="K2:L2"/>
    </sheetView>
  </sheetViews>
  <sheetFormatPr baseColWidth="10" defaultRowHeight="15" x14ac:dyDescent="0.25"/>
  <cols>
    <col min="1" max="2" width="5" bestFit="1" customWidth="1"/>
    <col min="7" max="7" width="14" bestFit="1" customWidth="1"/>
  </cols>
  <sheetData>
    <row r="1" spans="1:12" ht="18.75" x14ac:dyDescent="0.3">
      <c r="A1" s="43" t="s">
        <v>61</v>
      </c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</row>
    <row r="2" spans="1:12" x14ac:dyDescent="0.25">
      <c r="A2" s="42" t="s">
        <v>60</v>
      </c>
      <c r="B2" s="42"/>
      <c r="C2" s="11" t="str">
        <f>calcul!B13</f>
        <v>BOLLORE</v>
      </c>
      <c r="D2" s="11" t="str">
        <f>calcul!B14</f>
        <v>DHL</v>
      </c>
      <c r="E2" s="11" t="str">
        <f>calcul!B15</f>
        <v>DPD</v>
      </c>
      <c r="F2" s="11" t="str">
        <f>calcul!B16</f>
        <v>FEDEX</v>
      </c>
      <c r="G2" s="11" t="str">
        <f>calcul!B17</f>
        <v>KHUENENAGEL</v>
      </c>
      <c r="H2" s="11" t="str">
        <f>calcul!B18</f>
        <v>RHENUS</v>
      </c>
      <c r="I2" s="11" t="str">
        <f>calcul!B19</f>
        <v>SCHENKER</v>
      </c>
      <c r="J2" s="11" t="str">
        <f>calcul!B20</f>
        <v>TNT</v>
      </c>
      <c r="K2" s="11">
        <f>calcul!B21</f>
        <v>0</v>
      </c>
      <c r="L2" s="11">
        <f>calcul!B22</f>
        <v>0</v>
      </c>
    </row>
    <row r="3" spans="1:12" x14ac:dyDescent="0.25">
      <c r="A3" s="2">
        <v>0</v>
      </c>
      <c r="B3" s="2">
        <v>100</v>
      </c>
      <c r="C3" s="12">
        <v>1.4</v>
      </c>
      <c r="D3" s="12">
        <v>1.57</v>
      </c>
      <c r="E3" s="12">
        <v>1.26</v>
      </c>
      <c r="F3" s="12">
        <v>1.32</v>
      </c>
      <c r="G3" s="35">
        <v>1.19</v>
      </c>
      <c r="H3" s="35">
        <v>1.21</v>
      </c>
      <c r="I3" s="35">
        <v>1.63</v>
      </c>
      <c r="J3" s="35">
        <v>1.1399999999999999</v>
      </c>
    </row>
    <row r="4" spans="1:12" x14ac:dyDescent="0.25">
      <c r="A4" s="2">
        <v>101</v>
      </c>
      <c r="B4" s="2">
        <v>200</v>
      </c>
      <c r="C4" s="12">
        <v>1.39</v>
      </c>
      <c r="D4" s="12">
        <v>1.56</v>
      </c>
      <c r="E4" s="12">
        <v>1.25</v>
      </c>
      <c r="F4" s="12">
        <v>1.31</v>
      </c>
      <c r="G4" s="12">
        <v>1.2</v>
      </c>
      <c r="H4" s="12">
        <v>1.22</v>
      </c>
      <c r="I4" s="12">
        <v>1.64</v>
      </c>
      <c r="J4" s="12">
        <v>1.1499999999999999</v>
      </c>
    </row>
    <row r="5" spans="1:12" x14ac:dyDescent="0.25">
      <c r="A5" s="2">
        <v>202</v>
      </c>
      <c r="B5" s="2">
        <v>300</v>
      </c>
      <c r="C5" s="12">
        <v>1.38</v>
      </c>
      <c r="D5" s="12">
        <v>1.55</v>
      </c>
      <c r="E5" s="12">
        <v>1.24</v>
      </c>
      <c r="F5" s="12">
        <v>1.3</v>
      </c>
      <c r="G5" s="35">
        <v>1.21</v>
      </c>
      <c r="H5" s="35">
        <v>1.23</v>
      </c>
      <c r="I5" s="35">
        <v>1.65</v>
      </c>
      <c r="J5" s="35">
        <v>1.1599999999999999</v>
      </c>
    </row>
    <row r="6" spans="1:12" x14ac:dyDescent="0.25">
      <c r="A6" s="2">
        <v>303</v>
      </c>
      <c r="B6" s="2">
        <v>400</v>
      </c>
      <c r="C6" s="12">
        <v>1.37</v>
      </c>
      <c r="D6" s="12">
        <v>1.54</v>
      </c>
      <c r="E6" s="12">
        <v>1.23</v>
      </c>
      <c r="F6" s="12">
        <v>1.29</v>
      </c>
      <c r="G6" s="12">
        <v>1.22</v>
      </c>
      <c r="H6" s="12">
        <v>1.24</v>
      </c>
      <c r="I6" s="12">
        <v>1.66</v>
      </c>
      <c r="J6" s="12">
        <v>1.17</v>
      </c>
    </row>
    <row r="7" spans="1:12" x14ac:dyDescent="0.25">
      <c r="A7" s="2">
        <v>404</v>
      </c>
      <c r="B7" s="2">
        <v>500</v>
      </c>
      <c r="C7" s="12">
        <v>1.36</v>
      </c>
      <c r="D7" s="12">
        <v>1.53</v>
      </c>
      <c r="E7" s="12">
        <v>1.22</v>
      </c>
      <c r="F7" s="12">
        <v>1.28</v>
      </c>
      <c r="G7" s="35">
        <v>1.23</v>
      </c>
      <c r="H7" s="35">
        <v>1.25</v>
      </c>
      <c r="I7" s="35">
        <v>1.67</v>
      </c>
      <c r="J7" s="35">
        <v>1.18</v>
      </c>
    </row>
    <row r="8" spans="1:12" x14ac:dyDescent="0.25">
      <c r="A8" s="2">
        <v>505</v>
      </c>
      <c r="B8" s="2">
        <v>600</v>
      </c>
      <c r="C8" s="12">
        <v>1.35</v>
      </c>
      <c r="D8" s="12">
        <v>1.52</v>
      </c>
      <c r="E8" s="12">
        <v>1.21</v>
      </c>
      <c r="F8" s="12">
        <v>1.27</v>
      </c>
      <c r="G8" s="12">
        <v>1.24</v>
      </c>
      <c r="H8" s="12">
        <v>1.26</v>
      </c>
      <c r="I8" s="12">
        <v>1.68</v>
      </c>
      <c r="J8" s="12">
        <v>1.19</v>
      </c>
    </row>
    <row r="9" spans="1:12" x14ac:dyDescent="0.25">
      <c r="A9" s="2">
        <v>606</v>
      </c>
      <c r="B9" s="2">
        <v>700</v>
      </c>
      <c r="C9" s="12">
        <v>1.34</v>
      </c>
      <c r="D9" s="12">
        <v>1.51</v>
      </c>
      <c r="E9" s="12">
        <v>1.2</v>
      </c>
      <c r="F9" s="12">
        <v>1.26</v>
      </c>
      <c r="G9" s="35">
        <v>1.25</v>
      </c>
      <c r="H9" s="35">
        <v>1.27</v>
      </c>
      <c r="I9" s="35">
        <v>1.69</v>
      </c>
      <c r="J9" s="35">
        <v>1.2</v>
      </c>
    </row>
    <row r="10" spans="1:12" x14ac:dyDescent="0.25">
      <c r="A10" s="2">
        <v>707</v>
      </c>
      <c r="B10" s="2">
        <v>800</v>
      </c>
      <c r="C10" s="12">
        <v>1.33</v>
      </c>
      <c r="D10" s="12">
        <v>1.5</v>
      </c>
      <c r="E10" s="12">
        <v>1.19</v>
      </c>
      <c r="F10" s="12">
        <v>1.25</v>
      </c>
      <c r="G10" s="12">
        <v>1.26</v>
      </c>
      <c r="H10" s="12">
        <v>1.28</v>
      </c>
      <c r="I10" s="12">
        <v>1.7</v>
      </c>
      <c r="J10" s="12">
        <v>1.21</v>
      </c>
    </row>
    <row r="11" spans="1:12" x14ac:dyDescent="0.25">
      <c r="A11" s="2">
        <v>808</v>
      </c>
      <c r="B11" s="2">
        <v>900</v>
      </c>
      <c r="C11" s="12">
        <v>1.32</v>
      </c>
      <c r="D11" s="12">
        <v>1.49</v>
      </c>
      <c r="E11" s="12">
        <v>1.18</v>
      </c>
      <c r="F11" s="12">
        <v>1.24</v>
      </c>
      <c r="G11" s="35">
        <v>1.27</v>
      </c>
      <c r="H11" s="35">
        <v>1.29</v>
      </c>
      <c r="I11" s="35">
        <v>1.71</v>
      </c>
      <c r="J11" s="35">
        <v>1.22</v>
      </c>
    </row>
    <row r="12" spans="1:12" x14ac:dyDescent="0.25">
      <c r="A12" s="2">
        <v>909</v>
      </c>
      <c r="B12" s="2">
        <v>1000</v>
      </c>
      <c r="C12" s="12">
        <v>1.31</v>
      </c>
      <c r="D12" s="12">
        <v>1.48</v>
      </c>
      <c r="E12" s="12">
        <v>1.17</v>
      </c>
      <c r="F12" s="12">
        <v>1.23</v>
      </c>
      <c r="G12" s="12">
        <v>1.28</v>
      </c>
      <c r="H12" s="12">
        <v>1.3</v>
      </c>
      <c r="I12" s="12">
        <v>1.72</v>
      </c>
      <c r="J12" s="12">
        <v>1.23</v>
      </c>
    </row>
    <row r="13" spans="1:12" x14ac:dyDescent="0.25">
      <c r="A13" s="2">
        <v>1010</v>
      </c>
      <c r="B13" s="2">
        <v>1100</v>
      </c>
      <c r="C13" s="12">
        <v>1.3</v>
      </c>
      <c r="D13" s="12">
        <v>1.47</v>
      </c>
      <c r="E13" s="12">
        <v>1.1599999999999999</v>
      </c>
      <c r="F13" s="12">
        <v>1.22</v>
      </c>
      <c r="G13" s="35">
        <v>1.29</v>
      </c>
      <c r="H13" s="35">
        <v>1.31</v>
      </c>
      <c r="I13" s="35">
        <v>1.73</v>
      </c>
      <c r="J13" s="35">
        <v>1.24</v>
      </c>
    </row>
    <row r="14" spans="1:12" x14ac:dyDescent="0.25">
      <c r="A14" s="2">
        <v>1111</v>
      </c>
      <c r="B14" s="2">
        <v>1200</v>
      </c>
      <c r="C14" s="12">
        <v>1.29</v>
      </c>
      <c r="D14" s="12">
        <v>1.46</v>
      </c>
      <c r="E14" s="12">
        <v>1.1499999999999999</v>
      </c>
      <c r="F14" s="12">
        <v>1.21</v>
      </c>
      <c r="G14" s="12">
        <v>1.3</v>
      </c>
      <c r="H14" s="12">
        <v>1.32</v>
      </c>
      <c r="I14" s="12">
        <v>1.74</v>
      </c>
      <c r="J14" s="12">
        <v>1.25</v>
      </c>
    </row>
    <row r="15" spans="1:12" x14ac:dyDescent="0.25">
      <c r="A15" s="2">
        <v>1212</v>
      </c>
      <c r="B15" s="2">
        <v>1300</v>
      </c>
      <c r="C15" s="12">
        <v>1.28</v>
      </c>
      <c r="D15" s="12">
        <v>1.45</v>
      </c>
      <c r="E15" s="12">
        <v>1.1399999999999999</v>
      </c>
      <c r="F15" s="12">
        <v>1.2</v>
      </c>
      <c r="G15" s="35">
        <v>1.31</v>
      </c>
      <c r="H15" s="35">
        <v>1.33</v>
      </c>
      <c r="I15" s="35">
        <v>1.75</v>
      </c>
      <c r="J15" s="35">
        <v>1.26</v>
      </c>
    </row>
    <row r="16" spans="1:12" x14ac:dyDescent="0.25">
      <c r="A16" s="2">
        <v>1313</v>
      </c>
      <c r="B16" s="2">
        <v>1400</v>
      </c>
      <c r="C16" s="12">
        <v>1.27</v>
      </c>
      <c r="D16" s="12">
        <v>1.44</v>
      </c>
      <c r="E16" s="12">
        <v>1.1299999999999999</v>
      </c>
      <c r="F16" s="12">
        <v>1.19</v>
      </c>
      <c r="G16" s="12">
        <v>1.32</v>
      </c>
      <c r="H16" s="12">
        <v>1.34</v>
      </c>
      <c r="I16" s="12">
        <v>1.76</v>
      </c>
      <c r="J16" s="12">
        <v>1.27</v>
      </c>
    </row>
    <row r="17" spans="1:10" x14ac:dyDescent="0.25">
      <c r="A17" s="2">
        <v>1414</v>
      </c>
      <c r="B17" s="2">
        <v>1500</v>
      </c>
      <c r="C17" s="12">
        <v>1.26</v>
      </c>
      <c r="D17" s="12">
        <v>1.43</v>
      </c>
      <c r="E17" s="12">
        <v>1.1200000000000001</v>
      </c>
      <c r="F17" s="12">
        <v>1.18</v>
      </c>
      <c r="G17" s="35">
        <v>1.33</v>
      </c>
      <c r="H17" s="35">
        <v>1.35</v>
      </c>
      <c r="I17" s="35">
        <v>1.77</v>
      </c>
      <c r="J17" s="35">
        <v>1.28</v>
      </c>
    </row>
    <row r="18" spans="1:10" x14ac:dyDescent="0.25">
      <c r="A18" s="2">
        <v>1515</v>
      </c>
      <c r="B18" s="2">
        <v>1600</v>
      </c>
      <c r="C18" s="12">
        <v>1.25</v>
      </c>
      <c r="D18" s="12">
        <v>1.42</v>
      </c>
      <c r="E18" s="12">
        <v>1.1100000000000001</v>
      </c>
      <c r="F18" s="12">
        <v>1.17</v>
      </c>
      <c r="G18" s="12">
        <v>1.34</v>
      </c>
      <c r="H18" s="12">
        <v>1.36</v>
      </c>
      <c r="I18" s="12">
        <v>1.78</v>
      </c>
      <c r="J18" s="12">
        <v>1.29</v>
      </c>
    </row>
    <row r="19" spans="1:10" x14ac:dyDescent="0.25">
      <c r="A19" s="2">
        <v>1616</v>
      </c>
      <c r="B19" s="2">
        <v>1700</v>
      </c>
      <c r="C19" s="12">
        <v>1.24</v>
      </c>
      <c r="D19" s="12">
        <v>1.41</v>
      </c>
      <c r="E19" s="12">
        <v>1.1000000000000001</v>
      </c>
      <c r="F19" s="12">
        <v>1.1599999999999999</v>
      </c>
      <c r="G19" s="35">
        <v>1.35</v>
      </c>
      <c r="H19" s="35">
        <v>1.37</v>
      </c>
      <c r="I19" s="35">
        <v>1.79</v>
      </c>
      <c r="J19" s="35">
        <v>1.3</v>
      </c>
    </row>
    <row r="20" spans="1:10" x14ac:dyDescent="0.25">
      <c r="A20" s="2">
        <v>1717</v>
      </c>
      <c r="B20" s="2">
        <v>1800</v>
      </c>
      <c r="C20" s="12">
        <v>1.23</v>
      </c>
      <c r="D20" s="12">
        <v>1.4</v>
      </c>
      <c r="E20" s="12">
        <v>1.0900000000000001</v>
      </c>
      <c r="F20" s="12">
        <v>1.1499999999999999</v>
      </c>
      <c r="G20" s="12">
        <v>1.36</v>
      </c>
      <c r="H20" s="12">
        <v>1.38</v>
      </c>
      <c r="I20" s="12">
        <v>1.8</v>
      </c>
      <c r="J20" s="12">
        <v>1.31</v>
      </c>
    </row>
    <row r="21" spans="1:10" x14ac:dyDescent="0.25">
      <c r="A21" s="2">
        <v>1818</v>
      </c>
      <c r="B21" s="2">
        <v>1900</v>
      </c>
      <c r="C21" s="12">
        <v>1.22</v>
      </c>
      <c r="D21" s="12">
        <v>1.39</v>
      </c>
      <c r="E21" s="12">
        <v>1.08</v>
      </c>
      <c r="F21" s="12">
        <v>1.1399999999999999</v>
      </c>
      <c r="G21" s="35">
        <v>1.37</v>
      </c>
      <c r="H21" s="35">
        <v>1.39</v>
      </c>
      <c r="I21" s="35">
        <v>1.81</v>
      </c>
      <c r="J21" s="35">
        <v>1.32</v>
      </c>
    </row>
    <row r="22" spans="1:10" x14ac:dyDescent="0.25">
      <c r="A22" s="2">
        <v>1919</v>
      </c>
      <c r="B22" s="2">
        <v>2000</v>
      </c>
      <c r="C22" s="12">
        <v>1.21</v>
      </c>
      <c r="D22" s="12">
        <v>1.38</v>
      </c>
      <c r="E22" s="12">
        <v>1.07</v>
      </c>
      <c r="F22" s="12">
        <v>1.1299999999999999</v>
      </c>
      <c r="G22" s="12">
        <v>1.38</v>
      </c>
      <c r="H22" s="12">
        <v>1.4</v>
      </c>
      <c r="I22" s="12">
        <v>1.82</v>
      </c>
      <c r="J22" s="12">
        <v>1.33</v>
      </c>
    </row>
    <row r="24" spans="1:10" x14ac:dyDescent="0.25">
      <c r="D24" s="13"/>
      <c r="E24" s="13"/>
      <c r="F24" s="13"/>
      <c r="G24" s="13"/>
    </row>
    <row r="25" spans="1:10" x14ac:dyDescent="0.25">
      <c r="D25" s="13"/>
      <c r="E25" s="13"/>
      <c r="F25" s="13"/>
      <c r="G25" s="13"/>
    </row>
    <row r="26" spans="1:10" x14ac:dyDescent="0.25">
      <c r="D26" s="13"/>
      <c r="E26" s="13"/>
      <c r="F26" s="13"/>
      <c r="G26" s="13"/>
    </row>
    <row r="27" spans="1:10" x14ac:dyDescent="0.25">
      <c r="D27" s="14"/>
      <c r="E27" s="14"/>
      <c r="F27" s="14"/>
      <c r="G27" s="14"/>
    </row>
    <row r="28" spans="1:10" x14ac:dyDescent="0.25">
      <c r="D28" s="14"/>
      <c r="E28" s="14"/>
      <c r="F28" s="14"/>
      <c r="G28" s="14"/>
    </row>
    <row r="29" spans="1:10" x14ac:dyDescent="0.25">
      <c r="D29" s="14"/>
      <c r="E29" s="14"/>
      <c r="F29" s="14"/>
      <c r="G29" s="14"/>
    </row>
    <row r="30" spans="1:10" x14ac:dyDescent="0.25">
      <c r="D30" s="14"/>
      <c r="E30" s="14"/>
      <c r="F30" s="14"/>
      <c r="G30" s="14"/>
    </row>
    <row r="31" spans="1:10" x14ac:dyDescent="0.25">
      <c r="D31" s="13"/>
      <c r="E31" s="13"/>
      <c r="F31" s="15"/>
      <c r="G31" s="13"/>
    </row>
    <row r="32" spans="1:10" x14ac:dyDescent="0.25">
      <c r="D32" s="13"/>
      <c r="E32" s="13"/>
      <c r="F32" s="15"/>
      <c r="G32" s="13"/>
    </row>
    <row r="33" spans="4:7" x14ac:dyDescent="0.25">
      <c r="D33" s="13"/>
      <c r="E33" s="16"/>
      <c r="F33" s="17"/>
      <c r="G33" s="13"/>
    </row>
  </sheetData>
  <mergeCells count="2">
    <mergeCell ref="A2:B2"/>
    <mergeCell ref="A1:L1"/>
  </mergeCells>
  <conditionalFormatting sqref="C3:L22">
    <cfRule type="expression" dxfId="2" priority="1" stopIfTrue="1">
      <formula>C$2&lt;&gt;0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L33"/>
  <sheetViews>
    <sheetView workbookViewId="0">
      <selection activeCell="B3" sqref="B3"/>
    </sheetView>
  </sheetViews>
  <sheetFormatPr baseColWidth="10" defaultRowHeight="15" x14ac:dyDescent="0.25"/>
  <cols>
    <col min="1" max="2" width="5" bestFit="1" customWidth="1"/>
    <col min="7" max="7" width="14" bestFit="1" customWidth="1"/>
  </cols>
  <sheetData>
    <row r="1" spans="1:12" ht="18.75" x14ac:dyDescent="0.3">
      <c r="A1" s="43" t="s">
        <v>111</v>
      </c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</row>
    <row r="2" spans="1:12" x14ac:dyDescent="0.25">
      <c r="A2" s="42" t="s">
        <v>120</v>
      </c>
      <c r="B2" s="42"/>
      <c r="C2" s="11" t="str">
        <f>calcul!B13</f>
        <v>BOLLORE</v>
      </c>
      <c r="D2" s="11" t="str">
        <f>calcul!B14</f>
        <v>DHL</v>
      </c>
      <c r="E2" s="11" t="str">
        <f>calcul!B15</f>
        <v>DPD</v>
      </c>
      <c r="F2" s="11" t="str">
        <f>calcul!B16</f>
        <v>FEDEX</v>
      </c>
      <c r="G2" s="11" t="str">
        <f>calcul!B17</f>
        <v>KHUENENAGEL</v>
      </c>
      <c r="H2" s="11" t="str">
        <f>calcul!B18</f>
        <v>RHENUS</v>
      </c>
      <c r="I2" s="11" t="str">
        <f>calcul!B19</f>
        <v>SCHENKER</v>
      </c>
      <c r="J2" s="11" t="str">
        <f>calcul!B20</f>
        <v>TNT</v>
      </c>
      <c r="K2" s="11">
        <f>calcul!B21</f>
        <v>0</v>
      </c>
      <c r="L2" s="11">
        <f>calcul!B22</f>
        <v>0</v>
      </c>
    </row>
    <row r="3" spans="1:12" x14ac:dyDescent="0.25">
      <c r="A3" s="2">
        <v>0</v>
      </c>
      <c r="B3" s="2">
        <v>100</v>
      </c>
      <c r="C3" s="12">
        <v>4</v>
      </c>
      <c r="D3" s="12">
        <v>22</v>
      </c>
      <c r="E3" s="12">
        <v>14</v>
      </c>
      <c r="F3" s="12">
        <v>6</v>
      </c>
      <c r="G3" s="35">
        <v>3.8</v>
      </c>
      <c r="H3" s="35">
        <v>5.6</v>
      </c>
      <c r="I3" s="35">
        <v>7.56</v>
      </c>
      <c r="J3" s="35">
        <v>4.2300000000000004</v>
      </c>
    </row>
    <row r="4" spans="1:12" x14ac:dyDescent="0.25">
      <c r="A4" s="2">
        <v>101</v>
      </c>
      <c r="B4" s="2">
        <v>200</v>
      </c>
      <c r="C4" s="12">
        <v>3.9</v>
      </c>
      <c r="D4" s="12">
        <v>21</v>
      </c>
      <c r="E4" s="12">
        <v>14.5</v>
      </c>
      <c r="F4" s="12">
        <v>5.75</v>
      </c>
      <c r="G4" s="35">
        <v>3.7</v>
      </c>
      <c r="H4" s="35">
        <v>5.6</v>
      </c>
      <c r="I4" s="35">
        <v>7.46</v>
      </c>
      <c r="J4" s="35">
        <v>4.13</v>
      </c>
    </row>
    <row r="5" spans="1:12" x14ac:dyDescent="0.25">
      <c r="A5" s="2">
        <v>202</v>
      </c>
      <c r="B5" s="2">
        <v>300</v>
      </c>
      <c r="C5" s="12">
        <v>3.8</v>
      </c>
      <c r="D5" s="12">
        <v>20</v>
      </c>
      <c r="E5" s="12">
        <v>15</v>
      </c>
      <c r="F5" s="12">
        <v>5.5</v>
      </c>
      <c r="G5" s="35">
        <v>3.6</v>
      </c>
      <c r="H5" s="35">
        <v>5.6</v>
      </c>
      <c r="I5" s="35">
        <v>7.36</v>
      </c>
      <c r="J5" s="35">
        <v>4.03</v>
      </c>
    </row>
    <row r="6" spans="1:12" x14ac:dyDescent="0.25">
      <c r="A6" s="2">
        <v>303</v>
      </c>
      <c r="B6" s="2">
        <v>400</v>
      </c>
      <c r="C6" s="12">
        <v>3.7</v>
      </c>
      <c r="D6" s="12">
        <v>19</v>
      </c>
      <c r="E6" s="12">
        <v>15.5</v>
      </c>
      <c r="F6" s="12">
        <v>5.25</v>
      </c>
      <c r="G6" s="35">
        <v>3.5</v>
      </c>
      <c r="H6" s="35">
        <v>5.6</v>
      </c>
      <c r="I6" s="35">
        <v>7.26</v>
      </c>
      <c r="J6" s="35">
        <v>3.93</v>
      </c>
    </row>
    <row r="7" spans="1:12" x14ac:dyDescent="0.25">
      <c r="A7" s="2">
        <v>404</v>
      </c>
      <c r="B7" s="2">
        <v>500</v>
      </c>
      <c r="C7" s="12">
        <v>3.6</v>
      </c>
      <c r="D7" s="12">
        <v>18</v>
      </c>
      <c r="E7" s="12">
        <v>16</v>
      </c>
      <c r="F7" s="12">
        <v>5</v>
      </c>
      <c r="G7" s="35">
        <v>3.4</v>
      </c>
      <c r="H7" s="35">
        <v>5.6</v>
      </c>
      <c r="I7" s="35">
        <v>7.16</v>
      </c>
      <c r="J7" s="35">
        <v>3.83</v>
      </c>
    </row>
    <row r="8" spans="1:12" x14ac:dyDescent="0.25">
      <c r="A8" s="2">
        <v>505</v>
      </c>
      <c r="B8" s="2">
        <v>600</v>
      </c>
      <c r="C8" s="12">
        <v>3.5</v>
      </c>
      <c r="D8" s="12">
        <v>17</v>
      </c>
      <c r="E8" s="12">
        <v>16.5</v>
      </c>
      <c r="F8" s="12">
        <v>4.75</v>
      </c>
      <c r="G8" s="35">
        <v>3.3</v>
      </c>
      <c r="H8" s="35">
        <v>5.6</v>
      </c>
      <c r="I8" s="35">
        <v>7.06</v>
      </c>
      <c r="J8" s="35">
        <v>3.73</v>
      </c>
    </row>
    <row r="9" spans="1:12" x14ac:dyDescent="0.25">
      <c r="A9" s="2">
        <v>606</v>
      </c>
      <c r="B9" s="2">
        <v>700</v>
      </c>
      <c r="C9" s="12">
        <v>3.4</v>
      </c>
      <c r="D9" s="12">
        <v>16</v>
      </c>
      <c r="E9" s="12">
        <v>17</v>
      </c>
      <c r="F9" s="12">
        <v>4.5</v>
      </c>
      <c r="G9" s="35">
        <v>3.2</v>
      </c>
      <c r="H9" s="35">
        <v>5.6</v>
      </c>
      <c r="I9" s="35">
        <v>6.96</v>
      </c>
      <c r="J9" s="35">
        <v>3.63</v>
      </c>
    </row>
    <row r="10" spans="1:12" x14ac:dyDescent="0.25">
      <c r="A10" s="2">
        <v>707</v>
      </c>
      <c r="B10" s="2">
        <v>800</v>
      </c>
      <c r="C10" s="12">
        <v>3.3</v>
      </c>
      <c r="D10" s="12">
        <v>15</v>
      </c>
      <c r="E10" s="12">
        <v>17.5</v>
      </c>
      <c r="F10" s="12">
        <v>4.25</v>
      </c>
      <c r="G10" s="35">
        <v>3.1</v>
      </c>
      <c r="H10" s="35">
        <v>5.6</v>
      </c>
      <c r="I10" s="35">
        <v>6.86</v>
      </c>
      <c r="J10" s="35">
        <v>3.53</v>
      </c>
    </row>
    <row r="11" spans="1:12" x14ac:dyDescent="0.25">
      <c r="A11" s="2">
        <v>808</v>
      </c>
      <c r="B11" s="2">
        <v>900</v>
      </c>
      <c r="C11" s="12">
        <v>3.2</v>
      </c>
      <c r="D11" s="12">
        <v>14</v>
      </c>
      <c r="E11" s="12">
        <v>18</v>
      </c>
      <c r="F11" s="12">
        <v>4</v>
      </c>
      <c r="G11" s="35">
        <v>3</v>
      </c>
      <c r="H11" s="35">
        <v>5.6</v>
      </c>
      <c r="I11" s="35">
        <v>6.76</v>
      </c>
      <c r="J11" s="35">
        <v>3.43</v>
      </c>
    </row>
    <row r="12" spans="1:12" x14ac:dyDescent="0.25">
      <c r="A12" s="2">
        <v>909</v>
      </c>
      <c r="B12" s="2">
        <v>1000</v>
      </c>
      <c r="C12" s="12">
        <v>3.1</v>
      </c>
      <c r="D12" s="12">
        <v>13</v>
      </c>
      <c r="E12" s="12">
        <v>18.5</v>
      </c>
      <c r="F12" s="12">
        <v>3.75</v>
      </c>
      <c r="G12" s="35">
        <v>2.9</v>
      </c>
      <c r="H12" s="35">
        <v>5.6</v>
      </c>
      <c r="I12" s="35">
        <v>6.66</v>
      </c>
      <c r="J12" s="35">
        <v>3.33</v>
      </c>
    </row>
    <row r="13" spans="1:12" x14ac:dyDescent="0.25">
      <c r="A13" s="2">
        <v>1010</v>
      </c>
      <c r="B13" s="2">
        <v>1100</v>
      </c>
      <c r="C13" s="12">
        <v>3</v>
      </c>
      <c r="D13" s="12">
        <v>12</v>
      </c>
      <c r="E13" s="12">
        <v>19</v>
      </c>
      <c r="F13" s="12">
        <v>3.5</v>
      </c>
      <c r="G13" s="35">
        <v>2.8</v>
      </c>
      <c r="H13" s="35">
        <v>5.6</v>
      </c>
      <c r="I13" s="35">
        <v>6.56</v>
      </c>
      <c r="J13" s="35">
        <v>3.2299999999999902</v>
      </c>
    </row>
    <row r="14" spans="1:12" x14ac:dyDescent="0.25">
      <c r="A14" s="2">
        <v>1111</v>
      </c>
      <c r="B14" s="2">
        <v>1200</v>
      </c>
      <c r="C14" s="12">
        <v>2.9</v>
      </c>
      <c r="D14" s="12">
        <v>11</v>
      </c>
      <c r="E14" s="12">
        <v>19.5</v>
      </c>
      <c r="F14" s="12">
        <v>3.25</v>
      </c>
      <c r="G14" s="35">
        <v>2.7</v>
      </c>
      <c r="H14" s="35">
        <v>5.6</v>
      </c>
      <c r="I14" s="35">
        <v>6.46</v>
      </c>
      <c r="J14" s="35">
        <v>3.1299999999999901</v>
      </c>
    </row>
    <row r="15" spans="1:12" x14ac:dyDescent="0.25">
      <c r="A15" s="2">
        <v>1212</v>
      </c>
      <c r="B15" s="2">
        <v>1300</v>
      </c>
      <c r="C15" s="12">
        <v>2.8</v>
      </c>
      <c r="D15" s="12">
        <v>10</v>
      </c>
      <c r="E15" s="12">
        <v>20</v>
      </c>
      <c r="F15" s="12">
        <v>3</v>
      </c>
      <c r="G15" s="35">
        <v>2.6</v>
      </c>
      <c r="H15" s="35">
        <v>5.6</v>
      </c>
      <c r="I15" s="35">
        <v>6.36</v>
      </c>
      <c r="J15" s="35">
        <v>3.02999999999999</v>
      </c>
    </row>
    <row r="16" spans="1:12" x14ac:dyDescent="0.25">
      <c r="A16" s="2">
        <v>1313</v>
      </c>
      <c r="B16" s="2">
        <v>1400</v>
      </c>
      <c r="C16" s="12">
        <v>2.7</v>
      </c>
      <c r="D16" s="12">
        <v>9</v>
      </c>
      <c r="E16" s="12">
        <v>20.5</v>
      </c>
      <c r="F16" s="12">
        <v>2.75</v>
      </c>
      <c r="G16" s="35">
        <v>2.5</v>
      </c>
      <c r="H16" s="35">
        <v>5.6</v>
      </c>
      <c r="I16" s="35">
        <v>6.26</v>
      </c>
      <c r="J16" s="35">
        <v>2.9299999999999899</v>
      </c>
    </row>
    <row r="17" spans="1:10" x14ac:dyDescent="0.25">
      <c r="A17" s="2">
        <v>1414</v>
      </c>
      <c r="B17" s="2">
        <v>1500</v>
      </c>
      <c r="C17" s="12">
        <v>2.6</v>
      </c>
      <c r="D17" s="12">
        <v>8</v>
      </c>
      <c r="E17" s="12">
        <v>21</v>
      </c>
      <c r="F17" s="12">
        <v>2.5</v>
      </c>
      <c r="G17" s="35">
        <v>2.4</v>
      </c>
      <c r="H17" s="35">
        <v>5.6</v>
      </c>
      <c r="I17" s="35">
        <v>6.16</v>
      </c>
      <c r="J17" s="35">
        <v>2.8299999999999899</v>
      </c>
    </row>
    <row r="18" spans="1:10" x14ac:dyDescent="0.25">
      <c r="A18" s="2">
        <v>1515</v>
      </c>
      <c r="B18" s="2">
        <v>1600</v>
      </c>
      <c r="C18" s="12">
        <v>2.5</v>
      </c>
      <c r="D18" s="12">
        <v>7</v>
      </c>
      <c r="E18" s="12">
        <v>21.5</v>
      </c>
      <c r="F18" s="12">
        <v>2.25</v>
      </c>
      <c r="G18" s="35">
        <v>2.30000000000001</v>
      </c>
      <c r="H18" s="35">
        <v>5.6</v>
      </c>
      <c r="I18" s="35">
        <v>6.0600000000000103</v>
      </c>
      <c r="J18" s="35">
        <v>2.7299999999999902</v>
      </c>
    </row>
    <row r="19" spans="1:10" x14ac:dyDescent="0.25">
      <c r="A19" s="2">
        <v>1616</v>
      </c>
      <c r="B19" s="2">
        <v>1700</v>
      </c>
      <c r="C19" s="12">
        <v>2.4</v>
      </c>
      <c r="D19" s="12">
        <v>6</v>
      </c>
      <c r="E19" s="12">
        <v>22</v>
      </c>
      <c r="F19" s="12">
        <v>2</v>
      </c>
      <c r="G19" s="35">
        <v>2.2000000000000099</v>
      </c>
      <c r="H19" s="35">
        <v>5.6</v>
      </c>
      <c r="I19" s="35">
        <v>5.9600000000000097</v>
      </c>
      <c r="J19" s="35">
        <v>2.6299999999999901</v>
      </c>
    </row>
    <row r="20" spans="1:10" x14ac:dyDescent="0.25">
      <c r="A20" s="2">
        <v>1717</v>
      </c>
      <c r="B20" s="2">
        <v>1800</v>
      </c>
      <c r="C20" s="12">
        <v>2.2999999999999998</v>
      </c>
      <c r="D20" s="12">
        <v>5</v>
      </c>
      <c r="E20" s="12">
        <v>22.5</v>
      </c>
      <c r="F20" s="12">
        <v>1.75</v>
      </c>
      <c r="G20" s="35">
        <v>2.1000000000000099</v>
      </c>
      <c r="H20" s="35">
        <v>5.6</v>
      </c>
      <c r="I20" s="35">
        <v>5.8600000000000101</v>
      </c>
      <c r="J20" s="35">
        <v>2.52999999999999</v>
      </c>
    </row>
    <row r="21" spans="1:10" x14ac:dyDescent="0.25">
      <c r="A21" s="2">
        <v>1818</v>
      </c>
      <c r="B21" s="2">
        <v>1900</v>
      </c>
      <c r="C21" s="12">
        <v>2.2000000000000002</v>
      </c>
      <c r="D21" s="12">
        <v>4</v>
      </c>
      <c r="E21" s="12">
        <v>23</v>
      </c>
      <c r="F21" s="12">
        <v>1.5</v>
      </c>
      <c r="G21" s="35">
        <v>2.0000000000000102</v>
      </c>
      <c r="H21" s="35">
        <v>5.6</v>
      </c>
      <c r="I21" s="35">
        <v>5.7600000000000096</v>
      </c>
      <c r="J21" s="35">
        <v>2.4299999999999899</v>
      </c>
    </row>
    <row r="22" spans="1:10" x14ac:dyDescent="0.25">
      <c r="A22" s="2">
        <v>1919</v>
      </c>
      <c r="B22" s="2">
        <v>2000</v>
      </c>
      <c r="C22" s="12">
        <v>2.1</v>
      </c>
      <c r="D22" s="12">
        <v>3</v>
      </c>
      <c r="E22" s="12">
        <v>23.5</v>
      </c>
      <c r="F22" s="12">
        <v>1.25</v>
      </c>
      <c r="G22" s="35">
        <v>1.9000000000000099</v>
      </c>
      <c r="H22" s="35">
        <v>5.6</v>
      </c>
      <c r="I22" s="35">
        <v>5.6600000000000099</v>
      </c>
      <c r="J22" s="35">
        <v>2.3299999999999899</v>
      </c>
    </row>
    <row r="24" spans="1:10" x14ac:dyDescent="0.25">
      <c r="D24" s="13"/>
      <c r="E24" s="13"/>
      <c r="F24" s="13"/>
      <c r="G24" s="13"/>
    </row>
    <row r="25" spans="1:10" x14ac:dyDescent="0.25">
      <c r="D25" s="13"/>
      <c r="E25" s="13"/>
      <c r="F25" s="13"/>
      <c r="G25" s="13"/>
    </row>
    <row r="26" spans="1:10" x14ac:dyDescent="0.25">
      <c r="D26" s="13"/>
      <c r="E26" s="13"/>
      <c r="F26" s="13"/>
      <c r="G26" s="13"/>
    </row>
    <row r="27" spans="1:10" x14ac:dyDescent="0.25">
      <c r="D27" s="14"/>
      <c r="E27" s="14"/>
      <c r="F27" s="14"/>
      <c r="G27" s="14"/>
    </row>
    <row r="28" spans="1:10" x14ac:dyDescent="0.25">
      <c r="D28" s="14"/>
      <c r="E28" s="14"/>
      <c r="F28" s="14"/>
      <c r="G28" s="14"/>
    </row>
    <row r="29" spans="1:10" x14ac:dyDescent="0.25">
      <c r="D29" s="14"/>
      <c r="E29" s="14"/>
      <c r="F29" s="14"/>
      <c r="G29" s="14"/>
    </row>
    <row r="30" spans="1:10" x14ac:dyDescent="0.25">
      <c r="D30" s="14"/>
      <c r="E30" s="14"/>
      <c r="F30" s="14"/>
      <c r="G30" s="14"/>
    </row>
    <row r="31" spans="1:10" x14ac:dyDescent="0.25">
      <c r="D31" s="13"/>
      <c r="E31" s="13"/>
      <c r="F31" s="15"/>
      <c r="G31" s="13"/>
    </row>
    <row r="32" spans="1:10" x14ac:dyDescent="0.25">
      <c r="D32" s="13"/>
      <c r="E32" s="13"/>
      <c r="F32" s="15"/>
      <c r="G32" s="13"/>
    </row>
    <row r="33" spans="4:7" x14ac:dyDescent="0.25">
      <c r="D33" s="13"/>
      <c r="E33" s="16"/>
      <c r="F33" s="17"/>
      <c r="G33" s="13"/>
    </row>
  </sheetData>
  <mergeCells count="2">
    <mergeCell ref="A2:B2"/>
    <mergeCell ref="A1:L1"/>
  </mergeCells>
  <conditionalFormatting sqref="C3:L22">
    <cfRule type="expression" dxfId="1" priority="1" stopIfTrue="1">
      <formula>C$2&lt;&gt;0</formula>
    </cfRule>
  </conditionalFormatting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L33"/>
  <sheetViews>
    <sheetView workbookViewId="0">
      <selection activeCell="L9" sqref="L9"/>
    </sheetView>
  </sheetViews>
  <sheetFormatPr baseColWidth="10" defaultRowHeight="15" x14ac:dyDescent="0.25"/>
  <cols>
    <col min="1" max="2" width="5" bestFit="1" customWidth="1"/>
    <col min="7" max="7" width="14" bestFit="1" customWidth="1"/>
  </cols>
  <sheetData>
    <row r="1" spans="1:12" ht="18.75" x14ac:dyDescent="0.3">
      <c r="A1" s="43" t="s">
        <v>112</v>
      </c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</row>
    <row r="2" spans="1:12" x14ac:dyDescent="0.25">
      <c r="A2" s="42" t="s">
        <v>121</v>
      </c>
      <c r="B2" s="42"/>
      <c r="C2" s="11" t="str">
        <f>calcul!B13</f>
        <v>BOLLORE</v>
      </c>
      <c r="D2" s="11" t="str">
        <f>calcul!B14</f>
        <v>DHL</v>
      </c>
      <c r="E2" s="11" t="str">
        <f>calcul!B15</f>
        <v>DPD</v>
      </c>
      <c r="F2" s="11" t="str">
        <f>calcul!B16</f>
        <v>FEDEX</v>
      </c>
      <c r="G2" s="11" t="str">
        <f>calcul!B17</f>
        <v>KHUENENAGEL</v>
      </c>
      <c r="H2" s="11" t="str">
        <f>calcul!B18</f>
        <v>RHENUS</v>
      </c>
      <c r="I2" s="11" t="str">
        <f>calcul!B19</f>
        <v>SCHENKER</v>
      </c>
      <c r="J2" s="11" t="str">
        <f>calcul!B20</f>
        <v>TNT</v>
      </c>
      <c r="K2" s="11">
        <f>calcul!B21</f>
        <v>0</v>
      </c>
      <c r="L2" s="11">
        <f>calcul!B22</f>
        <v>0</v>
      </c>
    </row>
    <row r="3" spans="1:12" x14ac:dyDescent="0.25">
      <c r="A3" s="2">
        <v>0</v>
      </c>
      <c r="B3" s="2">
        <v>100</v>
      </c>
      <c r="C3" s="12">
        <v>5</v>
      </c>
      <c r="D3" s="12">
        <v>8</v>
      </c>
      <c r="E3" s="12">
        <v>5</v>
      </c>
      <c r="F3" s="12">
        <v>2</v>
      </c>
      <c r="G3" s="35">
        <v>1.19</v>
      </c>
      <c r="H3" s="35">
        <v>1.21</v>
      </c>
      <c r="I3" s="35">
        <v>1.63</v>
      </c>
      <c r="J3" s="35">
        <v>1.1399999999999999</v>
      </c>
    </row>
    <row r="4" spans="1:12" x14ac:dyDescent="0.25">
      <c r="A4" s="2">
        <v>101</v>
      </c>
      <c r="B4" s="2">
        <v>200</v>
      </c>
      <c r="C4" s="12">
        <v>4.9000000000000004</v>
      </c>
      <c r="D4" s="12">
        <v>7.8</v>
      </c>
      <c r="E4" s="12">
        <v>5.75</v>
      </c>
      <c r="F4" s="12">
        <v>1.99</v>
      </c>
      <c r="G4" s="12">
        <v>1.2</v>
      </c>
      <c r="H4" s="12">
        <v>1.22</v>
      </c>
      <c r="I4" s="12">
        <v>1.64</v>
      </c>
      <c r="J4" s="12">
        <v>1.1499999999999999</v>
      </c>
    </row>
    <row r="5" spans="1:12" x14ac:dyDescent="0.25">
      <c r="A5" s="2">
        <v>202</v>
      </c>
      <c r="B5" s="2">
        <v>300</v>
      </c>
      <c r="C5" s="12">
        <v>4.8</v>
      </c>
      <c r="D5" s="12">
        <v>7.6</v>
      </c>
      <c r="E5" s="12">
        <v>6.5</v>
      </c>
      <c r="F5" s="12">
        <v>1.98</v>
      </c>
      <c r="G5" s="35">
        <v>1.21</v>
      </c>
      <c r="H5" s="35">
        <v>1.23</v>
      </c>
      <c r="I5" s="35">
        <v>1.65</v>
      </c>
      <c r="J5" s="35">
        <v>1.1599999999999999</v>
      </c>
    </row>
    <row r="6" spans="1:12" x14ac:dyDescent="0.25">
      <c r="A6" s="2">
        <v>303</v>
      </c>
      <c r="B6" s="2">
        <v>400</v>
      </c>
      <c r="C6" s="12">
        <v>4.7</v>
      </c>
      <c r="D6" s="12">
        <v>7.4</v>
      </c>
      <c r="E6" s="12">
        <v>7.25</v>
      </c>
      <c r="F6" s="12">
        <v>1.97</v>
      </c>
      <c r="G6" s="12">
        <v>1.22</v>
      </c>
      <c r="H6" s="12">
        <v>1.24</v>
      </c>
      <c r="I6" s="12">
        <v>1.66</v>
      </c>
      <c r="J6" s="12">
        <v>1.17</v>
      </c>
    </row>
    <row r="7" spans="1:12" x14ac:dyDescent="0.25">
      <c r="A7" s="2">
        <v>404</v>
      </c>
      <c r="B7" s="2">
        <v>500</v>
      </c>
      <c r="C7" s="12">
        <v>4.5999999999999996</v>
      </c>
      <c r="D7" s="12">
        <v>7.2</v>
      </c>
      <c r="E7" s="12">
        <v>8</v>
      </c>
      <c r="F7" s="12">
        <v>1.96</v>
      </c>
      <c r="G7" s="35">
        <v>1.23</v>
      </c>
      <c r="H7" s="35">
        <v>1.25</v>
      </c>
      <c r="I7" s="35">
        <v>1.67</v>
      </c>
      <c r="J7" s="35">
        <v>1.18</v>
      </c>
    </row>
    <row r="8" spans="1:12" x14ac:dyDescent="0.25">
      <c r="A8" s="2">
        <v>505</v>
      </c>
      <c r="B8" s="2">
        <v>600</v>
      </c>
      <c r="C8" s="12">
        <v>4.5</v>
      </c>
      <c r="D8" s="12">
        <v>7</v>
      </c>
      <c r="E8" s="12">
        <v>8.75</v>
      </c>
      <c r="F8" s="12">
        <v>1.95</v>
      </c>
      <c r="G8" s="12">
        <v>1.24</v>
      </c>
      <c r="H8" s="12">
        <v>1.26</v>
      </c>
      <c r="I8" s="12">
        <v>1.68</v>
      </c>
      <c r="J8" s="12">
        <v>1.19</v>
      </c>
    </row>
    <row r="9" spans="1:12" x14ac:dyDescent="0.25">
      <c r="A9" s="2">
        <v>606</v>
      </c>
      <c r="B9" s="2">
        <v>700</v>
      </c>
      <c r="C9" s="12">
        <v>4.4000000000000004</v>
      </c>
      <c r="D9" s="12">
        <v>6.8</v>
      </c>
      <c r="E9" s="12">
        <v>9.5</v>
      </c>
      <c r="F9" s="12">
        <v>1.94</v>
      </c>
      <c r="G9" s="35">
        <v>1.25</v>
      </c>
      <c r="H9" s="35">
        <v>1.27</v>
      </c>
      <c r="I9" s="35">
        <v>1.69</v>
      </c>
      <c r="J9" s="35">
        <v>1.2</v>
      </c>
    </row>
    <row r="10" spans="1:12" x14ac:dyDescent="0.25">
      <c r="A10" s="2">
        <v>707</v>
      </c>
      <c r="B10" s="2">
        <v>800</v>
      </c>
      <c r="C10" s="12">
        <v>4.3</v>
      </c>
      <c r="D10" s="12">
        <v>6.6</v>
      </c>
      <c r="E10" s="12">
        <v>10.25</v>
      </c>
      <c r="F10" s="12">
        <v>1.93</v>
      </c>
      <c r="G10" s="12">
        <v>1.26</v>
      </c>
      <c r="H10" s="12">
        <v>1.28</v>
      </c>
      <c r="I10" s="12">
        <v>1.7</v>
      </c>
      <c r="J10" s="12">
        <v>1.21</v>
      </c>
    </row>
    <row r="11" spans="1:12" x14ac:dyDescent="0.25">
      <c r="A11" s="2">
        <v>808</v>
      </c>
      <c r="B11" s="2">
        <v>900</v>
      </c>
      <c r="C11" s="12">
        <v>4.2</v>
      </c>
      <c r="D11" s="12">
        <v>6.4</v>
      </c>
      <c r="E11" s="12">
        <v>11</v>
      </c>
      <c r="F11" s="12">
        <v>1.92</v>
      </c>
      <c r="G11" s="35">
        <v>1.27</v>
      </c>
      <c r="H11" s="35">
        <v>1.29</v>
      </c>
      <c r="I11" s="35">
        <v>1.71</v>
      </c>
      <c r="J11" s="35">
        <v>1.22</v>
      </c>
    </row>
    <row r="12" spans="1:12" x14ac:dyDescent="0.25">
      <c r="A12" s="2">
        <v>909</v>
      </c>
      <c r="B12" s="2">
        <v>1000</v>
      </c>
      <c r="C12" s="12">
        <v>4.0999999999999996</v>
      </c>
      <c r="D12" s="12">
        <v>6.2</v>
      </c>
      <c r="E12" s="12">
        <v>11.75</v>
      </c>
      <c r="F12" s="12">
        <v>1.91</v>
      </c>
      <c r="G12" s="12">
        <v>1.28</v>
      </c>
      <c r="H12" s="12">
        <v>1.3</v>
      </c>
      <c r="I12" s="12">
        <v>1.72</v>
      </c>
      <c r="J12" s="12">
        <v>1.23</v>
      </c>
    </row>
    <row r="13" spans="1:12" x14ac:dyDescent="0.25">
      <c r="A13" s="2">
        <v>1010</v>
      </c>
      <c r="B13" s="2">
        <v>1100</v>
      </c>
      <c r="C13" s="12">
        <v>4</v>
      </c>
      <c r="D13" s="12">
        <v>6</v>
      </c>
      <c r="E13" s="12">
        <v>12.5</v>
      </c>
      <c r="F13" s="12">
        <v>1.9</v>
      </c>
      <c r="G13" s="35">
        <v>1.29</v>
      </c>
      <c r="H13" s="35">
        <v>1.31</v>
      </c>
      <c r="I13" s="35">
        <v>1.73</v>
      </c>
      <c r="J13" s="35">
        <v>1.24</v>
      </c>
    </row>
    <row r="14" spans="1:12" x14ac:dyDescent="0.25">
      <c r="A14" s="2">
        <v>1111</v>
      </c>
      <c r="B14" s="2">
        <v>1200</v>
      </c>
      <c r="C14" s="12">
        <v>3.9</v>
      </c>
      <c r="D14" s="12">
        <v>5.8</v>
      </c>
      <c r="E14" s="12">
        <v>13.25</v>
      </c>
      <c r="F14" s="12">
        <v>1.89</v>
      </c>
      <c r="G14" s="12">
        <v>1.3</v>
      </c>
      <c r="H14" s="12">
        <v>1.32</v>
      </c>
      <c r="I14" s="12">
        <v>1.74</v>
      </c>
      <c r="J14" s="12">
        <v>1.25</v>
      </c>
    </row>
    <row r="15" spans="1:12" x14ac:dyDescent="0.25">
      <c r="A15" s="2">
        <v>1212</v>
      </c>
      <c r="B15" s="2">
        <v>1300</v>
      </c>
      <c r="C15" s="12">
        <v>3.8</v>
      </c>
      <c r="D15" s="12">
        <v>5.6</v>
      </c>
      <c r="E15" s="12">
        <v>14</v>
      </c>
      <c r="F15" s="12">
        <v>1.88</v>
      </c>
      <c r="G15" s="35">
        <v>1.31</v>
      </c>
      <c r="H15" s="35">
        <v>1.33</v>
      </c>
      <c r="I15" s="35">
        <v>1.75</v>
      </c>
      <c r="J15" s="35">
        <v>1.26</v>
      </c>
    </row>
    <row r="16" spans="1:12" x14ac:dyDescent="0.25">
      <c r="A16" s="2">
        <v>1313</v>
      </c>
      <c r="B16" s="2">
        <v>1400</v>
      </c>
      <c r="C16" s="12">
        <v>3.7</v>
      </c>
      <c r="D16" s="12">
        <v>5.4</v>
      </c>
      <c r="E16" s="12">
        <v>14.75</v>
      </c>
      <c r="F16" s="12">
        <v>1.87</v>
      </c>
      <c r="G16" s="12">
        <v>1.32</v>
      </c>
      <c r="H16" s="12">
        <v>1.34</v>
      </c>
      <c r="I16" s="12">
        <v>1.76</v>
      </c>
      <c r="J16" s="12">
        <v>1.27</v>
      </c>
    </row>
    <row r="17" spans="1:10" x14ac:dyDescent="0.25">
      <c r="A17" s="2">
        <v>1414</v>
      </c>
      <c r="B17" s="2">
        <v>1500</v>
      </c>
      <c r="C17" s="12">
        <v>3.6</v>
      </c>
      <c r="D17" s="12">
        <v>5.2</v>
      </c>
      <c r="E17" s="12">
        <v>15.5</v>
      </c>
      <c r="F17" s="12">
        <v>1.86</v>
      </c>
      <c r="G17" s="35">
        <v>1.33</v>
      </c>
      <c r="H17" s="35">
        <v>1.35</v>
      </c>
      <c r="I17" s="35">
        <v>1.77</v>
      </c>
      <c r="J17" s="35">
        <v>1.28</v>
      </c>
    </row>
    <row r="18" spans="1:10" x14ac:dyDescent="0.25">
      <c r="A18" s="2">
        <v>1515</v>
      </c>
      <c r="B18" s="2">
        <v>1600</v>
      </c>
      <c r="C18" s="12">
        <v>3.5000000000000102</v>
      </c>
      <c r="D18" s="12">
        <v>5</v>
      </c>
      <c r="E18" s="12">
        <v>16.25</v>
      </c>
      <c r="F18" s="12">
        <v>1.85</v>
      </c>
      <c r="G18" s="12">
        <v>1.34</v>
      </c>
      <c r="H18" s="12">
        <v>1.36</v>
      </c>
      <c r="I18" s="12">
        <v>1.78</v>
      </c>
      <c r="J18" s="12">
        <v>1.29</v>
      </c>
    </row>
    <row r="19" spans="1:10" x14ac:dyDescent="0.25">
      <c r="A19" s="2">
        <v>1616</v>
      </c>
      <c r="B19" s="2">
        <v>1700</v>
      </c>
      <c r="C19" s="12">
        <v>3.4000000000000101</v>
      </c>
      <c r="D19" s="12">
        <v>4.8</v>
      </c>
      <c r="E19" s="12">
        <v>17</v>
      </c>
      <c r="F19" s="12">
        <v>1.84</v>
      </c>
      <c r="G19" s="35">
        <v>1.35</v>
      </c>
      <c r="H19" s="35">
        <v>1.37</v>
      </c>
      <c r="I19" s="35">
        <v>1.79</v>
      </c>
      <c r="J19" s="35">
        <v>1.3</v>
      </c>
    </row>
    <row r="20" spans="1:10" x14ac:dyDescent="0.25">
      <c r="A20" s="2">
        <v>1717</v>
      </c>
      <c r="B20" s="2">
        <v>1800</v>
      </c>
      <c r="C20" s="12">
        <v>3.30000000000001</v>
      </c>
      <c r="D20" s="12">
        <v>4.5999999999999996</v>
      </c>
      <c r="E20" s="12">
        <v>17.75</v>
      </c>
      <c r="F20" s="12">
        <v>1.83</v>
      </c>
      <c r="G20" s="12">
        <v>1.36</v>
      </c>
      <c r="H20" s="12">
        <v>1.38</v>
      </c>
      <c r="I20" s="12">
        <v>1.8</v>
      </c>
      <c r="J20" s="12">
        <v>1.31</v>
      </c>
    </row>
    <row r="21" spans="1:10" x14ac:dyDescent="0.25">
      <c r="A21" s="2">
        <v>1818</v>
      </c>
      <c r="B21" s="2">
        <v>1900</v>
      </c>
      <c r="C21" s="12">
        <v>3.2000000000000099</v>
      </c>
      <c r="D21" s="12">
        <v>4.4000000000000004</v>
      </c>
      <c r="E21" s="12">
        <v>18.5</v>
      </c>
      <c r="F21" s="12">
        <v>1.82</v>
      </c>
      <c r="G21" s="35">
        <v>1.37</v>
      </c>
      <c r="H21" s="35">
        <v>1.39</v>
      </c>
      <c r="I21" s="35">
        <v>1.81</v>
      </c>
      <c r="J21" s="35">
        <v>1.32</v>
      </c>
    </row>
    <row r="22" spans="1:10" x14ac:dyDescent="0.25">
      <c r="A22" s="2">
        <v>1919</v>
      </c>
      <c r="B22" s="2">
        <v>2000</v>
      </c>
      <c r="C22" s="12">
        <v>3.1000000000000099</v>
      </c>
      <c r="D22" s="12">
        <v>4.2</v>
      </c>
      <c r="E22" s="12">
        <v>19.25</v>
      </c>
      <c r="F22" s="12">
        <v>1.81</v>
      </c>
      <c r="G22" s="12">
        <v>1.38</v>
      </c>
      <c r="H22" s="12">
        <v>1.4</v>
      </c>
      <c r="I22" s="12">
        <v>1.82</v>
      </c>
      <c r="J22" s="12">
        <v>1.33</v>
      </c>
    </row>
    <row r="24" spans="1:10" x14ac:dyDescent="0.25">
      <c r="D24" s="13"/>
      <c r="E24" s="13"/>
      <c r="F24" s="13"/>
      <c r="G24" s="13"/>
    </row>
    <row r="25" spans="1:10" x14ac:dyDescent="0.25">
      <c r="D25" s="13"/>
      <c r="E25" s="13"/>
      <c r="F25" s="13"/>
      <c r="G25" s="13"/>
    </row>
    <row r="26" spans="1:10" x14ac:dyDescent="0.25">
      <c r="D26" s="13"/>
      <c r="E26" s="13"/>
      <c r="F26" s="13"/>
      <c r="G26" s="13"/>
    </row>
    <row r="27" spans="1:10" x14ac:dyDescent="0.25">
      <c r="D27" s="14"/>
      <c r="E27" s="14"/>
      <c r="F27" s="14"/>
      <c r="G27" s="14"/>
    </row>
    <row r="28" spans="1:10" x14ac:dyDescent="0.25">
      <c r="D28" s="14"/>
      <c r="E28" s="14"/>
      <c r="F28" s="14"/>
      <c r="G28" s="14"/>
    </row>
    <row r="29" spans="1:10" x14ac:dyDescent="0.25">
      <c r="D29" s="14"/>
      <c r="E29" s="14"/>
      <c r="F29" s="14"/>
      <c r="G29" s="14"/>
    </row>
    <row r="30" spans="1:10" x14ac:dyDescent="0.25">
      <c r="D30" s="14"/>
      <c r="E30" s="14"/>
      <c r="F30" s="14"/>
      <c r="G30" s="14"/>
    </row>
    <row r="31" spans="1:10" x14ac:dyDescent="0.25">
      <c r="D31" s="13"/>
      <c r="E31" s="13"/>
      <c r="F31" s="15"/>
      <c r="G31" s="13"/>
    </row>
    <row r="32" spans="1:10" x14ac:dyDescent="0.25">
      <c r="D32" s="13"/>
      <c r="E32" s="13"/>
      <c r="F32" s="15"/>
      <c r="G32" s="13"/>
    </row>
    <row r="33" spans="4:7" x14ac:dyDescent="0.25">
      <c r="D33" s="13"/>
      <c r="E33" s="16"/>
      <c r="F33" s="17"/>
      <c r="G33" s="13"/>
    </row>
  </sheetData>
  <mergeCells count="2">
    <mergeCell ref="A1:L1"/>
    <mergeCell ref="A2:B2"/>
  </mergeCells>
  <conditionalFormatting sqref="C3:L22">
    <cfRule type="expression" dxfId="0" priority="1" stopIfTrue="1">
      <formula>C$2&lt;&gt;0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calcul</vt:lpstr>
      <vt:lpstr>Distance</vt:lpstr>
      <vt:lpstr>Temps</vt:lpstr>
      <vt:lpstr> Kilometre</vt:lpstr>
      <vt:lpstr>Poids</vt:lpstr>
      <vt:lpstr>Volume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2021-01-01T15:22:02Z</dcterms:modified>
</cp:coreProperties>
</file>