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ckerauer\Desktop\"/>
    </mc:Choice>
  </mc:AlternateContent>
  <xr:revisionPtr revIDLastSave="0" documentId="8_{65F6CA39-8732-4DA6-929D-859AF6DB665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TD-SpecClients" sheetId="1" r:id="rId1"/>
    <sheet name="Ordonnance de traitement" sheetId="4" r:id="rId2"/>
    <sheet name="Listes" sheetId="2" r:id="rId3"/>
  </sheets>
  <definedNames>
    <definedName name="_xlnm._FilterDatabase" localSheetId="0" hidden="1">'TD-SpecClients'!$A$10:$I$14</definedName>
    <definedName name="f_nom">OFFSET('TD-SpecClients'!$A$11,0,0,COUNTA('Ordonnance de traitement'!$A:$A)-1,1)</definedName>
    <definedName name="ListeNom">BaseDonnee[Nom du vin]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F3" i="2" l="1"/>
  <c r="I13" i="4" l="1"/>
  <c r="I12" i="4"/>
  <c r="I11" i="4"/>
  <c r="I10" i="4"/>
  <c r="I9" i="4"/>
  <c r="I8" i="4"/>
</calcChain>
</file>

<file path=xl/sharedStrings.xml><?xml version="1.0" encoding="utf-8"?>
<sst xmlns="http://schemas.openxmlformats.org/spreadsheetml/2006/main" count="78" uniqueCount="63">
  <si>
    <t xml:space="preserve">Spécifications clients </t>
  </si>
  <si>
    <t>Nom du vin</t>
  </si>
  <si>
    <t>Millésime</t>
  </si>
  <si>
    <t xml:space="preserve">Type </t>
  </si>
  <si>
    <t>Volume (hL)</t>
  </si>
  <si>
    <t>Cépage</t>
  </si>
  <si>
    <t>Couleur</t>
  </si>
  <si>
    <t xml:space="preserve">Appelation </t>
  </si>
  <si>
    <t>Type</t>
  </si>
  <si>
    <t>Conventionnel</t>
  </si>
  <si>
    <t xml:space="preserve">Bio </t>
  </si>
  <si>
    <t>Vegan</t>
  </si>
  <si>
    <t>HVE</t>
  </si>
  <si>
    <t>Demeter</t>
  </si>
  <si>
    <t>NOP</t>
  </si>
  <si>
    <t>Oui</t>
  </si>
  <si>
    <t>Non</t>
  </si>
  <si>
    <t xml:space="preserve">Vegan </t>
  </si>
  <si>
    <t>Degré etiquette</t>
  </si>
  <si>
    <t>Filtration</t>
  </si>
  <si>
    <t>Tangentielle</t>
  </si>
  <si>
    <t>Stabilisation tartrique</t>
  </si>
  <si>
    <t xml:space="preserve">Electrodialise </t>
  </si>
  <si>
    <t>Stabulation à froid</t>
  </si>
  <si>
    <t>Gomme de cellulose</t>
  </si>
  <si>
    <t>Acide métatartrique</t>
  </si>
  <si>
    <t>Polyaspartate de potassium</t>
  </si>
  <si>
    <t>Filtration de finition</t>
  </si>
  <si>
    <t xml:space="preserve">Pas de filtration </t>
  </si>
  <si>
    <r>
      <t xml:space="preserve">Filtration 3 </t>
    </r>
    <r>
      <rPr>
        <sz val="11"/>
        <color theme="1"/>
        <rFont val="Calibri"/>
        <family val="2"/>
      </rPr>
      <t>µm</t>
    </r>
  </si>
  <si>
    <r>
      <t xml:space="preserve">Filtration 1 </t>
    </r>
    <r>
      <rPr>
        <sz val="11"/>
        <color theme="1"/>
        <rFont val="Calibri"/>
        <family val="2"/>
      </rPr>
      <t>µm</t>
    </r>
  </si>
  <si>
    <r>
      <t xml:space="preserve">Filtration 0.65 </t>
    </r>
    <r>
      <rPr>
        <sz val="11"/>
        <color theme="1"/>
        <rFont val="Calibri"/>
        <family val="2"/>
      </rPr>
      <t>µm</t>
    </r>
  </si>
  <si>
    <r>
      <t xml:space="preserve">Filtration 0.45 </t>
    </r>
    <r>
      <rPr>
        <sz val="11"/>
        <color theme="1"/>
        <rFont val="Calibri"/>
        <family val="2"/>
      </rPr>
      <t>µm</t>
    </r>
  </si>
  <si>
    <t>N° ORDRE</t>
  </si>
  <si>
    <t>Date d'envoi :</t>
  </si>
  <si>
    <t>Nom du vin :</t>
  </si>
  <si>
    <t>Client :</t>
  </si>
  <si>
    <t>Spécification</t>
  </si>
  <si>
    <t>Provenance :</t>
  </si>
  <si>
    <t>Volume :</t>
  </si>
  <si>
    <t>Conditionnement :</t>
  </si>
  <si>
    <t>Entrée chai :</t>
  </si>
  <si>
    <t>Couleur :</t>
  </si>
  <si>
    <t>Date de mise :</t>
  </si>
  <si>
    <t>Degré :</t>
  </si>
  <si>
    <t>Contrôle case Vegan</t>
  </si>
  <si>
    <t>Date d'expédition :</t>
  </si>
  <si>
    <t>Millésime :</t>
  </si>
  <si>
    <t>Appelation :</t>
  </si>
  <si>
    <t>Stock</t>
  </si>
  <si>
    <t>Commande</t>
  </si>
  <si>
    <t xml:space="preserve">oui </t>
  </si>
  <si>
    <t xml:space="preserve">non </t>
  </si>
  <si>
    <t>-</t>
  </si>
  <si>
    <t>Rouge</t>
  </si>
  <si>
    <t>AOP Languedoc</t>
  </si>
  <si>
    <t>Contrôle Case Spécification non</t>
  </si>
  <si>
    <t>Contrôle Case Collage</t>
  </si>
  <si>
    <t>Produit A</t>
  </si>
  <si>
    <t>Test</t>
  </si>
  <si>
    <t>Produit C</t>
  </si>
  <si>
    <t>Type B</t>
  </si>
  <si>
    <t xml:space="preserve">ORDONNANCE de TRAITEMENT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</si>
</sst>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Calibri"/>
      <family val="2"/>
    </font>
    <font>
      <sz val="10"/>
      <color theme="1"/>
      <name val="Arial Unicode MS"/>
      <family val="2"/>
    </font>
    <font>
      <sz val="11"/>
      <color rgb="FF666666"/>
      <name val="Arial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0" fillId="0" borderId="16" xfId="0" applyFont="1" applyBorder="1"/>
    <xf numFmtId="0" fontId="1" fillId="0" borderId="10" xfId="0" applyFont="1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quotePrefix="1" applyAlignment="1">
      <alignment horizontal="center"/>
    </xf>
    <xf numFmtId="0" fontId="0" fillId="0" borderId="0" xfId="0" quotePrefix="1"/>
    <xf numFmtId="0" fontId="0" fillId="3" borderId="12" xfId="0" applyFill="1" applyBorder="1"/>
    <xf numFmtId="0" fontId="0" fillId="3" borderId="0" xfId="0" applyFill="1" applyBorder="1"/>
    <xf numFmtId="0" fontId="0" fillId="3" borderId="17" xfId="0" applyFill="1" applyBorder="1"/>
    <xf numFmtId="0" fontId="0" fillId="3" borderId="10" xfId="0" applyFill="1" applyBorder="1"/>
    <xf numFmtId="0" fontId="5" fillId="0" borderId="0" xfId="0" quotePrefix="1" applyFont="1"/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0" xfId="0" quotePrefix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14" xfId="0" applyBorder="1" applyAlignment="1">
      <alignment horizontal="left" wrapText="1"/>
    </xf>
    <xf numFmtId="0" fontId="0" fillId="0" borderId="0" xfId="0" applyBorder="1" applyAlignment="1">
      <alignment horizontal="left" wrapText="1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rgb="FFDDDDDD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9</xdr:row>
      <xdr:rowOff>28575</xdr:rowOff>
    </xdr:from>
    <xdr:to>
      <xdr:col>3</xdr:col>
      <xdr:colOff>361950</xdr:colOff>
      <xdr:row>11</xdr:row>
      <xdr:rowOff>28575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2667000" y="1438275"/>
          <a:ext cx="0" cy="342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4</xdr:row>
          <xdr:rowOff>0</xdr:rowOff>
        </xdr:from>
        <xdr:to>
          <xdr:col>7</xdr:col>
          <xdr:colOff>733425</xdr:colOff>
          <xdr:row>5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14</xdr:row>
          <xdr:rowOff>0</xdr:rowOff>
        </xdr:from>
        <xdr:to>
          <xdr:col>0</xdr:col>
          <xdr:colOff>400050</xdr:colOff>
          <xdr:row>15</xdr:row>
          <xdr:rowOff>161925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63EA87D0-61FE-40AF-808A-EA1904865B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14</xdr:row>
          <xdr:rowOff>0</xdr:rowOff>
        </xdr:from>
        <xdr:to>
          <xdr:col>0</xdr:col>
          <xdr:colOff>390525</xdr:colOff>
          <xdr:row>15</xdr:row>
          <xdr:rowOff>161925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608B749-2ECD-4394-A9B6-098C8BA848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Donnee" displayName="BaseDonnee" ref="A10:I14" totalsRowShown="0" headerRowDxfId="11" dataDxfId="9" headerRowBorderDxfId="10">
  <autoFilter ref="A10:I14" xr:uid="{00000000-0009-0000-0100-000001000000}"/>
  <sortState xmlns:xlrd2="http://schemas.microsoft.com/office/spreadsheetml/2017/richdata2" ref="A11:I14">
    <sortCondition ref="A10:A14"/>
  </sortState>
  <tableColumns count="9">
    <tableColumn id="1" xr3:uid="{00000000-0010-0000-0000-000001000000}" name="Nom du vin" dataDxfId="8"/>
    <tableColumn id="2" xr3:uid="{00000000-0010-0000-0000-000002000000}" name="Millésime" dataDxfId="7"/>
    <tableColumn id="3" xr3:uid="{00000000-0010-0000-0000-000003000000}" name="Type " dataDxfId="6"/>
    <tableColumn id="4" xr3:uid="{00000000-0010-0000-0000-000004000000}" name="Vegan " dataDxfId="5"/>
    <tableColumn id="5" xr3:uid="{00000000-0010-0000-0000-000005000000}" name="Volume (hL)" dataDxfId="4"/>
    <tableColumn id="6" xr3:uid="{00000000-0010-0000-0000-000006000000}" name="Cépage" dataDxfId="3"/>
    <tableColumn id="7" xr3:uid="{00000000-0010-0000-0000-000007000000}" name="Couleur" dataDxfId="2"/>
    <tableColumn id="8" xr3:uid="{00000000-0010-0000-0000-000008000000}" name="Appelation " dataDxfId="1"/>
    <tableColumn id="9" xr3:uid="{00000000-0010-0000-0000-000009000000}" name="Degré etiquette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4"/>
  <sheetViews>
    <sheetView tabSelected="1" workbookViewId="0">
      <selection activeCell="E14" sqref="E14"/>
    </sheetView>
  </sheetViews>
  <sheetFormatPr baseColWidth="10" defaultRowHeight="15"/>
  <cols>
    <col min="1" max="1" width="14" customWidth="1"/>
    <col min="2" max="2" width="12.7109375" customWidth="1"/>
    <col min="3" max="3" width="14.140625" bestFit="1" customWidth="1"/>
    <col min="4" max="4" width="12.28515625" customWidth="1"/>
    <col min="5" max="5" width="15.42578125" customWidth="1"/>
    <col min="6" max="7" width="10.7109375" customWidth="1"/>
    <col min="8" max="8" width="14.7109375" bestFit="1" customWidth="1"/>
    <col min="9" max="9" width="18.140625" customWidth="1"/>
  </cols>
  <sheetData>
    <row r="1" spans="1:12" ht="15.75" thickBot="1"/>
    <row r="2" spans="1:12">
      <c r="C2" s="25" t="s">
        <v>0</v>
      </c>
      <c r="D2" s="26"/>
      <c r="E2" s="26"/>
      <c r="F2" s="26"/>
      <c r="G2" s="26"/>
      <c r="H2" s="27"/>
    </row>
    <row r="3" spans="1:12">
      <c r="C3" s="28"/>
      <c r="D3" s="29"/>
      <c r="E3" s="29"/>
      <c r="F3" s="29"/>
      <c r="G3" s="29"/>
      <c r="H3" s="30"/>
    </row>
    <row r="4" spans="1:12">
      <c r="C4" s="28"/>
      <c r="D4" s="29"/>
      <c r="E4" s="29"/>
      <c r="F4" s="29"/>
      <c r="G4" s="29"/>
      <c r="H4" s="30"/>
    </row>
    <row r="5" spans="1:12" ht="15.75" thickBot="1">
      <c r="C5" s="31"/>
      <c r="D5" s="32"/>
      <c r="E5" s="32"/>
      <c r="F5" s="32"/>
      <c r="G5" s="32"/>
      <c r="H5" s="33"/>
    </row>
    <row r="8" spans="1:12" ht="15" customHeight="1"/>
    <row r="9" spans="1:12" ht="15.75" customHeight="1" thickBot="1"/>
    <row r="10" spans="1:12" ht="31.5" customHeight="1" thickBot="1">
      <c r="A10" s="2" t="s">
        <v>1</v>
      </c>
      <c r="B10" s="2" t="s">
        <v>2</v>
      </c>
      <c r="C10" s="2" t="s">
        <v>3</v>
      </c>
      <c r="D10" s="2" t="s">
        <v>17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18</v>
      </c>
    </row>
    <row r="11" spans="1:12" s="14" customFormat="1">
      <c r="A11" s="14" t="s">
        <v>58</v>
      </c>
      <c r="B11" s="14">
        <v>2019</v>
      </c>
      <c r="C11" s="14" t="s">
        <v>9</v>
      </c>
      <c r="D11" s="14" t="s">
        <v>16</v>
      </c>
      <c r="F11" s="17" t="s">
        <v>53</v>
      </c>
      <c r="G11" s="14" t="s">
        <v>54</v>
      </c>
      <c r="H11" s="14" t="s">
        <v>55</v>
      </c>
      <c r="I11" s="14">
        <v>14</v>
      </c>
      <c r="J11"/>
      <c r="K11"/>
      <c r="L11"/>
    </row>
    <row r="12" spans="1:12" s="14" customFormat="1">
      <c r="A12" s="14" t="s">
        <v>59</v>
      </c>
      <c r="B12" s="14">
        <v>2019</v>
      </c>
      <c r="C12" s="14" t="s">
        <v>9</v>
      </c>
      <c r="D12" s="14" t="s">
        <v>15</v>
      </c>
      <c r="F12" s="17" t="s">
        <v>53</v>
      </c>
      <c r="G12" s="14" t="s">
        <v>54</v>
      </c>
      <c r="H12" s="14" t="s">
        <v>55</v>
      </c>
      <c r="I12" s="14">
        <v>14</v>
      </c>
      <c r="J12"/>
      <c r="K12"/>
      <c r="L12"/>
    </row>
    <row r="13" spans="1:12" s="14" customFormat="1">
      <c r="A13" s="14" t="s">
        <v>60</v>
      </c>
    </row>
    <row r="14" spans="1:12" s="14" customFormat="1">
      <c r="A14" s="14" t="s">
        <v>61</v>
      </c>
      <c r="B14" s="14">
        <v>2019</v>
      </c>
      <c r="C14" s="14" t="s">
        <v>9</v>
      </c>
      <c r="D14" s="14" t="s">
        <v>16</v>
      </c>
      <c r="F14" s="17" t="s">
        <v>53</v>
      </c>
      <c r="G14" s="14" t="s">
        <v>54</v>
      </c>
      <c r="H14" s="14" t="s">
        <v>55</v>
      </c>
      <c r="I14" s="14">
        <v>14</v>
      </c>
    </row>
  </sheetData>
  <mergeCells count="1">
    <mergeCell ref="C2:H5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Listes!$A$2:$A$6</xm:f>
          </x14:formula1>
          <xm:sqref>C11:C14</xm:sqref>
        </x14:dataValidation>
        <x14:dataValidation type="list" allowBlank="1" showInputMessage="1" showErrorMessage="1" xr:uid="{00000000-0002-0000-0000-000001000000}">
          <x14:formula1>
            <xm:f>Listes!$B$2:$B$3</xm:f>
          </x14:formula1>
          <xm:sqref>D11:D14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M27"/>
  <sheetViews>
    <sheetView zoomScaleNormal="100" workbookViewId="0">
      <selection activeCell="B28" sqref="B28:B29"/>
    </sheetView>
  </sheetViews>
  <sheetFormatPr baseColWidth="10" defaultRowHeight="15"/>
  <cols>
    <col min="1" max="1" width="13.140625" customWidth="1"/>
    <col min="2" max="2" width="11" customWidth="1"/>
    <col min="3" max="3" width="10.42578125" customWidth="1"/>
    <col min="4" max="4" width="9.140625" customWidth="1"/>
    <col min="5" max="5" width="10.140625" customWidth="1"/>
    <col min="6" max="6" width="0.42578125" customWidth="1"/>
    <col min="7" max="7" width="14.140625" customWidth="1"/>
    <col min="8" max="8" width="11.7109375" customWidth="1"/>
    <col min="9" max="9" width="10.85546875" bestFit="1" customWidth="1"/>
    <col min="10" max="10" width="8.42578125" customWidth="1"/>
    <col min="12" max="12" width="16.28515625" customWidth="1"/>
    <col min="13" max="13" width="12.140625" customWidth="1"/>
  </cols>
  <sheetData>
    <row r="3" spans="1:13" ht="4.5" customHeight="1"/>
    <row r="5" spans="1:13" ht="16.5" customHeight="1">
      <c r="A5" s="43" t="s">
        <v>62</v>
      </c>
      <c r="B5" s="44"/>
      <c r="C5" s="45"/>
      <c r="D5" s="13" t="s">
        <v>33</v>
      </c>
      <c r="E5" s="22"/>
      <c r="F5" s="46" t="str">
        <f>VLOOKUP(I7,BaseDonnee[],3,FALSE)</f>
        <v>Conventionnel</v>
      </c>
      <c r="G5" s="47"/>
      <c r="H5" s="13" t="s">
        <v>17</v>
      </c>
      <c r="I5" s="34"/>
      <c r="J5" s="35"/>
      <c r="L5" s="18"/>
    </row>
    <row r="6" spans="1:13" ht="4.5" customHeight="1"/>
    <row r="7" spans="1:13" ht="13.5" customHeight="1">
      <c r="A7" s="9" t="s">
        <v>34</v>
      </c>
      <c r="B7" s="3"/>
      <c r="C7" s="19"/>
      <c r="D7" s="3"/>
      <c r="E7" s="3"/>
      <c r="F7" s="4"/>
      <c r="G7" s="5"/>
      <c r="H7" s="9" t="s">
        <v>35</v>
      </c>
      <c r="I7" s="36" t="s">
        <v>58</v>
      </c>
      <c r="J7" s="37"/>
      <c r="L7" s="18"/>
      <c r="M7" s="18"/>
    </row>
    <row r="8" spans="1:13" ht="13.5" customHeight="1">
      <c r="A8" s="10" t="s">
        <v>36</v>
      </c>
      <c r="B8" s="5"/>
      <c r="C8" s="20"/>
      <c r="D8" s="5" t="s">
        <v>37</v>
      </c>
      <c r="E8" s="5"/>
      <c r="F8" s="6"/>
      <c r="G8" s="5"/>
      <c r="H8" s="10" t="s">
        <v>47</v>
      </c>
      <c r="I8" s="38">
        <f>VLOOKUP(I7,BaseDonnee[],2,FALSE)</f>
        <v>2019</v>
      </c>
      <c r="J8" s="39"/>
      <c r="L8" s="23"/>
    </row>
    <row r="9" spans="1:13" ht="13.5" customHeight="1">
      <c r="A9" s="10" t="s">
        <v>38</v>
      </c>
      <c r="B9" s="5"/>
      <c r="C9" s="20"/>
      <c r="D9" s="16" t="s">
        <v>51</v>
      </c>
      <c r="E9" s="16" t="s">
        <v>52</v>
      </c>
      <c r="F9" s="6"/>
      <c r="G9" s="5"/>
      <c r="H9" s="10" t="s">
        <v>39</v>
      </c>
      <c r="I9" s="40" t="str">
        <f>VLOOKUP(I7,BaseDonnee[],3,FALSE)</f>
        <v>Conventionnel</v>
      </c>
      <c r="J9" s="39"/>
    </row>
    <row r="10" spans="1:13" ht="13.5" customHeight="1">
      <c r="A10" s="48" t="s">
        <v>40</v>
      </c>
      <c r="B10" s="49"/>
      <c r="C10" s="20"/>
      <c r="D10" s="5"/>
      <c r="E10" s="15" t="s">
        <v>49</v>
      </c>
      <c r="F10" s="6"/>
      <c r="G10" s="5"/>
      <c r="H10" s="10" t="s">
        <v>5</v>
      </c>
      <c r="I10" s="40" t="str">
        <f>VLOOKUP(I7,BaseDonnee[],6,FALSE)</f>
        <v>-</v>
      </c>
      <c r="J10" s="39"/>
    </row>
    <row r="11" spans="1:13" ht="13.5" customHeight="1">
      <c r="A11" s="10" t="s">
        <v>41</v>
      </c>
      <c r="B11" s="5"/>
      <c r="C11" s="20"/>
      <c r="D11" s="5"/>
      <c r="E11" s="15" t="s">
        <v>50</v>
      </c>
      <c r="F11" s="6"/>
      <c r="G11" s="5"/>
      <c r="H11" s="10" t="s">
        <v>42</v>
      </c>
      <c r="I11" s="40" t="str">
        <f>VLOOKUP(I7,BaseDonnee[],7,FALSE)</f>
        <v>Rouge</v>
      </c>
      <c r="J11" s="39"/>
      <c r="L11" s="24"/>
    </row>
    <row r="12" spans="1:13" ht="13.5" customHeight="1">
      <c r="A12" s="10" t="s">
        <v>43</v>
      </c>
      <c r="B12" s="5"/>
      <c r="C12" s="20"/>
      <c r="D12" s="5"/>
      <c r="E12" s="15"/>
      <c r="F12" s="6"/>
      <c r="G12" s="5"/>
      <c r="H12" s="10" t="s">
        <v>48</v>
      </c>
      <c r="I12" s="40" t="str">
        <f>VLOOKUP(I7,BaseDonnee[],8,FALSE)</f>
        <v>AOP Languedoc</v>
      </c>
      <c r="J12" s="39"/>
    </row>
    <row r="13" spans="1:13" ht="13.5" customHeight="1">
      <c r="A13" s="12" t="s">
        <v>46</v>
      </c>
      <c r="B13" s="7"/>
      <c r="C13" s="21"/>
      <c r="D13" s="7"/>
      <c r="E13" s="7"/>
      <c r="F13" s="8"/>
      <c r="G13" s="5"/>
      <c r="H13" s="11" t="s">
        <v>44</v>
      </c>
      <c r="I13" s="41">
        <f>VLOOKUP(I7,BaseDonnee[],9,FALSE)</f>
        <v>14</v>
      </c>
      <c r="J13" s="42"/>
    </row>
    <row r="14" spans="1:13" ht="4.5" customHeight="1"/>
    <row r="15" spans="1:13" ht="4.5" customHeight="1"/>
    <row r="27" ht="15" customHeight="1"/>
  </sheetData>
  <mergeCells count="11">
    <mergeCell ref="A5:C5"/>
    <mergeCell ref="F5:G5"/>
    <mergeCell ref="A10:B10"/>
    <mergeCell ref="I5:J5"/>
    <mergeCell ref="I7:J7"/>
    <mergeCell ref="I8:J8"/>
    <mergeCell ref="I9:J9"/>
    <mergeCell ref="I13:J13"/>
    <mergeCell ref="I12:J12"/>
    <mergeCell ref="I11:J11"/>
    <mergeCell ref="I10:J10"/>
  </mergeCells>
  <pageMargins left="0.25" right="0.25" top="0.20833333333333334" bottom="6.25E-2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428625</xdr:colOff>
                    <xdr:row>4</xdr:row>
                    <xdr:rowOff>0</xdr:rowOff>
                  </from>
                  <to>
                    <xdr:col>7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0</xdr:col>
                    <xdr:colOff>95250</xdr:colOff>
                    <xdr:row>14</xdr:row>
                    <xdr:rowOff>0</xdr:rowOff>
                  </from>
                  <to>
                    <xdr:col>0</xdr:col>
                    <xdr:colOff>400050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0</xdr:col>
                    <xdr:colOff>85725</xdr:colOff>
                    <xdr:row>14</xdr:row>
                    <xdr:rowOff>0</xdr:rowOff>
                  </from>
                  <to>
                    <xdr:col>0</xdr:col>
                    <xdr:colOff>390525</xdr:colOff>
                    <xdr:row>15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00000000-0002-0000-0100-000000000000}">
          <x14:formula1>
            <xm:f>IF(I7&lt;&gt;"",OFFSET('TD-SpecClients'!$A$11,MATCH(I7&amp;"*",f_nom,0)-1,,COUNTIF(f_nom,I7&amp;"*"),1),f_nom)</xm:f>
          </x14:formula1>
          <xm:sqref>I7:J7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6"/>
  <sheetViews>
    <sheetView topLeftCell="B1" workbookViewId="0">
      <selection activeCell="E26" sqref="E26"/>
    </sheetView>
  </sheetViews>
  <sheetFormatPr baseColWidth="10" defaultRowHeight="15"/>
  <cols>
    <col min="1" max="1" width="14.140625" bestFit="1" customWidth="1"/>
    <col min="4" max="4" width="25.7109375" bestFit="1" customWidth="1"/>
    <col min="5" max="5" width="19" bestFit="1" customWidth="1"/>
    <col min="6" max="6" width="19.140625" bestFit="1" customWidth="1"/>
    <col min="7" max="7" width="28.85546875" bestFit="1" customWidth="1"/>
    <col min="8" max="8" width="29.42578125" bestFit="1" customWidth="1"/>
  </cols>
  <sheetData>
    <row r="1" spans="1:8">
      <c r="A1" s="1" t="s">
        <v>8</v>
      </c>
      <c r="B1" s="1" t="s">
        <v>11</v>
      </c>
      <c r="C1" s="1" t="s">
        <v>19</v>
      </c>
      <c r="D1" s="1" t="s">
        <v>21</v>
      </c>
      <c r="E1" s="1" t="s">
        <v>27</v>
      </c>
      <c r="F1" s="1" t="s">
        <v>45</v>
      </c>
      <c r="G1" s="1" t="s">
        <v>57</v>
      </c>
      <c r="H1" s="1" t="s">
        <v>56</v>
      </c>
    </row>
    <row r="2" spans="1:8">
      <c r="A2" t="s">
        <v>9</v>
      </c>
      <c r="B2" t="s">
        <v>15</v>
      </c>
      <c r="C2" t="s">
        <v>20</v>
      </c>
      <c r="D2" t="s">
        <v>22</v>
      </c>
      <c r="E2" t="s">
        <v>28</v>
      </c>
      <c r="F2" t="b">
        <v>0</v>
      </c>
    </row>
    <row r="3" spans="1:8">
      <c r="A3" t="s">
        <v>10</v>
      </c>
      <c r="B3" t="s">
        <v>16</v>
      </c>
      <c r="D3" t="s">
        <v>23</v>
      </c>
      <c r="E3" t="s">
        <v>29</v>
      </c>
      <c r="F3" t="b">
        <f>IF(VLOOKUP('Ordonnance de traitement'!I7,BaseDonnee[],4,FALSE)="Oui",TRUE,FALSE)</f>
        <v>0</v>
      </c>
    </row>
    <row r="4" spans="1:8">
      <c r="A4" t="s">
        <v>12</v>
      </c>
      <c r="D4" t="s">
        <v>24</v>
      </c>
      <c r="E4" t="s">
        <v>30</v>
      </c>
    </row>
    <row r="5" spans="1:8">
      <c r="A5" t="s">
        <v>13</v>
      </c>
      <c r="D5" t="s">
        <v>25</v>
      </c>
      <c r="E5" t="s">
        <v>31</v>
      </c>
      <c r="F5" s="18"/>
    </row>
    <row r="6" spans="1:8">
      <c r="A6" t="s">
        <v>14</v>
      </c>
      <c r="D6" t="s">
        <v>26</v>
      </c>
      <c r="E6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ADEDE67D0C0E4E94C310968172C159" ma:contentTypeVersion="5" ma:contentTypeDescription="Crée un document." ma:contentTypeScope="" ma:versionID="5fa719d306095f5edc299af11ab8ed2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65E4E-0564-4F13-915B-998178B3E1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746601-C06F-4D7E-B2C2-0E73DD23EB85}">
  <ds:schemaRefs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EC85731-7978-4AC1-A2C5-CE885D0A9A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TD-SpecClients</vt:lpstr>
      <vt:lpstr>Ordonnance de traitement</vt:lpstr>
      <vt:lpstr>Listes</vt:lpstr>
      <vt:lpstr>ListeNom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stagiaire-achat</dc:creator>
  <cp:lastModifiedBy>Neckerauer</cp:lastModifiedBy>
  <cp:lastPrinted>2020-12-24T14:10:51Z</cp:lastPrinted>
  <dcterms:created xsi:type="dcterms:W3CDTF">2020-12-24T07:43:52Z</dcterms:created>
  <dcterms:modified xsi:type="dcterms:W3CDTF">2020-12-28T11:50:10Z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0x01010098ADEDE67D0C0E4E94C310968172C159</vt:lpwstr>
  </property>
</Properties>
</file>