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esktop\"/>
    </mc:Choice>
  </mc:AlternateContent>
  <xr:revisionPtr revIDLastSave="0" documentId="13_ncr:1_{5D51E1DD-0653-455D-9363-7794301E2308}" xr6:coauthVersionLast="47" xr6:coauthVersionMax="47" xr10:uidLastSave="{00000000-0000-0000-0000-000000000000}"/>
  <bookViews>
    <workbookView xWindow="-110" yWindow="-110" windowWidth="19420" windowHeight="10300" activeTab="2" xr2:uid="{90C1007E-1D39-4612-B0E9-BE1F010988AA}"/>
  </bookViews>
  <sheets>
    <sheet name="table" sheetId="1" r:id="rId1"/>
    <sheet name="Réponse au formulaire" sheetId="2" r:id="rId2"/>
    <sheet name="COMPREHENSION" sheetId="3" r:id="rId3"/>
    <sheet name="RESULTAT" sheetId="4" r:id="rId4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L9" i="4" l="1"/>
  <c r="AM9" i="4"/>
  <c r="AN9" i="4"/>
  <c r="AO9" i="4"/>
  <c r="AP9" i="4"/>
  <c r="AG9" i="4"/>
  <c r="AH9" i="4"/>
  <c r="AA9" i="4" s="1"/>
  <c r="AI9" i="4"/>
  <c r="AJ9" i="4"/>
  <c r="Z9" i="4"/>
  <c r="AB9" i="4"/>
  <c r="AC9" i="4"/>
  <c r="AD9" i="4"/>
  <c r="AE9" i="4"/>
  <c r="V9" i="4"/>
  <c r="R9" i="4"/>
  <c r="P9" i="4"/>
  <c r="K9" i="4"/>
  <c r="L9" i="4"/>
  <c r="AN8" i="4"/>
  <c r="AG8" i="4"/>
  <c r="AH8" i="4"/>
  <c r="AA8" i="4" s="1"/>
  <c r="AO8" i="4"/>
  <c r="AP8" i="4"/>
  <c r="AB8" i="4"/>
  <c r="AI8" i="4"/>
  <c r="AJ8" i="4"/>
  <c r="AC8" i="4"/>
  <c r="AD8" i="4"/>
  <c r="AE8" i="4"/>
  <c r="AP7" i="4"/>
  <c r="AO7" i="4"/>
  <c r="AN7" i="4"/>
  <c r="AM7" i="4"/>
  <c r="AL7" i="4"/>
  <c r="AJ7" i="4"/>
  <c r="AI7" i="4"/>
  <c r="AH7" i="4"/>
  <c r="AA7" i="4" s="1"/>
  <c r="AG7" i="4"/>
  <c r="AE7" i="4"/>
  <c r="AD7" i="4"/>
  <c r="AC7" i="4"/>
  <c r="AB7" i="4"/>
  <c r="Z8" i="4"/>
  <c r="Z7" i="4"/>
  <c r="V8" i="4"/>
  <c r="R8" i="4"/>
  <c r="L8" i="4"/>
  <c r="P8" i="4" s="1"/>
  <c r="K8" i="4"/>
  <c r="V7" i="4"/>
  <c r="R7" i="4"/>
  <c r="P7" i="4"/>
  <c r="L7" i="4"/>
  <c r="K7" i="4"/>
  <c r="AI32" i="4"/>
  <c r="AI31" i="4"/>
  <c r="AM30" i="4"/>
  <c r="AJ30" i="4"/>
  <c r="AI30" i="4"/>
  <c r="AE30" i="4"/>
  <c r="AD30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8" i="4"/>
  <c r="C8" i="2"/>
  <c r="AI32" i="2"/>
  <c r="AI31" i="2"/>
  <c r="AM30" i="2"/>
  <c r="AJ30" i="2"/>
  <c r="AI30" i="2"/>
  <c r="AE30" i="2"/>
  <c r="AD30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9" i="2"/>
  <c r="C10" i="2" s="1"/>
  <c r="C11" i="2" s="1"/>
  <c r="AM8" i="4" l="1"/>
  <c r="AL8" i="4"/>
</calcChain>
</file>

<file path=xl/sharedStrings.xml><?xml version="1.0" encoding="utf-8"?>
<sst xmlns="http://schemas.openxmlformats.org/spreadsheetml/2006/main" count="362" uniqueCount="201">
  <si>
    <t>LIBELLE DU CODE METIER</t>
  </si>
  <si>
    <t>INDICE Salarial conventionnel</t>
  </si>
  <si>
    <t>bulletin modèle</t>
  </si>
  <si>
    <t>groupe CCN</t>
  </si>
  <si>
    <t>groupe compta</t>
  </si>
  <si>
    <t>D</t>
  </si>
  <si>
    <t>C</t>
  </si>
  <si>
    <t>B</t>
  </si>
  <si>
    <t>A</t>
  </si>
  <si>
    <t>50 COMMIS 50 PLONGEUR</t>
  </si>
  <si>
    <t>50 LINGERE 50 AUX SERVICE</t>
  </si>
  <si>
    <t>50 PLONGEUR 50 AUX SERVICE</t>
  </si>
  <si>
    <t>75 LINGERE 25 AUX SERVICE</t>
  </si>
  <si>
    <t>75 PLONGEUR 25 AUX SERVICE</t>
  </si>
  <si>
    <t>RENF GARE ET CONVOYEUR</t>
  </si>
  <si>
    <t>FORMATEUR BAFA</t>
  </si>
  <si>
    <t>RESPONSABLE FORMATION BAFA</t>
  </si>
  <si>
    <t>reprise de données signalétiques</t>
  </si>
  <si>
    <t>Infos société</t>
  </si>
  <si>
    <t>SOUM_TAXE_TRAN</t>
  </si>
  <si>
    <t>TITR</t>
  </si>
  <si>
    <t>MATR</t>
  </si>
  <si>
    <t>NOM</t>
  </si>
  <si>
    <t>NOM_JEUN_FILL</t>
  </si>
  <si>
    <t>PREN</t>
  </si>
  <si>
    <t>ADRE</t>
  </si>
  <si>
    <t>COMP_ADRE</t>
  </si>
  <si>
    <t>CODE_POST</t>
  </si>
  <si>
    <t>COMU</t>
  </si>
  <si>
    <t>BURE_DIST</t>
  </si>
  <si>
    <t>ADRE_PAYS</t>
  </si>
  <si>
    <t>DATE_NAIS</t>
  </si>
  <si>
    <t>COMM_NAIS</t>
  </si>
  <si>
    <t>DEPA_NAIS</t>
  </si>
  <si>
    <t>NATI</t>
  </si>
  <si>
    <t>PAYS_NAIS</t>
  </si>
  <si>
    <t>SITU_FAMI</t>
  </si>
  <si>
    <t>NUME_SECU_SOCI</t>
  </si>
  <si>
    <t>CLE_SECU_SOCI</t>
  </si>
  <si>
    <t>CODE_EMPL</t>
  </si>
  <si>
    <t>EMPL</t>
  </si>
  <si>
    <t>DATE_EMBA</t>
  </si>
  <si>
    <t>DATE_DEBU_CONT</t>
  </si>
  <si>
    <t>DATE_FIN_CONT</t>
  </si>
  <si>
    <t>CATE_PROF</t>
  </si>
  <si>
    <t>MOTI_RECR_CDD</t>
  </si>
  <si>
    <t>INDI</t>
  </si>
  <si>
    <t>ID_MODBULL</t>
  </si>
  <si>
    <t>MODE_PAIE</t>
  </si>
  <si>
    <t>DATE_ANCI</t>
  </si>
  <si>
    <t>E_MAIL</t>
  </si>
  <si>
    <t>GROU_CONV</t>
  </si>
  <si>
    <t>GROU_COMP</t>
  </si>
  <si>
    <t>ID_ETAB</t>
  </si>
  <si>
    <t>TAUX_ACCI_TRAV</t>
  </si>
  <si>
    <t>TELE_1</t>
  </si>
  <si>
    <t>CODE_MOTI_RECR_DISP_PUBL</t>
  </si>
  <si>
    <t>NATU_CONT</t>
  </si>
  <si>
    <t>AVAN_NOMB_PIEC_PRIN</t>
  </si>
  <si>
    <t>TYPE_EMPL_INTE</t>
  </si>
  <si>
    <t>CIPD</t>
  </si>
  <si>
    <t>Horodateur</t>
  </si>
  <si>
    <t xml:space="preserve">Titre </t>
  </si>
  <si>
    <t>Matricule société</t>
  </si>
  <si>
    <t>Nom</t>
  </si>
  <si>
    <t>Nom de jeune fille</t>
  </si>
  <si>
    <t>Prénom</t>
  </si>
  <si>
    <t>Adresse</t>
  </si>
  <si>
    <t>Complément d'adresse</t>
  </si>
  <si>
    <t>Code postal</t>
  </si>
  <si>
    <t>Commune</t>
  </si>
  <si>
    <t>Bureau distributeur</t>
  </si>
  <si>
    <t>Pays de résidance</t>
  </si>
  <si>
    <t>Date de naissance</t>
  </si>
  <si>
    <t>Commune de naissance</t>
  </si>
  <si>
    <t>Département de naissance</t>
  </si>
  <si>
    <t>Pays de nationalité</t>
  </si>
  <si>
    <t>Pays de naissance</t>
  </si>
  <si>
    <t>Situation familiale</t>
  </si>
  <si>
    <t>Numéro de sécurité sociale (13 chiffres)</t>
  </si>
  <si>
    <t>Clé n° de sécurité sociale (2 chiffres)</t>
  </si>
  <si>
    <t>code emploi voir table</t>
  </si>
  <si>
    <t>libellé de l'Emploi qu'aura le salarié</t>
  </si>
  <si>
    <t>Date d'embauche</t>
  </si>
  <si>
    <t>Date de début de contrat</t>
  </si>
  <si>
    <t>Date de fin de contrat</t>
  </si>
  <si>
    <t>Catégorie professionelle</t>
  </si>
  <si>
    <t>Motif de recrutement</t>
  </si>
  <si>
    <t>Indice CCN</t>
  </si>
  <si>
    <t>Bulletin modèle de paye</t>
  </si>
  <si>
    <t>Mode de paiement</t>
  </si>
  <si>
    <t>Date d'ancienneté</t>
  </si>
  <si>
    <t>Adresse mail</t>
  </si>
  <si>
    <t>Groupe CCN</t>
  </si>
  <si>
    <t>Groupe comptable</t>
  </si>
  <si>
    <t>Etablissement</t>
  </si>
  <si>
    <t>Taux AT</t>
  </si>
  <si>
    <t>Coordonnées Téléphoniques</t>
  </si>
  <si>
    <t>Dispositif de politique publique</t>
  </si>
  <si>
    <t>Type de contrat</t>
  </si>
  <si>
    <t>Av LGT NBRE</t>
  </si>
  <si>
    <t>Type d'emploi intermittent</t>
  </si>
  <si>
    <t>Code CIPDZ</t>
  </si>
  <si>
    <t>Déposez vos documents ici</t>
  </si>
  <si>
    <t>Score</t>
  </si>
  <si>
    <t/>
  </si>
  <si>
    <t>=SI(J7&gt;0;J7;"")</t>
  </si>
  <si>
    <t>=SI(B7&gt;0;"FRANCE";"")</t>
  </si>
  <si>
    <t>=L7</t>
  </si>
  <si>
    <t>=SI(B7&gt;0;"célibataire";"")</t>
  </si>
  <si>
    <t>=SI(U7=0;"";RECHERCHEV(U7;table!$A$4:$F$46;2;))</t>
  </si>
  <si>
    <t>=SI(B7&gt;0;"NON CADRE";"")</t>
  </si>
  <si>
    <t>=SI(AH7=150;"contrat d'usage";SI(AH7=155;"contrat d'usage";SI(AH7=170;"";SI(AH7=0;"";))))</t>
  </si>
  <si>
    <t>=SI(U7=0;"";RECHERCHEV(U7;table!$A$4:$F$46;3;))</t>
  </si>
  <si>
    <t>=SI(U7=0;"";RECHERCHEV(U7;table!$A$4:$F$46;4;))</t>
  </si>
  <si>
    <t>=SI(B7&gt;0;"chèque";"")</t>
  </si>
  <si>
    <t>=SI(W7&gt;0;W7;"")</t>
  </si>
  <si>
    <t>=SI(AB7=250;"A";SI(AB7=260;"B";SI(AB7=280;"C";SI(AB7=300;"D";""))))</t>
  </si>
  <si>
    <t>=SI(U7=0;"";RECHERCHEV(U7;table!$A$4:$F$46;6;))</t>
  </si>
  <si>
    <t>=SI(B7&gt;0;"2,26";"")</t>
  </si>
  <si>
    <t>=SI(AH7=150;"non concerné";SI(AH7=155;"non concerné";SI(AH7=170;"";SI(AH7=0;"";))))</t>
  </si>
  <si>
    <t>=SI(AH7=150;"contrat d'usage";SI(AH7=155;"contrat d'usage";SI(AH7=170;"contrat d'engagement éducatif";SI(AH7=0;"";))))</t>
  </si>
  <si>
    <t>=SI(AH7=150;"1";SI(AH7=155;"1";SI(AH7=170;"";SI(AH7=0;"";))))</t>
  </si>
  <si>
    <t>=SI(B7&gt;0;"technicien";"")</t>
  </si>
  <si>
    <t>LT - CDD AVEC BF</t>
  </si>
  <si>
    <t>LT - CDD SANS BF</t>
  </si>
  <si>
    <t>LT - CEE AVEC BF</t>
  </si>
  <si>
    <t>LT</t>
  </si>
  <si>
    <t>champs alimentés par une base de données</t>
  </si>
  <si>
    <t>=SI(B7&gt;0;"LT";"")</t>
  </si>
  <si>
    <t>k7</t>
  </si>
  <si>
    <t>L7</t>
  </si>
  <si>
    <t>P7</t>
  </si>
  <si>
    <t>R7</t>
  </si>
  <si>
    <t>v7</t>
  </si>
  <si>
    <t>z7</t>
  </si>
  <si>
    <t>aa7</t>
  </si>
  <si>
    <t>ab7</t>
  </si>
  <si>
    <t>ac7</t>
  </si>
  <si>
    <t>ad7</t>
  </si>
  <si>
    <t>ae7</t>
  </si>
  <si>
    <t>ag7</t>
  </si>
  <si>
    <t>ah7</t>
  </si>
  <si>
    <t>ai7</t>
  </si>
  <si>
    <t>aj7</t>
  </si>
  <si>
    <t>al7</t>
  </si>
  <si>
    <t>am7</t>
  </si>
  <si>
    <t>an7</t>
  </si>
  <si>
    <t>ao7</t>
  </si>
  <si>
    <t>ap7</t>
  </si>
  <si>
    <t xml:space="preserve">Cellule </t>
  </si>
  <si>
    <t xml:space="preserve">Les formules à avoir </t>
  </si>
  <si>
    <t>CT DIRECTEUR classes et colos</t>
  </si>
  <si>
    <t>CT DIRECTEUR familles accueil retraités</t>
  </si>
  <si>
    <t>CT ADJOINT classes et colos</t>
  </si>
  <si>
    <t>CT ADJOINT familles accueil retraités</t>
  </si>
  <si>
    <t>CT ANIMATEUR classes et colos</t>
  </si>
  <si>
    <t>CT ANIMATEUR SPEC</t>
  </si>
  <si>
    <t>CT ANIMATEUR familles accueil retraités</t>
  </si>
  <si>
    <t>CT ANIMATEUR ENF H</t>
  </si>
  <si>
    <t>CT CUISINIER</t>
  </si>
  <si>
    <t>CT COMMIS DE CUISINE</t>
  </si>
  <si>
    <t>CT CHAUFFEUR</t>
  </si>
  <si>
    <t>CT FACTOTUM</t>
  </si>
  <si>
    <t>CT LINGERE</t>
  </si>
  <si>
    <t>CT PLONGEUR</t>
  </si>
  <si>
    <t>CT AUX DE SERVICE</t>
  </si>
  <si>
    <t>CT 75 COMMIS 25 PLONGEUR</t>
  </si>
  <si>
    <t>CE DIRECTEUR séj fixes et ling T1</t>
  </si>
  <si>
    <t>CE DIRECTEUR séj fixes et ling T2</t>
  </si>
  <si>
    <t>CE DIRECTEUR séj fixes et ling T3</t>
  </si>
  <si>
    <t>CE DIRECTEUR séj ITI et ETR</t>
  </si>
  <si>
    <t>CE ADJOINT</t>
  </si>
  <si>
    <t>CE ASSISTANT SANITAIRE</t>
  </si>
  <si>
    <t>CE ANIMATEUR</t>
  </si>
  <si>
    <t>CE ANIMATEUR INTERPRETE</t>
  </si>
  <si>
    <t>CE ANIMATEUR SURV BAIGNADE</t>
  </si>
  <si>
    <t>CE ANIMATEUR SURV BAIGNADE ITI</t>
  </si>
  <si>
    <t>CE ANIMATEUR séj ITI</t>
  </si>
  <si>
    <t>CE ANIMATEUR stagiaire</t>
  </si>
  <si>
    <t>CE ENSEIGNANT ANIM COLO APPRENANTE</t>
  </si>
  <si>
    <t>CE animateur BNSSA ET GALOP7</t>
  </si>
  <si>
    <t>CE ANIMATEUR escalade</t>
  </si>
  <si>
    <t>CE ANIMATEUR BIAC</t>
  </si>
  <si>
    <t>CE ANIMATEUR Cirque</t>
  </si>
  <si>
    <t>CE ANIMATEUR BE équitation</t>
  </si>
  <si>
    <t>M</t>
  </si>
  <si>
    <t>=SI(B7&gt;0;"I:Emploi intermittent";"")</t>
  </si>
  <si>
    <t>Puis avoir un bouton pour effacer les cellules cidessous sur les lignes 5  lignes utilisées</t>
  </si>
  <si>
    <t>AA</t>
  </si>
  <si>
    <t>AB</t>
  </si>
  <si>
    <t>ATTE</t>
  </si>
  <si>
    <t>ABVE</t>
  </si>
  <si>
    <t>FERT</t>
  </si>
  <si>
    <t>GRET</t>
  </si>
  <si>
    <t xml:space="preserve">Mme </t>
  </si>
  <si>
    <t xml:space="preserve">M. </t>
  </si>
  <si>
    <t>AC</t>
  </si>
  <si>
    <t>GTYU</t>
  </si>
  <si>
    <t xml:space="preserve">Dans l'onglet réponse, je recois des informations d'une base de données </t>
  </si>
  <si>
    <t xml:space="preserve">Une fois les informations collectées, je souhaite avoir les formules suivantes dans les cellules indiquées ci-dessous.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</si>
</sst>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B0F0"/>
      <name val="Calibri"/>
      <family val="2"/>
    </font>
    <font>
      <b/>
      <sz val="13"/>
      <color theme="1"/>
      <name val="Calibri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</font>
    <font>
      <b/>
      <sz val="12"/>
      <color rgb="FFFF0000"/>
      <name val="Calibri"/>
      <family val="2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3"/>
      <color rgb="FFFFFFFF"/>
      <name val="Calibri"/>
      <family val="2"/>
    </font>
    <font>
      <b/>
      <sz val="10"/>
      <color theme="1"/>
      <name val="Calibri"/>
      <family val="2"/>
    </font>
    <font>
      <b/>
      <sz val="12"/>
      <color rgb="FF000000"/>
      <name val="Calibri"/>
      <family val="2"/>
    </font>
    <font>
      <sz val="10"/>
      <color rgb="FF000000"/>
      <name val="Calibri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B0F0"/>
        <bgColor rgb="FF00B0F0"/>
      </patternFill>
    </fill>
    <fill>
      <patternFill patternType="solid">
        <fgColor rgb="FFA2C4C9"/>
        <bgColor rgb="FFA2C4C9"/>
      </patternFill>
    </fill>
    <fill>
      <patternFill patternType="solid">
        <fgColor rgb="FFF4B084"/>
        <bgColor rgb="FFF4B084"/>
      </patternFill>
    </fill>
    <fill>
      <patternFill patternType="solid">
        <fgColor rgb="FFD0E0E3"/>
        <bgColor rgb="FFD0E0E3"/>
      </patternFill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2" fillId="2" borderId="1" xfId="0" applyFont="1" applyFill="1" applyBorder="1" applyAlignment="1">
      <alignment horizontal="center"/>
    </xf>
    <xf numFmtId="0" fontId="2" fillId="0" borderId="4" xfId="0" applyFont="1" applyBorder="1"/>
    <xf numFmtId="0" fontId="2" fillId="2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6" fillId="0" borderId="0" xfId="0" applyFont="1"/>
    <xf numFmtId="0" fontId="6" fillId="4" borderId="4" xfId="0" applyFont="1" applyFill="1" applyBorder="1"/>
    <xf numFmtId="0" fontId="7" fillId="0" borderId="0" xfId="0" applyFont="1"/>
    <xf numFmtId="0" fontId="11" fillId="5" borderId="2" xfId="0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11" fillId="3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right"/>
    </xf>
    <xf numFmtId="0" fontId="12" fillId="6" borderId="0" xfId="0" applyFont="1" applyFill="1" applyAlignment="1">
      <alignment horizontal="right"/>
    </xf>
    <xf numFmtId="0" fontId="12" fillId="3" borderId="0" xfId="0" applyFont="1" applyFill="1" applyAlignment="1">
      <alignment horizontal="right"/>
    </xf>
    <xf numFmtId="0" fontId="10" fillId="6" borderId="0" xfId="0" applyFont="1" applyFill="1" applyAlignment="1">
      <alignment horizontal="right"/>
    </xf>
    <xf numFmtId="0" fontId="12" fillId="5" borderId="0" xfId="0" applyFont="1" applyFill="1" applyAlignment="1">
      <alignment horizontal="right"/>
    </xf>
    <xf numFmtId="0" fontId="12" fillId="6" borderId="5" xfId="0" applyFont="1" applyFill="1" applyBorder="1" applyAlignment="1">
      <alignment horizontal="right"/>
    </xf>
    <xf numFmtId="0" fontId="13" fillId="7" borderId="0" xfId="0" applyFont="1" applyFill="1" applyAlignment="1">
      <alignment horizontal="right"/>
    </xf>
    <xf numFmtId="0" fontId="14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0" fontId="1" fillId="0" borderId="0" xfId="0" quotePrefix="1" applyFont="1"/>
    <xf numFmtId="0" fontId="8" fillId="0" borderId="0" xfId="0" applyFont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0" fillId="0" borderId="0" xfId="0" quotePrefix="1"/>
    <xf numFmtId="0" fontId="4" fillId="0" borderId="6" xfId="0" applyFont="1" applyBorder="1" applyAlignment="1">
      <alignment horizontal="center"/>
    </xf>
    <xf numFmtId="0" fontId="5" fillId="0" borderId="7" xfId="0" applyFont="1" applyBorder="1"/>
    <xf numFmtId="0" fontId="5" fillId="0" borderId="2" xfId="0" applyFont="1" applyBorder="1"/>
    <xf numFmtId="0" fontId="7" fillId="0" borderId="0" xfId="0" applyFont="1"/>
    <xf numFmtId="0" fontId="0" fillId="0" borderId="0" xfId="0"/>
    <xf numFmtId="0" fontId="9" fillId="0" borderId="8" xfId="0" applyFont="1" applyBorder="1"/>
    <xf numFmtId="0" fontId="5" fillId="0" borderId="8" xfId="0" applyFont="1" applyBorder="1"/>
    <xf numFmtId="0" fontId="5" fillId="0" borderId="4" xfId="0" applyFont="1" applyBorder="1"/>
    <xf numFmtId="0" fontId="14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54F73-B462-4380-B3C8-E6E97E6E2AB3}">
  <sheetPr>
    <outlinePr summaryBelow="0" summaryRight="0"/>
  </sheetPr>
  <dimension ref="A1:F46"/>
  <sheetViews>
    <sheetView topLeftCell="A13" workbookViewId="0">
      <selection activeCell="C32" sqref="C32"/>
    </sheetView>
  </sheetViews>
  <sheetFormatPr baseColWidth="10" defaultColWidth="13.8984375" defaultRowHeight="15.75" customHeight="1" x14ac:dyDescent="0.3"/>
  <cols>
    <col min="1" max="1" width="16.59765625" customWidth="1"/>
    <col min="2" max="2" width="36.296875" customWidth="1"/>
    <col min="3" max="3" width="28.8984375" bestFit="1" customWidth="1"/>
    <col min="4" max="4" width="25.3984375" customWidth="1"/>
  </cols>
  <sheetData>
    <row r="1" spans="1:6" ht="15.75" customHeight="1" x14ac:dyDescent="0.35">
      <c r="A1" s="1"/>
      <c r="B1" s="1"/>
      <c r="C1" s="1"/>
      <c r="D1" s="1"/>
      <c r="E1" s="1"/>
      <c r="F1" s="1"/>
    </row>
    <row r="2" spans="1:6" ht="15.75" customHeight="1" x14ac:dyDescent="0.35">
      <c r="A2" s="1"/>
      <c r="B2" s="2" t="s">
        <v>0</v>
      </c>
      <c r="C2" s="3" t="s">
        <v>1</v>
      </c>
      <c r="D2" s="3" t="s">
        <v>2</v>
      </c>
      <c r="E2" s="3" t="s">
        <v>3</v>
      </c>
      <c r="F2" s="3" t="s">
        <v>4</v>
      </c>
    </row>
    <row r="3" spans="1:6" ht="15.75" customHeight="1" x14ac:dyDescent="0.35">
      <c r="A3" s="1"/>
      <c r="B3" s="4"/>
      <c r="C3" s="5"/>
      <c r="D3" s="6"/>
      <c r="E3" s="6"/>
      <c r="F3" s="7"/>
    </row>
    <row r="4" spans="1:6" ht="15.75" customHeight="1" x14ac:dyDescent="0.35">
      <c r="A4" s="8">
        <v>9</v>
      </c>
      <c r="B4" s="9" t="s">
        <v>152</v>
      </c>
      <c r="C4" s="5">
        <v>300</v>
      </c>
      <c r="D4" s="6" t="s">
        <v>124</v>
      </c>
      <c r="E4" s="6" t="s">
        <v>5</v>
      </c>
      <c r="F4" s="6">
        <v>150</v>
      </c>
    </row>
    <row r="5" spans="1:6" ht="15.75" customHeight="1" x14ac:dyDescent="0.35">
      <c r="A5" s="10">
        <v>10</v>
      </c>
      <c r="B5" s="9" t="s">
        <v>153</v>
      </c>
      <c r="C5" s="5">
        <v>300</v>
      </c>
      <c r="D5" s="6" t="s">
        <v>125</v>
      </c>
      <c r="E5" s="6" t="s">
        <v>5</v>
      </c>
      <c r="F5" s="6">
        <v>150</v>
      </c>
    </row>
    <row r="6" spans="1:6" ht="15.75" customHeight="1" x14ac:dyDescent="0.35">
      <c r="A6" s="10">
        <v>11</v>
      </c>
      <c r="B6" s="9" t="s">
        <v>154</v>
      </c>
      <c r="C6" s="5">
        <v>280</v>
      </c>
      <c r="D6" s="6" t="s">
        <v>124</v>
      </c>
      <c r="E6" s="6" t="s">
        <v>6</v>
      </c>
      <c r="F6" s="6">
        <v>150</v>
      </c>
    </row>
    <row r="7" spans="1:6" ht="15.75" customHeight="1" x14ac:dyDescent="0.35">
      <c r="A7" s="10">
        <v>12</v>
      </c>
      <c r="B7" s="9" t="s">
        <v>155</v>
      </c>
      <c r="C7" s="5">
        <v>280</v>
      </c>
      <c r="D7" s="6" t="s">
        <v>125</v>
      </c>
      <c r="E7" s="6" t="s">
        <v>6</v>
      </c>
      <c r="F7" s="6">
        <v>150</v>
      </c>
    </row>
    <row r="8" spans="1:6" ht="15.75" customHeight="1" x14ac:dyDescent="0.35">
      <c r="A8" s="10">
        <v>13</v>
      </c>
      <c r="B8" s="9" t="s">
        <v>156</v>
      </c>
      <c r="C8" s="5">
        <v>260</v>
      </c>
      <c r="D8" s="6" t="s">
        <v>124</v>
      </c>
      <c r="E8" s="6" t="s">
        <v>7</v>
      </c>
      <c r="F8" s="6">
        <v>150</v>
      </c>
    </row>
    <row r="9" spans="1:6" ht="15.75" customHeight="1" x14ac:dyDescent="0.35">
      <c r="A9" s="10">
        <v>14</v>
      </c>
      <c r="B9" s="9" t="s">
        <v>157</v>
      </c>
      <c r="C9" s="5">
        <v>280</v>
      </c>
      <c r="D9" s="6" t="s">
        <v>124</v>
      </c>
      <c r="E9" s="6" t="s">
        <v>7</v>
      </c>
      <c r="F9" s="6">
        <v>150</v>
      </c>
    </row>
    <row r="10" spans="1:6" ht="15.75" customHeight="1" x14ac:dyDescent="0.35">
      <c r="A10" s="10">
        <v>15</v>
      </c>
      <c r="B10" s="9" t="s">
        <v>158</v>
      </c>
      <c r="C10" s="5">
        <v>260</v>
      </c>
      <c r="D10" s="6" t="s">
        <v>125</v>
      </c>
      <c r="E10" s="6" t="s">
        <v>7</v>
      </c>
      <c r="F10" s="6">
        <v>150</v>
      </c>
    </row>
    <row r="11" spans="1:6" ht="15.75" customHeight="1" x14ac:dyDescent="0.35">
      <c r="A11" s="10">
        <v>16</v>
      </c>
      <c r="B11" s="9" t="s">
        <v>159</v>
      </c>
      <c r="C11" s="5">
        <v>260</v>
      </c>
      <c r="D11" s="6" t="s">
        <v>124</v>
      </c>
      <c r="E11" s="6" t="s">
        <v>7</v>
      </c>
      <c r="F11" s="6">
        <v>150</v>
      </c>
    </row>
    <row r="12" spans="1:6" ht="15.75" customHeight="1" x14ac:dyDescent="0.35">
      <c r="A12" s="10"/>
      <c r="B12" s="9"/>
      <c r="C12" s="5"/>
      <c r="D12" s="6"/>
      <c r="E12" s="6"/>
      <c r="F12" s="6"/>
    </row>
    <row r="13" spans="1:6" ht="15.75" customHeight="1" x14ac:dyDescent="0.35">
      <c r="A13" s="10">
        <v>18</v>
      </c>
      <c r="B13" s="9" t="s">
        <v>160</v>
      </c>
      <c r="C13" s="5">
        <v>280</v>
      </c>
      <c r="D13" s="6" t="s">
        <v>125</v>
      </c>
      <c r="E13" s="6" t="s">
        <v>6</v>
      </c>
      <c r="F13" s="6">
        <v>155</v>
      </c>
    </row>
    <row r="14" spans="1:6" ht="15.75" customHeight="1" x14ac:dyDescent="0.35">
      <c r="A14" s="10">
        <v>19</v>
      </c>
      <c r="B14" s="9" t="s">
        <v>161</v>
      </c>
      <c r="C14" s="5">
        <v>260</v>
      </c>
      <c r="D14" s="6" t="s">
        <v>125</v>
      </c>
      <c r="E14" s="6" t="s">
        <v>7</v>
      </c>
      <c r="F14" s="6">
        <v>155</v>
      </c>
    </row>
    <row r="15" spans="1:6" ht="15.75" customHeight="1" x14ac:dyDescent="0.35">
      <c r="A15" s="10">
        <v>22</v>
      </c>
      <c r="B15" s="9" t="s">
        <v>162</v>
      </c>
      <c r="C15" s="5">
        <v>260</v>
      </c>
      <c r="D15" s="6" t="s">
        <v>125</v>
      </c>
      <c r="E15" s="6" t="s">
        <v>8</v>
      </c>
      <c r="F15" s="6">
        <v>155</v>
      </c>
    </row>
    <row r="16" spans="1:6" ht="15.75" customHeight="1" x14ac:dyDescent="0.35">
      <c r="A16" s="10">
        <v>25</v>
      </c>
      <c r="B16" s="9" t="s">
        <v>163</v>
      </c>
      <c r="C16" s="5">
        <v>250</v>
      </c>
      <c r="D16" s="6" t="s">
        <v>125</v>
      </c>
      <c r="E16" s="6" t="s">
        <v>8</v>
      </c>
      <c r="F16" s="6">
        <v>155</v>
      </c>
    </row>
    <row r="17" spans="1:6" ht="15.75" customHeight="1" x14ac:dyDescent="0.35">
      <c r="A17" s="10">
        <v>29</v>
      </c>
      <c r="B17" s="9" t="s">
        <v>164</v>
      </c>
      <c r="C17" s="5">
        <v>250</v>
      </c>
      <c r="D17" s="6" t="s">
        <v>125</v>
      </c>
      <c r="E17" s="6" t="s">
        <v>8</v>
      </c>
      <c r="F17" s="6">
        <v>155</v>
      </c>
    </row>
    <row r="18" spans="1:6" ht="15.75" customHeight="1" x14ac:dyDescent="0.35">
      <c r="A18" s="10">
        <v>31</v>
      </c>
      <c r="B18" s="9" t="s">
        <v>165</v>
      </c>
      <c r="C18" s="5">
        <v>250</v>
      </c>
      <c r="D18" s="6" t="s">
        <v>125</v>
      </c>
      <c r="E18" s="6" t="s">
        <v>8</v>
      </c>
      <c r="F18" s="6">
        <v>155</v>
      </c>
    </row>
    <row r="19" spans="1:6" ht="15.75" customHeight="1" x14ac:dyDescent="0.35">
      <c r="A19" s="10">
        <v>33</v>
      </c>
      <c r="B19" s="9" t="s">
        <v>166</v>
      </c>
      <c r="C19" s="5">
        <v>250</v>
      </c>
      <c r="D19" s="6" t="s">
        <v>125</v>
      </c>
      <c r="E19" s="6" t="s">
        <v>8</v>
      </c>
      <c r="F19" s="6">
        <v>155</v>
      </c>
    </row>
    <row r="20" spans="1:6" ht="15.75" customHeight="1" x14ac:dyDescent="0.35">
      <c r="A20" s="11">
        <v>34</v>
      </c>
      <c r="B20" s="9" t="s">
        <v>9</v>
      </c>
      <c r="C20" s="5">
        <v>260</v>
      </c>
      <c r="D20" s="6" t="s">
        <v>125</v>
      </c>
      <c r="E20" s="6" t="s">
        <v>7</v>
      </c>
      <c r="F20" s="6">
        <v>155</v>
      </c>
    </row>
    <row r="21" spans="1:6" ht="15.75" customHeight="1" x14ac:dyDescent="0.35">
      <c r="A21" s="11">
        <v>35</v>
      </c>
      <c r="B21" s="9" t="s">
        <v>10</v>
      </c>
      <c r="C21" s="5">
        <v>250</v>
      </c>
      <c r="D21" s="6" t="s">
        <v>125</v>
      </c>
      <c r="E21" s="6" t="s">
        <v>8</v>
      </c>
      <c r="F21" s="6">
        <v>155</v>
      </c>
    </row>
    <row r="22" spans="1:6" ht="15.75" customHeight="1" x14ac:dyDescent="0.35">
      <c r="A22" s="11">
        <v>36</v>
      </c>
      <c r="B22" s="9" t="s">
        <v>11</v>
      </c>
      <c r="C22" s="5">
        <v>250</v>
      </c>
      <c r="D22" s="6" t="s">
        <v>125</v>
      </c>
      <c r="E22" s="6" t="s">
        <v>8</v>
      </c>
      <c r="F22" s="6">
        <v>155</v>
      </c>
    </row>
    <row r="23" spans="1:6" ht="15.75" customHeight="1" x14ac:dyDescent="0.35">
      <c r="A23" s="10">
        <v>37</v>
      </c>
      <c r="B23" s="9" t="s">
        <v>12</v>
      </c>
      <c r="C23" s="5">
        <v>250</v>
      </c>
      <c r="D23" s="6" t="s">
        <v>125</v>
      </c>
      <c r="E23" s="6" t="s">
        <v>8</v>
      </c>
      <c r="F23" s="6">
        <v>155</v>
      </c>
    </row>
    <row r="24" spans="1:6" ht="15.75" customHeight="1" x14ac:dyDescent="0.35">
      <c r="A24" s="10">
        <v>38</v>
      </c>
      <c r="B24" s="9" t="s">
        <v>13</v>
      </c>
      <c r="C24" s="5">
        <v>250</v>
      </c>
      <c r="D24" s="6" t="s">
        <v>125</v>
      </c>
      <c r="E24" s="6" t="s">
        <v>8</v>
      </c>
      <c r="F24" s="6">
        <v>155</v>
      </c>
    </row>
    <row r="25" spans="1:6" ht="15.75" customHeight="1" x14ac:dyDescent="0.35">
      <c r="A25" s="10">
        <v>39</v>
      </c>
      <c r="B25" s="9" t="s">
        <v>167</v>
      </c>
      <c r="C25" s="5">
        <v>260</v>
      </c>
      <c r="D25" s="6" t="s">
        <v>125</v>
      </c>
      <c r="E25" s="6" t="s">
        <v>7</v>
      </c>
      <c r="F25" s="6">
        <v>155</v>
      </c>
    </row>
    <row r="26" spans="1:6" ht="15.75" customHeight="1" x14ac:dyDescent="0.35">
      <c r="A26" s="11">
        <v>40</v>
      </c>
      <c r="B26" s="9" t="s">
        <v>168</v>
      </c>
      <c r="C26" s="5"/>
      <c r="D26" s="6" t="s">
        <v>126</v>
      </c>
      <c r="E26" s="6"/>
      <c r="F26" s="6">
        <v>170</v>
      </c>
    </row>
    <row r="27" spans="1:6" ht="14.5" x14ac:dyDescent="0.35">
      <c r="A27" s="10">
        <v>42</v>
      </c>
      <c r="B27" s="9" t="s">
        <v>169</v>
      </c>
      <c r="C27" s="5"/>
      <c r="D27" s="6" t="s">
        <v>126</v>
      </c>
      <c r="E27" s="6"/>
      <c r="F27" s="6">
        <v>170</v>
      </c>
    </row>
    <row r="28" spans="1:6" ht="14.5" x14ac:dyDescent="0.35">
      <c r="A28" s="10">
        <v>44</v>
      </c>
      <c r="B28" s="9" t="s">
        <v>170</v>
      </c>
      <c r="C28" s="5"/>
      <c r="D28" s="6" t="s">
        <v>126</v>
      </c>
      <c r="E28" s="6"/>
      <c r="F28" s="6">
        <v>170</v>
      </c>
    </row>
    <row r="29" spans="1:6" ht="14.5" x14ac:dyDescent="0.35">
      <c r="A29" s="11">
        <v>46</v>
      </c>
      <c r="B29" s="9" t="s">
        <v>171</v>
      </c>
      <c r="C29" s="5"/>
      <c r="D29" s="6" t="s">
        <v>126</v>
      </c>
      <c r="E29" s="6"/>
      <c r="F29" s="6">
        <v>170</v>
      </c>
    </row>
    <row r="30" spans="1:6" ht="14.5" x14ac:dyDescent="0.35">
      <c r="A30" s="10">
        <v>48</v>
      </c>
      <c r="B30" s="9" t="s">
        <v>172</v>
      </c>
      <c r="C30" s="5"/>
      <c r="D30" s="6" t="s">
        <v>126</v>
      </c>
      <c r="E30" s="6"/>
      <c r="F30" s="6">
        <v>170</v>
      </c>
    </row>
    <row r="31" spans="1:6" ht="14.5" x14ac:dyDescent="0.35">
      <c r="A31" s="10">
        <v>49</v>
      </c>
      <c r="B31" s="9" t="s">
        <v>173</v>
      </c>
      <c r="C31" s="5"/>
      <c r="D31" s="6" t="s">
        <v>126</v>
      </c>
      <c r="E31" s="6"/>
      <c r="F31" s="6">
        <v>170</v>
      </c>
    </row>
    <row r="32" spans="1:6" ht="14.5" x14ac:dyDescent="0.35">
      <c r="A32" s="10">
        <v>50</v>
      </c>
      <c r="B32" s="9" t="s">
        <v>174</v>
      </c>
      <c r="C32" s="5"/>
      <c r="D32" s="6" t="s">
        <v>126</v>
      </c>
      <c r="E32" s="6"/>
      <c r="F32" s="6">
        <v>170</v>
      </c>
    </row>
    <row r="33" spans="1:6" ht="14.5" x14ac:dyDescent="0.35">
      <c r="A33" s="10">
        <v>51</v>
      </c>
      <c r="B33" s="9" t="s">
        <v>175</v>
      </c>
      <c r="C33" s="5"/>
      <c r="D33" s="6" t="s">
        <v>126</v>
      </c>
      <c r="E33" s="6"/>
      <c r="F33" s="6">
        <v>170</v>
      </c>
    </row>
    <row r="34" spans="1:6" ht="14.5" x14ac:dyDescent="0.35">
      <c r="A34" s="10">
        <v>52</v>
      </c>
      <c r="B34" s="9" t="s">
        <v>176</v>
      </c>
      <c r="C34" s="5"/>
      <c r="D34" s="6" t="s">
        <v>126</v>
      </c>
      <c r="E34" s="6"/>
      <c r="F34" s="6">
        <v>170</v>
      </c>
    </row>
    <row r="35" spans="1:6" ht="14.5" x14ac:dyDescent="0.35">
      <c r="A35" s="10">
        <v>54</v>
      </c>
      <c r="B35" s="9" t="s">
        <v>177</v>
      </c>
      <c r="C35" s="5"/>
      <c r="D35" s="6" t="s">
        <v>126</v>
      </c>
      <c r="E35" s="6"/>
      <c r="F35" s="6">
        <v>170</v>
      </c>
    </row>
    <row r="36" spans="1:6" ht="14.5" x14ac:dyDescent="0.35">
      <c r="A36" s="10">
        <v>56</v>
      </c>
      <c r="B36" s="9" t="s">
        <v>178</v>
      </c>
      <c r="C36" s="5"/>
      <c r="D36" s="6" t="s">
        <v>126</v>
      </c>
      <c r="E36" s="6"/>
      <c r="F36" s="6">
        <v>170</v>
      </c>
    </row>
    <row r="37" spans="1:6" ht="14.5" x14ac:dyDescent="0.35">
      <c r="A37" s="10">
        <v>58</v>
      </c>
      <c r="B37" s="9" t="s">
        <v>179</v>
      </c>
      <c r="C37" s="5"/>
      <c r="D37" s="6" t="s">
        <v>126</v>
      </c>
      <c r="E37" s="6"/>
      <c r="F37" s="6">
        <v>170</v>
      </c>
    </row>
    <row r="38" spans="1:6" ht="14.5" x14ac:dyDescent="0.35">
      <c r="A38" s="10">
        <v>59</v>
      </c>
      <c r="B38" s="9" t="s">
        <v>180</v>
      </c>
      <c r="C38" s="5"/>
      <c r="D38" s="6" t="s">
        <v>126</v>
      </c>
      <c r="E38" s="6"/>
      <c r="F38" s="6">
        <v>170</v>
      </c>
    </row>
    <row r="39" spans="1:6" ht="14.5" x14ac:dyDescent="0.35">
      <c r="A39" s="10">
        <v>60</v>
      </c>
      <c r="B39" s="9" t="s">
        <v>181</v>
      </c>
      <c r="C39" s="5"/>
      <c r="D39" s="6" t="s">
        <v>126</v>
      </c>
      <c r="E39" s="6"/>
      <c r="F39" s="6">
        <v>170</v>
      </c>
    </row>
    <row r="40" spans="1:6" ht="14.5" x14ac:dyDescent="0.35">
      <c r="A40" s="10">
        <v>62</v>
      </c>
      <c r="B40" s="9" t="s">
        <v>182</v>
      </c>
      <c r="C40" s="5"/>
      <c r="D40" s="6" t="s">
        <v>126</v>
      </c>
      <c r="E40" s="6"/>
      <c r="F40" s="6">
        <v>170</v>
      </c>
    </row>
    <row r="41" spans="1:6" ht="14.5" x14ac:dyDescent="0.35">
      <c r="A41" s="11">
        <v>64</v>
      </c>
      <c r="B41" s="9" t="s">
        <v>183</v>
      </c>
      <c r="C41" s="5"/>
      <c r="D41" s="6" t="s">
        <v>126</v>
      </c>
      <c r="E41" s="6"/>
      <c r="F41" s="6">
        <v>170</v>
      </c>
    </row>
    <row r="42" spans="1:6" ht="14.5" x14ac:dyDescent="0.35">
      <c r="A42" s="10">
        <v>66</v>
      </c>
      <c r="B42" s="9" t="s">
        <v>184</v>
      </c>
      <c r="C42" s="5"/>
      <c r="D42" s="6" t="s">
        <v>126</v>
      </c>
      <c r="E42" s="6"/>
      <c r="F42" s="6">
        <v>170</v>
      </c>
    </row>
    <row r="43" spans="1:6" ht="14.5" x14ac:dyDescent="0.35">
      <c r="A43" s="10">
        <v>68</v>
      </c>
      <c r="B43" s="9" t="s">
        <v>185</v>
      </c>
      <c r="C43" s="5"/>
      <c r="D43" s="6" t="s">
        <v>126</v>
      </c>
      <c r="E43" s="6"/>
      <c r="F43" s="6">
        <v>170</v>
      </c>
    </row>
    <row r="44" spans="1:6" ht="14.5" x14ac:dyDescent="0.35">
      <c r="A44" s="10">
        <v>70</v>
      </c>
      <c r="B44" s="9" t="s">
        <v>14</v>
      </c>
      <c r="C44" s="5">
        <v>250</v>
      </c>
      <c r="D44" s="6" t="s">
        <v>125</v>
      </c>
      <c r="E44" s="6" t="s">
        <v>8</v>
      </c>
      <c r="F44" s="6">
        <v>150</v>
      </c>
    </row>
    <row r="45" spans="1:6" ht="14.5" x14ac:dyDescent="0.35">
      <c r="A45" s="10">
        <v>78</v>
      </c>
      <c r="B45" s="9" t="s">
        <v>15</v>
      </c>
      <c r="C45" s="5"/>
      <c r="D45" s="6" t="s">
        <v>126</v>
      </c>
      <c r="E45" s="6"/>
      <c r="F45" s="6">
        <v>170</v>
      </c>
    </row>
    <row r="46" spans="1:6" ht="14.5" x14ac:dyDescent="0.35">
      <c r="A46" s="10">
        <v>79</v>
      </c>
      <c r="B46" s="9" t="s">
        <v>16</v>
      </c>
      <c r="C46" s="5"/>
      <c r="D46" s="6" t="s">
        <v>126</v>
      </c>
      <c r="E46" s="6"/>
      <c r="F46" s="6">
        <v>170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A12F46-0028-4DAC-8A73-766D49BB064A}">
  <sheetPr>
    <tabColor theme="9" tint="-0.249977111117893"/>
    <outlinePr summaryBelow="0" summaryRight="0"/>
  </sheetPr>
  <dimension ref="A1:AY32"/>
  <sheetViews>
    <sheetView topLeftCell="AF1" workbookViewId="0">
      <pane ySplit="6" topLeftCell="A7" activePane="bottomLeft" state="frozen"/>
      <selection pane="bottomLeft" activeCell="D12" sqref="D12"/>
    </sheetView>
  </sheetViews>
  <sheetFormatPr baseColWidth="10" defaultColWidth="13.8984375" defaultRowHeight="15.75" customHeight="1" x14ac:dyDescent="0.3"/>
  <cols>
    <col min="1" max="51" width="20.796875" customWidth="1"/>
  </cols>
  <sheetData>
    <row r="1" spans="1:51" ht="15.75" customHeight="1" x14ac:dyDescent="0.4">
      <c r="A1" s="35" t="s">
        <v>17</v>
      </c>
      <c r="B1" s="36"/>
      <c r="C1" s="36"/>
      <c r="D1" s="37"/>
      <c r="E1" s="12" t="s">
        <v>18</v>
      </c>
      <c r="F1" s="13"/>
      <c r="G1" s="13"/>
      <c r="H1" s="13"/>
      <c r="I1" s="15"/>
      <c r="J1" s="13"/>
      <c r="K1" s="13"/>
      <c r="L1" s="13"/>
      <c r="M1" s="31"/>
      <c r="N1" s="13"/>
      <c r="O1" s="14"/>
      <c r="P1" s="38" t="s">
        <v>128</v>
      </c>
      <c r="Q1" s="39"/>
      <c r="R1" s="39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</row>
    <row r="2" spans="1:51" ht="15.75" customHeight="1" x14ac:dyDescent="0.35">
      <c r="A2" s="40"/>
      <c r="B2" s="41"/>
      <c r="C2" s="41"/>
      <c r="D2" s="42"/>
      <c r="E2" s="32" t="s">
        <v>127</v>
      </c>
      <c r="F2" s="13"/>
      <c r="G2" s="13"/>
      <c r="H2" s="13"/>
      <c r="I2" s="15"/>
      <c r="J2" s="15"/>
      <c r="K2" s="15"/>
      <c r="L2" s="15"/>
      <c r="M2" s="15"/>
      <c r="N2" s="13"/>
      <c r="O2" s="13"/>
      <c r="P2" s="38"/>
      <c r="Q2" s="39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</row>
    <row r="3" spans="1:51" ht="15.75" customHeight="1" x14ac:dyDescent="0.35">
      <c r="A3" s="40"/>
      <c r="B3" s="41"/>
      <c r="C3" s="41"/>
      <c r="D3" s="42"/>
      <c r="E3" s="33">
        <v>32</v>
      </c>
      <c r="F3" s="13"/>
      <c r="G3" s="13"/>
      <c r="H3" s="13"/>
      <c r="I3" s="13"/>
      <c r="J3" s="13"/>
      <c r="K3" s="13"/>
      <c r="L3" s="13"/>
      <c r="M3" s="15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</row>
    <row r="4" spans="1:51" ht="13" x14ac:dyDescent="0.3">
      <c r="A4" s="40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13"/>
      <c r="AR4" s="13"/>
      <c r="AS4" s="13"/>
      <c r="AT4" s="13"/>
      <c r="AU4" s="13"/>
      <c r="AV4" s="13"/>
      <c r="AW4" s="13"/>
      <c r="AX4" s="13"/>
      <c r="AY4" s="13"/>
    </row>
    <row r="5" spans="1:51" ht="15.75" customHeight="1" x14ac:dyDescent="0.4">
      <c r="A5" s="16" t="s">
        <v>19</v>
      </c>
      <c r="B5" s="17" t="s">
        <v>20</v>
      </c>
      <c r="C5" s="18" t="s">
        <v>21</v>
      </c>
      <c r="D5" s="17" t="s">
        <v>22</v>
      </c>
      <c r="E5" s="17" t="s">
        <v>23</v>
      </c>
      <c r="F5" s="17" t="s">
        <v>24</v>
      </c>
      <c r="G5" s="17" t="s">
        <v>25</v>
      </c>
      <c r="H5" s="17" t="s">
        <v>26</v>
      </c>
      <c r="I5" s="17" t="s">
        <v>27</v>
      </c>
      <c r="J5" s="17" t="s">
        <v>28</v>
      </c>
      <c r="K5" s="16" t="s">
        <v>29</v>
      </c>
      <c r="L5" s="16" t="s">
        <v>30</v>
      </c>
      <c r="M5" s="17" t="s">
        <v>31</v>
      </c>
      <c r="N5" s="17" t="s">
        <v>32</v>
      </c>
      <c r="O5" s="17" t="s">
        <v>33</v>
      </c>
      <c r="P5" s="16" t="s">
        <v>34</v>
      </c>
      <c r="Q5" s="17" t="s">
        <v>35</v>
      </c>
      <c r="R5" s="16" t="s">
        <v>36</v>
      </c>
      <c r="S5" s="17" t="s">
        <v>37</v>
      </c>
      <c r="T5" s="17" t="s">
        <v>38</v>
      </c>
      <c r="U5" s="19" t="s">
        <v>39</v>
      </c>
      <c r="V5" s="16" t="s">
        <v>40</v>
      </c>
      <c r="W5" s="18" t="s">
        <v>41</v>
      </c>
      <c r="X5" s="18" t="s">
        <v>42</v>
      </c>
      <c r="Y5" s="18" t="s">
        <v>43</v>
      </c>
      <c r="Z5" s="16" t="s">
        <v>44</v>
      </c>
      <c r="AA5" s="16" t="s">
        <v>45</v>
      </c>
      <c r="AB5" s="16" t="s">
        <v>46</v>
      </c>
      <c r="AC5" s="16" t="s">
        <v>47</v>
      </c>
      <c r="AD5" s="16" t="s">
        <v>48</v>
      </c>
      <c r="AE5" s="16" t="s">
        <v>49</v>
      </c>
      <c r="AF5" s="17" t="s">
        <v>50</v>
      </c>
      <c r="AG5" s="16" t="s">
        <v>51</v>
      </c>
      <c r="AH5" s="16" t="s">
        <v>52</v>
      </c>
      <c r="AI5" s="16" t="s">
        <v>53</v>
      </c>
      <c r="AJ5" s="16" t="s">
        <v>54</v>
      </c>
      <c r="AK5" s="17" t="s">
        <v>55</v>
      </c>
      <c r="AL5" s="16" t="s">
        <v>56</v>
      </c>
      <c r="AM5" s="16" t="s">
        <v>57</v>
      </c>
      <c r="AN5" s="16" t="s">
        <v>58</v>
      </c>
      <c r="AO5" s="16" t="s">
        <v>59</v>
      </c>
      <c r="AP5" s="16" t="s">
        <v>60</v>
      </c>
      <c r="AQ5" s="13"/>
      <c r="AR5" s="13"/>
      <c r="AS5" s="13"/>
      <c r="AT5" s="13"/>
      <c r="AU5" s="13"/>
      <c r="AV5" s="13"/>
      <c r="AW5" s="13"/>
      <c r="AX5" s="13"/>
      <c r="AY5" s="13"/>
    </row>
    <row r="6" spans="1:51" ht="15.75" customHeight="1" x14ac:dyDescent="0.4">
      <c r="A6" s="20" t="s">
        <v>61</v>
      </c>
      <c r="B6" s="21" t="s">
        <v>62</v>
      </c>
      <c r="C6" s="22" t="s">
        <v>63</v>
      </c>
      <c r="D6" s="21" t="s">
        <v>64</v>
      </c>
      <c r="E6" s="21" t="s">
        <v>65</v>
      </c>
      <c r="F6" s="21" t="s">
        <v>66</v>
      </c>
      <c r="G6" s="21" t="s">
        <v>67</v>
      </c>
      <c r="H6" s="21" t="s">
        <v>68</v>
      </c>
      <c r="I6" s="23" t="s">
        <v>69</v>
      </c>
      <c r="J6" s="21" t="s">
        <v>70</v>
      </c>
      <c r="K6" s="24" t="s">
        <v>71</v>
      </c>
      <c r="L6" s="24" t="s">
        <v>72</v>
      </c>
      <c r="M6" s="21" t="s">
        <v>73</v>
      </c>
      <c r="N6" s="21" t="s">
        <v>74</v>
      </c>
      <c r="O6" s="21" t="s">
        <v>75</v>
      </c>
      <c r="P6" s="24" t="s">
        <v>76</v>
      </c>
      <c r="Q6" s="21" t="s">
        <v>77</v>
      </c>
      <c r="R6" s="24" t="s">
        <v>78</v>
      </c>
      <c r="S6" s="21" t="s">
        <v>79</v>
      </c>
      <c r="T6" s="21" t="s">
        <v>80</v>
      </c>
      <c r="U6" s="22" t="s">
        <v>81</v>
      </c>
      <c r="V6" s="24" t="s">
        <v>82</v>
      </c>
      <c r="W6" s="22" t="s">
        <v>83</v>
      </c>
      <c r="X6" s="22" t="s">
        <v>84</v>
      </c>
      <c r="Y6" s="22" t="s">
        <v>85</v>
      </c>
      <c r="Z6" s="24" t="s">
        <v>86</v>
      </c>
      <c r="AA6" s="24" t="s">
        <v>87</v>
      </c>
      <c r="AB6" s="24" t="s">
        <v>88</v>
      </c>
      <c r="AC6" s="24" t="s">
        <v>89</v>
      </c>
      <c r="AD6" s="24" t="s">
        <v>90</v>
      </c>
      <c r="AE6" s="24" t="s">
        <v>91</v>
      </c>
      <c r="AF6" s="21" t="s">
        <v>92</v>
      </c>
      <c r="AG6" s="24" t="s">
        <v>93</v>
      </c>
      <c r="AH6" s="24" t="s">
        <v>94</v>
      </c>
      <c r="AI6" s="24" t="s">
        <v>95</v>
      </c>
      <c r="AJ6" s="24" t="s">
        <v>96</v>
      </c>
      <c r="AK6" s="25" t="s">
        <v>97</v>
      </c>
      <c r="AL6" s="20" t="s">
        <v>98</v>
      </c>
      <c r="AM6" s="20" t="s">
        <v>99</v>
      </c>
      <c r="AN6" s="20" t="s">
        <v>100</v>
      </c>
      <c r="AO6" s="20" t="s">
        <v>101</v>
      </c>
      <c r="AP6" s="20" t="s">
        <v>102</v>
      </c>
      <c r="AQ6" s="13" t="s">
        <v>103</v>
      </c>
      <c r="AR6" s="13" t="s">
        <v>104</v>
      </c>
      <c r="AS6" s="13" t="s">
        <v>105</v>
      </c>
      <c r="AT6" s="13"/>
      <c r="AU6" s="13"/>
      <c r="AV6" s="13"/>
      <c r="AW6" s="13"/>
      <c r="AX6" s="13"/>
      <c r="AY6" s="13"/>
    </row>
    <row r="7" spans="1:51" ht="15.75" customHeight="1" x14ac:dyDescent="0.35">
      <c r="B7" t="s">
        <v>186</v>
      </c>
      <c r="C7" s="26">
        <v>17</v>
      </c>
      <c r="D7" t="s">
        <v>189</v>
      </c>
      <c r="E7" t="s">
        <v>191</v>
      </c>
      <c r="F7" t="s">
        <v>193</v>
      </c>
      <c r="J7">
        <v>95000</v>
      </c>
      <c r="K7" s="27"/>
      <c r="L7" s="27"/>
      <c r="P7" s="28"/>
      <c r="R7" s="28"/>
      <c r="U7">
        <v>18</v>
      </c>
      <c r="V7" s="27"/>
      <c r="W7" s="45">
        <v>44686</v>
      </c>
      <c r="X7" s="45">
        <v>44688</v>
      </c>
      <c r="Y7" s="45">
        <v>44711</v>
      </c>
      <c r="Z7" s="28"/>
      <c r="AA7" s="27"/>
      <c r="AB7" s="27"/>
      <c r="AC7" s="27"/>
      <c r="AD7" s="28"/>
      <c r="AE7" s="29"/>
      <c r="AG7" s="27"/>
      <c r="AH7" s="27"/>
      <c r="AI7" s="28"/>
      <c r="AJ7" s="28"/>
      <c r="AL7" s="27"/>
      <c r="AM7" s="27"/>
      <c r="AN7" s="27"/>
      <c r="AO7" s="28"/>
      <c r="AP7" s="28"/>
    </row>
    <row r="8" spans="1:51" ht="15.75" customHeight="1" x14ac:dyDescent="0.35">
      <c r="B8" t="s">
        <v>195</v>
      </c>
      <c r="C8" s="26">
        <f>IF(B8&gt;0,C7+1,"")</f>
        <v>18</v>
      </c>
      <c r="D8" t="s">
        <v>190</v>
      </c>
      <c r="E8" t="s">
        <v>192</v>
      </c>
      <c r="F8" t="s">
        <v>194</v>
      </c>
      <c r="J8">
        <v>75019</v>
      </c>
      <c r="K8" s="27"/>
      <c r="L8" s="27"/>
      <c r="P8" s="28"/>
      <c r="R8" s="28"/>
      <c r="U8">
        <v>50</v>
      </c>
      <c r="V8" s="27"/>
      <c r="W8" s="45">
        <v>44688</v>
      </c>
      <c r="X8" s="45">
        <v>44691</v>
      </c>
      <c r="Y8" s="45">
        <v>44717</v>
      </c>
      <c r="Z8" s="28"/>
      <c r="AA8" s="27"/>
      <c r="AB8" s="27"/>
      <c r="AC8" s="27"/>
      <c r="AD8" s="28"/>
      <c r="AE8" s="29"/>
      <c r="AG8" s="27"/>
      <c r="AH8" s="27"/>
      <c r="AI8" s="28"/>
      <c r="AJ8" s="28"/>
      <c r="AL8" s="27"/>
      <c r="AM8" s="27"/>
      <c r="AN8" s="27"/>
      <c r="AO8" s="28"/>
      <c r="AP8" s="28"/>
    </row>
    <row r="9" spans="1:51" ht="15.75" customHeight="1" x14ac:dyDescent="0.35">
      <c r="B9" t="s">
        <v>196</v>
      </c>
      <c r="C9" s="26">
        <f t="shared" ref="C9:C28" si="0">IF(B9&gt;0,C8+1,"")</f>
        <v>19</v>
      </c>
      <c r="D9" t="s">
        <v>197</v>
      </c>
      <c r="E9" t="s">
        <v>191</v>
      </c>
      <c r="F9" t="s">
        <v>198</v>
      </c>
      <c r="J9">
        <v>60250</v>
      </c>
      <c r="K9" s="27"/>
      <c r="L9" s="27"/>
      <c r="P9" s="28"/>
      <c r="R9" s="28"/>
      <c r="U9">
        <v>18</v>
      </c>
      <c r="V9" s="27"/>
      <c r="W9" s="45">
        <v>44688</v>
      </c>
      <c r="X9" s="45">
        <v>44691</v>
      </c>
      <c r="Y9" s="45">
        <v>44717</v>
      </c>
      <c r="Z9" s="28"/>
      <c r="AA9" s="27"/>
      <c r="AB9" s="27"/>
      <c r="AC9" s="27"/>
      <c r="AD9" s="28"/>
      <c r="AE9" s="29"/>
      <c r="AG9" s="27"/>
      <c r="AH9" s="27"/>
      <c r="AI9" s="28"/>
      <c r="AJ9" s="28"/>
      <c r="AL9" s="27"/>
      <c r="AM9" s="27"/>
      <c r="AN9" s="27"/>
      <c r="AO9" s="28"/>
      <c r="AP9" s="28"/>
    </row>
    <row r="10" spans="1:51" ht="15.75" customHeight="1" x14ac:dyDescent="0.35">
      <c r="C10" s="26" t="str">
        <f t="shared" si="0"/>
        <v/>
      </c>
      <c r="K10" s="27"/>
      <c r="L10" s="27"/>
      <c r="P10" s="28"/>
      <c r="R10" s="28"/>
      <c r="V10" s="27"/>
      <c r="Z10" s="28"/>
      <c r="AA10" s="27"/>
      <c r="AB10" s="27"/>
      <c r="AC10" s="27"/>
      <c r="AD10" s="28"/>
      <c r="AE10" s="29"/>
      <c r="AG10" s="27"/>
      <c r="AH10" s="27"/>
      <c r="AI10" s="28"/>
      <c r="AJ10" s="28"/>
      <c r="AL10" s="27"/>
      <c r="AM10" s="27"/>
      <c r="AN10" s="27"/>
      <c r="AO10" s="28"/>
      <c r="AP10" s="28"/>
    </row>
    <row r="11" spans="1:51" ht="15.75" customHeight="1" x14ac:dyDescent="0.35">
      <c r="C11" s="26" t="str">
        <f t="shared" si="0"/>
        <v/>
      </c>
      <c r="K11" s="27"/>
      <c r="L11" s="27"/>
      <c r="P11" s="28"/>
      <c r="R11" s="28"/>
      <c r="V11" s="27"/>
      <c r="Z11" s="28"/>
      <c r="AA11" s="27"/>
      <c r="AB11" s="27"/>
      <c r="AC11" s="27"/>
      <c r="AD11" s="28"/>
      <c r="AE11" s="29"/>
      <c r="AG11" s="27"/>
      <c r="AH11" s="27"/>
      <c r="AI11" s="28"/>
      <c r="AJ11" s="28"/>
      <c r="AL11" s="27"/>
      <c r="AM11" s="27"/>
      <c r="AN11" s="27"/>
      <c r="AO11" s="28"/>
      <c r="AP11" s="28"/>
    </row>
    <row r="12" spans="1:51" ht="15.75" customHeight="1" x14ac:dyDescent="0.35">
      <c r="C12" s="26" t="str">
        <f t="shared" si="0"/>
        <v/>
      </c>
      <c r="K12" s="27"/>
      <c r="L12" s="27"/>
      <c r="P12" s="28"/>
      <c r="R12" s="28"/>
      <c r="V12" s="27"/>
      <c r="Z12" s="28"/>
      <c r="AA12" s="27"/>
      <c r="AB12" s="27"/>
      <c r="AC12" s="27"/>
      <c r="AD12" s="28"/>
      <c r="AE12" s="29"/>
      <c r="AG12" s="27"/>
      <c r="AH12" s="27"/>
      <c r="AI12" s="28"/>
      <c r="AJ12" s="28"/>
      <c r="AL12" s="27"/>
      <c r="AM12" s="27"/>
      <c r="AN12" s="27"/>
      <c r="AO12" s="28"/>
      <c r="AP12" s="28"/>
    </row>
    <row r="13" spans="1:51" ht="15.75" customHeight="1" x14ac:dyDescent="0.35">
      <c r="C13" s="26" t="str">
        <f t="shared" si="0"/>
        <v/>
      </c>
      <c r="K13" s="27"/>
      <c r="L13" s="27"/>
      <c r="P13" s="28"/>
      <c r="R13" s="28"/>
      <c r="V13" s="27"/>
      <c r="Z13" s="28"/>
      <c r="AA13" s="27"/>
      <c r="AB13" s="27"/>
      <c r="AC13" s="27"/>
      <c r="AD13" s="28"/>
      <c r="AE13" s="29"/>
      <c r="AG13" s="27"/>
      <c r="AH13" s="27"/>
      <c r="AI13" s="28"/>
      <c r="AJ13" s="28"/>
      <c r="AL13" s="27"/>
      <c r="AM13" s="27"/>
      <c r="AN13" s="27"/>
      <c r="AO13" s="28"/>
      <c r="AP13" s="28"/>
    </row>
    <row r="14" spans="1:51" ht="15.75" customHeight="1" x14ac:dyDescent="0.35">
      <c r="C14" s="26" t="str">
        <f t="shared" si="0"/>
        <v/>
      </c>
      <c r="K14" s="27"/>
      <c r="L14" s="27"/>
      <c r="P14" s="28"/>
      <c r="R14" s="28"/>
      <c r="V14" s="27"/>
      <c r="Z14" s="28"/>
      <c r="AA14" s="27"/>
      <c r="AB14" s="27"/>
      <c r="AC14" s="27"/>
      <c r="AD14" s="28"/>
      <c r="AE14" s="29"/>
      <c r="AG14" s="27"/>
      <c r="AH14" s="27"/>
      <c r="AI14" s="28"/>
      <c r="AJ14" s="28"/>
      <c r="AL14" s="27"/>
      <c r="AM14" s="27"/>
      <c r="AN14" s="27"/>
      <c r="AO14" s="28"/>
      <c r="AP14" s="28"/>
    </row>
    <row r="15" spans="1:51" ht="15.75" customHeight="1" x14ac:dyDescent="0.35">
      <c r="C15" s="26" t="str">
        <f t="shared" si="0"/>
        <v/>
      </c>
      <c r="K15" s="27"/>
      <c r="L15" s="27"/>
      <c r="P15" s="28"/>
      <c r="R15" s="28"/>
      <c r="V15" s="27"/>
      <c r="Z15" s="28"/>
      <c r="AA15" s="27"/>
      <c r="AB15" s="27"/>
      <c r="AC15" s="27"/>
      <c r="AD15" s="28"/>
      <c r="AE15" s="29"/>
      <c r="AG15" s="27"/>
      <c r="AH15" s="27"/>
      <c r="AI15" s="28"/>
      <c r="AJ15" s="28"/>
      <c r="AL15" s="27"/>
      <c r="AM15" s="27"/>
      <c r="AN15" s="27"/>
      <c r="AO15" s="28"/>
      <c r="AP15" s="28"/>
    </row>
    <row r="16" spans="1:51" ht="15.75" customHeight="1" x14ac:dyDescent="0.35">
      <c r="C16" s="26" t="str">
        <f t="shared" si="0"/>
        <v/>
      </c>
      <c r="K16" s="27"/>
      <c r="L16" s="27"/>
      <c r="P16" s="28"/>
      <c r="R16" s="28"/>
      <c r="V16" s="27"/>
      <c r="Z16" s="28"/>
      <c r="AA16" s="27"/>
      <c r="AB16" s="27"/>
      <c r="AC16" s="27"/>
      <c r="AD16" s="28"/>
      <c r="AE16" s="29"/>
      <c r="AG16" s="27"/>
      <c r="AH16" s="27"/>
      <c r="AI16" s="28"/>
      <c r="AJ16" s="28"/>
      <c r="AL16" s="27"/>
      <c r="AM16" s="27"/>
      <c r="AN16" s="27"/>
      <c r="AO16" s="28"/>
      <c r="AP16" s="28"/>
    </row>
    <row r="17" spans="3:42" ht="15.75" customHeight="1" x14ac:dyDescent="0.35">
      <c r="C17" s="26" t="str">
        <f t="shared" si="0"/>
        <v/>
      </c>
      <c r="K17" s="27"/>
      <c r="L17" s="27"/>
      <c r="P17" s="28"/>
      <c r="R17" s="28"/>
      <c r="V17" s="27"/>
      <c r="Z17" s="28"/>
      <c r="AA17" s="27"/>
      <c r="AB17" s="27"/>
      <c r="AC17" s="27"/>
      <c r="AD17" s="28"/>
      <c r="AE17" s="29"/>
      <c r="AG17" s="27"/>
      <c r="AH17" s="27"/>
      <c r="AI17" s="28"/>
      <c r="AJ17" s="28"/>
      <c r="AL17" s="27"/>
      <c r="AM17" s="27"/>
      <c r="AN17" s="27"/>
      <c r="AO17" s="28"/>
      <c r="AP17" s="28"/>
    </row>
    <row r="18" spans="3:42" ht="15.75" customHeight="1" x14ac:dyDescent="0.35">
      <c r="C18" s="26" t="str">
        <f t="shared" si="0"/>
        <v/>
      </c>
      <c r="K18" s="27"/>
      <c r="L18" s="27"/>
      <c r="P18" s="28"/>
      <c r="R18" s="28"/>
      <c r="V18" s="27"/>
      <c r="Z18" s="28"/>
      <c r="AA18" s="27"/>
      <c r="AB18" s="27"/>
      <c r="AC18" s="27"/>
      <c r="AD18" s="28"/>
      <c r="AE18" s="29"/>
      <c r="AG18" s="27"/>
      <c r="AH18" s="27"/>
      <c r="AI18" s="28"/>
      <c r="AJ18" s="28"/>
      <c r="AL18" s="27"/>
      <c r="AM18" s="27"/>
      <c r="AN18" s="27"/>
      <c r="AO18" s="28"/>
      <c r="AP18" s="28"/>
    </row>
    <row r="19" spans="3:42" ht="15.75" customHeight="1" x14ac:dyDescent="0.35">
      <c r="C19" s="26" t="str">
        <f t="shared" si="0"/>
        <v/>
      </c>
      <c r="K19" s="27"/>
      <c r="L19" s="27"/>
      <c r="P19" s="28"/>
      <c r="R19" s="28"/>
      <c r="V19" s="27"/>
      <c r="Z19" s="28"/>
      <c r="AA19" s="27"/>
      <c r="AB19" s="27"/>
      <c r="AC19" s="27"/>
      <c r="AD19" s="28"/>
      <c r="AE19" s="29"/>
      <c r="AG19" s="27"/>
      <c r="AH19" s="27"/>
      <c r="AI19" s="28"/>
      <c r="AJ19" s="28"/>
      <c r="AL19" s="27"/>
      <c r="AM19" s="27"/>
      <c r="AN19" s="27"/>
      <c r="AO19" s="28"/>
      <c r="AP19" s="28"/>
    </row>
    <row r="20" spans="3:42" ht="15.75" customHeight="1" x14ac:dyDescent="0.35">
      <c r="C20" s="26" t="str">
        <f t="shared" si="0"/>
        <v/>
      </c>
      <c r="K20" s="27"/>
      <c r="L20" s="27"/>
      <c r="P20" s="28"/>
      <c r="R20" s="28"/>
      <c r="V20" s="27"/>
      <c r="Z20" s="28"/>
      <c r="AA20" s="27"/>
      <c r="AB20" s="27"/>
      <c r="AC20" s="27"/>
      <c r="AD20" s="28"/>
      <c r="AE20" s="29"/>
      <c r="AG20" s="27"/>
      <c r="AH20" s="27"/>
      <c r="AI20" s="28"/>
      <c r="AJ20" s="28"/>
      <c r="AL20" s="27"/>
      <c r="AM20" s="27"/>
      <c r="AN20" s="27"/>
      <c r="AO20" s="28"/>
      <c r="AP20" s="28"/>
    </row>
    <row r="21" spans="3:42" ht="15.75" customHeight="1" x14ac:dyDescent="0.35">
      <c r="C21" s="26" t="str">
        <f t="shared" si="0"/>
        <v/>
      </c>
      <c r="K21" s="27"/>
      <c r="L21" s="27"/>
      <c r="P21" s="28"/>
      <c r="R21" s="28"/>
      <c r="V21" s="27"/>
      <c r="Z21" s="28"/>
      <c r="AA21" s="27"/>
      <c r="AB21" s="27"/>
      <c r="AC21" s="27"/>
      <c r="AD21" s="28"/>
      <c r="AE21" s="29"/>
      <c r="AG21" s="27"/>
      <c r="AH21" s="27"/>
      <c r="AI21" s="28"/>
      <c r="AJ21" s="28"/>
      <c r="AL21" s="27"/>
      <c r="AM21" s="27"/>
      <c r="AN21" s="27"/>
      <c r="AO21" s="28"/>
      <c r="AP21" s="28"/>
    </row>
    <row r="22" spans="3:42" ht="15.75" customHeight="1" x14ac:dyDescent="0.35">
      <c r="C22" s="26" t="str">
        <f t="shared" si="0"/>
        <v/>
      </c>
      <c r="K22" s="27"/>
      <c r="L22" s="27"/>
      <c r="P22" s="28"/>
      <c r="R22" s="28"/>
      <c r="V22" s="27"/>
      <c r="Z22" s="28"/>
      <c r="AA22" s="27"/>
      <c r="AB22" s="27"/>
      <c r="AC22" s="27"/>
      <c r="AD22" s="28"/>
      <c r="AE22" s="29"/>
      <c r="AG22" s="27"/>
      <c r="AH22" s="27"/>
      <c r="AI22" s="28"/>
      <c r="AJ22" s="28"/>
      <c r="AL22" s="27"/>
      <c r="AM22" s="27"/>
      <c r="AN22" s="27"/>
      <c r="AO22" s="28"/>
      <c r="AP22" s="28"/>
    </row>
    <row r="23" spans="3:42" ht="15.75" customHeight="1" x14ac:dyDescent="0.35">
      <c r="C23" s="26" t="str">
        <f t="shared" si="0"/>
        <v/>
      </c>
      <c r="K23" s="27"/>
      <c r="L23" s="27"/>
      <c r="P23" s="28"/>
      <c r="R23" s="28"/>
      <c r="V23" s="27"/>
      <c r="Z23" s="28"/>
      <c r="AA23" s="27"/>
      <c r="AB23" s="27"/>
      <c r="AC23" s="27"/>
      <c r="AD23" s="28"/>
      <c r="AE23" s="29"/>
      <c r="AG23" s="27"/>
      <c r="AH23" s="27"/>
      <c r="AI23" s="28"/>
      <c r="AJ23" s="28"/>
      <c r="AL23" s="27"/>
      <c r="AM23" s="27"/>
      <c r="AN23" s="27"/>
      <c r="AO23" s="28"/>
      <c r="AP23" s="28"/>
    </row>
    <row r="24" spans="3:42" ht="15.75" customHeight="1" x14ac:dyDescent="0.35">
      <c r="C24" s="26" t="str">
        <f t="shared" si="0"/>
        <v/>
      </c>
      <c r="K24" s="27"/>
      <c r="L24" s="27"/>
      <c r="P24" s="28"/>
      <c r="R24" s="28"/>
      <c r="V24" s="27"/>
      <c r="Z24" s="28"/>
      <c r="AA24" s="27"/>
      <c r="AB24" s="27"/>
      <c r="AC24" s="27"/>
      <c r="AD24" s="28"/>
      <c r="AE24" s="29"/>
      <c r="AG24" s="27"/>
      <c r="AH24" s="27"/>
      <c r="AI24" s="28"/>
      <c r="AJ24" s="28"/>
      <c r="AL24" s="27"/>
      <c r="AM24" s="27"/>
      <c r="AN24" s="27"/>
      <c r="AO24" s="28"/>
      <c r="AP24" s="28"/>
    </row>
    <row r="25" spans="3:42" ht="15.75" customHeight="1" x14ac:dyDescent="0.35">
      <c r="C25" s="26" t="str">
        <f t="shared" si="0"/>
        <v/>
      </c>
      <c r="K25" s="27"/>
      <c r="L25" s="27"/>
      <c r="P25" s="28"/>
      <c r="R25" s="28"/>
      <c r="V25" s="27"/>
      <c r="Z25" s="28"/>
      <c r="AA25" s="27"/>
      <c r="AB25" s="27"/>
      <c r="AC25" s="27"/>
      <c r="AD25" s="28"/>
      <c r="AE25" s="29"/>
      <c r="AG25" s="27"/>
      <c r="AH25" s="27"/>
      <c r="AI25" s="28"/>
      <c r="AJ25" s="28"/>
      <c r="AL25" s="27"/>
      <c r="AM25" s="27"/>
      <c r="AN25" s="27"/>
      <c r="AO25" s="28"/>
      <c r="AP25" s="28"/>
    </row>
    <row r="26" spans="3:42" ht="15.75" customHeight="1" x14ac:dyDescent="0.35">
      <c r="C26" s="26" t="str">
        <f t="shared" si="0"/>
        <v/>
      </c>
      <c r="K26" s="27"/>
      <c r="L26" s="27"/>
      <c r="R26" s="28"/>
      <c r="V26" s="27"/>
      <c r="Z26" s="28"/>
      <c r="AA26" s="27"/>
      <c r="AB26" s="27"/>
      <c r="AC26" s="27"/>
      <c r="AD26" s="28"/>
      <c r="AE26" s="29"/>
      <c r="AG26" s="27"/>
      <c r="AH26" s="27"/>
      <c r="AI26" s="28"/>
      <c r="AJ26" s="28"/>
      <c r="AL26" s="27"/>
      <c r="AM26" s="27"/>
      <c r="AN26" s="27"/>
      <c r="AO26" s="28"/>
    </row>
    <row r="27" spans="3:42" ht="15.75" customHeight="1" x14ac:dyDescent="0.35">
      <c r="C27" s="26" t="str">
        <f t="shared" si="0"/>
        <v/>
      </c>
      <c r="K27" s="27"/>
      <c r="L27" s="27"/>
      <c r="R27" s="28"/>
      <c r="V27" s="27"/>
      <c r="Z27" s="28"/>
      <c r="AA27" s="27"/>
      <c r="AB27" s="27"/>
      <c r="AC27" s="27"/>
      <c r="AD27" s="28"/>
      <c r="AE27" s="29"/>
      <c r="AH27" s="27"/>
      <c r="AI27" s="28"/>
      <c r="AJ27" s="28"/>
      <c r="AL27" s="27"/>
      <c r="AM27" s="27"/>
      <c r="AO27" s="28"/>
    </row>
    <row r="28" spans="3:42" ht="15.75" customHeight="1" x14ac:dyDescent="0.35">
      <c r="C28" s="26" t="str">
        <f t="shared" si="0"/>
        <v/>
      </c>
      <c r="K28" s="27"/>
      <c r="L28" s="27"/>
      <c r="R28" s="28"/>
      <c r="V28" s="27"/>
      <c r="Z28" s="28"/>
      <c r="AB28" s="27"/>
      <c r="AC28" s="27"/>
      <c r="AD28" s="28"/>
      <c r="AE28" s="29"/>
      <c r="AH28" s="27"/>
      <c r="AI28" s="28"/>
      <c r="AJ28" s="28"/>
      <c r="AL28" s="27"/>
      <c r="AM28" s="27"/>
      <c r="AO28" s="28"/>
    </row>
    <row r="29" spans="3:42" ht="15.75" customHeight="1" x14ac:dyDescent="0.35">
      <c r="K29" s="27"/>
      <c r="L29" s="27"/>
      <c r="R29" s="28"/>
      <c r="V29" s="27"/>
      <c r="AB29" s="27"/>
      <c r="AC29" s="27"/>
      <c r="AD29" s="28"/>
      <c r="AE29" s="29"/>
      <c r="AI29" s="28"/>
      <c r="AJ29" s="28"/>
      <c r="AL29" s="27"/>
      <c r="AM29" s="27"/>
      <c r="AO29" s="28"/>
    </row>
    <row r="30" spans="3:42" ht="15.75" customHeight="1" x14ac:dyDescent="0.35">
      <c r="K30" s="27"/>
      <c r="AD30" s="28" t="str">
        <f t="shared" ref="AD30" si="1">IF(B30&gt;0,"chèque","")</f>
        <v/>
      </c>
      <c r="AE30" s="29" t="str">
        <f t="shared" ref="AE30" si="2">IF(W30&gt;0,W30,"")</f>
        <v/>
      </c>
      <c r="AI30" s="28" t="str">
        <f t="shared" ref="AI30:AI32" si="3">IF(B30&gt;0,"VACANCES VOYAGES LOISIRS","")</f>
        <v/>
      </c>
      <c r="AJ30" s="28" t="str">
        <f t="shared" ref="AJ30" si="4">IF(B30&gt;0,"2,26","")</f>
        <v/>
      </c>
      <c r="AM30" s="27" t="str">
        <f t="shared" ref="AM30" si="5">IF(AH30=150,"contrat d'usage",IF(AH30=155,"contrat d'usage",IF(AH30=170,"contrat d'engagement éducatif",IF(AH30=0,"",))))</f>
        <v/>
      </c>
    </row>
    <row r="31" spans="3:42" ht="15.75" customHeight="1" x14ac:dyDescent="0.35">
      <c r="K31" s="27"/>
      <c r="AI31" s="28" t="str">
        <f t="shared" si="3"/>
        <v/>
      </c>
    </row>
    <row r="32" spans="3:42" ht="15.75" customHeight="1" x14ac:dyDescent="0.35">
      <c r="AI32" s="28" t="str">
        <f t="shared" si="3"/>
        <v/>
      </c>
    </row>
  </sheetData>
  <mergeCells count="6">
    <mergeCell ref="A4:AP4"/>
    <mergeCell ref="A1:D1"/>
    <mergeCell ref="P1:R1"/>
    <mergeCell ref="A2:D2"/>
    <mergeCell ref="P2:Q2"/>
    <mergeCell ref="A3:D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755B5-FF3E-44E6-82F1-E17FE1E632DE}">
  <dimension ref="D2:E36"/>
  <sheetViews>
    <sheetView tabSelected="1" workbookViewId="0">
      <selection activeCell="D29" sqref="D29:E33"/>
    </sheetView>
  </sheetViews>
  <sheetFormatPr baseColWidth="10" defaultRowHeight="13" x14ac:dyDescent="0.3"/>
  <cols>
    <col min="5" max="5" width="84.5" bestFit="1" customWidth="1"/>
  </cols>
  <sheetData>
    <row r="2" spans="4:5" x14ac:dyDescent="0.3">
      <c r="D2" t="s">
        <v>199</v>
      </c>
    </row>
    <row r="3" spans="4:5" x14ac:dyDescent="0.3">
      <c r="D3" t="s">
        <v>200</v>
      </c>
    </row>
    <row r="6" spans="4:5" x14ac:dyDescent="0.3">
      <c r="D6" t="s">
        <v>150</v>
      </c>
      <c r="E6" t="s">
        <v>151</v>
      </c>
    </row>
    <row r="7" spans="4:5" x14ac:dyDescent="0.3">
      <c r="D7" t="s">
        <v>130</v>
      </c>
      <c r="E7" s="30" t="s">
        <v>106</v>
      </c>
    </row>
    <row r="8" spans="4:5" x14ac:dyDescent="0.3">
      <c r="D8" t="s">
        <v>131</v>
      </c>
      <c r="E8" s="30" t="s">
        <v>107</v>
      </c>
    </row>
    <row r="9" spans="4:5" x14ac:dyDescent="0.3">
      <c r="D9" t="s">
        <v>132</v>
      </c>
      <c r="E9" s="30" t="s">
        <v>108</v>
      </c>
    </row>
    <row r="10" spans="4:5" x14ac:dyDescent="0.3">
      <c r="D10" t="s">
        <v>133</v>
      </c>
      <c r="E10" s="30" t="s">
        <v>109</v>
      </c>
    </row>
    <row r="11" spans="4:5" x14ac:dyDescent="0.3">
      <c r="D11" t="s">
        <v>134</v>
      </c>
      <c r="E11" s="30" t="s">
        <v>110</v>
      </c>
    </row>
    <row r="12" spans="4:5" x14ac:dyDescent="0.3">
      <c r="D12" t="s">
        <v>135</v>
      </c>
      <c r="E12" s="30" t="s">
        <v>111</v>
      </c>
    </row>
    <row r="13" spans="4:5" x14ac:dyDescent="0.3">
      <c r="D13" t="s">
        <v>136</v>
      </c>
      <c r="E13" s="30" t="s">
        <v>112</v>
      </c>
    </row>
    <row r="14" spans="4:5" x14ac:dyDescent="0.3">
      <c r="D14" t="s">
        <v>137</v>
      </c>
      <c r="E14" s="30" t="s">
        <v>113</v>
      </c>
    </row>
    <row r="15" spans="4:5" x14ac:dyDescent="0.3">
      <c r="D15" t="s">
        <v>138</v>
      </c>
      <c r="E15" s="30" t="s">
        <v>114</v>
      </c>
    </row>
    <row r="16" spans="4:5" x14ac:dyDescent="0.3">
      <c r="D16" t="s">
        <v>139</v>
      </c>
      <c r="E16" s="30" t="s">
        <v>115</v>
      </c>
    </row>
    <row r="17" spans="4:5" x14ac:dyDescent="0.3">
      <c r="D17" t="s">
        <v>140</v>
      </c>
      <c r="E17" s="30" t="s">
        <v>116</v>
      </c>
    </row>
    <row r="18" spans="4:5" x14ac:dyDescent="0.3">
      <c r="D18" t="s">
        <v>141</v>
      </c>
      <c r="E18" s="30" t="s">
        <v>117</v>
      </c>
    </row>
    <row r="19" spans="4:5" x14ac:dyDescent="0.3">
      <c r="D19" t="s">
        <v>142</v>
      </c>
      <c r="E19" s="30" t="s">
        <v>118</v>
      </c>
    </row>
    <row r="20" spans="4:5" x14ac:dyDescent="0.3">
      <c r="D20" t="s">
        <v>143</v>
      </c>
      <c r="E20" s="30" t="s">
        <v>129</v>
      </c>
    </row>
    <row r="21" spans="4:5" x14ac:dyDescent="0.3">
      <c r="D21" t="s">
        <v>144</v>
      </c>
      <c r="E21" s="30" t="s">
        <v>119</v>
      </c>
    </row>
    <row r="22" spans="4:5" x14ac:dyDescent="0.3">
      <c r="D22" t="s">
        <v>145</v>
      </c>
      <c r="E22" s="30" t="s">
        <v>120</v>
      </c>
    </row>
    <row r="23" spans="4:5" x14ac:dyDescent="0.3">
      <c r="D23" t="s">
        <v>146</v>
      </c>
      <c r="E23" s="30" t="s">
        <v>121</v>
      </c>
    </row>
    <row r="24" spans="4:5" x14ac:dyDescent="0.3">
      <c r="D24" t="s">
        <v>147</v>
      </c>
      <c r="E24" s="30" t="s">
        <v>122</v>
      </c>
    </row>
    <row r="25" spans="4:5" x14ac:dyDescent="0.3">
      <c r="D25" t="s">
        <v>148</v>
      </c>
      <c r="E25" s="30" t="s">
        <v>123</v>
      </c>
    </row>
    <row r="26" spans="4:5" x14ac:dyDescent="0.3">
      <c r="D26" t="s">
        <v>149</v>
      </c>
      <c r="E26" s="34" t="s">
        <v>187</v>
      </c>
    </row>
    <row r="36" spans="4:4" x14ac:dyDescent="0.3">
      <c r="D36" t="s">
        <v>188</v>
      </c>
    </row>
  </sheetData>
  <phoneticPr fontId="1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3669C-D8A7-4123-919E-FE94A16A6A07}">
  <sheetPr>
    <tabColor theme="9" tint="-0.249977111117893"/>
    <outlinePr summaryBelow="0" summaryRight="0"/>
  </sheetPr>
  <dimension ref="A1:AY32"/>
  <sheetViews>
    <sheetView topLeftCell="C1" workbookViewId="0">
      <pane ySplit="6" topLeftCell="A7" activePane="bottomLeft" state="frozen"/>
      <selection pane="bottomLeft" activeCell="V16" sqref="V16"/>
    </sheetView>
  </sheetViews>
  <sheetFormatPr baseColWidth="10" defaultColWidth="13.8984375" defaultRowHeight="15.75" customHeight="1" x14ac:dyDescent="0.3"/>
  <cols>
    <col min="1" max="51" width="20.796875" customWidth="1"/>
  </cols>
  <sheetData>
    <row r="1" spans="1:51" ht="15.75" customHeight="1" x14ac:dyDescent="0.4">
      <c r="A1" s="35" t="s">
        <v>17</v>
      </c>
      <c r="B1" s="36"/>
      <c r="C1" s="36"/>
      <c r="D1" s="37"/>
      <c r="E1" s="12" t="s">
        <v>18</v>
      </c>
      <c r="F1" s="13"/>
      <c r="G1" s="13"/>
      <c r="H1" s="13"/>
      <c r="I1" s="15"/>
      <c r="J1" s="13"/>
      <c r="K1" s="13"/>
      <c r="L1" s="13"/>
      <c r="M1" s="31"/>
      <c r="N1" s="13"/>
      <c r="O1" s="14"/>
      <c r="P1" s="38" t="s">
        <v>128</v>
      </c>
      <c r="Q1" s="39"/>
      <c r="R1" s="39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</row>
    <row r="2" spans="1:51" ht="15.75" customHeight="1" x14ac:dyDescent="0.35">
      <c r="A2" s="40"/>
      <c r="B2" s="41"/>
      <c r="C2" s="41"/>
      <c r="D2" s="42"/>
      <c r="E2" s="32" t="s">
        <v>127</v>
      </c>
      <c r="F2" s="13"/>
      <c r="G2" s="13"/>
      <c r="H2" s="13"/>
      <c r="I2" s="15"/>
      <c r="J2" s="15"/>
      <c r="K2" s="15"/>
      <c r="L2" s="15"/>
      <c r="M2" s="15"/>
      <c r="N2" s="13"/>
      <c r="O2" s="13"/>
      <c r="P2" s="38"/>
      <c r="Q2" s="39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</row>
    <row r="3" spans="1:51" ht="15.75" customHeight="1" x14ac:dyDescent="0.35">
      <c r="A3" s="40"/>
      <c r="B3" s="41"/>
      <c r="C3" s="41"/>
      <c r="D3" s="42"/>
      <c r="E3" s="33">
        <v>32</v>
      </c>
      <c r="F3" s="13"/>
      <c r="G3" s="13"/>
      <c r="H3" s="13"/>
      <c r="I3" s="13"/>
      <c r="J3" s="13"/>
      <c r="K3" s="13"/>
      <c r="L3" s="13"/>
      <c r="M3" s="15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</row>
    <row r="4" spans="1:51" ht="13" x14ac:dyDescent="0.3">
      <c r="A4" s="40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13"/>
      <c r="AR4" s="13"/>
      <c r="AS4" s="13"/>
      <c r="AT4" s="13"/>
      <c r="AU4" s="13"/>
      <c r="AV4" s="13"/>
      <c r="AW4" s="13"/>
      <c r="AX4" s="13"/>
      <c r="AY4" s="13"/>
    </row>
    <row r="5" spans="1:51" ht="15.75" customHeight="1" x14ac:dyDescent="0.4">
      <c r="A5" s="16" t="s">
        <v>19</v>
      </c>
      <c r="B5" s="17" t="s">
        <v>20</v>
      </c>
      <c r="C5" s="18" t="s">
        <v>21</v>
      </c>
      <c r="D5" s="17" t="s">
        <v>22</v>
      </c>
      <c r="E5" s="17" t="s">
        <v>23</v>
      </c>
      <c r="F5" s="17" t="s">
        <v>24</v>
      </c>
      <c r="G5" s="17" t="s">
        <v>25</v>
      </c>
      <c r="H5" s="17" t="s">
        <v>26</v>
      </c>
      <c r="I5" s="17" t="s">
        <v>27</v>
      </c>
      <c r="J5" s="17" t="s">
        <v>28</v>
      </c>
      <c r="K5" s="16" t="s">
        <v>29</v>
      </c>
      <c r="L5" s="16" t="s">
        <v>30</v>
      </c>
      <c r="M5" s="17" t="s">
        <v>31</v>
      </c>
      <c r="N5" s="17" t="s">
        <v>32</v>
      </c>
      <c r="O5" s="17" t="s">
        <v>33</v>
      </c>
      <c r="P5" s="16" t="s">
        <v>34</v>
      </c>
      <c r="Q5" s="17" t="s">
        <v>35</v>
      </c>
      <c r="R5" s="16" t="s">
        <v>36</v>
      </c>
      <c r="S5" s="17" t="s">
        <v>37</v>
      </c>
      <c r="T5" s="17" t="s">
        <v>38</v>
      </c>
      <c r="U5" s="19" t="s">
        <v>39</v>
      </c>
      <c r="V5" s="16" t="s">
        <v>40</v>
      </c>
      <c r="W5" s="18" t="s">
        <v>41</v>
      </c>
      <c r="X5" s="18" t="s">
        <v>42</v>
      </c>
      <c r="Y5" s="18" t="s">
        <v>43</v>
      </c>
      <c r="Z5" s="16" t="s">
        <v>44</v>
      </c>
      <c r="AA5" s="16" t="s">
        <v>45</v>
      </c>
      <c r="AB5" s="16" t="s">
        <v>46</v>
      </c>
      <c r="AC5" s="16" t="s">
        <v>47</v>
      </c>
      <c r="AD5" s="16" t="s">
        <v>48</v>
      </c>
      <c r="AE5" s="16" t="s">
        <v>49</v>
      </c>
      <c r="AF5" s="17" t="s">
        <v>50</v>
      </c>
      <c r="AG5" s="16" t="s">
        <v>51</v>
      </c>
      <c r="AH5" s="16" t="s">
        <v>52</v>
      </c>
      <c r="AI5" s="16" t="s">
        <v>53</v>
      </c>
      <c r="AJ5" s="16" t="s">
        <v>54</v>
      </c>
      <c r="AK5" s="17" t="s">
        <v>55</v>
      </c>
      <c r="AL5" s="16" t="s">
        <v>56</v>
      </c>
      <c r="AM5" s="16" t="s">
        <v>57</v>
      </c>
      <c r="AN5" s="16" t="s">
        <v>58</v>
      </c>
      <c r="AO5" s="16" t="s">
        <v>59</v>
      </c>
      <c r="AP5" s="16" t="s">
        <v>60</v>
      </c>
      <c r="AQ5" s="13"/>
      <c r="AR5" s="13"/>
      <c r="AS5" s="13"/>
      <c r="AT5" s="13"/>
      <c r="AU5" s="13"/>
      <c r="AV5" s="13"/>
      <c r="AW5" s="13"/>
      <c r="AX5" s="13"/>
      <c r="AY5" s="13"/>
    </row>
    <row r="6" spans="1:51" ht="15.75" customHeight="1" x14ac:dyDescent="0.4">
      <c r="A6" s="20" t="s">
        <v>61</v>
      </c>
      <c r="B6" s="21" t="s">
        <v>62</v>
      </c>
      <c r="C6" s="22" t="s">
        <v>63</v>
      </c>
      <c r="D6" s="21" t="s">
        <v>64</v>
      </c>
      <c r="E6" s="21" t="s">
        <v>65</v>
      </c>
      <c r="F6" s="21" t="s">
        <v>66</v>
      </c>
      <c r="G6" s="21" t="s">
        <v>67</v>
      </c>
      <c r="H6" s="21" t="s">
        <v>68</v>
      </c>
      <c r="I6" s="23" t="s">
        <v>69</v>
      </c>
      <c r="J6" s="21" t="s">
        <v>70</v>
      </c>
      <c r="K6" s="24" t="s">
        <v>71</v>
      </c>
      <c r="L6" s="24" t="s">
        <v>72</v>
      </c>
      <c r="M6" s="21" t="s">
        <v>73</v>
      </c>
      <c r="N6" s="21" t="s">
        <v>74</v>
      </c>
      <c r="O6" s="21" t="s">
        <v>75</v>
      </c>
      <c r="P6" s="24" t="s">
        <v>76</v>
      </c>
      <c r="Q6" s="21" t="s">
        <v>77</v>
      </c>
      <c r="R6" s="24" t="s">
        <v>78</v>
      </c>
      <c r="S6" s="21" t="s">
        <v>79</v>
      </c>
      <c r="T6" s="21" t="s">
        <v>80</v>
      </c>
      <c r="U6" s="22" t="s">
        <v>81</v>
      </c>
      <c r="V6" s="24" t="s">
        <v>82</v>
      </c>
      <c r="W6" s="22" t="s">
        <v>83</v>
      </c>
      <c r="X6" s="22" t="s">
        <v>84</v>
      </c>
      <c r="Y6" s="22" t="s">
        <v>85</v>
      </c>
      <c r="Z6" s="24" t="s">
        <v>86</v>
      </c>
      <c r="AA6" s="24" t="s">
        <v>87</v>
      </c>
      <c r="AB6" s="24" t="s">
        <v>88</v>
      </c>
      <c r="AC6" s="24" t="s">
        <v>89</v>
      </c>
      <c r="AD6" s="24" t="s">
        <v>90</v>
      </c>
      <c r="AE6" s="24" t="s">
        <v>91</v>
      </c>
      <c r="AF6" s="21" t="s">
        <v>92</v>
      </c>
      <c r="AG6" s="24" t="s">
        <v>93</v>
      </c>
      <c r="AH6" s="24" t="s">
        <v>94</v>
      </c>
      <c r="AI6" s="24" t="s">
        <v>95</v>
      </c>
      <c r="AJ6" s="24" t="s">
        <v>96</v>
      </c>
      <c r="AK6" s="25" t="s">
        <v>97</v>
      </c>
      <c r="AL6" s="20" t="s">
        <v>98</v>
      </c>
      <c r="AM6" s="20" t="s">
        <v>99</v>
      </c>
      <c r="AN6" s="20" t="s">
        <v>100</v>
      </c>
      <c r="AO6" s="20" t="s">
        <v>101</v>
      </c>
      <c r="AP6" s="20" t="s">
        <v>102</v>
      </c>
      <c r="AQ6" s="13" t="s">
        <v>103</v>
      </c>
      <c r="AR6" s="13" t="s">
        <v>104</v>
      </c>
      <c r="AS6" s="13" t="s">
        <v>105</v>
      </c>
      <c r="AT6" s="13"/>
      <c r="AU6" s="13"/>
      <c r="AV6" s="13"/>
      <c r="AW6" s="13"/>
      <c r="AX6" s="13"/>
      <c r="AY6" s="13"/>
    </row>
    <row r="7" spans="1:51" ht="15.75" customHeight="1" x14ac:dyDescent="0.35">
      <c r="B7" t="s">
        <v>186</v>
      </c>
      <c r="C7" s="26">
        <v>17</v>
      </c>
      <c r="D7" t="s">
        <v>189</v>
      </c>
      <c r="E7" t="s">
        <v>191</v>
      </c>
      <c r="F7" t="s">
        <v>193</v>
      </c>
      <c r="J7">
        <v>95000</v>
      </c>
      <c r="K7" s="27">
        <f>IF(J7&gt;0,J7,"")</f>
        <v>95000</v>
      </c>
      <c r="L7" s="27" t="str">
        <f>IF(B7&gt;0,"FRANCE","")</f>
        <v>FRANCE</v>
      </c>
      <c r="P7" s="28" t="str">
        <f>L7</f>
        <v>FRANCE</v>
      </c>
      <c r="R7" s="28" t="str">
        <f>IF(B7&gt;0,"célibataire","")</f>
        <v>célibataire</v>
      </c>
      <c r="U7">
        <v>18</v>
      </c>
      <c r="V7" s="43" t="str">
        <f>IF(U7=0,"",VLOOKUP(U7,table!$A$4:$F$46,2,))</f>
        <v>CT CUISINIER</v>
      </c>
      <c r="W7" s="45">
        <v>44686</v>
      </c>
      <c r="X7" s="45">
        <v>44688</v>
      </c>
      <c r="Y7" s="45">
        <v>44711</v>
      </c>
      <c r="Z7" s="28" t="str">
        <f>IF(B7&gt;0,"NON CADRE","")</f>
        <v>NON CADRE</v>
      </c>
      <c r="AA7" s="27" t="str">
        <f>IF(AH7=150,"contrat d'usage",IF(AH7=155,"contrat d'usage",IF(AH7=170,"",IF(AH7=0,"",))))</f>
        <v>contrat d'usage</v>
      </c>
      <c r="AB7" s="27">
        <f>IF(U7=0,"",VLOOKUP(U7,table!$A$4:$F$46,3,))</f>
        <v>280</v>
      </c>
      <c r="AC7" s="27" t="str">
        <f>IF(U7=0,"",VLOOKUP(U7,table!$A$4:$F$46,4,))</f>
        <v>LT - CDD SANS BF</v>
      </c>
      <c r="AD7" s="28" t="str">
        <f>IF(B7&gt;0,"chèque","")</f>
        <v>chèque</v>
      </c>
      <c r="AE7" s="29">
        <f>IF(W7&gt;0,W7,"")</f>
        <v>44686</v>
      </c>
      <c r="AG7" s="43" t="str">
        <f>IF(AB7=250,"A",IF(AB7=260,"B",IF(AB7=280,"C",IF(AB7=300,"D",""))))</f>
        <v>C</v>
      </c>
      <c r="AH7" s="43">
        <f>IF(U7=0,"",VLOOKUP(U7,table!$A$4:$F$46,6,))</f>
        <v>155</v>
      </c>
      <c r="AI7" s="44" t="str">
        <f>IF(B7&gt;0,"LT","")</f>
        <v>LT</v>
      </c>
      <c r="AJ7" s="44" t="str">
        <f>IF(B7&gt;0,"2,26","")</f>
        <v>2,26</v>
      </c>
      <c r="AL7" s="27" t="str">
        <f>IF(AH7=150,"non concerné",IF(AH7=155,"non concerné",IF(AH7=170,"",IF(AH7=0,"",))))</f>
        <v>non concerné</v>
      </c>
      <c r="AM7" s="43" t="str">
        <f>IF(AH7=150,"contrat d'usage",IF(AH7=155,"contrat d'usage",IF(AH7=170,"contrat d'engagement éducatif",IF(AH7=0,"",))))</f>
        <v>contrat d'usage</v>
      </c>
      <c r="AN7" s="27" t="str">
        <f>IF(AH7=150,"1",IF(AH7=155,"1",IF(AH7=170,"",IF(AH7=0,"",))))</f>
        <v>1</v>
      </c>
      <c r="AO7" s="44" t="str">
        <f>IF(B7&gt;0,"technicien","")</f>
        <v>technicien</v>
      </c>
      <c r="AP7" s="28" t="str">
        <f>IF(B7&gt;0,"I:Emploi intermittent","")</f>
        <v>I:Emploi intermittent</v>
      </c>
    </row>
    <row r="8" spans="1:51" ht="15.75" customHeight="1" x14ac:dyDescent="0.35">
      <c r="B8" t="s">
        <v>195</v>
      </c>
      <c r="C8" s="26">
        <f>IF(B8&gt;0,C7+1,"")</f>
        <v>18</v>
      </c>
      <c r="D8" t="s">
        <v>190</v>
      </c>
      <c r="E8" t="s">
        <v>192</v>
      </c>
      <c r="F8" t="s">
        <v>194</v>
      </c>
      <c r="J8">
        <v>75019</v>
      </c>
      <c r="K8" s="27">
        <f>IF(J8&gt;0,J8,"")</f>
        <v>75019</v>
      </c>
      <c r="L8" s="27" t="str">
        <f>IF(B8&gt;0,"FRANCE","")</f>
        <v>FRANCE</v>
      </c>
      <c r="P8" s="28" t="str">
        <f>L8</f>
        <v>FRANCE</v>
      </c>
      <c r="R8" s="28" t="str">
        <f>IF(B8&gt;0,"célibataire","")</f>
        <v>célibataire</v>
      </c>
      <c r="U8">
        <v>50</v>
      </c>
      <c r="V8" s="43" t="str">
        <f>IF(U8=0,"",VLOOKUP(U8,table!$A$4:$F$46,2,))</f>
        <v>CE ANIMATEUR</v>
      </c>
      <c r="W8" s="45">
        <v>44688</v>
      </c>
      <c r="X8" s="45">
        <v>44691</v>
      </c>
      <c r="Y8" s="45">
        <v>44717</v>
      </c>
      <c r="Z8" s="28" t="str">
        <f>IF(B8&gt;0,"NON CADRE","")</f>
        <v>NON CADRE</v>
      </c>
      <c r="AA8" s="27" t="str">
        <f>IF(AH8=150,"contrat d'usage",IF(AH8=155,"contrat d'usage",IF(AH8=170,"",IF(AH8=0,"",))))</f>
        <v/>
      </c>
      <c r="AB8" s="27">
        <f>IF(U8=0,"",VLOOKUP(U8,table!$A$4:$F$46,3,))</f>
        <v>0</v>
      </c>
      <c r="AC8" s="27" t="str">
        <f>IF(U8=0,"",VLOOKUP(U8,table!$A$4:$F$46,4,))</f>
        <v>LT - CEE AVEC BF</v>
      </c>
      <c r="AD8" s="28" t="str">
        <f>IF(B8&gt;0,"chèque","")</f>
        <v>chèque</v>
      </c>
      <c r="AE8" s="29">
        <f>IF(W8&gt;0,W8,"")</f>
        <v>44688</v>
      </c>
      <c r="AG8" s="43" t="str">
        <f>IF(AB8=250,"A",IF(AB8=260,"B",IF(AB8=280,"C",IF(AB8=300,"D",""))))</f>
        <v/>
      </c>
      <c r="AH8" s="43">
        <f>IF(U8=0,"",VLOOKUP(U8,table!$A$4:$F$46,6,))</f>
        <v>170</v>
      </c>
      <c r="AI8" s="44" t="str">
        <f>IF(B8&gt;0,"LT","")</f>
        <v>LT</v>
      </c>
      <c r="AJ8" s="44" t="str">
        <f>IF(B8&gt;0,"2,26","")</f>
        <v>2,26</v>
      </c>
      <c r="AL8" s="27" t="str">
        <f>IF(AH8=150,"non concerné",IF(AH8=155,"non concerné",IF(AH8=170,"",IF(AH8=0,"",))))</f>
        <v/>
      </c>
      <c r="AM8" s="43" t="str">
        <f>IF(AH8=150,"contrat d'usage",IF(AH8=155,"contrat d'usage",IF(AH8=170,"contrat d'engagement éducatif",IF(AH8=0,"",))))</f>
        <v>contrat d'engagement éducatif</v>
      </c>
      <c r="AN8" s="27" t="str">
        <f>IF(AH8=150,"1",IF(AH8=155,"1",IF(AH8=170,"",IF(AH8=0,"",))))</f>
        <v/>
      </c>
      <c r="AO8" s="44" t="str">
        <f>IF(B8&gt;0,"technicien","")</f>
        <v>technicien</v>
      </c>
      <c r="AP8" s="28" t="str">
        <f>IF(B8&gt;0,"I:Emploi intermittent","")</f>
        <v>I:Emploi intermittent</v>
      </c>
    </row>
    <row r="9" spans="1:51" ht="15.75" customHeight="1" x14ac:dyDescent="0.35">
      <c r="B9" t="s">
        <v>196</v>
      </c>
      <c r="C9" s="26">
        <v>19</v>
      </c>
      <c r="D9" t="s">
        <v>197</v>
      </c>
      <c r="E9" t="s">
        <v>191</v>
      </c>
      <c r="F9" t="s">
        <v>198</v>
      </c>
      <c r="J9">
        <v>60250</v>
      </c>
      <c r="K9" s="27">
        <f>IF(J9&gt;0,J9,"")</f>
        <v>60250</v>
      </c>
      <c r="L9" s="27" t="str">
        <f>IF(B9&gt;0,"FRANCE","")</f>
        <v>FRANCE</v>
      </c>
      <c r="P9" s="28" t="str">
        <f>L9</f>
        <v>FRANCE</v>
      </c>
      <c r="R9" s="28" t="str">
        <f>IF(B9&gt;0,"célibataire","")</f>
        <v>célibataire</v>
      </c>
      <c r="U9">
        <v>18</v>
      </c>
      <c r="V9" s="43" t="str">
        <f>IF(U9=0,"",VLOOKUP(U9,table!$A$4:$F$46,2,))</f>
        <v>CT CUISINIER</v>
      </c>
      <c r="W9" s="45">
        <v>44688</v>
      </c>
      <c r="X9" s="45">
        <v>44691</v>
      </c>
      <c r="Y9" s="45">
        <v>44717</v>
      </c>
      <c r="Z9" s="28" t="str">
        <f>IF(B9&gt;0,"NON CADRE","")</f>
        <v>NON CADRE</v>
      </c>
      <c r="AA9" s="27" t="str">
        <f>IF(AH9=150,"contrat d'usage",IF(AH9=155,"contrat d'usage",IF(AH9=170,"",IF(AH9=0,"",))))</f>
        <v>contrat d'usage</v>
      </c>
      <c r="AB9" s="27">
        <f>IF(U9=0,"",VLOOKUP(U9,table!$A$4:$F$46,3,))</f>
        <v>280</v>
      </c>
      <c r="AC9" s="27" t="str">
        <f>IF(U9=0,"",VLOOKUP(U9,table!$A$4:$F$46,4,))</f>
        <v>LT - CDD SANS BF</v>
      </c>
      <c r="AD9" s="28" t="str">
        <f>IF(B9&gt;0,"chèque","")</f>
        <v>chèque</v>
      </c>
      <c r="AE9" s="29">
        <f>IF(W9&gt;0,W9,"")</f>
        <v>44688</v>
      </c>
      <c r="AG9" s="43" t="str">
        <f>IF(AB9=250,"A",IF(AB9=260,"B",IF(AB9=280,"C",IF(AB9=300,"D",""))))</f>
        <v>C</v>
      </c>
      <c r="AH9" s="43">
        <f>IF(U9=0,"",VLOOKUP(U9,table!$A$4:$F$46,6,))</f>
        <v>155</v>
      </c>
      <c r="AI9" s="44" t="str">
        <f>IF(B9&gt;0,"LT","")</f>
        <v>LT</v>
      </c>
      <c r="AJ9" s="44" t="str">
        <f>IF(B9&gt;0,"2,26","")</f>
        <v>2,26</v>
      </c>
      <c r="AL9" s="27" t="str">
        <f>IF(AH9=150,"non concerné",IF(AH9=155,"non concerné",IF(AH9=170,"",IF(AH9=0,"",))))</f>
        <v>non concerné</v>
      </c>
      <c r="AM9" s="43" t="str">
        <f>IF(AH9=150,"contrat d'usage",IF(AH9=155,"contrat d'usage",IF(AH9=170,"contrat d'engagement éducatif",IF(AH9=0,"",))))</f>
        <v>contrat d'usage</v>
      </c>
      <c r="AN9" s="27" t="str">
        <f>IF(AH9=150,"1",IF(AH9=155,"1",IF(AH9=170,"",IF(AH9=0,"",))))</f>
        <v>1</v>
      </c>
      <c r="AO9" s="44" t="str">
        <f>IF(B9&gt;0,"technicien","")</f>
        <v>technicien</v>
      </c>
      <c r="AP9" s="28" t="str">
        <f>IF(B9&gt;0,"I:Emploi intermittent","")</f>
        <v>I:Emploi intermittent</v>
      </c>
    </row>
    <row r="10" spans="1:51" ht="15.75" customHeight="1" x14ac:dyDescent="0.35">
      <c r="C10" s="26"/>
      <c r="K10" s="27"/>
      <c r="L10" s="27"/>
      <c r="P10" s="28"/>
      <c r="R10" s="28"/>
      <c r="V10" s="27"/>
      <c r="Z10" s="28"/>
      <c r="AA10" s="27"/>
      <c r="AB10" s="27"/>
      <c r="AC10" s="27"/>
      <c r="AD10" s="28"/>
      <c r="AE10" s="29"/>
      <c r="AG10" s="27"/>
      <c r="AH10" s="27"/>
      <c r="AI10" s="28"/>
      <c r="AJ10" s="28"/>
      <c r="AL10" s="27"/>
      <c r="AM10" s="27"/>
      <c r="AN10" s="27"/>
      <c r="AO10" s="28"/>
      <c r="AP10" s="28"/>
    </row>
    <row r="11" spans="1:51" ht="15.75" customHeight="1" x14ac:dyDescent="0.35">
      <c r="C11" s="26"/>
      <c r="K11" s="27"/>
      <c r="L11" s="27"/>
      <c r="P11" s="28"/>
      <c r="R11" s="28"/>
      <c r="V11" s="27"/>
      <c r="Z11" s="28"/>
      <c r="AA11" s="27"/>
      <c r="AB11" s="27"/>
      <c r="AC11" s="27"/>
      <c r="AD11" s="28"/>
      <c r="AE11" s="29"/>
      <c r="AG11" s="27"/>
      <c r="AH11" s="27"/>
      <c r="AI11" s="28"/>
      <c r="AJ11" s="28"/>
      <c r="AL11" s="27"/>
      <c r="AM11" s="27"/>
      <c r="AN11" s="27"/>
      <c r="AO11" s="28"/>
      <c r="AP11" s="28"/>
    </row>
    <row r="12" spans="1:51" ht="15.75" customHeight="1" x14ac:dyDescent="0.35">
      <c r="C12" s="26"/>
      <c r="K12" s="27"/>
      <c r="L12" s="27"/>
      <c r="P12" s="28"/>
      <c r="R12" s="28"/>
      <c r="V12" s="27"/>
      <c r="Z12" s="28"/>
      <c r="AA12" s="27"/>
      <c r="AB12" s="27"/>
      <c r="AC12" s="27"/>
      <c r="AD12" s="28"/>
      <c r="AE12" s="29"/>
      <c r="AG12" s="27"/>
      <c r="AH12" s="27"/>
      <c r="AI12" s="28"/>
      <c r="AJ12" s="28"/>
      <c r="AL12" s="27"/>
      <c r="AM12" s="27"/>
      <c r="AN12" s="27"/>
      <c r="AO12" s="28"/>
      <c r="AP12" s="28"/>
    </row>
    <row r="13" spans="1:51" ht="15.75" customHeight="1" x14ac:dyDescent="0.35">
      <c r="C13" s="26" t="str">
        <f t="shared" ref="C9:C28" si="0">IF(B13&gt;0,C12+1,"")</f>
        <v/>
      </c>
      <c r="K13" s="27"/>
      <c r="L13" s="27"/>
      <c r="P13" s="28"/>
      <c r="R13" s="28"/>
      <c r="V13" s="27"/>
      <c r="Z13" s="28"/>
      <c r="AA13" s="27"/>
      <c r="AB13" s="27"/>
      <c r="AC13" s="27"/>
      <c r="AD13" s="28"/>
      <c r="AE13" s="29"/>
      <c r="AG13" s="27"/>
      <c r="AH13" s="27"/>
      <c r="AI13" s="28"/>
      <c r="AJ13" s="28"/>
      <c r="AL13" s="27"/>
      <c r="AM13" s="27"/>
      <c r="AN13" s="27"/>
      <c r="AO13" s="28"/>
      <c r="AP13" s="28"/>
    </row>
    <row r="14" spans="1:51" ht="15.75" customHeight="1" x14ac:dyDescent="0.35">
      <c r="C14" s="26" t="str">
        <f t="shared" si="0"/>
        <v/>
      </c>
      <c r="K14" s="27"/>
      <c r="L14" s="27"/>
      <c r="P14" s="28"/>
      <c r="R14" s="28"/>
      <c r="V14" s="27"/>
      <c r="Z14" s="28"/>
      <c r="AA14" s="27"/>
      <c r="AB14" s="27"/>
      <c r="AC14" s="27"/>
      <c r="AD14" s="28"/>
      <c r="AE14" s="29"/>
      <c r="AG14" s="27"/>
      <c r="AH14" s="27"/>
      <c r="AI14" s="28"/>
      <c r="AJ14" s="28"/>
      <c r="AL14" s="27"/>
      <c r="AM14" s="27"/>
      <c r="AN14" s="27"/>
      <c r="AO14" s="28"/>
      <c r="AP14" s="28"/>
    </row>
    <row r="15" spans="1:51" ht="15.75" customHeight="1" x14ac:dyDescent="0.35">
      <c r="C15" s="26" t="str">
        <f t="shared" si="0"/>
        <v/>
      </c>
      <c r="K15" s="27"/>
      <c r="L15" s="27"/>
      <c r="P15" s="28"/>
      <c r="R15" s="28"/>
      <c r="V15" s="27"/>
      <c r="Z15" s="28"/>
      <c r="AA15" s="27"/>
      <c r="AB15" s="27"/>
      <c r="AC15" s="27"/>
      <c r="AD15" s="28"/>
      <c r="AE15" s="29"/>
      <c r="AG15" s="27"/>
      <c r="AH15" s="27"/>
      <c r="AI15" s="28"/>
      <c r="AJ15" s="28"/>
      <c r="AL15" s="27"/>
      <c r="AM15" s="27"/>
      <c r="AN15" s="27"/>
      <c r="AO15" s="28"/>
      <c r="AP15" s="28"/>
    </row>
    <row r="16" spans="1:51" ht="15.75" customHeight="1" x14ac:dyDescent="0.35">
      <c r="C16" s="26" t="str">
        <f t="shared" si="0"/>
        <v/>
      </c>
      <c r="K16" s="27"/>
      <c r="L16" s="27"/>
      <c r="P16" s="28"/>
      <c r="R16" s="28"/>
      <c r="V16" s="27"/>
      <c r="Z16" s="28"/>
      <c r="AA16" s="27"/>
      <c r="AB16" s="27"/>
      <c r="AC16" s="27"/>
      <c r="AD16" s="28"/>
      <c r="AE16" s="29"/>
      <c r="AG16" s="27"/>
      <c r="AH16" s="27"/>
      <c r="AI16" s="28"/>
      <c r="AJ16" s="28"/>
      <c r="AL16" s="27"/>
      <c r="AM16" s="27"/>
      <c r="AN16" s="27"/>
      <c r="AO16" s="28"/>
      <c r="AP16" s="28"/>
    </row>
    <row r="17" spans="3:42" ht="15.75" customHeight="1" x14ac:dyDescent="0.35">
      <c r="C17" s="26" t="str">
        <f t="shared" si="0"/>
        <v/>
      </c>
      <c r="K17" s="27"/>
      <c r="L17" s="27"/>
      <c r="P17" s="28"/>
      <c r="R17" s="28"/>
      <c r="V17" s="27"/>
      <c r="Z17" s="28"/>
      <c r="AA17" s="27"/>
      <c r="AB17" s="27"/>
      <c r="AC17" s="27"/>
      <c r="AD17" s="28"/>
      <c r="AE17" s="29"/>
      <c r="AG17" s="27"/>
      <c r="AH17" s="27"/>
      <c r="AI17" s="28"/>
      <c r="AJ17" s="28"/>
      <c r="AL17" s="27"/>
      <c r="AM17" s="27"/>
      <c r="AN17" s="27"/>
      <c r="AO17" s="28"/>
      <c r="AP17" s="28"/>
    </row>
    <row r="18" spans="3:42" ht="15.75" customHeight="1" x14ac:dyDescent="0.35">
      <c r="C18" s="26" t="str">
        <f t="shared" si="0"/>
        <v/>
      </c>
      <c r="K18" s="27"/>
      <c r="L18" s="27"/>
      <c r="P18" s="28"/>
      <c r="R18" s="28"/>
      <c r="V18" s="27"/>
      <c r="Z18" s="28"/>
      <c r="AA18" s="27"/>
      <c r="AB18" s="27"/>
      <c r="AC18" s="27"/>
      <c r="AD18" s="28"/>
      <c r="AE18" s="29"/>
      <c r="AG18" s="27"/>
      <c r="AH18" s="27"/>
      <c r="AI18" s="28"/>
      <c r="AJ18" s="28"/>
      <c r="AL18" s="27"/>
      <c r="AM18" s="27"/>
      <c r="AN18" s="27"/>
      <c r="AO18" s="28"/>
      <c r="AP18" s="28"/>
    </row>
    <row r="19" spans="3:42" ht="15.75" customHeight="1" x14ac:dyDescent="0.35">
      <c r="C19" s="26" t="str">
        <f t="shared" si="0"/>
        <v/>
      </c>
      <c r="K19" s="27"/>
      <c r="L19" s="27"/>
      <c r="P19" s="28"/>
      <c r="R19" s="28"/>
      <c r="V19" s="27"/>
      <c r="Z19" s="28"/>
      <c r="AA19" s="27"/>
      <c r="AB19" s="27"/>
      <c r="AC19" s="27"/>
      <c r="AD19" s="28"/>
      <c r="AE19" s="29"/>
      <c r="AG19" s="27"/>
      <c r="AH19" s="27"/>
      <c r="AI19" s="28"/>
      <c r="AJ19" s="28"/>
      <c r="AL19" s="27"/>
      <c r="AM19" s="27"/>
      <c r="AN19" s="27"/>
      <c r="AO19" s="28"/>
      <c r="AP19" s="28"/>
    </row>
    <row r="20" spans="3:42" ht="15.75" customHeight="1" x14ac:dyDescent="0.35">
      <c r="C20" s="26" t="str">
        <f t="shared" si="0"/>
        <v/>
      </c>
      <c r="K20" s="27"/>
      <c r="L20" s="27"/>
      <c r="P20" s="28"/>
      <c r="R20" s="28"/>
      <c r="V20" s="27"/>
      <c r="Z20" s="28"/>
      <c r="AA20" s="27"/>
      <c r="AB20" s="27"/>
      <c r="AC20" s="27"/>
      <c r="AD20" s="28"/>
      <c r="AE20" s="29"/>
      <c r="AG20" s="27"/>
      <c r="AH20" s="27"/>
      <c r="AI20" s="28"/>
      <c r="AJ20" s="28"/>
      <c r="AL20" s="27"/>
      <c r="AM20" s="27"/>
      <c r="AN20" s="27"/>
      <c r="AO20" s="28"/>
      <c r="AP20" s="28"/>
    </row>
    <row r="21" spans="3:42" ht="15.75" customHeight="1" x14ac:dyDescent="0.35">
      <c r="C21" s="26" t="str">
        <f t="shared" si="0"/>
        <v/>
      </c>
      <c r="K21" s="27"/>
      <c r="L21" s="27"/>
      <c r="P21" s="28"/>
      <c r="R21" s="28"/>
      <c r="V21" s="27"/>
      <c r="Z21" s="28"/>
      <c r="AA21" s="27"/>
      <c r="AB21" s="27"/>
      <c r="AC21" s="27"/>
      <c r="AD21" s="28"/>
      <c r="AE21" s="29"/>
      <c r="AG21" s="27"/>
      <c r="AH21" s="27"/>
      <c r="AI21" s="28"/>
      <c r="AJ21" s="28"/>
      <c r="AL21" s="27"/>
      <c r="AM21" s="27"/>
      <c r="AN21" s="27"/>
      <c r="AO21" s="28"/>
      <c r="AP21" s="28"/>
    </row>
    <row r="22" spans="3:42" ht="15.75" customHeight="1" x14ac:dyDescent="0.35">
      <c r="C22" s="26" t="str">
        <f t="shared" si="0"/>
        <v/>
      </c>
      <c r="K22" s="27"/>
      <c r="L22" s="27"/>
      <c r="P22" s="28"/>
      <c r="R22" s="28"/>
      <c r="V22" s="27"/>
      <c r="Z22" s="28"/>
      <c r="AA22" s="27"/>
      <c r="AB22" s="27"/>
      <c r="AC22" s="27"/>
      <c r="AD22" s="28"/>
      <c r="AE22" s="29"/>
      <c r="AG22" s="27"/>
      <c r="AH22" s="27"/>
      <c r="AI22" s="28"/>
      <c r="AJ22" s="28"/>
      <c r="AL22" s="27"/>
      <c r="AM22" s="27"/>
      <c r="AN22" s="27"/>
      <c r="AO22" s="28"/>
      <c r="AP22" s="28"/>
    </row>
    <row r="23" spans="3:42" ht="15.75" customHeight="1" x14ac:dyDescent="0.35">
      <c r="C23" s="26" t="str">
        <f t="shared" si="0"/>
        <v/>
      </c>
      <c r="K23" s="27"/>
      <c r="L23" s="27"/>
      <c r="P23" s="28"/>
      <c r="R23" s="28"/>
      <c r="V23" s="27"/>
      <c r="Z23" s="28"/>
      <c r="AA23" s="27"/>
      <c r="AB23" s="27"/>
      <c r="AC23" s="27"/>
      <c r="AD23" s="28"/>
      <c r="AE23" s="29"/>
      <c r="AG23" s="27"/>
      <c r="AH23" s="27"/>
      <c r="AI23" s="28"/>
      <c r="AJ23" s="28"/>
      <c r="AL23" s="27"/>
      <c r="AM23" s="27"/>
      <c r="AN23" s="27"/>
      <c r="AO23" s="28"/>
      <c r="AP23" s="28"/>
    </row>
    <row r="24" spans="3:42" ht="15.75" customHeight="1" x14ac:dyDescent="0.35">
      <c r="C24" s="26" t="str">
        <f t="shared" si="0"/>
        <v/>
      </c>
      <c r="K24" s="27"/>
      <c r="L24" s="27"/>
      <c r="P24" s="28"/>
      <c r="R24" s="28"/>
      <c r="V24" s="27"/>
      <c r="Z24" s="28"/>
      <c r="AA24" s="27"/>
      <c r="AB24" s="27"/>
      <c r="AC24" s="27"/>
      <c r="AD24" s="28"/>
      <c r="AE24" s="29"/>
      <c r="AG24" s="27"/>
      <c r="AH24" s="27"/>
      <c r="AI24" s="28"/>
      <c r="AJ24" s="28"/>
      <c r="AL24" s="27"/>
      <c r="AM24" s="27"/>
      <c r="AN24" s="27"/>
      <c r="AO24" s="28"/>
      <c r="AP24" s="28"/>
    </row>
    <row r="25" spans="3:42" ht="15.75" customHeight="1" x14ac:dyDescent="0.35">
      <c r="C25" s="26" t="str">
        <f t="shared" si="0"/>
        <v/>
      </c>
      <c r="K25" s="27"/>
      <c r="L25" s="27"/>
      <c r="P25" s="28"/>
      <c r="R25" s="28"/>
      <c r="V25" s="27"/>
      <c r="Z25" s="28"/>
      <c r="AA25" s="27"/>
      <c r="AB25" s="27"/>
      <c r="AC25" s="27"/>
      <c r="AD25" s="28"/>
      <c r="AE25" s="29"/>
      <c r="AG25" s="27"/>
      <c r="AH25" s="27"/>
      <c r="AI25" s="28"/>
      <c r="AJ25" s="28"/>
      <c r="AL25" s="27"/>
      <c r="AM25" s="27"/>
      <c r="AN25" s="27"/>
      <c r="AO25" s="28"/>
      <c r="AP25" s="28"/>
    </row>
    <row r="26" spans="3:42" ht="15.75" customHeight="1" x14ac:dyDescent="0.35">
      <c r="C26" s="26" t="str">
        <f t="shared" si="0"/>
        <v/>
      </c>
      <c r="K26" s="27"/>
      <c r="L26" s="27"/>
      <c r="R26" s="28"/>
      <c r="V26" s="27"/>
      <c r="Z26" s="28"/>
      <c r="AA26" s="27"/>
      <c r="AB26" s="27"/>
      <c r="AC26" s="27"/>
      <c r="AD26" s="28"/>
      <c r="AE26" s="29"/>
      <c r="AG26" s="27"/>
      <c r="AH26" s="27"/>
      <c r="AI26" s="28"/>
      <c r="AJ26" s="28"/>
      <c r="AL26" s="27"/>
      <c r="AM26" s="27"/>
      <c r="AN26" s="27"/>
      <c r="AO26" s="28"/>
    </row>
    <row r="27" spans="3:42" ht="15.75" customHeight="1" x14ac:dyDescent="0.35">
      <c r="C27" s="26" t="str">
        <f t="shared" si="0"/>
        <v/>
      </c>
      <c r="K27" s="27"/>
      <c r="L27" s="27"/>
      <c r="R27" s="28"/>
      <c r="V27" s="27"/>
      <c r="Z27" s="28"/>
      <c r="AA27" s="27"/>
      <c r="AB27" s="27"/>
      <c r="AC27" s="27"/>
      <c r="AD27" s="28"/>
      <c r="AE27" s="29"/>
      <c r="AH27" s="27"/>
      <c r="AI27" s="28"/>
      <c r="AJ27" s="28"/>
      <c r="AL27" s="27"/>
      <c r="AM27" s="27"/>
      <c r="AO27" s="28"/>
    </row>
    <row r="28" spans="3:42" ht="15.75" customHeight="1" x14ac:dyDescent="0.35">
      <c r="C28" s="26" t="str">
        <f t="shared" si="0"/>
        <v/>
      </c>
      <c r="K28" s="27"/>
      <c r="L28" s="27"/>
      <c r="R28" s="28"/>
      <c r="V28" s="27"/>
      <c r="Z28" s="28"/>
      <c r="AB28" s="27"/>
      <c r="AC28" s="27"/>
      <c r="AD28" s="28"/>
      <c r="AE28" s="29"/>
      <c r="AH28" s="27"/>
      <c r="AI28" s="28"/>
      <c r="AJ28" s="28"/>
      <c r="AL28" s="27"/>
      <c r="AM28" s="27"/>
      <c r="AO28" s="28"/>
    </row>
    <row r="29" spans="3:42" ht="15.75" customHeight="1" x14ac:dyDescent="0.35">
      <c r="K29" s="27"/>
      <c r="L29" s="27"/>
      <c r="R29" s="28"/>
      <c r="V29" s="27"/>
      <c r="AB29" s="27"/>
      <c r="AC29" s="27"/>
      <c r="AD29" s="28"/>
      <c r="AE29" s="29"/>
      <c r="AI29" s="28"/>
      <c r="AJ29" s="28"/>
      <c r="AL29" s="27"/>
      <c r="AM29" s="27"/>
      <c r="AO29" s="28"/>
    </row>
    <row r="30" spans="3:42" ht="15.75" customHeight="1" x14ac:dyDescent="0.35">
      <c r="K30" s="27"/>
      <c r="AD30" s="28" t="str">
        <f t="shared" ref="AD30" si="1">IF(B30&gt;0,"chèque","")</f>
        <v/>
      </c>
      <c r="AE30" s="29" t="str">
        <f t="shared" ref="AE30" si="2">IF(W30&gt;0,W30,"")</f>
        <v/>
      </c>
      <c r="AI30" s="28" t="str">
        <f t="shared" ref="AI30:AI32" si="3">IF(B30&gt;0,"VACANCES VOYAGES LOISIRS","")</f>
        <v/>
      </c>
      <c r="AJ30" s="28" t="str">
        <f t="shared" ref="AJ30" si="4">IF(B30&gt;0,"2,26","")</f>
        <v/>
      </c>
      <c r="AM30" s="27" t="str">
        <f t="shared" ref="AM30" si="5">IF(AH30=150,"contrat d'usage",IF(AH30=155,"contrat d'usage",IF(AH30=170,"contrat d'engagement éducatif",IF(AH30=0,"",))))</f>
        <v/>
      </c>
    </row>
    <row r="31" spans="3:42" ht="15.75" customHeight="1" x14ac:dyDescent="0.35">
      <c r="K31" s="27"/>
      <c r="AI31" s="28" t="str">
        <f t="shared" si="3"/>
        <v/>
      </c>
    </row>
    <row r="32" spans="3:42" ht="15.75" customHeight="1" x14ac:dyDescent="0.35">
      <c r="AI32" s="28" t="str">
        <f t="shared" si="3"/>
        <v/>
      </c>
    </row>
  </sheetData>
  <mergeCells count="6">
    <mergeCell ref="A1:D1"/>
    <mergeCell ref="P1:R1"/>
    <mergeCell ref="A2:D2"/>
    <mergeCell ref="P2:Q2"/>
    <mergeCell ref="A3:D3"/>
    <mergeCell ref="A4:AP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</vt:lpstr>
      <vt:lpstr>Réponse au formulaire</vt:lpstr>
      <vt:lpstr>COMPREHENSION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2022-10-26T19:56:45Z</dcterms:created>
  <dcterms:modified xsi:type="dcterms:W3CDTF">2022-10-29T21:34:00Z</dcterms:modified>
</cp:coreProperties>
</file>