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vail\ykadour\Desktop\"/>
    </mc:Choice>
  </mc:AlternateContent>
  <bookViews>
    <workbookView xWindow="0" yWindow="0" windowWidth="20490" windowHeight="7620"/>
  </bookViews>
  <sheets>
    <sheet name="AC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70" i="1" l="1"/>
  <c r="V70" i="1"/>
  <c r="S70" i="1"/>
  <c r="R70" i="1"/>
  <c r="O70" i="1"/>
  <c r="N70" i="1"/>
  <c r="W53" i="1"/>
  <c r="V53" i="1"/>
  <c r="S53" i="1"/>
  <c r="R53" i="1"/>
  <c r="O53" i="1"/>
  <c r="N53" i="1"/>
  <c r="D38" i="1"/>
  <c r="W36" i="1"/>
  <c r="V36" i="1"/>
  <c r="S36" i="1"/>
  <c r="R36" i="1"/>
  <c r="O36" i="1"/>
  <c r="N36" i="1"/>
  <c r="F35" i="1"/>
  <c r="F36" i="1" s="1"/>
  <c r="D23" i="1"/>
  <c r="F20" i="1"/>
  <c r="F21" i="1" s="1"/>
  <c r="W19" i="1"/>
  <c r="V19" i="1"/>
  <c r="S19" i="1"/>
  <c r="R19" i="1"/>
  <c r="N19" i="1"/>
  <c r="O18" i="1"/>
  <c r="O19" i="1" s="1"/>
  <c r="AC11" i="1"/>
  <c r="AB11" i="1"/>
  <c r="D8" i="1"/>
  <c r="M5" i="1"/>
  <c r="F5" i="1"/>
  <c r="F6" i="1" s="1"/>
  <c r="G44" i="1" l="1"/>
  <c r="I44" i="1" s="1"/>
  <c r="J44" i="1" s="1"/>
  <c r="G29" i="1"/>
  <c r="I29" i="1" s="1"/>
  <c r="J29" i="1" s="1"/>
  <c r="G43" i="1"/>
  <c r="I43" i="1" s="1"/>
  <c r="J43" i="1" s="1"/>
  <c r="G41" i="1"/>
  <c r="I41" i="1" s="1"/>
  <c r="J41" i="1" s="1"/>
  <c r="G26" i="1"/>
  <c r="I26" i="1" s="1"/>
  <c r="J26" i="1" s="1"/>
  <c r="G14" i="1"/>
  <c r="I14" i="1" s="1"/>
  <c r="J14" i="1" s="1"/>
  <c r="G28" i="1"/>
  <c r="I28" i="1" s="1"/>
  <c r="J28" i="1" s="1"/>
  <c r="G40" i="1"/>
  <c r="I40" i="1" s="1"/>
  <c r="J40" i="1" s="1"/>
  <c r="G25" i="1"/>
  <c r="I25" i="1" s="1"/>
  <c r="J25" i="1" s="1"/>
  <c r="G13" i="1"/>
  <c r="I13" i="1" s="1"/>
  <c r="J13" i="1" s="1"/>
  <c r="G11" i="1"/>
  <c r="I11" i="1" s="1"/>
  <c r="J11" i="1" s="1"/>
  <c r="G8" i="1"/>
  <c r="I8" i="1" s="1"/>
  <c r="G42" i="1"/>
  <c r="I42" i="1" s="1"/>
  <c r="J42" i="1" s="1"/>
  <c r="G27" i="1"/>
  <c r="I27" i="1" s="1"/>
  <c r="J27" i="1" s="1"/>
  <c r="G39" i="1"/>
  <c r="I39" i="1" s="1"/>
  <c r="J39" i="1" s="1"/>
  <c r="G24" i="1"/>
  <c r="I24" i="1" s="1"/>
  <c r="J24" i="1" s="1"/>
  <c r="G12" i="1"/>
  <c r="I12" i="1" s="1"/>
  <c r="J12" i="1" s="1"/>
  <c r="G10" i="1"/>
  <c r="I10" i="1" s="1"/>
  <c r="J10" i="1" s="1"/>
  <c r="G38" i="1"/>
  <c r="I38" i="1" s="1"/>
  <c r="G23" i="1"/>
  <c r="I23" i="1" s="1"/>
  <c r="G9" i="1"/>
  <c r="I9" i="1" s="1"/>
  <c r="J9" i="1" s="1"/>
  <c r="J23" i="1" l="1"/>
  <c r="J30" i="1" s="1"/>
  <c r="I30" i="1"/>
  <c r="J8" i="1"/>
  <c r="J15" i="1" s="1"/>
  <c r="I15" i="1"/>
  <c r="J38" i="1"/>
  <c r="J45" i="1" s="1"/>
  <c r="I45" i="1"/>
</calcChain>
</file>

<file path=xl/sharedStrings.xml><?xml version="1.0" encoding="utf-8"?>
<sst xmlns="http://schemas.openxmlformats.org/spreadsheetml/2006/main" count="140" uniqueCount="59">
  <si>
    <t>Contrat N°1</t>
  </si>
  <si>
    <t xml:space="preserve">Nom de la Société </t>
  </si>
  <si>
    <t>Origine de l'affaire</t>
  </si>
  <si>
    <t xml:space="preserve">% attribué </t>
  </si>
  <si>
    <t>QUADRI 1</t>
  </si>
  <si>
    <t>Janvier</t>
  </si>
  <si>
    <t>QUADRI 2</t>
  </si>
  <si>
    <t>Mai</t>
  </si>
  <si>
    <t>QUADRI 3</t>
  </si>
  <si>
    <t>Septembre</t>
  </si>
  <si>
    <t>Prospection/visite/chiffrage/négo</t>
  </si>
  <si>
    <t>% attribuée</t>
  </si>
  <si>
    <t>Raison sociale</t>
  </si>
  <si>
    <t>Montant du contrat</t>
  </si>
  <si>
    <t>Total</t>
  </si>
  <si>
    <t>Prime du contrat</t>
  </si>
  <si>
    <t>Appel entrant/visite/chiffrage/négo</t>
  </si>
  <si>
    <t>DATE SIGNATURE</t>
  </si>
  <si>
    <t>Chiffrage/visite</t>
  </si>
  <si>
    <t>Montant du contrat Attribué</t>
  </si>
  <si>
    <t>Contrat de direction</t>
  </si>
  <si>
    <t>Echelon AC</t>
  </si>
  <si>
    <t>Commission en %</t>
  </si>
  <si>
    <t xml:space="preserve">Début de la tranche </t>
  </si>
  <si>
    <t>Fin de la tranche</t>
  </si>
  <si>
    <t>CA  dans la tranche</t>
  </si>
  <si>
    <t>Décote en %</t>
  </si>
  <si>
    <t>CA  dans la tranche décoté</t>
  </si>
  <si>
    <t xml:space="preserve">Prime Décoté dans la tranche </t>
  </si>
  <si>
    <t>Prospection ou à l'origine de l'affaire</t>
  </si>
  <si>
    <t>AC3</t>
  </si>
  <si>
    <t>Action determinante en négociation et soutenance</t>
  </si>
  <si>
    <t>AC1</t>
  </si>
  <si>
    <t>AC2</t>
  </si>
  <si>
    <t>Contrat N°2</t>
  </si>
  <si>
    <t>JANVIER</t>
  </si>
  <si>
    <t>FÉVRIER</t>
  </si>
  <si>
    <t>TOTAL MOIS</t>
  </si>
  <si>
    <t>MARS</t>
  </si>
  <si>
    <t>Février</t>
  </si>
  <si>
    <t>Juin</t>
  </si>
  <si>
    <t>Octobre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</si>
  <si>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</si>
  <si>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</si>
  <si>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</si>
  <si>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</si>
  <si>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</si>
  <si>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</si>
  <si>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</si>
  <si>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</si>
  <si>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</si>
  <si>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</si>
  <si>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Contrat N°3</t>
  </si>
  <si>
    <t>Mars</t>
  </si>
  <si>
    <t>Juillet</t>
  </si>
  <si>
    <t>Novembre</t>
  </si>
  <si>
    <t>Avril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</si>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</sst>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2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1"/>
      </top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3">
    <xf numFmtId="0" fontId="0" fillId="0" borderId="0" xfId="0"/>
    <xf numFmtId="9" fontId="0" fillId="0" borderId="0" xfId="2" applyFont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4" xfId="0" applyFill="1" applyBorder="1"/>
    <xf numFmtId="9" fontId="0" fillId="0" borderId="5" xfId="2" applyFont="1" applyBorder="1"/>
    <xf numFmtId="0" fontId="3" fillId="0" borderId="6" xfId="0" applyFont="1" applyBorder="1" applyAlignment="1">
      <alignment horizontal="center" vertical="center" textRotation="255"/>
    </xf>
    <xf numFmtId="0" fontId="0" fillId="0" borderId="6" xfId="0" applyBorder="1" applyAlignment="1">
      <alignment horizontal="center"/>
    </xf>
    <xf numFmtId="0" fontId="0" fillId="2" borderId="7" xfId="0" applyFill="1" applyBorder="1" applyAlignment="1"/>
    <xf numFmtId="9" fontId="0" fillId="0" borderId="8" xfId="2" applyFont="1" applyBorder="1"/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6" xfId="0" applyBorder="1"/>
    <xf numFmtId="0" fontId="0" fillId="2" borderId="9" xfId="0" applyFill="1" applyBorder="1" applyAlignment="1"/>
    <xf numFmtId="9" fontId="0" fillId="0" borderId="10" xfId="2" applyFont="1" applyBorder="1"/>
    <xf numFmtId="0" fontId="0" fillId="3" borderId="0" xfId="0" applyFill="1"/>
    <xf numFmtId="14" fontId="0" fillId="0" borderId="0" xfId="2" applyNumberFormat="1" applyFont="1"/>
    <xf numFmtId="9" fontId="0" fillId="0" borderId="6" xfId="2" applyFont="1" applyBorder="1"/>
    <xf numFmtId="44" fontId="0" fillId="0" borderId="6" xfId="0" applyNumberFormat="1" applyBorder="1"/>
    <xf numFmtId="14" fontId="0" fillId="0" borderId="0" xfId="0" applyNumberFormat="1"/>
    <xf numFmtId="44" fontId="0" fillId="0" borderId="6" xfId="1" applyFont="1" applyBorder="1"/>
    <xf numFmtId="0" fontId="0" fillId="3" borderId="6" xfId="0" applyFill="1" applyBorder="1"/>
    <xf numFmtId="0" fontId="2" fillId="3" borderId="11" xfId="0" applyFont="1" applyFill="1" applyBorder="1"/>
    <xf numFmtId="9" fontId="2" fillId="3" borderId="12" xfId="2" applyFont="1" applyFill="1" applyBorder="1"/>
    <xf numFmtId="0" fontId="2" fillId="3" borderId="12" xfId="0" applyFont="1" applyFill="1" applyBorder="1"/>
    <xf numFmtId="0" fontId="2" fillId="3" borderId="12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wrapText="1"/>
    </xf>
    <xf numFmtId="0" fontId="0" fillId="0" borderId="14" xfId="0" applyFont="1" applyBorder="1" applyAlignment="1">
      <alignment horizontal="center" vertical="center"/>
    </xf>
    <xf numFmtId="9" fontId="0" fillId="0" borderId="15" xfId="2" applyFont="1" applyBorder="1" applyAlignment="1">
      <alignment horizontal="center" vertical="center"/>
    </xf>
    <xf numFmtId="9" fontId="0" fillId="0" borderId="6" xfId="2" applyNumberFormat="1" applyFont="1" applyBorder="1"/>
    <xf numFmtId="44" fontId="0" fillId="0" borderId="10" xfId="1" applyFont="1" applyBorder="1"/>
    <xf numFmtId="0" fontId="0" fillId="2" borderId="16" xfId="0" applyFill="1" applyBorder="1" applyAlignment="1"/>
    <xf numFmtId="9" fontId="0" fillId="0" borderId="17" xfId="2" applyFont="1" applyBorder="1"/>
    <xf numFmtId="0" fontId="0" fillId="0" borderId="18" xfId="0" applyFont="1" applyBorder="1" applyAlignment="1">
      <alignment horizontal="center" vertical="center"/>
    </xf>
    <xf numFmtId="9" fontId="0" fillId="0" borderId="19" xfId="2" applyFont="1" applyBorder="1" applyAlignment="1">
      <alignment horizontal="center" vertical="center"/>
    </xf>
    <xf numFmtId="9" fontId="0" fillId="0" borderId="6" xfId="0" applyNumberFormat="1" applyFont="1" applyBorder="1"/>
    <xf numFmtId="0" fontId="2" fillId="3" borderId="1" xfId="0" applyFont="1" applyFill="1" applyBorder="1"/>
    <xf numFmtId="0" fontId="2" fillId="3" borderId="3" xfId="0" applyFont="1" applyFill="1" applyBorder="1"/>
    <xf numFmtId="0" fontId="0" fillId="0" borderId="20" xfId="0" applyFont="1" applyBorder="1"/>
    <xf numFmtId="9" fontId="0" fillId="0" borderId="21" xfId="2" applyNumberFormat="1" applyFont="1" applyBorder="1"/>
    <xf numFmtId="0" fontId="0" fillId="0" borderId="22" xfId="0" applyFont="1" applyBorder="1"/>
    <xf numFmtId="9" fontId="0" fillId="0" borderId="23" xfId="2" applyNumberFormat="1" applyFont="1" applyBorder="1"/>
    <xf numFmtId="0" fontId="0" fillId="0" borderId="24" xfId="0" applyFont="1" applyBorder="1" applyAlignment="1">
      <alignment horizontal="center" vertical="center"/>
    </xf>
    <xf numFmtId="9" fontId="0" fillId="0" borderId="25" xfId="2" applyFont="1" applyBorder="1" applyAlignment="1">
      <alignment horizontal="center" vertical="center"/>
    </xf>
    <xf numFmtId="44" fontId="0" fillId="0" borderId="26" xfId="1" applyFont="1" applyBorder="1"/>
    <xf numFmtId="9" fontId="0" fillId="0" borderId="26" xfId="0" applyNumberFormat="1" applyFont="1" applyBorder="1"/>
    <xf numFmtId="44" fontId="0" fillId="0" borderId="17" xfId="1" applyFont="1" applyBorder="1"/>
    <xf numFmtId="0" fontId="0" fillId="0" borderId="27" xfId="0" applyFont="1" applyBorder="1"/>
    <xf numFmtId="9" fontId="0" fillId="0" borderId="28" xfId="2" applyNumberFormat="1" applyFont="1" applyBorder="1"/>
    <xf numFmtId="0" fontId="0" fillId="2" borderId="29" xfId="0" applyFill="1" applyBorder="1" applyAlignment="1">
      <alignment horizontal="center"/>
    </xf>
    <xf numFmtId="44" fontId="2" fillId="0" borderId="29" xfId="0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70"/>
  <sheetViews>
    <sheetView tabSelected="1" topLeftCell="C1" zoomScale="85" zoomScaleNormal="85" workbookViewId="0">
      <selection activeCell="C8" sqref="C8:C14"/>
    </sheetView>
  </sheetViews>
  <sheetFormatPr baseColWidth="10" defaultRowHeight="15" x14ac:dyDescent="0.25"/>
  <cols>
    <col min="1" max="1" width="5.42578125" customWidth="1"/>
    <col min="2" max="2" width="11" bestFit="1" customWidth="1"/>
    <col min="3" max="3" width="18.28515625" customWidth="1"/>
    <col min="4" max="4" width="22.42578125" style="1" bestFit="1" customWidth="1"/>
    <col min="5" max="5" width="22.42578125" style="1" customWidth="1"/>
    <col min="6" max="6" width="26.140625" customWidth="1"/>
    <col min="7" max="7" width="22.7109375" bestFit="1" customWidth="1"/>
    <col min="8" max="8" width="25.42578125" bestFit="1" customWidth="1"/>
    <col min="9" max="10" width="23.140625" customWidth="1"/>
    <col min="11" max="11" width="21.140625" customWidth="1"/>
    <col min="12" max="12" width="11.5703125" customWidth="1"/>
    <col min="13" max="13" width="16.85546875" bestFit="1" customWidth="1"/>
    <col min="14" max="14" width="19.85546875" bestFit="1" customWidth="1"/>
    <col min="15" max="15" width="17" bestFit="1" customWidth="1"/>
    <col min="17" max="17" width="15.140625" bestFit="1" customWidth="1"/>
    <col min="18" max="18" width="19.85546875" bestFit="1" customWidth="1"/>
    <col min="19" max="19" width="17" customWidth="1"/>
    <col min="21" max="21" width="15.140625" bestFit="1" customWidth="1"/>
    <col min="22" max="22" width="19.85546875" bestFit="1" customWidth="1"/>
    <col min="23" max="23" width="17" bestFit="1" customWidth="1"/>
    <col min="28" max="28" width="49" bestFit="1" customWidth="1"/>
    <col min="29" max="29" width="22.28515625" bestFit="1" customWidth="1"/>
  </cols>
  <sheetData>
    <row r="1" spans="2:29" ht="15.75" thickBot="1" x14ac:dyDescent="0.3"/>
    <row r="2" spans="2:29" ht="15.75" thickBot="1" x14ac:dyDescent="0.3">
      <c r="C2" s="1" t="s">
        <v>0</v>
      </c>
      <c r="D2" s="2" t="s">
        <v>1</v>
      </c>
      <c r="E2" s="3"/>
      <c r="F2" s="3"/>
      <c r="G2" s="3"/>
      <c r="H2" s="3"/>
      <c r="I2" s="3"/>
      <c r="J2" s="4"/>
      <c r="AB2" s="5" t="s">
        <v>2</v>
      </c>
      <c r="AC2" s="6" t="s">
        <v>3</v>
      </c>
    </row>
    <row r="3" spans="2:29" ht="15" customHeight="1" x14ac:dyDescent="0.25">
      <c r="E3"/>
      <c r="L3" s="7" t="s">
        <v>4</v>
      </c>
      <c r="M3" s="8" t="s">
        <v>5</v>
      </c>
      <c r="N3" s="8"/>
      <c r="O3" s="8"/>
      <c r="P3" s="7" t="s">
        <v>6</v>
      </c>
      <c r="Q3" s="8" t="s">
        <v>7</v>
      </c>
      <c r="R3" s="8"/>
      <c r="S3" s="8"/>
      <c r="T3" s="7" t="s">
        <v>8</v>
      </c>
      <c r="U3" s="8" t="s">
        <v>9</v>
      </c>
      <c r="V3" s="8"/>
      <c r="W3" s="8"/>
      <c r="AB3" s="9" t="s">
        <v>10</v>
      </c>
      <c r="AC3" s="10">
        <v>1</v>
      </c>
    </row>
    <row r="4" spans="2:29" x14ac:dyDescent="0.25">
      <c r="D4"/>
      <c r="E4" s="11" t="s">
        <v>2</v>
      </c>
      <c r="F4" s="12" t="s">
        <v>11</v>
      </c>
      <c r="L4" s="7"/>
      <c r="M4" s="13" t="s">
        <v>12</v>
      </c>
      <c r="N4" s="13" t="s">
        <v>13</v>
      </c>
      <c r="O4" s="13" t="s">
        <v>14</v>
      </c>
      <c r="P4" s="7"/>
      <c r="Q4" s="13" t="s">
        <v>12</v>
      </c>
      <c r="R4" s="13" t="s">
        <v>13</v>
      </c>
      <c r="S4" s="13" t="s">
        <v>15</v>
      </c>
      <c r="T4" s="7"/>
      <c r="U4" s="13" t="s">
        <v>12</v>
      </c>
      <c r="V4" s="13" t="s">
        <v>13</v>
      </c>
      <c r="W4" s="13" t="s">
        <v>15</v>
      </c>
      <c r="AB4" s="14" t="s">
        <v>16</v>
      </c>
      <c r="AC4" s="15">
        <v>0.8</v>
      </c>
    </row>
    <row r="5" spans="2:29" x14ac:dyDescent="0.25">
      <c r="C5" s="16" t="s">
        <v>17</v>
      </c>
      <c r="D5" s="17">
        <v>44331</v>
      </c>
      <c r="E5" s="13" t="s">
        <v>16</v>
      </c>
      <c r="F5" s="18">
        <f>+VLOOKUP(E5,$AB$3:$AC$8,2,0)</f>
        <v>0.8</v>
      </c>
      <c r="L5" s="7"/>
      <c r="M5" s="13" t="str">
        <f>D2</f>
        <v xml:space="preserve">Nom de la Société </v>
      </c>
      <c r="N5" s="19"/>
      <c r="O5" s="19"/>
      <c r="P5" s="7"/>
      <c r="Q5" s="13"/>
      <c r="R5" s="13"/>
      <c r="S5" s="13"/>
      <c r="T5" s="7"/>
      <c r="U5" s="13"/>
      <c r="V5" s="13"/>
      <c r="W5" s="13"/>
      <c r="AB5" s="14" t="s">
        <v>18</v>
      </c>
      <c r="AC5" s="15">
        <v>0.2</v>
      </c>
    </row>
    <row r="6" spans="2:29" ht="15.75" thickBot="1" x14ac:dyDescent="0.3">
      <c r="B6" s="20"/>
      <c r="C6" s="16" t="s">
        <v>13</v>
      </c>
      <c r="D6" s="21">
        <v>155000</v>
      </c>
      <c r="E6" s="22" t="s">
        <v>19</v>
      </c>
      <c r="F6" s="21">
        <f>+D6*F5</f>
        <v>124000</v>
      </c>
      <c r="L6" s="7"/>
      <c r="M6" s="13"/>
      <c r="N6" s="13"/>
      <c r="O6" s="19"/>
      <c r="P6" s="7"/>
      <c r="Q6" s="13"/>
      <c r="R6" s="13"/>
      <c r="S6" s="13"/>
      <c r="T6" s="7"/>
      <c r="U6" s="13"/>
      <c r="V6" s="13"/>
      <c r="W6" s="13"/>
      <c r="AB6" s="14" t="s">
        <v>20</v>
      </c>
      <c r="AC6" s="15">
        <v>0.5</v>
      </c>
    </row>
    <row r="7" spans="2:29" ht="30" x14ac:dyDescent="0.25">
      <c r="C7" s="23" t="s">
        <v>21</v>
      </c>
      <c r="D7" s="24" t="s">
        <v>22</v>
      </c>
      <c r="E7" s="25" t="s">
        <v>23</v>
      </c>
      <c r="F7" s="25" t="s">
        <v>24</v>
      </c>
      <c r="G7" s="26" t="s">
        <v>25</v>
      </c>
      <c r="H7" s="26" t="s">
        <v>26</v>
      </c>
      <c r="I7" s="27" t="s">
        <v>27</v>
      </c>
      <c r="J7" s="28" t="s">
        <v>28</v>
      </c>
      <c r="L7" s="7"/>
      <c r="M7" s="13"/>
      <c r="N7" s="13"/>
      <c r="O7" s="19"/>
      <c r="P7" s="7"/>
      <c r="Q7" s="13"/>
      <c r="R7" s="13"/>
      <c r="S7" s="13"/>
      <c r="T7" s="7"/>
      <c r="U7" s="13"/>
      <c r="V7" s="13"/>
      <c r="W7" s="13"/>
      <c r="AB7" s="14" t="s">
        <v>29</v>
      </c>
      <c r="AC7" s="15">
        <v>0.2</v>
      </c>
    </row>
    <row r="8" spans="2:29" ht="15.75" thickBot="1" x14ac:dyDescent="0.3">
      <c r="C8" s="29" t="s">
        <v>32</v>
      </c>
      <c r="D8" s="30">
        <f>+VLOOKUP(C8,AB12:AC14,2,0)</f>
        <v>0.1</v>
      </c>
      <c r="E8" s="21">
        <v>0</v>
      </c>
      <c r="F8" s="21">
        <v>45000</v>
      </c>
      <c r="G8" s="21">
        <f>IF($F$6&lt;E8,0,MIN(F6,F8)-E8)</f>
        <v>45000</v>
      </c>
      <c r="H8" s="31">
        <v>0</v>
      </c>
      <c r="I8" s="21">
        <f>G8</f>
        <v>45000</v>
      </c>
      <c r="J8" s="32">
        <f>+I8*$D$8</f>
        <v>4500</v>
      </c>
      <c r="L8" s="7"/>
      <c r="M8" s="13"/>
      <c r="N8" s="13"/>
      <c r="O8" s="19"/>
      <c r="P8" s="7"/>
      <c r="Q8" s="13"/>
      <c r="R8" s="13"/>
      <c r="S8" s="13"/>
      <c r="T8" s="7"/>
      <c r="U8" s="13"/>
      <c r="V8" s="13"/>
      <c r="W8" s="13"/>
      <c r="AB8" s="33" t="s">
        <v>31</v>
      </c>
      <c r="AC8" s="34">
        <v>0.6</v>
      </c>
    </row>
    <row r="9" spans="2:29" x14ac:dyDescent="0.25">
      <c r="C9" s="35"/>
      <c r="D9" s="36"/>
      <c r="E9" s="21">
        <v>45000</v>
      </c>
      <c r="F9" s="21">
        <v>75000</v>
      </c>
      <c r="G9" s="21">
        <f t="shared" ref="G9:G14" si="0">IF($F$6&lt;E9,0,MIN(F7,F9)-E9)</f>
        <v>30000</v>
      </c>
      <c r="H9" s="37">
        <v>-0.2</v>
      </c>
      <c r="I9" s="21">
        <f>+G9*H9+G9</f>
        <v>24000</v>
      </c>
      <c r="J9" s="32">
        <f t="shared" ref="J9:J14" si="1">+I9*$D$8</f>
        <v>2400</v>
      </c>
      <c r="L9" s="7"/>
      <c r="M9" s="13"/>
      <c r="N9" s="13"/>
      <c r="O9" s="19"/>
      <c r="P9" s="7"/>
      <c r="Q9" s="13"/>
      <c r="R9" s="13"/>
      <c r="S9" s="13"/>
      <c r="T9" s="7"/>
      <c r="U9" s="13"/>
      <c r="V9" s="13"/>
      <c r="W9" s="13"/>
    </row>
    <row r="10" spans="2:29" ht="15.75" thickBot="1" x14ac:dyDescent="0.3">
      <c r="C10" s="35"/>
      <c r="D10" s="36"/>
      <c r="E10" s="21">
        <v>75000</v>
      </c>
      <c r="F10" s="21">
        <v>100000</v>
      </c>
      <c r="G10" s="21">
        <f>IF($F$6&lt;E10,0,MIN(F8,F10)-E10)</f>
        <v>-30000</v>
      </c>
      <c r="H10" s="37">
        <v>-0.3</v>
      </c>
      <c r="I10" s="21">
        <f t="shared" ref="I10:I14" si="2">+G10*H10+G10</f>
        <v>-21000</v>
      </c>
      <c r="J10" s="32">
        <f t="shared" si="1"/>
        <v>-2100</v>
      </c>
      <c r="L10" s="7"/>
      <c r="M10" s="13"/>
      <c r="N10" s="13"/>
      <c r="O10" s="19"/>
      <c r="P10" s="7"/>
      <c r="Q10" s="13"/>
      <c r="R10" s="13"/>
      <c r="S10" s="13"/>
      <c r="T10" s="7"/>
      <c r="U10" s="13"/>
      <c r="V10" s="13"/>
      <c r="W10" s="13"/>
    </row>
    <row r="11" spans="2:29" ht="15.75" thickBot="1" x14ac:dyDescent="0.3">
      <c r="C11" s="35"/>
      <c r="D11" s="36"/>
      <c r="E11" s="21">
        <v>100000</v>
      </c>
      <c r="F11" s="21">
        <v>125000</v>
      </c>
      <c r="G11" s="21">
        <f>IF($F$6&lt;E11,0,MIN(F9,F11)-E11)</f>
        <v>-25000</v>
      </c>
      <c r="H11" s="37">
        <v>-0.4</v>
      </c>
      <c r="I11" s="21">
        <f t="shared" si="2"/>
        <v>-15000</v>
      </c>
      <c r="J11" s="32">
        <f t="shared" si="1"/>
        <v>-1500</v>
      </c>
      <c r="L11" s="7"/>
      <c r="M11" s="13"/>
      <c r="N11" s="13"/>
      <c r="O11" s="19"/>
      <c r="P11" s="7"/>
      <c r="Q11" s="13"/>
      <c r="R11" s="13"/>
      <c r="S11" s="13"/>
      <c r="T11" s="7"/>
      <c r="U11" s="13"/>
      <c r="V11" s="13"/>
      <c r="W11" s="13"/>
      <c r="AB11" s="38" t="str">
        <f>+C7</f>
        <v>Echelon AC</v>
      </c>
      <c r="AC11" s="39" t="str">
        <f>+D7</f>
        <v>Commission en %</v>
      </c>
    </row>
    <row r="12" spans="2:29" x14ac:dyDescent="0.25">
      <c r="C12" s="35"/>
      <c r="D12" s="36"/>
      <c r="E12" s="21">
        <v>125000</v>
      </c>
      <c r="F12" s="21">
        <v>150000</v>
      </c>
      <c r="G12" s="21">
        <f t="shared" si="0"/>
        <v>0</v>
      </c>
      <c r="H12" s="37">
        <v>-0.5</v>
      </c>
      <c r="I12" s="21">
        <f t="shared" si="2"/>
        <v>0</v>
      </c>
      <c r="J12" s="32">
        <f t="shared" si="1"/>
        <v>0</v>
      </c>
      <c r="L12" s="7"/>
      <c r="M12" s="13"/>
      <c r="N12" s="13"/>
      <c r="O12" s="19"/>
      <c r="P12" s="7"/>
      <c r="Q12" s="13"/>
      <c r="R12" s="13"/>
      <c r="S12" s="13"/>
      <c r="T12" s="7"/>
      <c r="U12" s="13"/>
      <c r="V12" s="13"/>
      <c r="W12" s="13"/>
      <c r="AB12" s="40" t="s">
        <v>32</v>
      </c>
      <c r="AC12" s="41">
        <v>0.1</v>
      </c>
    </row>
    <row r="13" spans="2:29" x14ac:dyDescent="0.25">
      <c r="C13" s="35"/>
      <c r="D13" s="36"/>
      <c r="E13" s="21">
        <v>150000</v>
      </c>
      <c r="F13" s="21">
        <v>175000</v>
      </c>
      <c r="G13" s="21">
        <f t="shared" si="0"/>
        <v>0</v>
      </c>
      <c r="H13" s="37">
        <v>-0.6</v>
      </c>
      <c r="I13" s="21">
        <f t="shared" si="2"/>
        <v>0</v>
      </c>
      <c r="J13" s="32">
        <f t="shared" si="1"/>
        <v>0</v>
      </c>
      <c r="L13" s="7"/>
      <c r="M13" s="13"/>
      <c r="N13" s="13"/>
      <c r="O13" s="19"/>
      <c r="P13" s="7"/>
      <c r="Q13" s="13"/>
      <c r="R13" s="13"/>
      <c r="S13" s="13"/>
      <c r="T13" s="7"/>
      <c r="U13" s="13"/>
      <c r="V13" s="13"/>
      <c r="W13" s="13"/>
      <c r="AB13" s="42" t="s">
        <v>33</v>
      </c>
      <c r="AC13" s="43">
        <v>0.12</v>
      </c>
    </row>
    <row r="14" spans="2:29" ht="15.75" thickBot="1" x14ac:dyDescent="0.3">
      <c r="C14" s="44"/>
      <c r="D14" s="45"/>
      <c r="E14" s="46">
        <v>175000</v>
      </c>
      <c r="F14" s="46">
        <v>200000</v>
      </c>
      <c r="G14" s="46">
        <f t="shared" si="0"/>
        <v>0</v>
      </c>
      <c r="H14" s="47">
        <v>-0.7</v>
      </c>
      <c r="I14" s="46">
        <f t="shared" si="2"/>
        <v>0</v>
      </c>
      <c r="J14" s="48">
        <f t="shared" si="1"/>
        <v>0</v>
      </c>
      <c r="L14" s="7"/>
      <c r="M14" s="13"/>
      <c r="N14" s="13"/>
      <c r="O14" s="19"/>
      <c r="P14" s="7"/>
      <c r="Q14" s="13"/>
      <c r="R14" s="13"/>
      <c r="S14" s="13"/>
      <c r="T14" s="7"/>
      <c r="U14" s="13"/>
      <c r="V14" s="13"/>
      <c r="W14" s="13"/>
      <c r="AB14" s="49" t="s">
        <v>30</v>
      </c>
      <c r="AC14" s="50">
        <v>0.15</v>
      </c>
    </row>
    <row r="15" spans="2:29" x14ac:dyDescent="0.25">
      <c r="E15"/>
      <c r="H15" s="51" t="s">
        <v>14</v>
      </c>
      <c r="I15" s="52">
        <f>SUM(I8:I14)</f>
        <v>33000</v>
      </c>
      <c r="J15" s="52">
        <f>SUM(J8:J14)</f>
        <v>3300</v>
      </c>
      <c r="L15" s="7"/>
      <c r="M15" s="13"/>
      <c r="N15" s="13"/>
      <c r="O15" s="19"/>
      <c r="P15" s="7"/>
      <c r="Q15" s="13"/>
      <c r="R15" s="13"/>
      <c r="S15" s="13"/>
      <c r="T15" s="7"/>
      <c r="U15" s="13"/>
      <c r="V15" s="13"/>
      <c r="W15" s="13"/>
    </row>
    <row r="16" spans="2:29" ht="15.75" thickBot="1" x14ac:dyDescent="0.3">
      <c r="E16"/>
      <c r="L16" s="7"/>
      <c r="M16" s="13"/>
      <c r="N16" s="13"/>
      <c r="O16" s="19"/>
      <c r="P16" s="7"/>
      <c r="Q16" s="13"/>
      <c r="R16" s="13"/>
      <c r="S16" s="13"/>
      <c r="T16" s="7"/>
      <c r="U16" s="13"/>
      <c r="V16" s="13"/>
      <c r="W16" s="13"/>
    </row>
    <row r="17" spans="3:29" ht="15.75" thickBot="1" x14ac:dyDescent="0.3">
      <c r="C17" s="1" t="s">
        <v>34</v>
      </c>
      <c r="D17" s="2" t="s">
        <v>1</v>
      </c>
      <c r="E17" s="3"/>
      <c r="F17" s="3"/>
      <c r="G17" s="3"/>
      <c r="H17" s="3"/>
      <c r="I17" s="3"/>
      <c r="J17" s="4"/>
      <c r="L17" s="7"/>
      <c r="M17" s="13"/>
      <c r="N17" s="13"/>
      <c r="O17" s="19"/>
      <c r="P17" s="7"/>
      <c r="Q17" s="13"/>
      <c r="R17" s="13"/>
      <c r="S17" s="13"/>
      <c r="T17" s="7"/>
      <c r="U17" s="13"/>
      <c r="V17" s="13"/>
      <c r="W17" s="13"/>
      <c r="AA17" t="s">
        <v>35</v>
      </c>
      <c r="AB17" s="20">
        <v>44197</v>
      </c>
      <c r="AC17" s="20">
        <v>44227</v>
      </c>
    </row>
    <row r="18" spans="3:29" x14ac:dyDescent="0.25">
      <c r="E18"/>
      <c r="L18" s="7"/>
      <c r="M18" s="13"/>
      <c r="N18" s="13"/>
      <c r="O18" s="19" t="str">
        <f t="shared" ref="O18:O30" si="3">IF(D18&lt;AC30,J28,"")</f>
        <v/>
      </c>
      <c r="P18" s="7"/>
      <c r="Q18" s="13"/>
      <c r="R18" s="13"/>
      <c r="S18" s="13"/>
      <c r="T18" s="7"/>
      <c r="U18" s="13"/>
      <c r="V18" s="13"/>
      <c r="W18" s="13"/>
      <c r="AA18" t="s">
        <v>36</v>
      </c>
      <c r="AB18" s="20">
        <v>44228</v>
      </c>
      <c r="AC18" s="20">
        <v>44255</v>
      </c>
    </row>
    <row r="19" spans="3:29" x14ac:dyDescent="0.25">
      <c r="D19"/>
      <c r="E19" s="11" t="s">
        <v>2</v>
      </c>
      <c r="F19" s="12" t="s">
        <v>11</v>
      </c>
      <c r="L19" s="7"/>
      <c r="M19" s="13" t="s">
        <v>37</v>
      </c>
      <c r="N19" s="13">
        <f>SUM(N5:N18)</f>
        <v>0</v>
      </c>
      <c r="O19" s="13">
        <f>SUM(O5:O18)</f>
        <v>0</v>
      </c>
      <c r="P19" s="7"/>
      <c r="Q19" s="13" t="s">
        <v>37</v>
      </c>
      <c r="R19" s="13">
        <f>SUM(R5:R18)</f>
        <v>0</v>
      </c>
      <c r="S19" s="13">
        <f>SUM(S5:S18)</f>
        <v>0</v>
      </c>
      <c r="T19" s="7"/>
      <c r="U19" s="13" t="s">
        <v>37</v>
      </c>
      <c r="V19" s="13">
        <f>SUM(V5:V18)</f>
        <v>0</v>
      </c>
      <c r="W19" s="13">
        <f>SUM(W5:W18)</f>
        <v>0</v>
      </c>
      <c r="AA19" t="s">
        <v>38</v>
      </c>
      <c r="AB19" s="20">
        <v>44256</v>
      </c>
      <c r="AC19" s="20">
        <v>44286</v>
      </c>
    </row>
    <row r="20" spans="3:29" x14ac:dyDescent="0.25">
      <c r="C20" s="16" t="s">
        <v>17</v>
      </c>
      <c r="D20" s="17">
        <v>44213</v>
      </c>
      <c r="E20" s="13" t="s">
        <v>16</v>
      </c>
      <c r="F20" s="18">
        <f>+VLOOKUP(E20,$AB$3:$AC$8,2,0)</f>
        <v>0.8</v>
      </c>
      <c r="L20" s="7"/>
      <c r="M20" s="8" t="s">
        <v>39</v>
      </c>
      <c r="N20" s="8"/>
      <c r="O20" s="8"/>
      <c r="P20" s="7"/>
      <c r="Q20" s="8" t="s">
        <v>40</v>
      </c>
      <c r="R20" s="8"/>
      <c r="S20" s="8"/>
      <c r="T20" s="7"/>
      <c r="U20" s="8" t="s">
        <v>41</v>
      </c>
      <c r="V20" s="8"/>
      <c r="W20" s="8"/>
      <c r="AA20" t="s">
        <v>42</v>
      </c>
      <c r="AB20" s="20">
        <v>44287</v>
      </c>
      <c r="AC20" s="20">
        <v>44316</v>
      </c>
    </row>
    <row r="21" spans="3:29" ht="15.75" thickBot="1" x14ac:dyDescent="0.3">
      <c r="C21" s="16" t="s">
        <v>13</v>
      </c>
      <c r="D21" s="21">
        <v>155000</v>
      </c>
      <c r="E21" s="22" t="s">
        <v>19</v>
      </c>
      <c r="F21" s="21">
        <f>+D21*F20</f>
        <v>124000</v>
      </c>
      <c r="L21" s="7"/>
      <c r="M21" s="13" t="s">
        <v>12</v>
      </c>
      <c r="N21" s="13" t="s">
        <v>13</v>
      </c>
      <c r="O21" s="13" t="s">
        <v>15</v>
      </c>
      <c r="P21" s="7"/>
      <c r="Q21" s="13" t="s">
        <v>12</v>
      </c>
      <c r="R21" s="13" t="s">
        <v>13</v>
      </c>
      <c r="S21" s="13" t="s">
        <v>15</v>
      </c>
      <c r="T21" s="7"/>
      <c r="U21" s="13" t="s">
        <v>12</v>
      </c>
      <c r="V21" s="13" t="s">
        <v>13</v>
      </c>
      <c r="W21" s="13" t="s">
        <v>15</v>
      </c>
      <c r="AA21" t="s">
        <v>43</v>
      </c>
      <c r="AB21" s="20">
        <v>44317</v>
      </c>
      <c r="AC21" s="20">
        <v>44347</v>
      </c>
    </row>
    <row r="22" spans="3:29" ht="30" x14ac:dyDescent="0.25">
      <c r="C22" s="23" t="s">
        <v>21</v>
      </c>
      <c r="D22" s="24" t="s">
        <v>22</v>
      </c>
      <c r="E22" s="25" t="s">
        <v>23</v>
      </c>
      <c r="F22" s="25" t="s">
        <v>24</v>
      </c>
      <c r="G22" s="26" t="s">
        <v>25</v>
      </c>
      <c r="H22" s="26" t="s">
        <v>26</v>
      </c>
      <c r="I22" s="27" t="s">
        <v>27</v>
      </c>
      <c r="J22" s="28" t="s">
        <v>28</v>
      </c>
      <c r="L22" s="7"/>
      <c r="M22" s="13"/>
      <c r="N22" s="13"/>
      <c r="O22" s="13"/>
      <c r="P22" s="7"/>
      <c r="Q22" s="13"/>
      <c r="R22" s="13"/>
      <c r="S22" s="13"/>
      <c r="T22" s="7"/>
      <c r="U22" s="13"/>
      <c r="V22" s="13"/>
      <c r="W22" s="13"/>
      <c r="AA22" t="s">
        <v>44</v>
      </c>
      <c r="AB22" s="20">
        <v>44348</v>
      </c>
      <c r="AC22" s="20">
        <v>44377</v>
      </c>
    </row>
    <row r="23" spans="3:29" x14ac:dyDescent="0.25">
      <c r="C23" s="29" t="s">
        <v>30</v>
      </c>
      <c r="D23" s="30">
        <f>+VLOOKUP(C23,AB12:AC14,2,0)</f>
        <v>0.15</v>
      </c>
      <c r="E23" s="21">
        <v>0</v>
      </c>
      <c r="F23" s="21">
        <v>45000</v>
      </c>
      <c r="G23" s="21">
        <f>IF($F$6&lt;E23,0,MIN(F21,F23)-E23)</f>
        <v>45000</v>
      </c>
      <c r="H23" s="31">
        <v>0</v>
      </c>
      <c r="I23" s="21">
        <f>G23</f>
        <v>45000</v>
      </c>
      <c r="J23" s="32">
        <f>+I23*$D$8</f>
        <v>4500</v>
      </c>
      <c r="L23" s="7"/>
      <c r="M23" s="13"/>
      <c r="N23" s="13"/>
      <c r="O23" s="13"/>
      <c r="P23" s="7"/>
      <c r="Q23" s="13"/>
      <c r="R23" s="13"/>
      <c r="S23" s="13"/>
      <c r="T23" s="7"/>
      <c r="U23" s="13"/>
      <c r="V23" s="13"/>
      <c r="W23" s="13"/>
      <c r="AA23" t="s">
        <v>45</v>
      </c>
      <c r="AB23" s="20">
        <v>44378</v>
      </c>
      <c r="AC23" s="20">
        <v>44408</v>
      </c>
    </row>
    <row r="24" spans="3:29" x14ac:dyDescent="0.25">
      <c r="C24" s="35"/>
      <c r="D24" s="36"/>
      <c r="E24" s="21">
        <v>45000</v>
      </c>
      <c r="F24" s="21">
        <v>75000</v>
      </c>
      <c r="G24" s="21">
        <f t="shared" ref="G24:G29" si="4">IF($F$6&lt;E24,0,MIN(F22,F24)-E24)</f>
        <v>30000</v>
      </c>
      <c r="H24" s="37">
        <v>-0.2</v>
      </c>
      <c r="I24" s="21">
        <f>+G24*H24+G24</f>
        <v>24000</v>
      </c>
      <c r="J24" s="32">
        <f t="shared" ref="J24:J29" si="5">+I24*$D$8</f>
        <v>2400</v>
      </c>
      <c r="L24" s="7"/>
      <c r="M24" s="13"/>
      <c r="N24" s="13"/>
      <c r="O24" s="13"/>
      <c r="P24" s="7"/>
      <c r="Q24" s="13"/>
      <c r="R24" s="13"/>
      <c r="S24" s="13"/>
      <c r="T24" s="7"/>
      <c r="U24" s="13"/>
      <c r="V24" s="13"/>
      <c r="W24" s="13"/>
      <c r="AA24" t="s">
        <v>46</v>
      </c>
      <c r="AB24" s="20">
        <v>44409</v>
      </c>
      <c r="AC24" s="20">
        <v>44439</v>
      </c>
    </row>
    <row r="25" spans="3:29" x14ac:dyDescent="0.25">
      <c r="C25" s="35"/>
      <c r="D25" s="36"/>
      <c r="E25" s="21">
        <v>75000</v>
      </c>
      <c r="F25" s="21">
        <v>100000</v>
      </c>
      <c r="G25" s="21">
        <f>IF($F$6&lt;E25,0,MIN(F23,F25)-E25)</f>
        <v>-30000</v>
      </c>
      <c r="H25" s="37">
        <v>-0.3</v>
      </c>
      <c r="I25" s="21">
        <f t="shared" ref="I25:I29" si="6">+G25*H25+G25</f>
        <v>-21000</v>
      </c>
      <c r="J25" s="32">
        <f t="shared" si="5"/>
        <v>-2100</v>
      </c>
      <c r="L25" s="7"/>
      <c r="M25" s="13"/>
      <c r="N25" s="13"/>
      <c r="O25" s="13"/>
      <c r="P25" s="7"/>
      <c r="Q25" s="13"/>
      <c r="R25" s="13"/>
      <c r="S25" s="13"/>
      <c r="T25" s="7"/>
      <c r="U25" s="13"/>
      <c r="V25" s="13"/>
      <c r="W25" s="13"/>
      <c r="AA25" t="s">
        <v>47</v>
      </c>
      <c r="AB25" s="20">
        <v>44440</v>
      </c>
      <c r="AC25" s="20">
        <v>44469</v>
      </c>
    </row>
    <row r="26" spans="3:29" x14ac:dyDescent="0.25">
      <c r="C26" s="35"/>
      <c r="D26" s="36"/>
      <c r="E26" s="21">
        <v>100000</v>
      </c>
      <c r="F26" s="21">
        <v>125000</v>
      </c>
      <c r="G26" s="21">
        <f>IF($F$6&lt;E26,0,MIN(F24,F26)-E26)</f>
        <v>-25000</v>
      </c>
      <c r="H26" s="37">
        <v>-0.4</v>
      </c>
      <c r="I26" s="21">
        <f t="shared" si="6"/>
        <v>-15000</v>
      </c>
      <c r="J26" s="32">
        <f t="shared" si="5"/>
        <v>-1500</v>
      </c>
      <c r="L26" s="7"/>
      <c r="M26" s="13"/>
      <c r="N26" s="13"/>
      <c r="O26" s="13"/>
      <c r="P26" s="7"/>
      <c r="Q26" s="13"/>
      <c r="R26" s="13"/>
      <c r="S26" s="13"/>
      <c r="T26" s="7"/>
      <c r="U26" s="13"/>
      <c r="V26" s="13"/>
      <c r="W26" s="13"/>
      <c r="AA26" t="s">
        <v>48</v>
      </c>
      <c r="AB26" s="20">
        <v>44470</v>
      </c>
      <c r="AC26" s="20">
        <v>44500</v>
      </c>
    </row>
    <row r="27" spans="3:29" x14ac:dyDescent="0.25">
      <c r="C27" s="35"/>
      <c r="D27" s="36"/>
      <c r="E27" s="21">
        <v>125000</v>
      </c>
      <c r="F27" s="21">
        <v>150000</v>
      </c>
      <c r="G27" s="21">
        <f t="shared" si="4"/>
        <v>0</v>
      </c>
      <c r="H27" s="37">
        <v>-0.5</v>
      </c>
      <c r="I27" s="21">
        <f t="shared" si="6"/>
        <v>0</v>
      </c>
      <c r="J27" s="32">
        <f t="shared" si="5"/>
        <v>0</v>
      </c>
      <c r="L27" s="7"/>
      <c r="M27" s="13"/>
      <c r="N27" s="13"/>
      <c r="O27" s="13"/>
      <c r="P27" s="7"/>
      <c r="Q27" s="13"/>
      <c r="R27" s="13"/>
      <c r="S27" s="13"/>
      <c r="T27" s="7"/>
      <c r="U27" s="13"/>
      <c r="V27" s="13"/>
      <c r="W27" s="13"/>
      <c r="AA27" t="s">
        <v>49</v>
      </c>
      <c r="AB27" s="20">
        <v>44501</v>
      </c>
      <c r="AC27" s="20">
        <v>44530</v>
      </c>
    </row>
    <row r="28" spans="3:29" x14ac:dyDescent="0.25">
      <c r="C28" s="35"/>
      <c r="D28" s="36"/>
      <c r="E28" s="21">
        <v>150000</v>
      </c>
      <c r="F28" s="21">
        <v>175000</v>
      </c>
      <c r="G28" s="21">
        <f t="shared" si="4"/>
        <v>0</v>
      </c>
      <c r="H28" s="37">
        <v>-0.6</v>
      </c>
      <c r="I28" s="21">
        <f t="shared" si="6"/>
        <v>0</v>
      </c>
      <c r="J28" s="32">
        <f t="shared" si="5"/>
        <v>0</v>
      </c>
      <c r="L28" s="7"/>
      <c r="M28" s="13"/>
      <c r="N28" s="13"/>
      <c r="O28" s="13"/>
      <c r="P28" s="7"/>
      <c r="Q28" s="13"/>
      <c r="R28" s="13"/>
      <c r="S28" s="13"/>
      <c r="T28" s="7"/>
      <c r="U28" s="13"/>
      <c r="V28" s="13"/>
      <c r="W28" s="13"/>
      <c r="AA28" t="s">
        <v>50</v>
      </c>
      <c r="AB28" s="20">
        <v>44531</v>
      </c>
      <c r="AC28" s="20">
        <v>44561</v>
      </c>
    </row>
    <row r="29" spans="3:29" ht="15.75" thickBot="1" x14ac:dyDescent="0.3">
      <c r="C29" s="44"/>
      <c r="D29" s="45"/>
      <c r="E29" s="46">
        <v>175000</v>
      </c>
      <c r="F29" s="46">
        <v>200000</v>
      </c>
      <c r="G29" s="46">
        <f t="shared" si="4"/>
        <v>0</v>
      </c>
      <c r="H29" s="47">
        <v>-0.7</v>
      </c>
      <c r="I29" s="46">
        <f t="shared" si="6"/>
        <v>0</v>
      </c>
      <c r="J29" s="48">
        <f t="shared" si="5"/>
        <v>0</v>
      </c>
      <c r="L29" s="7"/>
      <c r="M29" s="13"/>
      <c r="N29" s="13"/>
      <c r="O29" s="13"/>
      <c r="P29" s="7"/>
      <c r="Q29" s="13"/>
      <c r="R29" s="13"/>
      <c r="S29" s="13"/>
      <c r="T29" s="7"/>
      <c r="U29" s="13"/>
      <c r="V29" s="13"/>
      <c r="W29" s="13"/>
    </row>
    <row r="30" spans="3:29" x14ac:dyDescent="0.25">
      <c r="E30"/>
      <c r="H30" s="51" t="s">
        <v>51</v>
      </c>
      <c r="I30" s="52">
        <f>SUM(I23:I29)</f>
        <v>33000</v>
      </c>
      <c r="J30" s="52">
        <f>SUM(J23:J29)</f>
        <v>3300</v>
      </c>
      <c r="L30" s="7"/>
      <c r="M30" s="13"/>
      <c r="N30" s="13"/>
      <c r="O30" s="13"/>
      <c r="P30" s="7"/>
      <c r="Q30" s="13"/>
      <c r="R30" s="13"/>
      <c r="S30" s="13"/>
      <c r="T30" s="7"/>
      <c r="U30" s="13"/>
      <c r="V30" s="13"/>
      <c r="W30" s="13"/>
    </row>
    <row r="31" spans="3:29" ht="15.75" thickBot="1" x14ac:dyDescent="0.3">
      <c r="L31" s="7"/>
      <c r="M31" s="13"/>
      <c r="N31" s="13"/>
      <c r="O31" s="13"/>
      <c r="P31" s="7"/>
      <c r="Q31" s="13"/>
      <c r="R31" s="13"/>
      <c r="S31" s="13"/>
      <c r="T31" s="7"/>
      <c r="U31" s="13"/>
      <c r="V31" s="13"/>
      <c r="W31" s="13"/>
    </row>
    <row r="32" spans="3:29" ht="15.75" thickBot="1" x14ac:dyDescent="0.3">
      <c r="C32" s="1" t="s">
        <v>52</v>
      </c>
      <c r="D32" s="2" t="s">
        <v>1</v>
      </c>
      <c r="E32" s="3"/>
      <c r="F32" s="3"/>
      <c r="G32" s="3"/>
      <c r="H32" s="3"/>
      <c r="I32" s="3"/>
      <c r="J32" s="4"/>
      <c r="L32" s="7"/>
      <c r="M32" s="13"/>
      <c r="N32" s="13"/>
      <c r="O32" s="13"/>
      <c r="P32" s="7"/>
      <c r="Q32" s="13"/>
      <c r="R32" s="13"/>
      <c r="S32" s="13"/>
      <c r="T32" s="7"/>
      <c r="U32" s="13"/>
      <c r="V32" s="13"/>
      <c r="W32" s="13"/>
    </row>
    <row r="33" spans="3:23" x14ac:dyDescent="0.25">
      <c r="E33"/>
      <c r="L33" s="7"/>
      <c r="M33" s="13"/>
      <c r="N33" s="13"/>
      <c r="O33" s="13"/>
      <c r="P33" s="7"/>
      <c r="Q33" s="13"/>
      <c r="R33" s="13"/>
      <c r="S33" s="13"/>
      <c r="T33" s="7"/>
      <c r="U33" s="13"/>
      <c r="V33" s="13"/>
      <c r="W33" s="13"/>
    </row>
    <row r="34" spans="3:23" x14ac:dyDescent="0.25">
      <c r="D34"/>
      <c r="E34" s="11" t="s">
        <v>2</v>
      </c>
      <c r="F34" s="12" t="s">
        <v>11</v>
      </c>
      <c r="L34" s="7"/>
      <c r="M34" s="13"/>
      <c r="N34" s="13"/>
      <c r="O34" s="13"/>
      <c r="P34" s="7"/>
      <c r="Q34" s="13"/>
      <c r="R34" s="13"/>
      <c r="S34" s="13"/>
      <c r="T34" s="7"/>
      <c r="U34" s="13"/>
      <c r="V34" s="13"/>
      <c r="W34" s="13"/>
    </row>
    <row r="35" spans="3:23" x14ac:dyDescent="0.25">
      <c r="C35" s="16" t="s">
        <v>17</v>
      </c>
      <c r="D35" s="17">
        <v>44224</v>
      </c>
      <c r="E35" s="13" t="s">
        <v>16</v>
      </c>
      <c r="F35" s="18">
        <f>+VLOOKUP(E35,$AB$3:$AC$8,2,0)</f>
        <v>0.8</v>
      </c>
      <c r="L35" s="7"/>
      <c r="M35" s="13"/>
      <c r="N35" s="13"/>
      <c r="O35" s="13"/>
      <c r="P35" s="7"/>
      <c r="Q35" s="13"/>
      <c r="R35" s="13"/>
      <c r="S35" s="13"/>
      <c r="T35" s="7"/>
      <c r="U35" s="13"/>
      <c r="V35" s="13"/>
      <c r="W35" s="13"/>
    </row>
    <row r="36" spans="3:23" ht="15.75" thickBot="1" x14ac:dyDescent="0.3">
      <c r="C36" s="16" t="s">
        <v>13</v>
      </c>
      <c r="D36" s="21">
        <v>155000</v>
      </c>
      <c r="E36" s="22" t="s">
        <v>19</v>
      </c>
      <c r="F36" s="21">
        <f>+D36*F35</f>
        <v>124000</v>
      </c>
      <c r="L36" s="7"/>
      <c r="M36" s="13" t="s">
        <v>37</v>
      </c>
      <c r="N36" s="13">
        <f>SUM(N22:N35)</f>
        <v>0</v>
      </c>
      <c r="O36" s="13">
        <f>SUM(O22:O35)</f>
        <v>0</v>
      </c>
      <c r="P36" s="7"/>
      <c r="Q36" s="13" t="s">
        <v>37</v>
      </c>
      <c r="R36" s="13">
        <f>SUM(R22:R35)</f>
        <v>0</v>
      </c>
      <c r="S36" s="13">
        <f>SUM(S22:S35)</f>
        <v>0</v>
      </c>
      <c r="T36" s="7"/>
      <c r="U36" s="13" t="s">
        <v>37</v>
      </c>
      <c r="V36" s="13">
        <f>SUM(V22:V35)</f>
        <v>0</v>
      </c>
      <c r="W36" s="13">
        <f>SUM(W22:W35)</f>
        <v>0</v>
      </c>
    </row>
    <row r="37" spans="3:23" ht="30" x14ac:dyDescent="0.25">
      <c r="C37" s="23" t="s">
        <v>21</v>
      </c>
      <c r="D37" s="24" t="s">
        <v>22</v>
      </c>
      <c r="E37" s="25" t="s">
        <v>23</v>
      </c>
      <c r="F37" s="25" t="s">
        <v>24</v>
      </c>
      <c r="G37" s="26" t="s">
        <v>25</v>
      </c>
      <c r="H37" s="26" t="s">
        <v>26</v>
      </c>
      <c r="I37" s="27" t="s">
        <v>27</v>
      </c>
      <c r="J37" s="28" t="s">
        <v>28</v>
      </c>
      <c r="L37" s="7"/>
      <c r="M37" s="8" t="s">
        <v>53</v>
      </c>
      <c r="N37" s="8"/>
      <c r="O37" s="8"/>
      <c r="P37" s="7"/>
      <c r="Q37" s="8" t="s">
        <v>54</v>
      </c>
      <c r="R37" s="8"/>
      <c r="S37" s="8"/>
      <c r="T37" s="7"/>
      <c r="U37" s="8" t="s">
        <v>55</v>
      </c>
      <c r="V37" s="8"/>
      <c r="W37" s="8"/>
    </row>
    <row r="38" spans="3:23" x14ac:dyDescent="0.25">
      <c r="C38" s="29" t="s">
        <v>30</v>
      </c>
      <c r="D38" s="30">
        <f>+VLOOKUP(C38,AB12:AC14,2,0)</f>
        <v>0.15</v>
      </c>
      <c r="E38" s="21">
        <v>0</v>
      </c>
      <c r="F38" s="21">
        <v>45000</v>
      </c>
      <c r="G38" s="21">
        <f>IF($F$6&lt;E38,0,MIN(F36,F38)-E38)</f>
        <v>45000</v>
      </c>
      <c r="H38" s="31">
        <v>0</v>
      </c>
      <c r="I38" s="21">
        <f>G38</f>
        <v>45000</v>
      </c>
      <c r="J38" s="32">
        <f>+I38*$D$8</f>
        <v>4500</v>
      </c>
      <c r="L38" s="7"/>
      <c r="M38" s="13" t="s">
        <v>12</v>
      </c>
      <c r="N38" s="13" t="s">
        <v>13</v>
      </c>
      <c r="O38" s="13" t="s">
        <v>15</v>
      </c>
      <c r="P38" s="7"/>
      <c r="Q38" s="13" t="s">
        <v>12</v>
      </c>
      <c r="R38" s="13" t="s">
        <v>13</v>
      </c>
      <c r="S38" s="13" t="s">
        <v>15</v>
      </c>
      <c r="T38" s="7"/>
      <c r="U38" s="13" t="s">
        <v>12</v>
      </c>
      <c r="V38" s="13" t="s">
        <v>13</v>
      </c>
      <c r="W38" s="13" t="s">
        <v>15</v>
      </c>
    </row>
    <row r="39" spans="3:23" x14ac:dyDescent="0.25">
      <c r="C39" s="35"/>
      <c r="D39" s="36"/>
      <c r="E39" s="21">
        <v>45000</v>
      </c>
      <c r="F39" s="21">
        <v>75000</v>
      </c>
      <c r="G39" s="21">
        <f t="shared" ref="G39:G44" si="7">IF($F$6&lt;E39,0,MIN(F37,F39)-E39)</f>
        <v>30000</v>
      </c>
      <c r="H39" s="37">
        <v>-0.2</v>
      </c>
      <c r="I39" s="21">
        <f>+G39*H39+G39</f>
        <v>24000</v>
      </c>
      <c r="J39" s="32">
        <f t="shared" ref="J39:J44" si="8">+I39*$D$8</f>
        <v>2400</v>
      </c>
      <c r="L39" s="7"/>
      <c r="M39" s="13"/>
      <c r="N39" s="13"/>
      <c r="O39" s="13"/>
      <c r="P39" s="7"/>
      <c r="Q39" s="13"/>
      <c r="R39" s="13"/>
      <c r="S39" s="13"/>
      <c r="T39" s="7"/>
      <c r="U39" s="13"/>
      <c r="V39" s="13"/>
      <c r="W39" s="13"/>
    </row>
    <row r="40" spans="3:23" x14ac:dyDescent="0.25">
      <c r="C40" s="35"/>
      <c r="D40" s="36"/>
      <c r="E40" s="21">
        <v>75000</v>
      </c>
      <c r="F40" s="21">
        <v>100000</v>
      </c>
      <c r="G40" s="21">
        <f>IF($F$6&lt;E40,0,MIN(F38,F40)-E40)</f>
        <v>-30000</v>
      </c>
      <c r="H40" s="37">
        <v>-0.3</v>
      </c>
      <c r="I40" s="21">
        <f t="shared" ref="I40:I44" si="9">+G40*H40+G40</f>
        <v>-21000</v>
      </c>
      <c r="J40" s="32">
        <f t="shared" si="8"/>
        <v>-2100</v>
      </c>
      <c r="L40" s="7"/>
      <c r="M40" s="13"/>
      <c r="N40" s="13"/>
      <c r="O40" s="13"/>
      <c r="P40" s="7"/>
      <c r="Q40" s="13"/>
      <c r="R40" s="13"/>
      <c r="S40" s="13"/>
      <c r="T40" s="7"/>
      <c r="U40" s="13"/>
      <c r="V40" s="13"/>
      <c r="W40" s="13"/>
    </row>
    <row r="41" spans="3:23" x14ac:dyDescent="0.25">
      <c r="C41" s="35"/>
      <c r="D41" s="36"/>
      <c r="E41" s="21">
        <v>100000</v>
      </c>
      <c r="F41" s="21">
        <v>125000</v>
      </c>
      <c r="G41" s="21">
        <f>IF($F$6&lt;E41,0,MIN(F39,F41)-E41)</f>
        <v>-25000</v>
      </c>
      <c r="H41" s="37">
        <v>-0.4</v>
      </c>
      <c r="I41" s="21">
        <f t="shared" si="9"/>
        <v>-15000</v>
      </c>
      <c r="J41" s="32">
        <f t="shared" si="8"/>
        <v>-1500</v>
      </c>
      <c r="L41" s="7"/>
      <c r="M41" s="13"/>
      <c r="N41" s="13"/>
      <c r="O41" s="13"/>
      <c r="P41" s="7"/>
      <c r="Q41" s="13"/>
      <c r="R41" s="13"/>
      <c r="S41" s="13"/>
      <c r="T41" s="7"/>
      <c r="U41" s="13"/>
      <c r="V41" s="13"/>
      <c r="W41" s="13"/>
    </row>
    <row r="42" spans="3:23" x14ac:dyDescent="0.25">
      <c r="C42" s="35"/>
      <c r="D42" s="36"/>
      <c r="E42" s="21">
        <v>125000</v>
      </c>
      <c r="F42" s="21">
        <v>150000</v>
      </c>
      <c r="G42" s="21">
        <f t="shared" si="7"/>
        <v>0</v>
      </c>
      <c r="H42" s="37">
        <v>-0.5</v>
      </c>
      <c r="I42" s="21">
        <f t="shared" si="9"/>
        <v>0</v>
      </c>
      <c r="J42" s="32">
        <f t="shared" si="8"/>
        <v>0</v>
      </c>
      <c r="L42" s="7"/>
      <c r="M42" s="13"/>
      <c r="N42" s="13"/>
      <c r="O42" s="13"/>
      <c r="P42" s="7"/>
      <c r="Q42" s="13"/>
      <c r="R42" s="13"/>
      <c r="S42" s="13"/>
      <c r="T42" s="7"/>
      <c r="U42" s="13"/>
      <c r="V42" s="13"/>
      <c r="W42" s="13"/>
    </row>
    <row r="43" spans="3:23" x14ac:dyDescent="0.25">
      <c r="C43" s="35"/>
      <c r="D43" s="36"/>
      <c r="E43" s="21">
        <v>150000</v>
      </c>
      <c r="F43" s="21">
        <v>175000</v>
      </c>
      <c r="G43" s="21">
        <f t="shared" si="7"/>
        <v>0</v>
      </c>
      <c r="H43" s="37">
        <v>-0.6</v>
      </c>
      <c r="I43" s="21">
        <f t="shared" si="9"/>
        <v>0</v>
      </c>
      <c r="J43" s="32">
        <f t="shared" si="8"/>
        <v>0</v>
      </c>
      <c r="L43" s="7"/>
      <c r="M43" s="13"/>
      <c r="N43" s="13"/>
      <c r="O43" s="13"/>
      <c r="P43" s="7"/>
      <c r="Q43" s="13"/>
      <c r="R43" s="13"/>
      <c r="S43" s="13"/>
      <c r="T43" s="7"/>
      <c r="U43" s="13"/>
      <c r="V43" s="13"/>
      <c r="W43" s="13"/>
    </row>
    <row r="44" spans="3:23" ht="15.75" thickBot="1" x14ac:dyDescent="0.3">
      <c r="C44" s="44"/>
      <c r="D44" s="45"/>
      <c r="E44" s="46">
        <v>175000</v>
      </c>
      <c r="F44" s="46">
        <v>200000</v>
      </c>
      <c r="G44" s="46">
        <f t="shared" si="7"/>
        <v>0</v>
      </c>
      <c r="H44" s="47">
        <v>-0.7</v>
      </c>
      <c r="I44" s="46">
        <f t="shared" si="9"/>
        <v>0</v>
      </c>
      <c r="J44" s="48">
        <f t="shared" si="8"/>
        <v>0</v>
      </c>
      <c r="L44" s="7"/>
      <c r="M44" s="13"/>
      <c r="N44" s="13"/>
      <c r="O44" s="13"/>
      <c r="P44" s="7"/>
      <c r="Q44" s="13"/>
      <c r="R44" s="13"/>
      <c r="S44" s="13"/>
      <c r="T44" s="7"/>
      <c r="U44" s="13"/>
      <c r="V44" s="13"/>
      <c r="W44" s="13"/>
    </row>
    <row r="45" spans="3:23" x14ac:dyDescent="0.25">
      <c r="E45"/>
      <c r="H45" s="51" t="s">
        <v>51</v>
      </c>
      <c r="I45" s="52">
        <f>SUM(I38:I44)</f>
        <v>33000</v>
      </c>
      <c r="J45" s="52">
        <f>SUM(J38:J44)</f>
        <v>3300</v>
      </c>
      <c r="L45" s="7"/>
      <c r="M45" s="13"/>
      <c r="N45" s="13"/>
      <c r="O45" s="13"/>
      <c r="P45" s="7"/>
      <c r="Q45" s="13"/>
      <c r="R45" s="13"/>
      <c r="S45" s="13"/>
      <c r="T45" s="7"/>
      <c r="U45" s="13"/>
      <c r="V45" s="13"/>
      <c r="W45" s="13"/>
    </row>
    <row r="46" spans="3:23" x14ac:dyDescent="0.25">
      <c r="L46" s="7"/>
      <c r="M46" s="13"/>
      <c r="N46" s="13"/>
      <c r="O46" s="13"/>
      <c r="P46" s="7"/>
      <c r="Q46" s="13"/>
      <c r="R46" s="13"/>
      <c r="S46" s="13"/>
      <c r="T46" s="7"/>
      <c r="U46" s="13"/>
      <c r="V46" s="13"/>
      <c r="W46" s="13"/>
    </row>
    <row r="47" spans="3:23" x14ac:dyDescent="0.25">
      <c r="L47" s="7"/>
      <c r="M47" s="13"/>
      <c r="N47" s="13"/>
      <c r="O47" s="13"/>
      <c r="P47" s="7"/>
      <c r="Q47" s="13"/>
      <c r="R47" s="13"/>
      <c r="S47" s="13"/>
      <c r="T47" s="7"/>
      <c r="U47" s="13"/>
      <c r="V47" s="13"/>
      <c r="W47" s="13"/>
    </row>
    <row r="48" spans="3:23" x14ac:dyDescent="0.25">
      <c r="L48" s="7"/>
      <c r="M48" s="13"/>
      <c r="N48" s="13"/>
      <c r="O48" s="13"/>
      <c r="P48" s="7"/>
      <c r="Q48" s="13"/>
      <c r="R48" s="13"/>
      <c r="S48" s="13"/>
      <c r="T48" s="7"/>
      <c r="U48" s="13"/>
      <c r="V48" s="13"/>
      <c r="W48" s="13"/>
    </row>
    <row r="49" spans="12:23" x14ac:dyDescent="0.25">
      <c r="L49" s="7"/>
      <c r="M49" s="13"/>
      <c r="N49" s="13"/>
      <c r="O49" s="13"/>
      <c r="P49" s="7"/>
      <c r="Q49" s="13"/>
      <c r="R49" s="13"/>
      <c r="S49" s="13"/>
      <c r="T49" s="7"/>
      <c r="U49" s="13"/>
      <c r="V49" s="13"/>
      <c r="W49" s="13"/>
    </row>
    <row r="50" spans="12:23" x14ac:dyDescent="0.25">
      <c r="L50" s="7"/>
      <c r="M50" s="13"/>
      <c r="N50" s="13"/>
      <c r="O50" s="13"/>
      <c r="P50" s="7"/>
      <c r="Q50" s="13"/>
      <c r="R50" s="13"/>
      <c r="S50" s="13"/>
      <c r="T50" s="7"/>
      <c r="U50" s="13"/>
      <c r="V50" s="13"/>
      <c r="W50" s="13"/>
    </row>
    <row r="51" spans="12:23" x14ac:dyDescent="0.25">
      <c r="L51" s="7"/>
      <c r="M51" s="13"/>
      <c r="N51" s="13"/>
      <c r="O51" s="13"/>
      <c r="P51" s="7"/>
      <c r="Q51" s="13"/>
      <c r="R51" s="13"/>
      <c r="S51" s="13"/>
      <c r="T51" s="7"/>
      <c r="U51" s="13"/>
      <c r="V51" s="13"/>
      <c r="W51" s="13"/>
    </row>
    <row r="52" spans="12:23" x14ac:dyDescent="0.25">
      <c r="L52" s="7"/>
      <c r="M52" s="13"/>
      <c r="N52" s="13"/>
      <c r="O52" s="13"/>
      <c r="P52" s="7"/>
      <c r="Q52" s="13"/>
      <c r="R52" s="13"/>
      <c r="S52" s="13"/>
      <c r="T52" s="7"/>
      <c r="U52" s="13"/>
      <c r="V52" s="13"/>
      <c r="W52" s="13"/>
    </row>
    <row r="53" spans="12:23" x14ac:dyDescent="0.25">
      <c r="L53" s="7"/>
      <c r="M53" s="13" t="s">
        <v>37</v>
      </c>
      <c r="N53" s="13">
        <f>SUM(N39:N52)</f>
        <v>0</v>
      </c>
      <c r="O53" s="13">
        <f>SUM(O39:O52)</f>
        <v>0</v>
      </c>
      <c r="P53" s="7"/>
      <c r="Q53" s="13" t="s">
        <v>37</v>
      </c>
      <c r="R53" s="13">
        <f>SUM(R39:R52)</f>
        <v>0</v>
      </c>
      <c r="S53" s="13">
        <f>SUM(S39:S52)</f>
        <v>0</v>
      </c>
      <c r="T53" s="7"/>
      <c r="U53" s="13" t="s">
        <v>37</v>
      </c>
      <c r="V53" s="13">
        <f>SUM(V39:V52)</f>
        <v>0</v>
      </c>
      <c r="W53" s="13">
        <f>SUM(W39:W52)</f>
        <v>0</v>
      </c>
    </row>
    <row r="54" spans="12:23" x14ac:dyDescent="0.25">
      <c r="L54" s="7"/>
      <c r="M54" s="8" t="s">
        <v>56</v>
      </c>
      <c r="N54" s="8"/>
      <c r="O54" s="8"/>
      <c r="P54" s="7"/>
      <c r="Q54" s="8" t="s">
        <v>57</v>
      </c>
      <c r="R54" s="8"/>
      <c r="S54" s="8"/>
      <c r="T54" s="7"/>
      <c r="U54" s="8" t="s">
        <v>58</v>
      </c>
      <c r="V54" s="8"/>
      <c r="W54" s="8"/>
    </row>
    <row r="55" spans="12:23" x14ac:dyDescent="0.25">
      <c r="L55" s="7"/>
      <c r="M55" s="13" t="s">
        <v>12</v>
      </c>
      <c r="N55" s="13" t="s">
        <v>13</v>
      </c>
      <c r="O55" s="13" t="s">
        <v>15</v>
      </c>
      <c r="P55" s="7"/>
      <c r="Q55" s="13" t="s">
        <v>12</v>
      </c>
      <c r="R55" s="13" t="s">
        <v>13</v>
      </c>
      <c r="S55" s="13" t="s">
        <v>15</v>
      </c>
      <c r="T55" s="7"/>
      <c r="U55" s="13" t="s">
        <v>12</v>
      </c>
      <c r="V55" s="13" t="s">
        <v>13</v>
      </c>
      <c r="W55" s="13" t="s">
        <v>15</v>
      </c>
    </row>
    <row r="56" spans="12:23" x14ac:dyDescent="0.25">
      <c r="L56" s="7"/>
      <c r="M56" s="13"/>
      <c r="N56" s="13"/>
      <c r="O56" s="13"/>
      <c r="P56" s="7"/>
      <c r="Q56" s="13"/>
      <c r="R56" s="13"/>
      <c r="S56" s="13"/>
      <c r="T56" s="7"/>
      <c r="U56" s="13"/>
      <c r="V56" s="13"/>
      <c r="W56" s="13"/>
    </row>
    <row r="57" spans="12:23" x14ac:dyDescent="0.25">
      <c r="L57" s="7"/>
      <c r="M57" s="13"/>
      <c r="N57" s="13"/>
      <c r="O57" s="13"/>
      <c r="P57" s="7"/>
      <c r="Q57" s="13"/>
      <c r="R57" s="13"/>
      <c r="S57" s="13"/>
      <c r="T57" s="7"/>
      <c r="U57" s="13"/>
      <c r="V57" s="13"/>
      <c r="W57" s="13"/>
    </row>
    <row r="58" spans="12:23" x14ac:dyDescent="0.25">
      <c r="L58" s="7"/>
      <c r="M58" s="13"/>
      <c r="N58" s="13"/>
      <c r="O58" s="13"/>
      <c r="P58" s="7"/>
      <c r="Q58" s="13"/>
      <c r="R58" s="13"/>
      <c r="S58" s="13"/>
      <c r="T58" s="7"/>
      <c r="U58" s="13"/>
      <c r="V58" s="13"/>
      <c r="W58" s="13"/>
    </row>
    <row r="59" spans="12:23" x14ac:dyDescent="0.25">
      <c r="L59" s="7"/>
      <c r="M59" s="13"/>
      <c r="N59" s="13"/>
      <c r="O59" s="13"/>
      <c r="P59" s="7"/>
      <c r="Q59" s="13"/>
      <c r="R59" s="13"/>
      <c r="S59" s="13"/>
      <c r="T59" s="7"/>
      <c r="U59" s="13"/>
      <c r="V59" s="13"/>
      <c r="W59" s="13"/>
    </row>
    <row r="60" spans="12:23" x14ac:dyDescent="0.25">
      <c r="L60" s="7"/>
      <c r="M60" s="13"/>
      <c r="N60" s="13"/>
      <c r="O60" s="13"/>
      <c r="P60" s="7"/>
      <c r="Q60" s="13"/>
      <c r="R60" s="13"/>
      <c r="S60" s="13"/>
      <c r="T60" s="7"/>
      <c r="U60" s="13"/>
      <c r="V60" s="13"/>
      <c r="W60" s="13"/>
    </row>
    <row r="61" spans="12:23" x14ac:dyDescent="0.25">
      <c r="L61" s="7"/>
      <c r="M61" s="13"/>
      <c r="N61" s="13"/>
      <c r="O61" s="13"/>
      <c r="P61" s="7"/>
      <c r="Q61" s="13"/>
      <c r="R61" s="13"/>
      <c r="S61" s="13"/>
      <c r="T61" s="7"/>
      <c r="U61" s="13"/>
      <c r="V61" s="13"/>
      <c r="W61" s="13"/>
    </row>
    <row r="62" spans="12:23" x14ac:dyDescent="0.25">
      <c r="L62" s="7"/>
      <c r="M62" s="13"/>
      <c r="N62" s="13"/>
      <c r="O62" s="13"/>
      <c r="P62" s="7"/>
      <c r="Q62" s="13"/>
      <c r="R62" s="13"/>
      <c r="S62" s="13"/>
      <c r="T62" s="7"/>
      <c r="U62" s="13"/>
      <c r="V62" s="13"/>
      <c r="W62" s="13"/>
    </row>
    <row r="63" spans="12:23" x14ac:dyDescent="0.25">
      <c r="L63" s="7"/>
      <c r="M63" s="13"/>
      <c r="N63" s="13"/>
      <c r="O63" s="13"/>
      <c r="P63" s="7"/>
      <c r="Q63" s="13"/>
      <c r="R63" s="13"/>
      <c r="S63" s="13"/>
      <c r="T63" s="7"/>
      <c r="U63" s="13"/>
      <c r="V63" s="13"/>
      <c r="W63" s="13"/>
    </row>
    <row r="64" spans="12:23" x14ac:dyDescent="0.25">
      <c r="L64" s="7"/>
      <c r="M64" s="13"/>
      <c r="N64" s="13"/>
      <c r="O64" s="13"/>
      <c r="P64" s="7"/>
      <c r="Q64" s="13"/>
      <c r="R64" s="13"/>
      <c r="S64" s="13"/>
      <c r="T64" s="7"/>
      <c r="U64" s="13"/>
      <c r="V64" s="13"/>
      <c r="W64" s="13"/>
    </row>
    <row r="65" spans="12:23" x14ac:dyDescent="0.25">
      <c r="L65" s="7"/>
      <c r="M65" s="13"/>
      <c r="N65" s="13"/>
      <c r="O65" s="13"/>
      <c r="P65" s="7"/>
      <c r="Q65" s="13"/>
      <c r="R65" s="13"/>
      <c r="S65" s="13"/>
      <c r="T65" s="7"/>
      <c r="U65" s="13"/>
      <c r="V65" s="13"/>
      <c r="W65" s="13"/>
    </row>
    <row r="66" spans="12:23" x14ac:dyDescent="0.25">
      <c r="L66" s="7"/>
      <c r="M66" s="13"/>
      <c r="N66" s="13"/>
      <c r="O66" s="13"/>
      <c r="P66" s="7"/>
      <c r="Q66" s="13"/>
      <c r="R66" s="13"/>
      <c r="S66" s="13"/>
      <c r="T66" s="7"/>
      <c r="U66" s="13"/>
      <c r="V66" s="13"/>
      <c r="W66" s="13"/>
    </row>
    <row r="67" spans="12:23" x14ac:dyDescent="0.25">
      <c r="L67" s="7"/>
      <c r="M67" s="13"/>
      <c r="N67" s="13"/>
      <c r="O67" s="13"/>
      <c r="P67" s="7"/>
      <c r="Q67" s="13"/>
      <c r="R67" s="13"/>
      <c r="S67" s="13"/>
      <c r="T67" s="7"/>
      <c r="U67" s="13"/>
      <c r="V67" s="13"/>
      <c r="W67" s="13"/>
    </row>
    <row r="68" spans="12:23" x14ac:dyDescent="0.25">
      <c r="L68" s="7"/>
      <c r="M68" s="13"/>
      <c r="N68" s="13"/>
      <c r="O68" s="13"/>
      <c r="P68" s="7"/>
      <c r="Q68" s="13"/>
      <c r="R68" s="13"/>
      <c r="S68" s="13"/>
      <c r="T68" s="7"/>
      <c r="U68" s="13"/>
      <c r="V68" s="13"/>
      <c r="W68" s="13"/>
    </row>
    <row r="69" spans="12:23" x14ac:dyDescent="0.25">
      <c r="L69" s="7"/>
      <c r="M69" s="13"/>
      <c r="N69" s="13"/>
      <c r="O69" s="13"/>
      <c r="P69" s="7"/>
      <c r="Q69" s="13"/>
      <c r="R69" s="13"/>
      <c r="S69" s="13"/>
      <c r="T69" s="7"/>
      <c r="U69" s="13"/>
      <c r="V69" s="13"/>
      <c r="W69" s="13"/>
    </row>
    <row r="70" spans="12:23" x14ac:dyDescent="0.25">
      <c r="L70" s="7"/>
      <c r="M70" s="13" t="s">
        <v>37</v>
      </c>
      <c r="N70" s="13">
        <f>SUM(N56:N69)</f>
        <v>0</v>
      </c>
      <c r="O70" s="13">
        <f>SUM(O56:O69)</f>
        <v>0</v>
      </c>
      <c r="P70" s="7"/>
      <c r="Q70" s="13" t="s">
        <v>37</v>
      </c>
      <c r="R70" s="13">
        <f>SUM(R56:R69)</f>
        <v>0</v>
      </c>
      <c r="S70" s="13">
        <f>SUM(S56:S69)</f>
        <v>0</v>
      </c>
      <c r="T70" s="7"/>
      <c r="U70" s="13" t="s">
        <v>37</v>
      </c>
      <c r="V70" s="13">
        <f>SUM(V56:V69)</f>
        <v>0</v>
      </c>
      <c r="W70" s="13">
        <f>SUM(W56:W69)</f>
        <v>0</v>
      </c>
    </row>
  </sheetData>
  <mergeCells count="24">
    <mergeCell ref="C38:C44"/>
    <mergeCell ref="D38:D44"/>
    <mergeCell ref="M54:O54"/>
    <mergeCell ref="Q54:S54"/>
    <mergeCell ref="U54:W54"/>
    <mergeCell ref="C23:C29"/>
    <mergeCell ref="D23:D29"/>
    <mergeCell ref="D32:J32"/>
    <mergeCell ref="M37:O37"/>
    <mergeCell ref="Q37:S37"/>
    <mergeCell ref="U37:W37"/>
    <mergeCell ref="U3:W3"/>
    <mergeCell ref="C8:C14"/>
    <mergeCell ref="D8:D14"/>
    <mergeCell ref="D17:J17"/>
    <mergeCell ref="M20:O20"/>
    <mergeCell ref="Q20:S20"/>
    <mergeCell ref="U20:W20"/>
    <mergeCell ref="D2:J2"/>
    <mergeCell ref="L3:L70"/>
    <mergeCell ref="M3:O3"/>
    <mergeCell ref="P3:P70"/>
    <mergeCell ref="Q3:S3"/>
    <mergeCell ref="T3:T70"/>
  </mergeCells>
  <dataValidations count="2">
    <dataValidation type="list" allowBlank="1" showInputMessage="1" showErrorMessage="1" sqref="C7:C8 C249:C1048576 C22:C23 C37:C38">
      <formula1>$AB$12:$AB$14</formula1>
    </dataValidation>
    <dataValidation type="list" allowBlank="1" showInputMessage="1" showErrorMessage="1" sqref="E5 E20 E35">
      <formula1>$AB$3:$AB$8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</vt:lpstr>
    </vt:vector>
  </TitlesOfParts>
  <Company>GSF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GSF</dc:creator>
  <cp:lastModifiedBy>GSF</cp:lastModifiedBy>
  <dcterms:created xsi:type="dcterms:W3CDTF">2020-12-24T15:04:15Z</dcterms:created>
  <dcterms:modified xsi:type="dcterms:W3CDTF">2020-12-24T15:05:09Z</dcterms:modified>
</cp:coreProperties>
</file>