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bouyguesconstruction-my.sharepoint.com/personal/t_fert_bouygues-es_com/Documents/"/>
    </mc:Choice>
  </mc:AlternateContent>
  <xr:revisionPtr revIDLastSave="2786" documentId="8_{2C994AD3-6896-4697-980C-CA22AD93691A}" xr6:coauthVersionLast="45" xr6:coauthVersionMax="45" xr10:uidLastSave="{29D77723-F707-4542-8756-F10C1F154FD3}"/>
  <bookViews>
    <workbookView xWindow="-120" yWindow="-16320" windowWidth="29040" windowHeight="16440" xr2:uid="{AE07D7E4-F536-4770-8448-CC392F99B503}"/>
  </bookViews>
  <sheets>
    <sheet name="Feuil1" sheetId="1" r:id="rId1"/>
    <sheet name="Troçon N1-25" sheetId="24" r:id="rId2"/>
    <sheet name="Bases de Données" sheetId="3" r:id="rId3"/>
  </sheets>
  <definedNames>
    <definedName name="_xlnm._FilterDatabase" localSheetId="0" hidden="1">Feuil1!$Z$7:$AH$61</definedName>
    <definedName name="_xlnm._FilterDatabase" localSheetId="1" hidden="1">'Troçon N1-25'!$Z$7:$AH$61</definedName>
    <definedName name="_Neutre_PE">'Bases de Données'!$C$9:$C$21</definedName>
    <definedName name="_X">'Bases de Données'!$M$1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66" i="24" l="1"/>
  <c r="S68" i="24" s="1"/>
  <c r="O67" i="24" s="1"/>
  <c r="BP61" i="24"/>
  <c r="O61" i="24" s="1"/>
  <c r="BO61" i="24"/>
  <c r="BN61" i="24"/>
  <c r="BM61" i="24"/>
  <c r="J61" i="24" s="1"/>
  <c r="K61" i="24" s="1"/>
  <c r="BL61" i="24"/>
  <c r="T61" i="24"/>
  <c r="N61" i="24"/>
  <c r="G61" i="24"/>
  <c r="F61" i="24"/>
  <c r="BP60" i="24"/>
  <c r="BO60" i="24"/>
  <c r="BN60" i="24"/>
  <c r="BM60" i="24"/>
  <c r="N60" i="24" s="1"/>
  <c r="BL60" i="24"/>
  <c r="T60" i="24"/>
  <c r="O60" i="24"/>
  <c r="G60" i="24"/>
  <c r="F60" i="24"/>
  <c r="BP59" i="24"/>
  <c r="O59" i="24" s="1"/>
  <c r="BO59" i="24"/>
  <c r="BN59" i="24"/>
  <c r="G59" i="24" s="1"/>
  <c r="BM59" i="24"/>
  <c r="N59" i="24" s="1"/>
  <c r="BL59" i="24"/>
  <c r="T59" i="24"/>
  <c r="J59" i="24"/>
  <c r="K59" i="24" s="1"/>
  <c r="BP58" i="24"/>
  <c r="BO58" i="24"/>
  <c r="BN58" i="24"/>
  <c r="BM58" i="24"/>
  <c r="N58" i="24" s="1"/>
  <c r="BL58" i="24"/>
  <c r="G58" i="24" s="1"/>
  <c r="T58" i="24"/>
  <c r="F58" i="24"/>
  <c r="BP57" i="24"/>
  <c r="BO57" i="24"/>
  <c r="J57" i="24" s="1"/>
  <c r="K57" i="24" s="1"/>
  <c r="BN57" i="24"/>
  <c r="G57" i="24" s="1"/>
  <c r="S57" i="24" s="1"/>
  <c r="BM57" i="24"/>
  <c r="BL57" i="24"/>
  <c r="T57" i="24"/>
  <c r="O57" i="24"/>
  <c r="N57" i="24"/>
  <c r="F57" i="24"/>
  <c r="BP56" i="24"/>
  <c r="BO56" i="24"/>
  <c r="BN56" i="24"/>
  <c r="G56" i="24" s="1"/>
  <c r="BM56" i="24"/>
  <c r="N56" i="24" s="1"/>
  <c r="BL56" i="24"/>
  <c r="T56" i="24"/>
  <c r="O56" i="24"/>
  <c r="J56" i="24"/>
  <c r="K56" i="24" s="1"/>
  <c r="BP55" i="24"/>
  <c r="BO55" i="24"/>
  <c r="BN55" i="24"/>
  <c r="F55" i="24" s="1"/>
  <c r="BM55" i="24"/>
  <c r="BL55" i="24"/>
  <c r="T55" i="24"/>
  <c r="O55" i="24"/>
  <c r="N55" i="24"/>
  <c r="J55" i="24"/>
  <c r="K55" i="24" s="1"/>
  <c r="BP54" i="24"/>
  <c r="O54" i="24" s="1"/>
  <c r="BO54" i="24"/>
  <c r="J54" i="24" s="1"/>
  <c r="K54" i="24" s="1"/>
  <c r="BN54" i="24"/>
  <c r="G54" i="24" s="1"/>
  <c r="BM54" i="24"/>
  <c r="BL54" i="24"/>
  <c r="T54" i="24"/>
  <c r="N54" i="24"/>
  <c r="BP53" i="24"/>
  <c r="O53" i="24" s="1"/>
  <c r="BO53" i="24"/>
  <c r="BN53" i="24"/>
  <c r="BM53" i="24"/>
  <c r="J53" i="24" s="1"/>
  <c r="K53" i="24" s="1"/>
  <c r="BL53" i="24"/>
  <c r="T53" i="24"/>
  <c r="G53" i="24"/>
  <c r="F53" i="24"/>
  <c r="BP52" i="24"/>
  <c r="BO52" i="24"/>
  <c r="BN52" i="24"/>
  <c r="BM52" i="24"/>
  <c r="N52" i="24" s="1"/>
  <c r="BL52" i="24"/>
  <c r="T52" i="24"/>
  <c r="O52" i="24"/>
  <c r="G52" i="24"/>
  <c r="F52" i="24"/>
  <c r="BP51" i="24"/>
  <c r="O51" i="24" s="1"/>
  <c r="BO51" i="24"/>
  <c r="J51" i="24" s="1"/>
  <c r="K51" i="24" s="1"/>
  <c r="BN51" i="24"/>
  <c r="G51" i="24" s="1"/>
  <c r="BM51" i="24"/>
  <c r="N51" i="24" s="1"/>
  <c r="BL51" i="24"/>
  <c r="T51" i="24"/>
  <c r="BP50" i="24"/>
  <c r="BO50" i="24"/>
  <c r="BN50" i="24"/>
  <c r="BM50" i="24"/>
  <c r="N50" i="24" s="1"/>
  <c r="BL50" i="24"/>
  <c r="G50" i="24" s="1"/>
  <c r="T50" i="24"/>
  <c r="F50" i="24"/>
  <c r="BP49" i="24"/>
  <c r="BO49" i="24"/>
  <c r="J49" i="24" s="1"/>
  <c r="K49" i="24" s="1"/>
  <c r="BN49" i="24"/>
  <c r="G49" i="24" s="1"/>
  <c r="S49" i="24" s="1"/>
  <c r="BM49" i="24"/>
  <c r="BL49" i="24"/>
  <c r="N49" i="24" s="1"/>
  <c r="T49" i="24"/>
  <c r="O49" i="24"/>
  <c r="F49" i="24"/>
  <c r="BP48" i="24"/>
  <c r="BO48" i="24"/>
  <c r="BN48" i="24"/>
  <c r="G48" i="24" s="1"/>
  <c r="S48" i="24" s="1"/>
  <c r="BM48" i="24"/>
  <c r="N48" i="24" s="1"/>
  <c r="BL48" i="24"/>
  <c r="T48" i="24"/>
  <c r="O48" i="24"/>
  <c r="J48" i="24"/>
  <c r="K48" i="24" s="1"/>
  <c r="BP47" i="24"/>
  <c r="BO47" i="24"/>
  <c r="BN47" i="24"/>
  <c r="F47" i="24" s="1"/>
  <c r="BM47" i="24"/>
  <c r="BL47" i="24"/>
  <c r="T47" i="24"/>
  <c r="O47" i="24"/>
  <c r="N47" i="24"/>
  <c r="J47" i="24"/>
  <c r="K47" i="24" s="1"/>
  <c r="BP46" i="24"/>
  <c r="O46" i="24" s="1"/>
  <c r="BO46" i="24"/>
  <c r="J46" i="24" s="1"/>
  <c r="K46" i="24" s="1"/>
  <c r="BN46" i="24"/>
  <c r="G46" i="24" s="1"/>
  <c r="BM46" i="24"/>
  <c r="BL46" i="24"/>
  <c r="T46" i="24"/>
  <c r="N46" i="24"/>
  <c r="BP45" i="24"/>
  <c r="O45" i="24" s="1"/>
  <c r="BO45" i="24"/>
  <c r="BN45" i="24"/>
  <c r="BM45" i="24"/>
  <c r="J45" i="24" s="1"/>
  <c r="K45" i="24" s="1"/>
  <c r="BL45" i="24"/>
  <c r="T45" i="24"/>
  <c r="N45" i="24"/>
  <c r="G45" i="24"/>
  <c r="F45" i="24"/>
  <c r="BP44" i="24"/>
  <c r="BO44" i="24"/>
  <c r="BN44" i="24"/>
  <c r="BM44" i="24"/>
  <c r="N44" i="24" s="1"/>
  <c r="BL44" i="24"/>
  <c r="T44" i="24"/>
  <c r="O44" i="24"/>
  <c r="G44" i="24"/>
  <c r="F44" i="24"/>
  <c r="BP43" i="24"/>
  <c r="O43" i="24" s="1"/>
  <c r="BO43" i="24"/>
  <c r="J43" i="24" s="1"/>
  <c r="K43" i="24" s="1"/>
  <c r="BN43" i="24"/>
  <c r="G43" i="24" s="1"/>
  <c r="S43" i="24" s="1"/>
  <c r="BM43" i="24"/>
  <c r="N43" i="24" s="1"/>
  <c r="BL43" i="24"/>
  <c r="T43" i="24"/>
  <c r="BP42" i="24"/>
  <c r="BO42" i="24"/>
  <c r="BN42" i="24"/>
  <c r="BM42" i="24"/>
  <c r="N42" i="24" s="1"/>
  <c r="BL42" i="24"/>
  <c r="G42" i="24" s="1"/>
  <c r="T42" i="24"/>
  <c r="F42" i="24"/>
  <c r="BP41" i="24"/>
  <c r="BO41" i="24"/>
  <c r="J41" i="24" s="1"/>
  <c r="K41" i="24" s="1"/>
  <c r="BN41" i="24"/>
  <c r="G41" i="24" s="1"/>
  <c r="S41" i="24" s="1"/>
  <c r="BM41" i="24"/>
  <c r="BL41" i="24"/>
  <c r="N41" i="24" s="1"/>
  <c r="T41" i="24"/>
  <c r="O41" i="24"/>
  <c r="F41" i="24"/>
  <c r="BP40" i="24"/>
  <c r="BO40" i="24"/>
  <c r="BN40" i="24"/>
  <c r="G40" i="24" s="1"/>
  <c r="S40" i="24" s="1"/>
  <c r="BM40" i="24"/>
  <c r="N40" i="24" s="1"/>
  <c r="BL40" i="24"/>
  <c r="T40" i="24"/>
  <c r="O40" i="24"/>
  <c r="J40" i="24"/>
  <c r="K40" i="24" s="1"/>
  <c r="BP39" i="24"/>
  <c r="BO39" i="24"/>
  <c r="BN39" i="24"/>
  <c r="F39" i="24" s="1"/>
  <c r="BM39" i="24"/>
  <c r="BL39" i="24"/>
  <c r="T39" i="24"/>
  <c r="O39" i="24"/>
  <c r="N39" i="24"/>
  <c r="J39" i="24"/>
  <c r="K39" i="24" s="1"/>
  <c r="BP38" i="24"/>
  <c r="O38" i="24" s="1"/>
  <c r="BO38" i="24"/>
  <c r="J38" i="24" s="1"/>
  <c r="K38" i="24" s="1"/>
  <c r="BN38" i="24"/>
  <c r="G38" i="24" s="1"/>
  <c r="S38" i="24" s="1"/>
  <c r="BM38" i="24"/>
  <c r="BL38" i="24"/>
  <c r="T38" i="24"/>
  <c r="N38" i="24"/>
  <c r="BP37" i="24"/>
  <c r="O37" i="24" s="1"/>
  <c r="BO37" i="24"/>
  <c r="BN37" i="24"/>
  <c r="BM37" i="24"/>
  <c r="J37" i="24" s="1"/>
  <c r="K37" i="24" s="1"/>
  <c r="BL37" i="24"/>
  <c r="T37" i="24"/>
  <c r="N37" i="24"/>
  <c r="G37" i="24"/>
  <c r="F37" i="24"/>
  <c r="BP36" i="24"/>
  <c r="BO36" i="24"/>
  <c r="BN36" i="24"/>
  <c r="BM36" i="24"/>
  <c r="N36" i="24" s="1"/>
  <c r="BL36" i="24"/>
  <c r="T36" i="24"/>
  <c r="O36" i="24"/>
  <c r="G36" i="24"/>
  <c r="F36" i="24"/>
  <c r="BP35" i="24"/>
  <c r="O35" i="24" s="1"/>
  <c r="BO35" i="24"/>
  <c r="J35" i="24" s="1"/>
  <c r="K35" i="24" s="1"/>
  <c r="BN35" i="24"/>
  <c r="G35" i="24" s="1"/>
  <c r="S35" i="24" s="1"/>
  <c r="BM35" i="24"/>
  <c r="N35" i="24" s="1"/>
  <c r="BL35" i="24"/>
  <c r="T35" i="24"/>
  <c r="BP34" i="24"/>
  <c r="BO34" i="24"/>
  <c r="BN34" i="24"/>
  <c r="BM34" i="24"/>
  <c r="N34" i="24" s="1"/>
  <c r="BL34" i="24"/>
  <c r="G34" i="24" s="1"/>
  <c r="T34" i="24"/>
  <c r="F34" i="24"/>
  <c r="BP33" i="24"/>
  <c r="BO33" i="24"/>
  <c r="J33" i="24" s="1"/>
  <c r="K33" i="24" s="1"/>
  <c r="BN33" i="24"/>
  <c r="G33" i="24" s="1"/>
  <c r="BM33" i="24"/>
  <c r="BL33" i="24"/>
  <c r="O33" i="24" s="1"/>
  <c r="T33" i="24"/>
  <c r="F33" i="24"/>
  <c r="BP32" i="24"/>
  <c r="BO32" i="24"/>
  <c r="BN32" i="24"/>
  <c r="G32" i="24" s="1"/>
  <c r="BM32" i="24"/>
  <c r="N32" i="24" s="1"/>
  <c r="BL32" i="24"/>
  <c r="T32" i="24"/>
  <c r="O32" i="24"/>
  <c r="J32" i="24"/>
  <c r="K32" i="24" s="1"/>
  <c r="BP31" i="24"/>
  <c r="BO31" i="24"/>
  <c r="BN31" i="24"/>
  <c r="F31" i="24" s="1"/>
  <c r="BM31" i="24"/>
  <c r="BL31" i="24"/>
  <c r="T31" i="24"/>
  <c r="O31" i="24"/>
  <c r="N31" i="24"/>
  <c r="J31" i="24"/>
  <c r="K31" i="24" s="1"/>
  <c r="BP30" i="24"/>
  <c r="O30" i="24" s="1"/>
  <c r="BO30" i="24"/>
  <c r="J30" i="24" s="1"/>
  <c r="K30" i="24" s="1"/>
  <c r="BN30" i="24"/>
  <c r="G30" i="24" s="1"/>
  <c r="BM30" i="24"/>
  <c r="BL30" i="24"/>
  <c r="T30" i="24"/>
  <c r="N30" i="24"/>
  <c r="BP29" i="24"/>
  <c r="O29" i="24" s="1"/>
  <c r="BO29" i="24"/>
  <c r="BN29" i="24"/>
  <c r="BM29" i="24"/>
  <c r="J29" i="24" s="1"/>
  <c r="K29" i="24" s="1"/>
  <c r="BL29" i="24"/>
  <c r="T29" i="24"/>
  <c r="N29" i="24"/>
  <c r="G29" i="24"/>
  <c r="S29" i="24" s="1"/>
  <c r="F29" i="24"/>
  <c r="BP28" i="24"/>
  <c r="BO28" i="24"/>
  <c r="BN28" i="24"/>
  <c r="F28" i="24" s="1"/>
  <c r="BM28" i="24"/>
  <c r="N28" i="24" s="1"/>
  <c r="BL28" i="24"/>
  <c r="T28" i="24"/>
  <c r="O28" i="24"/>
  <c r="G28" i="24"/>
  <c r="BP27" i="24"/>
  <c r="O27" i="24" s="1"/>
  <c r="BO27" i="24"/>
  <c r="J27" i="24" s="1"/>
  <c r="K27" i="24" s="1"/>
  <c r="BN27" i="24"/>
  <c r="G27" i="24" s="1"/>
  <c r="BM27" i="24"/>
  <c r="N27" i="24" s="1"/>
  <c r="BL27" i="24"/>
  <c r="T27" i="24"/>
  <c r="BP26" i="24"/>
  <c r="BO26" i="24"/>
  <c r="BN26" i="24"/>
  <c r="BM26" i="24"/>
  <c r="N26" i="24" s="1"/>
  <c r="BL26" i="24"/>
  <c r="G26" i="24" s="1"/>
  <c r="T26" i="24"/>
  <c r="F26" i="24"/>
  <c r="BP25" i="24"/>
  <c r="BO25" i="24"/>
  <c r="J25" i="24" s="1"/>
  <c r="K25" i="24" s="1"/>
  <c r="BN25" i="24"/>
  <c r="G25" i="24" s="1"/>
  <c r="BM25" i="24"/>
  <c r="BL25" i="24"/>
  <c r="N25" i="24" s="1"/>
  <c r="T25" i="24"/>
  <c r="O25" i="24"/>
  <c r="F25" i="24"/>
  <c r="BP24" i="24"/>
  <c r="BO24" i="24"/>
  <c r="BN24" i="24"/>
  <c r="G24" i="24" s="1"/>
  <c r="BM24" i="24"/>
  <c r="N24" i="24" s="1"/>
  <c r="BL24" i="24"/>
  <c r="T24" i="24"/>
  <c r="O24" i="24"/>
  <c r="J24" i="24"/>
  <c r="K24" i="24" s="1"/>
  <c r="BP23" i="24"/>
  <c r="BO23" i="24"/>
  <c r="BN23" i="24"/>
  <c r="F23" i="24" s="1"/>
  <c r="BM23" i="24"/>
  <c r="BL23" i="24"/>
  <c r="T23" i="24"/>
  <c r="O23" i="24"/>
  <c r="N23" i="24"/>
  <c r="J23" i="24"/>
  <c r="K23" i="24" s="1"/>
  <c r="BP22" i="24"/>
  <c r="O22" i="24" s="1"/>
  <c r="BO22" i="24"/>
  <c r="J22" i="24" s="1"/>
  <c r="K22" i="24" s="1"/>
  <c r="BN22" i="24"/>
  <c r="G22" i="24" s="1"/>
  <c r="BM22" i="24"/>
  <c r="BL22" i="24"/>
  <c r="T22" i="24"/>
  <c r="BP21" i="24"/>
  <c r="O21" i="24" s="1"/>
  <c r="BO21" i="24"/>
  <c r="BN21" i="24"/>
  <c r="BM21" i="24"/>
  <c r="J21" i="24" s="1"/>
  <c r="K21" i="24" s="1"/>
  <c r="BL21" i="24"/>
  <c r="T21" i="24"/>
  <c r="G21" i="24"/>
  <c r="F21" i="24"/>
  <c r="BP20" i="24"/>
  <c r="BO20" i="24"/>
  <c r="BN20" i="24"/>
  <c r="BM20" i="24"/>
  <c r="N20" i="24" s="1"/>
  <c r="BL20" i="24"/>
  <c r="T20" i="24"/>
  <c r="O20" i="24"/>
  <c r="G20" i="24"/>
  <c r="F20" i="24"/>
  <c r="BP19" i="24"/>
  <c r="O19" i="24" s="1"/>
  <c r="BO19" i="24"/>
  <c r="J19" i="24" s="1"/>
  <c r="K19" i="24" s="1"/>
  <c r="BN19" i="24"/>
  <c r="G19" i="24" s="1"/>
  <c r="BM19" i="24"/>
  <c r="N19" i="24" s="1"/>
  <c r="BL19" i="24"/>
  <c r="T19" i="24"/>
  <c r="BP18" i="24"/>
  <c r="BO18" i="24"/>
  <c r="BN18" i="24"/>
  <c r="BM18" i="24"/>
  <c r="N18" i="24" s="1"/>
  <c r="BL18" i="24"/>
  <c r="G18" i="24" s="1"/>
  <c r="T18" i="24"/>
  <c r="F18" i="24"/>
  <c r="BP17" i="24"/>
  <c r="BO17" i="24"/>
  <c r="J17" i="24" s="1"/>
  <c r="K17" i="24" s="1"/>
  <c r="BN17" i="24"/>
  <c r="G17" i="24" s="1"/>
  <c r="S17" i="24" s="1"/>
  <c r="BM17" i="24"/>
  <c r="BL17" i="24"/>
  <c r="N17" i="24" s="1"/>
  <c r="T17" i="24"/>
  <c r="O17" i="24"/>
  <c r="F17" i="24"/>
  <c r="BP16" i="24"/>
  <c r="BO16" i="24"/>
  <c r="BN16" i="24"/>
  <c r="G16" i="24" s="1"/>
  <c r="S16" i="24" s="1"/>
  <c r="BM16" i="24"/>
  <c r="N16" i="24" s="1"/>
  <c r="BL16" i="24"/>
  <c r="T16" i="24"/>
  <c r="O16" i="24"/>
  <c r="J16" i="24"/>
  <c r="K16" i="24" s="1"/>
  <c r="BP15" i="24"/>
  <c r="BO15" i="24"/>
  <c r="BN15" i="24"/>
  <c r="F15" i="24" s="1"/>
  <c r="BM15" i="24"/>
  <c r="BL15" i="24"/>
  <c r="T15" i="24"/>
  <c r="O15" i="24"/>
  <c r="N15" i="24"/>
  <c r="J15" i="24"/>
  <c r="K15" i="24" s="1"/>
  <c r="BP14" i="24"/>
  <c r="O14" i="24" s="1"/>
  <c r="BO14" i="24"/>
  <c r="J14" i="24" s="1"/>
  <c r="K14" i="24" s="1"/>
  <c r="BN14" i="24"/>
  <c r="G14" i="24" s="1"/>
  <c r="S14" i="24" s="1"/>
  <c r="BM14" i="24"/>
  <c r="BL14" i="24"/>
  <c r="T14" i="24"/>
  <c r="BP13" i="24"/>
  <c r="O13" i="24" s="1"/>
  <c r="BO13" i="24"/>
  <c r="BN13" i="24"/>
  <c r="BM13" i="24"/>
  <c r="J13" i="24" s="1"/>
  <c r="K13" i="24" s="1"/>
  <c r="BL13" i="24"/>
  <c r="T13" i="24"/>
  <c r="G13" i="24"/>
  <c r="F13" i="24"/>
  <c r="BP12" i="24"/>
  <c r="BO12" i="24"/>
  <c r="BN12" i="24"/>
  <c r="BM12" i="24"/>
  <c r="N12" i="24" s="1"/>
  <c r="BL12" i="24"/>
  <c r="T12" i="24"/>
  <c r="O12" i="24"/>
  <c r="G12" i="24"/>
  <c r="F12" i="24"/>
  <c r="BP11" i="24"/>
  <c r="O11" i="24" s="1"/>
  <c r="BO11" i="24"/>
  <c r="BN11" i="24"/>
  <c r="G11" i="24" s="1"/>
  <c r="S11" i="24" s="1"/>
  <c r="BM11" i="24"/>
  <c r="N11" i="24" s="1"/>
  <c r="BL11" i="24"/>
  <c r="T11" i="24"/>
  <c r="J11" i="24"/>
  <c r="K11" i="24" s="1"/>
  <c r="BP10" i="24"/>
  <c r="BO10" i="24"/>
  <c r="BN10" i="24"/>
  <c r="BM10" i="24"/>
  <c r="N10" i="24" s="1"/>
  <c r="BL10" i="24"/>
  <c r="O10" i="24" s="1"/>
  <c r="T10" i="24"/>
  <c r="F10" i="24"/>
  <c r="BP9" i="24"/>
  <c r="N9" i="24" s="1"/>
  <c r="BO9" i="24"/>
  <c r="J9" i="24" s="1"/>
  <c r="K9" i="24" s="1"/>
  <c r="BN9" i="24"/>
  <c r="G9" i="24" s="1"/>
  <c r="BM9" i="24"/>
  <c r="BL9" i="24"/>
  <c r="T9" i="24"/>
  <c r="F9" i="24"/>
  <c r="BP8" i="24"/>
  <c r="BO8" i="24"/>
  <c r="BN8" i="24"/>
  <c r="F8" i="24" s="1"/>
  <c r="BM8" i="24"/>
  <c r="J8" i="24" s="1"/>
  <c r="K8" i="24" s="1"/>
  <c r="BL8" i="24"/>
  <c r="T8" i="24"/>
  <c r="O8" i="24"/>
  <c r="G8" i="24"/>
  <c r="S8" i="24" s="1"/>
  <c r="A1" i="24"/>
  <c r="S66" i="1"/>
  <c r="S68" i="1" s="1"/>
  <c r="O67" i="1" s="1"/>
  <c r="BL9" i="1"/>
  <c r="BM9" i="1"/>
  <c r="BN9" i="1"/>
  <c r="BO9" i="1"/>
  <c r="BP9" i="1"/>
  <c r="BL10" i="1"/>
  <c r="BM10" i="1"/>
  <c r="BN10" i="1"/>
  <c r="BO10" i="1"/>
  <c r="BP10" i="1"/>
  <c r="BL11" i="1"/>
  <c r="BM11" i="1"/>
  <c r="BN11" i="1"/>
  <c r="BO11" i="1"/>
  <c r="BP11" i="1"/>
  <c r="BL12" i="1"/>
  <c r="BM12" i="1"/>
  <c r="BN12" i="1"/>
  <c r="BO12" i="1"/>
  <c r="BP12" i="1"/>
  <c r="BL13" i="1"/>
  <c r="BM13" i="1"/>
  <c r="BN13" i="1"/>
  <c r="BO13" i="1"/>
  <c r="BP13" i="1"/>
  <c r="BL14" i="1"/>
  <c r="BM14" i="1"/>
  <c r="BN14" i="1"/>
  <c r="BO14" i="1"/>
  <c r="BP14" i="1"/>
  <c r="BL15" i="1"/>
  <c r="BM15" i="1"/>
  <c r="BN15" i="1"/>
  <c r="BO15" i="1"/>
  <c r="BP15" i="1"/>
  <c r="BL16" i="1"/>
  <c r="BM16" i="1"/>
  <c r="BN16" i="1"/>
  <c r="BO16" i="1"/>
  <c r="BP16" i="1"/>
  <c r="BL17" i="1"/>
  <c r="BM17" i="1"/>
  <c r="BN17" i="1"/>
  <c r="BO17" i="1"/>
  <c r="BP17" i="1"/>
  <c r="BL18" i="1"/>
  <c r="BM18" i="1"/>
  <c r="BN18" i="1"/>
  <c r="BO18" i="1"/>
  <c r="BP18" i="1"/>
  <c r="BL19" i="1"/>
  <c r="BM19" i="1"/>
  <c r="BN19" i="1"/>
  <c r="BO19" i="1"/>
  <c r="BP19" i="1"/>
  <c r="BL20" i="1"/>
  <c r="BM20" i="1"/>
  <c r="BN20" i="1"/>
  <c r="BO20" i="1"/>
  <c r="BP20" i="1"/>
  <c r="BL21" i="1"/>
  <c r="BM21" i="1"/>
  <c r="BN21" i="1"/>
  <c r="BO21" i="1"/>
  <c r="BP21" i="1"/>
  <c r="BL22" i="1"/>
  <c r="BM22" i="1"/>
  <c r="BN22" i="1"/>
  <c r="BO22" i="1"/>
  <c r="BP22" i="1"/>
  <c r="BL23" i="1"/>
  <c r="BM23" i="1"/>
  <c r="BN23" i="1"/>
  <c r="BO23" i="1"/>
  <c r="BP23" i="1"/>
  <c r="BL24" i="1"/>
  <c r="BM24" i="1"/>
  <c r="BN24" i="1"/>
  <c r="BO24" i="1"/>
  <c r="BP24" i="1"/>
  <c r="BL25" i="1"/>
  <c r="BM25" i="1"/>
  <c r="BN25" i="1"/>
  <c r="BO25" i="1"/>
  <c r="BP25" i="1"/>
  <c r="BL26" i="1"/>
  <c r="BM26" i="1"/>
  <c r="BN26" i="1"/>
  <c r="BO26" i="1"/>
  <c r="BP26" i="1"/>
  <c r="BL27" i="1"/>
  <c r="BM27" i="1"/>
  <c r="BN27" i="1"/>
  <c r="BO27" i="1"/>
  <c r="BP27" i="1"/>
  <c r="BL28" i="1"/>
  <c r="BM28" i="1"/>
  <c r="BN28" i="1"/>
  <c r="BO28" i="1"/>
  <c r="BP28" i="1"/>
  <c r="BL29" i="1"/>
  <c r="BM29" i="1"/>
  <c r="BN29" i="1"/>
  <c r="BO29" i="1"/>
  <c r="BP29" i="1"/>
  <c r="BL30" i="1"/>
  <c r="BM30" i="1"/>
  <c r="BN30" i="1"/>
  <c r="BO30" i="1"/>
  <c r="BP30" i="1"/>
  <c r="BL31" i="1"/>
  <c r="BM31" i="1"/>
  <c r="BN31" i="1"/>
  <c r="BO31" i="1"/>
  <c r="BP31" i="1"/>
  <c r="BL32" i="1"/>
  <c r="BM32" i="1"/>
  <c r="BN32" i="1"/>
  <c r="BO32" i="1"/>
  <c r="BP32" i="1"/>
  <c r="BL33" i="1"/>
  <c r="BM33" i="1"/>
  <c r="BN33" i="1"/>
  <c r="BO33" i="1"/>
  <c r="BP33" i="1"/>
  <c r="BL34" i="1"/>
  <c r="BM34" i="1"/>
  <c r="BN34" i="1"/>
  <c r="BO34" i="1"/>
  <c r="BP34" i="1"/>
  <c r="BL35" i="1"/>
  <c r="BM35" i="1"/>
  <c r="BN35" i="1"/>
  <c r="BO35" i="1"/>
  <c r="BP35" i="1"/>
  <c r="BL36" i="1"/>
  <c r="BM36" i="1"/>
  <c r="BN36" i="1"/>
  <c r="BO36" i="1"/>
  <c r="BP36" i="1"/>
  <c r="BL37" i="1"/>
  <c r="BM37" i="1"/>
  <c r="BN37" i="1"/>
  <c r="BO37" i="1"/>
  <c r="BP37" i="1"/>
  <c r="BL38" i="1"/>
  <c r="BM38" i="1"/>
  <c r="BN38" i="1"/>
  <c r="BO38" i="1"/>
  <c r="BP38" i="1"/>
  <c r="BL39" i="1"/>
  <c r="BM39" i="1"/>
  <c r="BN39" i="1"/>
  <c r="BO39" i="1"/>
  <c r="BP39" i="1"/>
  <c r="BL40" i="1"/>
  <c r="BM40" i="1"/>
  <c r="BN40" i="1"/>
  <c r="BO40" i="1"/>
  <c r="BP40" i="1"/>
  <c r="BL41" i="1"/>
  <c r="BM41" i="1"/>
  <c r="BN41" i="1"/>
  <c r="BO41" i="1"/>
  <c r="BP41" i="1"/>
  <c r="BL42" i="1"/>
  <c r="BM42" i="1"/>
  <c r="BN42" i="1"/>
  <c r="BO42" i="1"/>
  <c r="BP42" i="1"/>
  <c r="BL43" i="1"/>
  <c r="BM43" i="1"/>
  <c r="BN43" i="1"/>
  <c r="BO43" i="1"/>
  <c r="BP43" i="1"/>
  <c r="BL44" i="1"/>
  <c r="BM44" i="1"/>
  <c r="BN44" i="1"/>
  <c r="BO44" i="1"/>
  <c r="BP44" i="1"/>
  <c r="BL45" i="1"/>
  <c r="BM45" i="1"/>
  <c r="BN45" i="1"/>
  <c r="BO45" i="1"/>
  <c r="BP45" i="1"/>
  <c r="BL46" i="1"/>
  <c r="BM46" i="1"/>
  <c r="BN46" i="1"/>
  <c r="BO46" i="1"/>
  <c r="BP46" i="1"/>
  <c r="BL47" i="1"/>
  <c r="BM47" i="1"/>
  <c r="BN47" i="1"/>
  <c r="BO47" i="1"/>
  <c r="BP47" i="1"/>
  <c r="BL48" i="1"/>
  <c r="BM48" i="1"/>
  <c r="BN48" i="1"/>
  <c r="BO48" i="1"/>
  <c r="BP48" i="1"/>
  <c r="BL49" i="1"/>
  <c r="BM49" i="1"/>
  <c r="BN49" i="1"/>
  <c r="BO49" i="1"/>
  <c r="BP49" i="1"/>
  <c r="BL50" i="1"/>
  <c r="BM50" i="1"/>
  <c r="BN50" i="1"/>
  <c r="BO50" i="1"/>
  <c r="BP50" i="1"/>
  <c r="BL51" i="1"/>
  <c r="BM51" i="1"/>
  <c r="BN51" i="1"/>
  <c r="BO51" i="1"/>
  <c r="BP51" i="1"/>
  <c r="BL52" i="1"/>
  <c r="BM52" i="1"/>
  <c r="BN52" i="1"/>
  <c r="BO52" i="1"/>
  <c r="BP52" i="1"/>
  <c r="BL53" i="1"/>
  <c r="BM53" i="1"/>
  <c r="BN53" i="1"/>
  <c r="BO53" i="1"/>
  <c r="BP53" i="1"/>
  <c r="BL54" i="1"/>
  <c r="BM54" i="1"/>
  <c r="BN54" i="1"/>
  <c r="BO54" i="1"/>
  <c r="BP54" i="1"/>
  <c r="BL55" i="1"/>
  <c r="BM55" i="1"/>
  <c r="BN55" i="1"/>
  <c r="BO55" i="1"/>
  <c r="BP55" i="1"/>
  <c r="BL56" i="1"/>
  <c r="BM56" i="1"/>
  <c r="BN56" i="1"/>
  <c r="BO56" i="1"/>
  <c r="BP56" i="1"/>
  <c r="BL57" i="1"/>
  <c r="BM57" i="1"/>
  <c r="BN57" i="1"/>
  <c r="BO57" i="1"/>
  <c r="BP57" i="1"/>
  <c r="BL58" i="1"/>
  <c r="BM58" i="1"/>
  <c r="BN58" i="1"/>
  <c r="BO58" i="1"/>
  <c r="BP58" i="1"/>
  <c r="BL59" i="1"/>
  <c r="BM59" i="1"/>
  <c r="BN59" i="1"/>
  <c r="BO59" i="1"/>
  <c r="BP59" i="1"/>
  <c r="BL60" i="1"/>
  <c r="BM60" i="1"/>
  <c r="BN60" i="1"/>
  <c r="BO60" i="1"/>
  <c r="BP60" i="1"/>
  <c r="BL61" i="1"/>
  <c r="BM61" i="1"/>
  <c r="BN61" i="1"/>
  <c r="BO61" i="1"/>
  <c r="BP61" i="1"/>
  <c r="BP8" i="1"/>
  <c r="BO8" i="1"/>
  <c r="BN8" i="1"/>
  <c r="BM8" i="1"/>
  <c r="BL8" i="1"/>
  <c r="S21" i="24" l="1"/>
  <c r="S30" i="24"/>
  <c r="S33" i="24"/>
  <c r="S32" i="24"/>
  <c r="S45" i="24"/>
  <c r="S42" i="24"/>
  <c r="S22" i="24"/>
  <c r="S37" i="24"/>
  <c r="S13" i="24"/>
  <c r="S19" i="24"/>
  <c r="S24" i="24"/>
  <c r="S25" i="24"/>
  <c r="S51" i="24"/>
  <c r="S54" i="24"/>
  <c r="S59" i="24"/>
  <c r="S56" i="24"/>
  <c r="S46" i="24"/>
  <c r="S9" i="24"/>
  <c r="S27" i="24"/>
  <c r="S44" i="24"/>
  <c r="S53" i="24"/>
  <c r="S61" i="24"/>
  <c r="O9" i="24"/>
  <c r="N22" i="24"/>
  <c r="G10" i="24"/>
  <c r="N8" i="24"/>
  <c r="J10" i="24"/>
  <c r="K10" i="24" s="1"/>
  <c r="G15" i="24"/>
  <c r="S15" i="24" s="1"/>
  <c r="J18" i="24"/>
  <c r="K18" i="24" s="1"/>
  <c r="S18" i="24" s="1"/>
  <c r="G23" i="24"/>
  <c r="S23" i="24" s="1"/>
  <c r="J26" i="24"/>
  <c r="K26" i="24" s="1"/>
  <c r="S26" i="24" s="1"/>
  <c r="G31" i="24"/>
  <c r="S31" i="24" s="1"/>
  <c r="J34" i="24"/>
  <c r="K34" i="24" s="1"/>
  <c r="S34" i="24" s="1"/>
  <c r="G39" i="24"/>
  <c r="S39" i="24" s="1"/>
  <c r="J42" i="24"/>
  <c r="K42" i="24" s="1"/>
  <c r="G47" i="24"/>
  <c r="S47" i="24" s="1"/>
  <c r="J50" i="24"/>
  <c r="K50" i="24" s="1"/>
  <c r="S50" i="24" s="1"/>
  <c r="G55" i="24"/>
  <c r="S55" i="24" s="1"/>
  <c r="J58" i="24"/>
  <c r="K58" i="24" s="1"/>
  <c r="S58" i="24" s="1"/>
  <c r="N13" i="24"/>
  <c r="N53" i="24"/>
  <c r="N21" i="24"/>
  <c r="J12" i="24"/>
  <c r="K12" i="24" s="1"/>
  <c r="S12" i="24" s="1"/>
  <c r="F14" i="24"/>
  <c r="J20" i="24"/>
  <c r="K20" i="24" s="1"/>
  <c r="S20" i="24" s="1"/>
  <c r="F22" i="24"/>
  <c r="J28" i="24"/>
  <c r="K28" i="24" s="1"/>
  <c r="S28" i="24" s="1"/>
  <c r="F30" i="24"/>
  <c r="J36" i="24"/>
  <c r="K36" i="24" s="1"/>
  <c r="S36" i="24" s="1"/>
  <c r="F38" i="24"/>
  <c r="J44" i="24"/>
  <c r="K44" i="24" s="1"/>
  <c r="F46" i="24"/>
  <c r="J52" i="24"/>
  <c r="K52" i="24" s="1"/>
  <c r="S52" i="24" s="1"/>
  <c r="F54" i="24"/>
  <c r="J60" i="24"/>
  <c r="K60" i="24" s="1"/>
  <c r="S60" i="24" s="1"/>
  <c r="F11" i="24"/>
  <c r="O18" i="24"/>
  <c r="F19" i="24"/>
  <c r="O26" i="24"/>
  <c r="F27" i="24"/>
  <c r="O34" i="24"/>
  <c r="F35" i="24"/>
  <c r="O42" i="24"/>
  <c r="F43" i="24"/>
  <c r="O50" i="24"/>
  <c r="F51" i="24"/>
  <c r="O58" i="24"/>
  <c r="F59" i="24"/>
  <c r="F16" i="24"/>
  <c r="F24" i="24"/>
  <c r="F32" i="24"/>
  <c r="F40" i="24"/>
  <c r="F48" i="24"/>
  <c r="F56" i="24"/>
  <c r="N33" i="24"/>
  <c r="N14" i="24"/>
  <c r="G14" i="1"/>
  <c r="O54" i="1"/>
  <c r="O46" i="1"/>
  <c r="O38" i="1"/>
  <c r="O30" i="1"/>
  <c r="O22" i="1"/>
  <c r="O14" i="1"/>
  <c r="F54" i="1"/>
  <c r="F30" i="1"/>
  <c r="F22" i="1"/>
  <c r="J32" i="1"/>
  <c r="K32" i="1" s="1"/>
  <c r="N51" i="1"/>
  <c r="N43" i="1"/>
  <c r="N19" i="1"/>
  <c r="O47" i="1"/>
  <c r="O39" i="1"/>
  <c r="O31" i="1"/>
  <c r="O23" i="1"/>
  <c r="O15" i="1"/>
  <c r="O55" i="1"/>
  <c r="F55" i="1"/>
  <c r="F47" i="1"/>
  <c r="F39" i="1"/>
  <c r="F31" i="1"/>
  <c r="G58" i="1"/>
  <c r="J55" i="1"/>
  <c r="K55" i="1" s="1"/>
  <c r="G50" i="1"/>
  <c r="J47" i="1"/>
  <c r="K47" i="1" s="1"/>
  <c r="J39" i="1"/>
  <c r="K39" i="1" s="1"/>
  <c r="G34" i="1"/>
  <c r="G26" i="1"/>
  <c r="J23" i="1"/>
  <c r="K23" i="1" s="1"/>
  <c r="G18" i="1"/>
  <c r="J15" i="1"/>
  <c r="K15" i="1" s="1"/>
  <c r="G10" i="1"/>
  <c r="O8" i="1"/>
  <c r="O61" i="1"/>
  <c r="J60" i="1"/>
  <c r="K60" i="1" s="1"/>
  <c r="O53" i="1"/>
  <c r="J52" i="1"/>
  <c r="K52" i="1" s="1"/>
  <c r="O45" i="1"/>
  <c r="J44" i="1"/>
  <c r="K44" i="1" s="1"/>
  <c r="O37" i="1"/>
  <c r="J36" i="1"/>
  <c r="K36" i="1" s="1"/>
  <c r="O29" i="1"/>
  <c r="J28" i="1"/>
  <c r="K28" i="1" s="1"/>
  <c r="J25" i="1"/>
  <c r="K25" i="1" s="1"/>
  <c r="F23" i="1"/>
  <c r="O21" i="1"/>
  <c r="J20" i="1"/>
  <c r="K20" i="1" s="1"/>
  <c r="F15" i="1"/>
  <c r="O13" i="1"/>
  <c r="J12" i="1"/>
  <c r="K12" i="1" s="1"/>
  <c r="O56" i="1"/>
  <c r="O40" i="1"/>
  <c r="O32" i="1"/>
  <c r="N31" i="1"/>
  <c r="O24" i="1"/>
  <c r="O16" i="1"/>
  <c r="F34" i="1"/>
  <c r="O48" i="1"/>
  <c r="G42" i="1"/>
  <c r="O51" i="1"/>
  <c r="O43" i="1"/>
  <c r="F48" i="1"/>
  <c r="F40" i="1"/>
  <c r="F32" i="1"/>
  <c r="F24" i="1"/>
  <c r="F16" i="1"/>
  <c r="F56" i="1"/>
  <c r="F59" i="1"/>
  <c r="J56" i="1"/>
  <c r="K56" i="1" s="1"/>
  <c r="F51" i="1"/>
  <c r="J48" i="1"/>
  <c r="K48" i="1" s="1"/>
  <c r="F43" i="1"/>
  <c r="J40" i="1"/>
  <c r="K40" i="1" s="1"/>
  <c r="F35" i="1"/>
  <c r="F27" i="1"/>
  <c r="J24" i="1"/>
  <c r="K24" i="1" s="1"/>
  <c r="F19" i="1"/>
  <c r="J16" i="1"/>
  <c r="K16" i="1" s="1"/>
  <c r="F11" i="1"/>
  <c r="N32" i="1"/>
  <c r="F61" i="1"/>
  <c r="O59" i="1"/>
  <c r="J58" i="1"/>
  <c r="K58" i="1" s="1"/>
  <c r="F53" i="1"/>
  <c r="N50" i="1"/>
  <c r="F45" i="1"/>
  <c r="N42" i="1"/>
  <c r="F37" i="1"/>
  <c r="O35" i="1"/>
  <c r="J34" i="1"/>
  <c r="K34" i="1" s="1"/>
  <c r="F29" i="1"/>
  <c r="O27" i="1"/>
  <c r="J26" i="1"/>
  <c r="K26" i="1" s="1"/>
  <c r="F21" i="1"/>
  <c r="O19" i="1"/>
  <c r="N18" i="1"/>
  <c r="F13" i="1"/>
  <c r="O11" i="1"/>
  <c r="N10" i="1"/>
  <c r="F58" i="1"/>
  <c r="F26" i="1"/>
  <c r="N60" i="1"/>
  <c r="N28" i="1"/>
  <c r="N53" i="1"/>
  <c r="J45" i="1"/>
  <c r="K45" i="1" s="1"/>
  <c r="N37" i="1"/>
  <c r="N29" i="1"/>
  <c r="N21" i="1"/>
  <c r="J13" i="1"/>
  <c r="K13" i="1" s="1"/>
  <c r="N56" i="1"/>
  <c r="N24" i="1"/>
  <c r="N61" i="1"/>
  <c r="O57" i="1"/>
  <c r="O41" i="1"/>
  <c r="O33" i="1"/>
  <c r="O25" i="1"/>
  <c r="O17" i="1"/>
  <c r="O9" i="1"/>
  <c r="F50" i="1"/>
  <c r="F18" i="1"/>
  <c r="N52" i="1"/>
  <c r="N20" i="1"/>
  <c r="N8" i="1"/>
  <c r="O49" i="1"/>
  <c r="O60" i="1"/>
  <c r="O52" i="1"/>
  <c r="G46" i="1"/>
  <c r="O44" i="1"/>
  <c r="G38" i="1"/>
  <c r="O36" i="1"/>
  <c r="J35" i="1"/>
  <c r="K35" i="1" s="1"/>
  <c r="G30" i="1"/>
  <c r="O28" i="1"/>
  <c r="J27" i="1"/>
  <c r="K27" i="1" s="1"/>
  <c r="G22" i="1"/>
  <c r="O20" i="1"/>
  <c r="O12" i="1"/>
  <c r="N11" i="1"/>
  <c r="F46" i="1"/>
  <c r="F14" i="1"/>
  <c r="N48" i="1"/>
  <c r="N16" i="1"/>
  <c r="N36" i="1"/>
  <c r="G8" i="1"/>
  <c r="J59" i="1"/>
  <c r="K59" i="1" s="1"/>
  <c r="G54" i="1"/>
  <c r="F57" i="1"/>
  <c r="N54" i="1"/>
  <c r="J51" i="1"/>
  <c r="K51" i="1" s="1"/>
  <c r="F49" i="1"/>
  <c r="J46" i="1"/>
  <c r="K46" i="1" s="1"/>
  <c r="F41" i="1"/>
  <c r="J38" i="1"/>
  <c r="K38" i="1" s="1"/>
  <c r="F33" i="1"/>
  <c r="N30" i="1"/>
  <c r="F25" i="1"/>
  <c r="N22" i="1"/>
  <c r="J19" i="1"/>
  <c r="K19" i="1" s="1"/>
  <c r="F17" i="1"/>
  <c r="J14" i="1"/>
  <c r="K14" i="1" s="1"/>
  <c r="F9" i="1"/>
  <c r="F42" i="1"/>
  <c r="F10" i="1"/>
  <c r="N44" i="1"/>
  <c r="N12" i="1"/>
  <c r="F60" i="1"/>
  <c r="O58" i="1"/>
  <c r="N57" i="1"/>
  <c r="F52" i="1"/>
  <c r="O50" i="1"/>
  <c r="N49" i="1"/>
  <c r="F44" i="1"/>
  <c r="O42" i="1"/>
  <c r="N41" i="1"/>
  <c r="F36" i="1"/>
  <c r="O34" i="1"/>
  <c r="N33" i="1"/>
  <c r="F28" i="1"/>
  <c r="O26" i="1"/>
  <c r="N25" i="1"/>
  <c r="F20" i="1"/>
  <c r="O18" i="1"/>
  <c r="N17" i="1"/>
  <c r="F12" i="1"/>
  <c r="O10" i="1"/>
  <c r="N9" i="1"/>
  <c r="F38" i="1"/>
  <c r="J57" i="1"/>
  <c r="K57" i="1" s="1"/>
  <c r="N40" i="1"/>
  <c r="G61" i="1"/>
  <c r="G57" i="1"/>
  <c r="G53" i="1"/>
  <c r="G49" i="1"/>
  <c r="G45" i="1"/>
  <c r="G41" i="1"/>
  <c r="G37" i="1"/>
  <c r="G33" i="1"/>
  <c r="G29" i="1"/>
  <c r="G25" i="1"/>
  <c r="G21" i="1"/>
  <c r="G17" i="1"/>
  <c r="G13" i="1"/>
  <c r="G9" i="1"/>
  <c r="J50" i="1"/>
  <c r="K50" i="1" s="1"/>
  <c r="J37" i="1"/>
  <c r="K37" i="1" s="1"/>
  <c r="J31" i="1"/>
  <c r="K31" i="1" s="1"/>
  <c r="J18" i="1"/>
  <c r="K18" i="1" s="1"/>
  <c r="J49" i="1"/>
  <c r="K49" i="1" s="1"/>
  <c r="J43" i="1"/>
  <c r="K43" i="1" s="1"/>
  <c r="J30" i="1"/>
  <c r="K30" i="1" s="1"/>
  <c r="J17" i="1"/>
  <c r="K17" i="1" s="1"/>
  <c r="J11" i="1"/>
  <c r="K11" i="1" s="1"/>
  <c r="N59" i="1"/>
  <c r="N55" i="1"/>
  <c r="N47" i="1"/>
  <c r="N39" i="1"/>
  <c r="N35" i="1"/>
  <c r="N27" i="1"/>
  <c r="N23" i="1"/>
  <c r="N15" i="1"/>
  <c r="F8" i="1"/>
  <c r="G60" i="1"/>
  <c r="G56" i="1"/>
  <c r="G52" i="1"/>
  <c r="G48" i="1"/>
  <c r="G44" i="1"/>
  <c r="G40" i="1"/>
  <c r="G36" i="1"/>
  <c r="G32" i="1"/>
  <c r="G28" i="1"/>
  <c r="G24" i="1"/>
  <c r="G20" i="1"/>
  <c r="G16" i="1"/>
  <c r="G12" i="1"/>
  <c r="J61" i="1"/>
  <c r="K61" i="1" s="1"/>
  <c r="J42" i="1"/>
  <c r="K42" i="1" s="1"/>
  <c r="J29" i="1"/>
  <c r="K29" i="1" s="1"/>
  <c r="J10" i="1"/>
  <c r="K10" i="1" s="1"/>
  <c r="J54" i="1"/>
  <c r="K54" i="1" s="1"/>
  <c r="J41" i="1"/>
  <c r="K41" i="1" s="1"/>
  <c r="J22" i="1"/>
  <c r="K22" i="1" s="1"/>
  <c r="J9" i="1"/>
  <c r="K9" i="1" s="1"/>
  <c r="N58" i="1"/>
  <c r="N46" i="1"/>
  <c r="N38" i="1"/>
  <c r="N34" i="1"/>
  <c r="N26" i="1"/>
  <c r="N14" i="1"/>
  <c r="J8" i="1"/>
  <c r="K8" i="1" s="1"/>
  <c r="G59" i="1"/>
  <c r="G55" i="1"/>
  <c r="G51" i="1"/>
  <c r="G47" i="1"/>
  <c r="G43" i="1"/>
  <c r="G39" i="1"/>
  <c r="G35" i="1"/>
  <c r="G31" i="1"/>
  <c r="G27" i="1"/>
  <c r="G23" i="1"/>
  <c r="G19" i="1"/>
  <c r="G15" i="1"/>
  <c r="G11" i="1"/>
  <c r="J53" i="1"/>
  <c r="K53" i="1" s="1"/>
  <c r="J21" i="1"/>
  <c r="K21" i="1" s="1"/>
  <c r="J33" i="1"/>
  <c r="K33" i="1" s="1"/>
  <c r="N45" i="1"/>
  <c r="N13" i="1"/>
  <c r="T61" i="1"/>
  <c r="T60" i="1"/>
  <c r="T59" i="1"/>
  <c r="T58" i="1"/>
  <c r="T57" i="1"/>
  <c r="T56" i="1"/>
  <c r="T55" i="1"/>
  <c r="T54" i="1"/>
  <c r="T53" i="1"/>
  <c r="T52" i="1"/>
  <c r="T51" i="1"/>
  <c r="T50" i="1"/>
  <c r="T49" i="1"/>
  <c r="T48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2" i="1"/>
  <c r="T11" i="1"/>
  <c r="T10" i="1"/>
  <c r="T9" i="1"/>
  <c r="T8" i="1"/>
  <c r="T13" i="1"/>
  <c r="A1" i="1"/>
  <c r="S10" i="24" l="1"/>
  <c r="J64" i="24" s="1"/>
  <c r="S14" i="1"/>
  <c r="S48" i="1"/>
  <c r="S21" i="1"/>
  <c r="S53" i="1"/>
  <c r="S23" i="1"/>
  <c r="S47" i="1"/>
  <c r="S8" i="1"/>
  <c r="S24" i="1"/>
  <c r="S51" i="1"/>
  <c r="S19" i="1"/>
  <c r="S22" i="1"/>
  <c r="S43" i="1"/>
  <c r="S26" i="1"/>
  <c r="S41" i="1"/>
  <c r="S55" i="1"/>
  <c r="S49" i="1"/>
  <c r="S12" i="1"/>
  <c r="S11" i="1"/>
  <c r="S46" i="1"/>
  <c r="S25" i="1"/>
  <c r="S17" i="1"/>
  <c r="S9" i="1"/>
  <c r="S42" i="1"/>
  <c r="S10" i="1"/>
  <c r="S57" i="1"/>
  <c r="S58" i="1"/>
  <c r="S52" i="1"/>
  <c r="S36" i="1"/>
  <c r="S20" i="1"/>
  <c r="S59" i="1"/>
  <c r="S60" i="1"/>
  <c r="S54" i="1"/>
  <c r="S40" i="1"/>
  <c r="S32" i="1"/>
  <c r="S29" i="1"/>
  <c r="S37" i="1"/>
  <c r="S18" i="1"/>
  <c r="S35" i="1"/>
  <c r="S38" i="1"/>
  <c r="S31" i="1"/>
  <c r="S27" i="1"/>
  <c r="S30" i="1"/>
  <c r="J66" i="24" l="1"/>
  <c r="J67" i="24"/>
  <c r="S33" i="1"/>
  <c r="S44" i="1"/>
  <c r="S34" i="1"/>
  <c r="S39" i="1"/>
  <c r="S16" i="1"/>
  <c r="S28" i="1"/>
  <c r="S56" i="1"/>
  <c r="S50" i="1"/>
  <c r="S45" i="1"/>
  <c r="S15" i="1"/>
  <c r="S13" i="1"/>
  <c r="S61" i="1"/>
  <c r="J64" i="1" l="1"/>
  <c r="J66" i="1" l="1"/>
  <c r="J67" i="1"/>
</calcChain>
</file>

<file path=xl/sharedStrings.xml><?xml version="1.0" encoding="utf-8"?>
<sst xmlns="http://schemas.openxmlformats.org/spreadsheetml/2006/main" count="1739" uniqueCount="76">
  <si>
    <t>Calcul de largeur de cheminements</t>
  </si>
  <si>
    <t>SECTION PHASES / CABLES CFA</t>
  </si>
  <si>
    <t>NEUTRE / PEN</t>
  </si>
  <si>
    <t>PE</t>
  </si>
  <si>
    <t>Repere de la liaision</t>
  </si>
  <si>
    <t>UNI ou
MULTI</t>
  </si>
  <si>
    <t>Nature
Câble</t>
  </si>
  <si>
    <t>Sect.</t>
  </si>
  <si>
    <t>Diam. Unit.</t>
  </si>
  <si>
    <t>Poid
Unit.</t>
  </si>
  <si>
    <t>Quant.</t>
  </si>
  <si>
    <t>Sect. N/PEN (si &lt;&gt; Ph)</t>
  </si>
  <si>
    <t>Sect. PE
(si &lt;&gt; Ph)</t>
  </si>
  <si>
    <t>Nombres de couches</t>
  </si>
  <si>
    <t>Poid
CDC</t>
  </si>
  <si>
    <t>Encomb CdC</t>
  </si>
  <si>
    <t>Nbr
conducteur</t>
  </si>
  <si>
    <t>Nature</t>
  </si>
  <si>
    <t>R2V</t>
  </si>
  <si>
    <t>3x185 + 1x70</t>
  </si>
  <si>
    <t>1 couche</t>
  </si>
  <si>
    <t>AR2V</t>
  </si>
  <si>
    <t>2 couches</t>
  </si>
  <si>
    <t>6 Trefle+PEN ou Trefle+N+PE</t>
  </si>
  <si>
    <t>Poids de câbles dans CDC/m</t>
  </si>
  <si>
    <t>Largeur câbles</t>
  </si>
  <si>
    <t>Rayon de Courbure
Minimum</t>
  </si>
  <si>
    <t>Poids avec réserve CDC/m</t>
  </si>
  <si>
    <t>Réserve demandé</t>
  </si>
  <si>
    <t>Avec réserve</t>
  </si>
  <si>
    <t>Poids avec réserve effective CDC/m</t>
  </si>
  <si>
    <t>Réserve effective</t>
  </si>
  <si>
    <t>CdC</t>
  </si>
  <si>
    <t>9/10</t>
  </si>
  <si>
    <t>6/10</t>
  </si>
  <si>
    <t>3x240 + 1x95</t>
  </si>
  <si>
    <t>3x150 + 1x70</t>
  </si>
  <si>
    <t>3x120 + 1x70</t>
  </si>
  <si>
    <t>3x95 + 1x50</t>
  </si>
  <si>
    <t>3x70 + 1x50</t>
  </si>
  <si>
    <t>56 paires</t>
  </si>
  <si>
    <t>3x50 + 1x35</t>
  </si>
  <si>
    <t>15 paires</t>
  </si>
  <si>
    <t>10 paires</t>
  </si>
  <si>
    <t>8 paires</t>
  </si>
  <si>
    <t>7 paires</t>
  </si>
  <si>
    <t>5 paires</t>
  </si>
  <si>
    <t>4 paires</t>
  </si>
  <si>
    <t>3 paires</t>
  </si>
  <si>
    <t>2 paires</t>
  </si>
  <si>
    <t>1 paires</t>
  </si>
  <si>
    <t>SYT2</t>
  </si>
  <si>
    <t>SYT1</t>
  </si>
  <si>
    <t>7 Trefle avec PE sans N</t>
  </si>
  <si>
    <t>CR1-C1</t>
  </si>
  <si>
    <t>CR1 C1-C2</t>
  </si>
  <si>
    <t>5 couches</t>
  </si>
  <si>
    <t>Cat 7</t>
  </si>
  <si>
    <t>4 couches</t>
  </si>
  <si>
    <t>Cat 6</t>
  </si>
  <si>
    <t>3 couches</t>
  </si>
  <si>
    <t>Cat 5</t>
  </si>
  <si>
    <t>Diametre de cable</t>
  </si>
  <si>
    <t>Nature du Cable</t>
  </si>
  <si>
    <t>Type de pose</t>
  </si>
  <si>
    <t>Section de câbles</t>
  </si>
  <si>
    <t>N° de câbles</t>
  </si>
  <si>
    <t>Phase</t>
  </si>
  <si>
    <t>Neutre</t>
  </si>
  <si>
    <t>PE OU PEN</t>
  </si>
  <si>
    <t>HC</t>
  </si>
  <si>
    <t>3x95+ 1x50</t>
  </si>
  <si>
    <t>CR1-C1-C2</t>
  </si>
  <si>
    <t>CR1</t>
  </si>
  <si>
    <t>2D
Espac.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</si>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</sst>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KG&quot;"/>
    <numFmt numFmtId="165" formatCode="#,##0&quot; mm&quot;"/>
    <numFmt numFmtId="166" formatCode="#,##0.00&quot; mm&quot;"/>
  </numFmts>
  <fonts count="12" x14ac:knownFonts="1">
    <font>
      <sz val="11"/>
      <color theme="1"/>
      <name val="Calibri"/>
      <family val="2"/>
      <scheme val="minor"/>
    </font>
    <font>
      <b/>
      <u/>
      <sz val="12"/>
      <color indexed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18"/>
      <name val="Arial"/>
      <family val="2"/>
    </font>
    <font>
      <sz val="10"/>
      <color indexed="10"/>
      <name val="Arial"/>
      <family val="2"/>
    </font>
    <font>
      <sz val="10"/>
      <name val="Arial"/>
    </font>
    <font>
      <sz val="14"/>
      <color rgb="FF000000"/>
      <name val="Arial Black"/>
      <family val="2"/>
    </font>
  </fonts>
  <fills count="5">
    <fill>
      <patternFill patternType="none"/>
    </fill>
    <fill>
      <patternFill patternType="gray125"/>
    </fill>
    <fill>
      <patternFill patternType="gray125">
        <bgColor theme="0" tint="-0.14996795556505021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41">
    <border>
      <left/>
      <right/>
      <top/>
      <bottom/>
      <diagonal/>
    </border>
    <border>
      <left style="slantDashDot">
        <color indexed="10"/>
      </left>
      <right/>
      <top style="slantDashDot">
        <color indexed="10"/>
      </top>
      <bottom/>
      <diagonal/>
    </border>
    <border>
      <left/>
      <right/>
      <top style="slantDashDot">
        <color indexed="10"/>
      </top>
      <bottom/>
      <diagonal/>
    </border>
    <border>
      <left/>
      <right style="slantDashDot">
        <color indexed="10"/>
      </right>
      <top style="slantDashDot">
        <color indexed="10"/>
      </top>
      <bottom/>
      <diagonal/>
    </border>
    <border>
      <left style="slantDashDot">
        <color indexed="10"/>
      </left>
      <right/>
      <top/>
      <bottom style="slantDashDot">
        <color indexed="10"/>
      </bottom>
      <diagonal/>
    </border>
    <border>
      <left/>
      <right/>
      <top/>
      <bottom style="slantDashDot">
        <color indexed="10"/>
      </bottom>
      <diagonal/>
    </border>
    <border>
      <left/>
      <right style="slantDashDot">
        <color indexed="10"/>
      </right>
      <top/>
      <bottom style="slantDashDot">
        <color indexed="10"/>
      </bottom>
      <diagonal/>
    </border>
    <border>
      <left style="slantDashDot">
        <color indexed="10"/>
      </left>
      <right/>
      <top/>
      <bottom/>
      <diagonal/>
    </border>
    <border>
      <left/>
      <right style="slantDashDot">
        <color indexed="10"/>
      </right>
      <top/>
      <bottom/>
      <diagonal/>
    </border>
    <border>
      <left style="slantDashDot">
        <color indexed="10"/>
      </left>
      <right style="slantDashDot">
        <color indexed="10"/>
      </right>
      <top style="slantDashDot">
        <color indexed="10"/>
      </top>
      <bottom style="slantDashDot">
        <color indexed="10"/>
      </bottom>
      <diagonal/>
    </border>
    <border>
      <left style="slantDashDot">
        <color indexed="10"/>
      </left>
      <right/>
      <top style="slantDashDot">
        <color indexed="10"/>
      </top>
      <bottom style="slantDashDot">
        <color indexed="10"/>
      </bottom>
      <diagonal/>
    </border>
    <border>
      <left style="slantDashDot">
        <color indexed="10"/>
      </left>
      <right style="slantDashDot">
        <color indexed="10"/>
      </right>
      <top style="slantDashDot">
        <color indexed="10"/>
      </top>
      <bottom/>
      <diagonal/>
    </border>
    <border>
      <left style="thick">
        <color indexed="10"/>
      </left>
      <right/>
      <top style="thick">
        <color indexed="10"/>
      </top>
      <bottom style="thick">
        <color indexed="10"/>
      </bottom>
      <diagonal/>
    </border>
    <border>
      <left/>
      <right style="thick">
        <color indexed="10"/>
      </right>
      <top style="thick">
        <color indexed="10"/>
      </top>
      <bottom style="thick">
        <color indexed="10"/>
      </bottom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/>
      <top style="thick">
        <color indexed="10"/>
      </top>
      <bottom/>
      <diagonal/>
    </border>
    <border>
      <left/>
      <right style="thick">
        <color indexed="10"/>
      </right>
      <top style="thick">
        <color indexed="10"/>
      </top>
      <bottom/>
      <diagonal/>
    </border>
    <border>
      <left style="thick">
        <color indexed="10"/>
      </left>
      <right/>
      <top/>
      <bottom style="thick">
        <color indexed="10"/>
      </bottom>
      <diagonal/>
    </border>
    <border>
      <left/>
      <right style="thick">
        <color indexed="10"/>
      </right>
      <top/>
      <bottom style="thick">
        <color indexed="1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128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0" fillId="0" borderId="3" xfId="0" applyBorder="1" applyProtection="1">
      <protection hidden="1"/>
    </xf>
    <xf numFmtId="0" fontId="0" fillId="0" borderId="7" xfId="0" applyBorder="1" applyProtection="1">
      <protection hidden="1"/>
    </xf>
    <xf numFmtId="0" fontId="1" fillId="0" borderId="0" xfId="0" applyFont="1" applyAlignment="1" applyProtection="1">
      <alignment vertical="center"/>
      <protection hidden="1"/>
    </xf>
    <xf numFmtId="0" fontId="0" fillId="0" borderId="8" xfId="0" applyBorder="1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>
      <alignment horizontal="center"/>
    </xf>
    <xf numFmtId="0" fontId="2" fillId="0" borderId="9" xfId="0" applyFont="1" applyBorder="1" applyAlignment="1" applyProtection="1">
      <alignment horizontal="center" vertical="center"/>
      <protection hidden="1"/>
    </xf>
    <xf numFmtId="0" fontId="2" fillId="0" borderId="9" xfId="0" applyFont="1" applyBorder="1" applyAlignment="1" applyProtection="1">
      <alignment horizontal="center" vertical="center" wrapText="1"/>
      <protection hidden="1"/>
    </xf>
    <xf numFmtId="0" fontId="2" fillId="0" borderId="10" xfId="0" applyFont="1" applyBorder="1" applyAlignment="1" applyProtection="1">
      <alignment horizontal="center" vertical="center"/>
      <protection hidden="1"/>
    </xf>
    <xf numFmtId="0" fontId="2" fillId="0" borderId="10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wrapText="1"/>
      <protection hidden="1"/>
    </xf>
    <xf numFmtId="0" fontId="5" fillId="0" borderId="7" xfId="0" applyFont="1" applyBorder="1" applyAlignment="1" applyProtection="1">
      <alignment horizontal="center" vertical="center"/>
      <protection hidden="1"/>
    </xf>
    <xf numFmtId="0" fontId="6" fillId="0" borderId="9" xfId="0" applyFont="1" applyBorder="1" applyAlignment="1" applyProtection="1">
      <alignment wrapText="1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/>
      <protection hidden="1"/>
    </xf>
    <xf numFmtId="0" fontId="2" fillId="0" borderId="11" xfId="0" applyFont="1" applyBorder="1" applyAlignment="1" applyProtection="1">
      <alignment horizontal="center" vertical="center"/>
      <protection locked="0"/>
    </xf>
    <xf numFmtId="0" fontId="6" fillId="0" borderId="0" xfId="0" applyFont="1" applyProtection="1">
      <protection hidden="1"/>
    </xf>
    <xf numFmtId="0" fontId="0" fillId="0" borderId="9" xfId="0" applyBorder="1" applyAlignment="1" applyProtection="1">
      <alignment wrapText="1"/>
      <protection locked="0"/>
    </xf>
    <xf numFmtId="0" fontId="2" fillId="2" borderId="9" xfId="0" applyFont="1" applyFill="1" applyBorder="1" applyAlignment="1" applyProtection="1">
      <alignment horizontal="center" vertical="center"/>
      <protection hidden="1"/>
    </xf>
    <xf numFmtId="0" fontId="0" fillId="0" borderId="4" xfId="0" applyBorder="1" applyProtection="1">
      <protection hidden="1"/>
    </xf>
    <xf numFmtId="0" fontId="0" fillId="0" borderId="5" xfId="0" applyBorder="1" applyProtection="1">
      <protection hidden="1"/>
    </xf>
    <xf numFmtId="0" fontId="2" fillId="0" borderId="5" xfId="0" applyFont="1" applyBorder="1" applyProtection="1">
      <protection hidden="1"/>
    </xf>
    <xf numFmtId="0" fontId="0" fillId="0" borderId="6" xfId="0" applyBorder="1" applyProtection="1">
      <protection hidden="1"/>
    </xf>
    <xf numFmtId="0" fontId="2" fillId="0" borderId="2" xfId="0" applyFont="1" applyBorder="1" applyProtection="1"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left" vertical="center"/>
      <protection hidden="1"/>
    </xf>
    <xf numFmtId="0" fontId="2" fillId="0" borderId="0" xfId="0" applyFont="1" applyAlignment="1" applyProtection="1">
      <alignment horizontal="right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0" fillId="0" borderId="0" xfId="0" applyAlignment="1" applyProtection="1">
      <alignment vertical="center"/>
      <protection hidden="1"/>
    </xf>
    <xf numFmtId="0" fontId="9" fillId="0" borderId="0" xfId="0" applyFont="1" applyProtection="1"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/>
      <protection hidden="1"/>
    </xf>
    <xf numFmtId="0" fontId="10" fillId="0" borderId="0" xfId="1"/>
    <xf numFmtId="0" fontId="6" fillId="0" borderId="0" xfId="1" applyFont="1" applyAlignment="1">
      <alignment horizontal="center"/>
    </xf>
    <xf numFmtId="0" fontId="6" fillId="0" borderId="0" xfId="1" applyFont="1" applyAlignment="1" applyProtection="1">
      <alignment horizontal="center" vertical="center"/>
      <protection locked="0" hidden="1"/>
    </xf>
    <xf numFmtId="49" fontId="6" fillId="0" borderId="0" xfId="1" applyNumberFormat="1" applyFont="1" applyAlignment="1" applyProtection="1">
      <alignment horizontal="center" vertical="center"/>
      <protection locked="0" hidden="1"/>
    </xf>
    <xf numFmtId="0" fontId="10" fillId="0" borderId="0" xfId="1" applyAlignment="1" applyProtection="1">
      <alignment horizontal="center" vertical="center"/>
      <protection locked="0" hidden="1"/>
    </xf>
    <xf numFmtId="0" fontId="6" fillId="0" borderId="0" xfId="1" applyFont="1" applyAlignment="1">
      <alignment horizontal="right"/>
    </xf>
    <xf numFmtId="0" fontId="6" fillId="0" borderId="0" xfId="1" applyFont="1" applyAlignment="1" applyProtection="1">
      <alignment horizontal="center"/>
      <protection locked="0" hidden="1"/>
    </xf>
    <xf numFmtId="0" fontId="10" fillId="0" borderId="0" xfId="1" quotePrefix="1"/>
    <xf numFmtId="0" fontId="6" fillId="0" borderId="0" xfId="1" applyFont="1" applyAlignment="1" applyProtection="1">
      <alignment horizontal="left"/>
      <protection locked="0" hidden="1"/>
    </xf>
    <xf numFmtId="0" fontId="6" fillId="0" borderId="0" xfId="1" applyFont="1" applyProtection="1">
      <protection locked="0" hidden="1"/>
    </xf>
    <xf numFmtId="0" fontId="10" fillId="0" borderId="0" xfId="1" applyProtection="1">
      <protection locked="0" hidden="1"/>
    </xf>
    <xf numFmtId="0" fontId="10" fillId="0" borderId="0" xfId="1" applyAlignment="1">
      <alignment horizontal="center"/>
    </xf>
    <xf numFmtId="0" fontId="6" fillId="0" borderId="0" xfId="1" applyFont="1" applyAlignment="1">
      <alignment horizontal="left"/>
    </xf>
    <xf numFmtId="0" fontId="6" fillId="0" borderId="0" xfId="1" applyFont="1"/>
    <xf numFmtId="0" fontId="4" fillId="0" borderId="0" xfId="1" applyFont="1" applyAlignment="1">
      <alignment horizontal="center"/>
    </xf>
    <xf numFmtId="0" fontId="10" fillId="3" borderId="19" xfId="1" applyFill="1" applyBorder="1" applyAlignment="1" applyProtection="1">
      <alignment horizontal="center" vertical="center"/>
      <protection locked="0" hidden="1"/>
    </xf>
    <xf numFmtId="0" fontId="10" fillId="4" borderId="20" xfId="1" applyFill="1" applyBorder="1" applyAlignment="1" applyProtection="1">
      <alignment horizontal="center" vertical="center"/>
      <protection locked="0" hidden="1"/>
    </xf>
    <xf numFmtId="0" fontId="10" fillId="3" borderId="20" xfId="1" applyFill="1" applyBorder="1" applyAlignment="1" applyProtection="1">
      <alignment horizontal="center" vertical="center"/>
      <protection locked="0" hidden="1"/>
    </xf>
    <xf numFmtId="0" fontId="10" fillId="3" borderId="21" xfId="1" applyFill="1" applyBorder="1" applyAlignment="1" applyProtection="1">
      <alignment horizontal="center" vertical="center"/>
      <protection locked="0" hidden="1"/>
    </xf>
    <xf numFmtId="0" fontId="10" fillId="3" borderId="22" xfId="1" applyFill="1" applyBorder="1" applyAlignment="1" applyProtection="1">
      <alignment horizontal="center" vertical="center"/>
      <protection locked="0" hidden="1"/>
    </xf>
    <xf numFmtId="0" fontId="10" fillId="4" borderId="22" xfId="1" applyFill="1" applyBorder="1" applyAlignment="1" applyProtection="1">
      <alignment horizontal="center" vertical="center"/>
      <protection locked="0" hidden="1"/>
    </xf>
    <xf numFmtId="0" fontId="10" fillId="3" borderId="23" xfId="1" applyFill="1" applyBorder="1" applyAlignment="1" applyProtection="1">
      <alignment horizontal="center" vertical="center"/>
      <protection locked="0" hidden="1"/>
    </xf>
    <xf numFmtId="0" fontId="10" fillId="3" borderId="24" xfId="1" applyFill="1" applyBorder="1" applyAlignment="1" applyProtection="1">
      <alignment horizontal="center" vertical="center"/>
      <protection locked="0" hidden="1"/>
    </xf>
    <xf numFmtId="0" fontId="10" fillId="4" borderId="25" xfId="1" applyFill="1" applyBorder="1" applyAlignment="1" applyProtection="1">
      <alignment horizontal="center" vertical="center"/>
      <protection locked="0" hidden="1"/>
    </xf>
    <xf numFmtId="0" fontId="10" fillId="3" borderId="25" xfId="1" applyFill="1" applyBorder="1" applyAlignment="1" applyProtection="1">
      <alignment horizontal="center" vertical="center"/>
      <protection locked="0" hidden="1"/>
    </xf>
    <xf numFmtId="0" fontId="10" fillId="3" borderId="26" xfId="1" applyFill="1" applyBorder="1" applyAlignment="1" applyProtection="1">
      <alignment horizontal="center" vertical="center"/>
      <protection locked="0" hidden="1"/>
    </xf>
    <xf numFmtId="0" fontId="10" fillId="4" borderId="27" xfId="1" applyFill="1" applyBorder="1" applyAlignment="1" applyProtection="1">
      <alignment horizontal="center" vertical="center"/>
      <protection locked="0" hidden="1"/>
    </xf>
    <xf numFmtId="0" fontId="10" fillId="3" borderId="27" xfId="1" applyFill="1" applyBorder="1" applyAlignment="1" applyProtection="1">
      <alignment horizontal="center" vertical="center"/>
      <protection locked="0" hidden="1"/>
    </xf>
    <xf numFmtId="0" fontId="10" fillId="4" borderId="28" xfId="1" applyFill="1" applyBorder="1" applyAlignment="1" applyProtection="1">
      <alignment horizontal="center" vertical="center"/>
      <protection locked="0" hidden="1"/>
    </xf>
    <xf numFmtId="0" fontId="10" fillId="3" borderId="29" xfId="1" applyFill="1" applyBorder="1" applyAlignment="1" applyProtection="1">
      <alignment horizontal="center" vertical="center"/>
      <protection locked="0" hidden="1"/>
    </xf>
    <xf numFmtId="0" fontId="10" fillId="3" borderId="30" xfId="1" applyFill="1" applyBorder="1" applyAlignment="1" applyProtection="1">
      <alignment horizontal="center" vertical="center"/>
      <protection locked="0" hidden="1"/>
    </xf>
    <xf numFmtId="0" fontId="10" fillId="3" borderId="31" xfId="1" applyFill="1" applyBorder="1" applyAlignment="1" applyProtection="1">
      <alignment horizontal="center" vertical="center"/>
      <protection locked="0" hidden="1"/>
    </xf>
    <xf numFmtId="0" fontId="10" fillId="3" borderId="28" xfId="1" applyFill="1" applyBorder="1" applyAlignment="1" applyProtection="1">
      <alignment horizontal="center" vertical="center"/>
      <protection locked="0" hidden="1"/>
    </xf>
    <xf numFmtId="0" fontId="10" fillId="4" borderId="30" xfId="1" applyFill="1" applyBorder="1" applyAlignment="1" applyProtection="1">
      <alignment horizontal="center" vertical="center"/>
      <protection locked="0" hidden="1"/>
    </xf>
    <xf numFmtId="0" fontId="10" fillId="3" borderId="32" xfId="1" applyFill="1" applyBorder="1" applyAlignment="1" applyProtection="1">
      <alignment horizontal="center" vertical="center"/>
      <protection locked="0" hidden="1"/>
    </xf>
    <xf numFmtId="0" fontId="10" fillId="4" borderId="33" xfId="1" applyFill="1" applyBorder="1" applyAlignment="1" applyProtection="1">
      <alignment horizontal="center" vertical="center"/>
      <protection locked="0" hidden="1"/>
    </xf>
    <xf numFmtId="0" fontId="10" fillId="4" borderId="31" xfId="1" applyFill="1" applyBorder="1" applyAlignment="1" applyProtection="1">
      <alignment horizontal="center" vertical="center"/>
      <protection locked="0" hidden="1"/>
    </xf>
    <xf numFmtId="0" fontId="10" fillId="4" borderId="29" xfId="1" applyFill="1" applyBorder="1" applyAlignment="1" applyProtection="1">
      <alignment horizontal="center" vertical="center"/>
      <protection locked="0" hidden="1"/>
    </xf>
    <xf numFmtId="0" fontId="4" fillId="0" borderId="0" xfId="1" applyFont="1" applyAlignment="1" applyProtection="1">
      <alignment horizontal="center" vertical="center"/>
      <protection locked="0" hidden="1"/>
    </xf>
    <xf numFmtId="2" fontId="10" fillId="0" borderId="0" xfId="1" applyNumberFormat="1"/>
    <xf numFmtId="0" fontId="10" fillId="3" borderId="34" xfId="1" applyFill="1" applyBorder="1" applyAlignment="1" applyProtection="1">
      <alignment horizontal="center" vertical="center"/>
      <protection locked="0" hidden="1"/>
    </xf>
    <xf numFmtId="0" fontId="10" fillId="3" borderId="35" xfId="1" applyFill="1" applyBorder="1" applyAlignment="1" applyProtection="1">
      <alignment horizontal="center" vertical="center"/>
      <protection locked="0" hidden="1"/>
    </xf>
    <xf numFmtId="0" fontId="6" fillId="4" borderId="19" xfId="1" applyFont="1" applyFill="1" applyBorder="1" applyAlignment="1" applyProtection="1">
      <alignment horizontal="center" vertical="center"/>
      <protection locked="0" hidden="1"/>
    </xf>
    <xf numFmtId="0" fontId="6" fillId="3" borderId="20" xfId="1" applyFont="1" applyFill="1" applyBorder="1" applyAlignment="1" applyProtection="1">
      <alignment horizontal="center" vertical="center"/>
      <protection locked="0" hidden="1"/>
    </xf>
    <xf numFmtId="0" fontId="6" fillId="4" borderId="20" xfId="1" applyFont="1" applyFill="1" applyBorder="1" applyAlignment="1" applyProtection="1">
      <alignment horizontal="center" vertical="center"/>
      <protection locked="0" hidden="1"/>
    </xf>
    <xf numFmtId="0" fontId="6" fillId="3" borderId="23" xfId="1" applyFont="1" applyFill="1" applyBorder="1" applyAlignment="1" applyProtection="1">
      <alignment horizontal="center" vertical="center"/>
      <protection locked="0" hidden="1"/>
    </xf>
    <xf numFmtId="0" fontId="6" fillId="4" borderId="24" xfId="1" applyFont="1" applyFill="1" applyBorder="1" applyAlignment="1" applyProtection="1">
      <alignment horizontal="center" vertical="center"/>
      <protection locked="0" hidden="1"/>
    </xf>
    <xf numFmtId="0" fontId="6" fillId="3" borderId="25" xfId="1" applyFont="1" applyFill="1" applyBorder="1" applyAlignment="1" applyProtection="1">
      <alignment horizontal="center" vertical="center"/>
      <protection locked="0" hidden="1"/>
    </xf>
    <xf numFmtId="0" fontId="6" fillId="4" borderId="25" xfId="1" applyFont="1" applyFill="1" applyBorder="1" applyAlignment="1" applyProtection="1">
      <alignment horizontal="center" vertical="center"/>
      <protection locked="0" hidden="1"/>
    </xf>
    <xf numFmtId="0" fontId="6" fillId="3" borderId="30" xfId="1" applyFont="1" applyFill="1" applyBorder="1" applyAlignment="1" applyProtection="1">
      <alignment horizontal="center" vertical="center"/>
      <protection locked="0" hidden="1"/>
    </xf>
    <xf numFmtId="0" fontId="6" fillId="3" borderId="19" xfId="1" applyFont="1" applyFill="1" applyBorder="1" applyAlignment="1" applyProtection="1">
      <alignment horizontal="center" vertical="center"/>
      <protection locked="0" hidden="1"/>
    </xf>
    <xf numFmtId="0" fontId="6" fillId="3" borderId="24" xfId="1" applyFont="1" applyFill="1" applyBorder="1" applyAlignment="1" applyProtection="1">
      <alignment horizontal="center" vertical="center"/>
      <protection locked="0" hidden="1"/>
    </xf>
    <xf numFmtId="0" fontId="6" fillId="4" borderId="27" xfId="1" applyFont="1" applyFill="1" applyBorder="1" applyAlignment="1" applyProtection="1">
      <alignment horizontal="center" vertical="center"/>
      <protection locked="0" hidden="1"/>
    </xf>
    <xf numFmtId="0" fontId="6" fillId="4" borderId="30" xfId="1" applyFont="1" applyFill="1" applyBorder="1" applyAlignment="1" applyProtection="1">
      <alignment horizontal="center" vertical="center"/>
      <protection locked="0" hidden="1"/>
    </xf>
    <xf numFmtId="0" fontId="6" fillId="3" borderId="32" xfId="1" applyFont="1" applyFill="1" applyBorder="1" applyAlignment="1" applyProtection="1">
      <alignment horizontal="center" vertical="center"/>
      <protection locked="0" hidden="1"/>
    </xf>
    <xf numFmtId="0" fontId="10" fillId="4" borderId="36" xfId="1" applyFill="1" applyBorder="1" applyAlignment="1" applyProtection="1">
      <alignment horizontal="center" vertical="center"/>
      <protection locked="0" hidden="1"/>
    </xf>
    <xf numFmtId="0" fontId="4" fillId="0" borderId="0" xfId="1" applyFont="1"/>
    <xf numFmtId="49" fontId="6" fillId="0" borderId="0" xfId="1" applyNumberFormat="1" applyFont="1" applyAlignment="1">
      <alignment horizontal="center"/>
    </xf>
    <xf numFmtId="0" fontId="10" fillId="3" borderId="37" xfId="1" applyFill="1" applyBorder="1" applyAlignment="1" applyProtection="1">
      <alignment horizontal="center" vertical="center"/>
      <protection locked="0" hidden="1"/>
    </xf>
    <xf numFmtId="0" fontId="10" fillId="4" borderId="38" xfId="1" applyFill="1" applyBorder="1" applyAlignment="1" applyProtection="1">
      <alignment horizontal="center" vertical="center"/>
      <protection locked="0" hidden="1"/>
    </xf>
    <xf numFmtId="0" fontId="10" fillId="3" borderId="39" xfId="1" applyFill="1" applyBorder="1" applyAlignment="1" applyProtection="1">
      <alignment horizontal="center" vertical="center"/>
      <protection locked="0" hidden="1"/>
    </xf>
    <xf numFmtId="0" fontId="10" fillId="4" borderId="40" xfId="1" applyFill="1" applyBorder="1" applyAlignment="1" applyProtection="1">
      <alignment horizontal="center" vertical="center"/>
      <protection locked="0" hidden="1"/>
    </xf>
    <xf numFmtId="0" fontId="0" fillId="0" borderId="0" xfId="0" applyProtection="1">
      <protection hidden="1"/>
    </xf>
    <xf numFmtId="165" fontId="2" fillId="0" borderId="12" xfId="0" applyNumberFormat="1" applyFont="1" applyBorder="1" applyAlignment="1" applyProtection="1">
      <alignment horizontal="center" vertical="center"/>
      <protection hidden="1"/>
    </xf>
    <xf numFmtId="165" fontId="2" fillId="0" borderId="13" xfId="0" applyNumberFormat="1" applyFont="1" applyBorder="1" applyAlignment="1" applyProtection="1">
      <alignment horizontal="center" vertical="center"/>
      <protection hidden="1"/>
    </xf>
    <xf numFmtId="0" fontId="2" fillId="0" borderId="14" xfId="0" applyFont="1" applyBorder="1" applyAlignment="1" applyProtection="1">
      <alignment horizontal="center" wrapText="1"/>
      <protection hidden="1"/>
    </xf>
    <xf numFmtId="0" fontId="2" fillId="0" borderId="14" xfId="0" applyFont="1" applyBorder="1" applyAlignment="1" applyProtection="1">
      <alignment horizontal="center"/>
      <protection hidden="1"/>
    </xf>
    <xf numFmtId="166" fontId="8" fillId="0" borderId="15" xfId="0" applyNumberFormat="1" applyFont="1" applyBorder="1" applyAlignment="1" applyProtection="1">
      <alignment horizontal="center" vertical="center"/>
      <protection hidden="1"/>
    </xf>
    <xf numFmtId="166" fontId="8" fillId="0" borderId="16" xfId="0" applyNumberFormat="1" applyFont="1" applyBorder="1" applyAlignment="1" applyProtection="1">
      <alignment horizontal="center" vertical="center"/>
      <protection hidden="1"/>
    </xf>
    <xf numFmtId="166" fontId="8" fillId="0" borderId="17" xfId="0" applyNumberFormat="1" applyFont="1" applyBorder="1" applyAlignment="1" applyProtection="1">
      <alignment horizontal="center" vertical="center"/>
      <protection hidden="1"/>
    </xf>
    <xf numFmtId="166" fontId="8" fillId="0" borderId="18" xfId="0" applyNumberFormat="1" applyFont="1" applyBorder="1" applyAlignment="1" applyProtection="1">
      <alignment horizontal="center" vertical="center"/>
      <protection hidden="1"/>
    </xf>
    <xf numFmtId="164" fontId="2" fillId="0" borderId="12" xfId="0" applyNumberFormat="1" applyFont="1" applyBorder="1" applyAlignment="1" applyProtection="1">
      <alignment horizontal="center" vertical="center"/>
      <protection hidden="1"/>
    </xf>
    <xf numFmtId="164" fontId="2" fillId="0" borderId="13" xfId="0" applyNumberFormat="1" applyFont="1" applyBorder="1" applyAlignment="1" applyProtection="1">
      <alignment horizontal="center" vertical="center"/>
      <protection hidden="1"/>
    </xf>
    <xf numFmtId="10" fontId="2" fillId="0" borderId="12" xfId="0" applyNumberFormat="1" applyFont="1" applyBorder="1" applyAlignment="1" applyProtection="1">
      <alignment horizontal="center" vertical="center"/>
      <protection locked="0"/>
    </xf>
    <xf numFmtId="10" fontId="2" fillId="0" borderId="13" xfId="0" applyNumberFormat="1" applyFont="1" applyBorder="1" applyAlignment="1" applyProtection="1">
      <alignment horizontal="center" vertical="center"/>
      <protection locked="0"/>
    </xf>
    <xf numFmtId="10" fontId="7" fillId="0" borderId="12" xfId="0" applyNumberFormat="1" applyFont="1" applyBorder="1" applyAlignment="1" applyProtection="1">
      <alignment horizontal="center" vertical="center"/>
      <protection hidden="1"/>
    </xf>
    <xf numFmtId="10" fontId="7" fillId="0" borderId="13" xfId="0" applyNumberFormat="1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6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8" xfId="0" applyFont="1" applyBorder="1" applyAlignment="1" applyProtection="1">
      <alignment horizontal="center" vertical="center"/>
      <protection hidden="1"/>
    </xf>
    <xf numFmtId="0" fontId="3" fillId="0" borderId="9" xfId="0" applyFont="1" applyBorder="1" applyAlignment="1" applyProtection="1">
      <alignment horizontal="center" vertical="center"/>
      <protection hidden="1"/>
    </xf>
  </cellXfs>
  <cellStyles count="2">
    <cellStyle name="Normal" xfId="0" builtinId="0"/>
    <cellStyle name="Normal 2" xfId="1" xr:uid="{4B486805-E7CC-4D6C-B359-214D461C1A31}"/>
  </cellStyles>
  <dxfs count="10"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447675</xdr:colOff>
          <xdr:row>4</xdr:row>
          <xdr:rowOff>0</xdr:rowOff>
        </xdr:from>
        <xdr:to>
          <xdr:col>3</xdr:col>
          <xdr:colOff>9525</xdr:colOff>
          <xdr:row>5</xdr:row>
          <xdr:rowOff>228600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 Black"/>
                </a:rPr>
                <a:t>Lancement calculs CDC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447675</xdr:colOff>
          <xdr:row>4</xdr:row>
          <xdr:rowOff>0</xdr:rowOff>
        </xdr:from>
        <xdr:to>
          <xdr:col>3</xdr:col>
          <xdr:colOff>9525</xdr:colOff>
          <xdr:row>5</xdr:row>
          <xdr:rowOff>228600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1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 Black"/>
                </a:rPr>
                <a:t>Lancement calculs CDC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02D7A-FEC7-41A3-BDB0-71F8751241BF}">
  <sheetPr codeName="Feuil1"/>
  <dimension ref="A1:BP80"/>
  <sheetViews>
    <sheetView tabSelected="1" topLeftCell="A46" zoomScale="70" zoomScaleNormal="70" workbookViewId="0">
      <selection activeCell="B8" sqref="B8"/>
    </sheetView>
  </sheetViews>
  <sheetFormatPr baseColWidth="10" defaultColWidth="11.42578125" defaultRowHeight="15" x14ac:dyDescent="0.25"/>
  <cols>
    <col min="1" max="1" width="6.85546875" customWidth="1"/>
    <col min="2" max="2" width="30.5703125" customWidth="1"/>
    <col min="4" max="4" width="17.85546875" bestFit="1" customWidth="1"/>
    <col min="5" max="5" width="15.7109375" bestFit="1" customWidth="1"/>
    <col min="6" max="6" width="7.42578125" bestFit="1" customWidth="1"/>
    <col min="7" max="7" width="12.7109375" bestFit="1" customWidth="1"/>
    <col min="8" max="8" width="8.42578125" bestFit="1" customWidth="1"/>
    <col min="9" max="9" width="14.42578125" bestFit="1" customWidth="1"/>
    <col min="10" max="10" width="8.7109375" customWidth="1"/>
    <col min="11" max="11" width="12.7109375" bestFit="1" customWidth="1"/>
    <col min="12" max="12" width="8.42578125" customWidth="1"/>
    <col min="13" max="13" width="14.42578125" customWidth="1"/>
    <col min="14" max="15" width="8.7109375" customWidth="1"/>
    <col min="16" max="16" width="8.42578125" customWidth="1"/>
    <col min="17" max="17" width="35.42578125" bestFit="1" customWidth="1"/>
    <col min="18" max="18" width="8.7109375" bestFit="1" customWidth="1"/>
    <col min="19" max="20" width="12.7109375" bestFit="1" customWidth="1"/>
    <col min="21" max="21" width="6.85546875" customWidth="1"/>
    <col min="64" max="64" width="13.85546875" style="11" hidden="1" customWidth="1"/>
    <col min="65" max="68" width="0" hidden="1" customWidth="1"/>
  </cols>
  <sheetData>
    <row r="1" spans="1:68" ht="12.75" customHeight="1" x14ac:dyDescent="0.25">
      <c r="A1" s="118" t="str">
        <f ca="1">MID(CELL("nomfichier",A1),SEARCH("[",CELL("nomfichier",A1))+1,SEARCH("]",CELL("nomfichier",A1))-SEARCH("[",CELL("nomfichier",A1))-6)</f>
        <v>Dimension CDC en cours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20"/>
      <c r="V1" s="1"/>
      <c r="BL1" s="2"/>
      <c r="BM1" s="1"/>
    </row>
    <row r="2" spans="1:68" ht="13.5" customHeight="1" thickBot="1" x14ac:dyDescent="0.3">
      <c r="A2" s="121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3"/>
      <c r="V2" s="1"/>
      <c r="BL2" s="2"/>
      <c r="BM2" s="1"/>
    </row>
    <row r="3" spans="1:68" ht="15.75" customHeight="1" x14ac:dyDescent="0.2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5"/>
      <c r="R3" s="5"/>
      <c r="S3" s="5"/>
      <c r="T3" s="4"/>
      <c r="U3" s="6"/>
      <c r="V3" s="1"/>
      <c r="BL3" s="2"/>
      <c r="BM3" s="1"/>
    </row>
    <row r="4" spans="1:68" ht="15.75" customHeight="1" x14ac:dyDescent="0.25">
      <c r="A4" s="124" t="s">
        <v>0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6"/>
      <c r="V4" s="1"/>
      <c r="BL4" s="2"/>
      <c r="BM4" s="1"/>
    </row>
    <row r="5" spans="1:68" ht="15.75" customHeight="1" thickBot="1" x14ac:dyDescent="0.3">
      <c r="A5" s="7"/>
      <c r="B5" s="1"/>
      <c r="C5" s="1"/>
      <c r="D5" s="1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9"/>
      <c r="V5" s="1"/>
      <c r="BL5" s="2"/>
      <c r="BM5" s="1"/>
    </row>
    <row r="6" spans="1:68" ht="33" customHeight="1" thickBot="1" x14ac:dyDescent="0.3">
      <c r="A6" s="7"/>
      <c r="B6" s="1"/>
      <c r="C6" s="1"/>
      <c r="D6" s="1"/>
      <c r="E6" s="127" t="s">
        <v>1</v>
      </c>
      <c r="F6" s="127"/>
      <c r="G6" s="127"/>
      <c r="H6" s="127"/>
      <c r="I6" s="127" t="s">
        <v>2</v>
      </c>
      <c r="J6" s="127"/>
      <c r="K6" s="127"/>
      <c r="L6" s="127"/>
      <c r="M6" s="127" t="s">
        <v>3</v>
      </c>
      <c r="N6" s="127"/>
      <c r="O6" s="127"/>
      <c r="P6" s="127"/>
      <c r="Q6" s="10"/>
      <c r="R6" s="10"/>
      <c r="S6" s="10"/>
      <c r="T6" s="1"/>
      <c r="U6" s="9"/>
      <c r="V6" s="1"/>
      <c r="BM6" s="1"/>
    </row>
    <row r="7" spans="1:68" ht="33" customHeight="1" thickBot="1" x14ac:dyDescent="0.3">
      <c r="A7" s="7"/>
      <c r="B7" s="12" t="s">
        <v>4</v>
      </c>
      <c r="C7" s="13" t="s">
        <v>5</v>
      </c>
      <c r="D7" s="13" t="s">
        <v>6</v>
      </c>
      <c r="E7" s="13" t="s">
        <v>7</v>
      </c>
      <c r="F7" s="13" t="s">
        <v>8</v>
      </c>
      <c r="G7" s="13" t="s">
        <v>9</v>
      </c>
      <c r="H7" s="12" t="s">
        <v>10</v>
      </c>
      <c r="I7" s="13" t="s">
        <v>11</v>
      </c>
      <c r="J7" s="13" t="s">
        <v>8</v>
      </c>
      <c r="K7" s="13" t="s">
        <v>9</v>
      </c>
      <c r="L7" s="12" t="s">
        <v>10</v>
      </c>
      <c r="M7" s="13" t="s">
        <v>12</v>
      </c>
      <c r="N7" s="13" t="s">
        <v>8</v>
      </c>
      <c r="O7" s="13" t="s">
        <v>9</v>
      </c>
      <c r="P7" s="12" t="s">
        <v>10</v>
      </c>
      <c r="Q7" s="14" t="s">
        <v>13</v>
      </c>
      <c r="R7" s="15" t="s">
        <v>74</v>
      </c>
      <c r="S7" s="15" t="s">
        <v>14</v>
      </c>
      <c r="T7" s="13" t="s">
        <v>15</v>
      </c>
      <c r="U7" s="9"/>
      <c r="V7" s="1"/>
      <c r="BL7" s="16" t="s">
        <v>16</v>
      </c>
      <c r="BM7" s="16" t="s">
        <v>17</v>
      </c>
      <c r="BN7" s="54" t="s">
        <v>67</v>
      </c>
      <c r="BO7" s="54" t="s">
        <v>68</v>
      </c>
      <c r="BP7" s="54" t="s">
        <v>69</v>
      </c>
    </row>
    <row r="8" spans="1:68" ht="29.25" customHeight="1" thickBot="1" x14ac:dyDescent="0.3">
      <c r="A8" s="17">
        <v>1</v>
      </c>
      <c r="B8" s="18"/>
      <c r="C8" s="19">
        <v>3</v>
      </c>
      <c r="D8" s="19" t="s">
        <v>21</v>
      </c>
      <c r="E8" s="20">
        <v>35</v>
      </c>
      <c r="F8" s="21">
        <f>VLOOKUP($BN8,'Bases de Données'!$T$2:$AF$118,$BL8)</f>
        <v>26</v>
      </c>
      <c r="G8" s="21">
        <f>VLOOKUP($BN8,'Bases de Données'!$AH$2:$AT$118,$BL8)*$H8</f>
        <v>0.75900000000000001</v>
      </c>
      <c r="H8" s="22">
        <v>1</v>
      </c>
      <c r="I8" s="20"/>
      <c r="J8" s="21">
        <f>IF($BM8&lt;300,VLOOKUP($BO8,'Bases de Données'!$T$2:$AF$90,$BL8),0)</f>
        <v>0</v>
      </c>
      <c r="K8" s="21">
        <f>IF($J8=0,0,VLOOKUP($BO8,'Bases de Données'!$AH$2:$AT$90,$BL8)*$L8)</f>
        <v>0</v>
      </c>
      <c r="L8" s="22"/>
      <c r="M8" s="19"/>
      <c r="N8" s="21">
        <f>IF($BM8&lt;300,VLOOKUP($BP8,'Bases de Données'!$T$2:$AF$90,$BL8),0)</f>
        <v>0</v>
      </c>
      <c r="O8" s="21">
        <f>VLOOKUP($BP8,'Bases de Données'!$AH$2:$AT$90,$BL8)*$P8</f>
        <v>0</v>
      </c>
      <c r="P8" s="22"/>
      <c r="Q8" s="19" t="s">
        <v>22</v>
      </c>
      <c r="R8" s="22"/>
      <c r="S8" s="21">
        <f>SUM(G8,K8,O8)</f>
        <v>0.75900000000000001</v>
      </c>
      <c r="T8" s="21" t="e">
        <f>#REF!</f>
        <v>#REF!</v>
      </c>
      <c r="U8" s="9"/>
      <c r="V8" s="103"/>
      <c r="BL8" s="2">
        <f>VLOOKUP($C8,'Bases de Données'!$A$1:$B$23,2)</f>
        <v>5</v>
      </c>
      <c r="BM8" s="23">
        <f>IF($D8=0,0,VLOOKUP($D8,'Bases de Données'!$H$3:$I$9,2))</f>
        <v>100</v>
      </c>
      <c r="BN8" s="41">
        <f>VLOOKUP($E8,'Bases de Données'!$C$2:$D$30,2,FALSE)+VLOOKUP($D8,'Bases de Données'!$H$2:$I$11,2,FALSE)</f>
        <v>109</v>
      </c>
      <c r="BO8" s="41">
        <f>VLOOKUP($I8,'Bases de Données'!$C$2:$D$19,2,FALSE)+VLOOKUP($D8,'Bases de Données'!$H$2:$I$11,2,FALSE)</f>
        <v>101</v>
      </c>
      <c r="BP8" s="41">
        <f>VLOOKUP($M8,'Bases de Données'!$C$2:$D$19,2,FALSE)+VLOOKUP($D8,'Bases de Données'!$H$2:$I$11,2,FALSE)</f>
        <v>101</v>
      </c>
    </row>
    <row r="9" spans="1:68" ht="29.25" customHeight="1" thickBot="1" x14ac:dyDescent="0.3">
      <c r="A9" s="17">
        <v>2</v>
      </c>
      <c r="B9" s="24"/>
      <c r="C9" s="19">
        <v>3</v>
      </c>
      <c r="D9" s="19" t="s">
        <v>21</v>
      </c>
      <c r="E9" s="20">
        <v>16</v>
      </c>
      <c r="F9" s="21">
        <f>VLOOKUP($BN9,'Bases de Données'!$T$2:$AF$118,$BL9)</f>
        <v>19.5</v>
      </c>
      <c r="G9" s="21">
        <f>VLOOKUP($BN9,'Bases de Données'!$AH$2:$AT$118,$BL9)*$H9</f>
        <v>0.876</v>
      </c>
      <c r="H9" s="22">
        <v>2</v>
      </c>
      <c r="I9" s="20"/>
      <c r="J9" s="21">
        <f>IF($BM9&lt;300,VLOOKUP($BO9,'Bases de Données'!$T$2:$AF$90,$BL9),0)</f>
        <v>0</v>
      </c>
      <c r="K9" s="21">
        <f>IF($J9=0,0,VLOOKUP($BO9,'Bases de Données'!$AH$2:$AT$90,$BL9)*$L9)</f>
        <v>0</v>
      </c>
      <c r="L9" s="22"/>
      <c r="M9" s="19"/>
      <c r="N9" s="21">
        <f>IF($BM9&lt;300,VLOOKUP($BP9,'Bases de Données'!$T$2:$AF$90,$BL9),0)</f>
        <v>0</v>
      </c>
      <c r="O9" s="21">
        <f>VLOOKUP($BP9,'Bases de Données'!$AH$2:$AT$90,$BL9)*$P9</f>
        <v>0</v>
      </c>
      <c r="P9" s="22"/>
      <c r="Q9" s="19" t="s">
        <v>22</v>
      </c>
      <c r="R9" s="22"/>
      <c r="S9" s="21">
        <f t="shared" ref="S9:S61" si="0">SUM(G9,K9,O9)</f>
        <v>0.876</v>
      </c>
      <c r="T9" s="21" t="e">
        <f>#REF!</f>
        <v>#REF!</v>
      </c>
      <c r="U9" s="9"/>
      <c r="V9" s="103"/>
      <c r="BL9" s="2">
        <f>VLOOKUP($C9,'Bases de Données'!$A$1:$B$23,2)</f>
        <v>5</v>
      </c>
      <c r="BM9" s="23">
        <f>IF($D9=0,0,VLOOKUP($D9,'Bases de Données'!$H$3:$I$9,2))</f>
        <v>100</v>
      </c>
      <c r="BN9" s="41">
        <f>VLOOKUP($E9,'Bases de Données'!$C$2:$D$30,2,FALSE)+VLOOKUP($D9,'Bases de Données'!$H$2:$I$11,2,FALSE)</f>
        <v>107</v>
      </c>
      <c r="BO9" s="41">
        <f>VLOOKUP($I9,'Bases de Données'!$C$2:$D$19,2,FALSE)+VLOOKUP($D9,'Bases de Données'!$H$2:$I$11,2,FALSE)</f>
        <v>101</v>
      </c>
      <c r="BP9" s="41">
        <f>VLOOKUP($M9,'Bases de Données'!$C$2:$D$19,2,FALSE)+VLOOKUP($D9,'Bases de Données'!$H$2:$I$11,2,FALSE)</f>
        <v>101</v>
      </c>
    </row>
    <row r="10" spans="1:68" ht="29.25" customHeight="1" thickBot="1" x14ac:dyDescent="0.3">
      <c r="A10" s="17">
        <v>3</v>
      </c>
      <c r="B10" s="24"/>
      <c r="C10" s="19">
        <v>4</v>
      </c>
      <c r="D10" s="19" t="s">
        <v>21</v>
      </c>
      <c r="E10" s="20">
        <v>25</v>
      </c>
      <c r="F10" s="21">
        <f>VLOOKUP($BN10,'Bases de Données'!$T$2:$AF$118,$BL10)</f>
        <v>25.5</v>
      </c>
      <c r="G10" s="21">
        <f>VLOOKUP($BN10,'Bases de Données'!$AH$2:$AT$118,$BL10)*$H10</f>
        <v>2.1419999999999999</v>
      </c>
      <c r="H10" s="22">
        <v>3</v>
      </c>
      <c r="I10" s="20"/>
      <c r="J10" s="21">
        <f>IF($BM10&lt;300,VLOOKUP($BO10,'Bases de Données'!$T$2:$AF$90,$BL10),0)</f>
        <v>0</v>
      </c>
      <c r="K10" s="21">
        <f>IF($J10=0,0,VLOOKUP($BO10,'Bases de Données'!$AH$2:$AT$90,$BL10)*$L10)</f>
        <v>0</v>
      </c>
      <c r="L10" s="22"/>
      <c r="M10" s="19"/>
      <c r="N10" s="21">
        <f>IF($BM10&lt;300,VLOOKUP($BP10,'Bases de Données'!$T$2:$AF$90,$BL10),0)</f>
        <v>0</v>
      </c>
      <c r="O10" s="21">
        <f>VLOOKUP($BP10,'Bases de Données'!$AH$2:$AT$90,$BL10)*$P10</f>
        <v>0</v>
      </c>
      <c r="P10" s="22"/>
      <c r="Q10" s="19" t="s">
        <v>22</v>
      </c>
      <c r="R10" s="22"/>
      <c r="S10" s="21">
        <f t="shared" si="0"/>
        <v>2.1419999999999999</v>
      </c>
      <c r="T10" s="21" t="e">
        <f>#REF!</f>
        <v>#REF!</v>
      </c>
      <c r="U10" s="9"/>
      <c r="V10" s="103"/>
      <c r="BL10" s="2">
        <f>VLOOKUP($C10,'Bases de Données'!$A$1:$B$23,2)</f>
        <v>6</v>
      </c>
      <c r="BM10" s="23">
        <f>IF($D10=0,0,VLOOKUP($D10,'Bases de Données'!$H$3:$I$9,2))</f>
        <v>100</v>
      </c>
      <c r="BN10" s="41">
        <f>VLOOKUP($E10,'Bases de Données'!$C$2:$D$30,2,FALSE)+VLOOKUP($D10,'Bases de Données'!$H$2:$I$11,2,FALSE)</f>
        <v>108</v>
      </c>
      <c r="BO10" s="41">
        <f>VLOOKUP($I10,'Bases de Données'!$C$2:$D$19,2,FALSE)+VLOOKUP($D10,'Bases de Données'!$H$2:$I$11,2,FALSE)</f>
        <v>101</v>
      </c>
      <c r="BP10" s="41">
        <f>VLOOKUP($M10,'Bases de Données'!$C$2:$D$19,2,FALSE)+VLOOKUP($D10,'Bases de Données'!$H$2:$I$11,2,FALSE)</f>
        <v>101</v>
      </c>
    </row>
    <row r="11" spans="1:68" ht="29.25" customHeight="1" thickBot="1" x14ac:dyDescent="0.3">
      <c r="A11" s="17">
        <v>4</v>
      </c>
      <c r="B11" s="24"/>
      <c r="C11" s="19">
        <v>3</v>
      </c>
      <c r="D11" s="19" t="s">
        <v>21</v>
      </c>
      <c r="E11" s="20">
        <v>25</v>
      </c>
      <c r="F11" s="21">
        <f>VLOOKUP($BN11,'Bases de Données'!$T$2:$AF$118,$BL11)</f>
        <v>23.5</v>
      </c>
      <c r="G11" s="21">
        <f>VLOOKUP($BN11,'Bases de Données'!$AH$2:$AT$118,$BL11)*$H11</f>
        <v>2.38</v>
      </c>
      <c r="H11" s="22">
        <v>4</v>
      </c>
      <c r="I11" s="20"/>
      <c r="J11" s="21">
        <f>IF($BM11&lt;300,VLOOKUP($BO11,'Bases de Données'!$T$2:$AF$90,$BL11),0)</f>
        <v>0</v>
      </c>
      <c r="K11" s="21">
        <f>IF($J11=0,0,VLOOKUP($BO11,'Bases de Données'!$AH$2:$AT$90,$BL11)*$L11)</f>
        <v>0</v>
      </c>
      <c r="L11" s="22"/>
      <c r="M11" s="19"/>
      <c r="N11" s="21">
        <f>IF($BM11&lt;300,VLOOKUP($BP11,'Bases de Données'!$T$2:$AF$90,$BL11),0)</f>
        <v>0</v>
      </c>
      <c r="O11" s="21">
        <f>VLOOKUP($BP11,'Bases de Données'!$AH$2:$AT$90,$BL11)*$P11</f>
        <v>0</v>
      </c>
      <c r="P11" s="22"/>
      <c r="Q11" s="19" t="s">
        <v>22</v>
      </c>
      <c r="R11" s="22"/>
      <c r="S11" s="21">
        <f t="shared" si="0"/>
        <v>2.38</v>
      </c>
      <c r="T11" s="21" t="e">
        <f>#REF!</f>
        <v>#REF!</v>
      </c>
      <c r="U11" s="9"/>
      <c r="V11" s="103"/>
      <c r="BL11" s="2">
        <f>VLOOKUP($C11,'Bases de Données'!$A$1:$B$23,2)</f>
        <v>5</v>
      </c>
      <c r="BM11" s="23">
        <f>IF($D11=0,0,VLOOKUP($D11,'Bases de Données'!$H$3:$I$9,2))</f>
        <v>100</v>
      </c>
      <c r="BN11" s="41">
        <f>VLOOKUP($E11,'Bases de Données'!$C$2:$D$30,2,FALSE)+VLOOKUP($D11,'Bases de Données'!$H$2:$I$11,2,FALSE)</f>
        <v>108</v>
      </c>
      <c r="BO11" s="41">
        <f>VLOOKUP($I11,'Bases de Données'!$C$2:$D$19,2,FALSE)+VLOOKUP($D11,'Bases de Données'!$H$2:$I$11,2,FALSE)</f>
        <v>101</v>
      </c>
      <c r="BP11" s="41">
        <f>VLOOKUP($M11,'Bases de Données'!$C$2:$D$19,2,FALSE)+VLOOKUP($D11,'Bases de Données'!$H$2:$I$11,2,FALSE)</f>
        <v>101</v>
      </c>
    </row>
    <row r="12" spans="1:68" ht="29.25" customHeight="1" thickBot="1" x14ac:dyDescent="0.3">
      <c r="A12" s="17">
        <v>5</v>
      </c>
      <c r="B12" s="24"/>
      <c r="C12" s="19"/>
      <c r="D12" s="19"/>
      <c r="E12" s="20"/>
      <c r="F12" s="21">
        <f>VLOOKUP($BN12,'Bases de Données'!$T$2:$AF$118,$BL12)</f>
        <v>0</v>
      </c>
      <c r="G12" s="21">
        <f>VLOOKUP($BN12,'Bases de Données'!$AH$2:$AT$118,$BL12)*$H12</f>
        <v>0</v>
      </c>
      <c r="H12" s="22"/>
      <c r="I12" s="20"/>
      <c r="J12" s="21">
        <f>IF($BM12&lt;300,VLOOKUP($BO12,'Bases de Données'!$T$2:$AF$90,$BL12),0)</f>
        <v>0</v>
      </c>
      <c r="K12" s="21">
        <f>IF($J12=0,0,VLOOKUP($BO12,'Bases de Données'!$AH$2:$AT$90,$BL12)*$L12)</f>
        <v>0</v>
      </c>
      <c r="L12" s="22"/>
      <c r="M12" s="19"/>
      <c r="N12" s="21">
        <f>IF($BM12&lt;300,VLOOKUP($BP12,'Bases de Données'!$T$2:$AF$90,$BL12),0)</f>
        <v>0</v>
      </c>
      <c r="O12" s="21">
        <f>VLOOKUP($BP12,'Bases de Données'!$AH$2:$AT$90,$BL12)*$P12</f>
        <v>0</v>
      </c>
      <c r="P12" s="22"/>
      <c r="Q12" s="19"/>
      <c r="R12" s="22"/>
      <c r="S12" s="21">
        <f t="shared" si="0"/>
        <v>0</v>
      </c>
      <c r="T12" s="21" t="e">
        <f>#REF!</f>
        <v>#REF!</v>
      </c>
      <c r="U12" s="9"/>
      <c r="V12" s="103"/>
      <c r="BL12" s="2">
        <f>VLOOKUP($C12,'Bases de Données'!$A$1:$B$23,2)</f>
        <v>2</v>
      </c>
      <c r="BM12" s="23">
        <f>IF($D12=0,0,VLOOKUP($D12,'Bases de Données'!$H$3:$I$9,2))</f>
        <v>0</v>
      </c>
      <c r="BN12" s="41">
        <f>VLOOKUP($E12,'Bases de Données'!$C$2:$D$30,2,FALSE)+VLOOKUP($D12,'Bases de Données'!$H$2:$I$11,2,FALSE)</f>
        <v>1</v>
      </c>
      <c r="BO12" s="41">
        <f>VLOOKUP($I12,'Bases de Données'!$C$2:$D$19,2,FALSE)+VLOOKUP($D12,'Bases de Données'!$H$2:$I$11,2,FALSE)</f>
        <v>1</v>
      </c>
      <c r="BP12" s="41">
        <f>VLOOKUP($M12,'Bases de Données'!$C$2:$D$19,2,FALSE)+VLOOKUP($D12,'Bases de Données'!$H$2:$I$11,2,FALSE)</f>
        <v>1</v>
      </c>
    </row>
    <row r="13" spans="1:68" ht="29.25" customHeight="1" thickBot="1" x14ac:dyDescent="0.3">
      <c r="A13" s="17">
        <v>6</v>
      </c>
      <c r="B13" s="24"/>
      <c r="C13" s="19"/>
      <c r="D13" s="19"/>
      <c r="E13" s="20"/>
      <c r="F13" s="21">
        <f>VLOOKUP($BN13,'Bases de Données'!$T$2:$AF$118,$BL13)</f>
        <v>0</v>
      </c>
      <c r="G13" s="21">
        <f>VLOOKUP($BN13,'Bases de Données'!$AH$2:$AT$118,$BL13)*$H13</f>
        <v>0</v>
      </c>
      <c r="H13" s="22"/>
      <c r="I13" s="20"/>
      <c r="J13" s="21">
        <f>IF($BM13&lt;300,VLOOKUP($BO13,'Bases de Données'!$T$2:$AF$90,$BL13),0)</f>
        <v>0</v>
      </c>
      <c r="K13" s="21">
        <f>IF($J13=0,0,VLOOKUP($BO13,'Bases de Données'!$AH$2:$AT$90,$BL13)*$L13)</f>
        <v>0</v>
      </c>
      <c r="L13" s="22"/>
      <c r="M13" s="19"/>
      <c r="N13" s="21">
        <f>IF($BM13&lt;300,VLOOKUP($BP13,'Bases de Données'!$T$2:$AF$90,$BL13),0)</f>
        <v>0</v>
      </c>
      <c r="O13" s="21">
        <f>VLOOKUP($BP13,'Bases de Données'!$AH$2:$AT$90,$BL13)*$P13</f>
        <v>0</v>
      </c>
      <c r="P13" s="22"/>
      <c r="Q13" s="19"/>
      <c r="R13" s="22"/>
      <c r="S13" s="21">
        <f t="shared" si="0"/>
        <v>0</v>
      </c>
      <c r="T13" s="21" t="e">
        <f>#REF!</f>
        <v>#REF!</v>
      </c>
      <c r="U13" s="9"/>
      <c r="V13" s="103"/>
      <c r="BL13" s="2">
        <f>VLOOKUP($C13,'Bases de Données'!$A$1:$B$23,2)</f>
        <v>2</v>
      </c>
      <c r="BM13" s="23">
        <f>IF($D13=0,0,VLOOKUP($D13,'Bases de Données'!$H$3:$I$9,2))</f>
        <v>0</v>
      </c>
      <c r="BN13" s="41">
        <f>VLOOKUP($E13,'Bases de Données'!$C$2:$D$30,2,FALSE)+VLOOKUP($D13,'Bases de Données'!$H$2:$I$11,2,FALSE)</f>
        <v>1</v>
      </c>
      <c r="BO13" s="41">
        <f>VLOOKUP($I13,'Bases de Données'!$C$2:$D$19,2,FALSE)+VLOOKUP($D13,'Bases de Données'!$H$2:$I$11,2,FALSE)</f>
        <v>1</v>
      </c>
      <c r="BP13" s="41">
        <f>VLOOKUP($M13,'Bases de Données'!$C$2:$D$19,2,FALSE)+VLOOKUP($D13,'Bases de Données'!$H$2:$I$11,2,FALSE)</f>
        <v>1</v>
      </c>
    </row>
    <row r="14" spans="1:68" ht="29.25" customHeight="1" thickBot="1" x14ac:dyDescent="0.3">
      <c r="A14" s="17">
        <v>7</v>
      </c>
      <c r="B14" s="24"/>
      <c r="C14" s="19"/>
      <c r="D14" s="19"/>
      <c r="E14" s="20"/>
      <c r="F14" s="21">
        <f>VLOOKUP($BN14,'Bases de Données'!$T$2:$AF$118,$BL14)</f>
        <v>0</v>
      </c>
      <c r="G14" s="21">
        <f>VLOOKUP($BN14,'Bases de Données'!$AH$2:$AT$118,$BL14)*$H14</f>
        <v>0</v>
      </c>
      <c r="H14" s="22"/>
      <c r="I14" s="20"/>
      <c r="J14" s="21">
        <f>IF($BM14&lt;300,VLOOKUP($BO14,'Bases de Données'!$T$2:$AF$90,$BL14),0)</f>
        <v>0</v>
      </c>
      <c r="K14" s="21">
        <f>IF($J14=0,0,VLOOKUP($BO14,'Bases de Données'!$AH$2:$AT$90,$BL14)*$L14)</f>
        <v>0</v>
      </c>
      <c r="L14" s="22"/>
      <c r="M14" s="19"/>
      <c r="N14" s="21">
        <f>IF($BM14&lt;300,VLOOKUP($BP14,'Bases de Données'!$T$2:$AF$90,$BL14),0)</f>
        <v>0</v>
      </c>
      <c r="O14" s="21">
        <f>VLOOKUP($BP14,'Bases de Données'!$AH$2:$AT$90,$BL14)*$P14</f>
        <v>0</v>
      </c>
      <c r="P14" s="22"/>
      <c r="Q14" s="19"/>
      <c r="R14" s="22"/>
      <c r="S14" s="21">
        <f t="shared" si="0"/>
        <v>0</v>
      </c>
      <c r="T14" s="21" t="e">
        <f>#REF!</f>
        <v>#REF!</v>
      </c>
      <c r="U14" s="9"/>
      <c r="V14" s="103"/>
      <c r="BL14" s="2">
        <f>VLOOKUP($C14,'Bases de Données'!$A$1:$B$23,2)</f>
        <v>2</v>
      </c>
      <c r="BM14" s="23">
        <f>IF($D14=0,0,VLOOKUP($D14,'Bases de Données'!$H$3:$I$9,2))</f>
        <v>0</v>
      </c>
      <c r="BN14" s="41">
        <f>VLOOKUP($E14,'Bases de Données'!$C$2:$D$30,2,FALSE)+VLOOKUP($D14,'Bases de Données'!$H$2:$I$11,2,FALSE)</f>
        <v>1</v>
      </c>
      <c r="BO14" s="41">
        <f>VLOOKUP($I14,'Bases de Données'!$C$2:$D$19,2,FALSE)+VLOOKUP($D14,'Bases de Données'!$H$2:$I$11,2,FALSE)</f>
        <v>1</v>
      </c>
      <c r="BP14" s="41">
        <f>VLOOKUP($M14,'Bases de Données'!$C$2:$D$19,2,FALSE)+VLOOKUP($D14,'Bases de Données'!$H$2:$I$11,2,FALSE)</f>
        <v>1</v>
      </c>
    </row>
    <row r="15" spans="1:68" ht="29.25" customHeight="1" thickBot="1" x14ac:dyDescent="0.3">
      <c r="A15" s="17">
        <v>8</v>
      </c>
      <c r="B15" s="24"/>
      <c r="C15" s="19"/>
      <c r="D15" s="19"/>
      <c r="E15" s="20"/>
      <c r="F15" s="21">
        <f>VLOOKUP($BN15,'Bases de Données'!$T$2:$AF$118,$BL15)</f>
        <v>0</v>
      </c>
      <c r="G15" s="21">
        <f>VLOOKUP($BN15,'Bases de Données'!$AH$2:$AT$118,$BL15)*$H15</f>
        <v>0</v>
      </c>
      <c r="H15" s="22"/>
      <c r="I15" s="20"/>
      <c r="J15" s="21">
        <f>IF($BM15&lt;300,VLOOKUP($BO15,'Bases de Données'!$T$2:$AF$90,$BL15),0)</f>
        <v>0</v>
      </c>
      <c r="K15" s="21">
        <f>IF($J15=0,0,VLOOKUP($BO15,'Bases de Données'!$AH$2:$AT$90,$BL15)*$L15)</f>
        <v>0</v>
      </c>
      <c r="L15" s="22"/>
      <c r="M15" s="19"/>
      <c r="N15" s="21">
        <f>IF($BM15&lt;300,VLOOKUP($BP15,'Bases de Données'!$T$2:$AF$90,$BL15),0)</f>
        <v>0</v>
      </c>
      <c r="O15" s="21">
        <f>VLOOKUP($BP15,'Bases de Données'!$AH$2:$AT$90,$BL15)*$P15</f>
        <v>0</v>
      </c>
      <c r="P15" s="22"/>
      <c r="Q15" s="19"/>
      <c r="R15" s="22"/>
      <c r="S15" s="21">
        <f t="shared" si="0"/>
        <v>0</v>
      </c>
      <c r="T15" s="21" t="e">
        <f>#REF!</f>
        <v>#REF!</v>
      </c>
      <c r="U15" s="9"/>
      <c r="V15" s="103"/>
      <c r="BL15" s="2">
        <f>VLOOKUP($C15,'Bases de Données'!$A$1:$B$23,2)</f>
        <v>2</v>
      </c>
      <c r="BM15" s="23">
        <f>IF($D15=0,0,VLOOKUP($D15,'Bases de Données'!$H$3:$I$9,2))</f>
        <v>0</v>
      </c>
      <c r="BN15" s="41">
        <f>VLOOKUP($E15,'Bases de Données'!$C$2:$D$30,2,FALSE)+VLOOKUP($D15,'Bases de Données'!$H$2:$I$11,2,FALSE)</f>
        <v>1</v>
      </c>
      <c r="BO15" s="41">
        <f>VLOOKUP($I15,'Bases de Données'!$C$2:$D$19,2,FALSE)+VLOOKUP($D15,'Bases de Données'!$H$2:$I$11,2,FALSE)</f>
        <v>1</v>
      </c>
      <c r="BP15" s="41">
        <f>VLOOKUP($M15,'Bases de Données'!$C$2:$D$19,2,FALSE)+VLOOKUP($D15,'Bases de Données'!$H$2:$I$11,2,FALSE)</f>
        <v>1</v>
      </c>
    </row>
    <row r="16" spans="1:68" ht="29.25" customHeight="1" thickBot="1" x14ac:dyDescent="0.3">
      <c r="A16" s="17">
        <v>9</v>
      </c>
      <c r="B16" s="24"/>
      <c r="C16" s="19"/>
      <c r="D16" s="19"/>
      <c r="E16" s="20"/>
      <c r="F16" s="21">
        <f>VLOOKUP($BN16,'Bases de Données'!$T$2:$AF$118,$BL16)</f>
        <v>0</v>
      </c>
      <c r="G16" s="21">
        <f>VLOOKUP($BN16,'Bases de Données'!$AH$2:$AT$118,$BL16)*$H16</f>
        <v>0</v>
      </c>
      <c r="H16" s="22"/>
      <c r="I16" s="20"/>
      <c r="J16" s="21">
        <f>IF($BM16&lt;300,VLOOKUP($BO16,'Bases de Données'!$T$2:$AF$90,$BL16),0)</f>
        <v>0</v>
      </c>
      <c r="K16" s="21">
        <f>IF($J16=0,0,VLOOKUP($BO16,'Bases de Données'!$AH$2:$AT$90,$BL16)*$L16)</f>
        <v>0</v>
      </c>
      <c r="L16" s="22"/>
      <c r="M16" s="19"/>
      <c r="N16" s="21">
        <f>IF($BM16&lt;300,VLOOKUP($BP16,'Bases de Données'!$T$2:$AF$90,$BL16),0)</f>
        <v>0</v>
      </c>
      <c r="O16" s="21">
        <f>VLOOKUP($BP16,'Bases de Données'!$AH$2:$AT$90,$BL16)*$P16</f>
        <v>0</v>
      </c>
      <c r="P16" s="22"/>
      <c r="Q16" s="19"/>
      <c r="R16" s="22"/>
      <c r="S16" s="21">
        <f t="shared" si="0"/>
        <v>0</v>
      </c>
      <c r="T16" s="21" t="e">
        <f>#REF!</f>
        <v>#REF!</v>
      </c>
      <c r="U16" s="9"/>
      <c r="V16" s="103"/>
      <c r="BL16" s="2">
        <f>VLOOKUP($C16,'Bases de Données'!$A$1:$B$23,2)</f>
        <v>2</v>
      </c>
      <c r="BM16" s="23">
        <f>IF($D16=0,0,VLOOKUP($D16,'Bases de Données'!$H$3:$I$9,2))</f>
        <v>0</v>
      </c>
      <c r="BN16" s="41">
        <f>VLOOKUP($E16,'Bases de Données'!$C$2:$D$30,2,FALSE)+VLOOKUP($D16,'Bases de Données'!$H$2:$I$11,2,FALSE)</f>
        <v>1</v>
      </c>
      <c r="BO16" s="41">
        <f>VLOOKUP($I16,'Bases de Données'!$C$2:$D$19,2,FALSE)+VLOOKUP($D16,'Bases de Données'!$H$2:$I$11,2,FALSE)</f>
        <v>1</v>
      </c>
      <c r="BP16" s="41">
        <f>VLOOKUP($M16,'Bases de Données'!$C$2:$D$19,2,FALSE)+VLOOKUP($D16,'Bases de Données'!$H$2:$I$11,2,FALSE)</f>
        <v>1</v>
      </c>
    </row>
    <row r="17" spans="1:68" ht="29.25" customHeight="1" thickBot="1" x14ac:dyDescent="0.3">
      <c r="A17" s="17">
        <v>10</v>
      </c>
      <c r="B17" s="24"/>
      <c r="C17" s="19"/>
      <c r="D17" s="19"/>
      <c r="E17" s="20"/>
      <c r="F17" s="21">
        <f>VLOOKUP($BN17,'Bases de Données'!$T$2:$AF$118,$BL17)</f>
        <v>0</v>
      </c>
      <c r="G17" s="21">
        <f>VLOOKUP($BN17,'Bases de Données'!$AH$2:$AT$118,$BL17)*$H17</f>
        <v>0</v>
      </c>
      <c r="H17" s="22"/>
      <c r="I17" s="20"/>
      <c r="J17" s="21">
        <f>IF($BM17&lt;300,VLOOKUP($BO17,'Bases de Données'!$T$2:$AF$90,$BL17),0)</f>
        <v>0</v>
      </c>
      <c r="K17" s="21">
        <f>IF($J17=0,0,VLOOKUP($BO17,'Bases de Données'!$AH$2:$AT$90,$BL17)*$L17)</f>
        <v>0</v>
      </c>
      <c r="L17" s="22"/>
      <c r="M17" s="19"/>
      <c r="N17" s="21">
        <f>IF($BM17&lt;300,VLOOKUP($BP17,'Bases de Données'!$T$2:$AF$90,$BL17),0)</f>
        <v>0</v>
      </c>
      <c r="O17" s="21">
        <f>VLOOKUP($BP17,'Bases de Données'!$AH$2:$AT$90,$BL17)*$P17</f>
        <v>0</v>
      </c>
      <c r="P17" s="22"/>
      <c r="Q17" s="19"/>
      <c r="R17" s="22"/>
      <c r="S17" s="21">
        <f t="shared" si="0"/>
        <v>0</v>
      </c>
      <c r="T17" s="21" t="e">
        <f>#REF!</f>
        <v>#REF!</v>
      </c>
      <c r="U17" s="9"/>
      <c r="V17" s="103"/>
      <c r="BL17" s="2">
        <f>VLOOKUP($C17,'Bases de Données'!$A$1:$B$23,2)</f>
        <v>2</v>
      </c>
      <c r="BM17" s="23">
        <f>IF($D17=0,0,VLOOKUP($D17,'Bases de Données'!$H$3:$I$9,2))</f>
        <v>0</v>
      </c>
      <c r="BN17" s="41">
        <f>VLOOKUP($E17,'Bases de Données'!$C$2:$D$30,2,FALSE)+VLOOKUP($D17,'Bases de Données'!$H$2:$I$11,2,FALSE)</f>
        <v>1</v>
      </c>
      <c r="BO17" s="41">
        <f>VLOOKUP($I17,'Bases de Données'!$C$2:$D$19,2,FALSE)+VLOOKUP($D17,'Bases de Données'!$H$2:$I$11,2,FALSE)</f>
        <v>1</v>
      </c>
      <c r="BP17" s="41">
        <f>VLOOKUP($M17,'Bases de Données'!$C$2:$D$19,2,FALSE)+VLOOKUP($D17,'Bases de Données'!$H$2:$I$11,2,FALSE)</f>
        <v>1</v>
      </c>
    </row>
    <row r="18" spans="1:68" ht="29.25" customHeight="1" thickBot="1" x14ac:dyDescent="0.3">
      <c r="A18" s="17">
        <v>11</v>
      </c>
      <c r="B18" s="24"/>
      <c r="C18" s="19"/>
      <c r="D18" s="19"/>
      <c r="E18" s="20"/>
      <c r="F18" s="21">
        <f>VLOOKUP($BN18,'Bases de Données'!$T$2:$AF$118,$BL18)</f>
        <v>0</v>
      </c>
      <c r="G18" s="21">
        <f>VLOOKUP($BN18,'Bases de Données'!$AH$2:$AT$118,$BL18)*$H18</f>
        <v>0</v>
      </c>
      <c r="H18" s="22"/>
      <c r="I18" s="20"/>
      <c r="J18" s="21">
        <f>IF($BM18&lt;300,VLOOKUP($BO18,'Bases de Données'!$T$2:$AF$90,$BL18),0)</f>
        <v>0</v>
      </c>
      <c r="K18" s="21">
        <f>IF($J18=0,0,VLOOKUP($BO18,'Bases de Données'!$AH$2:$AT$90,$BL18)*$L18)</f>
        <v>0</v>
      </c>
      <c r="L18" s="22"/>
      <c r="M18" s="19"/>
      <c r="N18" s="21">
        <f>IF($BM18&lt;300,VLOOKUP($BP18,'Bases de Données'!$T$2:$AF$90,$BL18),0)</f>
        <v>0</v>
      </c>
      <c r="O18" s="21">
        <f>VLOOKUP($BP18,'Bases de Données'!$AH$2:$AT$90,$BL18)*$P18</f>
        <v>0</v>
      </c>
      <c r="P18" s="22"/>
      <c r="Q18" s="19"/>
      <c r="R18" s="22"/>
      <c r="S18" s="21">
        <f t="shared" si="0"/>
        <v>0</v>
      </c>
      <c r="T18" s="21" t="e">
        <f>#REF!</f>
        <v>#REF!</v>
      </c>
      <c r="U18" s="9"/>
      <c r="V18" s="103"/>
      <c r="BL18" s="2">
        <f>VLOOKUP($C18,'Bases de Données'!$A$1:$B$23,2)</f>
        <v>2</v>
      </c>
      <c r="BM18" s="23">
        <f>IF($D18=0,0,VLOOKUP($D18,'Bases de Données'!$H$3:$I$9,2))</f>
        <v>0</v>
      </c>
      <c r="BN18" s="41">
        <f>VLOOKUP($E18,'Bases de Données'!$C$2:$D$30,2,FALSE)+VLOOKUP($D18,'Bases de Données'!$H$2:$I$11,2,FALSE)</f>
        <v>1</v>
      </c>
      <c r="BO18" s="41">
        <f>VLOOKUP($I18,'Bases de Données'!$C$2:$D$19,2,FALSE)+VLOOKUP($D18,'Bases de Données'!$H$2:$I$11,2,FALSE)</f>
        <v>1</v>
      </c>
      <c r="BP18" s="41">
        <f>VLOOKUP($M18,'Bases de Données'!$C$2:$D$19,2,FALSE)+VLOOKUP($D18,'Bases de Données'!$H$2:$I$11,2,FALSE)</f>
        <v>1</v>
      </c>
    </row>
    <row r="19" spans="1:68" ht="29.25" customHeight="1" thickBot="1" x14ac:dyDescent="0.3">
      <c r="A19" s="17">
        <v>12</v>
      </c>
      <c r="B19" s="24"/>
      <c r="C19" s="19"/>
      <c r="D19" s="19"/>
      <c r="E19" s="20"/>
      <c r="F19" s="21">
        <f>VLOOKUP($BN19,'Bases de Données'!$T$2:$AF$118,$BL19)</f>
        <v>0</v>
      </c>
      <c r="G19" s="21">
        <f>VLOOKUP($BN19,'Bases de Données'!$AH$2:$AT$118,$BL19)*$H19</f>
        <v>0</v>
      </c>
      <c r="H19" s="22"/>
      <c r="I19" s="20"/>
      <c r="J19" s="21">
        <f>IF($BM19&lt;300,VLOOKUP($BO19,'Bases de Données'!$T$2:$AF$90,$BL19),0)</f>
        <v>0</v>
      </c>
      <c r="K19" s="21">
        <f>IF($J19=0,0,VLOOKUP($BO19,'Bases de Données'!$AH$2:$AT$90,$BL19)*$L19)</f>
        <v>0</v>
      </c>
      <c r="L19" s="22"/>
      <c r="M19" s="19"/>
      <c r="N19" s="21">
        <f>IF($BM19&lt;300,VLOOKUP($BP19,'Bases de Données'!$T$2:$AF$90,$BL19),0)</f>
        <v>0</v>
      </c>
      <c r="O19" s="21">
        <f>VLOOKUP($BP19,'Bases de Données'!$AH$2:$AT$90,$BL19)*$P19</f>
        <v>0</v>
      </c>
      <c r="P19" s="22"/>
      <c r="Q19" s="19"/>
      <c r="R19" s="22"/>
      <c r="S19" s="21">
        <f t="shared" si="0"/>
        <v>0</v>
      </c>
      <c r="T19" s="21" t="e">
        <f>#REF!</f>
        <v>#REF!</v>
      </c>
      <c r="U19" s="9"/>
      <c r="V19" s="103"/>
      <c r="BL19" s="2">
        <f>VLOOKUP($C19,'Bases de Données'!$A$1:$B$23,2)</f>
        <v>2</v>
      </c>
      <c r="BM19" s="23">
        <f>IF($D19=0,0,VLOOKUP($D19,'Bases de Données'!$H$3:$I$9,2))</f>
        <v>0</v>
      </c>
      <c r="BN19" s="41">
        <f>VLOOKUP($E19,'Bases de Données'!$C$2:$D$30,2,FALSE)+VLOOKUP($D19,'Bases de Données'!$H$2:$I$11,2,FALSE)</f>
        <v>1</v>
      </c>
      <c r="BO19" s="41">
        <f>VLOOKUP($I19,'Bases de Données'!$C$2:$D$19,2,FALSE)+VLOOKUP($D19,'Bases de Données'!$H$2:$I$11,2,FALSE)</f>
        <v>1</v>
      </c>
      <c r="BP19" s="41">
        <f>VLOOKUP($M19,'Bases de Données'!$C$2:$D$19,2,FALSE)+VLOOKUP($D19,'Bases de Données'!$H$2:$I$11,2,FALSE)</f>
        <v>1</v>
      </c>
    </row>
    <row r="20" spans="1:68" ht="29.25" customHeight="1" thickBot="1" x14ac:dyDescent="0.3">
      <c r="A20" s="17">
        <v>13</v>
      </c>
      <c r="B20" s="24"/>
      <c r="C20" s="19"/>
      <c r="D20" s="19"/>
      <c r="E20" s="20"/>
      <c r="F20" s="21">
        <f>VLOOKUP($BN20,'Bases de Données'!$T$2:$AF$118,$BL20)</f>
        <v>0</v>
      </c>
      <c r="G20" s="21">
        <f>VLOOKUP($BN20,'Bases de Données'!$AH$2:$AT$118,$BL20)*$H20</f>
        <v>0</v>
      </c>
      <c r="H20" s="22"/>
      <c r="I20" s="20"/>
      <c r="J20" s="21">
        <f>IF($BM20&lt;300,VLOOKUP($BO20,'Bases de Données'!$T$2:$AF$90,$BL20),0)</f>
        <v>0</v>
      </c>
      <c r="K20" s="21">
        <f>IF($J20=0,0,VLOOKUP($BO20,'Bases de Données'!$AH$2:$AT$90,$BL20)*$L20)</f>
        <v>0</v>
      </c>
      <c r="L20" s="22"/>
      <c r="M20" s="19"/>
      <c r="N20" s="21">
        <f>IF($BM20&lt;300,VLOOKUP($BP20,'Bases de Données'!$T$2:$AF$90,$BL20),0)</f>
        <v>0</v>
      </c>
      <c r="O20" s="21">
        <f>VLOOKUP($BP20,'Bases de Données'!$AH$2:$AT$90,$BL20)*$P20</f>
        <v>0</v>
      </c>
      <c r="P20" s="22"/>
      <c r="Q20" s="19"/>
      <c r="R20" s="22"/>
      <c r="S20" s="21">
        <f t="shared" si="0"/>
        <v>0</v>
      </c>
      <c r="T20" s="21" t="e">
        <f>#REF!</f>
        <v>#REF!</v>
      </c>
      <c r="U20" s="9"/>
      <c r="V20" s="103"/>
      <c r="BL20" s="2">
        <f>VLOOKUP($C20,'Bases de Données'!$A$1:$B$23,2)</f>
        <v>2</v>
      </c>
      <c r="BM20" s="23">
        <f>IF($D20=0,0,VLOOKUP($D20,'Bases de Données'!$H$3:$I$9,2))</f>
        <v>0</v>
      </c>
      <c r="BN20" s="41">
        <f>VLOOKUP($E20,'Bases de Données'!$C$2:$D$30,2,FALSE)+VLOOKUP($D20,'Bases de Données'!$H$2:$I$11,2,FALSE)</f>
        <v>1</v>
      </c>
      <c r="BO20" s="41">
        <f>VLOOKUP($I20,'Bases de Données'!$C$2:$D$19,2,FALSE)+VLOOKUP($D20,'Bases de Données'!$H$2:$I$11,2,FALSE)</f>
        <v>1</v>
      </c>
      <c r="BP20" s="41">
        <f>VLOOKUP($M20,'Bases de Données'!$C$2:$D$19,2,FALSE)+VLOOKUP($D20,'Bases de Données'!$H$2:$I$11,2,FALSE)</f>
        <v>1</v>
      </c>
    </row>
    <row r="21" spans="1:68" ht="29.25" customHeight="1" thickBot="1" x14ac:dyDescent="0.3">
      <c r="A21" s="17">
        <v>14</v>
      </c>
      <c r="B21" s="24"/>
      <c r="C21" s="19"/>
      <c r="D21" s="19"/>
      <c r="E21" s="20"/>
      <c r="F21" s="21">
        <f>VLOOKUP($BN21,'Bases de Données'!$T$2:$AF$118,$BL21)</f>
        <v>0</v>
      </c>
      <c r="G21" s="21">
        <f>VLOOKUP($BN21,'Bases de Données'!$AH$2:$AT$118,$BL21)*$H21</f>
        <v>0</v>
      </c>
      <c r="H21" s="22"/>
      <c r="I21" s="20"/>
      <c r="J21" s="21">
        <f>IF($BM21&lt;300,VLOOKUP($BO21,'Bases de Données'!$T$2:$AF$90,$BL21),0)</f>
        <v>0</v>
      </c>
      <c r="K21" s="21">
        <f>IF($J21=0,0,VLOOKUP($BO21,'Bases de Données'!$AH$2:$AT$90,$BL21)*$L21)</f>
        <v>0</v>
      </c>
      <c r="L21" s="22"/>
      <c r="M21" s="19"/>
      <c r="N21" s="21">
        <f>IF($BM21&lt;300,VLOOKUP($BP21,'Bases de Données'!$T$2:$AF$90,$BL21),0)</f>
        <v>0</v>
      </c>
      <c r="O21" s="21">
        <f>VLOOKUP($BP21,'Bases de Données'!$AH$2:$AT$90,$BL21)*$P21</f>
        <v>0</v>
      </c>
      <c r="P21" s="22"/>
      <c r="Q21" s="19"/>
      <c r="R21" s="22"/>
      <c r="S21" s="21">
        <f t="shared" si="0"/>
        <v>0</v>
      </c>
      <c r="T21" s="21" t="e">
        <f>#REF!</f>
        <v>#REF!</v>
      </c>
      <c r="U21" s="9"/>
      <c r="V21" s="103"/>
      <c r="BL21" s="2">
        <f>VLOOKUP($C21,'Bases de Données'!$A$1:$B$23,2)</f>
        <v>2</v>
      </c>
      <c r="BM21" s="23">
        <f>IF($D21=0,0,VLOOKUP($D21,'Bases de Données'!$H$3:$I$9,2))</f>
        <v>0</v>
      </c>
      <c r="BN21" s="41">
        <f>VLOOKUP($E21,'Bases de Données'!$C$2:$D$30,2,FALSE)+VLOOKUP($D21,'Bases de Données'!$H$2:$I$11,2,FALSE)</f>
        <v>1</v>
      </c>
      <c r="BO21" s="41">
        <f>VLOOKUP($I21,'Bases de Données'!$C$2:$D$19,2,FALSE)+VLOOKUP($D21,'Bases de Données'!$H$2:$I$11,2,FALSE)</f>
        <v>1</v>
      </c>
      <c r="BP21" s="41">
        <f>VLOOKUP($M21,'Bases de Données'!$C$2:$D$19,2,FALSE)+VLOOKUP($D21,'Bases de Données'!$H$2:$I$11,2,FALSE)</f>
        <v>1</v>
      </c>
    </row>
    <row r="22" spans="1:68" ht="29.25" customHeight="1" thickBot="1" x14ac:dyDescent="0.3">
      <c r="A22" s="17">
        <v>15</v>
      </c>
      <c r="B22" s="24"/>
      <c r="C22" s="19"/>
      <c r="D22" s="19"/>
      <c r="E22" s="20"/>
      <c r="F22" s="21">
        <f>VLOOKUP($BN22,'Bases de Données'!$T$2:$AF$118,$BL22)</f>
        <v>0</v>
      </c>
      <c r="G22" s="21">
        <f>VLOOKUP($BN22,'Bases de Données'!$AH$2:$AT$118,$BL22)*$H22</f>
        <v>0</v>
      </c>
      <c r="H22" s="22"/>
      <c r="I22" s="20"/>
      <c r="J22" s="21">
        <f>IF($BM22&lt;300,VLOOKUP($BO22,'Bases de Données'!$T$2:$AF$90,$BL22),0)</f>
        <v>0</v>
      </c>
      <c r="K22" s="21">
        <f>IF($J22=0,0,VLOOKUP($BO22,'Bases de Données'!$AH$2:$AT$90,$BL22)*$L22)</f>
        <v>0</v>
      </c>
      <c r="L22" s="22"/>
      <c r="M22" s="19"/>
      <c r="N22" s="21">
        <f>IF($BM22&lt;300,VLOOKUP($BP22,'Bases de Données'!$T$2:$AF$90,$BL22),0)</f>
        <v>0</v>
      </c>
      <c r="O22" s="21">
        <f>VLOOKUP($BP22,'Bases de Données'!$AH$2:$AT$90,$BL22)*$P22</f>
        <v>0</v>
      </c>
      <c r="P22" s="22"/>
      <c r="Q22" s="19"/>
      <c r="R22" s="22"/>
      <c r="S22" s="21">
        <f t="shared" si="0"/>
        <v>0</v>
      </c>
      <c r="T22" s="21" t="e">
        <f>#REF!</f>
        <v>#REF!</v>
      </c>
      <c r="U22" s="9"/>
      <c r="V22" s="103"/>
      <c r="BL22" s="2">
        <f>VLOOKUP($C22,'Bases de Données'!$A$1:$B$23,2)</f>
        <v>2</v>
      </c>
      <c r="BM22" s="23">
        <f>IF($D22=0,0,VLOOKUP($D22,'Bases de Données'!$H$3:$I$9,2))</f>
        <v>0</v>
      </c>
      <c r="BN22" s="41">
        <f>VLOOKUP($E22,'Bases de Données'!$C$2:$D$30,2,FALSE)+VLOOKUP($D22,'Bases de Données'!$H$2:$I$11,2,FALSE)</f>
        <v>1</v>
      </c>
      <c r="BO22" s="41">
        <f>VLOOKUP($I22,'Bases de Données'!$C$2:$D$19,2,FALSE)+VLOOKUP($D22,'Bases de Données'!$H$2:$I$11,2,FALSE)</f>
        <v>1</v>
      </c>
      <c r="BP22" s="41">
        <f>VLOOKUP($M22,'Bases de Données'!$C$2:$D$19,2,FALSE)+VLOOKUP($D22,'Bases de Données'!$H$2:$I$11,2,FALSE)</f>
        <v>1</v>
      </c>
    </row>
    <row r="23" spans="1:68" ht="29.25" customHeight="1" thickBot="1" x14ac:dyDescent="0.3">
      <c r="A23" s="17">
        <v>16</v>
      </c>
      <c r="B23" s="24"/>
      <c r="C23" s="19"/>
      <c r="D23" s="19"/>
      <c r="E23" s="20"/>
      <c r="F23" s="21">
        <f>VLOOKUP($BN23,'Bases de Données'!$T$2:$AF$118,$BL23)</f>
        <v>0</v>
      </c>
      <c r="G23" s="21">
        <f>VLOOKUP($BN23,'Bases de Données'!$AH$2:$AT$118,$BL23)*$H23</f>
        <v>0</v>
      </c>
      <c r="H23" s="22"/>
      <c r="I23" s="20"/>
      <c r="J23" s="21">
        <f>IF($BM23&lt;300,VLOOKUP($BO23,'Bases de Données'!$T$2:$AF$90,$BL23),0)</f>
        <v>0</v>
      </c>
      <c r="K23" s="21">
        <f>IF($J23=0,0,VLOOKUP($BO23,'Bases de Données'!$AH$2:$AT$90,$BL23)*$L23)</f>
        <v>0</v>
      </c>
      <c r="L23" s="22"/>
      <c r="M23" s="19"/>
      <c r="N23" s="21">
        <f>IF($BM23&lt;300,VLOOKUP($BP23,'Bases de Données'!$T$2:$AF$90,$BL23),0)</f>
        <v>0</v>
      </c>
      <c r="O23" s="21">
        <f>VLOOKUP($BP23,'Bases de Données'!$AH$2:$AT$90,$BL23)*$P23</f>
        <v>0</v>
      </c>
      <c r="P23" s="22"/>
      <c r="Q23" s="19"/>
      <c r="R23" s="22"/>
      <c r="S23" s="21">
        <f t="shared" si="0"/>
        <v>0</v>
      </c>
      <c r="T23" s="21" t="e">
        <f>#REF!</f>
        <v>#REF!</v>
      </c>
      <c r="U23" s="9"/>
      <c r="V23" s="1"/>
      <c r="BL23" s="2">
        <f>VLOOKUP($C23,'Bases de Données'!$A$1:$B$23,2)</f>
        <v>2</v>
      </c>
      <c r="BM23" s="23">
        <f>IF($D23=0,0,VLOOKUP($D23,'Bases de Données'!$H$3:$I$9,2))</f>
        <v>0</v>
      </c>
      <c r="BN23" s="41">
        <f>VLOOKUP($E23,'Bases de Données'!$C$2:$D$30,2,FALSE)+VLOOKUP($D23,'Bases de Données'!$H$2:$I$11,2,FALSE)</f>
        <v>1</v>
      </c>
      <c r="BO23" s="41">
        <f>VLOOKUP($I23,'Bases de Données'!$C$2:$D$19,2,FALSE)+VLOOKUP($D23,'Bases de Données'!$H$2:$I$11,2,FALSE)</f>
        <v>1</v>
      </c>
      <c r="BP23" s="41">
        <f>VLOOKUP($M23,'Bases de Données'!$C$2:$D$19,2,FALSE)+VLOOKUP($D23,'Bases de Données'!$H$2:$I$11,2,FALSE)</f>
        <v>1</v>
      </c>
    </row>
    <row r="24" spans="1:68" ht="29.25" customHeight="1" thickBot="1" x14ac:dyDescent="0.3">
      <c r="A24" s="17">
        <v>17</v>
      </c>
      <c r="B24" s="24"/>
      <c r="C24" s="19"/>
      <c r="D24" s="19"/>
      <c r="E24" s="20"/>
      <c r="F24" s="21">
        <f>VLOOKUP($BN24,'Bases de Données'!$T$2:$AF$118,$BL24)</f>
        <v>0</v>
      </c>
      <c r="G24" s="21">
        <f>VLOOKUP($BN24,'Bases de Données'!$AH$2:$AT$118,$BL24)*$H24</f>
        <v>0</v>
      </c>
      <c r="H24" s="22"/>
      <c r="I24" s="20"/>
      <c r="J24" s="21">
        <f>IF($BM24&lt;300,VLOOKUP($BO24,'Bases de Données'!$T$2:$AF$90,$BL24),0)</f>
        <v>0</v>
      </c>
      <c r="K24" s="21">
        <f>IF($J24=0,0,VLOOKUP($BO24,'Bases de Données'!$AH$2:$AT$90,$BL24)*$L24)</f>
        <v>0</v>
      </c>
      <c r="L24" s="22"/>
      <c r="M24" s="19"/>
      <c r="N24" s="21">
        <f>IF($BM24&lt;300,VLOOKUP($BP24,'Bases de Données'!$T$2:$AF$90,$BL24),0)</f>
        <v>0</v>
      </c>
      <c r="O24" s="21">
        <f>VLOOKUP($BP24,'Bases de Données'!$AH$2:$AT$90,$BL24)*$P24</f>
        <v>0</v>
      </c>
      <c r="P24" s="22"/>
      <c r="Q24" s="19"/>
      <c r="R24" s="22"/>
      <c r="S24" s="21">
        <f t="shared" si="0"/>
        <v>0</v>
      </c>
      <c r="T24" s="21" t="e">
        <f>#REF!</f>
        <v>#REF!</v>
      </c>
      <c r="U24" s="9"/>
      <c r="V24" s="1"/>
      <c r="BL24" s="2">
        <f>VLOOKUP($C24,'Bases de Données'!$A$1:$B$23,2)</f>
        <v>2</v>
      </c>
      <c r="BM24" s="23">
        <f>IF($D24=0,0,VLOOKUP($D24,'Bases de Données'!$H$3:$I$9,2))</f>
        <v>0</v>
      </c>
      <c r="BN24" s="41">
        <f>VLOOKUP($E24,'Bases de Données'!$C$2:$D$30,2,FALSE)+VLOOKUP($D24,'Bases de Données'!$H$2:$I$11,2,FALSE)</f>
        <v>1</v>
      </c>
      <c r="BO24" s="41">
        <f>VLOOKUP($I24,'Bases de Données'!$C$2:$D$19,2,FALSE)+VLOOKUP($D24,'Bases de Données'!$H$2:$I$11,2,FALSE)</f>
        <v>1</v>
      </c>
      <c r="BP24" s="41">
        <f>VLOOKUP($M24,'Bases de Données'!$C$2:$D$19,2,FALSE)+VLOOKUP($D24,'Bases de Données'!$H$2:$I$11,2,FALSE)</f>
        <v>1</v>
      </c>
    </row>
    <row r="25" spans="1:68" ht="29.25" customHeight="1" thickBot="1" x14ac:dyDescent="0.3">
      <c r="A25" s="17">
        <v>18</v>
      </c>
      <c r="B25" s="24"/>
      <c r="C25" s="19"/>
      <c r="D25" s="19"/>
      <c r="E25" s="20"/>
      <c r="F25" s="21">
        <f>VLOOKUP($BN25,'Bases de Données'!$T$2:$AF$118,$BL25)</f>
        <v>0</v>
      </c>
      <c r="G25" s="21">
        <f>VLOOKUP($BN25,'Bases de Données'!$AH$2:$AT$118,$BL25)*$H25</f>
        <v>0</v>
      </c>
      <c r="H25" s="22"/>
      <c r="I25" s="20"/>
      <c r="J25" s="21">
        <f>IF($BM25&lt;300,VLOOKUP($BO25,'Bases de Données'!$T$2:$AF$90,$BL25),0)</f>
        <v>0</v>
      </c>
      <c r="K25" s="21">
        <f>IF($J25=0,0,VLOOKUP($BO25,'Bases de Données'!$AH$2:$AT$90,$BL25)*$L25)</f>
        <v>0</v>
      </c>
      <c r="L25" s="22"/>
      <c r="M25" s="19"/>
      <c r="N25" s="21">
        <f>IF($BM25&lt;300,VLOOKUP($BP25,'Bases de Données'!$T$2:$AF$90,$BL25),0)</f>
        <v>0</v>
      </c>
      <c r="O25" s="21">
        <f>VLOOKUP($BP25,'Bases de Données'!$AH$2:$AT$90,$BL25)*$P25</f>
        <v>0</v>
      </c>
      <c r="P25" s="22"/>
      <c r="Q25" s="19"/>
      <c r="R25" s="22"/>
      <c r="S25" s="21">
        <f t="shared" si="0"/>
        <v>0</v>
      </c>
      <c r="T25" s="21" t="e">
        <f>#REF!</f>
        <v>#REF!</v>
      </c>
      <c r="U25" s="9"/>
      <c r="V25" s="1"/>
      <c r="BL25" s="2">
        <f>VLOOKUP($C25,'Bases de Données'!$A$1:$B$23,2)</f>
        <v>2</v>
      </c>
      <c r="BM25" s="23">
        <f>IF($D25=0,0,VLOOKUP($D25,'Bases de Données'!$H$3:$I$9,2))</f>
        <v>0</v>
      </c>
      <c r="BN25" s="41">
        <f>VLOOKUP($E25,'Bases de Données'!$C$2:$D$30,2,FALSE)+VLOOKUP($D25,'Bases de Données'!$H$2:$I$11,2,FALSE)</f>
        <v>1</v>
      </c>
      <c r="BO25" s="41">
        <f>VLOOKUP($I25,'Bases de Données'!$C$2:$D$19,2,FALSE)+VLOOKUP($D25,'Bases de Données'!$H$2:$I$11,2,FALSE)</f>
        <v>1</v>
      </c>
      <c r="BP25" s="41">
        <f>VLOOKUP($M25,'Bases de Données'!$C$2:$D$19,2,FALSE)+VLOOKUP($D25,'Bases de Données'!$H$2:$I$11,2,FALSE)</f>
        <v>1</v>
      </c>
    </row>
    <row r="26" spans="1:68" ht="29.25" customHeight="1" thickBot="1" x14ac:dyDescent="0.3">
      <c r="A26" s="17">
        <v>19</v>
      </c>
      <c r="B26" s="24"/>
      <c r="C26" s="19"/>
      <c r="D26" s="19"/>
      <c r="E26" s="20"/>
      <c r="F26" s="21">
        <f>VLOOKUP($BN26,'Bases de Données'!$T$2:$AF$118,$BL26)</f>
        <v>0</v>
      </c>
      <c r="G26" s="21">
        <f>VLOOKUP($BN26,'Bases de Données'!$AH$2:$AT$118,$BL26)*$H26</f>
        <v>0</v>
      </c>
      <c r="H26" s="22"/>
      <c r="I26" s="20"/>
      <c r="J26" s="21">
        <f>IF($BM26&lt;300,VLOOKUP($BO26,'Bases de Données'!$T$2:$AF$90,$BL26),0)</f>
        <v>0</v>
      </c>
      <c r="K26" s="21">
        <f>IF($J26=0,0,VLOOKUP($BO26,'Bases de Données'!$AH$2:$AT$90,$BL26)*$L26)</f>
        <v>0</v>
      </c>
      <c r="L26" s="22"/>
      <c r="M26" s="19"/>
      <c r="N26" s="21">
        <f>IF($BM26&lt;300,VLOOKUP($BP26,'Bases de Données'!$T$2:$AF$90,$BL26),0)</f>
        <v>0</v>
      </c>
      <c r="O26" s="21">
        <f>VLOOKUP($BP26,'Bases de Données'!$AH$2:$AT$90,$BL26)*$P26</f>
        <v>0</v>
      </c>
      <c r="P26" s="22"/>
      <c r="Q26" s="19"/>
      <c r="R26" s="22"/>
      <c r="S26" s="21">
        <f t="shared" si="0"/>
        <v>0</v>
      </c>
      <c r="T26" s="21" t="e">
        <f>#REF!</f>
        <v>#REF!</v>
      </c>
      <c r="U26" s="9"/>
      <c r="V26" s="1"/>
      <c r="BL26" s="2">
        <f>VLOOKUP($C26,'Bases de Données'!$A$1:$B$23,2)</f>
        <v>2</v>
      </c>
      <c r="BM26" s="23">
        <f>IF($D26=0,0,VLOOKUP($D26,'Bases de Données'!$H$3:$I$9,2))</f>
        <v>0</v>
      </c>
      <c r="BN26" s="41">
        <f>VLOOKUP($E26,'Bases de Données'!$C$2:$D$30,2,FALSE)+VLOOKUP($D26,'Bases de Données'!$H$2:$I$11,2,FALSE)</f>
        <v>1</v>
      </c>
      <c r="BO26" s="41">
        <f>VLOOKUP($I26,'Bases de Données'!$C$2:$D$19,2,FALSE)+VLOOKUP($D26,'Bases de Données'!$H$2:$I$11,2,FALSE)</f>
        <v>1</v>
      </c>
      <c r="BP26" s="41">
        <f>VLOOKUP($M26,'Bases de Données'!$C$2:$D$19,2,FALSE)+VLOOKUP($D26,'Bases de Données'!$H$2:$I$11,2,FALSE)</f>
        <v>1</v>
      </c>
    </row>
    <row r="27" spans="1:68" ht="29.25" customHeight="1" thickBot="1" x14ac:dyDescent="0.3">
      <c r="A27" s="17">
        <v>20</v>
      </c>
      <c r="B27" s="24"/>
      <c r="C27" s="19"/>
      <c r="D27" s="19"/>
      <c r="E27" s="20"/>
      <c r="F27" s="21">
        <f>VLOOKUP($BN27,'Bases de Données'!$T$2:$AF$118,$BL27)</f>
        <v>0</v>
      </c>
      <c r="G27" s="21">
        <f>VLOOKUP($BN27,'Bases de Données'!$AH$2:$AT$118,$BL27)*$H27</f>
        <v>0</v>
      </c>
      <c r="H27" s="22"/>
      <c r="I27" s="20"/>
      <c r="J27" s="21">
        <f>IF($BM27&lt;300,VLOOKUP($BO27,'Bases de Données'!$T$2:$AF$90,$BL27),0)</f>
        <v>0</v>
      </c>
      <c r="K27" s="21">
        <f>IF($J27=0,0,VLOOKUP($BO27,'Bases de Données'!$AH$2:$AT$90,$BL27)*$L27)</f>
        <v>0</v>
      </c>
      <c r="L27" s="22"/>
      <c r="M27" s="19"/>
      <c r="N27" s="21">
        <f>IF($BM27&lt;300,VLOOKUP($BP27,'Bases de Données'!$T$2:$AF$90,$BL27),0)</f>
        <v>0</v>
      </c>
      <c r="O27" s="21">
        <f>VLOOKUP($BP27,'Bases de Données'!$AH$2:$AT$90,$BL27)*$P27</f>
        <v>0</v>
      </c>
      <c r="P27" s="22"/>
      <c r="Q27" s="19"/>
      <c r="R27" s="22"/>
      <c r="S27" s="21">
        <f t="shared" si="0"/>
        <v>0</v>
      </c>
      <c r="T27" s="21" t="e">
        <f>#REF!</f>
        <v>#REF!</v>
      </c>
      <c r="U27" s="9"/>
      <c r="V27" s="1"/>
      <c r="BL27" s="2">
        <f>VLOOKUP($C27,'Bases de Données'!$A$1:$B$23,2)</f>
        <v>2</v>
      </c>
      <c r="BM27" s="23">
        <f>IF($D27=0,0,VLOOKUP($D27,'Bases de Données'!$H$3:$I$9,2))</f>
        <v>0</v>
      </c>
      <c r="BN27" s="41">
        <f>VLOOKUP($E27,'Bases de Données'!$C$2:$D$30,2,FALSE)+VLOOKUP($D27,'Bases de Données'!$H$2:$I$11,2,FALSE)</f>
        <v>1</v>
      </c>
      <c r="BO27" s="41">
        <f>VLOOKUP($I27,'Bases de Données'!$C$2:$D$19,2,FALSE)+VLOOKUP($D27,'Bases de Données'!$H$2:$I$11,2,FALSE)</f>
        <v>1</v>
      </c>
      <c r="BP27" s="41">
        <f>VLOOKUP($M27,'Bases de Données'!$C$2:$D$19,2,FALSE)+VLOOKUP($D27,'Bases de Données'!$H$2:$I$11,2,FALSE)</f>
        <v>1</v>
      </c>
    </row>
    <row r="28" spans="1:68" ht="29.25" customHeight="1" thickBot="1" x14ac:dyDescent="0.3">
      <c r="A28" s="17">
        <v>21</v>
      </c>
      <c r="B28" s="24"/>
      <c r="C28" s="19"/>
      <c r="D28" s="19"/>
      <c r="E28" s="20"/>
      <c r="F28" s="21">
        <f>VLOOKUP($BN28,'Bases de Données'!$T$2:$AF$118,$BL28)</f>
        <v>0</v>
      </c>
      <c r="G28" s="21">
        <f>VLOOKUP($BN28,'Bases de Données'!$AH$2:$AT$118,$BL28)*$H28</f>
        <v>0</v>
      </c>
      <c r="H28" s="22"/>
      <c r="I28" s="20"/>
      <c r="J28" s="21">
        <f>IF($BM28&lt;300,VLOOKUP($BO28,'Bases de Données'!$T$2:$AF$90,$BL28),0)</f>
        <v>0</v>
      </c>
      <c r="K28" s="21">
        <f>IF($J28=0,0,VLOOKUP($BO28,'Bases de Données'!$AH$2:$AT$90,$BL28)*$L28)</f>
        <v>0</v>
      </c>
      <c r="L28" s="22"/>
      <c r="M28" s="19"/>
      <c r="N28" s="21">
        <f>IF($BM28&lt;300,VLOOKUP($BP28,'Bases de Données'!$T$2:$AF$90,$BL28),0)</f>
        <v>0</v>
      </c>
      <c r="O28" s="21">
        <f>VLOOKUP($BP28,'Bases de Données'!$AH$2:$AT$90,$BL28)*$P28</f>
        <v>0</v>
      </c>
      <c r="P28" s="22"/>
      <c r="Q28" s="19"/>
      <c r="R28" s="22"/>
      <c r="S28" s="21">
        <f t="shared" si="0"/>
        <v>0</v>
      </c>
      <c r="T28" s="21" t="e">
        <f>#REF!</f>
        <v>#REF!</v>
      </c>
      <c r="U28" s="9"/>
      <c r="V28" s="1"/>
      <c r="BL28" s="2">
        <f>VLOOKUP($C28,'Bases de Données'!$A$1:$B$23,2)</f>
        <v>2</v>
      </c>
      <c r="BM28" s="23">
        <f>IF($D28=0,0,VLOOKUP($D28,'Bases de Données'!$H$3:$I$9,2))</f>
        <v>0</v>
      </c>
      <c r="BN28" s="41">
        <f>VLOOKUP($E28,'Bases de Données'!$C$2:$D$30,2,FALSE)+VLOOKUP($D28,'Bases de Données'!$H$2:$I$11,2,FALSE)</f>
        <v>1</v>
      </c>
      <c r="BO28" s="41">
        <f>VLOOKUP($I28,'Bases de Données'!$C$2:$D$19,2,FALSE)+VLOOKUP($D28,'Bases de Données'!$H$2:$I$11,2,FALSE)</f>
        <v>1</v>
      </c>
      <c r="BP28" s="41">
        <f>VLOOKUP($M28,'Bases de Données'!$C$2:$D$19,2,FALSE)+VLOOKUP($D28,'Bases de Données'!$H$2:$I$11,2,FALSE)</f>
        <v>1</v>
      </c>
    </row>
    <row r="29" spans="1:68" ht="29.25" customHeight="1" thickBot="1" x14ac:dyDescent="0.3">
      <c r="A29" s="17">
        <v>22</v>
      </c>
      <c r="B29" s="24"/>
      <c r="C29" s="19"/>
      <c r="D29" s="19"/>
      <c r="E29" s="20"/>
      <c r="F29" s="21">
        <f>VLOOKUP($BN29,'Bases de Données'!$T$2:$AF$118,$BL29)</f>
        <v>0</v>
      </c>
      <c r="G29" s="21">
        <f>VLOOKUP($BN29,'Bases de Données'!$AH$2:$AT$118,$BL29)*$H29</f>
        <v>0</v>
      </c>
      <c r="H29" s="22"/>
      <c r="I29" s="20"/>
      <c r="J29" s="21">
        <f>IF($BM29&lt;300,VLOOKUP($BO29,'Bases de Données'!$T$2:$AF$90,$BL29),0)</f>
        <v>0</v>
      </c>
      <c r="K29" s="21">
        <f>IF($J29=0,0,VLOOKUP($BO29,'Bases de Données'!$AH$2:$AT$90,$BL29)*$L29)</f>
        <v>0</v>
      </c>
      <c r="L29" s="22"/>
      <c r="M29" s="19"/>
      <c r="N29" s="21">
        <f>IF($BM29&lt;300,VLOOKUP($BP29,'Bases de Données'!$T$2:$AF$90,$BL29),0)</f>
        <v>0</v>
      </c>
      <c r="O29" s="21">
        <f>VLOOKUP($BP29,'Bases de Données'!$AH$2:$AT$90,$BL29)*$P29</f>
        <v>0</v>
      </c>
      <c r="P29" s="22"/>
      <c r="Q29" s="19"/>
      <c r="R29" s="22"/>
      <c r="S29" s="21">
        <f t="shared" si="0"/>
        <v>0</v>
      </c>
      <c r="T29" s="21" t="e">
        <f>#REF!</f>
        <v>#REF!</v>
      </c>
      <c r="U29" s="9"/>
      <c r="V29" s="1"/>
      <c r="BL29" s="2">
        <f>VLOOKUP($C29,'Bases de Données'!$A$1:$B$23,2)</f>
        <v>2</v>
      </c>
      <c r="BM29" s="23">
        <f>IF($D29=0,0,VLOOKUP($D29,'Bases de Données'!$H$3:$I$9,2))</f>
        <v>0</v>
      </c>
      <c r="BN29" s="41">
        <f>VLOOKUP($E29,'Bases de Données'!$C$2:$D$30,2,FALSE)+VLOOKUP($D29,'Bases de Données'!$H$2:$I$11,2,FALSE)</f>
        <v>1</v>
      </c>
      <c r="BO29" s="41">
        <f>VLOOKUP($I29,'Bases de Données'!$C$2:$D$19,2,FALSE)+VLOOKUP($D29,'Bases de Données'!$H$2:$I$11,2,FALSE)</f>
        <v>1</v>
      </c>
      <c r="BP29" s="41">
        <f>VLOOKUP($M29,'Bases de Données'!$C$2:$D$19,2,FALSE)+VLOOKUP($D29,'Bases de Données'!$H$2:$I$11,2,FALSE)</f>
        <v>1</v>
      </c>
    </row>
    <row r="30" spans="1:68" ht="29.25" customHeight="1" thickBot="1" x14ac:dyDescent="0.3">
      <c r="A30" s="17">
        <v>23</v>
      </c>
      <c r="B30" s="24"/>
      <c r="C30" s="19"/>
      <c r="D30" s="19"/>
      <c r="E30" s="20"/>
      <c r="F30" s="21">
        <f>VLOOKUP($BN30,'Bases de Données'!$T$2:$AF$118,$BL30)</f>
        <v>0</v>
      </c>
      <c r="G30" s="21">
        <f>VLOOKUP($BN30,'Bases de Données'!$AH$2:$AT$118,$BL30)*$H30</f>
        <v>0</v>
      </c>
      <c r="H30" s="22"/>
      <c r="I30" s="20"/>
      <c r="J30" s="21">
        <f>IF($BM30&lt;300,VLOOKUP($BO30,'Bases de Données'!$T$2:$AF$90,$BL30),0)</f>
        <v>0</v>
      </c>
      <c r="K30" s="21">
        <f>IF($J30=0,0,VLOOKUP($BO30,'Bases de Données'!$AH$2:$AT$90,$BL30)*$L30)</f>
        <v>0</v>
      </c>
      <c r="L30" s="22"/>
      <c r="M30" s="19"/>
      <c r="N30" s="21">
        <f>IF($BM30&lt;300,VLOOKUP($BP30,'Bases de Données'!$T$2:$AF$90,$BL30),0)</f>
        <v>0</v>
      </c>
      <c r="O30" s="21">
        <f>VLOOKUP($BP30,'Bases de Données'!$AH$2:$AT$90,$BL30)*$P30</f>
        <v>0</v>
      </c>
      <c r="P30" s="22"/>
      <c r="Q30" s="19"/>
      <c r="R30" s="22"/>
      <c r="S30" s="21">
        <f t="shared" si="0"/>
        <v>0</v>
      </c>
      <c r="T30" s="21" t="e">
        <f>#REF!</f>
        <v>#REF!</v>
      </c>
      <c r="U30" s="9"/>
      <c r="V30" s="1"/>
      <c r="BL30" s="2">
        <f>VLOOKUP($C30,'Bases de Données'!$A$1:$B$23,2)</f>
        <v>2</v>
      </c>
      <c r="BM30" s="23">
        <f>IF($D30=0,0,VLOOKUP($D30,'Bases de Données'!$H$3:$I$9,2))</f>
        <v>0</v>
      </c>
      <c r="BN30" s="41">
        <f>VLOOKUP($E30,'Bases de Données'!$C$2:$D$30,2,FALSE)+VLOOKUP($D30,'Bases de Données'!$H$2:$I$11,2,FALSE)</f>
        <v>1</v>
      </c>
      <c r="BO30" s="41">
        <f>VLOOKUP($I30,'Bases de Données'!$C$2:$D$19,2,FALSE)+VLOOKUP($D30,'Bases de Données'!$H$2:$I$11,2,FALSE)</f>
        <v>1</v>
      </c>
      <c r="BP30" s="41">
        <f>VLOOKUP($M30,'Bases de Données'!$C$2:$D$19,2,FALSE)+VLOOKUP($D30,'Bases de Données'!$H$2:$I$11,2,FALSE)</f>
        <v>1</v>
      </c>
    </row>
    <row r="31" spans="1:68" ht="29.25" customHeight="1" thickBot="1" x14ac:dyDescent="0.3">
      <c r="A31" s="17">
        <v>24</v>
      </c>
      <c r="B31" s="24"/>
      <c r="C31" s="19"/>
      <c r="D31" s="19"/>
      <c r="E31" s="20"/>
      <c r="F31" s="21">
        <f>VLOOKUP($BN31,'Bases de Données'!$T$2:$AF$118,$BL31)</f>
        <v>0</v>
      </c>
      <c r="G31" s="21">
        <f>VLOOKUP($BN31,'Bases de Données'!$AH$2:$AT$118,$BL31)*$H31</f>
        <v>0</v>
      </c>
      <c r="H31" s="22"/>
      <c r="I31" s="20"/>
      <c r="J31" s="21">
        <f>IF($BM31&lt;300,VLOOKUP($BO31,'Bases de Données'!$T$2:$AF$90,$BL31),0)</f>
        <v>0</v>
      </c>
      <c r="K31" s="21">
        <f>IF($J31=0,0,VLOOKUP($BO31,'Bases de Données'!$AH$2:$AT$90,$BL31)*$L31)</f>
        <v>0</v>
      </c>
      <c r="L31" s="22"/>
      <c r="M31" s="19"/>
      <c r="N31" s="21">
        <f>IF($BM31&lt;300,VLOOKUP($BP31,'Bases de Données'!$T$2:$AF$90,$BL31),0)</f>
        <v>0</v>
      </c>
      <c r="O31" s="21">
        <f>VLOOKUP($BP31,'Bases de Données'!$AH$2:$AT$90,$BL31)*$P31</f>
        <v>0</v>
      </c>
      <c r="P31" s="22"/>
      <c r="Q31" s="19"/>
      <c r="R31" s="22"/>
      <c r="S31" s="21">
        <f t="shared" si="0"/>
        <v>0</v>
      </c>
      <c r="T31" s="21" t="e">
        <f>#REF!</f>
        <v>#REF!</v>
      </c>
      <c r="U31" s="9"/>
      <c r="V31" s="1"/>
      <c r="BL31" s="2">
        <f>VLOOKUP($C31,'Bases de Données'!$A$1:$B$23,2)</f>
        <v>2</v>
      </c>
      <c r="BM31" s="23">
        <f>IF($D31=0,0,VLOOKUP($D31,'Bases de Données'!$H$3:$I$9,2))</f>
        <v>0</v>
      </c>
      <c r="BN31" s="41">
        <f>VLOOKUP($E31,'Bases de Données'!$C$2:$D$30,2,FALSE)+VLOOKUP($D31,'Bases de Données'!$H$2:$I$11,2,FALSE)</f>
        <v>1</v>
      </c>
      <c r="BO31" s="41">
        <f>VLOOKUP($I31,'Bases de Données'!$C$2:$D$19,2,FALSE)+VLOOKUP($D31,'Bases de Données'!$H$2:$I$11,2,FALSE)</f>
        <v>1</v>
      </c>
      <c r="BP31" s="41">
        <f>VLOOKUP($M31,'Bases de Données'!$C$2:$D$19,2,FALSE)+VLOOKUP($D31,'Bases de Données'!$H$2:$I$11,2,FALSE)</f>
        <v>1</v>
      </c>
    </row>
    <row r="32" spans="1:68" ht="29.25" customHeight="1" thickBot="1" x14ac:dyDescent="0.3">
      <c r="A32" s="17">
        <v>25</v>
      </c>
      <c r="B32" s="24"/>
      <c r="C32" s="19"/>
      <c r="D32" s="19"/>
      <c r="E32" s="20"/>
      <c r="F32" s="21">
        <f>VLOOKUP($BN32,'Bases de Données'!$T$2:$AF$118,$BL32)</f>
        <v>0</v>
      </c>
      <c r="G32" s="21">
        <f>VLOOKUP($BN32,'Bases de Données'!$AH$2:$AT$118,$BL32)*$H32</f>
        <v>0</v>
      </c>
      <c r="H32" s="22"/>
      <c r="I32" s="20"/>
      <c r="J32" s="21">
        <f>IF($BM32&lt;300,VLOOKUP($BO32,'Bases de Données'!$T$2:$AF$90,$BL32),0)</f>
        <v>0</v>
      </c>
      <c r="K32" s="21">
        <f>IF($J32=0,0,VLOOKUP($BO32,'Bases de Données'!$AH$2:$AT$90,$BL32)*$L32)</f>
        <v>0</v>
      </c>
      <c r="L32" s="22"/>
      <c r="M32" s="19"/>
      <c r="N32" s="21">
        <f>IF($BM32&lt;300,VLOOKUP($BP32,'Bases de Données'!$T$2:$AF$90,$BL32),0)</f>
        <v>0</v>
      </c>
      <c r="O32" s="21">
        <f>VLOOKUP($BP32,'Bases de Données'!$AH$2:$AT$90,$BL32)*$P32</f>
        <v>0</v>
      </c>
      <c r="P32" s="22"/>
      <c r="Q32" s="19"/>
      <c r="R32" s="22"/>
      <c r="S32" s="21">
        <f t="shared" si="0"/>
        <v>0</v>
      </c>
      <c r="T32" s="21" t="e">
        <f>#REF!</f>
        <v>#REF!</v>
      </c>
      <c r="U32" s="9"/>
      <c r="V32" s="1"/>
      <c r="BL32" s="2">
        <f>VLOOKUP($C32,'Bases de Données'!$A$1:$B$23,2)</f>
        <v>2</v>
      </c>
      <c r="BM32" s="23">
        <f>IF($D32=0,0,VLOOKUP($D32,'Bases de Données'!$H$3:$I$9,2))</f>
        <v>0</v>
      </c>
      <c r="BN32" s="41">
        <f>VLOOKUP($E32,'Bases de Données'!$C$2:$D$30,2,FALSE)+VLOOKUP($D32,'Bases de Données'!$H$2:$I$11,2,FALSE)</f>
        <v>1</v>
      </c>
      <c r="BO32" s="41">
        <f>VLOOKUP($I32,'Bases de Données'!$C$2:$D$19,2,FALSE)+VLOOKUP($D32,'Bases de Données'!$H$2:$I$11,2,FALSE)</f>
        <v>1</v>
      </c>
      <c r="BP32" s="41">
        <f>VLOOKUP($M32,'Bases de Données'!$C$2:$D$19,2,FALSE)+VLOOKUP($D32,'Bases de Données'!$H$2:$I$11,2,FALSE)</f>
        <v>1</v>
      </c>
    </row>
    <row r="33" spans="1:68" ht="29.25" customHeight="1" thickBot="1" x14ac:dyDescent="0.3">
      <c r="A33" s="17">
        <v>26</v>
      </c>
      <c r="B33" s="24"/>
      <c r="C33" s="19"/>
      <c r="D33" s="19"/>
      <c r="E33" s="20"/>
      <c r="F33" s="21">
        <f>VLOOKUP($BN33,'Bases de Données'!$T$2:$AF$118,$BL33)</f>
        <v>0</v>
      </c>
      <c r="G33" s="21">
        <f>VLOOKUP($BN33,'Bases de Données'!$AH$2:$AT$118,$BL33)*$H33</f>
        <v>0</v>
      </c>
      <c r="H33" s="22"/>
      <c r="I33" s="20"/>
      <c r="J33" s="21">
        <f>IF($BM33&lt;300,VLOOKUP($BO33,'Bases de Données'!$T$2:$AF$90,$BL33),0)</f>
        <v>0</v>
      </c>
      <c r="K33" s="21">
        <f>IF($J33=0,0,VLOOKUP($BO33,'Bases de Données'!$AH$2:$AT$90,$BL33)*$L33)</f>
        <v>0</v>
      </c>
      <c r="L33" s="22"/>
      <c r="M33" s="19"/>
      <c r="N33" s="21">
        <f>IF($BM33&lt;300,VLOOKUP($BP33,'Bases de Données'!$T$2:$AF$90,$BL33),0)</f>
        <v>0</v>
      </c>
      <c r="O33" s="21">
        <f>VLOOKUP($BP33,'Bases de Données'!$AH$2:$AT$90,$BL33)*$P33</f>
        <v>0</v>
      </c>
      <c r="P33" s="22"/>
      <c r="Q33" s="19"/>
      <c r="R33" s="22"/>
      <c r="S33" s="21">
        <f t="shared" si="0"/>
        <v>0</v>
      </c>
      <c r="T33" s="21" t="e">
        <f>#REF!</f>
        <v>#REF!</v>
      </c>
      <c r="U33" s="9"/>
      <c r="V33" s="1"/>
      <c r="BL33" s="2">
        <f>VLOOKUP($C33,'Bases de Données'!$A$1:$B$23,2)</f>
        <v>2</v>
      </c>
      <c r="BM33" s="23">
        <f>IF($D33=0,0,VLOOKUP($D33,'Bases de Données'!$H$3:$I$9,2))</f>
        <v>0</v>
      </c>
      <c r="BN33" s="41">
        <f>VLOOKUP($E33,'Bases de Données'!$C$2:$D$30,2,FALSE)+VLOOKUP($D33,'Bases de Données'!$H$2:$I$11,2,FALSE)</f>
        <v>1</v>
      </c>
      <c r="BO33" s="41">
        <f>VLOOKUP($I33,'Bases de Données'!$C$2:$D$19,2,FALSE)+VLOOKUP($D33,'Bases de Données'!$H$2:$I$11,2,FALSE)</f>
        <v>1</v>
      </c>
      <c r="BP33" s="41">
        <f>VLOOKUP($M33,'Bases de Données'!$C$2:$D$19,2,FALSE)+VLOOKUP($D33,'Bases de Données'!$H$2:$I$11,2,FALSE)</f>
        <v>1</v>
      </c>
    </row>
    <row r="34" spans="1:68" ht="29.25" customHeight="1" thickBot="1" x14ac:dyDescent="0.3">
      <c r="A34" s="17">
        <v>27</v>
      </c>
      <c r="B34" s="24"/>
      <c r="C34" s="19"/>
      <c r="D34" s="19"/>
      <c r="E34" s="20"/>
      <c r="F34" s="21">
        <f>VLOOKUP($BN34,'Bases de Données'!$T$2:$AF$118,$BL34)</f>
        <v>0</v>
      </c>
      <c r="G34" s="21">
        <f>VLOOKUP($BN34,'Bases de Données'!$AH$2:$AT$118,$BL34)*$H34</f>
        <v>0</v>
      </c>
      <c r="H34" s="22"/>
      <c r="I34" s="20"/>
      <c r="J34" s="21">
        <f>IF($BM34&lt;300,VLOOKUP($BO34,'Bases de Données'!$T$2:$AF$90,$BL34),0)</f>
        <v>0</v>
      </c>
      <c r="K34" s="21">
        <f>IF($J34=0,0,VLOOKUP($BO34,'Bases de Données'!$AH$2:$AT$90,$BL34)*$L34)</f>
        <v>0</v>
      </c>
      <c r="L34" s="22"/>
      <c r="M34" s="19"/>
      <c r="N34" s="21">
        <f>IF($BM34&lt;300,VLOOKUP($BP34,'Bases de Données'!$T$2:$AF$90,$BL34),0)</f>
        <v>0</v>
      </c>
      <c r="O34" s="21">
        <f>VLOOKUP($BP34,'Bases de Données'!$AH$2:$AT$90,$BL34)*$P34</f>
        <v>0</v>
      </c>
      <c r="P34" s="22"/>
      <c r="Q34" s="19"/>
      <c r="R34" s="22"/>
      <c r="S34" s="21">
        <f t="shared" si="0"/>
        <v>0</v>
      </c>
      <c r="T34" s="21" t="e">
        <f>#REF!</f>
        <v>#REF!</v>
      </c>
      <c r="U34" s="9"/>
      <c r="V34" s="1"/>
      <c r="BL34" s="2">
        <f>VLOOKUP($C34,'Bases de Données'!$A$1:$B$23,2)</f>
        <v>2</v>
      </c>
      <c r="BM34" s="23">
        <f>IF($D34=0,0,VLOOKUP($D34,'Bases de Données'!$H$3:$I$9,2))</f>
        <v>0</v>
      </c>
      <c r="BN34" s="41">
        <f>VLOOKUP($E34,'Bases de Données'!$C$2:$D$30,2,FALSE)+VLOOKUP($D34,'Bases de Données'!$H$2:$I$11,2,FALSE)</f>
        <v>1</v>
      </c>
      <c r="BO34" s="41">
        <f>VLOOKUP($I34,'Bases de Données'!$C$2:$D$19,2,FALSE)+VLOOKUP($D34,'Bases de Données'!$H$2:$I$11,2,FALSE)</f>
        <v>1</v>
      </c>
      <c r="BP34" s="41">
        <f>VLOOKUP($M34,'Bases de Données'!$C$2:$D$19,2,FALSE)+VLOOKUP($D34,'Bases de Données'!$H$2:$I$11,2,FALSE)</f>
        <v>1</v>
      </c>
    </row>
    <row r="35" spans="1:68" ht="29.25" customHeight="1" thickBot="1" x14ac:dyDescent="0.3">
      <c r="A35" s="17">
        <v>28</v>
      </c>
      <c r="B35" s="24"/>
      <c r="C35" s="19"/>
      <c r="D35" s="19"/>
      <c r="E35" s="20"/>
      <c r="F35" s="21">
        <f>VLOOKUP($BN35,'Bases de Données'!$T$2:$AF$118,$BL35)</f>
        <v>0</v>
      </c>
      <c r="G35" s="21">
        <f>VLOOKUP($BN35,'Bases de Données'!$AH$2:$AT$118,$BL35)*$H35</f>
        <v>0</v>
      </c>
      <c r="H35" s="22"/>
      <c r="I35" s="20"/>
      <c r="J35" s="21">
        <f>IF($BM35&lt;300,VLOOKUP($BO35,'Bases de Données'!$T$2:$AF$90,$BL35),0)</f>
        <v>0</v>
      </c>
      <c r="K35" s="21">
        <f>IF($J35=0,0,VLOOKUP($BO35,'Bases de Données'!$AH$2:$AT$90,$BL35)*$L35)</f>
        <v>0</v>
      </c>
      <c r="L35" s="22"/>
      <c r="M35" s="19"/>
      <c r="N35" s="21">
        <f>IF($BM35&lt;300,VLOOKUP($BP35,'Bases de Données'!$T$2:$AF$90,$BL35),0)</f>
        <v>0</v>
      </c>
      <c r="O35" s="21">
        <f>VLOOKUP($BP35,'Bases de Données'!$AH$2:$AT$90,$BL35)*$P35</f>
        <v>0</v>
      </c>
      <c r="P35" s="22"/>
      <c r="Q35" s="19"/>
      <c r="R35" s="22"/>
      <c r="S35" s="21">
        <f t="shared" si="0"/>
        <v>0</v>
      </c>
      <c r="T35" s="21" t="e">
        <f>#REF!</f>
        <v>#REF!</v>
      </c>
      <c r="U35" s="9"/>
      <c r="V35" s="1"/>
      <c r="BL35" s="2">
        <f>VLOOKUP($C35,'Bases de Données'!$A$1:$B$23,2)</f>
        <v>2</v>
      </c>
      <c r="BM35" s="23">
        <f>IF($D35=0,0,VLOOKUP($D35,'Bases de Données'!$H$3:$I$9,2))</f>
        <v>0</v>
      </c>
      <c r="BN35" s="41">
        <f>VLOOKUP($E35,'Bases de Données'!$C$2:$D$30,2,FALSE)+VLOOKUP($D35,'Bases de Données'!$H$2:$I$11,2,FALSE)</f>
        <v>1</v>
      </c>
      <c r="BO35" s="41">
        <f>VLOOKUP($I35,'Bases de Données'!$C$2:$D$19,2,FALSE)+VLOOKUP($D35,'Bases de Données'!$H$2:$I$11,2,FALSE)</f>
        <v>1</v>
      </c>
      <c r="BP35" s="41">
        <f>VLOOKUP($M35,'Bases de Données'!$C$2:$D$19,2,FALSE)+VLOOKUP($D35,'Bases de Données'!$H$2:$I$11,2,FALSE)</f>
        <v>1</v>
      </c>
    </row>
    <row r="36" spans="1:68" ht="29.25" customHeight="1" thickBot="1" x14ac:dyDescent="0.3">
      <c r="A36" s="17">
        <v>29</v>
      </c>
      <c r="B36" s="24"/>
      <c r="C36" s="19"/>
      <c r="D36" s="19"/>
      <c r="E36" s="20"/>
      <c r="F36" s="21">
        <f>VLOOKUP($BN36,'Bases de Données'!$T$2:$AF$118,$BL36)</f>
        <v>0</v>
      </c>
      <c r="G36" s="21">
        <f>VLOOKUP($BN36,'Bases de Données'!$AH$2:$AT$118,$BL36)*$H36</f>
        <v>0</v>
      </c>
      <c r="H36" s="22"/>
      <c r="I36" s="20"/>
      <c r="J36" s="21">
        <f>IF($BM36&lt;300,VLOOKUP($BO36,'Bases de Données'!$T$2:$AF$90,$BL36),0)</f>
        <v>0</v>
      </c>
      <c r="K36" s="21">
        <f>IF($J36=0,0,VLOOKUP($BO36,'Bases de Données'!$AH$2:$AT$90,$BL36)*$L36)</f>
        <v>0</v>
      </c>
      <c r="L36" s="22"/>
      <c r="M36" s="19"/>
      <c r="N36" s="21">
        <f>IF($BM36&lt;300,VLOOKUP($BP36,'Bases de Données'!$T$2:$AF$90,$BL36),0)</f>
        <v>0</v>
      </c>
      <c r="O36" s="21">
        <f>VLOOKUP($BP36,'Bases de Données'!$AH$2:$AT$90,$BL36)*$P36</f>
        <v>0</v>
      </c>
      <c r="P36" s="22"/>
      <c r="Q36" s="19"/>
      <c r="R36" s="22"/>
      <c r="S36" s="21">
        <f t="shared" si="0"/>
        <v>0</v>
      </c>
      <c r="T36" s="21" t="e">
        <f>#REF!</f>
        <v>#REF!</v>
      </c>
      <c r="U36" s="9"/>
      <c r="V36" s="1"/>
      <c r="BL36" s="2">
        <f>VLOOKUP($C36,'Bases de Données'!$A$1:$B$23,2)</f>
        <v>2</v>
      </c>
      <c r="BM36" s="23">
        <f>IF($D36=0,0,VLOOKUP($D36,'Bases de Données'!$H$3:$I$9,2))</f>
        <v>0</v>
      </c>
      <c r="BN36" s="41">
        <f>VLOOKUP($E36,'Bases de Données'!$C$2:$D$30,2,FALSE)+VLOOKUP($D36,'Bases de Données'!$H$2:$I$11,2,FALSE)</f>
        <v>1</v>
      </c>
      <c r="BO36" s="41">
        <f>VLOOKUP($I36,'Bases de Données'!$C$2:$D$19,2,FALSE)+VLOOKUP($D36,'Bases de Données'!$H$2:$I$11,2,FALSE)</f>
        <v>1</v>
      </c>
      <c r="BP36" s="41">
        <f>VLOOKUP($M36,'Bases de Données'!$C$2:$D$19,2,FALSE)+VLOOKUP($D36,'Bases de Données'!$H$2:$I$11,2,FALSE)</f>
        <v>1</v>
      </c>
    </row>
    <row r="37" spans="1:68" ht="29.25" customHeight="1" thickBot="1" x14ac:dyDescent="0.3">
      <c r="A37" s="17">
        <v>30</v>
      </c>
      <c r="B37" s="24"/>
      <c r="C37" s="19"/>
      <c r="D37" s="19"/>
      <c r="E37" s="20"/>
      <c r="F37" s="21">
        <f>VLOOKUP($BN37,'Bases de Données'!$T$2:$AF$118,$BL37)</f>
        <v>0</v>
      </c>
      <c r="G37" s="21">
        <f>VLOOKUP($BN37,'Bases de Données'!$AH$2:$AT$118,$BL37)*$H37</f>
        <v>0</v>
      </c>
      <c r="H37" s="22"/>
      <c r="I37" s="20"/>
      <c r="J37" s="21">
        <f>IF($BM37&lt;300,VLOOKUP($BO37,'Bases de Données'!$T$2:$AF$90,$BL37),0)</f>
        <v>0</v>
      </c>
      <c r="K37" s="21">
        <f>IF($J37=0,0,VLOOKUP($BO37,'Bases de Données'!$AH$2:$AT$90,$BL37)*$L37)</f>
        <v>0</v>
      </c>
      <c r="L37" s="22"/>
      <c r="M37" s="19"/>
      <c r="N37" s="21">
        <f>IF($BM37&lt;300,VLOOKUP($BP37,'Bases de Données'!$T$2:$AF$90,$BL37),0)</f>
        <v>0</v>
      </c>
      <c r="O37" s="21">
        <f>VLOOKUP($BP37,'Bases de Données'!$AH$2:$AT$90,$BL37)*$P37</f>
        <v>0</v>
      </c>
      <c r="P37" s="22"/>
      <c r="Q37" s="19"/>
      <c r="R37" s="22"/>
      <c r="S37" s="21">
        <f t="shared" si="0"/>
        <v>0</v>
      </c>
      <c r="T37" s="21" t="e">
        <f>#REF!</f>
        <v>#REF!</v>
      </c>
      <c r="U37" s="9"/>
      <c r="V37" s="1"/>
      <c r="BL37" s="2">
        <f>VLOOKUP($C37,'Bases de Données'!$A$1:$B$23,2)</f>
        <v>2</v>
      </c>
      <c r="BM37" s="23">
        <f>IF($D37=0,0,VLOOKUP($D37,'Bases de Données'!$H$3:$I$9,2))</f>
        <v>0</v>
      </c>
      <c r="BN37" s="41">
        <f>VLOOKUP($E37,'Bases de Données'!$C$2:$D$30,2,FALSE)+VLOOKUP($D37,'Bases de Données'!$H$2:$I$11,2,FALSE)</f>
        <v>1</v>
      </c>
      <c r="BO37" s="41">
        <f>VLOOKUP($I37,'Bases de Données'!$C$2:$D$19,2,FALSE)+VLOOKUP($D37,'Bases de Données'!$H$2:$I$11,2,FALSE)</f>
        <v>1</v>
      </c>
      <c r="BP37" s="41">
        <f>VLOOKUP($M37,'Bases de Données'!$C$2:$D$19,2,FALSE)+VLOOKUP($D37,'Bases de Données'!$H$2:$I$11,2,FALSE)</f>
        <v>1</v>
      </c>
    </row>
    <row r="38" spans="1:68" ht="29.25" customHeight="1" thickBot="1" x14ac:dyDescent="0.3">
      <c r="A38" s="17">
        <v>31</v>
      </c>
      <c r="B38" s="24"/>
      <c r="C38" s="19"/>
      <c r="D38" s="19"/>
      <c r="E38" s="20"/>
      <c r="F38" s="21">
        <f>VLOOKUP($BN38,'Bases de Données'!$T$2:$AF$118,$BL38)</f>
        <v>0</v>
      </c>
      <c r="G38" s="21">
        <f>VLOOKUP($BN38,'Bases de Données'!$AH$2:$AT$118,$BL38)*$H38</f>
        <v>0</v>
      </c>
      <c r="H38" s="22"/>
      <c r="I38" s="20"/>
      <c r="J38" s="21">
        <f>IF($BM38&lt;300,VLOOKUP($BO38,'Bases de Données'!$T$2:$AF$90,$BL38),0)</f>
        <v>0</v>
      </c>
      <c r="K38" s="21">
        <f>IF($J38=0,0,VLOOKUP($BO38,'Bases de Données'!$AH$2:$AT$90,$BL38)*$L38)</f>
        <v>0</v>
      </c>
      <c r="L38" s="22"/>
      <c r="M38" s="19"/>
      <c r="N38" s="21">
        <f>IF($BM38&lt;300,VLOOKUP($BP38,'Bases de Données'!$T$2:$AF$90,$BL38),0)</f>
        <v>0</v>
      </c>
      <c r="O38" s="21">
        <f>VLOOKUP($BP38,'Bases de Données'!$AH$2:$AT$90,$BL38)*$P38</f>
        <v>0</v>
      </c>
      <c r="P38" s="22"/>
      <c r="Q38" s="19"/>
      <c r="R38" s="22"/>
      <c r="S38" s="21">
        <f t="shared" si="0"/>
        <v>0</v>
      </c>
      <c r="T38" s="21" t="e">
        <f>#REF!</f>
        <v>#REF!</v>
      </c>
      <c r="U38" s="9"/>
      <c r="V38" s="1"/>
      <c r="BL38" s="2">
        <f>VLOOKUP($C38,'Bases de Données'!$A$1:$B$23,2)</f>
        <v>2</v>
      </c>
      <c r="BM38" s="23">
        <f>IF($D38=0,0,VLOOKUP($D38,'Bases de Données'!$H$3:$I$9,2))</f>
        <v>0</v>
      </c>
      <c r="BN38" s="41">
        <f>VLOOKUP($E38,'Bases de Données'!$C$2:$D$30,2,FALSE)+VLOOKUP($D38,'Bases de Données'!$H$2:$I$11,2,FALSE)</f>
        <v>1</v>
      </c>
      <c r="BO38" s="41">
        <f>VLOOKUP($I38,'Bases de Données'!$C$2:$D$19,2,FALSE)+VLOOKUP($D38,'Bases de Données'!$H$2:$I$11,2,FALSE)</f>
        <v>1</v>
      </c>
      <c r="BP38" s="41">
        <f>VLOOKUP($M38,'Bases de Données'!$C$2:$D$19,2,FALSE)+VLOOKUP($D38,'Bases de Données'!$H$2:$I$11,2,FALSE)</f>
        <v>1</v>
      </c>
    </row>
    <row r="39" spans="1:68" ht="29.25" customHeight="1" thickBot="1" x14ac:dyDescent="0.3">
      <c r="A39" s="17">
        <v>32</v>
      </c>
      <c r="B39" s="24"/>
      <c r="C39" s="19"/>
      <c r="D39" s="19"/>
      <c r="E39" s="20"/>
      <c r="F39" s="21">
        <f>VLOOKUP($BN39,'Bases de Données'!$T$2:$AF$118,$BL39)</f>
        <v>0</v>
      </c>
      <c r="G39" s="21">
        <f>VLOOKUP($BN39,'Bases de Données'!$AH$2:$AT$118,$BL39)*$H39</f>
        <v>0</v>
      </c>
      <c r="H39" s="22"/>
      <c r="I39" s="20"/>
      <c r="J39" s="21">
        <f>IF($BM39&lt;300,VLOOKUP($BO39,'Bases de Données'!$T$2:$AF$90,$BL39),0)</f>
        <v>0</v>
      </c>
      <c r="K39" s="21">
        <f>IF($J39=0,0,VLOOKUP($BO39,'Bases de Données'!$AH$2:$AT$90,$BL39)*$L39)</f>
        <v>0</v>
      </c>
      <c r="L39" s="22"/>
      <c r="M39" s="19"/>
      <c r="N39" s="21">
        <f>IF($BM39&lt;300,VLOOKUP($BP39,'Bases de Données'!$T$2:$AF$90,$BL39),0)</f>
        <v>0</v>
      </c>
      <c r="O39" s="21">
        <f>VLOOKUP($BP39,'Bases de Données'!$AH$2:$AT$90,$BL39)*$P39</f>
        <v>0</v>
      </c>
      <c r="P39" s="22"/>
      <c r="Q39" s="19"/>
      <c r="R39" s="22"/>
      <c r="S39" s="21">
        <f t="shared" si="0"/>
        <v>0</v>
      </c>
      <c r="T39" s="21" t="e">
        <f>#REF!</f>
        <v>#REF!</v>
      </c>
      <c r="U39" s="9"/>
      <c r="V39" s="1"/>
      <c r="BL39" s="2">
        <f>VLOOKUP($C39,'Bases de Données'!$A$1:$B$23,2)</f>
        <v>2</v>
      </c>
      <c r="BM39" s="23">
        <f>IF($D39=0,0,VLOOKUP($D39,'Bases de Données'!$H$3:$I$9,2))</f>
        <v>0</v>
      </c>
      <c r="BN39" s="41">
        <f>VLOOKUP($E39,'Bases de Données'!$C$2:$D$30,2,FALSE)+VLOOKUP($D39,'Bases de Données'!$H$2:$I$11,2,FALSE)</f>
        <v>1</v>
      </c>
      <c r="BO39" s="41">
        <f>VLOOKUP($I39,'Bases de Données'!$C$2:$D$19,2,FALSE)+VLOOKUP($D39,'Bases de Données'!$H$2:$I$11,2,FALSE)</f>
        <v>1</v>
      </c>
      <c r="BP39" s="41">
        <f>VLOOKUP($M39,'Bases de Données'!$C$2:$D$19,2,FALSE)+VLOOKUP($D39,'Bases de Données'!$H$2:$I$11,2,FALSE)</f>
        <v>1</v>
      </c>
    </row>
    <row r="40" spans="1:68" ht="29.25" customHeight="1" thickBot="1" x14ac:dyDescent="0.3">
      <c r="A40" s="17">
        <v>33</v>
      </c>
      <c r="B40" s="24"/>
      <c r="C40" s="19"/>
      <c r="D40" s="19"/>
      <c r="E40" s="20"/>
      <c r="F40" s="21">
        <f>VLOOKUP($BN40,'Bases de Données'!$T$2:$AF$118,$BL40)</f>
        <v>0</v>
      </c>
      <c r="G40" s="21">
        <f>VLOOKUP($BN40,'Bases de Données'!$AH$2:$AT$118,$BL40)*$H40</f>
        <v>0</v>
      </c>
      <c r="H40" s="22"/>
      <c r="I40" s="20"/>
      <c r="J40" s="21">
        <f>IF($BM40&lt;300,VLOOKUP($BO40,'Bases de Données'!$T$2:$AF$90,$BL40),0)</f>
        <v>0</v>
      </c>
      <c r="K40" s="21">
        <f>IF($J40=0,0,VLOOKUP($BO40,'Bases de Données'!$AH$2:$AT$90,$BL40)*$L40)</f>
        <v>0</v>
      </c>
      <c r="L40" s="22"/>
      <c r="M40" s="19"/>
      <c r="N40" s="21">
        <f>IF($BM40&lt;300,VLOOKUP($BP40,'Bases de Données'!$T$2:$AF$90,$BL40),0)</f>
        <v>0</v>
      </c>
      <c r="O40" s="21">
        <f>VLOOKUP($BP40,'Bases de Données'!$AH$2:$AT$90,$BL40)*$P40</f>
        <v>0</v>
      </c>
      <c r="P40" s="22"/>
      <c r="Q40" s="19"/>
      <c r="R40" s="22"/>
      <c r="S40" s="21">
        <f t="shared" si="0"/>
        <v>0</v>
      </c>
      <c r="T40" s="21" t="e">
        <f>#REF!</f>
        <v>#REF!</v>
      </c>
      <c r="U40" s="9"/>
      <c r="V40" s="1"/>
      <c r="BL40" s="2">
        <f>VLOOKUP($C40,'Bases de Données'!$A$1:$B$23,2)</f>
        <v>2</v>
      </c>
      <c r="BM40" s="23">
        <f>IF($D40=0,0,VLOOKUP($D40,'Bases de Données'!$H$3:$I$9,2))</f>
        <v>0</v>
      </c>
      <c r="BN40" s="41">
        <f>VLOOKUP($E40,'Bases de Données'!$C$2:$D$30,2,FALSE)+VLOOKUP($D40,'Bases de Données'!$H$2:$I$11,2,FALSE)</f>
        <v>1</v>
      </c>
      <c r="BO40" s="41">
        <f>VLOOKUP($I40,'Bases de Données'!$C$2:$D$19,2,FALSE)+VLOOKUP($D40,'Bases de Données'!$H$2:$I$11,2,FALSE)</f>
        <v>1</v>
      </c>
      <c r="BP40" s="41">
        <f>VLOOKUP($M40,'Bases de Données'!$C$2:$D$19,2,FALSE)+VLOOKUP($D40,'Bases de Données'!$H$2:$I$11,2,FALSE)</f>
        <v>1</v>
      </c>
    </row>
    <row r="41" spans="1:68" ht="29.25" customHeight="1" thickBot="1" x14ac:dyDescent="0.3">
      <c r="A41" s="17">
        <v>34</v>
      </c>
      <c r="B41" s="24"/>
      <c r="C41" s="19"/>
      <c r="D41" s="19"/>
      <c r="E41" s="20"/>
      <c r="F41" s="21">
        <f>VLOOKUP($BN41,'Bases de Données'!$T$2:$AF$118,$BL41)</f>
        <v>0</v>
      </c>
      <c r="G41" s="21">
        <f>VLOOKUP($BN41,'Bases de Données'!$AH$2:$AT$118,$BL41)*$H41</f>
        <v>0</v>
      </c>
      <c r="H41" s="22"/>
      <c r="I41" s="20"/>
      <c r="J41" s="21">
        <f>IF($BM41&lt;300,VLOOKUP($BO41,'Bases de Données'!$T$2:$AF$90,$BL41),0)</f>
        <v>0</v>
      </c>
      <c r="K41" s="21">
        <f>IF($J41=0,0,VLOOKUP($BO41,'Bases de Données'!$AH$2:$AT$90,$BL41)*$L41)</f>
        <v>0</v>
      </c>
      <c r="L41" s="22"/>
      <c r="M41" s="19"/>
      <c r="N41" s="21">
        <f>IF($BM41&lt;300,VLOOKUP($BP41,'Bases de Données'!$T$2:$AF$90,$BL41),0)</f>
        <v>0</v>
      </c>
      <c r="O41" s="21">
        <f>VLOOKUP($BP41,'Bases de Données'!$AH$2:$AT$90,$BL41)*$P41</f>
        <v>0</v>
      </c>
      <c r="P41" s="22"/>
      <c r="Q41" s="19"/>
      <c r="R41" s="22"/>
      <c r="S41" s="21">
        <f t="shared" si="0"/>
        <v>0</v>
      </c>
      <c r="T41" s="21" t="e">
        <f>#REF!</f>
        <v>#REF!</v>
      </c>
      <c r="U41" s="9"/>
      <c r="V41" s="1"/>
      <c r="BL41" s="2">
        <f>VLOOKUP($C41,'Bases de Données'!$A$1:$B$23,2)</f>
        <v>2</v>
      </c>
      <c r="BM41" s="23">
        <f>IF($D41=0,0,VLOOKUP($D41,'Bases de Données'!$H$3:$I$9,2))</f>
        <v>0</v>
      </c>
      <c r="BN41" s="41">
        <f>VLOOKUP($E41,'Bases de Données'!$C$2:$D$30,2,FALSE)+VLOOKUP($D41,'Bases de Données'!$H$2:$I$11,2,FALSE)</f>
        <v>1</v>
      </c>
      <c r="BO41" s="41">
        <f>VLOOKUP($I41,'Bases de Données'!$C$2:$D$19,2,FALSE)+VLOOKUP($D41,'Bases de Données'!$H$2:$I$11,2,FALSE)</f>
        <v>1</v>
      </c>
      <c r="BP41" s="41">
        <f>VLOOKUP($M41,'Bases de Données'!$C$2:$D$19,2,FALSE)+VLOOKUP($D41,'Bases de Données'!$H$2:$I$11,2,FALSE)</f>
        <v>1</v>
      </c>
    </row>
    <row r="42" spans="1:68" ht="29.25" customHeight="1" thickBot="1" x14ac:dyDescent="0.3">
      <c r="A42" s="17">
        <v>35</v>
      </c>
      <c r="B42" s="24"/>
      <c r="C42" s="19"/>
      <c r="D42" s="19"/>
      <c r="E42" s="20"/>
      <c r="F42" s="21">
        <f>VLOOKUP($BN42,'Bases de Données'!$T$2:$AF$118,$BL42)</f>
        <v>0</v>
      </c>
      <c r="G42" s="21">
        <f>VLOOKUP($BN42,'Bases de Données'!$AH$2:$AT$118,$BL42)*$H42</f>
        <v>0</v>
      </c>
      <c r="H42" s="22"/>
      <c r="I42" s="20"/>
      <c r="J42" s="21">
        <f>IF($BM42&lt;300,VLOOKUP($BO42,'Bases de Données'!$T$2:$AF$90,$BL42),0)</f>
        <v>0</v>
      </c>
      <c r="K42" s="21">
        <f>IF($J42=0,0,VLOOKUP($BO42,'Bases de Données'!$AH$2:$AT$90,$BL42)*$L42)</f>
        <v>0</v>
      </c>
      <c r="L42" s="22"/>
      <c r="M42" s="19"/>
      <c r="N42" s="21">
        <f>IF($BM42&lt;300,VLOOKUP($BP42,'Bases de Données'!$T$2:$AF$90,$BL42),0)</f>
        <v>0</v>
      </c>
      <c r="O42" s="21">
        <f>VLOOKUP($BP42,'Bases de Données'!$AH$2:$AT$90,$BL42)*$P42</f>
        <v>0</v>
      </c>
      <c r="P42" s="22"/>
      <c r="Q42" s="19"/>
      <c r="R42" s="22"/>
      <c r="S42" s="21">
        <f t="shared" si="0"/>
        <v>0</v>
      </c>
      <c r="T42" s="21" t="e">
        <f>#REF!</f>
        <v>#REF!</v>
      </c>
      <c r="U42" s="9"/>
      <c r="V42" s="1"/>
      <c r="BL42" s="2">
        <f>VLOOKUP($C42,'Bases de Données'!$A$1:$B$23,2)</f>
        <v>2</v>
      </c>
      <c r="BM42" s="23">
        <f>IF($D42=0,0,VLOOKUP($D42,'Bases de Données'!$H$3:$I$9,2))</f>
        <v>0</v>
      </c>
      <c r="BN42" s="41">
        <f>VLOOKUP($E42,'Bases de Données'!$C$2:$D$30,2,FALSE)+VLOOKUP($D42,'Bases de Données'!$H$2:$I$11,2,FALSE)</f>
        <v>1</v>
      </c>
      <c r="BO42" s="41">
        <f>VLOOKUP($I42,'Bases de Données'!$C$2:$D$19,2,FALSE)+VLOOKUP($D42,'Bases de Données'!$H$2:$I$11,2,FALSE)</f>
        <v>1</v>
      </c>
      <c r="BP42" s="41">
        <f>VLOOKUP($M42,'Bases de Données'!$C$2:$D$19,2,FALSE)+VLOOKUP($D42,'Bases de Données'!$H$2:$I$11,2,FALSE)</f>
        <v>1</v>
      </c>
    </row>
    <row r="43" spans="1:68" ht="29.25" customHeight="1" thickBot="1" x14ac:dyDescent="0.3">
      <c r="A43" s="17">
        <v>36</v>
      </c>
      <c r="B43" s="24"/>
      <c r="C43" s="19"/>
      <c r="D43" s="19"/>
      <c r="E43" s="20"/>
      <c r="F43" s="21">
        <f>VLOOKUP($BN43,'Bases de Données'!$T$2:$AF$118,$BL43)</f>
        <v>0</v>
      </c>
      <c r="G43" s="21">
        <f>VLOOKUP($BN43,'Bases de Données'!$AH$2:$AT$118,$BL43)*$H43</f>
        <v>0</v>
      </c>
      <c r="H43" s="22"/>
      <c r="I43" s="20"/>
      <c r="J43" s="21">
        <f>IF($BM43&lt;300,VLOOKUP($BO43,'Bases de Données'!$T$2:$AF$90,$BL43),0)</f>
        <v>0</v>
      </c>
      <c r="K43" s="21">
        <f>IF($J43=0,0,VLOOKUP($BO43,'Bases de Données'!$AH$2:$AT$90,$BL43)*$L43)</f>
        <v>0</v>
      </c>
      <c r="L43" s="22"/>
      <c r="M43" s="19"/>
      <c r="N43" s="21">
        <f>IF($BM43&lt;300,VLOOKUP($BP43,'Bases de Données'!$T$2:$AF$90,$BL43),0)</f>
        <v>0</v>
      </c>
      <c r="O43" s="21">
        <f>VLOOKUP($BP43,'Bases de Données'!$AH$2:$AT$90,$BL43)*$P43</f>
        <v>0</v>
      </c>
      <c r="P43" s="22"/>
      <c r="Q43" s="19"/>
      <c r="R43" s="22"/>
      <c r="S43" s="21">
        <f t="shared" si="0"/>
        <v>0</v>
      </c>
      <c r="T43" s="21" t="e">
        <f>#REF!</f>
        <v>#REF!</v>
      </c>
      <c r="U43" s="9"/>
      <c r="V43" s="1"/>
      <c r="BL43" s="2">
        <f>VLOOKUP($C43,'Bases de Données'!$A$1:$B$23,2)</f>
        <v>2</v>
      </c>
      <c r="BM43" s="23">
        <f>IF($D43=0,0,VLOOKUP($D43,'Bases de Données'!$H$3:$I$9,2))</f>
        <v>0</v>
      </c>
      <c r="BN43" s="41">
        <f>VLOOKUP($E43,'Bases de Données'!$C$2:$D$30,2,FALSE)+VLOOKUP($D43,'Bases de Données'!$H$2:$I$11,2,FALSE)</f>
        <v>1</v>
      </c>
      <c r="BO43" s="41">
        <f>VLOOKUP($I43,'Bases de Données'!$C$2:$D$19,2,FALSE)+VLOOKUP($D43,'Bases de Données'!$H$2:$I$11,2,FALSE)</f>
        <v>1</v>
      </c>
      <c r="BP43" s="41">
        <f>VLOOKUP($M43,'Bases de Données'!$C$2:$D$19,2,FALSE)+VLOOKUP($D43,'Bases de Données'!$H$2:$I$11,2,FALSE)</f>
        <v>1</v>
      </c>
    </row>
    <row r="44" spans="1:68" ht="29.25" customHeight="1" thickBot="1" x14ac:dyDescent="0.3">
      <c r="A44" s="17">
        <v>37</v>
      </c>
      <c r="B44" s="24"/>
      <c r="C44" s="19"/>
      <c r="D44" s="19"/>
      <c r="E44" s="20"/>
      <c r="F44" s="21">
        <f>VLOOKUP($BN44,'Bases de Données'!$T$2:$AF$118,$BL44)</f>
        <v>0</v>
      </c>
      <c r="G44" s="21">
        <f>VLOOKUP($BN44,'Bases de Données'!$AH$2:$AT$118,$BL44)*$H44</f>
        <v>0</v>
      </c>
      <c r="H44" s="22"/>
      <c r="I44" s="20"/>
      <c r="J44" s="21">
        <f>IF($BM44&lt;300,VLOOKUP($BO44,'Bases de Données'!$T$2:$AF$90,$BL44),0)</f>
        <v>0</v>
      </c>
      <c r="K44" s="21">
        <f>IF($J44=0,0,VLOOKUP($BO44,'Bases de Données'!$AH$2:$AT$90,$BL44)*$L44)</f>
        <v>0</v>
      </c>
      <c r="L44" s="22"/>
      <c r="M44" s="19"/>
      <c r="N44" s="21">
        <f>IF($BM44&lt;300,VLOOKUP($BP44,'Bases de Données'!$T$2:$AF$90,$BL44),0)</f>
        <v>0</v>
      </c>
      <c r="O44" s="21">
        <f>VLOOKUP($BP44,'Bases de Données'!$AH$2:$AT$90,$BL44)*$P44</f>
        <v>0</v>
      </c>
      <c r="P44" s="22"/>
      <c r="Q44" s="19"/>
      <c r="R44" s="22"/>
      <c r="S44" s="21">
        <f t="shared" si="0"/>
        <v>0</v>
      </c>
      <c r="T44" s="21" t="e">
        <f>#REF!</f>
        <v>#REF!</v>
      </c>
      <c r="U44" s="9"/>
      <c r="V44" s="1"/>
      <c r="BL44" s="2">
        <f>VLOOKUP($C44,'Bases de Données'!$A$1:$B$23,2)</f>
        <v>2</v>
      </c>
      <c r="BM44" s="23">
        <f>IF($D44=0,0,VLOOKUP($D44,'Bases de Données'!$H$3:$I$9,2))</f>
        <v>0</v>
      </c>
      <c r="BN44" s="41">
        <f>VLOOKUP($E44,'Bases de Données'!$C$2:$D$30,2,FALSE)+VLOOKUP($D44,'Bases de Données'!$H$2:$I$11,2,FALSE)</f>
        <v>1</v>
      </c>
      <c r="BO44" s="41">
        <f>VLOOKUP($I44,'Bases de Données'!$C$2:$D$19,2,FALSE)+VLOOKUP($D44,'Bases de Données'!$H$2:$I$11,2,FALSE)</f>
        <v>1</v>
      </c>
      <c r="BP44" s="41">
        <f>VLOOKUP($M44,'Bases de Données'!$C$2:$D$19,2,FALSE)+VLOOKUP($D44,'Bases de Données'!$H$2:$I$11,2,FALSE)</f>
        <v>1</v>
      </c>
    </row>
    <row r="45" spans="1:68" ht="29.25" customHeight="1" thickBot="1" x14ac:dyDescent="0.3">
      <c r="A45" s="17">
        <v>38</v>
      </c>
      <c r="B45" s="24"/>
      <c r="C45" s="19"/>
      <c r="D45" s="19"/>
      <c r="E45" s="20"/>
      <c r="F45" s="21">
        <f>VLOOKUP($BN45,'Bases de Données'!$T$2:$AF$118,$BL45)</f>
        <v>0</v>
      </c>
      <c r="G45" s="21">
        <f>VLOOKUP($BN45,'Bases de Données'!$AH$2:$AT$118,$BL45)*$H45</f>
        <v>0</v>
      </c>
      <c r="H45" s="22"/>
      <c r="I45" s="20"/>
      <c r="J45" s="21">
        <f>IF($BM45&lt;300,VLOOKUP($BO45,'Bases de Données'!$T$2:$AF$90,$BL45),0)</f>
        <v>0</v>
      </c>
      <c r="K45" s="21">
        <f>IF($J45=0,0,VLOOKUP($BO45,'Bases de Données'!$AH$2:$AT$90,$BL45)*$L45)</f>
        <v>0</v>
      </c>
      <c r="L45" s="22"/>
      <c r="M45" s="19"/>
      <c r="N45" s="21">
        <f>IF($BM45&lt;300,VLOOKUP($BP45,'Bases de Données'!$T$2:$AF$90,$BL45),0)</f>
        <v>0</v>
      </c>
      <c r="O45" s="21">
        <f>VLOOKUP($BP45,'Bases de Données'!$AH$2:$AT$90,$BL45)*$P45</f>
        <v>0</v>
      </c>
      <c r="P45" s="22"/>
      <c r="Q45" s="19"/>
      <c r="R45" s="22"/>
      <c r="S45" s="21">
        <f t="shared" si="0"/>
        <v>0</v>
      </c>
      <c r="T45" s="21" t="e">
        <f>#REF!</f>
        <v>#REF!</v>
      </c>
      <c r="U45" s="9"/>
      <c r="V45" s="1"/>
      <c r="BL45" s="2">
        <f>VLOOKUP($C45,'Bases de Données'!$A$1:$B$23,2)</f>
        <v>2</v>
      </c>
      <c r="BM45" s="23">
        <f>IF($D45=0,0,VLOOKUP($D45,'Bases de Données'!$H$3:$I$9,2))</f>
        <v>0</v>
      </c>
      <c r="BN45" s="41">
        <f>VLOOKUP($E45,'Bases de Données'!$C$2:$D$30,2,FALSE)+VLOOKUP($D45,'Bases de Données'!$H$2:$I$11,2,FALSE)</f>
        <v>1</v>
      </c>
      <c r="BO45" s="41">
        <f>VLOOKUP($I45,'Bases de Données'!$C$2:$D$19,2,FALSE)+VLOOKUP($D45,'Bases de Données'!$H$2:$I$11,2,FALSE)</f>
        <v>1</v>
      </c>
      <c r="BP45" s="41">
        <f>VLOOKUP($M45,'Bases de Données'!$C$2:$D$19,2,FALSE)+VLOOKUP($D45,'Bases de Données'!$H$2:$I$11,2,FALSE)</f>
        <v>1</v>
      </c>
    </row>
    <row r="46" spans="1:68" ht="29.25" customHeight="1" thickBot="1" x14ac:dyDescent="0.3">
      <c r="A46" s="17">
        <v>39</v>
      </c>
      <c r="B46" s="24"/>
      <c r="C46" s="19"/>
      <c r="D46" s="19"/>
      <c r="E46" s="20"/>
      <c r="F46" s="21">
        <f>VLOOKUP($BN46,'Bases de Données'!$T$2:$AF$118,$BL46)</f>
        <v>0</v>
      </c>
      <c r="G46" s="21">
        <f>VLOOKUP($BN46,'Bases de Données'!$AH$2:$AT$118,$BL46)*$H46</f>
        <v>0</v>
      </c>
      <c r="H46" s="22"/>
      <c r="I46" s="20"/>
      <c r="J46" s="21">
        <f>IF($BM46&lt;300,VLOOKUP($BO46,'Bases de Données'!$T$2:$AF$90,$BL46),0)</f>
        <v>0</v>
      </c>
      <c r="K46" s="21">
        <f>IF($J46=0,0,VLOOKUP($BO46,'Bases de Données'!$AH$2:$AT$90,$BL46)*$L46)</f>
        <v>0</v>
      </c>
      <c r="L46" s="22"/>
      <c r="M46" s="19"/>
      <c r="N46" s="21">
        <f>IF($BM46&lt;300,VLOOKUP($BP46,'Bases de Données'!$T$2:$AF$90,$BL46),0)</f>
        <v>0</v>
      </c>
      <c r="O46" s="21">
        <f>VLOOKUP($BP46,'Bases de Données'!$AH$2:$AT$90,$BL46)*$P46</f>
        <v>0</v>
      </c>
      <c r="P46" s="22"/>
      <c r="Q46" s="19"/>
      <c r="R46" s="22"/>
      <c r="S46" s="21">
        <f t="shared" si="0"/>
        <v>0</v>
      </c>
      <c r="T46" s="21" t="e">
        <f>#REF!</f>
        <v>#REF!</v>
      </c>
      <c r="U46" s="9"/>
      <c r="V46" s="1"/>
      <c r="BL46" s="2">
        <f>VLOOKUP($C46,'Bases de Données'!$A$1:$B$23,2)</f>
        <v>2</v>
      </c>
      <c r="BM46" s="23">
        <f>IF($D46=0,0,VLOOKUP($D46,'Bases de Données'!$H$3:$I$9,2))</f>
        <v>0</v>
      </c>
      <c r="BN46" s="41">
        <f>VLOOKUP($E46,'Bases de Données'!$C$2:$D$30,2,FALSE)+VLOOKUP($D46,'Bases de Données'!$H$2:$I$11,2,FALSE)</f>
        <v>1</v>
      </c>
      <c r="BO46" s="41">
        <f>VLOOKUP($I46,'Bases de Données'!$C$2:$D$19,2,FALSE)+VLOOKUP($D46,'Bases de Données'!$H$2:$I$11,2,FALSE)</f>
        <v>1</v>
      </c>
      <c r="BP46" s="41">
        <f>VLOOKUP($M46,'Bases de Données'!$C$2:$D$19,2,FALSE)+VLOOKUP($D46,'Bases de Données'!$H$2:$I$11,2,FALSE)</f>
        <v>1</v>
      </c>
    </row>
    <row r="47" spans="1:68" ht="29.25" customHeight="1" thickBot="1" x14ac:dyDescent="0.3">
      <c r="A47" s="17">
        <v>40</v>
      </c>
      <c r="B47" s="24"/>
      <c r="C47" s="19"/>
      <c r="D47" s="19"/>
      <c r="E47" s="20"/>
      <c r="F47" s="21">
        <f>VLOOKUP($BN47,'Bases de Données'!$T$2:$AF$118,$BL47)</f>
        <v>0</v>
      </c>
      <c r="G47" s="21">
        <f>VLOOKUP($BN47,'Bases de Données'!$AH$2:$AT$118,$BL47)*$H47</f>
        <v>0</v>
      </c>
      <c r="H47" s="22"/>
      <c r="I47" s="20"/>
      <c r="J47" s="21">
        <f>IF($BM47&lt;300,VLOOKUP($BO47,'Bases de Données'!$T$2:$AF$90,$BL47),0)</f>
        <v>0</v>
      </c>
      <c r="K47" s="21">
        <f>IF($J47=0,0,VLOOKUP($BO47,'Bases de Données'!$AH$2:$AT$90,$BL47)*$L47)</f>
        <v>0</v>
      </c>
      <c r="L47" s="22"/>
      <c r="M47" s="19"/>
      <c r="N47" s="21">
        <f>IF($BM47&lt;300,VLOOKUP($BP47,'Bases de Données'!$T$2:$AF$90,$BL47),0)</f>
        <v>0</v>
      </c>
      <c r="O47" s="21">
        <f>VLOOKUP($BP47,'Bases de Données'!$AH$2:$AT$90,$BL47)*$P47</f>
        <v>0</v>
      </c>
      <c r="P47" s="22"/>
      <c r="Q47" s="19"/>
      <c r="R47" s="22"/>
      <c r="S47" s="21">
        <f t="shared" si="0"/>
        <v>0</v>
      </c>
      <c r="T47" s="21" t="e">
        <f>#REF!</f>
        <v>#REF!</v>
      </c>
      <c r="U47" s="9"/>
      <c r="V47" s="1"/>
      <c r="BL47" s="2">
        <f>VLOOKUP($C47,'Bases de Données'!$A$1:$B$23,2)</f>
        <v>2</v>
      </c>
      <c r="BM47" s="23">
        <f>IF($D47=0,0,VLOOKUP($D47,'Bases de Données'!$H$3:$I$9,2))</f>
        <v>0</v>
      </c>
      <c r="BN47" s="41">
        <f>VLOOKUP($E47,'Bases de Données'!$C$2:$D$30,2,FALSE)+VLOOKUP($D47,'Bases de Données'!$H$2:$I$11,2,FALSE)</f>
        <v>1</v>
      </c>
      <c r="BO47" s="41">
        <f>VLOOKUP($I47,'Bases de Données'!$C$2:$D$19,2,FALSE)+VLOOKUP($D47,'Bases de Données'!$H$2:$I$11,2,FALSE)</f>
        <v>1</v>
      </c>
      <c r="BP47" s="41">
        <f>VLOOKUP($M47,'Bases de Données'!$C$2:$D$19,2,FALSE)+VLOOKUP($D47,'Bases de Données'!$H$2:$I$11,2,FALSE)</f>
        <v>1</v>
      </c>
    </row>
    <row r="48" spans="1:68" ht="29.25" customHeight="1" thickBot="1" x14ac:dyDescent="0.3">
      <c r="A48" s="17">
        <v>41</v>
      </c>
      <c r="B48" s="24"/>
      <c r="C48" s="19"/>
      <c r="D48" s="19"/>
      <c r="E48" s="20"/>
      <c r="F48" s="21">
        <f>VLOOKUP($BN48,'Bases de Données'!$T$2:$AF$118,$BL48)</f>
        <v>0</v>
      </c>
      <c r="G48" s="21">
        <f>VLOOKUP($BN48,'Bases de Données'!$AH$2:$AT$118,$BL48)*$H48</f>
        <v>0</v>
      </c>
      <c r="H48" s="22"/>
      <c r="I48" s="20"/>
      <c r="J48" s="21">
        <f>IF($BM48&lt;300,VLOOKUP($BO48,'Bases de Données'!$T$2:$AF$90,$BL48),0)</f>
        <v>0</v>
      </c>
      <c r="K48" s="21">
        <f>IF($J48=0,0,VLOOKUP($BO48,'Bases de Données'!$AH$2:$AT$90,$BL48)*$L48)</f>
        <v>0</v>
      </c>
      <c r="L48" s="22"/>
      <c r="M48" s="19"/>
      <c r="N48" s="21">
        <f>IF($BM48&lt;300,VLOOKUP($BP48,'Bases de Données'!$T$2:$AF$90,$BL48),0)</f>
        <v>0</v>
      </c>
      <c r="O48" s="21">
        <f>VLOOKUP($BP48,'Bases de Données'!$AH$2:$AT$90,$BL48)*$P48</f>
        <v>0</v>
      </c>
      <c r="P48" s="22"/>
      <c r="Q48" s="19"/>
      <c r="R48" s="22"/>
      <c r="S48" s="21">
        <f t="shared" si="0"/>
        <v>0</v>
      </c>
      <c r="T48" s="21" t="e">
        <f>#REF!</f>
        <v>#REF!</v>
      </c>
      <c r="U48" s="9"/>
      <c r="V48" s="1"/>
      <c r="BL48" s="2">
        <f>VLOOKUP($C48,'Bases de Données'!$A$1:$B$23,2)</f>
        <v>2</v>
      </c>
      <c r="BM48" s="23">
        <f>IF($D48=0,0,VLOOKUP($D48,'Bases de Données'!$H$3:$I$9,2))</f>
        <v>0</v>
      </c>
      <c r="BN48" s="41">
        <f>VLOOKUP($E48,'Bases de Données'!$C$2:$D$30,2,FALSE)+VLOOKUP($D48,'Bases de Données'!$H$2:$I$11,2,FALSE)</f>
        <v>1</v>
      </c>
      <c r="BO48" s="41">
        <f>VLOOKUP($I48,'Bases de Données'!$C$2:$D$19,2,FALSE)+VLOOKUP($D48,'Bases de Données'!$H$2:$I$11,2,FALSE)</f>
        <v>1</v>
      </c>
      <c r="BP48" s="41">
        <f>VLOOKUP($M48,'Bases de Données'!$C$2:$D$19,2,FALSE)+VLOOKUP($D48,'Bases de Données'!$H$2:$I$11,2,FALSE)</f>
        <v>1</v>
      </c>
    </row>
    <row r="49" spans="1:68" ht="29.25" customHeight="1" thickBot="1" x14ac:dyDescent="0.3">
      <c r="A49" s="17">
        <v>42</v>
      </c>
      <c r="B49" s="24"/>
      <c r="C49" s="19"/>
      <c r="D49" s="19"/>
      <c r="E49" s="20"/>
      <c r="F49" s="21">
        <f>VLOOKUP($BN49,'Bases de Données'!$T$2:$AF$118,$BL49)</f>
        <v>0</v>
      </c>
      <c r="G49" s="21">
        <f>VLOOKUP($BN49,'Bases de Données'!$AH$2:$AT$118,$BL49)*$H49</f>
        <v>0</v>
      </c>
      <c r="H49" s="22"/>
      <c r="I49" s="20"/>
      <c r="J49" s="21">
        <f>IF($BM49&lt;300,VLOOKUP($BO49,'Bases de Données'!$T$2:$AF$90,$BL49),0)</f>
        <v>0</v>
      </c>
      <c r="K49" s="21">
        <f>IF($J49=0,0,VLOOKUP($BO49,'Bases de Données'!$AH$2:$AT$90,$BL49)*$L49)</f>
        <v>0</v>
      </c>
      <c r="L49" s="22"/>
      <c r="M49" s="19"/>
      <c r="N49" s="21">
        <f>IF($BM49&lt;300,VLOOKUP($BP49,'Bases de Données'!$T$2:$AF$90,$BL49),0)</f>
        <v>0</v>
      </c>
      <c r="O49" s="21">
        <f>VLOOKUP($BP49,'Bases de Données'!$AH$2:$AT$90,$BL49)*$P49</f>
        <v>0</v>
      </c>
      <c r="P49" s="22"/>
      <c r="Q49" s="19"/>
      <c r="R49" s="22"/>
      <c r="S49" s="21">
        <f t="shared" si="0"/>
        <v>0</v>
      </c>
      <c r="T49" s="21" t="e">
        <f>#REF!</f>
        <v>#REF!</v>
      </c>
      <c r="U49" s="9"/>
      <c r="V49" s="1"/>
      <c r="BL49" s="2">
        <f>VLOOKUP($C49,'Bases de Données'!$A$1:$B$23,2)</f>
        <v>2</v>
      </c>
      <c r="BM49" s="23">
        <f>IF($D49=0,0,VLOOKUP($D49,'Bases de Données'!$H$3:$I$9,2))</f>
        <v>0</v>
      </c>
      <c r="BN49" s="41">
        <f>VLOOKUP($E49,'Bases de Données'!$C$2:$D$30,2,FALSE)+VLOOKUP($D49,'Bases de Données'!$H$2:$I$11,2,FALSE)</f>
        <v>1</v>
      </c>
      <c r="BO49" s="41">
        <f>VLOOKUP($I49,'Bases de Données'!$C$2:$D$19,2,FALSE)+VLOOKUP($D49,'Bases de Données'!$H$2:$I$11,2,FALSE)</f>
        <v>1</v>
      </c>
      <c r="BP49" s="41">
        <f>VLOOKUP($M49,'Bases de Données'!$C$2:$D$19,2,FALSE)+VLOOKUP($D49,'Bases de Données'!$H$2:$I$11,2,FALSE)</f>
        <v>1</v>
      </c>
    </row>
    <row r="50" spans="1:68" ht="29.25" customHeight="1" thickBot="1" x14ac:dyDescent="0.3">
      <c r="A50" s="17">
        <v>43</v>
      </c>
      <c r="B50" s="24"/>
      <c r="C50" s="19"/>
      <c r="D50" s="19"/>
      <c r="E50" s="20"/>
      <c r="F50" s="21">
        <f>VLOOKUP($BN50,'Bases de Données'!$T$2:$AF$118,$BL50)</f>
        <v>0</v>
      </c>
      <c r="G50" s="21">
        <f>VLOOKUP($BN50,'Bases de Données'!$AH$2:$AT$118,$BL50)*$H50</f>
        <v>0</v>
      </c>
      <c r="H50" s="22"/>
      <c r="I50" s="20"/>
      <c r="J50" s="21">
        <f>IF($BM50&lt;300,VLOOKUP($BO50,'Bases de Données'!$T$2:$AF$90,$BL50),0)</f>
        <v>0</v>
      </c>
      <c r="K50" s="21">
        <f>IF($J50=0,0,VLOOKUP($BO50,'Bases de Données'!$AH$2:$AT$90,$BL50)*$L50)</f>
        <v>0</v>
      </c>
      <c r="L50" s="22"/>
      <c r="M50" s="19"/>
      <c r="N50" s="21">
        <f>IF($BM50&lt;300,VLOOKUP($BP50,'Bases de Données'!$T$2:$AF$90,$BL50),0)</f>
        <v>0</v>
      </c>
      <c r="O50" s="21">
        <f>VLOOKUP($BP50,'Bases de Données'!$AH$2:$AT$90,$BL50)*$P50</f>
        <v>0</v>
      </c>
      <c r="P50" s="22"/>
      <c r="Q50" s="19"/>
      <c r="R50" s="22"/>
      <c r="S50" s="21">
        <f t="shared" si="0"/>
        <v>0</v>
      </c>
      <c r="T50" s="21" t="e">
        <f>#REF!</f>
        <v>#REF!</v>
      </c>
      <c r="U50" s="9"/>
      <c r="V50" s="1"/>
      <c r="BL50" s="2">
        <f>VLOOKUP($C50,'Bases de Données'!$A$1:$B$23,2)</f>
        <v>2</v>
      </c>
      <c r="BM50" s="23">
        <f>IF($D50=0,0,VLOOKUP($D50,'Bases de Données'!$H$3:$I$9,2))</f>
        <v>0</v>
      </c>
      <c r="BN50" s="41">
        <f>VLOOKUP($E50,'Bases de Données'!$C$2:$D$30,2,FALSE)+VLOOKUP($D50,'Bases de Données'!$H$2:$I$11,2,FALSE)</f>
        <v>1</v>
      </c>
      <c r="BO50" s="41">
        <f>VLOOKUP($I50,'Bases de Données'!$C$2:$D$19,2,FALSE)+VLOOKUP($D50,'Bases de Données'!$H$2:$I$11,2,FALSE)</f>
        <v>1</v>
      </c>
      <c r="BP50" s="41">
        <f>VLOOKUP($M50,'Bases de Données'!$C$2:$D$19,2,FALSE)+VLOOKUP($D50,'Bases de Données'!$H$2:$I$11,2,FALSE)</f>
        <v>1</v>
      </c>
    </row>
    <row r="51" spans="1:68" ht="29.25" customHeight="1" thickBot="1" x14ac:dyDescent="0.3">
      <c r="A51" s="17">
        <v>44</v>
      </c>
      <c r="B51" s="24"/>
      <c r="C51" s="19"/>
      <c r="D51" s="19"/>
      <c r="E51" s="20"/>
      <c r="F51" s="21">
        <f>VLOOKUP($BN51,'Bases de Données'!$T$2:$AF$118,$BL51)</f>
        <v>0</v>
      </c>
      <c r="G51" s="21">
        <f>VLOOKUP($BN51,'Bases de Données'!$AH$2:$AT$118,$BL51)*$H51</f>
        <v>0</v>
      </c>
      <c r="H51" s="22"/>
      <c r="I51" s="20"/>
      <c r="J51" s="21">
        <f>IF($BM51&lt;300,VLOOKUP($BO51,'Bases de Données'!$T$2:$AF$90,$BL51),0)</f>
        <v>0</v>
      </c>
      <c r="K51" s="21">
        <f>IF($J51=0,0,VLOOKUP($BO51,'Bases de Données'!$AH$2:$AT$90,$BL51)*$L51)</f>
        <v>0</v>
      </c>
      <c r="L51" s="22"/>
      <c r="M51" s="19"/>
      <c r="N51" s="21">
        <f>IF($BM51&lt;300,VLOOKUP($BP51,'Bases de Données'!$T$2:$AF$90,$BL51),0)</f>
        <v>0</v>
      </c>
      <c r="O51" s="21">
        <f>VLOOKUP($BP51,'Bases de Données'!$AH$2:$AT$90,$BL51)*$P51</f>
        <v>0</v>
      </c>
      <c r="P51" s="22"/>
      <c r="Q51" s="19"/>
      <c r="R51" s="22"/>
      <c r="S51" s="21">
        <f t="shared" si="0"/>
        <v>0</v>
      </c>
      <c r="T51" s="21" t="e">
        <f>#REF!</f>
        <v>#REF!</v>
      </c>
      <c r="U51" s="9"/>
      <c r="V51" s="1"/>
      <c r="BL51" s="2">
        <f>VLOOKUP($C51,'Bases de Données'!$A$1:$B$23,2)</f>
        <v>2</v>
      </c>
      <c r="BM51" s="23">
        <f>IF($D51=0,0,VLOOKUP($D51,'Bases de Données'!$H$3:$I$9,2))</f>
        <v>0</v>
      </c>
      <c r="BN51" s="41">
        <f>VLOOKUP($E51,'Bases de Données'!$C$2:$D$30,2,FALSE)+VLOOKUP($D51,'Bases de Données'!$H$2:$I$11,2,FALSE)</f>
        <v>1</v>
      </c>
      <c r="BO51" s="41">
        <f>VLOOKUP($I51,'Bases de Données'!$C$2:$D$19,2,FALSE)+VLOOKUP($D51,'Bases de Données'!$H$2:$I$11,2,FALSE)</f>
        <v>1</v>
      </c>
      <c r="BP51" s="41">
        <f>VLOOKUP($M51,'Bases de Données'!$C$2:$D$19,2,FALSE)+VLOOKUP($D51,'Bases de Données'!$H$2:$I$11,2,FALSE)</f>
        <v>1</v>
      </c>
    </row>
    <row r="52" spans="1:68" ht="29.25" customHeight="1" thickBot="1" x14ac:dyDescent="0.3">
      <c r="A52" s="17">
        <v>45</v>
      </c>
      <c r="B52" s="24"/>
      <c r="C52" s="19"/>
      <c r="D52" s="19"/>
      <c r="E52" s="20"/>
      <c r="F52" s="21">
        <f>VLOOKUP($BN52,'Bases de Données'!$T$2:$AF$118,$BL52)</f>
        <v>0</v>
      </c>
      <c r="G52" s="21">
        <f>VLOOKUP($BN52,'Bases de Données'!$AH$2:$AT$118,$BL52)*$H52</f>
        <v>0</v>
      </c>
      <c r="H52" s="22"/>
      <c r="I52" s="20"/>
      <c r="J52" s="21">
        <f>IF($BM52&lt;300,VLOOKUP($BO52,'Bases de Données'!$T$2:$AF$90,$BL52),0)</f>
        <v>0</v>
      </c>
      <c r="K52" s="21">
        <f>IF($J52=0,0,VLOOKUP($BO52,'Bases de Données'!$AH$2:$AT$90,$BL52)*$L52)</f>
        <v>0</v>
      </c>
      <c r="L52" s="22"/>
      <c r="M52" s="19"/>
      <c r="N52" s="21">
        <f>IF($BM52&lt;300,VLOOKUP($BP52,'Bases de Données'!$T$2:$AF$90,$BL52),0)</f>
        <v>0</v>
      </c>
      <c r="O52" s="21">
        <f>VLOOKUP($BP52,'Bases de Données'!$AH$2:$AT$90,$BL52)*$P52</f>
        <v>0</v>
      </c>
      <c r="P52" s="22"/>
      <c r="Q52" s="19"/>
      <c r="R52" s="22"/>
      <c r="S52" s="21">
        <f t="shared" si="0"/>
        <v>0</v>
      </c>
      <c r="T52" s="21" t="e">
        <f>#REF!</f>
        <v>#REF!</v>
      </c>
      <c r="U52" s="9"/>
      <c r="V52" s="1"/>
      <c r="BL52" s="2">
        <f>VLOOKUP($C52,'Bases de Données'!$A$1:$B$23,2)</f>
        <v>2</v>
      </c>
      <c r="BM52" s="23">
        <f>IF($D52=0,0,VLOOKUP($D52,'Bases de Données'!$H$3:$I$9,2))</f>
        <v>0</v>
      </c>
      <c r="BN52" s="41">
        <f>VLOOKUP($E52,'Bases de Données'!$C$2:$D$30,2,FALSE)+VLOOKUP($D52,'Bases de Données'!$H$2:$I$11,2,FALSE)</f>
        <v>1</v>
      </c>
      <c r="BO52" s="41">
        <f>VLOOKUP($I52,'Bases de Données'!$C$2:$D$19,2,FALSE)+VLOOKUP($D52,'Bases de Données'!$H$2:$I$11,2,FALSE)</f>
        <v>1</v>
      </c>
      <c r="BP52" s="41">
        <f>VLOOKUP($M52,'Bases de Données'!$C$2:$D$19,2,FALSE)+VLOOKUP($D52,'Bases de Données'!$H$2:$I$11,2,FALSE)</f>
        <v>1</v>
      </c>
    </row>
    <row r="53" spans="1:68" ht="29.25" customHeight="1" thickBot="1" x14ac:dyDescent="0.3">
      <c r="A53" s="17">
        <v>46</v>
      </c>
      <c r="B53" s="24"/>
      <c r="C53" s="19"/>
      <c r="D53" s="19"/>
      <c r="E53" s="20"/>
      <c r="F53" s="21">
        <f>VLOOKUP($BN53,'Bases de Données'!$T$2:$AF$118,$BL53)</f>
        <v>0</v>
      </c>
      <c r="G53" s="21">
        <f>VLOOKUP($BN53,'Bases de Données'!$AH$2:$AT$118,$BL53)*$H53</f>
        <v>0</v>
      </c>
      <c r="H53" s="22"/>
      <c r="I53" s="20"/>
      <c r="J53" s="21">
        <f>IF($BM53&lt;300,VLOOKUP($BO53,'Bases de Données'!$T$2:$AF$90,$BL53),0)</f>
        <v>0</v>
      </c>
      <c r="K53" s="21">
        <f>IF($J53=0,0,VLOOKUP($BO53,'Bases de Données'!$AH$2:$AT$90,$BL53)*$L53)</f>
        <v>0</v>
      </c>
      <c r="L53" s="22"/>
      <c r="M53" s="19"/>
      <c r="N53" s="21">
        <f>IF($BM53&lt;300,VLOOKUP($BP53,'Bases de Données'!$T$2:$AF$90,$BL53),0)</f>
        <v>0</v>
      </c>
      <c r="O53" s="21">
        <f>VLOOKUP($BP53,'Bases de Données'!$AH$2:$AT$90,$BL53)*$P53</f>
        <v>0</v>
      </c>
      <c r="P53" s="22"/>
      <c r="Q53" s="19"/>
      <c r="R53" s="22"/>
      <c r="S53" s="21">
        <f t="shared" si="0"/>
        <v>0</v>
      </c>
      <c r="T53" s="21" t="e">
        <f>#REF!</f>
        <v>#REF!</v>
      </c>
      <c r="U53" s="9"/>
      <c r="V53" s="1"/>
      <c r="BL53" s="2">
        <f>VLOOKUP($C53,'Bases de Données'!$A$1:$B$23,2)</f>
        <v>2</v>
      </c>
      <c r="BM53" s="23">
        <f>IF($D53=0,0,VLOOKUP($D53,'Bases de Données'!$H$3:$I$9,2))</f>
        <v>0</v>
      </c>
      <c r="BN53" s="41">
        <f>VLOOKUP($E53,'Bases de Données'!$C$2:$D$30,2,FALSE)+VLOOKUP($D53,'Bases de Données'!$H$2:$I$11,2,FALSE)</f>
        <v>1</v>
      </c>
      <c r="BO53" s="41">
        <f>VLOOKUP($I53,'Bases de Données'!$C$2:$D$19,2,FALSE)+VLOOKUP($D53,'Bases de Données'!$H$2:$I$11,2,FALSE)</f>
        <v>1</v>
      </c>
      <c r="BP53" s="41">
        <f>VLOOKUP($M53,'Bases de Données'!$C$2:$D$19,2,FALSE)+VLOOKUP($D53,'Bases de Données'!$H$2:$I$11,2,FALSE)</f>
        <v>1</v>
      </c>
    </row>
    <row r="54" spans="1:68" ht="29.25" customHeight="1" thickBot="1" x14ac:dyDescent="0.3">
      <c r="A54" s="17">
        <v>47</v>
      </c>
      <c r="B54" s="24"/>
      <c r="C54" s="19"/>
      <c r="D54" s="19"/>
      <c r="E54" s="20"/>
      <c r="F54" s="21">
        <f>VLOOKUP($BN54,'Bases de Données'!$T$2:$AF$118,$BL54)</f>
        <v>0</v>
      </c>
      <c r="G54" s="21">
        <f>VLOOKUP($BN54,'Bases de Données'!$AH$2:$AT$118,$BL54)*$H54</f>
        <v>0</v>
      </c>
      <c r="H54" s="22"/>
      <c r="I54" s="20"/>
      <c r="J54" s="21">
        <f>IF($BM54&lt;300,VLOOKUP($BO54,'Bases de Données'!$T$2:$AF$90,$BL54),0)</f>
        <v>0</v>
      </c>
      <c r="K54" s="21">
        <f>IF($J54=0,0,VLOOKUP($BO54,'Bases de Données'!$AH$2:$AT$90,$BL54)*$L54)</f>
        <v>0</v>
      </c>
      <c r="L54" s="22"/>
      <c r="M54" s="19"/>
      <c r="N54" s="21">
        <f>IF($BM54&lt;300,VLOOKUP($BP54,'Bases de Données'!$T$2:$AF$90,$BL54),0)</f>
        <v>0</v>
      </c>
      <c r="O54" s="21">
        <f>VLOOKUP($BP54,'Bases de Données'!$AH$2:$AT$90,$BL54)*$P54</f>
        <v>0</v>
      </c>
      <c r="P54" s="22"/>
      <c r="Q54" s="19"/>
      <c r="R54" s="22"/>
      <c r="S54" s="21">
        <f t="shared" si="0"/>
        <v>0</v>
      </c>
      <c r="T54" s="21" t="e">
        <f>#REF!</f>
        <v>#REF!</v>
      </c>
      <c r="U54" s="9"/>
      <c r="V54" s="1"/>
      <c r="BL54" s="2">
        <f>VLOOKUP($C54,'Bases de Données'!$A$1:$B$23,2)</f>
        <v>2</v>
      </c>
      <c r="BM54" s="23">
        <f>IF($D54=0,0,VLOOKUP($D54,'Bases de Données'!$H$3:$I$9,2))</f>
        <v>0</v>
      </c>
      <c r="BN54" s="41">
        <f>VLOOKUP($E54,'Bases de Données'!$C$2:$D$30,2,FALSE)+VLOOKUP($D54,'Bases de Données'!$H$2:$I$11,2,FALSE)</f>
        <v>1</v>
      </c>
      <c r="BO54" s="41">
        <f>VLOOKUP($I54,'Bases de Données'!$C$2:$D$19,2,FALSE)+VLOOKUP($D54,'Bases de Données'!$H$2:$I$11,2,FALSE)</f>
        <v>1</v>
      </c>
      <c r="BP54" s="41">
        <f>VLOOKUP($M54,'Bases de Données'!$C$2:$D$19,2,FALSE)+VLOOKUP($D54,'Bases de Données'!$H$2:$I$11,2,FALSE)</f>
        <v>1</v>
      </c>
    </row>
    <row r="55" spans="1:68" ht="29.25" customHeight="1" thickBot="1" x14ac:dyDescent="0.3">
      <c r="A55" s="17">
        <v>48</v>
      </c>
      <c r="B55" s="24"/>
      <c r="C55" s="19"/>
      <c r="D55" s="19"/>
      <c r="E55" s="20"/>
      <c r="F55" s="21">
        <f>VLOOKUP($BN55,'Bases de Données'!$T$2:$AF$118,$BL55)</f>
        <v>0</v>
      </c>
      <c r="G55" s="21">
        <f>VLOOKUP($BN55,'Bases de Données'!$AH$2:$AT$118,$BL55)*$H55</f>
        <v>0</v>
      </c>
      <c r="H55" s="22"/>
      <c r="I55" s="20"/>
      <c r="J55" s="21">
        <f>IF($BM55&lt;300,VLOOKUP($BO55,'Bases de Données'!$T$2:$AF$90,$BL55),0)</f>
        <v>0</v>
      </c>
      <c r="K55" s="21">
        <f>IF($J55=0,0,VLOOKUP($BO55,'Bases de Données'!$AH$2:$AT$90,$BL55)*$L55)</f>
        <v>0</v>
      </c>
      <c r="L55" s="22"/>
      <c r="M55" s="19"/>
      <c r="N55" s="21">
        <f>IF($BM55&lt;300,VLOOKUP($BP55,'Bases de Données'!$T$2:$AF$90,$BL55),0)</f>
        <v>0</v>
      </c>
      <c r="O55" s="21">
        <f>VLOOKUP($BP55,'Bases de Données'!$AH$2:$AT$90,$BL55)*$P55</f>
        <v>0</v>
      </c>
      <c r="P55" s="22"/>
      <c r="Q55" s="19"/>
      <c r="R55" s="22"/>
      <c r="S55" s="21">
        <f t="shared" si="0"/>
        <v>0</v>
      </c>
      <c r="T55" s="21" t="e">
        <f>#REF!</f>
        <v>#REF!</v>
      </c>
      <c r="U55" s="9"/>
      <c r="V55" s="1"/>
      <c r="BL55" s="2">
        <f>VLOOKUP($C55,'Bases de Données'!$A$1:$B$23,2)</f>
        <v>2</v>
      </c>
      <c r="BM55" s="23">
        <f>IF($D55=0,0,VLOOKUP($D55,'Bases de Données'!$H$3:$I$9,2))</f>
        <v>0</v>
      </c>
      <c r="BN55" s="41">
        <f>VLOOKUP($E55,'Bases de Données'!$C$2:$D$30,2,FALSE)+VLOOKUP($D55,'Bases de Données'!$H$2:$I$11,2,FALSE)</f>
        <v>1</v>
      </c>
      <c r="BO55" s="41">
        <f>VLOOKUP($I55,'Bases de Données'!$C$2:$D$19,2,FALSE)+VLOOKUP($D55,'Bases de Données'!$H$2:$I$11,2,FALSE)</f>
        <v>1</v>
      </c>
      <c r="BP55" s="41">
        <f>VLOOKUP($M55,'Bases de Données'!$C$2:$D$19,2,FALSE)+VLOOKUP($D55,'Bases de Données'!$H$2:$I$11,2,FALSE)</f>
        <v>1</v>
      </c>
    </row>
    <row r="56" spans="1:68" ht="29.25" customHeight="1" thickBot="1" x14ac:dyDescent="0.3">
      <c r="A56" s="17">
        <v>49</v>
      </c>
      <c r="B56" s="24"/>
      <c r="C56" s="19"/>
      <c r="D56" s="19"/>
      <c r="E56" s="20"/>
      <c r="F56" s="21">
        <f>VLOOKUP($BN56,'Bases de Données'!$T$2:$AF$118,$BL56)</f>
        <v>0</v>
      </c>
      <c r="G56" s="21">
        <f>VLOOKUP($BN56,'Bases de Données'!$AH$2:$AT$118,$BL56)*$H56</f>
        <v>0</v>
      </c>
      <c r="H56" s="22"/>
      <c r="I56" s="20"/>
      <c r="J56" s="21">
        <f>IF($BM56&lt;300,VLOOKUP($BO56,'Bases de Données'!$T$2:$AF$90,$BL56),0)</f>
        <v>0</v>
      </c>
      <c r="K56" s="21">
        <f>IF($J56=0,0,VLOOKUP($BO56,'Bases de Données'!$AH$2:$AT$90,$BL56)*$L56)</f>
        <v>0</v>
      </c>
      <c r="L56" s="22"/>
      <c r="M56" s="19"/>
      <c r="N56" s="21">
        <f>IF($BM56&lt;300,VLOOKUP($BP56,'Bases de Données'!$T$2:$AF$90,$BL56),0)</f>
        <v>0</v>
      </c>
      <c r="O56" s="21">
        <f>VLOOKUP($BP56,'Bases de Données'!$AH$2:$AT$90,$BL56)*$P56</f>
        <v>0</v>
      </c>
      <c r="P56" s="22"/>
      <c r="Q56" s="19"/>
      <c r="R56" s="22"/>
      <c r="S56" s="21">
        <f t="shared" si="0"/>
        <v>0</v>
      </c>
      <c r="T56" s="21" t="e">
        <f>#REF!</f>
        <v>#REF!</v>
      </c>
      <c r="U56" s="9"/>
      <c r="V56" s="1"/>
      <c r="BL56" s="2">
        <f>VLOOKUP($C56,'Bases de Données'!$A$1:$B$23,2)</f>
        <v>2</v>
      </c>
      <c r="BM56" s="23">
        <f>IF($D56=0,0,VLOOKUP($D56,'Bases de Données'!$H$3:$I$9,2))</f>
        <v>0</v>
      </c>
      <c r="BN56" s="41">
        <f>VLOOKUP($E56,'Bases de Données'!$C$2:$D$30,2,FALSE)+VLOOKUP($D56,'Bases de Données'!$H$2:$I$11,2,FALSE)</f>
        <v>1</v>
      </c>
      <c r="BO56" s="41">
        <f>VLOOKUP($I56,'Bases de Données'!$C$2:$D$19,2,FALSE)+VLOOKUP($D56,'Bases de Données'!$H$2:$I$11,2,FALSE)</f>
        <v>1</v>
      </c>
      <c r="BP56" s="41">
        <f>VLOOKUP($M56,'Bases de Données'!$C$2:$D$19,2,FALSE)+VLOOKUP($D56,'Bases de Données'!$H$2:$I$11,2,FALSE)</f>
        <v>1</v>
      </c>
    </row>
    <row r="57" spans="1:68" ht="29.25" customHeight="1" thickBot="1" x14ac:dyDescent="0.3">
      <c r="A57" s="17">
        <v>50</v>
      </c>
      <c r="B57" s="24"/>
      <c r="C57" s="19"/>
      <c r="D57" s="19"/>
      <c r="E57" s="20"/>
      <c r="F57" s="21">
        <f>VLOOKUP($BN57,'Bases de Données'!$T$2:$AF$118,$BL57)</f>
        <v>0</v>
      </c>
      <c r="G57" s="21">
        <f>VLOOKUP($BN57,'Bases de Données'!$AH$2:$AT$118,$BL57)*$H57</f>
        <v>0</v>
      </c>
      <c r="H57" s="22"/>
      <c r="I57" s="19"/>
      <c r="J57" s="21">
        <f>IF($BM57&lt;300,VLOOKUP($BO57,'Bases de Données'!$T$2:$AF$90,$BL57),0)</f>
        <v>0</v>
      </c>
      <c r="K57" s="21">
        <f>IF($J57=0,0,VLOOKUP($BO57,'Bases de Données'!$AH$2:$AT$90,$BL57)*$L57)</f>
        <v>0</v>
      </c>
      <c r="L57" s="22"/>
      <c r="M57" s="19"/>
      <c r="N57" s="21">
        <f>IF($BM57&lt;300,VLOOKUP($BP57,'Bases de Données'!$T$2:$AF$90,$BL57),0)</f>
        <v>0</v>
      </c>
      <c r="O57" s="21">
        <f>VLOOKUP($BP57,'Bases de Données'!$AH$2:$AT$90,$BL57)*$P57</f>
        <v>0</v>
      </c>
      <c r="P57" s="22"/>
      <c r="Q57" s="19"/>
      <c r="R57" s="22"/>
      <c r="S57" s="21">
        <f t="shared" si="0"/>
        <v>0</v>
      </c>
      <c r="T57" s="21" t="e">
        <f>#REF!</f>
        <v>#REF!</v>
      </c>
      <c r="U57" s="9"/>
      <c r="V57" s="1"/>
      <c r="BL57" s="2">
        <f>VLOOKUP($C57,'Bases de Données'!$A$1:$B$23,2)</f>
        <v>2</v>
      </c>
      <c r="BM57" s="23">
        <f>IF($D57=0,0,VLOOKUP($D57,'Bases de Données'!$H$3:$I$9,2))</f>
        <v>0</v>
      </c>
      <c r="BN57" s="41">
        <f>VLOOKUP($E57,'Bases de Données'!$C$2:$D$30,2,FALSE)+VLOOKUP($D57,'Bases de Données'!$H$2:$I$11,2,FALSE)</f>
        <v>1</v>
      </c>
      <c r="BO57" s="41">
        <f>VLOOKUP($I57,'Bases de Données'!$C$2:$D$19,2,FALSE)+VLOOKUP($D57,'Bases de Données'!$H$2:$I$11,2,FALSE)</f>
        <v>1</v>
      </c>
      <c r="BP57" s="41">
        <f>VLOOKUP($M57,'Bases de Données'!$C$2:$D$19,2,FALSE)+VLOOKUP($D57,'Bases de Données'!$H$2:$I$11,2,FALSE)</f>
        <v>1</v>
      </c>
    </row>
    <row r="58" spans="1:68" ht="29.25" customHeight="1" thickBot="1" x14ac:dyDescent="0.3">
      <c r="A58" s="17">
        <v>51</v>
      </c>
      <c r="B58" s="24"/>
      <c r="C58" s="19"/>
      <c r="D58" s="19"/>
      <c r="E58" s="20"/>
      <c r="F58" s="21">
        <f>VLOOKUP($BN58,'Bases de Données'!$T$2:$AF$118,$BL58)</f>
        <v>0</v>
      </c>
      <c r="G58" s="21">
        <f>VLOOKUP($BN58,'Bases de Données'!$AH$2:$AT$118,$BL58)*$H58</f>
        <v>0</v>
      </c>
      <c r="H58" s="22"/>
      <c r="I58" s="19"/>
      <c r="J58" s="21">
        <f>IF($BM58&lt;300,VLOOKUP($BO58,'Bases de Données'!$T$2:$AF$90,$BL58),0)</f>
        <v>0</v>
      </c>
      <c r="K58" s="21">
        <f>IF($J58=0,0,VLOOKUP($BO58,'Bases de Données'!$AH$2:$AT$90,$BL58)*$L58)</f>
        <v>0</v>
      </c>
      <c r="L58" s="22"/>
      <c r="M58" s="19"/>
      <c r="N58" s="21">
        <f>IF($BM58&lt;300,VLOOKUP($BP58,'Bases de Données'!$T$2:$AF$90,$BL58),0)</f>
        <v>0</v>
      </c>
      <c r="O58" s="21">
        <f>VLOOKUP($BP58,'Bases de Données'!$AH$2:$AT$90,$BL58)*$P58</f>
        <v>0</v>
      </c>
      <c r="P58" s="22"/>
      <c r="Q58" s="19"/>
      <c r="R58" s="22"/>
      <c r="S58" s="21">
        <f t="shared" si="0"/>
        <v>0</v>
      </c>
      <c r="T58" s="21" t="e">
        <f>#REF!</f>
        <v>#REF!</v>
      </c>
      <c r="U58" s="9"/>
      <c r="V58" s="1"/>
      <c r="BL58" s="2">
        <f>VLOOKUP($C58,'Bases de Données'!$A$1:$B$23,2)</f>
        <v>2</v>
      </c>
      <c r="BM58" s="23">
        <f>IF($D58=0,0,VLOOKUP($D58,'Bases de Données'!$H$3:$I$9,2))</f>
        <v>0</v>
      </c>
      <c r="BN58" s="41">
        <f>VLOOKUP($E58,'Bases de Données'!$C$2:$D$30,2,FALSE)+VLOOKUP($D58,'Bases de Données'!$H$2:$I$11,2,FALSE)</f>
        <v>1</v>
      </c>
      <c r="BO58" s="41">
        <f>VLOOKUP($I58,'Bases de Données'!$C$2:$D$19,2,FALSE)+VLOOKUP($D58,'Bases de Données'!$H$2:$I$11,2,FALSE)</f>
        <v>1</v>
      </c>
      <c r="BP58" s="41">
        <f>VLOOKUP($M58,'Bases de Données'!$C$2:$D$19,2,FALSE)+VLOOKUP($D58,'Bases de Données'!$H$2:$I$11,2,FALSE)</f>
        <v>1</v>
      </c>
    </row>
    <row r="59" spans="1:68" ht="29.25" customHeight="1" thickBot="1" x14ac:dyDescent="0.3">
      <c r="A59" s="17">
        <v>52</v>
      </c>
      <c r="B59" s="24"/>
      <c r="C59" s="19"/>
      <c r="D59" s="19"/>
      <c r="E59" s="20"/>
      <c r="F59" s="21">
        <f>VLOOKUP($BN59,'Bases de Données'!$T$2:$AF$118,$BL59)</f>
        <v>0</v>
      </c>
      <c r="G59" s="21">
        <f>VLOOKUP($BN59,'Bases de Données'!$AH$2:$AT$118,$BL59)*$H59</f>
        <v>0</v>
      </c>
      <c r="H59" s="22"/>
      <c r="I59" s="19"/>
      <c r="J59" s="21">
        <f>IF($BM59&lt;300,VLOOKUP($BO59,'Bases de Données'!$T$2:$AF$90,$BL59),0)</f>
        <v>0</v>
      </c>
      <c r="K59" s="21">
        <f>IF($J59=0,0,VLOOKUP($BO59,'Bases de Données'!$AH$2:$AT$90,$BL59)*$L59)</f>
        <v>0</v>
      </c>
      <c r="L59" s="22"/>
      <c r="M59" s="19"/>
      <c r="N59" s="21">
        <f>IF($BM59&lt;300,VLOOKUP($BP59,'Bases de Données'!$T$2:$AF$90,$BL59),0)</f>
        <v>0</v>
      </c>
      <c r="O59" s="21">
        <f>VLOOKUP($BP59,'Bases de Données'!$AH$2:$AT$90,$BL59)*$P59</f>
        <v>0</v>
      </c>
      <c r="P59" s="22"/>
      <c r="Q59" s="19"/>
      <c r="R59" s="22"/>
      <c r="S59" s="21">
        <f t="shared" si="0"/>
        <v>0</v>
      </c>
      <c r="T59" s="21" t="e">
        <f>#REF!</f>
        <v>#REF!</v>
      </c>
      <c r="U59" s="9"/>
      <c r="V59" s="1"/>
      <c r="BL59" s="2">
        <f>VLOOKUP($C59,'Bases de Données'!$A$1:$B$23,2)</f>
        <v>2</v>
      </c>
      <c r="BM59" s="23">
        <f>IF($D59=0,0,VLOOKUP($D59,'Bases de Données'!$H$3:$I$9,2))</f>
        <v>0</v>
      </c>
      <c r="BN59" s="41">
        <f>VLOOKUP($E59,'Bases de Données'!$C$2:$D$30,2,FALSE)+VLOOKUP($D59,'Bases de Données'!$H$2:$I$11,2,FALSE)</f>
        <v>1</v>
      </c>
      <c r="BO59" s="41">
        <f>VLOOKUP($I59,'Bases de Données'!$C$2:$D$19,2,FALSE)+VLOOKUP($D59,'Bases de Données'!$H$2:$I$11,2,FALSE)</f>
        <v>1</v>
      </c>
      <c r="BP59" s="41">
        <f>VLOOKUP($M59,'Bases de Données'!$C$2:$D$19,2,FALSE)+VLOOKUP($D59,'Bases de Données'!$H$2:$I$11,2,FALSE)</f>
        <v>1</v>
      </c>
    </row>
    <row r="60" spans="1:68" ht="29.25" customHeight="1" thickBot="1" x14ac:dyDescent="0.3">
      <c r="A60" s="17">
        <v>53</v>
      </c>
      <c r="B60" s="24"/>
      <c r="C60" s="19"/>
      <c r="D60" s="19"/>
      <c r="E60" s="20"/>
      <c r="F60" s="21">
        <f>VLOOKUP($BN60,'Bases de Données'!$T$2:$AF$118,$BL60)</f>
        <v>0</v>
      </c>
      <c r="G60" s="21">
        <f>VLOOKUP($BN60,'Bases de Données'!$AH$2:$AT$118,$BL60)*$H60</f>
        <v>0</v>
      </c>
      <c r="H60" s="22"/>
      <c r="I60" s="19"/>
      <c r="J60" s="21">
        <f>IF($BM60&lt;300,VLOOKUP($BO60,'Bases de Données'!$T$2:$AF$90,$BL60),0)</f>
        <v>0</v>
      </c>
      <c r="K60" s="21">
        <f>IF($J60=0,0,VLOOKUP($BO60,'Bases de Données'!$AH$2:$AT$90,$BL60)*$L60)</f>
        <v>0</v>
      </c>
      <c r="L60" s="22"/>
      <c r="M60" s="19"/>
      <c r="N60" s="21">
        <f>IF($BM60&lt;300,VLOOKUP($BP60,'Bases de Données'!$T$2:$AF$90,$BL60),0)</f>
        <v>0</v>
      </c>
      <c r="O60" s="21">
        <f>VLOOKUP($BP60,'Bases de Données'!$AH$2:$AT$90,$BL60)*$P60</f>
        <v>0</v>
      </c>
      <c r="P60" s="22"/>
      <c r="Q60" s="19"/>
      <c r="R60" s="22"/>
      <c r="S60" s="21">
        <f t="shared" si="0"/>
        <v>0</v>
      </c>
      <c r="T60" s="21" t="e">
        <f>#REF!</f>
        <v>#REF!</v>
      </c>
      <c r="U60" s="9"/>
      <c r="V60" s="1"/>
      <c r="BL60" s="2">
        <f>VLOOKUP($C60,'Bases de Données'!$A$1:$B$23,2)</f>
        <v>2</v>
      </c>
      <c r="BM60" s="23">
        <f>IF($D60=0,0,VLOOKUP($D60,'Bases de Données'!$H$3:$I$9,2))</f>
        <v>0</v>
      </c>
      <c r="BN60" s="41">
        <f>VLOOKUP($E60,'Bases de Données'!$C$2:$D$30,2,FALSE)+VLOOKUP($D60,'Bases de Données'!$H$2:$I$11,2,FALSE)</f>
        <v>1</v>
      </c>
      <c r="BO60" s="41">
        <f>VLOOKUP($I60,'Bases de Données'!$C$2:$D$19,2,FALSE)+VLOOKUP($D60,'Bases de Données'!$H$2:$I$11,2,FALSE)</f>
        <v>1</v>
      </c>
      <c r="BP60" s="41">
        <f>VLOOKUP($M60,'Bases de Données'!$C$2:$D$19,2,FALSE)+VLOOKUP($D60,'Bases de Données'!$H$2:$I$11,2,FALSE)</f>
        <v>1</v>
      </c>
    </row>
    <row r="61" spans="1:68" ht="29.25" customHeight="1" thickBot="1" x14ac:dyDescent="0.3">
      <c r="A61" s="17">
        <v>54</v>
      </c>
      <c r="B61" s="24"/>
      <c r="C61" s="19"/>
      <c r="D61" s="19"/>
      <c r="E61" s="20"/>
      <c r="F61" s="21">
        <f>VLOOKUP($BN61,'Bases de Données'!$T$2:$AF$118,$BL61)</f>
        <v>0</v>
      </c>
      <c r="G61" s="21">
        <f>VLOOKUP($BN61,'Bases de Données'!$AH$2:$AT$118,$BL61)*$H61</f>
        <v>0</v>
      </c>
      <c r="H61" s="19"/>
      <c r="I61" s="19"/>
      <c r="J61" s="21">
        <f>IF($BM61&lt;300,VLOOKUP($BO61,'Bases de Données'!$T$2:$AF$90,$BL61),0)</f>
        <v>0</v>
      </c>
      <c r="K61" s="21">
        <f>IF($J61=0,0,VLOOKUP($BO61,'Bases de Données'!$AH$2:$AT$90,$BL61)*$L61)</f>
        <v>0</v>
      </c>
      <c r="L61" s="19"/>
      <c r="M61" s="19"/>
      <c r="N61" s="21">
        <f>IF($BM61&lt;300,VLOOKUP($BP61,'Bases de Données'!$T$2:$AF$90,$BL61),0)</f>
        <v>0</v>
      </c>
      <c r="O61" s="21">
        <f>VLOOKUP($BP61,'Bases de Données'!$AH$2:$AT$90,$BL61)*$P61</f>
        <v>0</v>
      </c>
      <c r="P61" s="19"/>
      <c r="Q61" s="19"/>
      <c r="R61" s="19"/>
      <c r="S61" s="25">
        <f t="shared" si="0"/>
        <v>0</v>
      </c>
      <c r="T61" s="25" t="e">
        <f>#REF!</f>
        <v>#REF!</v>
      </c>
      <c r="U61" s="9"/>
      <c r="V61" s="1"/>
      <c r="BL61" s="2">
        <f>VLOOKUP($C61,'Bases de Données'!$A$1:$B$23,2)</f>
        <v>2</v>
      </c>
      <c r="BM61" s="23">
        <f>IF($D61=0,0,VLOOKUP($D61,'Bases de Données'!$H$3:$I$9,2))</f>
        <v>0</v>
      </c>
      <c r="BN61" s="41">
        <f>VLOOKUP($E61,'Bases de Données'!$C$2:$D$30,2,FALSE)+VLOOKUP($D61,'Bases de Données'!$H$2:$I$11,2,FALSE)</f>
        <v>1</v>
      </c>
      <c r="BO61" s="41">
        <f>VLOOKUP($I61,'Bases de Données'!$C$2:$D$19,2,FALSE)+VLOOKUP($D61,'Bases de Données'!$H$2:$I$11,2,FALSE)</f>
        <v>1</v>
      </c>
      <c r="BP61" s="41">
        <f>VLOOKUP($M61,'Bases de Données'!$C$2:$D$19,2,FALSE)+VLOOKUP($D61,'Bases de Données'!$H$2:$I$11,2,FALSE)</f>
        <v>1</v>
      </c>
    </row>
    <row r="62" spans="1:68" ht="15.75" customHeight="1" thickBot="1" x14ac:dyDescent="0.3">
      <c r="A62" s="26"/>
      <c r="B62" s="27"/>
      <c r="C62" s="27"/>
      <c r="D62" s="27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9"/>
      <c r="V62" s="1"/>
      <c r="BL62" s="2"/>
      <c r="BM62" s="1"/>
    </row>
    <row r="63" spans="1:68" ht="15.75" customHeight="1" thickBot="1" x14ac:dyDescent="0.3">
      <c r="A63" s="3"/>
      <c r="B63" s="4"/>
      <c r="C63" s="4"/>
      <c r="D63" s="4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6"/>
      <c r="V63" s="1"/>
      <c r="BL63" s="2"/>
      <c r="BM63" s="1"/>
    </row>
    <row r="64" spans="1:68" ht="15.75" customHeight="1" thickTop="1" thickBot="1" x14ac:dyDescent="0.3">
      <c r="A64" s="7"/>
      <c r="B64" s="1"/>
      <c r="C64" s="1"/>
      <c r="D64" s="1"/>
      <c r="E64" s="31"/>
      <c r="F64" s="1"/>
      <c r="G64" s="1"/>
      <c r="H64" s="1"/>
      <c r="I64" s="32" t="s">
        <v>24</v>
      </c>
      <c r="J64" s="112">
        <f>SUM(S8:S61)</f>
        <v>6.157</v>
      </c>
      <c r="K64" s="113"/>
      <c r="L64" s="1"/>
      <c r="M64" s="1"/>
      <c r="N64" s="31"/>
      <c r="O64" s="31"/>
      <c r="P64" s="1"/>
      <c r="Q64" s="32" t="s">
        <v>25</v>
      </c>
      <c r="R64" s="32"/>
      <c r="S64" s="104">
        <v>149.5</v>
      </c>
      <c r="T64" s="105"/>
      <c r="U64" s="9"/>
      <c r="V64" s="1"/>
      <c r="BL64" s="2"/>
      <c r="BM64" s="1"/>
    </row>
    <row r="65" spans="1:65" ht="15.75" customHeight="1" thickTop="1" thickBot="1" x14ac:dyDescent="0.3">
      <c r="A65" s="7"/>
      <c r="B65" s="106" t="s">
        <v>26</v>
      </c>
      <c r="C65" s="108" t="e">
        <v>#REF!</v>
      </c>
      <c r="D65" s="109"/>
      <c r="E65" s="33"/>
      <c r="F65" s="1"/>
      <c r="G65" s="1"/>
      <c r="H65" s="1"/>
      <c r="I65" s="33"/>
      <c r="J65" s="33"/>
      <c r="K65" s="31"/>
      <c r="L65" s="1"/>
      <c r="M65" s="1"/>
      <c r="N65" s="31"/>
      <c r="O65" s="31"/>
      <c r="P65" s="1"/>
      <c r="Q65" s="32"/>
      <c r="R65" s="32"/>
      <c r="S65" s="33"/>
      <c r="T65" s="34"/>
      <c r="U65" s="9"/>
      <c r="V65" s="1"/>
      <c r="BL65" s="2"/>
      <c r="BM65" s="1"/>
    </row>
    <row r="66" spans="1:65" ht="15.75" customHeight="1" thickTop="1" thickBot="1" x14ac:dyDescent="0.3">
      <c r="A66" s="7"/>
      <c r="B66" s="107"/>
      <c r="C66" s="110"/>
      <c r="D66" s="111"/>
      <c r="E66" s="31"/>
      <c r="F66" s="1"/>
      <c r="G66" s="1"/>
      <c r="H66" s="1"/>
      <c r="I66" s="32" t="s">
        <v>27</v>
      </c>
      <c r="J66" s="112">
        <f>J64+(J64*O66)</f>
        <v>8.0040999999999993</v>
      </c>
      <c r="K66" s="113"/>
      <c r="L66" s="1"/>
      <c r="M66" s="1"/>
      <c r="N66" s="32" t="s">
        <v>28</v>
      </c>
      <c r="O66" s="114">
        <v>0.3</v>
      </c>
      <c r="P66" s="115"/>
      <c r="Q66" s="32" t="s">
        <v>29</v>
      </c>
      <c r="R66" s="32"/>
      <c r="S66" s="104">
        <f>S64+(S64*O66)</f>
        <v>194.35</v>
      </c>
      <c r="T66" s="105"/>
      <c r="U66" s="9"/>
      <c r="V66" s="1"/>
      <c r="BL66" s="2"/>
      <c r="BM66" s="1"/>
    </row>
    <row r="67" spans="1:65" ht="15.75" customHeight="1" thickTop="1" thickBot="1" x14ac:dyDescent="0.3">
      <c r="A67" s="7"/>
      <c r="B67" s="1"/>
      <c r="C67" s="1"/>
      <c r="D67" s="1"/>
      <c r="E67" s="31"/>
      <c r="F67" s="1"/>
      <c r="G67" s="1"/>
      <c r="H67" s="1"/>
      <c r="I67" s="32" t="s">
        <v>30</v>
      </c>
      <c r="J67" s="112">
        <f>IF(O67="","",J64+(J64*O67))</f>
        <v>8.2367892976588628</v>
      </c>
      <c r="K67" s="113"/>
      <c r="L67" s="1"/>
      <c r="M67" s="1"/>
      <c r="N67" s="32" t="s">
        <v>31</v>
      </c>
      <c r="O67" s="116">
        <f>IF(S64=0,"",(S68-S64)/S64)</f>
        <v>0.33779264214046822</v>
      </c>
      <c r="P67" s="117"/>
      <c r="Q67" s="35"/>
      <c r="R67" s="35"/>
      <c r="S67" s="31"/>
      <c r="T67" s="36"/>
      <c r="U67" s="9"/>
      <c r="V67" s="1"/>
      <c r="BL67" s="2"/>
      <c r="BM67" s="1"/>
    </row>
    <row r="68" spans="1:65" ht="15.75" customHeight="1" thickTop="1" thickBot="1" x14ac:dyDescent="0.3">
      <c r="A68" s="7"/>
      <c r="B68" s="37"/>
      <c r="C68" s="1"/>
      <c r="D68" s="1"/>
      <c r="E68" s="31"/>
      <c r="F68" s="38"/>
      <c r="G68" s="38"/>
      <c r="H68" s="31"/>
      <c r="I68" s="31"/>
      <c r="J68" s="38"/>
      <c r="K68" s="38"/>
      <c r="L68" s="1"/>
      <c r="M68" s="1"/>
      <c r="N68" s="31"/>
      <c r="O68" s="31"/>
      <c r="P68" s="1"/>
      <c r="Q68" s="32" t="s">
        <v>32</v>
      </c>
      <c r="R68" s="32"/>
      <c r="S68" s="104">
        <f>ROUNDUP(S66,-2)</f>
        <v>200</v>
      </c>
      <c r="T68" s="105"/>
      <c r="U68" s="9"/>
      <c r="V68" s="1"/>
      <c r="BL68" s="2"/>
      <c r="BM68" s="1"/>
    </row>
    <row r="69" spans="1:65" ht="15.75" customHeight="1" thickTop="1" thickBot="1" x14ac:dyDescent="0.3">
      <c r="A69" s="26"/>
      <c r="B69" s="27"/>
      <c r="C69" s="27"/>
      <c r="D69" s="27"/>
      <c r="E69" s="28"/>
      <c r="F69" s="39"/>
      <c r="G69" s="39"/>
      <c r="H69" s="39"/>
      <c r="I69" s="28"/>
      <c r="J69" s="39"/>
      <c r="K69" s="39"/>
      <c r="L69" s="39"/>
      <c r="M69" s="28"/>
      <c r="N69" s="39"/>
      <c r="O69" s="39"/>
      <c r="P69" s="39"/>
      <c r="Q69" s="39"/>
      <c r="R69" s="39"/>
      <c r="S69" s="39"/>
      <c r="T69" s="39"/>
      <c r="U69" s="40"/>
      <c r="V69" s="1"/>
      <c r="BL69" s="2"/>
      <c r="BM69" s="1"/>
    </row>
    <row r="70" spans="1:6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BL70" s="2"/>
      <c r="BM70" s="1"/>
    </row>
    <row r="71" spans="1:6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BL71" s="2"/>
      <c r="BM71" s="1"/>
    </row>
    <row r="72" spans="1:6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BL72" s="2"/>
      <c r="BM72" s="1"/>
    </row>
    <row r="73" spans="1:6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BL73" s="2"/>
      <c r="BM73" s="1"/>
    </row>
    <row r="74" spans="1:6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BL74" s="2"/>
      <c r="BM74" s="1"/>
    </row>
    <row r="75" spans="1:6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BL75" s="2"/>
      <c r="BM75" s="1"/>
    </row>
    <row r="76" spans="1:6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BL76" s="2"/>
      <c r="BM76" s="1"/>
    </row>
    <row r="77" spans="1:6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BL77" s="2"/>
      <c r="BM77" s="1"/>
    </row>
    <row r="78" spans="1:6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BL78" s="2"/>
      <c r="BM78" s="1"/>
    </row>
    <row r="79" spans="1:6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BL79" s="2"/>
      <c r="BM79" s="1"/>
    </row>
    <row r="80" spans="1:6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BL80" s="2"/>
      <c r="BM80" s="1"/>
    </row>
  </sheetData>
  <mergeCells count="15">
    <mergeCell ref="J64:K64"/>
    <mergeCell ref="S64:T64"/>
    <mergeCell ref="A1:U2"/>
    <mergeCell ref="A4:U4"/>
    <mergeCell ref="E6:H6"/>
    <mergeCell ref="I6:L6"/>
    <mergeCell ref="M6:P6"/>
    <mergeCell ref="S68:T68"/>
    <mergeCell ref="B65:B66"/>
    <mergeCell ref="C65:D66"/>
    <mergeCell ref="J66:K66"/>
    <mergeCell ref="O66:P66"/>
    <mergeCell ref="S66:T66"/>
    <mergeCell ref="J67:K67"/>
    <mergeCell ref="O67:P67"/>
  </mergeCells>
  <conditionalFormatting sqref="R23:R61">
    <cfRule type="expression" dxfId="9" priority="5">
      <formula>IF(OR(COUNTIF($Q23,"*Couche*"),$H23&lt;4),TRUE,FALSE)</formula>
    </cfRule>
  </conditionalFormatting>
  <conditionalFormatting sqref="I23:I61 L23:L61">
    <cfRule type="expression" dxfId="8" priority="4">
      <formula>$C23&gt;1</formula>
    </cfRule>
  </conditionalFormatting>
  <conditionalFormatting sqref="I8:I22">
    <cfRule type="expression" dxfId="7" priority="3">
      <formula>$C8&gt;1</formula>
    </cfRule>
  </conditionalFormatting>
  <conditionalFormatting sqref="L8:L22">
    <cfRule type="expression" dxfId="6" priority="2">
      <formula>$C8&gt;1</formula>
    </cfRule>
  </conditionalFormatting>
  <conditionalFormatting sqref="R8:R22">
    <cfRule type="expression" dxfId="5" priority="1">
      <formula>IF(OR(COUNTIF($Q8,"*Couche*"),$H8&lt;4),TRUE,FALSE)</formula>
    </cfRule>
  </conditionalFormatting>
  <dataValidations count="3">
    <dataValidation type="list" allowBlank="1" showInputMessage="1" showErrorMessage="1" sqref="I8:I61" xr:uid="{7DF24B2C-3043-4789-A6BF-0C5DB00730B0}">
      <formula1>IF($C8=1,_Neutre_PE,"")</formula1>
    </dataValidation>
    <dataValidation type="list" allowBlank="1" showInputMessage="1" showErrorMessage="1" sqref="R9:R61" xr:uid="{64E03BF4-56AD-48F9-8947-70672B3EAD7C}">
      <formula1>IF(AND(COUNTIF($Q9,"*Trefle*"),H9&gt;3),_X,"")</formula1>
    </dataValidation>
    <dataValidation type="list" allowBlank="1" showInputMessage="1" showErrorMessage="1" sqref="R8" xr:uid="{1689E4A4-0483-47DE-9928-A133575F7EA6}">
      <formula1>IF(AND(COUNTIF($Q8,"*Trefle*"),$H8&gt;3),_X,"")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7" r:id="rId4" name="Button 23">
              <controlPr defaultSize="0" print="0" autoFill="0" autoPict="0" macro="[0]!Calcul_CDC">
                <anchor moveWithCells="1" sizeWithCells="1">
                  <from>
                    <xdr:col>0</xdr:col>
                    <xdr:colOff>447675</xdr:colOff>
                    <xdr:row>4</xdr:row>
                    <xdr:rowOff>0</xdr:rowOff>
                  </from>
                  <to>
                    <xdr:col>3</xdr:col>
                    <xdr:colOff>9525</xdr:colOff>
                    <xdr:row>5</xdr:row>
                    <xdr:rowOff>228600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9BA2A8-F2A0-419A-A71A-31FC9BA462D5}">
          <x14:formula1>
            <xm:f>'Bases de Données'!$A$3:$A$23</xm:f>
          </x14:formula1>
          <xm:sqref>C8:C61</xm:sqref>
        </x14:dataValidation>
        <x14:dataValidation type="list" allowBlank="1" showInputMessage="1" showErrorMessage="1" xr:uid="{7DB6B9C9-3AA6-44D5-AEDA-6503D069FDB8}">
          <x14:formula1>
            <xm:f>'Bases de Données'!$C$3:$C$30</xm:f>
          </x14:formula1>
          <xm:sqref>E8:E61</xm:sqref>
        </x14:dataValidation>
        <x14:dataValidation type="list" allowBlank="1" showInputMessage="1" showErrorMessage="1" xr:uid="{56C82CB0-72AD-43B7-81B5-79EB253872CF}">
          <x14:formula1>
            <xm:f>'Bases de Données'!$C$9:$C$21</xm:f>
          </x14:formula1>
          <xm:sqref>M8:M61</xm:sqref>
        </x14:dataValidation>
        <x14:dataValidation type="list" allowBlank="1" showInputMessage="1" showErrorMessage="1" xr:uid="{93862A8E-D68A-4232-BA1F-18DC774416F9}">
          <x14:formula1>
            <xm:f>'Bases de Données'!$E$3:$E$9</xm:f>
          </x14:formula1>
          <xm:sqref>Q8:Q61</xm:sqref>
        </x14:dataValidation>
        <x14:dataValidation type="list" allowBlank="1" showInputMessage="1" showErrorMessage="1" xr:uid="{772E4EDB-8FDD-4136-83C0-34189175371C}">
          <x14:formula1>
            <xm:f>'Bases de Données'!$H$3:$H$9</xm:f>
          </x14:formula1>
          <xm:sqref>D8:D61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10530-747F-4FAD-AF71-9613B87B7A8C}">
  <sheetPr codeName="Feuil3"/>
  <dimension ref="A1:BP80"/>
  <sheetViews>
    <sheetView zoomScale="70" zoomScaleNormal="70" workbookViewId="0">
      <selection activeCell="B8" sqref="B8"/>
    </sheetView>
  </sheetViews>
  <sheetFormatPr baseColWidth="10" defaultColWidth="11.42578125" defaultRowHeight="15" x14ac:dyDescent="0.25"/>
  <cols>
    <col min="1" max="1" width="6.85546875" customWidth="1"/>
    <col min="2" max="2" width="30.5703125" customWidth="1"/>
    <col min="4" max="4" width="17.85546875" bestFit="1" customWidth="1"/>
    <col min="5" max="5" width="15.7109375" bestFit="1" customWidth="1"/>
    <col min="6" max="6" width="7.42578125" bestFit="1" customWidth="1"/>
    <col min="7" max="7" width="12.7109375" bestFit="1" customWidth="1"/>
    <col min="8" max="8" width="8.42578125" bestFit="1" customWidth="1"/>
    <col min="9" max="9" width="14.42578125" bestFit="1" customWidth="1"/>
    <col min="10" max="10" width="8.7109375" customWidth="1"/>
    <col min="11" max="11" width="12.7109375" bestFit="1" customWidth="1"/>
    <col min="12" max="12" width="8.42578125" customWidth="1"/>
    <col min="13" max="13" width="14.42578125" customWidth="1"/>
    <col min="14" max="15" width="8.7109375" customWidth="1"/>
    <col min="16" max="16" width="8.42578125" customWidth="1"/>
    <col min="17" max="17" width="35.42578125" bestFit="1" customWidth="1"/>
    <col min="18" max="18" width="8.7109375" bestFit="1" customWidth="1"/>
    <col min="19" max="20" width="12.7109375" bestFit="1" customWidth="1"/>
    <col min="21" max="21" width="6.85546875" customWidth="1"/>
    <col min="64" max="64" width="13.85546875" style="11" hidden="1" customWidth="1"/>
    <col min="65" max="68" width="0" hidden="1" customWidth="1"/>
  </cols>
  <sheetData>
    <row r="1" spans="1:68" ht="12.75" customHeight="1" x14ac:dyDescent="0.25">
      <c r="A1" s="118" t="str">
        <f ca="1">MID(CELL("nomfichier",A1),SEARCH("[",CELL("nomfichier",A1))+1,SEARCH("]",CELL("nomfichier",A1))-SEARCH("[",CELL("nomfichier",A1))-6)</f>
        <v>Dimension CDC en cours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20"/>
      <c r="V1" s="103"/>
      <c r="BL1" s="2"/>
      <c r="BM1" s="103"/>
    </row>
    <row r="2" spans="1:68" ht="13.5" customHeight="1" thickBot="1" x14ac:dyDescent="0.3">
      <c r="A2" s="121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3"/>
      <c r="V2" s="103"/>
      <c r="BL2" s="2"/>
      <c r="BM2" s="103"/>
    </row>
    <row r="3" spans="1:68" ht="15.75" customHeight="1" x14ac:dyDescent="0.2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5"/>
      <c r="R3" s="5"/>
      <c r="S3" s="5"/>
      <c r="T3" s="4"/>
      <c r="U3" s="6"/>
      <c r="V3" s="103"/>
      <c r="BL3" s="2"/>
      <c r="BM3" s="103"/>
    </row>
    <row r="4" spans="1:68" ht="15.75" customHeight="1" x14ac:dyDescent="0.25">
      <c r="A4" s="124" t="s">
        <v>0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6"/>
      <c r="V4" s="103"/>
      <c r="BL4" s="2"/>
      <c r="BM4" s="103"/>
    </row>
    <row r="5" spans="1:68" ht="15.75" customHeight="1" thickBot="1" x14ac:dyDescent="0.3">
      <c r="A5" s="7"/>
      <c r="B5" s="103"/>
      <c r="C5" s="103"/>
      <c r="D5" s="103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9"/>
      <c r="V5" s="103"/>
      <c r="BL5" s="2"/>
      <c r="BM5" s="103"/>
    </row>
    <row r="6" spans="1:68" ht="33" customHeight="1" thickBot="1" x14ac:dyDescent="0.3">
      <c r="A6" s="7"/>
      <c r="B6" s="103"/>
      <c r="C6" s="103"/>
      <c r="D6" s="103"/>
      <c r="E6" s="127" t="s">
        <v>1</v>
      </c>
      <c r="F6" s="127"/>
      <c r="G6" s="127"/>
      <c r="H6" s="127"/>
      <c r="I6" s="127" t="s">
        <v>2</v>
      </c>
      <c r="J6" s="127"/>
      <c r="K6" s="127"/>
      <c r="L6" s="127"/>
      <c r="M6" s="127" t="s">
        <v>3</v>
      </c>
      <c r="N6" s="127"/>
      <c r="O6" s="127"/>
      <c r="P6" s="127"/>
      <c r="Q6" s="10"/>
      <c r="R6" s="10"/>
      <c r="S6" s="10"/>
      <c r="T6" s="103"/>
      <c r="U6" s="9"/>
      <c r="V6" s="103"/>
      <c r="BM6" s="103"/>
    </row>
    <row r="7" spans="1:68" ht="33" customHeight="1" thickBot="1" x14ac:dyDescent="0.3">
      <c r="A7" s="7"/>
      <c r="B7" s="12" t="s">
        <v>4</v>
      </c>
      <c r="C7" s="13" t="s">
        <v>5</v>
      </c>
      <c r="D7" s="13" t="s">
        <v>6</v>
      </c>
      <c r="E7" s="13" t="s">
        <v>7</v>
      </c>
      <c r="F7" s="13" t="s">
        <v>8</v>
      </c>
      <c r="G7" s="13" t="s">
        <v>9</v>
      </c>
      <c r="H7" s="12" t="s">
        <v>10</v>
      </c>
      <c r="I7" s="13" t="s">
        <v>11</v>
      </c>
      <c r="J7" s="13" t="s">
        <v>8</v>
      </c>
      <c r="K7" s="13" t="s">
        <v>9</v>
      </c>
      <c r="L7" s="12" t="s">
        <v>10</v>
      </c>
      <c r="M7" s="13" t="s">
        <v>12</v>
      </c>
      <c r="N7" s="13" t="s">
        <v>8</v>
      </c>
      <c r="O7" s="13" t="s">
        <v>9</v>
      </c>
      <c r="P7" s="12" t="s">
        <v>10</v>
      </c>
      <c r="Q7" s="14" t="s">
        <v>13</v>
      </c>
      <c r="R7" s="15" t="s">
        <v>74</v>
      </c>
      <c r="S7" s="15" t="s">
        <v>14</v>
      </c>
      <c r="T7" s="13" t="s">
        <v>15</v>
      </c>
      <c r="U7" s="9"/>
      <c r="V7" s="103"/>
      <c r="BL7" s="16" t="s">
        <v>16</v>
      </c>
      <c r="BM7" s="16" t="s">
        <v>17</v>
      </c>
      <c r="BN7" s="54" t="s">
        <v>67</v>
      </c>
      <c r="BO7" s="54" t="s">
        <v>68</v>
      </c>
      <c r="BP7" s="54" t="s">
        <v>69</v>
      </c>
    </row>
    <row r="8" spans="1:68" ht="29.25" customHeight="1" thickBot="1" x14ac:dyDescent="0.3">
      <c r="A8" s="17">
        <v>1</v>
      </c>
      <c r="B8" s="18"/>
      <c r="C8" s="19">
        <v>3</v>
      </c>
      <c r="D8" s="19" t="s">
        <v>21</v>
      </c>
      <c r="E8" s="20">
        <v>35</v>
      </c>
      <c r="F8" s="21">
        <f>VLOOKUP($BN8,'Bases de Données'!$T$2:$AF$118,$BL8)</f>
        <v>26</v>
      </c>
      <c r="G8" s="21">
        <f>VLOOKUP($BN8,'Bases de Données'!$AH$2:$AT$118,$BL8)*$H8</f>
        <v>0.75900000000000001</v>
      </c>
      <c r="H8" s="22">
        <v>1</v>
      </c>
      <c r="I8" s="20"/>
      <c r="J8" s="21">
        <f>IF($BM8&lt;300,VLOOKUP($BO8,'Bases de Données'!$T$2:$AF$90,$BL8),0)</f>
        <v>0</v>
      </c>
      <c r="K8" s="21">
        <f>IF($J8=0,0,VLOOKUP($BO8,'Bases de Données'!$AH$2:$AT$90,$BL8)*$L8)</f>
        <v>0</v>
      </c>
      <c r="L8" s="22"/>
      <c r="M8" s="19"/>
      <c r="N8" s="21">
        <f>IF($BM8&lt;300,VLOOKUP($BP8,'Bases de Données'!$T$2:$AF$90,$BL8),0)</f>
        <v>0</v>
      </c>
      <c r="O8" s="21">
        <f>VLOOKUP($BP8,'Bases de Données'!$AH$2:$AT$90,$BL8)*$P8</f>
        <v>0</v>
      </c>
      <c r="P8" s="22"/>
      <c r="Q8" s="19" t="s">
        <v>22</v>
      </c>
      <c r="R8" s="22"/>
      <c r="S8" s="21">
        <f>SUM(G8,K8,O8)</f>
        <v>0.75900000000000001</v>
      </c>
      <c r="T8" s="21" t="e">
        <f>#REF!</f>
        <v>#REF!</v>
      </c>
      <c r="U8" s="9"/>
      <c r="V8" s="103"/>
      <c r="BL8" s="2">
        <f>VLOOKUP($C8,'Bases de Données'!$A$1:$B$23,2)</f>
        <v>5</v>
      </c>
      <c r="BM8" s="23">
        <f>IF($D8=0,0,VLOOKUP($D8,'Bases de Données'!$H$3:$I$9,2))</f>
        <v>100</v>
      </c>
      <c r="BN8" s="41">
        <f>VLOOKUP($E8,'Bases de Données'!$C$2:$D$30,2,FALSE)+VLOOKUP($D8,'Bases de Données'!$H$2:$I$11,2,FALSE)</f>
        <v>109</v>
      </c>
      <c r="BO8" s="41">
        <f>VLOOKUP($I8,'Bases de Données'!$C$2:$D$19,2,FALSE)+VLOOKUP($D8,'Bases de Données'!$H$2:$I$11,2,FALSE)</f>
        <v>101</v>
      </c>
      <c r="BP8" s="41">
        <f>VLOOKUP($M8,'Bases de Données'!$C$2:$D$19,2,FALSE)+VLOOKUP($D8,'Bases de Données'!$H$2:$I$11,2,FALSE)</f>
        <v>101</v>
      </c>
    </row>
    <row r="9" spans="1:68" ht="29.25" customHeight="1" thickBot="1" x14ac:dyDescent="0.3">
      <c r="A9" s="17">
        <v>2</v>
      </c>
      <c r="B9" s="24"/>
      <c r="C9" s="19">
        <v>3</v>
      </c>
      <c r="D9" s="19" t="s">
        <v>21</v>
      </c>
      <c r="E9" s="20">
        <v>16</v>
      </c>
      <c r="F9" s="21">
        <f>VLOOKUP($BN9,'Bases de Données'!$T$2:$AF$118,$BL9)</f>
        <v>19.5</v>
      </c>
      <c r="G9" s="21">
        <f>VLOOKUP($BN9,'Bases de Données'!$AH$2:$AT$118,$BL9)*$H9</f>
        <v>0.876</v>
      </c>
      <c r="H9" s="22">
        <v>2</v>
      </c>
      <c r="I9" s="20"/>
      <c r="J9" s="21">
        <f>IF($BM9&lt;300,VLOOKUP($BO9,'Bases de Données'!$T$2:$AF$90,$BL9),0)</f>
        <v>0</v>
      </c>
      <c r="K9" s="21">
        <f>IF($J9=0,0,VLOOKUP($BO9,'Bases de Données'!$AH$2:$AT$90,$BL9)*$L9)</f>
        <v>0</v>
      </c>
      <c r="L9" s="22"/>
      <c r="M9" s="19"/>
      <c r="N9" s="21">
        <f>IF($BM9&lt;300,VLOOKUP($BP9,'Bases de Données'!$T$2:$AF$90,$BL9),0)</f>
        <v>0</v>
      </c>
      <c r="O9" s="21">
        <f>VLOOKUP($BP9,'Bases de Données'!$AH$2:$AT$90,$BL9)*$P9</f>
        <v>0</v>
      </c>
      <c r="P9" s="22"/>
      <c r="Q9" s="19" t="s">
        <v>22</v>
      </c>
      <c r="R9" s="22"/>
      <c r="S9" s="21">
        <f t="shared" ref="S9:S61" si="0">SUM(G9,K9,O9)</f>
        <v>0.876</v>
      </c>
      <c r="T9" s="21" t="e">
        <f>#REF!</f>
        <v>#REF!</v>
      </c>
      <c r="U9" s="9"/>
      <c r="V9" s="103"/>
      <c r="BL9" s="2">
        <f>VLOOKUP($C9,'Bases de Données'!$A$1:$B$23,2)</f>
        <v>5</v>
      </c>
      <c r="BM9" s="23">
        <f>IF($D9=0,0,VLOOKUP($D9,'Bases de Données'!$H$3:$I$9,2))</f>
        <v>100</v>
      </c>
      <c r="BN9" s="41">
        <f>VLOOKUP($E9,'Bases de Données'!$C$2:$D$30,2,FALSE)+VLOOKUP($D9,'Bases de Données'!$H$2:$I$11,2,FALSE)</f>
        <v>107</v>
      </c>
      <c r="BO9" s="41">
        <f>VLOOKUP($I9,'Bases de Données'!$C$2:$D$19,2,FALSE)+VLOOKUP($D9,'Bases de Données'!$H$2:$I$11,2,FALSE)</f>
        <v>101</v>
      </c>
      <c r="BP9" s="41">
        <f>VLOOKUP($M9,'Bases de Données'!$C$2:$D$19,2,FALSE)+VLOOKUP($D9,'Bases de Données'!$H$2:$I$11,2,FALSE)</f>
        <v>101</v>
      </c>
    </row>
    <row r="10" spans="1:68" ht="29.25" customHeight="1" thickBot="1" x14ac:dyDescent="0.3">
      <c r="A10" s="17">
        <v>3</v>
      </c>
      <c r="B10" s="24"/>
      <c r="C10" s="19">
        <v>4</v>
      </c>
      <c r="D10" s="19" t="s">
        <v>21</v>
      </c>
      <c r="E10" s="20">
        <v>25</v>
      </c>
      <c r="F10" s="21">
        <f>VLOOKUP($BN10,'Bases de Données'!$T$2:$AF$118,$BL10)</f>
        <v>25.5</v>
      </c>
      <c r="G10" s="21">
        <f>VLOOKUP($BN10,'Bases de Données'!$AH$2:$AT$118,$BL10)*$H10</f>
        <v>2.1419999999999999</v>
      </c>
      <c r="H10" s="22">
        <v>3</v>
      </c>
      <c r="I10" s="20"/>
      <c r="J10" s="21">
        <f>IF($BM10&lt;300,VLOOKUP($BO10,'Bases de Données'!$T$2:$AF$90,$BL10),0)</f>
        <v>0</v>
      </c>
      <c r="K10" s="21">
        <f>IF($J10=0,0,VLOOKUP($BO10,'Bases de Données'!$AH$2:$AT$90,$BL10)*$L10)</f>
        <v>0</v>
      </c>
      <c r="L10" s="22"/>
      <c r="M10" s="19"/>
      <c r="N10" s="21">
        <f>IF($BM10&lt;300,VLOOKUP($BP10,'Bases de Données'!$T$2:$AF$90,$BL10),0)</f>
        <v>0</v>
      </c>
      <c r="O10" s="21">
        <f>VLOOKUP($BP10,'Bases de Données'!$AH$2:$AT$90,$BL10)*$P10</f>
        <v>0</v>
      </c>
      <c r="P10" s="22"/>
      <c r="Q10" s="19" t="s">
        <v>22</v>
      </c>
      <c r="R10" s="22"/>
      <c r="S10" s="21">
        <f t="shared" si="0"/>
        <v>2.1419999999999999</v>
      </c>
      <c r="T10" s="21" t="e">
        <f>#REF!</f>
        <v>#REF!</v>
      </c>
      <c r="U10" s="9"/>
      <c r="V10" s="103"/>
      <c r="BL10" s="2">
        <f>VLOOKUP($C10,'Bases de Données'!$A$1:$B$23,2)</f>
        <v>6</v>
      </c>
      <c r="BM10" s="23">
        <f>IF($D10=0,0,VLOOKUP($D10,'Bases de Données'!$H$3:$I$9,2))</f>
        <v>100</v>
      </c>
      <c r="BN10" s="41">
        <f>VLOOKUP($E10,'Bases de Données'!$C$2:$D$30,2,FALSE)+VLOOKUP($D10,'Bases de Données'!$H$2:$I$11,2,FALSE)</f>
        <v>108</v>
      </c>
      <c r="BO10" s="41">
        <f>VLOOKUP($I10,'Bases de Données'!$C$2:$D$19,2,FALSE)+VLOOKUP($D10,'Bases de Données'!$H$2:$I$11,2,FALSE)</f>
        <v>101</v>
      </c>
      <c r="BP10" s="41">
        <f>VLOOKUP($M10,'Bases de Données'!$C$2:$D$19,2,FALSE)+VLOOKUP($D10,'Bases de Données'!$H$2:$I$11,2,FALSE)</f>
        <v>101</v>
      </c>
    </row>
    <row r="11" spans="1:68" ht="29.25" customHeight="1" thickBot="1" x14ac:dyDescent="0.3">
      <c r="A11" s="17">
        <v>4</v>
      </c>
      <c r="B11" s="24"/>
      <c r="C11" s="19">
        <v>3</v>
      </c>
      <c r="D11" s="19" t="s">
        <v>21</v>
      </c>
      <c r="E11" s="20">
        <v>25</v>
      </c>
      <c r="F11" s="21">
        <f>VLOOKUP($BN11,'Bases de Données'!$T$2:$AF$118,$BL11)</f>
        <v>23.5</v>
      </c>
      <c r="G11" s="21">
        <f>VLOOKUP($BN11,'Bases de Données'!$AH$2:$AT$118,$BL11)*$H11</f>
        <v>2.38</v>
      </c>
      <c r="H11" s="22">
        <v>4</v>
      </c>
      <c r="I11" s="20"/>
      <c r="J11" s="21">
        <f>IF($BM11&lt;300,VLOOKUP($BO11,'Bases de Données'!$T$2:$AF$90,$BL11),0)</f>
        <v>0</v>
      </c>
      <c r="K11" s="21">
        <f>IF($J11=0,0,VLOOKUP($BO11,'Bases de Données'!$AH$2:$AT$90,$BL11)*$L11)</f>
        <v>0</v>
      </c>
      <c r="L11" s="22"/>
      <c r="M11" s="19"/>
      <c r="N11" s="21">
        <f>IF($BM11&lt;300,VLOOKUP($BP11,'Bases de Données'!$T$2:$AF$90,$BL11),0)</f>
        <v>0</v>
      </c>
      <c r="O11" s="21">
        <f>VLOOKUP($BP11,'Bases de Données'!$AH$2:$AT$90,$BL11)*$P11</f>
        <v>0</v>
      </c>
      <c r="P11" s="22"/>
      <c r="Q11" s="19" t="s">
        <v>22</v>
      </c>
      <c r="R11" s="22"/>
      <c r="S11" s="21">
        <f t="shared" si="0"/>
        <v>2.38</v>
      </c>
      <c r="T11" s="21" t="e">
        <f>#REF!</f>
        <v>#REF!</v>
      </c>
      <c r="U11" s="9"/>
      <c r="V11" s="103"/>
      <c r="BL11" s="2">
        <f>VLOOKUP($C11,'Bases de Données'!$A$1:$B$23,2)</f>
        <v>5</v>
      </c>
      <c r="BM11" s="23">
        <f>IF($D11=0,0,VLOOKUP($D11,'Bases de Données'!$H$3:$I$9,2))</f>
        <v>100</v>
      </c>
      <c r="BN11" s="41">
        <f>VLOOKUP($E11,'Bases de Données'!$C$2:$D$30,2,FALSE)+VLOOKUP($D11,'Bases de Données'!$H$2:$I$11,2,FALSE)</f>
        <v>108</v>
      </c>
      <c r="BO11" s="41">
        <f>VLOOKUP($I11,'Bases de Données'!$C$2:$D$19,2,FALSE)+VLOOKUP($D11,'Bases de Données'!$H$2:$I$11,2,FALSE)</f>
        <v>101</v>
      </c>
      <c r="BP11" s="41">
        <f>VLOOKUP($M11,'Bases de Données'!$C$2:$D$19,2,FALSE)+VLOOKUP($D11,'Bases de Données'!$H$2:$I$11,2,FALSE)</f>
        <v>101</v>
      </c>
    </row>
    <row r="12" spans="1:68" ht="29.25" customHeight="1" thickBot="1" x14ac:dyDescent="0.3">
      <c r="A12" s="17">
        <v>5</v>
      </c>
      <c r="B12" s="24"/>
      <c r="C12" s="19">
        <v>3</v>
      </c>
      <c r="D12" s="19" t="s">
        <v>21</v>
      </c>
      <c r="E12" s="20">
        <v>16</v>
      </c>
      <c r="F12" s="21">
        <f>VLOOKUP($BN12,'Bases de Données'!$T$2:$AF$118,$BL12)</f>
        <v>19.5</v>
      </c>
      <c r="G12" s="21">
        <f>VLOOKUP($BN12,'Bases de Données'!$AH$2:$AT$118,$BL12)*$H12</f>
        <v>2.19</v>
      </c>
      <c r="H12" s="22">
        <v>5</v>
      </c>
      <c r="I12" s="20"/>
      <c r="J12" s="21">
        <f>IF($BM12&lt;300,VLOOKUP($BO12,'Bases de Données'!$T$2:$AF$90,$BL12),0)</f>
        <v>0</v>
      </c>
      <c r="K12" s="21">
        <f>IF($J12=0,0,VLOOKUP($BO12,'Bases de Données'!$AH$2:$AT$90,$BL12)*$L12)</f>
        <v>0</v>
      </c>
      <c r="L12" s="22"/>
      <c r="M12" s="19"/>
      <c r="N12" s="21">
        <f>IF($BM12&lt;300,VLOOKUP($BP12,'Bases de Données'!$T$2:$AF$90,$BL12),0)</f>
        <v>0</v>
      </c>
      <c r="O12" s="21">
        <f>VLOOKUP($BP12,'Bases de Données'!$AH$2:$AT$90,$BL12)*$P12</f>
        <v>0</v>
      </c>
      <c r="P12" s="22"/>
      <c r="Q12" s="19" t="s">
        <v>22</v>
      </c>
      <c r="R12" s="22"/>
      <c r="S12" s="21">
        <f t="shared" si="0"/>
        <v>2.19</v>
      </c>
      <c r="T12" s="21" t="e">
        <f>#REF!</f>
        <v>#REF!</v>
      </c>
      <c r="U12" s="9"/>
      <c r="V12" s="103"/>
      <c r="BL12" s="2">
        <f>VLOOKUP($C12,'Bases de Données'!$A$1:$B$23,2)</f>
        <v>5</v>
      </c>
      <c r="BM12" s="23">
        <f>IF($D12=0,0,VLOOKUP($D12,'Bases de Données'!$H$3:$I$9,2))</f>
        <v>100</v>
      </c>
      <c r="BN12" s="41">
        <f>VLOOKUP($E12,'Bases de Données'!$C$2:$D$30,2,FALSE)+VLOOKUP($D12,'Bases de Données'!$H$2:$I$11,2,FALSE)</f>
        <v>107</v>
      </c>
      <c r="BO12" s="41">
        <f>VLOOKUP($I12,'Bases de Données'!$C$2:$D$19,2,FALSE)+VLOOKUP($D12,'Bases de Données'!$H$2:$I$11,2,FALSE)</f>
        <v>101</v>
      </c>
      <c r="BP12" s="41">
        <f>VLOOKUP($M12,'Bases de Données'!$C$2:$D$19,2,FALSE)+VLOOKUP($D12,'Bases de Données'!$H$2:$I$11,2,FALSE)</f>
        <v>101</v>
      </c>
    </row>
    <row r="13" spans="1:68" ht="29.25" customHeight="1" thickBot="1" x14ac:dyDescent="0.3">
      <c r="A13" s="17">
        <v>6</v>
      </c>
      <c r="B13" s="24"/>
      <c r="C13" s="19">
        <v>5</v>
      </c>
      <c r="D13" s="19" t="s">
        <v>18</v>
      </c>
      <c r="E13" s="20">
        <v>4</v>
      </c>
      <c r="F13" s="21">
        <f>VLOOKUP($BN13,'Bases de Données'!$T$2:$AF$118,$BL13)</f>
        <v>16</v>
      </c>
      <c r="G13" s="21">
        <f>VLOOKUP($BN13,'Bases de Données'!$AH$2:$AT$118,$BL13)*$H13</f>
        <v>1.98</v>
      </c>
      <c r="H13" s="22">
        <v>6</v>
      </c>
      <c r="I13" s="20"/>
      <c r="J13" s="21">
        <f>IF($BM13&lt;300,VLOOKUP($BO13,'Bases de Données'!$T$2:$AF$90,$BL13),0)</f>
        <v>0</v>
      </c>
      <c r="K13" s="21">
        <f>IF($J13=0,0,VLOOKUP($BO13,'Bases de Données'!$AH$2:$AT$90,$BL13)*$L13)</f>
        <v>0</v>
      </c>
      <c r="L13" s="22"/>
      <c r="M13" s="19"/>
      <c r="N13" s="21">
        <f>IF($BM13&lt;300,VLOOKUP($BP13,'Bases de Données'!$T$2:$AF$90,$BL13),0)</f>
        <v>0</v>
      </c>
      <c r="O13" s="21">
        <f>VLOOKUP($BP13,'Bases de Données'!$AH$2:$AT$90,$BL13)*$P13</f>
        <v>0</v>
      </c>
      <c r="P13" s="22"/>
      <c r="Q13" s="19" t="s">
        <v>22</v>
      </c>
      <c r="R13" s="22"/>
      <c r="S13" s="21">
        <f t="shared" si="0"/>
        <v>1.98</v>
      </c>
      <c r="T13" s="21" t="e">
        <f>#REF!</f>
        <v>#REF!</v>
      </c>
      <c r="U13" s="9"/>
      <c r="V13" s="103"/>
      <c r="BL13" s="2">
        <f>VLOOKUP($C13,'Bases de Données'!$A$1:$B$23,2)</f>
        <v>7</v>
      </c>
      <c r="BM13" s="23">
        <f>IF($D13=0,0,VLOOKUP($D13,'Bases de Données'!$H$3:$I$9,2))</f>
        <v>0</v>
      </c>
      <c r="BN13" s="41">
        <f>VLOOKUP($E13,'Bases de Données'!$C$2:$D$30,2,FALSE)+VLOOKUP($D13,'Bases de Données'!$H$2:$I$11,2,FALSE)</f>
        <v>4</v>
      </c>
      <c r="BO13" s="41">
        <f>VLOOKUP($I13,'Bases de Données'!$C$2:$D$19,2,FALSE)+VLOOKUP($D13,'Bases de Données'!$H$2:$I$11,2,FALSE)</f>
        <v>1</v>
      </c>
      <c r="BP13" s="41">
        <f>VLOOKUP($M13,'Bases de Données'!$C$2:$D$19,2,FALSE)+VLOOKUP($D13,'Bases de Données'!$H$2:$I$11,2,FALSE)</f>
        <v>1</v>
      </c>
    </row>
    <row r="14" spans="1:68" ht="29.25" customHeight="1" thickBot="1" x14ac:dyDescent="0.3">
      <c r="A14" s="17">
        <v>7</v>
      </c>
      <c r="B14" s="24"/>
      <c r="C14" s="19">
        <v>3</v>
      </c>
      <c r="D14" s="19" t="s">
        <v>18</v>
      </c>
      <c r="E14" s="20">
        <v>16</v>
      </c>
      <c r="F14" s="21">
        <f>VLOOKUP($BN14,'Bases de Données'!$T$2:$AF$118,$BL14)</f>
        <v>19.5</v>
      </c>
      <c r="G14" s="21">
        <f>VLOOKUP($BN14,'Bases de Données'!$AH$2:$AT$118,$BL14)*$H14</f>
        <v>4.62</v>
      </c>
      <c r="H14" s="22">
        <v>7</v>
      </c>
      <c r="I14" s="20"/>
      <c r="J14" s="21">
        <f>IF($BM14&lt;300,VLOOKUP($BO14,'Bases de Données'!$T$2:$AF$90,$BL14),0)</f>
        <v>0</v>
      </c>
      <c r="K14" s="21">
        <f>IF($J14=0,0,VLOOKUP($BO14,'Bases de Données'!$AH$2:$AT$90,$BL14)*$L14)</f>
        <v>0</v>
      </c>
      <c r="L14" s="22"/>
      <c r="M14" s="19"/>
      <c r="N14" s="21">
        <f>IF($BM14&lt;300,VLOOKUP($BP14,'Bases de Données'!$T$2:$AF$90,$BL14),0)</f>
        <v>0</v>
      </c>
      <c r="O14" s="21">
        <f>VLOOKUP($BP14,'Bases de Données'!$AH$2:$AT$90,$BL14)*$P14</f>
        <v>0</v>
      </c>
      <c r="P14" s="22"/>
      <c r="Q14" s="19" t="s">
        <v>22</v>
      </c>
      <c r="R14" s="22"/>
      <c r="S14" s="21">
        <f t="shared" si="0"/>
        <v>4.62</v>
      </c>
      <c r="T14" s="21" t="e">
        <f>#REF!</f>
        <v>#REF!</v>
      </c>
      <c r="U14" s="9"/>
      <c r="V14" s="103"/>
      <c r="BL14" s="2">
        <f>VLOOKUP($C14,'Bases de Données'!$A$1:$B$23,2)</f>
        <v>5</v>
      </c>
      <c r="BM14" s="23">
        <f>IF($D14=0,0,VLOOKUP($D14,'Bases de Données'!$H$3:$I$9,2))</f>
        <v>0</v>
      </c>
      <c r="BN14" s="41">
        <f>VLOOKUP($E14,'Bases de Données'!$C$2:$D$30,2,FALSE)+VLOOKUP($D14,'Bases de Données'!$H$2:$I$11,2,FALSE)</f>
        <v>7</v>
      </c>
      <c r="BO14" s="41">
        <f>VLOOKUP($I14,'Bases de Données'!$C$2:$D$19,2,FALSE)+VLOOKUP($D14,'Bases de Données'!$H$2:$I$11,2,FALSE)</f>
        <v>1</v>
      </c>
      <c r="BP14" s="41">
        <f>VLOOKUP($M14,'Bases de Données'!$C$2:$D$19,2,FALSE)+VLOOKUP($D14,'Bases de Données'!$H$2:$I$11,2,FALSE)</f>
        <v>1</v>
      </c>
    </row>
    <row r="15" spans="1:68" ht="29.25" customHeight="1" thickBot="1" x14ac:dyDescent="0.3">
      <c r="A15" s="17">
        <v>8</v>
      </c>
      <c r="B15" s="24"/>
      <c r="C15" s="19">
        <v>3</v>
      </c>
      <c r="D15" s="19" t="s">
        <v>18</v>
      </c>
      <c r="E15" s="20">
        <v>10</v>
      </c>
      <c r="F15" s="21">
        <f>VLOOKUP($BN15,'Bases de Données'!$T$2:$AF$118,$BL15)</f>
        <v>17</v>
      </c>
      <c r="G15" s="21">
        <f>VLOOKUP($BN15,'Bases de Données'!$AH$2:$AT$118,$BL15)*$H15</f>
        <v>3.68</v>
      </c>
      <c r="H15" s="22">
        <v>8</v>
      </c>
      <c r="I15" s="20"/>
      <c r="J15" s="21">
        <f>IF($BM15&lt;300,VLOOKUP($BO15,'Bases de Données'!$T$2:$AF$90,$BL15),0)</f>
        <v>0</v>
      </c>
      <c r="K15" s="21">
        <f>IF($J15=0,0,VLOOKUP($BO15,'Bases de Données'!$AH$2:$AT$90,$BL15)*$L15)</f>
        <v>0</v>
      </c>
      <c r="L15" s="22"/>
      <c r="M15" s="19"/>
      <c r="N15" s="21">
        <f>IF($BM15&lt;300,VLOOKUP($BP15,'Bases de Données'!$T$2:$AF$90,$BL15),0)</f>
        <v>0</v>
      </c>
      <c r="O15" s="21">
        <f>VLOOKUP($BP15,'Bases de Données'!$AH$2:$AT$90,$BL15)*$P15</f>
        <v>0</v>
      </c>
      <c r="P15" s="22"/>
      <c r="Q15" s="19" t="s">
        <v>22</v>
      </c>
      <c r="R15" s="22"/>
      <c r="S15" s="21">
        <f t="shared" si="0"/>
        <v>3.68</v>
      </c>
      <c r="T15" s="21" t="e">
        <f>#REF!</f>
        <v>#REF!</v>
      </c>
      <c r="U15" s="9"/>
      <c r="V15" s="103"/>
      <c r="BL15" s="2">
        <f>VLOOKUP($C15,'Bases de Données'!$A$1:$B$23,2)</f>
        <v>5</v>
      </c>
      <c r="BM15" s="23">
        <f>IF($D15=0,0,VLOOKUP($D15,'Bases de Données'!$H$3:$I$9,2))</f>
        <v>0</v>
      </c>
      <c r="BN15" s="41">
        <f>VLOOKUP($E15,'Bases de Données'!$C$2:$D$30,2,FALSE)+VLOOKUP($D15,'Bases de Données'!$H$2:$I$11,2,FALSE)</f>
        <v>6</v>
      </c>
      <c r="BO15" s="41">
        <f>VLOOKUP($I15,'Bases de Données'!$C$2:$D$19,2,FALSE)+VLOOKUP($D15,'Bases de Données'!$H$2:$I$11,2,FALSE)</f>
        <v>1</v>
      </c>
      <c r="BP15" s="41">
        <f>VLOOKUP($M15,'Bases de Données'!$C$2:$D$19,2,FALSE)+VLOOKUP($D15,'Bases de Données'!$H$2:$I$11,2,FALSE)</f>
        <v>1</v>
      </c>
    </row>
    <row r="16" spans="1:68" ht="29.25" customHeight="1" thickBot="1" x14ac:dyDescent="0.3">
      <c r="A16" s="17">
        <v>9</v>
      </c>
      <c r="B16" s="24"/>
      <c r="C16" s="19">
        <v>1</v>
      </c>
      <c r="D16" s="19" t="s">
        <v>18</v>
      </c>
      <c r="E16" s="20">
        <v>150</v>
      </c>
      <c r="F16" s="21">
        <f>VLOOKUP($BN16,'Bases de Données'!$T$2:$AF$118,$BL16)</f>
        <v>23</v>
      </c>
      <c r="G16" s="21">
        <f>VLOOKUP($BN16,'Bases de Données'!$AH$2:$AT$118,$BL16)*$H16</f>
        <v>8.8680000000000003</v>
      </c>
      <c r="H16" s="22">
        <v>6</v>
      </c>
      <c r="I16" s="20"/>
      <c r="J16" s="21">
        <f>IF($BM16&lt;300,VLOOKUP($BO16,'Bases de Données'!$T$2:$AF$90,$BL16),0)</f>
        <v>0</v>
      </c>
      <c r="K16" s="21">
        <f>IF($J16=0,0,VLOOKUP($BO16,'Bases de Données'!$AH$2:$AT$90,$BL16)*$L16)</f>
        <v>0</v>
      </c>
      <c r="L16" s="22"/>
      <c r="M16" s="19">
        <v>150</v>
      </c>
      <c r="N16" s="21">
        <f>IF($BM16&lt;300,VLOOKUP($BP16,'Bases de Données'!$T$2:$AF$90,$BL16),0)</f>
        <v>23</v>
      </c>
      <c r="O16" s="21">
        <f>VLOOKUP($BP16,'Bases de Données'!$AH$2:$AT$90,$BL16)*$P16</f>
        <v>1.478</v>
      </c>
      <c r="P16" s="22">
        <v>1</v>
      </c>
      <c r="Q16" s="19" t="s">
        <v>53</v>
      </c>
      <c r="R16" s="22" t="s">
        <v>75</v>
      </c>
      <c r="S16" s="21">
        <f t="shared" si="0"/>
        <v>10.346</v>
      </c>
      <c r="T16" s="21" t="e">
        <f>#REF!</f>
        <v>#REF!</v>
      </c>
      <c r="U16" s="9"/>
      <c r="V16" s="103"/>
      <c r="BL16" s="2">
        <f>VLOOKUP($C16,'Bases de Données'!$A$1:$B$23,2)</f>
        <v>3</v>
      </c>
      <c r="BM16" s="23">
        <f>IF($D16=0,0,VLOOKUP($D16,'Bases de Données'!$H$3:$I$9,2))</f>
        <v>0</v>
      </c>
      <c r="BN16" s="41">
        <f>VLOOKUP($E16,'Bases de Données'!$C$2:$D$30,2,FALSE)+VLOOKUP($D16,'Bases de Données'!$H$2:$I$11,2,FALSE)</f>
        <v>14</v>
      </c>
      <c r="BO16" s="41">
        <f>VLOOKUP($I16,'Bases de Données'!$C$2:$D$19,2,FALSE)+VLOOKUP($D16,'Bases de Données'!$H$2:$I$11,2,FALSE)</f>
        <v>1</v>
      </c>
      <c r="BP16" s="41">
        <f>VLOOKUP($M16,'Bases de Données'!$C$2:$D$19,2,FALSE)+VLOOKUP($D16,'Bases de Données'!$H$2:$I$11,2,FALSE)</f>
        <v>14</v>
      </c>
    </row>
    <row r="17" spans="1:68" ht="29.25" customHeight="1" thickBot="1" x14ac:dyDescent="0.3">
      <c r="A17" s="17">
        <v>10</v>
      </c>
      <c r="B17" s="24"/>
      <c r="C17" s="19">
        <v>3</v>
      </c>
      <c r="D17" s="19" t="s">
        <v>18</v>
      </c>
      <c r="E17" s="20">
        <v>6</v>
      </c>
      <c r="F17" s="21">
        <f>VLOOKUP($BN17,'Bases de Données'!$T$2:$AF$118,$BL17)</f>
        <v>15</v>
      </c>
      <c r="G17" s="21">
        <f>VLOOKUP($BN17,'Bases de Données'!$AH$2:$AT$118,$BL17)*$H17</f>
        <v>3.1</v>
      </c>
      <c r="H17" s="22">
        <v>10</v>
      </c>
      <c r="I17" s="20"/>
      <c r="J17" s="21">
        <f>IF($BM17&lt;300,VLOOKUP($BO17,'Bases de Données'!$T$2:$AF$90,$BL17),0)</f>
        <v>0</v>
      </c>
      <c r="K17" s="21">
        <f>IF($J17=0,0,VLOOKUP($BO17,'Bases de Données'!$AH$2:$AT$90,$BL17)*$L17)</f>
        <v>0</v>
      </c>
      <c r="L17" s="22"/>
      <c r="M17" s="19"/>
      <c r="N17" s="21">
        <f>IF($BM17&lt;300,VLOOKUP($BP17,'Bases de Données'!$T$2:$AF$90,$BL17),0)</f>
        <v>0</v>
      </c>
      <c r="O17" s="21">
        <f>VLOOKUP($BP17,'Bases de Données'!$AH$2:$AT$90,$BL17)*$P17</f>
        <v>0</v>
      </c>
      <c r="P17" s="22"/>
      <c r="Q17" s="19" t="s">
        <v>60</v>
      </c>
      <c r="R17" s="22"/>
      <c r="S17" s="21">
        <f t="shared" si="0"/>
        <v>3.1</v>
      </c>
      <c r="T17" s="21" t="e">
        <f>#REF!</f>
        <v>#REF!</v>
      </c>
      <c r="U17" s="9"/>
      <c r="V17" s="103"/>
      <c r="BL17" s="2">
        <f>VLOOKUP($C17,'Bases de Données'!$A$1:$B$23,2)</f>
        <v>5</v>
      </c>
      <c r="BM17" s="23">
        <f>IF($D17=0,0,VLOOKUP($D17,'Bases de Données'!$H$3:$I$9,2))</f>
        <v>0</v>
      </c>
      <c r="BN17" s="41">
        <f>VLOOKUP($E17,'Bases de Données'!$C$2:$D$30,2,FALSE)+VLOOKUP($D17,'Bases de Données'!$H$2:$I$11,2,FALSE)</f>
        <v>5</v>
      </c>
      <c r="BO17" s="41">
        <f>VLOOKUP($I17,'Bases de Données'!$C$2:$D$19,2,FALSE)+VLOOKUP($D17,'Bases de Données'!$H$2:$I$11,2,FALSE)</f>
        <v>1</v>
      </c>
      <c r="BP17" s="41">
        <f>VLOOKUP($M17,'Bases de Données'!$C$2:$D$19,2,FALSE)+VLOOKUP($D17,'Bases de Données'!$H$2:$I$11,2,FALSE)</f>
        <v>1</v>
      </c>
    </row>
    <row r="18" spans="1:68" ht="29.25" customHeight="1" thickBot="1" x14ac:dyDescent="0.3">
      <c r="A18" s="17">
        <v>11</v>
      </c>
      <c r="B18" s="24"/>
      <c r="C18" s="19">
        <v>4</v>
      </c>
      <c r="D18" s="19" t="s">
        <v>18</v>
      </c>
      <c r="E18" s="20">
        <v>2.5</v>
      </c>
      <c r="F18" s="21">
        <f>VLOOKUP($BN18,'Bases de Données'!$T$2:$AF$118,$BL18)</f>
        <v>13</v>
      </c>
      <c r="G18" s="21">
        <f>VLOOKUP($BN18,'Bases de Données'!$AH$2:$AT$118,$BL18)*$H18</f>
        <v>2.31</v>
      </c>
      <c r="H18" s="22">
        <v>11</v>
      </c>
      <c r="I18" s="20"/>
      <c r="J18" s="21">
        <f>IF($BM18&lt;300,VLOOKUP($BO18,'Bases de Données'!$T$2:$AF$90,$BL18),0)</f>
        <v>0</v>
      </c>
      <c r="K18" s="21">
        <f>IF($J18=0,0,VLOOKUP($BO18,'Bases de Données'!$AH$2:$AT$90,$BL18)*$L18)</f>
        <v>0</v>
      </c>
      <c r="L18" s="22"/>
      <c r="M18" s="19"/>
      <c r="N18" s="21">
        <f>IF($BM18&lt;300,VLOOKUP($BP18,'Bases de Données'!$T$2:$AF$90,$BL18),0)</f>
        <v>0</v>
      </c>
      <c r="O18" s="21">
        <f>VLOOKUP($BP18,'Bases de Données'!$AH$2:$AT$90,$BL18)*$P18</f>
        <v>0</v>
      </c>
      <c r="P18" s="22"/>
      <c r="Q18" s="19" t="s">
        <v>60</v>
      </c>
      <c r="R18" s="22"/>
      <c r="S18" s="21">
        <f t="shared" si="0"/>
        <v>2.31</v>
      </c>
      <c r="T18" s="21" t="e">
        <f>#REF!</f>
        <v>#REF!</v>
      </c>
      <c r="U18" s="9"/>
      <c r="V18" s="103"/>
      <c r="BL18" s="2">
        <f>VLOOKUP($C18,'Bases de Données'!$A$1:$B$23,2)</f>
        <v>6</v>
      </c>
      <c r="BM18" s="23">
        <f>IF($D18=0,0,VLOOKUP($D18,'Bases de Données'!$H$3:$I$9,2))</f>
        <v>0</v>
      </c>
      <c r="BN18" s="41">
        <f>VLOOKUP($E18,'Bases de Données'!$C$2:$D$30,2,FALSE)+VLOOKUP($D18,'Bases de Données'!$H$2:$I$11,2,FALSE)</f>
        <v>3</v>
      </c>
      <c r="BO18" s="41">
        <f>VLOOKUP($I18,'Bases de Données'!$C$2:$D$19,2,FALSE)+VLOOKUP($D18,'Bases de Données'!$H$2:$I$11,2,FALSE)</f>
        <v>1</v>
      </c>
      <c r="BP18" s="41">
        <f>VLOOKUP($M18,'Bases de Données'!$C$2:$D$19,2,FALSE)+VLOOKUP($D18,'Bases de Données'!$H$2:$I$11,2,FALSE)</f>
        <v>1</v>
      </c>
    </row>
    <row r="19" spans="1:68" ht="29.25" customHeight="1" thickBot="1" x14ac:dyDescent="0.3">
      <c r="A19" s="17">
        <v>12</v>
      </c>
      <c r="B19" s="24"/>
      <c r="C19" s="19">
        <v>3</v>
      </c>
      <c r="D19" s="19" t="s">
        <v>54</v>
      </c>
      <c r="E19" s="20">
        <v>4</v>
      </c>
      <c r="F19" s="21">
        <f>VLOOKUP($BN19,'Bases de Données'!$T$2:$AF$118,$BL19)</f>
        <v>12</v>
      </c>
      <c r="G19" s="21">
        <f>VLOOKUP($BN19,'Bases de Données'!$AH$2:$AT$118,$BL19)*$H19</f>
        <v>3.3000000000000003</v>
      </c>
      <c r="H19" s="22">
        <v>12</v>
      </c>
      <c r="I19" s="20"/>
      <c r="J19" s="21">
        <f>IF($BM19&lt;300,VLOOKUP($BO19,'Bases de Données'!$T$2:$AF$90,$BL19),0)</f>
        <v>0</v>
      </c>
      <c r="K19" s="21">
        <f>IF($J19=0,0,VLOOKUP($BO19,'Bases de Données'!$AH$2:$AT$90,$BL19)*$L19)</f>
        <v>0</v>
      </c>
      <c r="L19" s="22"/>
      <c r="M19" s="19"/>
      <c r="N19" s="21">
        <f>IF($BM19&lt;300,VLOOKUP($BP19,'Bases de Données'!$T$2:$AF$90,$BL19),0)</f>
        <v>0</v>
      </c>
      <c r="O19" s="21">
        <f>VLOOKUP($BP19,'Bases de Données'!$AH$2:$AT$90,$BL19)*$P19</f>
        <v>0</v>
      </c>
      <c r="P19" s="22"/>
      <c r="Q19" s="19" t="s">
        <v>60</v>
      </c>
      <c r="R19" s="22"/>
      <c r="S19" s="21">
        <f t="shared" si="0"/>
        <v>3.3000000000000003</v>
      </c>
      <c r="T19" s="21" t="e">
        <f>#REF!</f>
        <v>#REF!</v>
      </c>
      <c r="U19" s="9"/>
      <c r="V19" s="103"/>
      <c r="BL19" s="2">
        <f>VLOOKUP($C19,'Bases de Données'!$A$1:$B$23,2)</f>
        <v>5</v>
      </c>
      <c r="BM19" s="23">
        <f>IF($D19=0,0,VLOOKUP($D19,'Bases de Données'!$H$3:$I$9,2))</f>
        <v>200</v>
      </c>
      <c r="BN19" s="41">
        <f>VLOOKUP($E19,'Bases de Données'!$C$2:$D$30,2,FALSE)+VLOOKUP($D19,'Bases de Données'!$H$2:$I$11,2,FALSE)</f>
        <v>204</v>
      </c>
      <c r="BO19" s="41">
        <f>VLOOKUP($I19,'Bases de Données'!$C$2:$D$19,2,FALSE)+VLOOKUP($D19,'Bases de Données'!$H$2:$I$11,2,FALSE)</f>
        <v>201</v>
      </c>
      <c r="BP19" s="41">
        <f>VLOOKUP($M19,'Bases de Données'!$C$2:$D$19,2,FALSE)+VLOOKUP($D19,'Bases de Données'!$H$2:$I$11,2,FALSE)</f>
        <v>201</v>
      </c>
    </row>
    <row r="20" spans="1:68" ht="29.25" customHeight="1" thickBot="1" x14ac:dyDescent="0.3">
      <c r="A20" s="17">
        <v>13</v>
      </c>
      <c r="B20" s="24"/>
      <c r="C20" s="19">
        <v>1</v>
      </c>
      <c r="D20" s="19" t="s">
        <v>54</v>
      </c>
      <c r="E20" s="20">
        <v>70</v>
      </c>
      <c r="F20" s="21">
        <f>VLOOKUP($BN20,'Bases de Données'!$T$2:$AF$118,$BL20)</f>
        <v>17.399999999999999</v>
      </c>
      <c r="G20" s="21">
        <f>VLOOKUP($BN20,'Bases de Données'!$AH$2:$AT$118,$BL20)*$H20</f>
        <v>9.7200000000000006</v>
      </c>
      <c r="H20" s="22">
        <v>12</v>
      </c>
      <c r="I20" s="20"/>
      <c r="J20" s="21">
        <f>IF($BM20&lt;300,VLOOKUP($BO20,'Bases de Données'!$T$2:$AF$90,$BL20),0)</f>
        <v>0</v>
      </c>
      <c r="K20" s="21">
        <f>IF($J20=0,0,VLOOKUP($BO20,'Bases de Données'!$AH$2:$AT$90,$BL20)*$L20)</f>
        <v>0</v>
      </c>
      <c r="L20" s="22"/>
      <c r="M20" s="19">
        <v>70</v>
      </c>
      <c r="N20" s="21">
        <f>IF($BM20&lt;300,VLOOKUP($BP20,'Bases de Données'!$T$2:$AF$90,$BL20),0)</f>
        <v>17.399999999999999</v>
      </c>
      <c r="O20" s="21">
        <f>VLOOKUP($BP20,'Bases de Données'!$AH$2:$AT$90,$BL20)*$P20</f>
        <v>1.62</v>
      </c>
      <c r="P20" s="22">
        <v>2</v>
      </c>
      <c r="Q20" s="19" t="s">
        <v>53</v>
      </c>
      <c r="R20" s="22"/>
      <c r="S20" s="21">
        <f t="shared" si="0"/>
        <v>11.34</v>
      </c>
      <c r="T20" s="21" t="e">
        <f>#REF!</f>
        <v>#REF!</v>
      </c>
      <c r="U20" s="9"/>
      <c r="V20" s="103"/>
      <c r="BL20" s="2">
        <f>VLOOKUP($C20,'Bases de Données'!$A$1:$B$23,2)</f>
        <v>3</v>
      </c>
      <c r="BM20" s="23">
        <f>IF($D20=0,0,VLOOKUP($D20,'Bases de Données'!$H$3:$I$9,2))</f>
        <v>200</v>
      </c>
      <c r="BN20" s="41">
        <f>VLOOKUP($E20,'Bases de Données'!$C$2:$D$30,2,FALSE)+VLOOKUP($D20,'Bases de Données'!$H$2:$I$11,2,FALSE)</f>
        <v>211</v>
      </c>
      <c r="BO20" s="41">
        <f>VLOOKUP($I20,'Bases de Données'!$C$2:$D$19,2,FALSE)+VLOOKUP($D20,'Bases de Données'!$H$2:$I$11,2,FALSE)</f>
        <v>201</v>
      </c>
      <c r="BP20" s="41">
        <f>VLOOKUP($M20,'Bases de Données'!$C$2:$D$19,2,FALSE)+VLOOKUP($D20,'Bases de Données'!$H$2:$I$11,2,FALSE)</f>
        <v>211</v>
      </c>
    </row>
    <row r="21" spans="1:68" ht="29.25" customHeight="1" thickBot="1" x14ac:dyDescent="0.3">
      <c r="A21" s="17">
        <v>14</v>
      </c>
      <c r="B21" s="24"/>
      <c r="C21" s="19">
        <v>1</v>
      </c>
      <c r="D21" s="19" t="s">
        <v>54</v>
      </c>
      <c r="E21" s="20">
        <v>95</v>
      </c>
      <c r="F21" s="21">
        <f>VLOOKUP($BN21,'Bases de Données'!$T$2:$AF$118,$BL21)</f>
        <v>19.100000000000001</v>
      </c>
      <c r="G21" s="21">
        <f>VLOOKUP($BN21,'Bases de Données'!$AH$2:$AT$118,$BL21)*$H21</f>
        <v>13.200000000000001</v>
      </c>
      <c r="H21" s="22">
        <v>12</v>
      </c>
      <c r="I21" s="20">
        <v>120</v>
      </c>
      <c r="J21" s="21">
        <f>IF($BM21&lt;300,VLOOKUP($BO21,'Bases de Données'!$T$2:$AF$90,$BL21),0)</f>
        <v>20.7</v>
      </c>
      <c r="K21" s="21">
        <f>IF($J21=0,0,VLOOKUP($BO21,'Bases de Données'!$AH$2:$AT$90,$BL21)*$L21)</f>
        <v>5.4</v>
      </c>
      <c r="L21" s="22">
        <v>4</v>
      </c>
      <c r="M21" s="19">
        <v>70</v>
      </c>
      <c r="N21" s="21">
        <f>IF($BM21&lt;300,VLOOKUP($BP21,'Bases de Données'!$T$2:$AF$90,$BL21),0)</f>
        <v>17.399999999999999</v>
      </c>
      <c r="O21" s="21">
        <f>VLOOKUP($BP21,'Bases de Données'!$AH$2:$AT$90,$BL21)*$P21</f>
        <v>1.62</v>
      </c>
      <c r="P21" s="22">
        <v>2</v>
      </c>
      <c r="Q21" s="19" t="s">
        <v>23</v>
      </c>
      <c r="R21" s="22" t="s">
        <v>75</v>
      </c>
      <c r="S21" s="21">
        <f t="shared" si="0"/>
        <v>20.220000000000002</v>
      </c>
      <c r="T21" s="21" t="e">
        <f>#REF!</f>
        <v>#REF!</v>
      </c>
      <c r="U21" s="9"/>
      <c r="V21" s="103"/>
      <c r="BL21" s="2">
        <f>VLOOKUP($C21,'Bases de Données'!$A$1:$B$23,2)</f>
        <v>3</v>
      </c>
      <c r="BM21" s="23">
        <f>IF($D21=0,0,VLOOKUP($D21,'Bases de Données'!$H$3:$I$9,2))</f>
        <v>200</v>
      </c>
      <c r="BN21" s="41">
        <f>VLOOKUP($E21,'Bases de Données'!$C$2:$D$30,2,FALSE)+VLOOKUP($D21,'Bases de Données'!$H$2:$I$11,2,FALSE)</f>
        <v>212</v>
      </c>
      <c r="BO21" s="41">
        <f>VLOOKUP($I21,'Bases de Données'!$C$2:$D$19,2,FALSE)+VLOOKUP($D21,'Bases de Données'!$H$2:$I$11,2,FALSE)</f>
        <v>213</v>
      </c>
      <c r="BP21" s="41">
        <f>VLOOKUP($M21,'Bases de Données'!$C$2:$D$19,2,FALSE)+VLOOKUP($D21,'Bases de Données'!$H$2:$I$11,2,FALSE)</f>
        <v>211</v>
      </c>
    </row>
    <row r="22" spans="1:68" ht="29.25" customHeight="1" thickBot="1" x14ac:dyDescent="0.3">
      <c r="A22" s="17">
        <v>15</v>
      </c>
      <c r="B22" s="24"/>
      <c r="C22" s="19">
        <v>1</v>
      </c>
      <c r="D22" s="19" t="s">
        <v>54</v>
      </c>
      <c r="E22" s="20">
        <v>150</v>
      </c>
      <c r="F22" s="21">
        <f>VLOOKUP($BN22,'Bases de Données'!$T$2:$AF$118,$BL22)</f>
        <v>22.5</v>
      </c>
      <c r="G22" s="21">
        <f>VLOOKUP($BN22,'Bases de Données'!$AH$2:$AT$118,$BL22)*$H22</f>
        <v>4.9499999999999993</v>
      </c>
      <c r="H22" s="22">
        <v>3</v>
      </c>
      <c r="I22" s="20">
        <v>150</v>
      </c>
      <c r="J22" s="21">
        <f>IF($BM22&lt;300,VLOOKUP($BO22,'Bases de Données'!$T$2:$AF$90,$BL22),0)</f>
        <v>22.5</v>
      </c>
      <c r="K22" s="21">
        <f>IF($J22=0,0,VLOOKUP($BO22,'Bases de Données'!$AH$2:$AT$90,$BL22)*$L22)</f>
        <v>1.65</v>
      </c>
      <c r="L22" s="22">
        <v>1</v>
      </c>
      <c r="M22" s="19">
        <v>95</v>
      </c>
      <c r="N22" s="21">
        <f>IF($BM22&lt;300,VLOOKUP($BP22,'Bases de Données'!$T$2:$AF$90,$BL22),0)</f>
        <v>19.100000000000001</v>
      </c>
      <c r="O22" s="21">
        <f>VLOOKUP($BP22,'Bases de Données'!$AH$2:$AT$90,$BL22)*$P22</f>
        <v>1.1000000000000001</v>
      </c>
      <c r="P22" s="22">
        <v>1</v>
      </c>
      <c r="Q22" s="19" t="s">
        <v>23</v>
      </c>
      <c r="R22" s="22"/>
      <c r="S22" s="21">
        <f t="shared" si="0"/>
        <v>7.6999999999999993</v>
      </c>
      <c r="T22" s="21" t="e">
        <f>#REF!</f>
        <v>#REF!</v>
      </c>
      <c r="U22" s="9"/>
      <c r="V22" s="103"/>
      <c r="BL22" s="2">
        <f>VLOOKUP($C22,'Bases de Données'!$A$1:$B$23,2)</f>
        <v>3</v>
      </c>
      <c r="BM22" s="23">
        <f>IF($D22=0,0,VLOOKUP($D22,'Bases de Données'!$H$3:$I$9,2))</f>
        <v>200</v>
      </c>
      <c r="BN22" s="41">
        <f>VLOOKUP($E22,'Bases de Données'!$C$2:$D$30,2,FALSE)+VLOOKUP($D22,'Bases de Données'!$H$2:$I$11,2,FALSE)</f>
        <v>214</v>
      </c>
      <c r="BO22" s="41">
        <f>VLOOKUP($I22,'Bases de Données'!$C$2:$D$19,2,FALSE)+VLOOKUP($D22,'Bases de Données'!$H$2:$I$11,2,FALSE)</f>
        <v>214</v>
      </c>
      <c r="BP22" s="41">
        <f>VLOOKUP($M22,'Bases de Données'!$C$2:$D$19,2,FALSE)+VLOOKUP($D22,'Bases de Données'!$H$2:$I$11,2,FALSE)</f>
        <v>212</v>
      </c>
    </row>
    <row r="23" spans="1:68" ht="29.25" customHeight="1" thickBot="1" x14ac:dyDescent="0.3">
      <c r="A23" s="17">
        <v>16</v>
      </c>
      <c r="B23" s="24"/>
      <c r="C23" s="19"/>
      <c r="D23" s="19"/>
      <c r="E23" s="20"/>
      <c r="F23" s="21">
        <f>VLOOKUP($BN23,'Bases de Données'!$T$2:$AF$118,$BL23)</f>
        <v>0</v>
      </c>
      <c r="G23" s="21">
        <f>VLOOKUP($BN23,'Bases de Données'!$AH$2:$AT$118,$BL23)*$H23</f>
        <v>0</v>
      </c>
      <c r="H23" s="22"/>
      <c r="I23" s="20"/>
      <c r="J23" s="21">
        <f>IF($BM23&lt;300,VLOOKUP($BO23,'Bases de Données'!$T$2:$AF$90,$BL23),0)</f>
        <v>0</v>
      </c>
      <c r="K23" s="21">
        <f>IF($J23=0,0,VLOOKUP($BO23,'Bases de Données'!$AH$2:$AT$90,$BL23)*$L23)</f>
        <v>0</v>
      </c>
      <c r="L23" s="22"/>
      <c r="M23" s="19"/>
      <c r="N23" s="21">
        <f>IF($BM23&lt;300,VLOOKUP($BP23,'Bases de Données'!$T$2:$AF$90,$BL23),0)</f>
        <v>0</v>
      </c>
      <c r="O23" s="21">
        <f>VLOOKUP($BP23,'Bases de Données'!$AH$2:$AT$90,$BL23)*$P23</f>
        <v>0</v>
      </c>
      <c r="P23" s="22"/>
      <c r="Q23" s="19"/>
      <c r="R23" s="22"/>
      <c r="S23" s="21">
        <f t="shared" si="0"/>
        <v>0</v>
      </c>
      <c r="T23" s="21" t="e">
        <f>#REF!</f>
        <v>#REF!</v>
      </c>
      <c r="U23" s="9"/>
      <c r="V23" s="103"/>
      <c r="BL23" s="2">
        <f>VLOOKUP($C23,'Bases de Données'!$A$1:$B$23,2)</f>
        <v>2</v>
      </c>
      <c r="BM23" s="23">
        <f>IF($D23=0,0,VLOOKUP($D23,'Bases de Données'!$H$3:$I$9,2))</f>
        <v>0</v>
      </c>
      <c r="BN23" s="41">
        <f>VLOOKUP($E23,'Bases de Données'!$C$2:$D$30,2,FALSE)+VLOOKUP($D23,'Bases de Données'!$H$2:$I$11,2,FALSE)</f>
        <v>1</v>
      </c>
      <c r="BO23" s="41">
        <f>VLOOKUP($I23,'Bases de Données'!$C$2:$D$19,2,FALSE)+VLOOKUP($D23,'Bases de Données'!$H$2:$I$11,2,FALSE)</f>
        <v>1</v>
      </c>
      <c r="BP23" s="41">
        <f>VLOOKUP($M23,'Bases de Données'!$C$2:$D$19,2,FALSE)+VLOOKUP($D23,'Bases de Données'!$H$2:$I$11,2,FALSE)</f>
        <v>1</v>
      </c>
    </row>
    <row r="24" spans="1:68" ht="29.25" customHeight="1" thickBot="1" x14ac:dyDescent="0.3">
      <c r="A24" s="17">
        <v>17</v>
      </c>
      <c r="B24" s="24"/>
      <c r="C24" s="19"/>
      <c r="D24" s="19"/>
      <c r="E24" s="20"/>
      <c r="F24" s="21">
        <f>VLOOKUP($BN24,'Bases de Données'!$T$2:$AF$118,$BL24)</f>
        <v>0</v>
      </c>
      <c r="G24" s="21">
        <f>VLOOKUP($BN24,'Bases de Données'!$AH$2:$AT$118,$BL24)*$H24</f>
        <v>0</v>
      </c>
      <c r="H24" s="22"/>
      <c r="I24" s="20"/>
      <c r="J24" s="21">
        <f>IF($BM24&lt;300,VLOOKUP($BO24,'Bases de Données'!$T$2:$AF$90,$BL24),0)</f>
        <v>0</v>
      </c>
      <c r="K24" s="21">
        <f>IF($J24=0,0,VLOOKUP($BO24,'Bases de Données'!$AH$2:$AT$90,$BL24)*$L24)</f>
        <v>0</v>
      </c>
      <c r="L24" s="22"/>
      <c r="M24" s="19"/>
      <c r="N24" s="21">
        <f>IF($BM24&lt;300,VLOOKUP($BP24,'Bases de Données'!$T$2:$AF$90,$BL24),0)</f>
        <v>0</v>
      </c>
      <c r="O24" s="21">
        <f>VLOOKUP($BP24,'Bases de Données'!$AH$2:$AT$90,$BL24)*$P24</f>
        <v>0</v>
      </c>
      <c r="P24" s="22"/>
      <c r="Q24" s="19"/>
      <c r="R24" s="22"/>
      <c r="S24" s="21">
        <f t="shared" si="0"/>
        <v>0</v>
      </c>
      <c r="T24" s="21" t="e">
        <f>#REF!</f>
        <v>#REF!</v>
      </c>
      <c r="U24" s="9"/>
      <c r="V24" s="103"/>
      <c r="BL24" s="2">
        <f>VLOOKUP($C24,'Bases de Données'!$A$1:$B$23,2)</f>
        <v>2</v>
      </c>
      <c r="BM24" s="23">
        <f>IF($D24=0,0,VLOOKUP($D24,'Bases de Données'!$H$3:$I$9,2))</f>
        <v>0</v>
      </c>
      <c r="BN24" s="41">
        <f>VLOOKUP($E24,'Bases de Données'!$C$2:$D$30,2,FALSE)+VLOOKUP($D24,'Bases de Données'!$H$2:$I$11,2,FALSE)</f>
        <v>1</v>
      </c>
      <c r="BO24" s="41">
        <f>VLOOKUP($I24,'Bases de Données'!$C$2:$D$19,2,FALSE)+VLOOKUP($D24,'Bases de Données'!$H$2:$I$11,2,FALSE)</f>
        <v>1</v>
      </c>
      <c r="BP24" s="41">
        <f>VLOOKUP($M24,'Bases de Données'!$C$2:$D$19,2,FALSE)+VLOOKUP($D24,'Bases de Données'!$H$2:$I$11,2,FALSE)</f>
        <v>1</v>
      </c>
    </row>
    <row r="25" spans="1:68" ht="29.25" customHeight="1" thickBot="1" x14ac:dyDescent="0.3">
      <c r="A25" s="17">
        <v>18</v>
      </c>
      <c r="B25" s="24"/>
      <c r="C25" s="19"/>
      <c r="D25" s="19"/>
      <c r="E25" s="20"/>
      <c r="F25" s="21">
        <f>VLOOKUP($BN25,'Bases de Données'!$T$2:$AF$118,$BL25)</f>
        <v>0</v>
      </c>
      <c r="G25" s="21">
        <f>VLOOKUP($BN25,'Bases de Données'!$AH$2:$AT$118,$BL25)*$H25</f>
        <v>0</v>
      </c>
      <c r="H25" s="22"/>
      <c r="I25" s="20"/>
      <c r="J25" s="21">
        <f>IF($BM25&lt;300,VLOOKUP($BO25,'Bases de Données'!$T$2:$AF$90,$BL25),0)</f>
        <v>0</v>
      </c>
      <c r="K25" s="21">
        <f>IF($J25=0,0,VLOOKUP($BO25,'Bases de Données'!$AH$2:$AT$90,$BL25)*$L25)</f>
        <v>0</v>
      </c>
      <c r="L25" s="22"/>
      <c r="M25" s="19"/>
      <c r="N25" s="21">
        <f>IF($BM25&lt;300,VLOOKUP($BP25,'Bases de Données'!$T$2:$AF$90,$BL25),0)</f>
        <v>0</v>
      </c>
      <c r="O25" s="21">
        <f>VLOOKUP($BP25,'Bases de Données'!$AH$2:$AT$90,$BL25)*$P25</f>
        <v>0</v>
      </c>
      <c r="P25" s="22"/>
      <c r="Q25" s="19"/>
      <c r="R25" s="22"/>
      <c r="S25" s="21">
        <f t="shared" si="0"/>
        <v>0</v>
      </c>
      <c r="T25" s="21" t="e">
        <f>#REF!</f>
        <v>#REF!</v>
      </c>
      <c r="U25" s="9"/>
      <c r="V25" s="103"/>
      <c r="BL25" s="2">
        <f>VLOOKUP($C25,'Bases de Données'!$A$1:$B$23,2)</f>
        <v>2</v>
      </c>
      <c r="BM25" s="23">
        <f>IF($D25=0,0,VLOOKUP($D25,'Bases de Données'!$H$3:$I$9,2))</f>
        <v>0</v>
      </c>
      <c r="BN25" s="41">
        <f>VLOOKUP($E25,'Bases de Données'!$C$2:$D$30,2,FALSE)+VLOOKUP($D25,'Bases de Données'!$H$2:$I$11,2,FALSE)</f>
        <v>1</v>
      </c>
      <c r="BO25" s="41">
        <f>VLOOKUP($I25,'Bases de Données'!$C$2:$D$19,2,FALSE)+VLOOKUP($D25,'Bases de Données'!$H$2:$I$11,2,FALSE)</f>
        <v>1</v>
      </c>
      <c r="BP25" s="41">
        <f>VLOOKUP($M25,'Bases de Données'!$C$2:$D$19,2,FALSE)+VLOOKUP($D25,'Bases de Données'!$H$2:$I$11,2,FALSE)</f>
        <v>1</v>
      </c>
    </row>
    <row r="26" spans="1:68" ht="29.25" customHeight="1" thickBot="1" x14ac:dyDescent="0.3">
      <c r="A26" s="17">
        <v>19</v>
      </c>
      <c r="B26" s="24"/>
      <c r="C26" s="19"/>
      <c r="D26" s="19"/>
      <c r="E26" s="20"/>
      <c r="F26" s="21">
        <f>VLOOKUP($BN26,'Bases de Données'!$T$2:$AF$118,$BL26)</f>
        <v>0</v>
      </c>
      <c r="G26" s="21">
        <f>VLOOKUP($BN26,'Bases de Données'!$AH$2:$AT$118,$BL26)*$H26</f>
        <v>0</v>
      </c>
      <c r="H26" s="22"/>
      <c r="I26" s="20"/>
      <c r="J26" s="21">
        <f>IF($BM26&lt;300,VLOOKUP($BO26,'Bases de Données'!$T$2:$AF$90,$BL26),0)</f>
        <v>0</v>
      </c>
      <c r="K26" s="21">
        <f>IF($J26=0,0,VLOOKUP($BO26,'Bases de Données'!$AH$2:$AT$90,$BL26)*$L26)</f>
        <v>0</v>
      </c>
      <c r="L26" s="22"/>
      <c r="M26" s="19"/>
      <c r="N26" s="21">
        <f>IF($BM26&lt;300,VLOOKUP($BP26,'Bases de Données'!$T$2:$AF$90,$BL26),0)</f>
        <v>0</v>
      </c>
      <c r="O26" s="21">
        <f>VLOOKUP($BP26,'Bases de Données'!$AH$2:$AT$90,$BL26)*$P26</f>
        <v>0</v>
      </c>
      <c r="P26" s="22"/>
      <c r="Q26" s="19"/>
      <c r="R26" s="22"/>
      <c r="S26" s="21">
        <f t="shared" si="0"/>
        <v>0</v>
      </c>
      <c r="T26" s="21" t="e">
        <f>#REF!</f>
        <v>#REF!</v>
      </c>
      <c r="U26" s="9"/>
      <c r="V26" s="103"/>
      <c r="BL26" s="2">
        <f>VLOOKUP($C26,'Bases de Données'!$A$1:$B$23,2)</f>
        <v>2</v>
      </c>
      <c r="BM26" s="23">
        <f>IF($D26=0,0,VLOOKUP($D26,'Bases de Données'!$H$3:$I$9,2))</f>
        <v>0</v>
      </c>
      <c r="BN26" s="41">
        <f>VLOOKUP($E26,'Bases de Données'!$C$2:$D$30,2,FALSE)+VLOOKUP($D26,'Bases de Données'!$H$2:$I$11,2,FALSE)</f>
        <v>1</v>
      </c>
      <c r="BO26" s="41">
        <f>VLOOKUP($I26,'Bases de Données'!$C$2:$D$19,2,FALSE)+VLOOKUP($D26,'Bases de Données'!$H$2:$I$11,2,FALSE)</f>
        <v>1</v>
      </c>
      <c r="BP26" s="41">
        <f>VLOOKUP($M26,'Bases de Données'!$C$2:$D$19,2,FALSE)+VLOOKUP($D26,'Bases de Données'!$H$2:$I$11,2,FALSE)</f>
        <v>1</v>
      </c>
    </row>
    <row r="27" spans="1:68" ht="29.25" customHeight="1" thickBot="1" x14ac:dyDescent="0.3">
      <c r="A27" s="17">
        <v>20</v>
      </c>
      <c r="B27" s="24"/>
      <c r="C27" s="19"/>
      <c r="D27" s="19"/>
      <c r="E27" s="20"/>
      <c r="F27" s="21">
        <f>VLOOKUP($BN27,'Bases de Données'!$T$2:$AF$118,$BL27)</f>
        <v>0</v>
      </c>
      <c r="G27" s="21">
        <f>VLOOKUP($BN27,'Bases de Données'!$AH$2:$AT$118,$BL27)*$H27</f>
        <v>0</v>
      </c>
      <c r="H27" s="22"/>
      <c r="I27" s="20"/>
      <c r="J27" s="21">
        <f>IF($BM27&lt;300,VLOOKUP($BO27,'Bases de Données'!$T$2:$AF$90,$BL27),0)</f>
        <v>0</v>
      </c>
      <c r="K27" s="21">
        <f>IF($J27=0,0,VLOOKUP($BO27,'Bases de Données'!$AH$2:$AT$90,$BL27)*$L27)</f>
        <v>0</v>
      </c>
      <c r="L27" s="22"/>
      <c r="M27" s="19"/>
      <c r="N27" s="21">
        <f>IF($BM27&lt;300,VLOOKUP($BP27,'Bases de Données'!$T$2:$AF$90,$BL27),0)</f>
        <v>0</v>
      </c>
      <c r="O27" s="21">
        <f>VLOOKUP($BP27,'Bases de Données'!$AH$2:$AT$90,$BL27)*$P27</f>
        <v>0</v>
      </c>
      <c r="P27" s="22"/>
      <c r="Q27" s="19"/>
      <c r="R27" s="22"/>
      <c r="S27" s="21">
        <f t="shared" si="0"/>
        <v>0</v>
      </c>
      <c r="T27" s="21" t="e">
        <f>#REF!</f>
        <v>#REF!</v>
      </c>
      <c r="U27" s="9"/>
      <c r="V27" s="103"/>
      <c r="BL27" s="2">
        <f>VLOOKUP($C27,'Bases de Données'!$A$1:$B$23,2)</f>
        <v>2</v>
      </c>
      <c r="BM27" s="23">
        <f>IF($D27=0,0,VLOOKUP($D27,'Bases de Données'!$H$3:$I$9,2))</f>
        <v>0</v>
      </c>
      <c r="BN27" s="41">
        <f>VLOOKUP($E27,'Bases de Données'!$C$2:$D$30,2,FALSE)+VLOOKUP($D27,'Bases de Données'!$H$2:$I$11,2,FALSE)</f>
        <v>1</v>
      </c>
      <c r="BO27" s="41">
        <f>VLOOKUP($I27,'Bases de Données'!$C$2:$D$19,2,FALSE)+VLOOKUP($D27,'Bases de Données'!$H$2:$I$11,2,FALSE)</f>
        <v>1</v>
      </c>
      <c r="BP27" s="41">
        <f>VLOOKUP($M27,'Bases de Données'!$C$2:$D$19,2,FALSE)+VLOOKUP($D27,'Bases de Données'!$H$2:$I$11,2,FALSE)</f>
        <v>1</v>
      </c>
    </row>
    <row r="28" spans="1:68" ht="29.25" customHeight="1" thickBot="1" x14ac:dyDescent="0.3">
      <c r="A28" s="17">
        <v>21</v>
      </c>
      <c r="B28" s="24"/>
      <c r="C28" s="19"/>
      <c r="D28" s="19"/>
      <c r="E28" s="20"/>
      <c r="F28" s="21">
        <f>VLOOKUP($BN28,'Bases de Données'!$T$2:$AF$118,$BL28)</f>
        <v>0</v>
      </c>
      <c r="G28" s="21">
        <f>VLOOKUP($BN28,'Bases de Données'!$AH$2:$AT$118,$BL28)*$H28</f>
        <v>0</v>
      </c>
      <c r="H28" s="22"/>
      <c r="I28" s="20"/>
      <c r="J28" s="21">
        <f>IF($BM28&lt;300,VLOOKUP($BO28,'Bases de Données'!$T$2:$AF$90,$BL28),0)</f>
        <v>0</v>
      </c>
      <c r="K28" s="21">
        <f>IF($J28=0,0,VLOOKUP($BO28,'Bases de Données'!$AH$2:$AT$90,$BL28)*$L28)</f>
        <v>0</v>
      </c>
      <c r="L28" s="22"/>
      <c r="M28" s="19"/>
      <c r="N28" s="21">
        <f>IF($BM28&lt;300,VLOOKUP($BP28,'Bases de Données'!$T$2:$AF$90,$BL28),0)</f>
        <v>0</v>
      </c>
      <c r="O28" s="21">
        <f>VLOOKUP($BP28,'Bases de Données'!$AH$2:$AT$90,$BL28)*$P28</f>
        <v>0</v>
      </c>
      <c r="P28" s="22"/>
      <c r="Q28" s="19"/>
      <c r="R28" s="22"/>
      <c r="S28" s="21">
        <f t="shared" si="0"/>
        <v>0</v>
      </c>
      <c r="T28" s="21" t="e">
        <f>#REF!</f>
        <v>#REF!</v>
      </c>
      <c r="U28" s="9"/>
      <c r="V28" s="103"/>
      <c r="BL28" s="2">
        <f>VLOOKUP($C28,'Bases de Données'!$A$1:$B$23,2)</f>
        <v>2</v>
      </c>
      <c r="BM28" s="23">
        <f>IF($D28=0,0,VLOOKUP($D28,'Bases de Données'!$H$3:$I$9,2))</f>
        <v>0</v>
      </c>
      <c r="BN28" s="41">
        <f>VLOOKUP($E28,'Bases de Données'!$C$2:$D$30,2,FALSE)+VLOOKUP($D28,'Bases de Données'!$H$2:$I$11,2,FALSE)</f>
        <v>1</v>
      </c>
      <c r="BO28" s="41">
        <f>VLOOKUP($I28,'Bases de Données'!$C$2:$D$19,2,FALSE)+VLOOKUP($D28,'Bases de Données'!$H$2:$I$11,2,FALSE)</f>
        <v>1</v>
      </c>
      <c r="BP28" s="41">
        <f>VLOOKUP($M28,'Bases de Données'!$C$2:$D$19,2,FALSE)+VLOOKUP($D28,'Bases de Données'!$H$2:$I$11,2,FALSE)</f>
        <v>1</v>
      </c>
    </row>
    <row r="29" spans="1:68" ht="29.25" customHeight="1" thickBot="1" x14ac:dyDescent="0.3">
      <c r="A29" s="17">
        <v>22</v>
      </c>
      <c r="B29" s="24"/>
      <c r="C29" s="19"/>
      <c r="D29" s="19"/>
      <c r="E29" s="20"/>
      <c r="F29" s="21">
        <f>VLOOKUP($BN29,'Bases de Données'!$T$2:$AF$118,$BL29)</f>
        <v>0</v>
      </c>
      <c r="G29" s="21">
        <f>VLOOKUP($BN29,'Bases de Données'!$AH$2:$AT$118,$BL29)*$H29</f>
        <v>0</v>
      </c>
      <c r="H29" s="22"/>
      <c r="I29" s="20"/>
      <c r="J29" s="21">
        <f>IF($BM29&lt;300,VLOOKUP($BO29,'Bases de Données'!$T$2:$AF$90,$BL29),0)</f>
        <v>0</v>
      </c>
      <c r="K29" s="21">
        <f>IF($J29=0,0,VLOOKUP($BO29,'Bases de Données'!$AH$2:$AT$90,$BL29)*$L29)</f>
        <v>0</v>
      </c>
      <c r="L29" s="22"/>
      <c r="M29" s="19"/>
      <c r="N29" s="21">
        <f>IF($BM29&lt;300,VLOOKUP($BP29,'Bases de Données'!$T$2:$AF$90,$BL29),0)</f>
        <v>0</v>
      </c>
      <c r="O29" s="21">
        <f>VLOOKUP($BP29,'Bases de Données'!$AH$2:$AT$90,$BL29)*$P29</f>
        <v>0</v>
      </c>
      <c r="P29" s="22"/>
      <c r="Q29" s="19"/>
      <c r="R29" s="22"/>
      <c r="S29" s="21">
        <f t="shared" si="0"/>
        <v>0</v>
      </c>
      <c r="T29" s="21" t="e">
        <f>#REF!</f>
        <v>#REF!</v>
      </c>
      <c r="U29" s="9"/>
      <c r="V29" s="103"/>
      <c r="BL29" s="2">
        <f>VLOOKUP($C29,'Bases de Données'!$A$1:$B$23,2)</f>
        <v>2</v>
      </c>
      <c r="BM29" s="23">
        <f>IF($D29=0,0,VLOOKUP($D29,'Bases de Données'!$H$3:$I$9,2))</f>
        <v>0</v>
      </c>
      <c r="BN29" s="41">
        <f>VLOOKUP($E29,'Bases de Données'!$C$2:$D$30,2,FALSE)+VLOOKUP($D29,'Bases de Données'!$H$2:$I$11,2,FALSE)</f>
        <v>1</v>
      </c>
      <c r="BO29" s="41">
        <f>VLOOKUP($I29,'Bases de Données'!$C$2:$D$19,2,FALSE)+VLOOKUP($D29,'Bases de Données'!$H$2:$I$11,2,FALSE)</f>
        <v>1</v>
      </c>
      <c r="BP29" s="41">
        <f>VLOOKUP($M29,'Bases de Données'!$C$2:$D$19,2,FALSE)+VLOOKUP($D29,'Bases de Données'!$H$2:$I$11,2,FALSE)</f>
        <v>1</v>
      </c>
    </row>
    <row r="30" spans="1:68" ht="29.25" customHeight="1" thickBot="1" x14ac:dyDescent="0.3">
      <c r="A30" s="17">
        <v>23</v>
      </c>
      <c r="B30" s="24"/>
      <c r="C30" s="19"/>
      <c r="D30" s="19"/>
      <c r="E30" s="20"/>
      <c r="F30" s="21">
        <f>VLOOKUP($BN30,'Bases de Données'!$T$2:$AF$118,$BL30)</f>
        <v>0</v>
      </c>
      <c r="G30" s="21">
        <f>VLOOKUP($BN30,'Bases de Données'!$AH$2:$AT$118,$BL30)*$H30</f>
        <v>0</v>
      </c>
      <c r="H30" s="22"/>
      <c r="I30" s="20"/>
      <c r="J30" s="21">
        <f>IF($BM30&lt;300,VLOOKUP($BO30,'Bases de Données'!$T$2:$AF$90,$BL30),0)</f>
        <v>0</v>
      </c>
      <c r="K30" s="21">
        <f>IF($J30=0,0,VLOOKUP($BO30,'Bases de Données'!$AH$2:$AT$90,$BL30)*$L30)</f>
        <v>0</v>
      </c>
      <c r="L30" s="22"/>
      <c r="M30" s="19"/>
      <c r="N30" s="21">
        <f>IF($BM30&lt;300,VLOOKUP($BP30,'Bases de Données'!$T$2:$AF$90,$BL30),0)</f>
        <v>0</v>
      </c>
      <c r="O30" s="21">
        <f>VLOOKUP($BP30,'Bases de Données'!$AH$2:$AT$90,$BL30)*$P30</f>
        <v>0</v>
      </c>
      <c r="P30" s="22"/>
      <c r="Q30" s="19"/>
      <c r="R30" s="22"/>
      <c r="S30" s="21">
        <f t="shared" si="0"/>
        <v>0</v>
      </c>
      <c r="T30" s="21" t="e">
        <f>#REF!</f>
        <v>#REF!</v>
      </c>
      <c r="U30" s="9"/>
      <c r="V30" s="103"/>
      <c r="BL30" s="2">
        <f>VLOOKUP($C30,'Bases de Données'!$A$1:$B$23,2)</f>
        <v>2</v>
      </c>
      <c r="BM30" s="23">
        <f>IF($D30=0,0,VLOOKUP($D30,'Bases de Données'!$H$3:$I$9,2))</f>
        <v>0</v>
      </c>
      <c r="BN30" s="41">
        <f>VLOOKUP($E30,'Bases de Données'!$C$2:$D$30,2,FALSE)+VLOOKUP($D30,'Bases de Données'!$H$2:$I$11,2,FALSE)</f>
        <v>1</v>
      </c>
      <c r="BO30" s="41">
        <f>VLOOKUP($I30,'Bases de Données'!$C$2:$D$19,2,FALSE)+VLOOKUP($D30,'Bases de Données'!$H$2:$I$11,2,FALSE)</f>
        <v>1</v>
      </c>
      <c r="BP30" s="41">
        <f>VLOOKUP($M30,'Bases de Données'!$C$2:$D$19,2,FALSE)+VLOOKUP($D30,'Bases de Données'!$H$2:$I$11,2,FALSE)</f>
        <v>1</v>
      </c>
    </row>
    <row r="31" spans="1:68" ht="29.25" customHeight="1" thickBot="1" x14ac:dyDescent="0.3">
      <c r="A31" s="17">
        <v>24</v>
      </c>
      <c r="B31" s="24"/>
      <c r="C31" s="19"/>
      <c r="D31" s="19"/>
      <c r="E31" s="20"/>
      <c r="F31" s="21">
        <f>VLOOKUP($BN31,'Bases de Données'!$T$2:$AF$118,$BL31)</f>
        <v>0</v>
      </c>
      <c r="G31" s="21">
        <f>VLOOKUP($BN31,'Bases de Données'!$AH$2:$AT$118,$BL31)*$H31</f>
        <v>0</v>
      </c>
      <c r="H31" s="22"/>
      <c r="I31" s="20"/>
      <c r="J31" s="21">
        <f>IF($BM31&lt;300,VLOOKUP($BO31,'Bases de Données'!$T$2:$AF$90,$BL31),0)</f>
        <v>0</v>
      </c>
      <c r="K31" s="21">
        <f>IF($J31=0,0,VLOOKUP($BO31,'Bases de Données'!$AH$2:$AT$90,$BL31)*$L31)</f>
        <v>0</v>
      </c>
      <c r="L31" s="22"/>
      <c r="M31" s="19"/>
      <c r="N31" s="21">
        <f>IF($BM31&lt;300,VLOOKUP($BP31,'Bases de Données'!$T$2:$AF$90,$BL31),0)</f>
        <v>0</v>
      </c>
      <c r="O31" s="21">
        <f>VLOOKUP($BP31,'Bases de Données'!$AH$2:$AT$90,$BL31)*$P31</f>
        <v>0</v>
      </c>
      <c r="P31" s="22"/>
      <c r="Q31" s="19"/>
      <c r="R31" s="22"/>
      <c r="S31" s="21">
        <f t="shared" si="0"/>
        <v>0</v>
      </c>
      <c r="T31" s="21" t="e">
        <f>#REF!</f>
        <v>#REF!</v>
      </c>
      <c r="U31" s="9"/>
      <c r="V31" s="103"/>
      <c r="BL31" s="2">
        <f>VLOOKUP($C31,'Bases de Données'!$A$1:$B$23,2)</f>
        <v>2</v>
      </c>
      <c r="BM31" s="23">
        <f>IF($D31=0,0,VLOOKUP($D31,'Bases de Données'!$H$3:$I$9,2))</f>
        <v>0</v>
      </c>
      <c r="BN31" s="41">
        <f>VLOOKUP($E31,'Bases de Données'!$C$2:$D$30,2,FALSE)+VLOOKUP($D31,'Bases de Données'!$H$2:$I$11,2,FALSE)</f>
        <v>1</v>
      </c>
      <c r="BO31" s="41">
        <f>VLOOKUP($I31,'Bases de Données'!$C$2:$D$19,2,FALSE)+VLOOKUP($D31,'Bases de Données'!$H$2:$I$11,2,FALSE)</f>
        <v>1</v>
      </c>
      <c r="BP31" s="41">
        <f>VLOOKUP($M31,'Bases de Données'!$C$2:$D$19,2,FALSE)+VLOOKUP($D31,'Bases de Données'!$H$2:$I$11,2,FALSE)</f>
        <v>1</v>
      </c>
    </row>
    <row r="32" spans="1:68" ht="29.25" customHeight="1" thickBot="1" x14ac:dyDescent="0.3">
      <c r="A32" s="17">
        <v>25</v>
      </c>
      <c r="B32" s="24"/>
      <c r="C32" s="19"/>
      <c r="D32" s="19"/>
      <c r="E32" s="20"/>
      <c r="F32" s="21">
        <f>VLOOKUP($BN32,'Bases de Données'!$T$2:$AF$118,$BL32)</f>
        <v>0</v>
      </c>
      <c r="G32" s="21">
        <f>VLOOKUP($BN32,'Bases de Données'!$AH$2:$AT$118,$BL32)*$H32</f>
        <v>0</v>
      </c>
      <c r="H32" s="22"/>
      <c r="I32" s="20"/>
      <c r="J32" s="21">
        <f>IF($BM32&lt;300,VLOOKUP($BO32,'Bases de Données'!$T$2:$AF$90,$BL32),0)</f>
        <v>0</v>
      </c>
      <c r="K32" s="21">
        <f>IF($J32=0,0,VLOOKUP($BO32,'Bases de Données'!$AH$2:$AT$90,$BL32)*$L32)</f>
        <v>0</v>
      </c>
      <c r="L32" s="22"/>
      <c r="M32" s="19"/>
      <c r="N32" s="21">
        <f>IF($BM32&lt;300,VLOOKUP($BP32,'Bases de Données'!$T$2:$AF$90,$BL32),0)</f>
        <v>0</v>
      </c>
      <c r="O32" s="21">
        <f>VLOOKUP($BP32,'Bases de Données'!$AH$2:$AT$90,$BL32)*$P32</f>
        <v>0</v>
      </c>
      <c r="P32" s="22"/>
      <c r="Q32" s="19"/>
      <c r="R32" s="22"/>
      <c r="S32" s="21">
        <f t="shared" si="0"/>
        <v>0</v>
      </c>
      <c r="T32" s="21" t="e">
        <f>#REF!</f>
        <v>#REF!</v>
      </c>
      <c r="U32" s="9"/>
      <c r="V32" s="103"/>
      <c r="BL32" s="2">
        <f>VLOOKUP($C32,'Bases de Données'!$A$1:$B$23,2)</f>
        <v>2</v>
      </c>
      <c r="BM32" s="23">
        <f>IF($D32=0,0,VLOOKUP($D32,'Bases de Données'!$H$3:$I$9,2))</f>
        <v>0</v>
      </c>
      <c r="BN32" s="41">
        <f>VLOOKUP($E32,'Bases de Données'!$C$2:$D$30,2,FALSE)+VLOOKUP($D32,'Bases de Données'!$H$2:$I$11,2,FALSE)</f>
        <v>1</v>
      </c>
      <c r="BO32" s="41">
        <f>VLOOKUP($I32,'Bases de Données'!$C$2:$D$19,2,FALSE)+VLOOKUP($D32,'Bases de Données'!$H$2:$I$11,2,FALSE)</f>
        <v>1</v>
      </c>
      <c r="BP32" s="41">
        <f>VLOOKUP($M32,'Bases de Données'!$C$2:$D$19,2,FALSE)+VLOOKUP($D32,'Bases de Données'!$H$2:$I$11,2,FALSE)</f>
        <v>1</v>
      </c>
    </row>
    <row r="33" spans="1:68" ht="29.25" customHeight="1" thickBot="1" x14ac:dyDescent="0.3">
      <c r="A33" s="17">
        <v>26</v>
      </c>
      <c r="B33" s="24"/>
      <c r="C33" s="19"/>
      <c r="D33" s="19"/>
      <c r="E33" s="20"/>
      <c r="F33" s="21">
        <f>VLOOKUP($BN33,'Bases de Données'!$T$2:$AF$118,$BL33)</f>
        <v>0</v>
      </c>
      <c r="G33" s="21">
        <f>VLOOKUP($BN33,'Bases de Données'!$AH$2:$AT$118,$BL33)*$H33</f>
        <v>0</v>
      </c>
      <c r="H33" s="22"/>
      <c r="I33" s="20"/>
      <c r="J33" s="21">
        <f>IF($BM33&lt;300,VLOOKUP($BO33,'Bases de Données'!$T$2:$AF$90,$BL33),0)</f>
        <v>0</v>
      </c>
      <c r="K33" s="21">
        <f>IF($J33=0,0,VLOOKUP($BO33,'Bases de Données'!$AH$2:$AT$90,$BL33)*$L33)</f>
        <v>0</v>
      </c>
      <c r="L33" s="22"/>
      <c r="M33" s="19"/>
      <c r="N33" s="21">
        <f>IF($BM33&lt;300,VLOOKUP($BP33,'Bases de Données'!$T$2:$AF$90,$BL33),0)</f>
        <v>0</v>
      </c>
      <c r="O33" s="21">
        <f>VLOOKUP($BP33,'Bases de Données'!$AH$2:$AT$90,$BL33)*$P33</f>
        <v>0</v>
      </c>
      <c r="P33" s="22"/>
      <c r="Q33" s="19"/>
      <c r="R33" s="22"/>
      <c r="S33" s="21">
        <f t="shared" si="0"/>
        <v>0</v>
      </c>
      <c r="T33" s="21" t="e">
        <f>#REF!</f>
        <v>#REF!</v>
      </c>
      <c r="U33" s="9"/>
      <c r="V33" s="103"/>
      <c r="BL33" s="2">
        <f>VLOOKUP($C33,'Bases de Données'!$A$1:$B$23,2)</f>
        <v>2</v>
      </c>
      <c r="BM33" s="23">
        <f>IF($D33=0,0,VLOOKUP($D33,'Bases de Données'!$H$3:$I$9,2))</f>
        <v>0</v>
      </c>
      <c r="BN33" s="41">
        <f>VLOOKUP($E33,'Bases de Données'!$C$2:$D$30,2,FALSE)+VLOOKUP($D33,'Bases de Données'!$H$2:$I$11,2,FALSE)</f>
        <v>1</v>
      </c>
      <c r="BO33" s="41">
        <f>VLOOKUP($I33,'Bases de Données'!$C$2:$D$19,2,FALSE)+VLOOKUP($D33,'Bases de Données'!$H$2:$I$11,2,FALSE)</f>
        <v>1</v>
      </c>
      <c r="BP33" s="41">
        <f>VLOOKUP($M33,'Bases de Données'!$C$2:$D$19,2,FALSE)+VLOOKUP($D33,'Bases de Données'!$H$2:$I$11,2,FALSE)</f>
        <v>1</v>
      </c>
    </row>
    <row r="34" spans="1:68" ht="29.25" customHeight="1" thickBot="1" x14ac:dyDescent="0.3">
      <c r="A34" s="17">
        <v>27</v>
      </c>
      <c r="B34" s="24"/>
      <c r="C34" s="19"/>
      <c r="D34" s="19"/>
      <c r="E34" s="20"/>
      <c r="F34" s="21">
        <f>VLOOKUP($BN34,'Bases de Données'!$T$2:$AF$118,$BL34)</f>
        <v>0</v>
      </c>
      <c r="G34" s="21">
        <f>VLOOKUP($BN34,'Bases de Données'!$AH$2:$AT$118,$BL34)*$H34</f>
        <v>0</v>
      </c>
      <c r="H34" s="22"/>
      <c r="I34" s="20"/>
      <c r="J34" s="21">
        <f>IF($BM34&lt;300,VLOOKUP($BO34,'Bases de Données'!$T$2:$AF$90,$BL34),0)</f>
        <v>0</v>
      </c>
      <c r="K34" s="21">
        <f>IF($J34=0,0,VLOOKUP($BO34,'Bases de Données'!$AH$2:$AT$90,$BL34)*$L34)</f>
        <v>0</v>
      </c>
      <c r="L34" s="22"/>
      <c r="M34" s="19"/>
      <c r="N34" s="21">
        <f>IF($BM34&lt;300,VLOOKUP($BP34,'Bases de Données'!$T$2:$AF$90,$BL34),0)</f>
        <v>0</v>
      </c>
      <c r="O34" s="21">
        <f>VLOOKUP($BP34,'Bases de Données'!$AH$2:$AT$90,$BL34)*$P34</f>
        <v>0</v>
      </c>
      <c r="P34" s="22"/>
      <c r="Q34" s="19"/>
      <c r="R34" s="22"/>
      <c r="S34" s="21">
        <f t="shared" si="0"/>
        <v>0</v>
      </c>
      <c r="T34" s="21" t="e">
        <f>#REF!</f>
        <v>#REF!</v>
      </c>
      <c r="U34" s="9"/>
      <c r="V34" s="103"/>
      <c r="BL34" s="2">
        <f>VLOOKUP($C34,'Bases de Données'!$A$1:$B$23,2)</f>
        <v>2</v>
      </c>
      <c r="BM34" s="23">
        <f>IF($D34=0,0,VLOOKUP($D34,'Bases de Données'!$H$3:$I$9,2))</f>
        <v>0</v>
      </c>
      <c r="BN34" s="41">
        <f>VLOOKUP($E34,'Bases de Données'!$C$2:$D$30,2,FALSE)+VLOOKUP($D34,'Bases de Données'!$H$2:$I$11,2,FALSE)</f>
        <v>1</v>
      </c>
      <c r="BO34" s="41">
        <f>VLOOKUP($I34,'Bases de Données'!$C$2:$D$19,2,FALSE)+VLOOKUP($D34,'Bases de Données'!$H$2:$I$11,2,FALSE)</f>
        <v>1</v>
      </c>
      <c r="BP34" s="41">
        <f>VLOOKUP($M34,'Bases de Données'!$C$2:$D$19,2,FALSE)+VLOOKUP($D34,'Bases de Données'!$H$2:$I$11,2,FALSE)</f>
        <v>1</v>
      </c>
    </row>
    <row r="35" spans="1:68" ht="29.25" customHeight="1" thickBot="1" x14ac:dyDescent="0.3">
      <c r="A35" s="17">
        <v>28</v>
      </c>
      <c r="B35" s="24"/>
      <c r="C35" s="19"/>
      <c r="D35" s="19"/>
      <c r="E35" s="20"/>
      <c r="F35" s="21">
        <f>VLOOKUP($BN35,'Bases de Données'!$T$2:$AF$118,$BL35)</f>
        <v>0</v>
      </c>
      <c r="G35" s="21">
        <f>VLOOKUP($BN35,'Bases de Données'!$AH$2:$AT$118,$BL35)*$H35</f>
        <v>0</v>
      </c>
      <c r="H35" s="22"/>
      <c r="I35" s="20"/>
      <c r="J35" s="21">
        <f>IF($BM35&lt;300,VLOOKUP($BO35,'Bases de Données'!$T$2:$AF$90,$BL35),0)</f>
        <v>0</v>
      </c>
      <c r="K35" s="21">
        <f>IF($J35=0,0,VLOOKUP($BO35,'Bases de Données'!$AH$2:$AT$90,$BL35)*$L35)</f>
        <v>0</v>
      </c>
      <c r="L35" s="22"/>
      <c r="M35" s="19"/>
      <c r="N35" s="21">
        <f>IF($BM35&lt;300,VLOOKUP($BP35,'Bases de Données'!$T$2:$AF$90,$BL35),0)</f>
        <v>0</v>
      </c>
      <c r="O35" s="21">
        <f>VLOOKUP($BP35,'Bases de Données'!$AH$2:$AT$90,$BL35)*$P35</f>
        <v>0</v>
      </c>
      <c r="P35" s="22"/>
      <c r="Q35" s="19"/>
      <c r="R35" s="22"/>
      <c r="S35" s="21">
        <f t="shared" si="0"/>
        <v>0</v>
      </c>
      <c r="T35" s="21" t="e">
        <f>#REF!</f>
        <v>#REF!</v>
      </c>
      <c r="U35" s="9"/>
      <c r="V35" s="103"/>
      <c r="BL35" s="2">
        <f>VLOOKUP($C35,'Bases de Données'!$A$1:$B$23,2)</f>
        <v>2</v>
      </c>
      <c r="BM35" s="23">
        <f>IF($D35=0,0,VLOOKUP($D35,'Bases de Données'!$H$3:$I$9,2))</f>
        <v>0</v>
      </c>
      <c r="BN35" s="41">
        <f>VLOOKUP($E35,'Bases de Données'!$C$2:$D$30,2,FALSE)+VLOOKUP($D35,'Bases de Données'!$H$2:$I$11,2,FALSE)</f>
        <v>1</v>
      </c>
      <c r="BO35" s="41">
        <f>VLOOKUP($I35,'Bases de Données'!$C$2:$D$19,2,FALSE)+VLOOKUP($D35,'Bases de Données'!$H$2:$I$11,2,FALSE)</f>
        <v>1</v>
      </c>
      <c r="BP35" s="41">
        <f>VLOOKUP($M35,'Bases de Données'!$C$2:$D$19,2,FALSE)+VLOOKUP($D35,'Bases de Données'!$H$2:$I$11,2,FALSE)</f>
        <v>1</v>
      </c>
    </row>
    <row r="36" spans="1:68" ht="29.25" customHeight="1" thickBot="1" x14ac:dyDescent="0.3">
      <c r="A36" s="17">
        <v>29</v>
      </c>
      <c r="B36" s="24"/>
      <c r="C36" s="19"/>
      <c r="D36" s="19"/>
      <c r="E36" s="20"/>
      <c r="F36" s="21">
        <f>VLOOKUP($BN36,'Bases de Données'!$T$2:$AF$118,$BL36)</f>
        <v>0</v>
      </c>
      <c r="G36" s="21">
        <f>VLOOKUP($BN36,'Bases de Données'!$AH$2:$AT$118,$BL36)*$H36</f>
        <v>0</v>
      </c>
      <c r="H36" s="22"/>
      <c r="I36" s="20"/>
      <c r="J36" s="21">
        <f>IF($BM36&lt;300,VLOOKUP($BO36,'Bases de Données'!$T$2:$AF$90,$BL36),0)</f>
        <v>0</v>
      </c>
      <c r="K36" s="21">
        <f>IF($J36=0,0,VLOOKUP($BO36,'Bases de Données'!$AH$2:$AT$90,$BL36)*$L36)</f>
        <v>0</v>
      </c>
      <c r="L36" s="22"/>
      <c r="M36" s="19"/>
      <c r="N36" s="21">
        <f>IF($BM36&lt;300,VLOOKUP($BP36,'Bases de Données'!$T$2:$AF$90,$BL36),0)</f>
        <v>0</v>
      </c>
      <c r="O36" s="21">
        <f>VLOOKUP($BP36,'Bases de Données'!$AH$2:$AT$90,$BL36)*$P36</f>
        <v>0</v>
      </c>
      <c r="P36" s="22"/>
      <c r="Q36" s="19"/>
      <c r="R36" s="22"/>
      <c r="S36" s="21">
        <f t="shared" si="0"/>
        <v>0</v>
      </c>
      <c r="T36" s="21" t="e">
        <f>#REF!</f>
        <v>#REF!</v>
      </c>
      <c r="U36" s="9"/>
      <c r="V36" s="103"/>
      <c r="BL36" s="2">
        <f>VLOOKUP($C36,'Bases de Données'!$A$1:$B$23,2)</f>
        <v>2</v>
      </c>
      <c r="BM36" s="23">
        <f>IF($D36=0,0,VLOOKUP($D36,'Bases de Données'!$H$3:$I$9,2))</f>
        <v>0</v>
      </c>
      <c r="BN36" s="41">
        <f>VLOOKUP($E36,'Bases de Données'!$C$2:$D$30,2,FALSE)+VLOOKUP($D36,'Bases de Données'!$H$2:$I$11,2,FALSE)</f>
        <v>1</v>
      </c>
      <c r="BO36" s="41">
        <f>VLOOKUP($I36,'Bases de Données'!$C$2:$D$19,2,FALSE)+VLOOKUP($D36,'Bases de Données'!$H$2:$I$11,2,FALSE)</f>
        <v>1</v>
      </c>
      <c r="BP36" s="41">
        <f>VLOOKUP($M36,'Bases de Données'!$C$2:$D$19,2,FALSE)+VLOOKUP($D36,'Bases de Données'!$H$2:$I$11,2,FALSE)</f>
        <v>1</v>
      </c>
    </row>
    <row r="37" spans="1:68" ht="29.25" customHeight="1" thickBot="1" x14ac:dyDescent="0.3">
      <c r="A37" s="17">
        <v>30</v>
      </c>
      <c r="B37" s="24"/>
      <c r="C37" s="19"/>
      <c r="D37" s="19"/>
      <c r="E37" s="20"/>
      <c r="F37" s="21">
        <f>VLOOKUP($BN37,'Bases de Données'!$T$2:$AF$118,$BL37)</f>
        <v>0</v>
      </c>
      <c r="G37" s="21">
        <f>VLOOKUP($BN37,'Bases de Données'!$AH$2:$AT$118,$BL37)*$H37</f>
        <v>0</v>
      </c>
      <c r="H37" s="22"/>
      <c r="I37" s="20"/>
      <c r="J37" s="21">
        <f>IF($BM37&lt;300,VLOOKUP($BO37,'Bases de Données'!$T$2:$AF$90,$BL37),0)</f>
        <v>0</v>
      </c>
      <c r="K37" s="21">
        <f>IF($J37=0,0,VLOOKUP($BO37,'Bases de Données'!$AH$2:$AT$90,$BL37)*$L37)</f>
        <v>0</v>
      </c>
      <c r="L37" s="22"/>
      <c r="M37" s="19"/>
      <c r="N37" s="21">
        <f>IF($BM37&lt;300,VLOOKUP($BP37,'Bases de Données'!$T$2:$AF$90,$BL37),0)</f>
        <v>0</v>
      </c>
      <c r="O37" s="21">
        <f>VLOOKUP($BP37,'Bases de Données'!$AH$2:$AT$90,$BL37)*$P37</f>
        <v>0</v>
      </c>
      <c r="P37" s="22"/>
      <c r="Q37" s="19"/>
      <c r="R37" s="22"/>
      <c r="S37" s="21">
        <f t="shared" si="0"/>
        <v>0</v>
      </c>
      <c r="T37" s="21" t="e">
        <f>#REF!</f>
        <v>#REF!</v>
      </c>
      <c r="U37" s="9"/>
      <c r="V37" s="103"/>
      <c r="BL37" s="2">
        <f>VLOOKUP($C37,'Bases de Données'!$A$1:$B$23,2)</f>
        <v>2</v>
      </c>
      <c r="BM37" s="23">
        <f>IF($D37=0,0,VLOOKUP($D37,'Bases de Données'!$H$3:$I$9,2))</f>
        <v>0</v>
      </c>
      <c r="BN37" s="41">
        <f>VLOOKUP($E37,'Bases de Données'!$C$2:$D$30,2,FALSE)+VLOOKUP($D37,'Bases de Données'!$H$2:$I$11,2,FALSE)</f>
        <v>1</v>
      </c>
      <c r="BO37" s="41">
        <f>VLOOKUP($I37,'Bases de Données'!$C$2:$D$19,2,FALSE)+VLOOKUP($D37,'Bases de Données'!$H$2:$I$11,2,FALSE)</f>
        <v>1</v>
      </c>
      <c r="BP37" s="41">
        <f>VLOOKUP($M37,'Bases de Données'!$C$2:$D$19,2,FALSE)+VLOOKUP($D37,'Bases de Données'!$H$2:$I$11,2,FALSE)</f>
        <v>1</v>
      </c>
    </row>
    <row r="38" spans="1:68" ht="29.25" customHeight="1" thickBot="1" x14ac:dyDescent="0.3">
      <c r="A38" s="17">
        <v>31</v>
      </c>
      <c r="B38" s="24"/>
      <c r="C38" s="19"/>
      <c r="D38" s="19"/>
      <c r="E38" s="20"/>
      <c r="F38" s="21">
        <f>VLOOKUP($BN38,'Bases de Données'!$T$2:$AF$118,$BL38)</f>
        <v>0</v>
      </c>
      <c r="G38" s="21">
        <f>VLOOKUP($BN38,'Bases de Données'!$AH$2:$AT$118,$BL38)*$H38</f>
        <v>0</v>
      </c>
      <c r="H38" s="22"/>
      <c r="I38" s="20"/>
      <c r="J38" s="21">
        <f>IF($BM38&lt;300,VLOOKUP($BO38,'Bases de Données'!$T$2:$AF$90,$BL38),0)</f>
        <v>0</v>
      </c>
      <c r="K38" s="21">
        <f>IF($J38=0,0,VLOOKUP($BO38,'Bases de Données'!$AH$2:$AT$90,$BL38)*$L38)</f>
        <v>0</v>
      </c>
      <c r="L38" s="22"/>
      <c r="M38" s="19"/>
      <c r="N38" s="21">
        <f>IF($BM38&lt;300,VLOOKUP($BP38,'Bases de Données'!$T$2:$AF$90,$BL38),0)</f>
        <v>0</v>
      </c>
      <c r="O38" s="21">
        <f>VLOOKUP($BP38,'Bases de Données'!$AH$2:$AT$90,$BL38)*$P38</f>
        <v>0</v>
      </c>
      <c r="P38" s="22"/>
      <c r="Q38" s="19"/>
      <c r="R38" s="22"/>
      <c r="S38" s="21">
        <f t="shared" si="0"/>
        <v>0</v>
      </c>
      <c r="T38" s="21" t="e">
        <f>#REF!</f>
        <v>#REF!</v>
      </c>
      <c r="U38" s="9"/>
      <c r="V38" s="103"/>
      <c r="BL38" s="2">
        <f>VLOOKUP($C38,'Bases de Données'!$A$1:$B$23,2)</f>
        <v>2</v>
      </c>
      <c r="BM38" s="23">
        <f>IF($D38=0,0,VLOOKUP($D38,'Bases de Données'!$H$3:$I$9,2))</f>
        <v>0</v>
      </c>
      <c r="BN38" s="41">
        <f>VLOOKUP($E38,'Bases de Données'!$C$2:$D$30,2,FALSE)+VLOOKUP($D38,'Bases de Données'!$H$2:$I$11,2,FALSE)</f>
        <v>1</v>
      </c>
      <c r="BO38" s="41">
        <f>VLOOKUP($I38,'Bases de Données'!$C$2:$D$19,2,FALSE)+VLOOKUP($D38,'Bases de Données'!$H$2:$I$11,2,FALSE)</f>
        <v>1</v>
      </c>
      <c r="BP38" s="41">
        <f>VLOOKUP($M38,'Bases de Données'!$C$2:$D$19,2,FALSE)+VLOOKUP($D38,'Bases de Données'!$H$2:$I$11,2,FALSE)</f>
        <v>1</v>
      </c>
    </row>
    <row r="39" spans="1:68" ht="29.25" customHeight="1" thickBot="1" x14ac:dyDescent="0.3">
      <c r="A39" s="17">
        <v>32</v>
      </c>
      <c r="B39" s="24"/>
      <c r="C39" s="19"/>
      <c r="D39" s="19"/>
      <c r="E39" s="20"/>
      <c r="F39" s="21">
        <f>VLOOKUP($BN39,'Bases de Données'!$T$2:$AF$118,$BL39)</f>
        <v>0</v>
      </c>
      <c r="G39" s="21">
        <f>VLOOKUP($BN39,'Bases de Données'!$AH$2:$AT$118,$BL39)*$H39</f>
        <v>0</v>
      </c>
      <c r="H39" s="22"/>
      <c r="I39" s="20"/>
      <c r="J39" s="21">
        <f>IF($BM39&lt;300,VLOOKUP($BO39,'Bases de Données'!$T$2:$AF$90,$BL39),0)</f>
        <v>0</v>
      </c>
      <c r="K39" s="21">
        <f>IF($J39=0,0,VLOOKUP($BO39,'Bases de Données'!$AH$2:$AT$90,$BL39)*$L39)</f>
        <v>0</v>
      </c>
      <c r="L39" s="22"/>
      <c r="M39" s="19"/>
      <c r="N39" s="21">
        <f>IF($BM39&lt;300,VLOOKUP($BP39,'Bases de Données'!$T$2:$AF$90,$BL39),0)</f>
        <v>0</v>
      </c>
      <c r="O39" s="21">
        <f>VLOOKUP($BP39,'Bases de Données'!$AH$2:$AT$90,$BL39)*$P39</f>
        <v>0</v>
      </c>
      <c r="P39" s="22"/>
      <c r="Q39" s="19"/>
      <c r="R39" s="22"/>
      <c r="S39" s="21">
        <f t="shared" si="0"/>
        <v>0</v>
      </c>
      <c r="T39" s="21" t="e">
        <f>#REF!</f>
        <v>#REF!</v>
      </c>
      <c r="U39" s="9"/>
      <c r="V39" s="103"/>
      <c r="BL39" s="2">
        <f>VLOOKUP($C39,'Bases de Données'!$A$1:$B$23,2)</f>
        <v>2</v>
      </c>
      <c r="BM39" s="23">
        <f>IF($D39=0,0,VLOOKUP($D39,'Bases de Données'!$H$3:$I$9,2))</f>
        <v>0</v>
      </c>
      <c r="BN39" s="41">
        <f>VLOOKUP($E39,'Bases de Données'!$C$2:$D$30,2,FALSE)+VLOOKUP($D39,'Bases de Données'!$H$2:$I$11,2,FALSE)</f>
        <v>1</v>
      </c>
      <c r="BO39" s="41">
        <f>VLOOKUP($I39,'Bases de Données'!$C$2:$D$19,2,FALSE)+VLOOKUP($D39,'Bases de Données'!$H$2:$I$11,2,FALSE)</f>
        <v>1</v>
      </c>
      <c r="BP39" s="41">
        <f>VLOOKUP($M39,'Bases de Données'!$C$2:$D$19,2,FALSE)+VLOOKUP($D39,'Bases de Données'!$H$2:$I$11,2,FALSE)</f>
        <v>1</v>
      </c>
    </row>
    <row r="40" spans="1:68" ht="29.25" customHeight="1" thickBot="1" x14ac:dyDescent="0.3">
      <c r="A40" s="17">
        <v>33</v>
      </c>
      <c r="B40" s="24"/>
      <c r="C40" s="19"/>
      <c r="D40" s="19"/>
      <c r="E40" s="20"/>
      <c r="F40" s="21">
        <f>VLOOKUP($BN40,'Bases de Données'!$T$2:$AF$118,$BL40)</f>
        <v>0</v>
      </c>
      <c r="G40" s="21">
        <f>VLOOKUP($BN40,'Bases de Données'!$AH$2:$AT$118,$BL40)*$H40</f>
        <v>0</v>
      </c>
      <c r="H40" s="22"/>
      <c r="I40" s="20"/>
      <c r="J40" s="21">
        <f>IF($BM40&lt;300,VLOOKUP($BO40,'Bases de Données'!$T$2:$AF$90,$BL40),0)</f>
        <v>0</v>
      </c>
      <c r="K40" s="21">
        <f>IF($J40=0,0,VLOOKUP($BO40,'Bases de Données'!$AH$2:$AT$90,$BL40)*$L40)</f>
        <v>0</v>
      </c>
      <c r="L40" s="22"/>
      <c r="M40" s="19"/>
      <c r="N40" s="21">
        <f>IF($BM40&lt;300,VLOOKUP($BP40,'Bases de Données'!$T$2:$AF$90,$BL40),0)</f>
        <v>0</v>
      </c>
      <c r="O40" s="21">
        <f>VLOOKUP($BP40,'Bases de Données'!$AH$2:$AT$90,$BL40)*$P40</f>
        <v>0</v>
      </c>
      <c r="P40" s="22"/>
      <c r="Q40" s="19"/>
      <c r="R40" s="22"/>
      <c r="S40" s="21">
        <f t="shared" si="0"/>
        <v>0</v>
      </c>
      <c r="T40" s="21" t="e">
        <f>#REF!</f>
        <v>#REF!</v>
      </c>
      <c r="U40" s="9"/>
      <c r="V40" s="103"/>
      <c r="BL40" s="2">
        <f>VLOOKUP($C40,'Bases de Données'!$A$1:$B$23,2)</f>
        <v>2</v>
      </c>
      <c r="BM40" s="23">
        <f>IF($D40=0,0,VLOOKUP($D40,'Bases de Données'!$H$3:$I$9,2))</f>
        <v>0</v>
      </c>
      <c r="BN40" s="41">
        <f>VLOOKUP($E40,'Bases de Données'!$C$2:$D$30,2,FALSE)+VLOOKUP($D40,'Bases de Données'!$H$2:$I$11,2,FALSE)</f>
        <v>1</v>
      </c>
      <c r="BO40" s="41">
        <f>VLOOKUP($I40,'Bases de Données'!$C$2:$D$19,2,FALSE)+VLOOKUP($D40,'Bases de Données'!$H$2:$I$11,2,FALSE)</f>
        <v>1</v>
      </c>
      <c r="BP40" s="41">
        <f>VLOOKUP($M40,'Bases de Données'!$C$2:$D$19,2,FALSE)+VLOOKUP($D40,'Bases de Données'!$H$2:$I$11,2,FALSE)</f>
        <v>1</v>
      </c>
    </row>
    <row r="41" spans="1:68" ht="29.25" customHeight="1" thickBot="1" x14ac:dyDescent="0.3">
      <c r="A41" s="17">
        <v>34</v>
      </c>
      <c r="B41" s="24"/>
      <c r="C41" s="19"/>
      <c r="D41" s="19"/>
      <c r="E41" s="20"/>
      <c r="F41" s="21">
        <f>VLOOKUP($BN41,'Bases de Données'!$T$2:$AF$118,$BL41)</f>
        <v>0</v>
      </c>
      <c r="G41" s="21">
        <f>VLOOKUP($BN41,'Bases de Données'!$AH$2:$AT$118,$BL41)*$H41</f>
        <v>0</v>
      </c>
      <c r="H41" s="22"/>
      <c r="I41" s="20"/>
      <c r="J41" s="21">
        <f>IF($BM41&lt;300,VLOOKUP($BO41,'Bases de Données'!$T$2:$AF$90,$BL41),0)</f>
        <v>0</v>
      </c>
      <c r="K41" s="21">
        <f>IF($J41=0,0,VLOOKUP($BO41,'Bases de Données'!$AH$2:$AT$90,$BL41)*$L41)</f>
        <v>0</v>
      </c>
      <c r="L41" s="22"/>
      <c r="M41" s="19"/>
      <c r="N41" s="21">
        <f>IF($BM41&lt;300,VLOOKUP($BP41,'Bases de Données'!$T$2:$AF$90,$BL41),0)</f>
        <v>0</v>
      </c>
      <c r="O41" s="21">
        <f>VLOOKUP($BP41,'Bases de Données'!$AH$2:$AT$90,$BL41)*$P41</f>
        <v>0</v>
      </c>
      <c r="P41" s="22"/>
      <c r="Q41" s="19"/>
      <c r="R41" s="22"/>
      <c r="S41" s="21">
        <f t="shared" si="0"/>
        <v>0</v>
      </c>
      <c r="T41" s="21" t="e">
        <f>#REF!</f>
        <v>#REF!</v>
      </c>
      <c r="U41" s="9"/>
      <c r="V41" s="103"/>
      <c r="BL41" s="2">
        <f>VLOOKUP($C41,'Bases de Données'!$A$1:$B$23,2)</f>
        <v>2</v>
      </c>
      <c r="BM41" s="23">
        <f>IF($D41=0,0,VLOOKUP($D41,'Bases de Données'!$H$3:$I$9,2))</f>
        <v>0</v>
      </c>
      <c r="BN41" s="41">
        <f>VLOOKUP($E41,'Bases de Données'!$C$2:$D$30,2,FALSE)+VLOOKUP($D41,'Bases de Données'!$H$2:$I$11,2,FALSE)</f>
        <v>1</v>
      </c>
      <c r="BO41" s="41">
        <f>VLOOKUP($I41,'Bases de Données'!$C$2:$D$19,2,FALSE)+VLOOKUP($D41,'Bases de Données'!$H$2:$I$11,2,FALSE)</f>
        <v>1</v>
      </c>
      <c r="BP41" s="41">
        <f>VLOOKUP($M41,'Bases de Données'!$C$2:$D$19,2,FALSE)+VLOOKUP($D41,'Bases de Données'!$H$2:$I$11,2,FALSE)</f>
        <v>1</v>
      </c>
    </row>
    <row r="42" spans="1:68" ht="29.25" customHeight="1" thickBot="1" x14ac:dyDescent="0.3">
      <c r="A42" s="17">
        <v>35</v>
      </c>
      <c r="B42" s="24"/>
      <c r="C42" s="19"/>
      <c r="D42" s="19"/>
      <c r="E42" s="20"/>
      <c r="F42" s="21">
        <f>VLOOKUP($BN42,'Bases de Données'!$T$2:$AF$118,$BL42)</f>
        <v>0</v>
      </c>
      <c r="G42" s="21">
        <f>VLOOKUP($BN42,'Bases de Données'!$AH$2:$AT$118,$BL42)*$H42</f>
        <v>0</v>
      </c>
      <c r="H42" s="22"/>
      <c r="I42" s="20"/>
      <c r="J42" s="21">
        <f>IF($BM42&lt;300,VLOOKUP($BO42,'Bases de Données'!$T$2:$AF$90,$BL42),0)</f>
        <v>0</v>
      </c>
      <c r="K42" s="21">
        <f>IF($J42=0,0,VLOOKUP($BO42,'Bases de Données'!$AH$2:$AT$90,$BL42)*$L42)</f>
        <v>0</v>
      </c>
      <c r="L42" s="22"/>
      <c r="M42" s="19"/>
      <c r="N42" s="21">
        <f>IF($BM42&lt;300,VLOOKUP($BP42,'Bases de Données'!$T$2:$AF$90,$BL42),0)</f>
        <v>0</v>
      </c>
      <c r="O42" s="21">
        <f>VLOOKUP($BP42,'Bases de Données'!$AH$2:$AT$90,$BL42)*$P42</f>
        <v>0</v>
      </c>
      <c r="P42" s="22"/>
      <c r="Q42" s="19"/>
      <c r="R42" s="22"/>
      <c r="S42" s="21">
        <f t="shared" si="0"/>
        <v>0</v>
      </c>
      <c r="T42" s="21" t="e">
        <f>#REF!</f>
        <v>#REF!</v>
      </c>
      <c r="U42" s="9"/>
      <c r="V42" s="103"/>
      <c r="BL42" s="2">
        <f>VLOOKUP($C42,'Bases de Données'!$A$1:$B$23,2)</f>
        <v>2</v>
      </c>
      <c r="BM42" s="23">
        <f>IF($D42=0,0,VLOOKUP($D42,'Bases de Données'!$H$3:$I$9,2))</f>
        <v>0</v>
      </c>
      <c r="BN42" s="41">
        <f>VLOOKUP($E42,'Bases de Données'!$C$2:$D$30,2,FALSE)+VLOOKUP($D42,'Bases de Données'!$H$2:$I$11,2,FALSE)</f>
        <v>1</v>
      </c>
      <c r="BO42" s="41">
        <f>VLOOKUP($I42,'Bases de Données'!$C$2:$D$19,2,FALSE)+VLOOKUP($D42,'Bases de Données'!$H$2:$I$11,2,FALSE)</f>
        <v>1</v>
      </c>
      <c r="BP42" s="41">
        <f>VLOOKUP($M42,'Bases de Données'!$C$2:$D$19,2,FALSE)+VLOOKUP($D42,'Bases de Données'!$H$2:$I$11,2,FALSE)</f>
        <v>1</v>
      </c>
    </row>
    <row r="43" spans="1:68" ht="29.25" customHeight="1" thickBot="1" x14ac:dyDescent="0.3">
      <c r="A43" s="17">
        <v>36</v>
      </c>
      <c r="B43" s="24"/>
      <c r="C43" s="19"/>
      <c r="D43" s="19"/>
      <c r="E43" s="20"/>
      <c r="F43" s="21">
        <f>VLOOKUP($BN43,'Bases de Données'!$T$2:$AF$118,$BL43)</f>
        <v>0</v>
      </c>
      <c r="G43" s="21">
        <f>VLOOKUP($BN43,'Bases de Données'!$AH$2:$AT$118,$BL43)*$H43</f>
        <v>0</v>
      </c>
      <c r="H43" s="22"/>
      <c r="I43" s="20"/>
      <c r="J43" s="21">
        <f>IF($BM43&lt;300,VLOOKUP($BO43,'Bases de Données'!$T$2:$AF$90,$BL43),0)</f>
        <v>0</v>
      </c>
      <c r="K43" s="21">
        <f>IF($J43=0,0,VLOOKUP($BO43,'Bases de Données'!$AH$2:$AT$90,$BL43)*$L43)</f>
        <v>0</v>
      </c>
      <c r="L43" s="22"/>
      <c r="M43" s="19"/>
      <c r="N43" s="21">
        <f>IF($BM43&lt;300,VLOOKUP($BP43,'Bases de Données'!$T$2:$AF$90,$BL43),0)</f>
        <v>0</v>
      </c>
      <c r="O43" s="21">
        <f>VLOOKUP($BP43,'Bases de Données'!$AH$2:$AT$90,$BL43)*$P43</f>
        <v>0</v>
      </c>
      <c r="P43" s="22"/>
      <c r="Q43" s="19"/>
      <c r="R43" s="22"/>
      <c r="S43" s="21">
        <f t="shared" si="0"/>
        <v>0</v>
      </c>
      <c r="T43" s="21" t="e">
        <f>#REF!</f>
        <v>#REF!</v>
      </c>
      <c r="U43" s="9"/>
      <c r="V43" s="103"/>
      <c r="BL43" s="2">
        <f>VLOOKUP($C43,'Bases de Données'!$A$1:$B$23,2)</f>
        <v>2</v>
      </c>
      <c r="BM43" s="23">
        <f>IF($D43=0,0,VLOOKUP($D43,'Bases de Données'!$H$3:$I$9,2))</f>
        <v>0</v>
      </c>
      <c r="BN43" s="41">
        <f>VLOOKUP($E43,'Bases de Données'!$C$2:$D$30,2,FALSE)+VLOOKUP($D43,'Bases de Données'!$H$2:$I$11,2,FALSE)</f>
        <v>1</v>
      </c>
      <c r="BO43" s="41">
        <f>VLOOKUP($I43,'Bases de Données'!$C$2:$D$19,2,FALSE)+VLOOKUP($D43,'Bases de Données'!$H$2:$I$11,2,FALSE)</f>
        <v>1</v>
      </c>
      <c r="BP43" s="41">
        <f>VLOOKUP($M43,'Bases de Données'!$C$2:$D$19,2,FALSE)+VLOOKUP($D43,'Bases de Données'!$H$2:$I$11,2,FALSE)</f>
        <v>1</v>
      </c>
    </row>
    <row r="44" spans="1:68" ht="29.25" customHeight="1" thickBot="1" x14ac:dyDescent="0.3">
      <c r="A44" s="17">
        <v>37</v>
      </c>
      <c r="B44" s="24"/>
      <c r="C44" s="19"/>
      <c r="D44" s="19"/>
      <c r="E44" s="20"/>
      <c r="F44" s="21">
        <f>VLOOKUP($BN44,'Bases de Données'!$T$2:$AF$118,$BL44)</f>
        <v>0</v>
      </c>
      <c r="G44" s="21">
        <f>VLOOKUP($BN44,'Bases de Données'!$AH$2:$AT$118,$BL44)*$H44</f>
        <v>0</v>
      </c>
      <c r="H44" s="22"/>
      <c r="I44" s="20"/>
      <c r="J44" s="21">
        <f>IF($BM44&lt;300,VLOOKUP($BO44,'Bases de Données'!$T$2:$AF$90,$BL44),0)</f>
        <v>0</v>
      </c>
      <c r="K44" s="21">
        <f>IF($J44=0,0,VLOOKUP($BO44,'Bases de Données'!$AH$2:$AT$90,$BL44)*$L44)</f>
        <v>0</v>
      </c>
      <c r="L44" s="22"/>
      <c r="M44" s="19"/>
      <c r="N44" s="21">
        <f>IF($BM44&lt;300,VLOOKUP($BP44,'Bases de Données'!$T$2:$AF$90,$BL44),0)</f>
        <v>0</v>
      </c>
      <c r="O44" s="21">
        <f>VLOOKUP($BP44,'Bases de Données'!$AH$2:$AT$90,$BL44)*$P44</f>
        <v>0</v>
      </c>
      <c r="P44" s="22"/>
      <c r="Q44" s="19"/>
      <c r="R44" s="22"/>
      <c r="S44" s="21">
        <f t="shared" si="0"/>
        <v>0</v>
      </c>
      <c r="T44" s="21" t="e">
        <f>#REF!</f>
        <v>#REF!</v>
      </c>
      <c r="U44" s="9"/>
      <c r="V44" s="103"/>
      <c r="BL44" s="2">
        <f>VLOOKUP($C44,'Bases de Données'!$A$1:$B$23,2)</f>
        <v>2</v>
      </c>
      <c r="BM44" s="23">
        <f>IF($D44=0,0,VLOOKUP($D44,'Bases de Données'!$H$3:$I$9,2))</f>
        <v>0</v>
      </c>
      <c r="BN44" s="41">
        <f>VLOOKUP($E44,'Bases de Données'!$C$2:$D$30,2,FALSE)+VLOOKUP($D44,'Bases de Données'!$H$2:$I$11,2,FALSE)</f>
        <v>1</v>
      </c>
      <c r="BO44" s="41">
        <f>VLOOKUP($I44,'Bases de Données'!$C$2:$D$19,2,FALSE)+VLOOKUP($D44,'Bases de Données'!$H$2:$I$11,2,FALSE)</f>
        <v>1</v>
      </c>
      <c r="BP44" s="41">
        <f>VLOOKUP($M44,'Bases de Données'!$C$2:$D$19,2,FALSE)+VLOOKUP($D44,'Bases de Données'!$H$2:$I$11,2,FALSE)</f>
        <v>1</v>
      </c>
    </row>
    <row r="45" spans="1:68" ht="29.25" customHeight="1" thickBot="1" x14ac:dyDescent="0.3">
      <c r="A45" s="17">
        <v>38</v>
      </c>
      <c r="B45" s="24"/>
      <c r="C45" s="19"/>
      <c r="D45" s="19"/>
      <c r="E45" s="20"/>
      <c r="F45" s="21">
        <f>VLOOKUP($BN45,'Bases de Données'!$T$2:$AF$118,$BL45)</f>
        <v>0</v>
      </c>
      <c r="G45" s="21">
        <f>VLOOKUP($BN45,'Bases de Données'!$AH$2:$AT$118,$BL45)*$H45</f>
        <v>0</v>
      </c>
      <c r="H45" s="22"/>
      <c r="I45" s="20"/>
      <c r="J45" s="21">
        <f>IF($BM45&lt;300,VLOOKUP($BO45,'Bases de Données'!$T$2:$AF$90,$BL45),0)</f>
        <v>0</v>
      </c>
      <c r="K45" s="21">
        <f>IF($J45=0,0,VLOOKUP($BO45,'Bases de Données'!$AH$2:$AT$90,$BL45)*$L45)</f>
        <v>0</v>
      </c>
      <c r="L45" s="22"/>
      <c r="M45" s="19"/>
      <c r="N45" s="21">
        <f>IF($BM45&lt;300,VLOOKUP($BP45,'Bases de Données'!$T$2:$AF$90,$BL45),0)</f>
        <v>0</v>
      </c>
      <c r="O45" s="21">
        <f>VLOOKUP($BP45,'Bases de Données'!$AH$2:$AT$90,$BL45)*$P45</f>
        <v>0</v>
      </c>
      <c r="P45" s="22"/>
      <c r="Q45" s="19"/>
      <c r="R45" s="22"/>
      <c r="S45" s="21">
        <f t="shared" si="0"/>
        <v>0</v>
      </c>
      <c r="T45" s="21" t="e">
        <f>#REF!</f>
        <v>#REF!</v>
      </c>
      <c r="U45" s="9"/>
      <c r="V45" s="103"/>
      <c r="BL45" s="2">
        <f>VLOOKUP($C45,'Bases de Données'!$A$1:$B$23,2)</f>
        <v>2</v>
      </c>
      <c r="BM45" s="23">
        <f>IF($D45=0,0,VLOOKUP($D45,'Bases de Données'!$H$3:$I$9,2))</f>
        <v>0</v>
      </c>
      <c r="BN45" s="41">
        <f>VLOOKUP($E45,'Bases de Données'!$C$2:$D$30,2,FALSE)+VLOOKUP($D45,'Bases de Données'!$H$2:$I$11,2,FALSE)</f>
        <v>1</v>
      </c>
      <c r="BO45" s="41">
        <f>VLOOKUP($I45,'Bases de Données'!$C$2:$D$19,2,FALSE)+VLOOKUP($D45,'Bases de Données'!$H$2:$I$11,2,FALSE)</f>
        <v>1</v>
      </c>
      <c r="BP45" s="41">
        <f>VLOOKUP($M45,'Bases de Données'!$C$2:$D$19,2,FALSE)+VLOOKUP($D45,'Bases de Données'!$H$2:$I$11,2,FALSE)</f>
        <v>1</v>
      </c>
    </row>
    <row r="46" spans="1:68" ht="29.25" customHeight="1" thickBot="1" x14ac:dyDescent="0.3">
      <c r="A46" s="17">
        <v>39</v>
      </c>
      <c r="B46" s="24"/>
      <c r="C46" s="19"/>
      <c r="D46" s="19"/>
      <c r="E46" s="20"/>
      <c r="F46" s="21">
        <f>VLOOKUP($BN46,'Bases de Données'!$T$2:$AF$118,$BL46)</f>
        <v>0</v>
      </c>
      <c r="G46" s="21">
        <f>VLOOKUP($BN46,'Bases de Données'!$AH$2:$AT$118,$BL46)*$H46</f>
        <v>0</v>
      </c>
      <c r="H46" s="22"/>
      <c r="I46" s="20"/>
      <c r="J46" s="21">
        <f>IF($BM46&lt;300,VLOOKUP($BO46,'Bases de Données'!$T$2:$AF$90,$BL46),0)</f>
        <v>0</v>
      </c>
      <c r="K46" s="21">
        <f>IF($J46=0,0,VLOOKUP($BO46,'Bases de Données'!$AH$2:$AT$90,$BL46)*$L46)</f>
        <v>0</v>
      </c>
      <c r="L46" s="22"/>
      <c r="M46" s="19"/>
      <c r="N46" s="21">
        <f>IF($BM46&lt;300,VLOOKUP($BP46,'Bases de Données'!$T$2:$AF$90,$BL46),0)</f>
        <v>0</v>
      </c>
      <c r="O46" s="21">
        <f>VLOOKUP($BP46,'Bases de Données'!$AH$2:$AT$90,$BL46)*$P46</f>
        <v>0</v>
      </c>
      <c r="P46" s="22"/>
      <c r="Q46" s="19"/>
      <c r="R46" s="22"/>
      <c r="S46" s="21">
        <f t="shared" si="0"/>
        <v>0</v>
      </c>
      <c r="T46" s="21" t="e">
        <f>#REF!</f>
        <v>#REF!</v>
      </c>
      <c r="U46" s="9"/>
      <c r="V46" s="103"/>
      <c r="BL46" s="2">
        <f>VLOOKUP($C46,'Bases de Données'!$A$1:$B$23,2)</f>
        <v>2</v>
      </c>
      <c r="BM46" s="23">
        <f>IF($D46=0,0,VLOOKUP($D46,'Bases de Données'!$H$3:$I$9,2))</f>
        <v>0</v>
      </c>
      <c r="BN46" s="41">
        <f>VLOOKUP($E46,'Bases de Données'!$C$2:$D$30,2,FALSE)+VLOOKUP($D46,'Bases de Données'!$H$2:$I$11,2,FALSE)</f>
        <v>1</v>
      </c>
      <c r="BO46" s="41">
        <f>VLOOKUP($I46,'Bases de Données'!$C$2:$D$19,2,FALSE)+VLOOKUP($D46,'Bases de Données'!$H$2:$I$11,2,FALSE)</f>
        <v>1</v>
      </c>
      <c r="BP46" s="41">
        <f>VLOOKUP($M46,'Bases de Données'!$C$2:$D$19,2,FALSE)+VLOOKUP($D46,'Bases de Données'!$H$2:$I$11,2,FALSE)</f>
        <v>1</v>
      </c>
    </row>
    <row r="47" spans="1:68" ht="29.25" customHeight="1" thickBot="1" x14ac:dyDescent="0.3">
      <c r="A47" s="17">
        <v>40</v>
      </c>
      <c r="B47" s="24"/>
      <c r="C47" s="19"/>
      <c r="D47" s="19"/>
      <c r="E47" s="20"/>
      <c r="F47" s="21">
        <f>VLOOKUP($BN47,'Bases de Données'!$T$2:$AF$118,$BL47)</f>
        <v>0</v>
      </c>
      <c r="G47" s="21">
        <f>VLOOKUP($BN47,'Bases de Données'!$AH$2:$AT$118,$BL47)*$H47</f>
        <v>0</v>
      </c>
      <c r="H47" s="22"/>
      <c r="I47" s="20"/>
      <c r="J47" s="21">
        <f>IF($BM47&lt;300,VLOOKUP($BO47,'Bases de Données'!$T$2:$AF$90,$BL47),0)</f>
        <v>0</v>
      </c>
      <c r="K47" s="21">
        <f>IF($J47=0,0,VLOOKUP($BO47,'Bases de Données'!$AH$2:$AT$90,$BL47)*$L47)</f>
        <v>0</v>
      </c>
      <c r="L47" s="22"/>
      <c r="M47" s="19"/>
      <c r="N47" s="21">
        <f>IF($BM47&lt;300,VLOOKUP($BP47,'Bases de Données'!$T$2:$AF$90,$BL47),0)</f>
        <v>0</v>
      </c>
      <c r="O47" s="21">
        <f>VLOOKUP($BP47,'Bases de Données'!$AH$2:$AT$90,$BL47)*$P47</f>
        <v>0</v>
      </c>
      <c r="P47" s="22"/>
      <c r="Q47" s="19"/>
      <c r="R47" s="22"/>
      <c r="S47" s="21">
        <f t="shared" si="0"/>
        <v>0</v>
      </c>
      <c r="T47" s="21" t="e">
        <f>#REF!</f>
        <v>#REF!</v>
      </c>
      <c r="U47" s="9"/>
      <c r="V47" s="103"/>
      <c r="BL47" s="2">
        <f>VLOOKUP($C47,'Bases de Données'!$A$1:$B$23,2)</f>
        <v>2</v>
      </c>
      <c r="BM47" s="23">
        <f>IF($D47=0,0,VLOOKUP($D47,'Bases de Données'!$H$3:$I$9,2))</f>
        <v>0</v>
      </c>
      <c r="BN47" s="41">
        <f>VLOOKUP($E47,'Bases de Données'!$C$2:$D$30,2,FALSE)+VLOOKUP($D47,'Bases de Données'!$H$2:$I$11,2,FALSE)</f>
        <v>1</v>
      </c>
      <c r="BO47" s="41">
        <f>VLOOKUP($I47,'Bases de Données'!$C$2:$D$19,2,FALSE)+VLOOKUP($D47,'Bases de Données'!$H$2:$I$11,2,FALSE)</f>
        <v>1</v>
      </c>
      <c r="BP47" s="41">
        <f>VLOOKUP($M47,'Bases de Données'!$C$2:$D$19,2,FALSE)+VLOOKUP($D47,'Bases de Données'!$H$2:$I$11,2,FALSE)</f>
        <v>1</v>
      </c>
    </row>
    <row r="48" spans="1:68" ht="29.25" customHeight="1" thickBot="1" x14ac:dyDescent="0.3">
      <c r="A48" s="17">
        <v>41</v>
      </c>
      <c r="B48" s="24"/>
      <c r="C48" s="19"/>
      <c r="D48" s="19"/>
      <c r="E48" s="20"/>
      <c r="F48" s="21">
        <f>VLOOKUP($BN48,'Bases de Données'!$T$2:$AF$118,$BL48)</f>
        <v>0</v>
      </c>
      <c r="G48" s="21">
        <f>VLOOKUP($BN48,'Bases de Données'!$AH$2:$AT$118,$BL48)*$H48</f>
        <v>0</v>
      </c>
      <c r="H48" s="22"/>
      <c r="I48" s="20"/>
      <c r="J48" s="21">
        <f>IF($BM48&lt;300,VLOOKUP($BO48,'Bases de Données'!$T$2:$AF$90,$BL48),0)</f>
        <v>0</v>
      </c>
      <c r="K48" s="21">
        <f>IF($J48=0,0,VLOOKUP($BO48,'Bases de Données'!$AH$2:$AT$90,$BL48)*$L48)</f>
        <v>0</v>
      </c>
      <c r="L48" s="22"/>
      <c r="M48" s="19"/>
      <c r="N48" s="21">
        <f>IF($BM48&lt;300,VLOOKUP($BP48,'Bases de Données'!$T$2:$AF$90,$BL48),0)</f>
        <v>0</v>
      </c>
      <c r="O48" s="21">
        <f>VLOOKUP($BP48,'Bases de Données'!$AH$2:$AT$90,$BL48)*$P48</f>
        <v>0</v>
      </c>
      <c r="P48" s="22"/>
      <c r="Q48" s="19"/>
      <c r="R48" s="22"/>
      <c r="S48" s="21">
        <f t="shared" si="0"/>
        <v>0</v>
      </c>
      <c r="T48" s="21" t="e">
        <f>#REF!</f>
        <v>#REF!</v>
      </c>
      <c r="U48" s="9"/>
      <c r="V48" s="103"/>
      <c r="BL48" s="2">
        <f>VLOOKUP($C48,'Bases de Données'!$A$1:$B$23,2)</f>
        <v>2</v>
      </c>
      <c r="BM48" s="23">
        <f>IF($D48=0,0,VLOOKUP($D48,'Bases de Données'!$H$3:$I$9,2))</f>
        <v>0</v>
      </c>
      <c r="BN48" s="41">
        <f>VLOOKUP($E48,'Bases de Données'!$C$2:$D$30,2,FALSE)+VLOOKUP($D48,'Bases de Données'!$H$2:$I$11,2,FALSE)</f>
        <v>1</v>
      </c>
      <c r="BO48" s="41">
        <f>VLOOKUP($I48,'Bases de Données'!$C$2:$D$19,2,FALSE)+VLOOKUP($D48,'Bases de Données'!$H$2:$I$11,2,FALSE)</f>
        <v>1</v>
      </c>
      <c r="BP48" s="41">
        <f>VLOOKUP($M48,'Bases de Données'!$C$2:$D$19,2,FALSE)+VLOOKUP($D48,'Bases de Données'!$H$2:$I$11,2,FALSE)</f>
        <v>1</v>
      </c>
    </row>
    <row r="49" spans="1:68" ht="29.25" customHeight="1" thickBot="1" x14ac:dyDescent="0.3">
      <c r="A49" s="17">
        <v>42</v>
      </c>
      <c r="B49" s="24"/>
      <c r="C49" s="19"/>
      <c r="D49" s="19"/>
      <c r="E49" s="20"/>
      <c r="F49" s="21">
        <f>VLOOKUP($BN49,'Bases de Données'!$T$2:$AF$118,$BL49)</f>
        <v>0</v>
      </c>
      <c r="G49" s="21">
        <f>VLOOKUP($BN49,'Bases de Données'!$AH$2:$AT$118,$BL49)*$H49</f>
        <v>0</v>
      </c>
      <c r="H49" s="22"/>
      <c r="I49" s="20"/>
      <c r="J49" s="21">
        <f>IF($BM49&lt;300,VLOOKUP($BO49,'Bases de Données'!$T$2:$AF$90,$BL49),0)</f>
        <v>0</v>
      </c>
      <c r="K49" s="21">
        <f>IF($J49=0,0,VLOOKUP($BO49,'Bases de Données'!$AH$2:$AT$90,$BL49)*$L49)</f>
        <v>0</v>
      </c>
      <c r="L49" s="22"/>
      <c r="M49" s="19"/>
      <c r="N49" s="21">
        <f>IF($BM49&lt;300,VLOOKUP($BP49,'Bases de Données'!$T$2:$AF$90,$BL49),0)</f>
        <v>0</v>
      </c>
      <c r="O49" s="21">
        <f>VLOOKUP($BP49,'Bases de Données'!$AH$2:$AT$90,$BL49)*$P49</f>
        <v>0</v>
      </c>
      <c r="P49" s="22"/>
      <c r="Q49" s="19"/>
      <c r="R49" s="22"/>
      <c r="S49" s="21">
        <f t="shared" si="0"/>
        <v>0</v>
      </c>
      <c r="T49" s="21" t="e">
        <f>#REF!</f>
        <v>#REF!</v>
      </c>
      <c r="U49" s="9"/>
      <c r="V49" s="103"/>
      <c r="BL49" s="2">
        <f>VLOOKUP($C49,'Bases de Données'!$A$1:$B$23,2)</f>
        <v>2</v>
      </c>
      <c r="BM49" s="23">
        <f>IF($D49=0,0,VLOOKUP($D49,'Bases de Données'!$H$3:$I$9,2))</f>
        <v>0</v>
      </c>
      <c r="BN49" s="41">
        <f>VLOOKUP($E49,'Bases de Données'!$C$2:$D$30,2,FALSE)+VLOOKUP($D49,'Bases de Données'!$H$2:$I$11,2,FALSE)</f>
        <v>1</v>
      </c>
      <c r="BO49" s="41">
        <f>VLOOKUP($I49,'Bases de Données'!$C$2:$D$19,2,FALSE)+VLOOKUP($D49,'Bases de Données'!$H$2:$I$11,2,FALSE)</f>
        <v>1</v>
      </c>
      <c r="BP49" s="41">
        <f>VLOOKUP($M49,'Bases de Données'!$C$2:$D$19,2,FALSE)+VLOOKUP($D49,'Bases de Données'!$H$2:$I$11,2,FALSE)</f>
        <v>1</v>
      </c>
    </row>
    <row r="50" spans="1:68" ht="29.25" customHeight="1" thickBot="1" x14ac:dyDescent="0.3">
      <c r="A50" s="17">
        <v>43</v>
      </c>
      <c r="B50" s="24"/>
      <c r="C50" s="19"/>
      <c r="D50" s="19"/>
      <c r="E50" s="20"/>
      <c r="F50" s="21">
        <f>VLOOKUP($BN50,'Bases de Données'!$T$2:$AF$118,$BL50)</f>
        <v>0</v>
      </c>
      <c r="G50" s="21">
        <f>VLOOKUP($BN50,'Bases de Données'!$AH$2:$AT$118,$BL50)*$H50</f>
        <v>0</v>
      </c>
      <c r="H50" s="22"/>
      <c r="I50" s="20"/>
      <c r="J50" s="21">
        <f>IF($BM50&lt;300,VLOOKUP($BO50,'Bases de Données'!$T$2:$AF$90,$BL50),0)</f>
        <v>0</v>
      </c>
      <c r="K50" s="21">
        <f>IF($J50=0,0,VLOOKUP($BO50,'Bases de Données'!$AH$2:$AT$90,$BL50)*$L50)</f>
        <v>0</v>
      </c>
      <c r="L50" s="22"/>
      <c r="M50" s="19"/>
      <c r="N50" s="21">
        <f>IF($BM50&lt;300,VLOOKUP($BP50,'Bases de Données'!$T$2:$AF$90,$BL50),0)</f>
        <v>0</v>
      </c>
      <c r="O50" s="21">
        <f>VLOOKUP($BP50,'Bases de Données'!$AH$2:$AT$90,$BL50)*$P50</f>
        <v>0</v>
      </c>
      <c r="P50" s="22"/>
      <c r="Q50" s="19"/>
      <c r="R50" s="22"/>
      <c r="S50" s="21">
        <f t="shared" si="0"/>
        <v>0</v>
      </c>
      <c r="T50" s="21" t="e">
        <f>#REF!</f>
        <v>#REF!</v>
      </c>
      <c r="U50" s="9"/>
      <c r="V50" s="103"/>
      <c r="BL50" s="2">
        <f>VLOOKUP($C50,'Bases de Données'!$A$1:$B$23,2)</f>
        <v>2</v>
      </c>
      <c r="BM50" s="23">
        <f>IF($D50=0,0,VLOOKUP($D50,'Bases de Données'!$H$3:$I$9,2))</f>
        <v>0</v>
      </c>
      <c r="BN50" s="41">
        <f>VLOOKUP($E50,'Bases de Données'!$C$2:$D$30,2,FALSE)+VLOOKUP($D50,'Bases de Données'!$H$2:$I$11,2,FALSE)</f>
        <v>1</v>
      </c>
      <c r="BO50" s="41">
        <f>VLOOKUP($I50,'Bases de Données'!$C$2:$D$19,2,FALSE)+VLOOKUP($D50,'Bases de Données'!$H$2:$I$11,2,FALSE)</f>
        <v>1</v>
      </c>
      <c r="BP50" s="41">
        <f>VLOOKUP($M50,'Bases de Données'!$C$2:$D$19,2,FALSE)+VLOOKUP($D50,'Bases de Données'!$H$2:$I$11,2,FALSE)</f>
        <v>1</v>
      </c>
    </row>
    <row r="51" spans="1:68" ht="29.25" customHeight="1" thickBot="1" x14ac:dyDescent="0.3">
      <c r="A51" s="17">
        <v>44</v>
      </c>
      <c r="B51" s="24"/>
      <c r="C51" s="19"/>
      <c r="D51" s="19"/>
      <c r="E51" s="20"/>
      <c r="F51" s="21">
        <f>VLOOKUP($BN51,'Bases de Données'!$T$2:$AF$118,$BL51)</f>
        <v>0</v>
      </c>
      <c r="G51" s="21">
        <f>VLOOKUP($BN51,'Bases de Données'!$AH$2:$AT$118,$BL51)*$H51</f>
        <v>0</v>
      </c>
      <c r="H51" s="22"/>
      <c r="I51" s="20"/>
      <c r="J51" s="21">
        <f>IF($BM51&lt;300,VLOOKUP($BO51,'Bases de Données'!$T$2:$AF$90,$BL51),0)</f>
        <v>0</v>
      </c>
      <c r="K51" s="21">
        <f>IF($J51=0,0,VLOOKUP($BO51,'Bases de Données'!$AH$2:$AT$90,$BL51)*$L51)</f>
        <v>0</v>
      </c>
      <c r="L51" s="22"/>
      <c r="M51" s="19"/>
      <c r="N51" s="21">
        <f>IF($BM51&lt;300,VLOOKUP($BP51,'Bases de Données'!$T$2:$AF$90,$BL51),0)</f>
        <v>0</v>
      </c>
      <c r="O51" s="21">
        <f>VLOOKUP($BP51,'Bases de Données'!$AH$2:$AT$90,$BL51)*$P51</f>
        <v>0</v>
      </c>
      <c r="P51" s="22"/>
      <c r="Q51" s="19"/>
      <c r="R51" s="22"/>
      <c r="S51" s="21">
        <f t="shared" si="0"/>
        <v>0</v>
      </c>
      <c r="T51" s="21" t="e">
        <f>#REF!</f>
        <v>#REF!</v>
      </c>
      <c r="U51" s="9"/>
      <c r="V51" s="103"/>
      <c r="BL51" s="2">
        <f>VLOOKUP($C51,'Bases de Données'!$A$1:$B$23,2)</f>
        <v>2</v>
      </c>
      <c r="BM51" s="23">
        <f>IF($D51=0,0,VLOOKUP($D51,'Bases de Données'!$H$3:$I$9,2))</f>
        <v>0</v>
      </c>
      <c r="BN51" s="41">
        <f>VLOOKUP($E51,'Bases de Données'!$C$2:$D$30,2,FALSE)+VLOOKUP($D51,'Bases de Données'!$H$2:$I$11,2,FALSE)</f>
        <v>1</v>
      </c>
      <c r="BO51" s="41">
        <f>VLOOKUP($I51,'Bases de Données'!$C$2:$D$19,2,FALSE)+VLOOKUP($D51,'Bases de Données'!$H$2:$I$11,2,FALSE)</f>
        <v>1</v>
      </c>
      <c r="BP51" s="41">
        <f>VLOOKUP($M51,'Bases de Données'!$C$2:$D$19,2,FALSE)+VLOOKUP($D51,'Bases de Données'!$H$2:$I$11,2,FALSE)</f>
        <v>1</v>
      </c>
    </row>
    <row r="52" spans="1:68" ht="29.25" customHeight="1" thickBot="1" x14ac:dyDescent="0.3">
      <c r="A52" s="17">
        <v>45</v>
      </c>
      <c r="B52" s="24"/>
      <c r="C52" s="19"/>
      <c r="D52" s="19"/>
      <c r="E52" s="20"/>
      <c r="F52" s="21">
        <f>VLOOKUP($BN52,'Bases de Données'!$T$2:$AF$118,$BL52)</f>
        <v>0</v>
      </c>
      <c r="G52" s="21">
        <f>VLOOKUP($BN52,'Bases de Données'!$AH$2:$AT$118,$BL52)*$H52</f>
        <v>0</v>
      </c>
      <c r="H52" s="22"/>
      <c r="I52" s="20"/>
      <c r="J52" s="21">
        <f>IF($BM52&lt;300,VLOOKUP($BO52,'Bases de Données'!$T$2:$AF$90,$BL52),0)</f>
        <v>0</v>
      </c>
      <c r="K52" s="21">
        <f>IF($J52=0,0,VLOOKUP($BO52,'Bases de Données'!$AH$2:$AT$90,$BL52)*$L52)</f>
        <v>0</v>
      </c>
      <c r="L52" s="22"/>
      <c r="M52" s="19"/>
      <c r="N52" s="21">
        <f>IF($BM52&lt;300,VLOOKUP($BP52,'Bases de Données'!$T$2:$AF$90,$BL52),0)</f>
        <v>0</v>
      </c>
      <c r="O52" s="21">
        <f>VLOOKUP($BP52,'Bases de Données'!$AH$2:$AT$90,$BL52)*$P52</f>
        <v>0</v>
      </c>
      <c r="P52" s="22"/>
      <c r="Q52" s="19"/>
      <c r="R52" s="22"/>
      <c r="S52" s="21">
        <f t="shared" si="0"/>
        <v>0</v>
      </c>
      <c r="T52" s="21" t="e">
        <f>#REF!</f>
        <v>#REF!</v>
      </c>
      <c r="U52" s="9"/>
      <c r="V52" s="103"/>
      <c r="BL52" s="2">
        <f>VLOOKUP($C52,'Bases de Données'!$A$1:$B$23,2)</f>
        <v>2</v>
      </c>
      <c r="BM52" s="23">
        <f>IF($D52=0,0,VLOOKUP($D52,'Bases de Données'!$H$3:$I$9,2))</f>
        <v>0</v>
      </c>
      <c r="BN52" s="41">
        <f>VLOOKUP($E52,'Bases de Données'!$C$2:$D$30,2,FALSE)+VLOOKUP($D52,'Bases de Données'!$H$2:$I$11,2,FALSE)</f>
        <v>1</v>
      </c>
      <c r="BO52" s="41">
        <f>VLOOKUP($I52,'Bases de Données'!$C$2:$D$19,2,FALSE)+VLOOKUP($D52,'Bases de Données'!$H$2:$I$11,2,FALSE)</f>
        <v>1</v>
      </c>
      <c r="BP52" s="41">
        <f>VLOOKUP($M52,'Bases de Données'!$C$2:$D$19,2,FALSE)+VLOOKUP($D52,'Bases de Données'!$H$2:$I$11,2,FALSE)</f>
        <v>1</v>
      </c>
    </row>
    <row r="53" spans="1:68" ht="29.25" customHeight="1" thickBot="1" x14ac:dyDescent="0.3">
      <c r="A53" s="17">
        <v>46</v>
      </c>
      <c r="B53" s="24"/>
      <c r="C53" s="19"/>
      <c r="D53" s="19"/>
      <c r="E53" s="20"/>
      <c r="F53" s="21">
        <f>VLOOKUP($BN53,'Bases de Données'!$T$2:$AF$118,$BL53)</f>
        <v>0</v>
      </c>
      <c r="G53" s="21">
        <f>VLOOKUP($BN53,'Bases de Données'!$AH$2:$AT$118,$BL53)*$H53</f>
        <v>0</v>
      </c>
      <c r="H53" s="22"/>
      <c r="I53" s="20"/>
      <c r="J53" s="21">
        <f>IF($BM53&lt;300,VLOOKUP($BO53,'Bases de Données'!$T$2:$AF$90,$BL53),0)</f>
        <v>0</v>
      </c>
      <c r="K53" s="21">
        <f>IF($J53=0,0,VLOOKUP($BO53,'Bases de Données'!$AH$2:$AT$90,$BL53)*$L53)</f>
        <v>0</v>
      </c>
      <c r="L53" s="22"/>
      <c r="M53" s="19"/>
      <c r="N53" s="21">
        <f>IF($BM53&lt;300,VLOOKUP($BP53,'Bases de Données'!$T$2:$AF$90,$BL53),0)</f>
        <v>0</v>
      </c>
      <c r="O53" s="21">
        <f>VLOOKUP($BP53,'Bases de Données'!$AH$2:$AT$90,$BL53)*$P53</f>
        <v>0</v>
      </c>
      <c r="P53" s="22"/>
      <c r="Q53" s="19"/>
      <c r="R53" s="22"/>
      <c r="S53" s="21">
        <f t="shared" si="0"/>
        <v>0</v>
      </c>
      <c r="T53" s="21" t="e">
        <f>#REF!</f>
        <v>#REF!</v>
      </c>
      <c r="U53" s="9"/>
      <c r="V53" s="103"/>
      <c r="BL53" s="2">
        <f>VLOOKUP($C53,'Bases de Données'!$A$1:$B$23,2)</f>
        <v>2</v>
      </c>
      <c r="BM53" s="23">
        <f>IF($D53=0,0,VLOOKUP($D53,'Bases de Données'!$H$3:$I$9,2))</f>
        <v>0</v>
      </c>
      <c r="BN53" s="41">
        <f>VLOOKUP($E53,'Bases de Données'!$C$2:$D$30,2,FALSE)+VLOOKUP($D53,'Bases de Données'!$H$2:$I$11,2,FALSE)</f>
        <v>1</v>
      </c>
      <c r="BO53" s="41">
        <f>VLOOKUP($I53,'Bases de Données'!$C$2:$D$19,2,FALSE)+VLOOKUP($D53,'Bases de Données'!$H$2:$I$11,2,FALSE)</f>
        <v>1</v>
      </c>
      <c r="BP53" s="41">
        <f>VLOOKUP($M53,'Bases de Données'!$C$2:$D$19,2,FALSE)+VLOOKUP($D53,'Bases de Données'!$H$2:$I$11,2,FALSE)</f>
        <v>1</v>
      </c>
    </row>
    <row r="54" spans="1:68" ht="29.25" customHeight="1" thickBot="1" x14ac:dyDescent="0.3">
      <c r="A54" s="17">
        <v>47</v>
      </c>
      <c r="B54" s="24"/>
      <c r="C54" s="19"/>
      <c r="D54" s="19"/>
      <c r="E54" s="20"/>
      <c r="F54" s="21">
        <f>VLOOKUP($BN54,'Bases de Données'!$T$2:$AF$118,$BL54)</f>
        <v>0</v>
      </c>
      <c r="G54" s="21">
        <f>VLOOKUP($BN54,'Bases de Données'!$AH$2:$AT$118,$BL54)*$H54</f>
        <v>0</v>
      </c>
      <c r="H54" s="22"/>
      <c r="I54" s="20"/>
      <c r="J54" s="21">
        <f>IF($BM54&lt;300,VLOOKUP($BO54,'Bases de Données'!$T$2:$AF$90,$BL54),0)</f>
        <v>0</v>
      </c>
      <c r="K54" s="21">
        <f>IF($J54=0,0,VLOOKUP($BO54,'Bases de Données'!$AH$2:$AT$90,$BL54)*$L54)</f>
        <v>0</v>
      </c>
      <c r="L54" s="22"/>
      <c r="M54" s="19"/>
      <c r="N54" s="21">
        <f>IF($BM54&lt;300,VLOOKUP($BP54,'Bases de Données'!$T$2:$AF$90,$BL54),0)</f>
        <v>0</v>
      </c>
      <c r="O54" s="21">
        <f>VLOOKUP($BP54,'Bases de Données'!$AH$2:$AT$90,$BL54)*$P54</f>
        <v>0</v>
      </c>
      <c r="P54" s="22"/>
      <c r="Q54" s="19"/>
      <c r="R54" s="22"/>
      <c r="S54" s="21">
        <f t="shared" si="0"/>
        <v>0</v>
      </c>
      <c r="T54" s="21" t="e">
        <f>#REF!</f>
        <v>#REF!</v>
      </c>
      <c r="U54" s="9"/>
      <c r="V54" s="103"/>
      <c r="BL54" s="2">
        <f>VLOOKUP($C54,'Bases de Données'!$A$1:$B$23,2)</f>
        <v>2</v>
      </c>
      <c r="BM54" s="23">
        <f>IF($D54=0,0,VLOOKUP($D54,'Bases de Données'!$H$3:$I$9,2))</f>
        <v>0</v>
      </c>
      <c r="BN54" s="41">
        <f>VLOOKUP($E54,'Bases de Données'!$C$2:$D$30,2,FALSE)+VLOOKUP($D54,'Bases de Données'!$H$2:$I$11,2,FALSE)</f>
        <v>1</v>
      </c>
      <c r="BO54" s="41">
        <f>VLOOKUP($I54,'Bases de Données'!$C$2:$D$19,2,FALSE)+VLOOKUP($D54,'Bases de Données'!$H$2:$I$11,2,FALSE)</f>
        <v>1</v>
      </c>
      <c r="BP54" s="41">
        <f>VLOOKUP($M54,'Bases de Données'!$C$2:$D$19,2,FALSE)+VLOOKUP($D54,'Bases de Données'!$H$2:$I$11,2,FALSE)</f>
        <v>1</v>
      </c>
    </row>
    <row r="55" spans="1:68" ht="29.25" customHeight="1" thickBot="1" x14ac:dyDescent="0.3">
      <c r="A55" s="17">
        <v>48</v>
      </c>
      <c r="B55" s="24"/>
      <c r="C55" s="19"/>
      <c r="D55" s="19"/>
      <c r="E55" s="20"/>
      <c r="F55" s="21">
        <f>VLOOKUP($BN55,'Bases de Données'!$T$2:$AF$118,$BL55)</f>
        <v>0</v>
      </c>
      <c r="G55" s="21">
        <f>VLOOKUP($BN55,'Bases de Données'!$AH$2:$AT$118,$BL55)*$H55</f>
        <v>0</v>
      </c>
      <c r="H55" s="22"/>
      <c r="I55" s="20"/>
      <c r="J55" s="21">
        <f>IF($BM55&lt;300,VLOOKUP($BO55,'Bases de Données'!$T$2:$AF$90,$BL55),0)</f>
        <v>0</v>
      </c>
      <c r="K55" s="21">
        <f>IF($J55=0,0,VLOOKUP($BO55,'Bases de Données'!$AH$2:$AT$90,$BL55)*$L55)</f>
        <v>0</v>
      </c>
      <c r="L55" s="22"/>
      <c r="M55" s="19"/>
      <c r="N55" s="21">
        <f>IF($BM55&lt;300,VLOOKUP($BP55,'Bases de Données'!$T$2:$AF$90,$BL55),0)</f>
        <v>0</v>
      </c>
      <c r="O55" s="21">
        <f>VLOOKUP($BP55,'Bases de Données'!$AH$2:$AT$90,$BL55)*$P55</f>
        <v>0</v>
      </c>
      <c r="P55" s="22"/>
      <c r="Q55" s="19"/>
      <c r="R55" s="22"/>
      <c r="S55" s="21">
        <f t="shared" si="0"/>
        <v>0</v>
      </c>
      <c r="T55" s="21" t="e">
        <f>#REF!</f>
        <v>#REF!</v>
      </c>
      <c r="U55" s="9"/>
      <c r="V55" s="103"/>
      <c r="BL55" s="2">
        <f>VLOOKUP($C55,'Bases de Données'!$A$1:$B$23,2)</f>
        <v>2</v>
      </c>
      <c r="BM55" s="23">
        <f>IF($D55=0,0,VLOOKUP($D55,'Bases de Données'!$H$3:$I$9,2))</f>
        <v>0</v>
      </c>
      <c r="BN55" s="41">
        <f>VLOOKUP($E55,'Bases de Données'!$C$2:$D$30,2,FALSE)+VLOOKUP($D55,'Bases de Données'!$H$2:$I$11,2,FALSE)</f>
        <v>1</v>
      </c>
      <c r="BO55" s="41">
        <f>VLOOKUP($I55,'Bases de Données'!$C$2:$D$19,2,FALSE)+VLOOKUP($D55,'Bases de Données'!$H$2:$I$11,2,FALSE)</f>
        <v>1</v>
      </c>
      <c r="BP55" s="41">
        <f>VLOOKUP($M55,'Bases de Données'!$C$2:$D$19,2,FALSE)+VLOOKUP($D55,'Bases de Données'!$H$2:$I$11,2,FALSE)</f>
        <v>1</v>
      </c>
    </row>
    <row r="56" spans="1:68" ht="29.25" customHeight="1" thickBot="1" x14ac:dyDescent="0.3">
      <c r="A56" s="17">
        <v>49</v>
      </c>
      <c r="B56" s="24"/>
      <c r="C56" s="19"/>
      <c r="D56" s="19"/>
      <c r="E56" s="20"/>
      <c r="F56" s="21">
        <f>VLOOKUP($BN56,'Bases de Données'!$T$2:$AF$118,$BL56)</f>
        <v>0</v>
      </c>
      <c r="G56" s="21">
        <f>VLOOKUP($BN56,'Bases de Données'!$AH$2:$AT$118,$BL56)*$H56</f>
        <v>0</v>
      </c>
      <c r="H56" s="22"/>
      <c r="I56" s="20"/>
      <c r="J56" s="21">
        <f>IF($BM56&lt;300,VLOOKUP($BO56,'Bases de Données'!$T$2:$AF$90,$BL56),0)</f>
        <v>0</v>
      </c>
      <c r="K56" s="21">
        <f>IF($J56=0,0,VLOOKUP($BO56,'Bases de Données'!$AH$2:$AT$90,$BL56)*$L56)</f>
        <v>0</v>
      </c>
      <c r="L56" s="22"/>
      <c r="M56" s="19"/>
      <c r="N56" s="21">
        <f>IF($BM56&lt;300,VLOOKUP($BP56,'Bases de Données'!$T$2:$AF$90,$BL56),0)</f>
        <v>0</v>
      </c>
      <c r="O56" s="21">
        <f>VLOOKUP($BP56,'Bases de Données'!$AH$2:$AT$90,$BL56)*$P56</f>
        <v>0</v>
      </c>
      <c r="P56" s="22"/>
      <c r="Q56" s="19"/>
      <c r="R56" s="22"/>
      <c r="S56" s="21">
        <f t="shared" si="0"/>
        <v>0</v>
      </c>
      <c r="T56" s="21" t="e">
        <f>#REF!</f>
        <v>#REF!</v>
      </c>
      <c r="U56" s="9"/>
      <c r="V56" s="103"/>
      <c r="BL56" s="2">
        <f>VLOOKUP($C56,'Bases de Données'!$A$1:$B$23,2)</f>
        <v>2</v>
      </c>
      <c r="BM56" s="23">
        <f>IF($D56=0,0,VLOOKUP($D56,'Bases de Données'!$H$3:$I$9,2))</f>
        <v>0</v>
      </c>
      <c r="BN56" s="41">
        <f>VLOOKUP($E56,'Bases de Données'!$C$2:$D$30,2,FALSE)+VLOOKUP($D56,'Bases de Données'!$H$2:$I$11,2,FALSE)</f>
        <v>1</v>
      </c>
      <c r="BO56" s="41">
        <f>VLOOKUP($I56,'Bases de Données'!$C$2:$D$19,2,FALSE)+VLOOKUP($D56,'Bases de Données'!$H$2:$I$11,2,FALSE)</f>
        <v>1</v>
      </c>
      <c r="BP56" s="41">
        <f>VLOOKUP($M56,'Bases de Données'!$C$2:$D$19,2,FALSE)+VLOOKUP($D56,'Bases de Données'!$H$2:$I$11,2,FALSE)</f>
        <v>1</v>
      </c>
    </row>
    <row r="57" spans="1:68" ht="29.25" customHeight="1" thickBot="1" x14ac:dyDescent="0.3">
      <c r="A57" s="17">
        <v>50</v>
      </c>
      <c r="B57" s="24"/>
      <c r="C57" s="19"/>
      <c r="D57" s="19"/>
      <c r="E57" s="20"/>
      <c r="F57" s="21">
        <f>VLOOKUP($BN57,'Bases de Données'!$T$2:$AF$118,$BL57)</f>
        <v>0</v>
      </c>
      <c r="G57" s="21">
        <f>VLOOKUP($BN57,'Bases de Données'!$AH$2:$AT$118,$BL57)*$H57</f>
        <v>0</v>
      </c>
      <c r="H57" s="22"/>
      <c r="I57" s="19"/>
      <c r="J57" s="21">
        <f>IF($BM57&lt;300,VLOOKUP($BO57,'Bases de Données'!$T$2:$AF$90,$BL57),0)</f>
        <v>0</v>
      </c>
      <c r="K57" s="21">
        <f>IF($J57=0,0,VLOOKUP($BO57,'Bases de Données'!$AH$2:$AT$90,$BL57)*$L57)</f>
        <v>0</v>
      </c>
      <c r="L57" s="22"/>
      <c r="M57" s="19"/>
      <c r="N57" s="21">
        <f>IF($BM57&lt;300,VLOOKUP($BP57,'Bases de Données'!$T$2:$AF$90,$BL57),0)</f>
        <v>0</v>
      </c>
      <c r="O57" s="21">
        <f>VLOOKUP($BP57,'Bases de Données'!$AH$2:$AT$90,$BL57)*$P57</f>
        <v>0</v>
      </c>
      <c r="P57" s="22"/>
      <c r="Q57" s="19"/>
      <c r="R57" s="22"/>
      <c r="S57" s="21">
        <f t="shared" si="0"/>
        <v>0</v>
      </c>
      <c r="T57" s="21" t="e">
        <f>#REF!</f>
        <v>#REF!</v>
      </c>
      <c r="U57" s="9"/>
      <c r="V57" s="103"/>
      <c r="BL57" s="2">
        <f>VLOOKUP($C57,'Bases de Données'!$A$1:$B$23,2)</f>
        <v>2</v>
      </c>
      <c r="BM57" s="23">
        <f>IF($D57=0,0,VLOOKUP($D57,'Bases de Données'!$H$3:$I$9,2))</f>
        <v>0</v>
      </c>
      <c r="BN57" s="41">
        <f>VLOOKUP($E57,'Bases de Données'!$C$2:$D$30,2,FALSE)+VLOOKUP($D57,'Bases de Données'!$H$2:$I$11,2,FALSE)</f>
        <v>1</v>
      </c>
      <c r="BO57" s="41">
        <f>VLOOKUP($I57,'Bases de Données'!$C$2:$D$19,2,FALSE)+VLOOKUP($D57,'Bases de Données'!$H$2:$I$11,2,FALSE)</f>
        <v>1</v>
      </c>
      <c r="BP57" s="41">
        <f>VLOOKUP($M57,'Bases de Données'!$C$2:$D$19,2,FALSE)+VLOOKUP($D57,'Bases de Données'!$H$2:$I$11,2,FALSE)</f>
        <v>1</v>
      </c>
    </row>
    <row r="58" spans="1:68" ht="29.25" customHeight="1" thickBot="1" x14ac:dyDescent="0.3">
      <c r="A58" s="17">
        <v>51</v>
      </c>
      <c r="B58" s="24"/>
      <c r="C58" s="19"/>
      <c r="D58" s="19"/>
      <c r="E58" s="20"/>
      <c r="F58" s="21">
        <f>VLOOKUP($BN58,'Bases de Données'!$T$2:$AF$118,$BL58)</f>
        <v>0</v>
      </c>
      <c r="G58" s="21">
        <f>VLOOKUP($BN58,'Bases de Données'!$AH$2:$AT$118,$BL58)*$H58</f>
        <v>0</v>
      </c>
      <c r="H58" s="22"/>
      <c r="I58" s="19"/>
      <c r="J58" s="21">
        <f>IF($BM58&lt;300,VLOOKUP($BO58,'Bases de Données'!$T$2:$AF$90,$BL58),0)</f>
        <v>0</v>
      </c>
      <c r="K58" s="21">
        <f>IF($J58=0,0,VLOOKUP($BO58,'Bases de Données'!$AH$2:$AT$90,$BL58)*$L58)</f>
        <v>0</v>
      </c>
      <c r="L58" s="22"/>
      <c r="M58" s="19"/>
      <c r="N58" s="21">
        <f>IF($BM58&lt;300,VLOOKUP($BP58,'Bases de Données'!$T$2:$AF$90,$BL58),0)</f>
        <v>0</v>
      </c>
      <c r="O58" s="21">
        <f>VLOOKUP($BP58,'Bases de Données'!$AH$2:$AT$90,$BL58)*$P58</f>
        <v>0</v>
      </c>
      <c r="P58" s="22"/>
      <c r="Q58" s="19"/>
      <c r="R58" s="22"/>
      <c r="S58" s="21">
        <f t="shared" si="0"/>
        <v>0</v>
      </c>
      <c r="T58" s="21" t="e">
        <f>#REF!</f>
        <v>#REF!</v>
      </c>
      <c r="U58" s="9"/>
      <c r="V58" s="103"/>
      <c r="BL58" s="2">
        <f>VLOOKUP($C58,'Bases de Données'!$A$1:$B$23,2)</f>
        <v>2</v>
      </c>
      <c r="BM58" s="23">
        <f>IF($D58=0,0,VLOOKUP($D58,'Bases de Données'!$H$3:$I$9,2))</f>
        <v>0</v>
      </c>
      <c r="BN58" s="41">
        <f>VLOOKUP($E58,'Bases de Données'!$C$2:$D$30,2,FALSE)+VLOOKUP($D58,'Bases de Données'!$H$2:$I$11,2,FALSE)</f>
        <v>1</v>
      </c>
      <c r="BO58" s="41">
        <f>VLOOKUP($I58,'Bases de Données'!$C$2:$D$19,2,FALSE)+VLOOKUP($D58,'Bases de Données'!$H$2:$I$11,2,FALSE)</f>
        <v>1</v>
      </c>
      <c r="BP58" s="41">
        <f>VLOOKUP($M58,'Bases de Données'!$C$2:$D$19,2,FALSE)+VLOOKUP($D58,'Bases de Données'!$H$2:$I$11,2,FALSE)</f>
        <v>1</v>
      </c>
    </row>
    <row r="59" spans="1:68" ht="29.25" customHeight="1" thickBot="1" x14ac:dyDescent="0.3">
      <c r="A59" s="17">
        <v>52</v>
      </c>
      <c r="B59" s="24"/>
      <c r="C59" s="19"/>
      <c r="D59" s="19"/>
      <c r="E59" s="20"/>
      <c r="F59" s="21">
        <f>VLOOKUP($BN59,'Bases de Données'!$T$2:$AF$118,$BL59)</f>
        <v>0</v>
      </c>
      <c r="G59" s="21">
        <f>VLOOKUP($BN59,'Bases de Données'!$AH$2:$AT$118,$BL59)*$H59</f>
        <v>0</v>
      </c>
      <c r="H59" s="22"/>
      <c r="I59" s="19"/>
      <c r="J59" s="21">
        <f>IF($BM59&lt;300,VLOOKUP($BO59,'Bases de Données'!$T$2:$AF$90,$BL59),0)</f>
        <v>0</v>
      </c>
      <c r="K59" s="21">
        <f>IF($J59=0,0,VLOOKUP($BO59,'Bases de Données'!$AH$2:$AT$90,$BL59)*$L59)</f>
        <v>0</v>
      </c>
      <c r="L59" s="22"/>
      <c r="M59" s="19"/>
      <c r="N59" s="21">
        <f>IF($BM59&lt;300,VLOOKUP($BP59,'Bases de Données'!$T$2:$AF$90,$BL59),0)</f>
        <v>0</v>
      </c>
      <c r="O59" s="21">
        <f>VLOOKUP($BP59,'Bases de Données'!$AH$2:$AT$90,$BL59)*$P59</f>
        <v>0</v>
      </c>
      <c r="P59" s="22"/>
      <c r="Q59" s="19"/>
      <c r="R59" s="22"/>
      <c r="S59" s="21">
        <f t="shared" si="0"/>
        <v>0</v>
      </c>
      <c r="T59" s="21" t="e">
        <f>#REF!</f>
        <v>#REF!</v>
      </c>
      <c r="U59" s="9"/>
      <c r="V59" s="103"/>
      <c r="BL59" s="2">
        <f>VLOOKUP($C59,'Bases de Données'!$A$1:$B$23,2)</f>
        <v>2</v>
      </c>
      <c r="BM59" s="23">
        <f>IF($D59=0,0,VLOOKUP($D59,'Bases de Données'!$H$3:$I$9,2))</f>
        <v>0</v>
      </c>
      <c r="BN59" s="41">
        <f>VLOOKUP($E59,'Bases de Données'!$C$2:$D$30,2,FALSE)+VLOOKUP($D59,'Bases de Données'!$H$2:$I$11,2,FALSE)</f>
        <v>1</v>
      </c>
      <c r="BO59" s="41">
        <f>VLOOKUP($I59,'Bases de Données'!$C$2:$D$19,2,FALSE)+VLOOKUP($D59,'Bases de Données'!$H$2:$I$11,2,FALSE)</f>
        <v>1</v>
      </c>
      <c r="BP59" s="41">
        <f>VLOOKUP($M59,'Bases de Données'!$C$2:$D$19,2,FALSE)+VLOOKUP($D59,'Bases de Données'!$H$2:$I$11,2,FALSE)</f>
        <v>1</v>
      </c>
    </row>
    <row r="60" spans="1:68" ht="29.25" customHeight="1" thickBot="1" x14ac:dyDescent="0.3">
      <c r="A60" s="17">
        <v>53</v>
      </c>
      <c r="B60" s="24"/>
      <c r="C60" s="19"/>
      <c r="D60" s="19"/>
      <c r="E60" s="20"/>
      <c r="F60" s="21">
        <f>VLOOKUP($BN60,'Bases de Données'!$T$2:$AF$118,$BL60)</f>
        <v>0</v>
      </c>
      <c r="G60" s="21">
        <f>VLOOKUP($BN60,'Bases de Données'!$AH$2:$AT$118,$BL60)*$H60</f>
        <v>0</v>
      </c>
      <c r="H60" s="22"/>
      <c r="I60" s="19"/>
      <c r="J60" s="21">
        <f>IF($BM60&lt;300,VLOOKUP($BO60,'Bases de Données'!$T$2:$AF$90,$BL60),0)</f>
        <v>0</v>
      </c>
      <c r="K60" s="21">
        <f>IF($J60=0,0,VLOOKUP($BO60,'Bases de Données'!$AH$2:$AT$90,$BL60)*$L60)</f>
        <v>0</v>
      </c>
      <c r="L60" s="22"/>
      <c r="M60" s="19"/>
      <c r="N60" s="21">
        <f>IF($BM60&lt;300,VLOOKUP($BP60,'Bases de Données'!$T$2:$AF$90,$BL60),0)</f>
        <v>0</v>
      </c>
      <c r="O60" s="21">
        <f>VLOOKUP($BP60,'Bases de Données'!$AH$2:$AT$90,$BL60)*$P60</f>
        <v>0</v>
      </c>
      <c r="P60" s="22"/>
      <c r="Q60" s="19"/>
      <c r="R60" s="22"/>
      <c r="S60" s="21">
        <f t="shared" si="0"/>
        <v>0</v>
      </c>
      <c r="T60" s="21" t="e">
        <f>#REF!</f>
        <v>#REF!</v>
      </c>
      <c r="U60" s="9"/>
      <c r="V60" s="103"/>
      <c r="BL60" s="2">
        <f>VLOOKUP($C60,'Bases de Données'!$A$1:$B$23,2)</f>
        <v>2</v>
      </c>
      <c r="BM60" s="23">
        <f>IF($D60=0,0,VLOOKUP($D60,'Bases de Données'!$H$3:$I$9,2))</f>
        <v>0</v>
      </c>
      <c r="BN60" s="41">
        <f>VLOOKUP($E60,'Bases de Données'!$C$2:$D$30,2,FALSE)+VLOOKUP($D60,'Bases de Données'!$H$2:$I$11,2,FALSE)</f>
        <v>1</v>
      </c>
      <c r="BO60" s="41">
        <f>VLOOKUP($I60,'Bases de Données'!$C$2:$D$19,2,FALSE)+VLOOKUP($D60,'Bases de Données'!$H$2:$I$11,2,FALSE)</f>
        <v>1</v>
      </c>
      <c r="BP60" s="41">
        <f>VLOOKUP($M60,'Bases de Données'!$C$2:$D$19,2,FALSE)+VLOOKUP($D60,'Bases de Données'!$H$2:$I$11,2,FALSE)</f>
        <v>1</v>
      </c>
    </row>
    <row r="61" spans="1:68" ht="29.25" customHeight="1" thickBot="1" x14ac:dyDescent="0.3">
      <c r="A61" s="17">
        <v>54</v>
      </c>
      <c r="B61" s="24"/>
      <c r="C61" s="19"/>
      <c r="D61" s="19"/>
      <c r="E61" s="20"/>
      <c r="F61" s="21">
        <f>VLOOKUP($BN61,'Bases de Données'!$T$2:$AF$118,$BL61)</f>
        <v>0</v>
      </c>
      <c r="G61" s="21">
        <f>VLOOKUP($BN61,'Bases de Données'!$AH$2:$AT$118,$BL61)*$H61</f>
        <v>0</v>
      </c>
      <c r="H61" s="19"/>
      <c r="I61" s="19"/>
      <c r="J61" s="21">
        <f>IF($BM61&lt;300,VLOOKUP($BO61,'Bases de Données'!$T$2:$AF$90,$BL61),0)</f>
        <v>0</v>
      </c>
      <c r="K61" s="21">
        <f>IF($J61=0,0,VLOOKUP($BO61,'Bases de Données'!$AH$2:$AT$90,$BL61)*$L61)</f>
        <v>0</v>
      </c>
      <c r="L61" s="19"/>
      <c r="M61" s="19"/>
      <c r="N61" s="21">
        <f>IF($BM61&lt;300,VLOOKUP($BP61,'Bases de Données'!$T$2:$AF$90,$BL61),0)</f>
        <v>0</v>
      </c>
      <c r="O61" s="21">
        <f>VLOOKUP($BP61,'Bases de Données'!$AH$2:$AT$90,$BL61)*$P61</f>
        <v>0</v>
      </c>
      <c r="P61" s="19"/>
      <c r="Q61" s="19"/>
      <c r="R61" s="19"/>
      <c r="S61" s="25">
        <f t="shared" si="0"/>
        <v>0</v>
      </c>
      <c r="T61" s="25" t="e">
        <f>#REF!</f>
        <v>#REF!</v>
      </c>
      <c r="U61" s="9"/>
      <c r="V61" s="103"/>
      <c r="BL61" s="2">
        <f>VLOOKUP($C61,'Bases de Données'!$A$1:$B$23,2)</f>
        <v>2</v>
      </c>
      <c r="BM61" s="23">
        <f>IF($D61=0,0,VLOOKUP($D61,'Bases de Données'!$H$3:$I$9,2))</f>
        <v>0</v>
      </c>
      <c r="BN61" s="41">
        <f>VLOOKUP($E61,'Bases de Données'!$C$2:$D$30,2,FALSE)+VLOOKUP($D61,'Bases de Données'!$H$2:$I$11,2,FALSE)</f>
        <v>1</v>
      </c>
      <c r="BO61" s="41">
        <f>VLOOKUP($I61,'Bases de Données'!$C$2:$D$19,2,FALSE)+VLOOKUP($D61,'Bases de Données'!$H$2:$I$11,2,FALSE)</f>
        <v>1</v>
      </c>
      <c r="BP61" s="41">
        <f>VLOOKUP($M61,'Bases de Données'!$C$2:$D$19,2,FALSE)+VLOOKUP($D61,'Bases de Données'!$H$2:$I$11,2,FALSE)</f>
        <v>1</v>
      </c>
    </row>
    <row r="62" spans="1:68" ht="15.75" customHeight="1" thickBot="1" x14ac:dyDescent="0.3">
      <c r="A62" s="26"/>
      <c r="B62" s="27"/>
      <c r="C62" s="27"/>
      <c r="D62" s="27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9"/>
      <c r="V62" s="103"/>
      <c r="BL62" s="2"/>
      <c r="BM62" s="103"/>
    </row>
    <row r="63" spans="1:68" ht="15.75" customHeight="1" thickBot="1" x14ac:dyDescent="0.3">
      <c r="A63" s="3"/>
      <c r="B63" s="4"/>
      <c r="C63" s="4"/>
      <c r="D63" s="4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6"/>
      <c r="V63" s="103"/>
      <c r="BL63" s="2"/>
      <c r="BM63" s="103"/>
    </row>
    <row r="64" spans="1:68" ht="15.75" customHeight="1" thickTop="1" thickBot="1" x14ac:dyDescent="0.3">
      <c r="A64" s="7"/>
      <c r="B64" s="103"/>
      <c r="C64" s="103"/>
      <c r="D64" s="103"/>
      <c r="E64" s="31"/>
      <c r="F64" s="103"/>
      <c r="G64" s="103"/>
      <c r="H64" s="103"/>
      <c r="I64" s="32" t="s">
        <v>24</v>
      </c>
      <c r="J64" s="112">
        <f>SUM(S8:S61)</f>
        <v>76.942999999999998</v>
      </c>
      <c r="K64" s="113"/>
      <c r="L64" s="103"/>
      <c r="M64" s="103"/>
      <c r="N64" s="31"/>
      <c r="O64" s="31"/>
      <c r="P64" s="103"/>
      <c r="Q64" s="32" t="s">
        <v>25</v>
      </c>
      <c r="R64" s="32"/>
      <c r="S64" s="104">
        <v>1266.5</v>
      </c>
      <c r="T64" s="105"/>
      <c r="U64" s="9"/>
      <c r="V64" s="103"/>
      <c r="BL64" s="2"/>
      <c r="BM64" s="103"/>
    </row>
    <row r="65" spans="1:65" ht="15.75" customHeight="1" thickTop="1" thickBot="1" x14ac:dyDescent="0.3">
      <c r="A65" s="7"/>
      <c r="B65" s="106" t="s">
        <v>26</v>
      </c>
      <c r="C65" s="108" t="e">
        <v>#REF!</v>
      </c>
      <c r="D65" s="109"/>
      <c r="E65" s="33"/>
      <c r="F65" s="103"/>
      <c r="G65" s="103"/>
      <c r="H65" s="103"/>
      <c r="I65" s="33"/>
      <c r="J65" s="33"/>
      <c r="K65" s="31"/>
      <c r="L65" s="103"/>
      <c r="M65" s="103"/>
      <c r="N65" s="31"/>
      <c r="O65" s="31"/>
      <c r="P65" s="103"/>
      <c r="Q65" s="32"/>
      <c r="R65" s="32"/>
      <c r="S65" s="33"/>
      <c r="T65" s="34"/>
      <c r="U65" s="9"/>
      <c r="V65" s="103"/>
      <c r="BL65" s="2"/>
      <c r="BM65" s="103"/>
    </row>
    <row r="66" spans="1:65" ht="15.75" customHeight="1" thickTop="1" thickBot="1" x14ac:dyDescent="0.3">
      <c r="A66" s="7"/>
      <c r="B66" s="107"/>
      <c r="C66" s="110"/>
      <c r="D66" s="111"/>
      <c r="E66" s="31"/>
      <c r="F66" s="103"/>
      <c r="G66" s="103"/>
      <c r="H66" s="103"/>
      <c r="I66" s="32" t="s">
        <v>27</v>
      </c>
      <c r="J66" s="112">
        <f>J64+(J64*O66)</f>
        <v>100.02589999999999</v>
      </c>
      <c r="K66" s="113"/>
      <c r="L66" s="103"/>
      <c r="M66" s="103"/>
      <c r="N66" s="32" t="s">
        <v>28</v>
      </c>
      <c r="O66" s="114">
        <v>0.3</v>
      </c>
      <c r="P66" s="115"/>
      <c r="Q66" s="32" t="s">
        <v>29</v>
      </c>
      <c r="R66" s="32"/>
      <c r="S66" s="104">
        <f>S64+(S64*O66)</f>
        <v>1646.45</v>
      </c>
      <c r="T66" s="105"/>
      <c r="U66" s="9"/>
      <c r="V66" s="103"/>
      <c r="BL66" s="2"/>
      <c r="BM66" s="103"/>
    </row>
    <row r="67" spans="1:65" ht="15.75" customHeight="1" thickTop="1" thickBot="1" x14ac:dyDescent="0.3">
      <c r="A67" s="7"/>
      <c r="B67" s="103"/>
      <c r="C67" s="103"/>
      <c r="D67" s="103"/>
      <c r="E67" s="31"/>
      <c r="F67" s="103"/>
      <c r="G67" s="103"/>
      <c r="H67" s="103"/>
      <c r="I67" s="32" t="s">
        <v>30</v>
      </c>
      <c r="J67" s="112">
        <f>IF(O67="","",J64+(J64*O67))</f>
        <v>103.27919463087248</v>
      </c>
      <c r="K67" s="113"/>
      <c r="L67" s="103"/>
      <c r="M67" s="103"/>
      <c r="N67" s="32" t="s">
        <v>31</v>
      </c>
      <c r="O67" s="116">
        <f>IF(S64=0,"",(S68-S64)/S64)</f>
        <v>0.34228187919463088</v>
      </c>
      <c r="P67" s="117"/>
      <c r="Q67" s="35"/>
      <c r="R67" s="35"/>
      <c r="S67" s="31"/>
      <c r="T67" s="36"/>
      <c r="U67" s="9"/>
      <c r="V67" s="103"/>
      <c r="BL67" s="2"/>
      <c r="BM67" s="103"/>
    </row>
    <row r="68" spans="1:65" ht="15.75" customHeight="1" thickTop="1" thickBot="1" x14ac:dyDescent="0.3">
      <c r="A68" s="7"/>
      <c r="B68" s="37"/>
      <c r="C68" s="103"/>
      <c r="D68" s="103"/>
      <c r="E68" s="31"/>
      <c r="F68" s="38"/>
      <c r="G68" s="38"/>
      <c r="H68" s="31"/>
      <c r="I68" s="31"/>
      <c r="J68" s="38"/>
      <c r="K68" s="38"/>
      <c r="L68" s="103"/>
      <c r="M68" s="103"/>
      <c r="N68" s="31"/>
      <c r="O68" s="31"/>
      <c r="P68" s="103"/>
      <c r="Q68" s="32" t="s">
        <v>32</v>
      </c>
      <c r="R68" s="32"/>
      <c r="S68" s="104">
        <f>ROUNDUP(S66,-2)</f>
        <v>1700</v>
      </c>
      <c r="T68" s="105"/>
      <c r="U68" s="9"/>
      <c r="V68" s="103"/>
      <c r="BL68" s="2"/>
      <c r="BM68" s="103"/>
    </row>
    <row r="69" spans="1:65" ht="15.75" customHeight="1" thickTop="1" thickBot="1" x14ac:dyDescent="0.3">
      <c r="A69" s="26"/>
      <c r="B69" s="27"/>
      <c r="C69" s="27"/>
      <c r="D69" s="27"/>
      <c r="E69" s="28"/>
      <c r="F69" s="39"/>
      <c r="G69" s="39"/>
      <c r="H69" s="39"/>
      <c r="I69" s="28"/>
      <c r="J69" s="39"/>
      <c r="K69" s="39"/>
      <c r="L69" s="39"/>
      <c r="M69" s="28"/>
      <c r="N69" s="39"/>
      <c r="O69" s="39"/>
      <c r="P69" s="39"/>
      <c r="Q69" s="39"/>
      <c r="R69" s="39"/>
      <c r="S69" s="39"/>
      <c r="T69" s="39"/>
      <c r="U69" s="40"/>
      <c r="V69" s="103"/>
      <c r="BL69" s="2"/>
      <c r="BM69" s="103"/>
    </row>
    <row r="70" spans="1:65" x14ac:dyDescent="0.25">
      <c r="A70" s="103"/>
      <c r="B70" s="103"/>
      <c r="C70" s="103"/>
      <c r="D70" s="103"/>
      <c r="E70" s="103"/>
      <c r="F70" s="103"/>
      <c r="G70" s="103"/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BL70" s="2"/>
      <c r="BM70" s="103"/>
    </row>
    <row r="71" spans="1:65" x14ac:dyDescent="0.25">
      <c r="A71" s="103"/>
      <c r="B71" s="103"/>
      <c r="C71" s="103"/>
      <c r="D71" s="103"/>
      <c r="E71" s="103"/>
      <c r="F71" s="103"/>
      <c r="G71" s="103"/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BL71" s="2"/>
      <c r="BM71" s="103"/>
    </row>
    <row r="72" spans="1:65" x14ac:dyDescent="0.25">
      <c r="A72" s="103"/>
      <c r="B72" s="103"/>
      <c r="C72" s="103"/>
      <c r="D72" s="103"/>
      <c r="E72" s="103"/>
      <c r="F72" s="103"/>
      <c r="G72" s="103"/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BL72" s="2"/>
      <c r="BM72" s="103"/>
    </row>
    <row r="73" spans="1:65" x14ac:dyDescent="0.25">
      <c r="A73" s="103"/>
      <c r="B73" s="103"/>
      <c r="C73" s="103"/>
      <c r="D73" s="103"/>
      <c r="E73" s="103"/>
      <c r="F73" s="103"/>
      <c r="G73" s="103"/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BL73" s="2"/>
      <c r="BM73" s="103"/>
    </row>
    <row r="74" spans="1:65" x14ac:dyDescent="0.25">
      <c r="A74" s="103"/>
      <c r="B74" s="103"/>
      <c r="C74" s="103"/>
      <c r="D74" s="103"/>
      <c r="E74" s="103"/>
      <c r="F74" s="103"/>
      <c r="G74" s="103"/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BL74" s="2"/>
      <c r="BM74" s="103"/>
    </row>
    <row r="75" spans="1:65" x14ac:dyDescent="0.25">
      <c r="A75" s="103"/>
      <c r="B75" s="103"/>
      <c r="C75" s="103"/>
      <c r="D75" s="103"/>
      <c r="E75" s="103"/>
      <c r="F75" s="103"/>
      <c r="G75" s="103"/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BL75" s="2"/>
      <c r="BM75" s="103"/>
    </row>
    <row r="76" spans="1:65" x14ac:dyDescent="0.25">
      <c r="A76" s="103"/>
      <c r="B76" s="103"/>
      <c r="C76" s="103"/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BL76" s="2"/>
      <c r="BM76" s="103"/>
    </row>
    <row r="77" spans="1:65" x14ac:dyDescent="0.25">
      <c r="A77" s="103"/>
      <c r="B77" s="103"/>
      <c r="C77" s="103"/>
      <c r="D77" s="103"/>
      <c r="E77" s="103"/>
      <c r="F77" s="103"/>
      <c r="G77" s="103"/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BL77" s="2"/>
      <c r="BM77" s="103"/>
    </row>
    <row r="78" spans="1:65" x14ac:dyDescent="0.25">
      <c r="A78" s="103"/>
      <c r="B78" s="103"/>
      <c r="C78" s="103"/>
      <c r="D78" s="103"/>
      <c r="E78" s="103"/>
      <c r="F78" s="103"/>
      <c r="G78" s="103"/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BL78" s="2"/>
      <c r="BM78" s="103"/>
    </row>
    <row r="79" spans="1:65" x14ac:dyDescent="0.25">
      <c r="A79" s="103"/>
      <c r="B79" s="103"/>
      <c r="C79" s="103"/>
      <c r="D79" s="103"/>
      <c r="E79" s="103"/>
      <c r="F79" s="103"/>
      <c r="G79" s="103"/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BL79" s="2"/>
      <c r="BM79" s="103"/>
    </row>
    <row r="80" spans="1:65" x14ac:dyDescent="0.25">
      <c r="A80" s="103"/>
      <c r="B80" s="103"/>
      <c r="C80" s="103"/>
      <c r="D80" s="103"/>
      <c r="E80" s="103"/>
      <c r="F80" s="103"/>
      <c r="G80" s="103"/>
      <c r="H80" s="103"/>
      <c r="I80" s="103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BL80" s="2"/>
      <c r="BM80" s="103"/>
    </row>
  </sheetData>
  <mergeCells count="15">
    <mergeCell ref="J64:K64"/>
    <mergeCell ref="S64:T64"/>
    <mergeCell ref="A1:U2"/>
    <mergeCell ref="A4:U4"/>
    <mergeCell ref="E6:H6"/>
    <mergeCell ref="I6:L6"/>
    <mergeCell ref="M6:P6"/>
    <mergeCell ref="S68:T68"/>
    <mergeCell ref="B65:B66"/>
    <mergeCell ref="C65:D66"/>
    <mergeCell ref="J66:K66"/>
    <mergeCell ref="O66:P66"/>
    <mergeCell ref="S66:T66"/>
    <mergeCell ref="J67:K67"/>
    <mergeCell ref="O67:P67"/>
  </mergeCells>
  <conditionalFormatting sqref="R23:R61">
    <cfRule type="expression" dxfId="4" priority="5">
      <formula>IF(OR(COUNTIF($Q23,"*Couche*"),$H23&lt;4),TRUE,FALSE)</formula>
    </cfRule>
  </conditionalFormatting>
  <conditionalFormatting sqref="I23:I61 L23:L61">
    <cfRule type="expression" dxfId="3" priority="4">
      <formula>$C23&gt;1</formula>
    </cfRule>
  </conditionalFormatting>
  <conditionalFormatting sqref="I8:I22">
    <cfRule type="expression" dxfId="2" priority="3">
      <formula>$C8&gt;1</formula>
    </cfRule>
  </conditionalFormatting>
  <conditionalFormatting sqref="L8:L22">
    <cfRule type="expression" dxfId="1" priority="2">
      <formula>$C8&gt;1</formula>
    </cfRule>
  </conditionalFormatting>
  <conditionalFormatting sqref="R8:R22">
    <cfRule type="expression" dxfId="0" priority="1">
      <formula>IF(OR(COUNTIF($Q8,"*Couche*"),$H8&lt;4),TRUE,FALSE)</formula>
    </cfRule>
  </conditionalFormatting>
  <dataValidations count="3">
    <dataValidation type="list" allowBlank="1" showInputMessage="1" showErrorMessage="1" sqref="R8" xr:uid="{2F99BE09-5C9D-4B4A-84C1-D6B5C7BFE974}">
      <formula1>IF(AND(COUNTIF($Q8,"*Trefle*"),$H8&gt;3),_X,"")</formula1>
    </dataValidation>
    <dataValidation type="list" allowBlank="1" showInputMessage="1" showErrorMessage="1" sqref="R9:R61" xr:uid="{001FD14F-0A19-47D4-AB2E-23B16DCBEB9F}">
      <formula1>IF(AND(COUNTIF($Q9,"*Trefle*"),H9&gt;3),_X,"")</formula1>
    </dataValidation>
    <dataValidation type="list" allowBlank="1" showInputMessage="1" showErrorMessage="1" sqref="I8:I61" xr:uid="{369DFEAF-C7A9-43C2-B3D4-5D799262EF49}">
      <formula1>IF($C8=1,_Neutre_PE,"")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Calcul_CDC">
                <anchor moveWithCells="1" sizeWithCells="1">
                  <from>
                    <xdr:col>0</xdr:col>
                    <xdr:colOff>447675</xdr:colOff>
                    <xdr:row>4</xdr:row>
                    <xdr:rowOff>0</xdr:rowOff>
                  </from>
                  <to>
                    <xdr:col>3</xdr:col>
                    <xdr:colOff>9525</xdr:colOff>
                    <xdr:row>5</xdr:row>
                    <xdr:rowOff>228600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1539D2E-B335-4E44-AE0C-0ADE36A90535}">
          <x14:formula1>
            <xm:f>'Bases de Données'!$H$3:$H$9</xm:f>
          </x14:formula1>
          <xm:sqref>D8:D61</xm:sqref>
        </x14:dataValidation>
        <x14:dataValidation type="list" allowBlank="1" showInputMessage="1" showErrorMessage="1" xr:uid="{264FF936-0F6D-4CBC-8B2E-B48554D3721A}">
          <x14:formula1>
            <xm:f>'Bases de Données'!$E$3:$E$9</xm:f>
          </x14:formula1>
          <xm:sqref>Q8:Q61</xm:sqref>
        </x14:dataValidation>
        <x14:dataValidation type="list" allowBlank="1" showInputMessage="1" showErrorMessage="1" xr:uid="{2F7E6A4F-9ED8-4474-8690-EDD5AF7269E7}">
          <x14:formula1>
            <xm:f>'Bases de Données'!$C$9:$C$21</xm:f>
          </x14:formula1>
          <xm:sqref>M8:M61</xm:sqref>
        </x14:dataValidation>
        <x14:dataValidation type="list" allowBlank="1" showInputMessage="1" showErrorMessage="1" xr:uid="{E2644FEF-771F-4973-9C69-75038CBD3529}">
          <x14:formula1>
            <xm:f>'Bases de Données'!$C$3:$C$30</xm:f>
          </x14:formula1>
          <xm:sqref>E8:E61</xm:sqref>
        </x14:dataValidation>
        <x14:dataValidation type="list" allowBlank="1" showInputMessage="1" showErrorMessage="1" xr:uid="{FF1B5BA1-083C-403A-B226-0194924D37A6}">
          <x14:formula1>
            <xm:f>'Bases de Données'!$A$3:$A$23</xm:f>
          </x14:formula1>
          <xm:sqref>C8:C61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7B7A6-B0E9-462E-BA70-883B48BE5141}">
  <sheetPr codeName="Feuil2"/>
  <dimension ref="A1:AT119"/>
  <sheetViews>
    <sheetView workbookViewId="0">
      <selection activeCell="N19" sqref="N19"/>
    </sheetView>
  </sheetViews>
  <sheetFormatPr baseColWidth="10" defaultRowHeight="12.75" x14ac:dyDescent="0.2"/>
  <cols>
    <col min="1" max="1" width="11.5703125" style="41" bestFit="1" customWidth="1"/>
    <col min="2" max="2" width="11.5703125" style="41" customWidth="1"/>
    <col min="3" max="3" width="15.85546875" style="41" bestFit="1" customWidth="1"/>
    <col min="4" max="4" width="15.85546875" style="41" customWidth="1"/>
    <col min="5" max="5" width="26" style="41" bestFit="1" customWidth="1"/>
    <col min="6" max="7" width="11.42578125" style="41"/>
    <col min="8" max="8" width="14.28515625" style="41" bestFit="1" customWidth="1"/>
    <col min="9" max="14" width="11.42578125" style="41"/>
    <col min="15" max="15" width="18.140625" style="41" bestFit="1" customWidth="1"/>
    <col min="16" max="18" width="12.140625" style="41" bestFit="1" customWidth="1"/>
    <col min="19" max="19" width="11.42578125" style="41"/>
    <col min="20" max="21" width="16.7109375" style="41" customWidth="1"/>
    <col min="22" max="16384" width="11.42578125" style="41"/>
  </cols>
  <sheetData>
    <row r="1" spans="1:46" x14ac:dyDescent="0.2">
      <c r="A1" s="54" t="s">
        <v>66</v>
      </c>
      <c r="B1" s="54"/>
      <c r="C1" s="54" t="s">
        <v>65</v>
      </c>
      <c r="D1" s="54"/>
      <c r="E1" s="54" t="s">
        <v>64</v>
      </c>
      <c r="H1" s="54" t="s">
        <v>63</v>
      </c>
      <c r="K1" s="54" t="s">
        <v>62</v>
      </c>
      <c r="M1" s="41" t="s">
        <v>75</v>
      </c>
      <c r="O1" s="54"/>
      <c r="P1" s="54"/>
      <c r="Q1" s="54"/>
      <c r="R1" s="54"/>
      <c r="T1" s="55" t="s">
        <v>18</v>
      </c>
      <c r="U1" s="54"/>
      <c r="V1" s="54">
        <v>1</v>
      </c>
      <c r="W1" s="41">
        <v>2</v>
      </c>
      <c r="X1" s="41">
        <v>3</v>
      </c>
      <c r="Y1" s="41">
        <v>4</v>
      </c>
      <c r="Z1" s="41">
        <v>5</v>
      </c>
      <c r="AA1" s="41">
        <v>6</v>
      </c>
      <c r="AB1" s="41">
        <v>7</v>
      </c>
      <c r="AC1" s="41">
        <v>8</v>
      </c>
      <c r="AD1" s="41">
        <v>9</v>
      </c>
      <c r="AE1" s="41">
        <v>10</v>
      </c>
      <c r="AF1" s="41">
        <v>11</v>
      </c>
      <c r="AH1" s="55" t="s">
        <v>18</v>
      </c>
      <c r="AI1" s="54"/>
      <c r="AJ1" s="54">
        <v>1</v>
      </c>
      <c r="AK1" s="41">
        <v>2</v>
      </c>
      <c r="AL1" s="41">
        <v>3</v>
      </c>
      <c r="AM1" s="41">
        <v>4</v>
      </c>
      <c r="AN1" s="41">
        <v>5</v>
      </c>
      <c r="AO1" s="41">
        <v>6</v>
      </c>
      <c r="AP1" s="41">
        <v>7</v>
      </c>
      <c r="AQ1" s="41">
        <v>8</v>
      </c>
      <c r="AR1" s="41">
        <v>9</v>
      </c>
      <c r="AS1" s="41">
        <v>10</v>
      </c>
      <c r="AT1" s="41">
        <v>11</v>
      </c>
    </row>
    <row r="2" spans="1:46" ht="13.5" thickBot="1" x14ac:dyDescent="0.25">
      <c r="A2" s="52">
        <v>0</v>
      </c>
      <c r="B2" s="42">
        <v>2</v>
      </c>
      <c r="C2" s="52">
        <v>0</v>
      </c>
      <c r="D2" s="42">
        <v>1</v>
      </c>
      <c r="E2" s="53">
        <v>0</v>
      </c>
      <c r="F2" s="41">
        <v>1</v>
      </c>
      <c r="H2" s="52">
        <v>0</v>
      </c>
      <c r="I2" s="41">
        <v>0</v>
      </c>
      <c r="K2" s="41">
        <v>0</v>
      </c>
      <c r="O2" s="52"/>
      <c r="T2" s="41">
        <v>1</v>
      </c>
      <c r="U2" s="42">
        <v>0</v>
      </c>
      <c r="V2" s="52">
        <v>0</v>
      </c>
      <c r="W2" s="52">
        <v>0</v>
      </c>
      <c r="X2" s="52">
        <v>0</v>
      </c>
      <c r="Y2" s="52">
        <v>0</v>
      </c>
      <c r="Z2" s="52">
        <v>0</v>
      </c>
      <c r="AA2" s="52">
        <v>0</v>
      </c>
      <c r="AB2" s="52">
        <v>0</v>
      </c>
      <c r="AC2" s="52">
        <v>0</v>
      </c>
      <c r="AD2" s="52">
        <v>0</v>
      </c>
      <c r="AE2" s="52">
        <v>0</v>
      </c>
      <c r="AF2" s="52">
        <v>0</v>
      </c>
      <c r="AH2" s="41">
        <v>1</v>
      </c>
      <c r="AI2" s="42">
        <v>0</v>
      </c>
      <c r="AJ2" s="52">
        <v>0</v>
      </c>
      <c r="AK2" s="52">
        <v>0</v>
      </c>
      <c r="AL2" s="52">
        <v>0</v>
      </c>
      <c r="AM2" s="52">
        <v>0</v>
      </c>
      <c r="AN2" s="52">
        <v>0</v>
      </c>
      <c r="AO2" s="52">
        <v>0</v>
      </c>
      <c r="AP2" s="52">
        <v>0</v>
      </c>
      <c r="AQ2" s="52">
        <v>0</v>
      </c>
      <c r="AR2" s="52">
        <v>0</v>
      </c>
      <c r="AS2" s="52">
        <v>0</v>
      </c>
      <c r="AT2" s="52">
        <v>0</v>
      </c>
    </row>
    <row r="3" spans="1:46" ht="13.5" thickBot="1" x14ac:dyDescent="0.25">
      <c r="A3" s="42">
        <v>1</v>
      </c>
      <c r="B3" s="42">
        <v>3</v>
      </c>
      <c r="C3" s="45">
        <v>1.5</v>
      </c>
      <c r="D3" s="42">
        <v>2</v>
      </c>
      <c r="E3" s="51" t="s">
        <v>20</v>
      </c>
      <c r="F3" s="41">
        <v>2</v>
      </c>
      <c r="H3" s="42" t="s">
        <v>21</v>
      </c>
      <c r="I3" s="48">
        <v>100</v>
      </c>
      <c r="K3" s="41">
        <v>1</v>
      </c>
      <c r="O3" s="52"/>
      <c r="T3" s="41">
        <v>2</v>
      </c>
      <c r="U3" s="45">
        <v>1.5</v>
      </c>
      <c r="V3" s="56">
        <v>6.4</v>
      </c>
      <c r="W3" s="57">
        <v>10.5</v>
      </c>
      <c r="X3" s="58">
        <v>11</v>
      </c>
      <c r="Y3" s="57">
        <v>12</v>
      </c>
      <c r="Z3" s="59">
        <v>13</v>
      </c>
      <c r="AA3" s="57">
        <v>13.5</v>
      </c>
      <c r="AB3" s="58">
        <v>17</v>
      </c>
      <c r="AC3" s="57">
        <v>19.5</v>
      </c>
      <c r="AD3" s="60">
        <v>21</v>
      </c>
      <c r="AE3" s="61">
        <v>23.5</v>
      </c>
      <c r="AF3" s="62">
        <v>25.5</v>
      </c>
      <c r="AH3" s="41">
        <v>2</v>
      </c>
      <c r="AI3" s="45">
        <v>1.5</v>
      </c>
      <c r="AJ3" s="56">
        <v>4.8000000000000001E-2</v>
      </c>
      <c r="AK3" s="57">
        <v>0.129</v>
      </c>
      <c r="AL3" s="58">
        <v>0.13</v>
      </c>
      <c r="AM3" s="57">
        <v>0.16</v>
      </c>
      <c r="AN3" s="58">
        <v>0.18</v>
      </c>
      <c r="AO3" s="57">
        <v>0.245</v>
      </c>
      <c r="AP3" s="58">
        <v>0.37</v>
      </c>
      <c r="AQ3" s="57">
        <v>0.53</v>
      </c>
      <c r="AR3" s="84" t="s">
        <v>70</v>
      </c>
      <c r="AS3" s="57">
        <v>0.7</v>
      </c>
      <c r="AT3" s="99">
        <v>1.35</v>
      </c>
    </row>
    <row r="4" spans="1:46" ht="13.5" thickBot="1" x14ac:dyDescent="0.25">
      <c r="A4" s="42">
        <v>2</v>
      </c>
      <c r="B4" s="42">
        <v>4</v>
      </c>
      <c r="C4" s="45">
        <v>2.5</v>
      </c>
      <c r="D4" s="42">
        <v>3</v>
      </c>
      <c r="E4" s="51" t="s">
        <v>22</v>
      </c>
      <c r="F4" s="41">
        <v>3</v>
      </c>
      <c r="H4" s="47" t="s">
        <v>61</v>
      </c>
      <c r="I4" s="46">
        <v>600</v>
      </c>
      <c r="K4" s="41">
        <v>2</v>
      </c>
      <c r="O4" s="52"/>
      <c r="T4" s="41">
        <v>3</v>
      </c>
      <c r="U4" s="45">
        <v>2.5</v>
      </c>
      <c r="V4" s="63">
        <v>6.8</v>
      </c>
      <c r="W4" s="64">
        <v>11.5</v>
      </c>
      <c r="X4" s="65">
        <v>12.5</v>
      </c>
      <c r="Y4" s="64">
        <v>13</v>
      </c>
      <c r="Z4" s="66">
        <v>14.5</v>
      </c>
      <c r="AA4" s="67">
        <v>15</v>
      </c>
      <c r="AB4" s="68">
        <v>19.5</v>
      </c>
      <c r="AC4" s="69">
        <v>22.5</v>
      </c>
      <c r="AD4" s="54" t="s">
        <v>70</v>
      </c>
      <c r="AE4" s="54" t="s">
        <v>70</v>
      </c>
      <c r="AF4" s="70">
        <v>29.5</v>
      </c>
      <c r="AH4" s="41">
        <v>3</v>
      </c>
      <c r="AI4" s="45">
        <v>2.5</v>
      </c>
      <c r="AJ4" s="63">
        <v>0.06</v>
      </c>
      <c r="AK4" s="64">
        <v>0.16200000000000001</v>
      </c>
      <c r="AL4" s="65">
        <v>0.17</v>
      </c>
      <c r="AM4" s="64">
        <v>0.21</v>
      </c>
      <c r="AN4" s="65">
        <v>0.24</v>
      </c>
      <c r="AO4" s="100">
        <v>0.33500000000000002</v>
      </c>
      <c r="AP4" s="68">
        <v>0.52</v>
      </c>
      <c r="AQ4" s="67">
        <v>0.75</v>
      </c>
      <c r="AR4" s="68" t="s">
        <v>70</v>
      </c>
      <c r="AS4" s="69">
        <v>0.92</v>
      </c>
      <c r="AT4" s="54" t="s">
        <v>70</v>
      </c>
    </row>
    <row r="5" spans="1:46" x14ac:dyDescent="0.2">
      <c r="A5" s="42">
        <v>3</v>
      </c>
      <c r="B5" s="42">
        <v>5</v>
      </c>
      <c r="C5" s="45">
        <v>4</v>
      </c>
      <c r="D5" s="42">
        <v>4</v>
      </c>
      <c r="E5" s="51" t="s">
        <v>60</v>
      </c>
      <c r="F5" s="41">
        <v>4</v>
      </c>
      <c r="H5" s="47" t="s">
        <v>59</v>
      </c>
      <c r="I5" s="46">
        <v>700</v>
      </c>
      <c r="K5" s="41">
        <v>3</v>
      </c>
      <c r="O5" s="52"/>
      <c r="T5" s="41">
        <v>4</v>
      </c>
      <c r="U5" s="45">
        <v>4</v>
      </c>
      <c r="V5" s="63">
        <v>7.2</v>
      </c>
      <c r="W5" s="64">
        <v>13</v>
      </c>
      <c r="X5" s="65">
        <v>13.5</v>
      </c>
      <c r="Y5" s="64">
        <v>14.5</v>
      </c>
      <c r="Z5" s="71">
        <v>16</v>
      </c>
      <c r="AA5" s="54" t="s">
        <v>70</v>
      </c>
      <c r="AB5" s="54" t="s">
        <v>70</v>
      </c>
      <c r="AC5" s="54" t="s">
        <v>70</v>
      </c>
      <c r="AD5" s="54" t="s">
        <v>70</v>
      </c>
      <c r="AE5" s="54" t="s">
        <v>70</v>
      </c>
      <c r="AF5" s="54" t="s">
        <v>70</v>
      </c>
      <c r="AH5" s="41">
        <v>4</v>
      </c>
      <c r="AI5" s="45">
        <v>4</v>
      </c>
      <c r="AJ5" s="63">
        <v>7.8E-2</v>
      </c>
      <c r="AK5" s="64">
        <v>0.20899999999999999</v>
      </c>
      <c r="AL5" s="65">
        <v>0.23</v>
      </c>
      <c r="AM5" s="64">
        <v>0.28000000000000003</v>
      </c>
      <c r="AN5" s="71">
        <v>0.33</v>
      </c>
      <c r="AO5" s="54" t="s">
        <v>70</v>
      </c>
      <c r="AP5" s="54" t="s">
        <v>70</v>
      </c>
      <c r="AQ5" s="54" t="s">
        <v>70</v>
      </c>
      <c r="AR5" s="54" t="s">
        <v>70</v>
      </c>
      <c r="AS5" s="54" t="s">
        <v>70</v>
      </c>
      <c r="AT5" s="54" t="s">
        <v>70</v>
      </c>
    </row>
    <row r="6" spans="1:46" x14ac:dyDescent="0.2">
      <c r="A6" s="42">
        <v>4</v>
      </c>
      <c r="B6" s="42">
        <v>6</v>
      </c>
      <c r="C6" s="45">
        <v>6</v>
      </c>
      <c r="D6" s="42">
        <v>5</v>
      </c>
      <c r="E6" s="50" t="s">
        <v>58</v>
      </c>
      <c r="F6" s="41">
        <v>7</v>
      </c>
      <c r="H6" s="47" t="s">
        <v>57</v>
      </c>
      <c r="I6" s="46">
        <v>800</v>
      </c>
      <c r="K6" s="41">
        <v>4</v>
      </c>
      <c r="O6" s="52"/>
      <c r="T6" s="41">
        <v>5</v>
      </c>
      <c r="U6" s="45">
        <v>6</v>
      </c>
      <c r="V6" s="63">
        <v>8.1999999999999993</v>
      </c>
      <c r="W6" s="64">
        <v>14</v>
      </c>
      <c r="X6" s="65">
        <v>15</v>
      </c>
      <c r="Y6" s="64">
        <v>16</v>
      </c>
      <c r="Z6" s="71">
        <v>17.5</v>
      </c>
      <c r="AA6" s="54" t="s">
        <v>70</v>
      </c>
      <c r="AB6" s="54" t="s">
        <v>70</v>
      </c>
      <c r="AC6" s="54" t="s">
        <v>70</v>
      </c>
      <c r="AD6" s="54" t="s">
        <v>70</v>
      </c>
      <c r="AE6" s="54" t="s">
        <v>70</v>
      </c>
      <c r="AF6" s="54" t="s">
        <v>70</v>
      </c>
      <c r="AH6" s="41">
        <v>5</v>
      </c>
      <c r="AI6" s="45">
        <v>6</v>
      </c>
      <c r="AJ6" s="63">
        <v>0.10199999999999999</v>
      </c>
      <c r="AK6" s="64">
        <v>0.28199999999999997</v>
      </c>
      <c r="AL6" s="65">
        <v>0.31</v>
      </c>
      <c r="AM6" s="64">
        <v>0.38</v>
      </c>
      <c r="AN6" s="71">
        <v>0.46</v>
      </c>
      <c r="AO6" s="54" t="s">
        <v>70</v>
      </c>
      <c r="AP6" s="54" t="s">
        <v>70</v>
      </c>
      <c r="AQ6" s="54" t="s">
        <v>70</v>
      </c>
      <c r="AR6" s="54" t="s">
        <v>70</v>
      </c>
      <c r="AS6" s="54" t="s">
        <v>70</v>
      </c>
      <c r="AT6" s="54" t="s">
        <v>70</v>
      </c>
    </row>
    <row r="7" spans="1:46" x14ac:dyDescent="0.2">
      <c r="A7" s="42">
        <v>5</v>
      </c>
      <c r="B7" s="42">
        <v>7</v>
      </c>
      <c r="C7" s="45">
        <v>10</v>
      </c>
      <c r="D7" s="42">
        <v>6</v>
      </c>
      <c r="E7" s="50" t="s">
        <v>56</v>
      </c>
      <c r="F7" s="41">
        <v>8</v>
      </c>
      <c r="H7" s="42" t="s">
        <v>55</v>
      </c>
      <c r="I7" s="46">
        <v>300</v>
      </c>
      <c r="O7" s="52"/>
      <c r="T7" s="41">
        <v>6</v>
      </c>
      <c r="U7" s="45">
        <v>10</v>
      </c>
      <c r="V7" s="63">
        <v>9.1999999999999993</v>
      </c>
      <c r="W7" s="64">
        <v>16</v>
      </c>
      <c r="X7" s="65">
        <v>17</v>
      </c>
      <c r="Y7" s="64">
        <v>18.5</v>
      </c>
      <c r="Z7" s="71">
        <v>20</v>
      </c>
      <c r="AA7" s="54" t="s">
        <v>70</v>
      </c>
      <c r="AB7" s="54" t="s">
        <v>70</v>
      </c>
      <c r="AC7" s="54" t="s">
        <v>70</v>
      </c>
      <c r="AD7" s="54" t="s">
        <v>70</v>
      </c>
      <c r="AE7" s="54" t="s">
        <v>70</v>
      </c>
      <c r="AF7" s="54" t="s">
        <v>70</v>
      </c>
      <c r="AH7" s="41">
        <v>6</v>
      </c>
      <c r="AI7" s="45">
        <v>10</v>
      </c>
      <c r="AJ7" s="63">
        <v>0.14599999999999999</v>
      </c>
      <c r="AK7" s="64">
        <v>0.39700000000000002</v>
      </c>
      <c r="AL7" s="65">
        <v>0.46</v>
      </c>
      <c r="AM7" s="64">
        <v>0.56999999999999995</v>
      </c>
      <c r="AN7" s="71">
        <v>0.69</v>
      </c>
      <c r="AO7" s="54" t="s">
        <v>70</v>
      </c>
      <c r="AP7" s="54" t="s">
        <v>70</v>
      </c>
      <c r="AQ7" s="54" t="s">
        <v>70</v>
      </c>
      <c r="AR7" s="54" t="s">
        <v>70</v>
      </c>
      <c r="AS7" s="54" t="s">
        <v>70</v>
      </c>
      <c r="AT7" s="54" t="s">
        <v>70</v>
      </c>
    </row>
    <row r="8" spans="1:46" x14ac:dyDescent="0.2">
      <c r="A8" s="42">
        <v>7</v>
      </c>
      <c r="B8" s="42">
        <v>8</v>
      </c>
      <c r="C8" s="45">
        <v>16</v>
      </c>
      <c r="D8" s="42">
        <v>7</v>
      </c>
      <c r="E8" s="49" t="s">
        <v>23</v>
      </c>
      <c r="F8" s="41">
        <v>5</v>
      </c>
      <c r="H8" s="42" t="s">
        <v>54</v>
      </c>
      <c r="I8" s="48">
        <v>200</v>
      </c>
      <c r="O8" s="52"/>
      <c r="T8" s="41">
        <v>7</v>
      </c>
      <c r="U8" s="45">
        <v>16</v>
      </c>
      <c r="V8" s="63">
        <v>10.5</v>
      </c>
      <c r="W8" s="64">
        <v>18.5</v>
      </c>
      <c r="X8" s="65">
        <v>19.5</v>
      </c>
      <c r="Y8" s="64">
        <v>21</v>
      </c>
      <c r="Z8" s="71">
        <v>23</v>
      </c>
      <c r="AA8" s="54" t="s">
        <v>70</v>
      </c>
      <c r="AB8" s="54" t="s">
        <v>70</v>
      </c>
      <c r="AC8" s="54" t="s">
        <v>70</v>
      </c>
      <c r="AD8" s="54" t="s">
        <v>70</v>
      </c>
      <c r="AE8" s="54" t="s">
        <v>70</v>
      </c>
      <c r="AF8" s="54" t="s">
        <v>70</v>
      </c>
      <c r="AH8" s="41">
        <v>7</v>
      </c>
      <c r="AI8" s="45">
        <v>16</v>
      </c>
      <c r="AJ8" s="63">
        <v>0.20699999999999999</v>
      </c>
      <c r="AK8" s="64">
        <v>0.55300000000000005</v>
      </c>
      <c r="AL8" s="65">
        <v>0.66</v>
      </c>
      <c r="AM8" s="64">
        <v>0.83</v>
      </c>
      <c r="AN8" s="71">
        <v>1.02</v>
      </c>
      <c r="AO8" s="54" t="s">
        <v>70</v>
      </c>
      <c r="AP8" s="54" t="s">
        <v>70</v>
      </c>
      <c r="AQ8" s="54" t="s">
        <v>70</v>
      </c>
      <c r="AR8" s="54" t="s">
        <v>70</v>
      </c>
      <c r="AS8" s="54" t="s">
        <v>70</v>
      </c>
      <c r="AT8" s="54" t="s">
        <v>70</v>
      </c>
    </row>
    <row r="9" spans="1:46" x14ac:dyDescent="0.2">
      <c r="A9" s="42">
        <v>12</v>
      </c>
      <c r="B9" s="42">
        <v>9</v>
      </c>
      <c r="C9" s="45">
        <v>25</v>
      </c>
      <c r="D9" s="42">
        <v>8</v>
      </c>
      <c r="E9" s="49" t="s">
        <v>53</v>
      </c>
      <c r="F9" s="41">
        <v>6</v>
      </c>
      <c r="H9" s="42" t="s">
        <v>18</v>
      </c>
      <c r="I9" s="48">
        <v>0</v>
      </c>
      <c r="O9" s="52"/>
      <c r="T9" s="41">
        <v>8</v>
      </c>
      <c r="U9" s="45">
        <v>25</v>
      </c>
      <c r="V9" s="63">
        <v>12.5</v>
      </c>
      <c r="W9" s="64">
        <v>22</v>
      </c>
      <c r="X9" s="65">
        <v>23.5</v>
      </c>
      <c r="Y9" s="64">
        <v>25.5</v>
      </c>
      <c r="Z9" s="71">
        <v>28</v>
      </c>
      <c r="AA9" s="54" t="s">
        <v>70</v>
      </c>
      <c r="AB9" s="54" t="s">
        <v>70</v>
      </c>
      <c r="AC9" s="54" t="s">
        <v>70</v>
      </c>
      <c r="AD9" s="54" t="s">
        <v>70</v>
      </c>
      <c r="AE9" s="54" t="s">
        <v>70</v>
      </c>
      <c r="AF9" s="54" t="s">
        <v>70</v>
      </c>
      <c r="AH9" s="41">
        <v>8</v>
      </c>
      <c r="AI9" s="45">
        <v>25</v>
      </c>
      <c r="AJ9" s="63">
        <v>0.28999999999999998</v>
      </c>
      <c r="AK9" s="64">
        <v>0.86499999999999999</v>
      </c>
      <c r="AL9" s="65">
        <v>1.08</v>
      </c>
      <c r="AM9" s="64">
        <v>1.33</v>
      </c>
      <c r="AN9" s="71">
        <v>1.66</v>
      </c>
      <c r="AO9" s="54" t="s">
        <v>70</v>
      </c>
      <c r="AP9" s="54" t="s">
        <v>70</v>
      </c>
      <c r="AQ9" s="54" t="s">
        <v>70</v>
      </c>
      <c r="AR9" s="54" t="s">
        <v>70</v>
      </c>
      <c r="AS9" s="54" t="s">
        <v>70</v>
      </c>
      <c r="AT9" s="54" t="s">
        <v>70</v>
      </c>
    </row>
    <row r="10" spans="1:46" ht="13.5" thickBot="1" x14ac:dyDescent="0.25">
      <c r="A10" s="42">
        <v>19</v>
      </c>
      <c r="B10" s="42">
        <v>10</v>
      </c>
      <c r="C10" s="45">
        <v>35</v>
      </c>
      <c r="D10" s="42">
        <v>9</v>
      </c>
      <c r="H10" s="47" t="s">
        <v>52</v>
      </c>
      <c r="I10" s="46">
        <v>400</v>
      </c>
      <c r="O10" s="52"/>
      <c r="T10" s="41">
        <v>9</v>
      </c>
      <c r="U10" s="45">
        <v>35</v>
      </c>
      <c r="V10" s="63">
        <v>13.5</v>
      </c>
      <c r="W10" s="67">
        <v>24.5</v>
      </c>
      <c r="X10" s="65">
        <v>26</v>
      </c>
      <c r="Y10" s="64">
        <v>28.5</v>
      </c>
      <c r="Z10" s="71">
        <v>34</v>
      </c>
      <c r="AA10" s="54" t="s">
        <v>70</v>
      </c>
      <c r="AB10" s="54" t="s">
        <v>70</v>
      </c>
      <c r="AC10" s="54" t="s">
        <v>70</v>
      </c>
      <c r="AD10" s="54" t="s">
        <v>70</v>
      </c>
      <c r="AE10" s="54" t="s">
        <v>70</v>
      </c>
      <c r="AF10" s="54" t="s">
        <v>70</v>
      </c>
      <c r="AH10" s="41">
        <v>9</v>
      </c>
      <c r="AI10" s="45">
        <v>35</v>
      </c>
      <c r="AJ10" s="63">
        <v>0.39</v>
      </c>
      <c r="AK10" s="67">
        <v>1.145</v>
      </c>
      <c r="AL10" s="65">
        <v>1.43</v>
      </c>
      <c r="AM10" s="64">
        <v>1.78</v>
      </c>
      <c r="AN10" s="71">
        <v>2.2799999999999998</v>
      </c>
      <c r="AO10" s="54" t="s">
        <v>70</v>
      </c>
      <c r="AP10" s="54" t="s">
        <v>70</v>
      </c>
      <c r="AQ10" s="54" t="s">
        <v>70</v>
      </c>
      <c r="AR10" s="54" t="s">
        <v>70</v>
      </c>
      <c r="AS10" s="54" t="s">
        <v>70</v>
      </c>
      <c r="AT10" s="54" t="s">
        <v>70</v>
      </c>
    </row>
    <row r="11" spans="1:46" x14ac:dyDescent="0.2">
      <c r="A11" s="42">
        <v>24</v>
      </c>
      <c r="B11" s="42">
        <v>11</v>
      </c>
      <c r="C11" s="45">
        <v>50</v>
      </c>
      <c r="D11" s="42">
        <v>10</v>
      </c>
      <c r="H11" s="42" t="s">
        <v>51</v>
      </c>
      <c r="I11" s="46">
        <v>500</v>
      </c>
      <c r="O11" s="52"/>
      <c r="T11" s="41">
        <v>10</v>
      </c>
      <c r="U11" s="45">
        <v>50</v>
      </c>
      <c r="V11" s="72">
        <v>15</v>
      </c>
      <c r="W11" s="54" t="s">
        <v>70</v>
      </c>
      <c r="X11" s="63">
        <v>29</v>
      </c>
      <c r="Y11" s="64">
        <v>32.5</v>
      </c>
      <c r="Z11" s="71">
        <v>36</v>
      </c>
      <c r="AA11" s="54" t="s">
        <v>70</v>
      </c>
      <c r="AB11" s="54" t="s">
        <v>70</v>
      </c>
      <c r="AC11" s="54" t="s">
        <v>70</v>
      </c>
      <c r="AD11" s="54" t="s">
        <v>70</v>
      </c>
      <c r="AE11" s="54" t="s">
        <v>70</v>
      </c>
      <c r="AF11" s="54" t="s">
        <v>70</v>
      </c>
      <c r="AH11" s="41">
        <v>10</v>
      </c>
      <c r="AI11" s="45">
        <v>50</v>
      </c>
      <c r="AJ11" s="72">
        <v>0.51</v>
      </c>
      <c r="AK11" s="54" t="s">
        <v>70</v>
      </c>
      <c r="AL11" s="63">
        <v>1.83</v>
      </c>
      <c r="AM11" s="64">
        <v>2.33</v>
      </c>
      <c r="AN11" s="71">
        <v>2.93</v>
      </c>
      <c r="AO11" s="54" t="s">
        <v>70</v>
      </c>
      <c r="AP11" s="54" t="s">
        <v>70</v>
      </c>
      <c r="AQ11" s="54" t="s">
        <v>70</v>
      </c>
      <c r="AR11" s="54" t="s">
        <v>70</v>
      </c>
      <c r="AS11" s="54" t="s">
        <v>70</v>
      </c>
      <c r="AT11" s="54" t="s">
        <v>70</v>
      </c>
    </row>
    <row r="12" spans="1:46" x14ac:dyDescent="0.2">
      <c r="A12" s="42">
        <v>27</v>
      </c>
      <c r="B12" s="42">
        <v>12</v>
      </c>
      <c r="C12" s="45">
        <v>70</v>
      </c>
      <c r="D12" s="42">
        <v>11</v>
      </c>
      <c r="O12" s="52"/>
      <c r="T12" s="41">
        <v>11</v>
      </c>
      <c r="U12" s="45">
        <v>70</v>
      </c>
      <c r="V12" s="72">
        <v>17</v>
      </c>
      <c r="W12" s="54" t="s">
        <v>70</v>
      </c>
      <c r="X12" s="63">
        <v>34</v>
      </c>
      <c r="Y12" s="64">
        <v>37.5</v>
      </c>
      <c r="Z12" s="71">
        <v>43</v>
      </c>
      <c r="AA12" s="54" t="s">
        <v>70</v>
      </c>
      <c r="AB12" s="54" t="s">
        <v>70</v>
      </c>
      <c r="AC12" s="54" t="s">
        <v>70</v>
      </c>
      <c r="AD12" s="54" t="s">
        <v>70</v>
      </c>
      <c r="AE12" s="54" t="s">
        <v>70</v>
      </c>
      <c r="AF12" s="54" t="s">
        <v>70</v>
      </c>
      <c r="AH12" s="41">
        <v>11</v>
      </c>
      <c r="AI12" s="45">
        <v>70</v>
      </c>
      <c r="AJ12" s="72">
        <v>0.72</v>
      </c>
      <c r="AK12" s="54" t="s">
        <v>70</v>
      </c>
      <c r="AL12" s="63">
        <v>2.56</v>
      </c>
      <c r="AM12" s="64">
        <v>3.77</v>
      </c>
      <c r="AN12" s="71">
        <v>4.1500000000000004</v>
      </c>
      <c r="AO12" s="54" t="s">
        <v>70</v>
      </c>
      <c r="AP12" s="54" t="s">
        <v>70</v>
      </c>
      <c r="AQ12" s="54" t="s">
        <v>70</v>
      </c>
      <c r="AR12" s="54" t="s">
        <v>70</v>
      </c>
      <c r="AS12" s="54" t="s">
        <v>70</v>
      </c>
      <c r="AT12" s="54" t="s">
        <v>70</v>
      </c>
    </row>
    <row r="13" spans="1:46" ht="13.5" thickBot="1" x14ac:dyDescent="0.25">
      <c r="A13" s="42">
        <v>37</v>
      </c>
      <c r="B13" s="42">
        <v>13</v>
      </c>
      <c r="C13" s="45">
        <v>95</v>
      </c>
      <c r="D13" s="42">
        <v>12</v>
      </c>
      <c r="O13" s="52"/>
      <c r="T13" s="41">
        <v>12</v>
      </c>
      <c r="U13" s="45">
        <v>95</v>
      </c>
      <c r="V13" s="72">
        <v>19</v>
      </c>
      <c r="W13" s="54" t="s">
        <v>70</v>
      </c>
      <c r="X13" s="63">
        <v>38.5</v>
      </c>
      <c r="Y13" s="64">
        <v>42.5</v>
      </c>
      <c r="Z13" s="73">
        <v>47</v>
      </c>
      <c r="AA13" s="54" t="s">
        <v>70</v>
      </c>
      <c r="AB13" s="54" t="s">
        <v>70</v>
      </c>
      <c r="AC13" s="54" t="s">
        <v>70</v>
      </c>
      <c r="AD13" s="54" t="s">
        <v>70</v>
      </c>
      <c r="AE13" s="54" t="s">
        <v>70</v>
      </c>
      <c r="AF13" s="54" t="s">
        <v>70</v>
      </c>
      <c r="AH13" s="41">
        <v>12</v>
      </c>
      <c r="AI13" s="45">
        <v>95</v>
      </c>
      <c r="AJ13" s="72">
        <v>0.97</v>
      </c>
      <c r="AK13" s="54" t="s">
        <v>70</v>
      </c>
      <c r="AL13" s="63">
        <v>3.47</v>
      </c>
      <c r="AM13" s="64">
        <v>4.34</v>
      </c>
      <c r="AN13" s="73">
        <v>5.55</v>
      </c>
      <c r="AO13" s="54" t="s">
        <v>70</v>
      </c>
      <c r="AP13" s="54" t="s">
        <v>70</v>
      </c>
      <c r="AQ13" s="54" t="s">
        <v>70</v>
      </c>
      <c r="AR13" s="54" t="s">
        <v>70</v>
      </c>
      <c r="AS13" s="54" t="s">
        <v>70</v>
      </c>
      <c r="AT13" s="54" t="s">
        <v>70</v>
      </c>
    </row>
    <row r="14" spans="1:46" x14ac:dyDescent="0.2">
      <c r="A14" s="42" t="s">
        <v>50</v>
      </c>
      <c r="B14" s="42">
        <v>3</v>
      </c>
      <c r="C14" s="45">
        <v>120</v>
      </c>
      <c r="D14" s="42">
        <v>13</v>
      </c>
      <c r="O14" s="52"/>
      <c r="T14" s="41">
        <v>13</v>
      </c>
      <c r="U14" s="45">
        <v>120</v>
      </c>
      <c r="V14" s="72">
        <v>21</v>
      </c>
      <c r="W14" s="54" t="s">
        <v>70</v>
      </c>
      <c r="X14" s="63">
        <v>42.5</v>
      </c>
      <c r="Y14" s="74">
        <v>47.5</v>
      </c>
      <c r="Z14" s="54" t="s">
        <v>70</v>
      </c>
      <c r="AA14" s="54" t="s">
        <v>70</v>
      </c>
      <c r="AB14" s="54" t="s">
        <v>70</v>
      </c>
      <c r="AC14" s="54" t="s">
        <v>70</v>
      </c>
      <c r="AD14" s="54" t="s">
        <v>70</v>
      </c>
      <c r="AE14" s="54" t="s">
        <v>70</v>
      </c>
      <c r="AF14" s="54" t="s">
        <v>70</v>
      </c>
      <c r="AH14" s="41">
        <v>13</v>
      </c>
      <c r="AI14" s="45">
        <v>120</v>
      </c>
      <c r="AJ14" s="72">
        <v>1.21</v>
      </c>
      <c r="AK14" s="54" t="s">
        <v>70</v>
      </c>
      <c r="AL14" s="63">
        <v>4.41</v>
      </c>
      <c r="AM14" s="74">
        <v>5.59</v>
      </c>
      <c r="AN14" s="54" t="s">
        <v>70</v>
      </c>
      <c r="AO14" s="54" t="s">
        <v>70</v>
      </c>
      <c r="AP14" s="54" t="s">
        <v>70</v>
      </c>
      <c r="AQ14" s="54" t="s">
        <v>70</v>
      </c>
      <c r="AR14" s="54" t="s">
        <v>70</v>
      </c>
      <c r="AS14" s="54" t="s">
        <v>70</v>
      </c>
      <c r="AT14" s="54" t="s">
        <v>70</v>
      </c>
    </row>
    <row r="15" spans="1:46" x14ac:dyDescent="0.2">
      <c r="A15" s="42" t="s">
        <v>49</v>
      </c>
      <c r="B15" s="42">
        <v>4</v>
      </c>
      <c r="C15" s="45">
        <v>150</v>
      </c>
      <c r="D15" s="42">
        <v>14</v>
      </c>
      <c r="O15" s="52"/>
      <c r="T15" s="41">
        <v>14</v>
      </c>
      <c r="U15" s="45">
        <v>150</v>
      </c>
      <c r="V15" s="72">
        <v>23</v>
      </c>
      <c r="W15" s="54" t="s">
        <v>70</v>
      </c>
      <c r="X15" s="63">
        <v>47.5</v>
      </c>
      <c r="Y15" s="74">
        <v>52.5</v>
      </c>
      <c r="Z15" s="54" t="s">
        <v>70</v>
      </c>
      <c r="AA15" s="54" t="s">
        <v>70</v>
      </c>
      <c r="AB15" s="54" t="s">
        <v>70</v>
      </c>
      <c r="AC15" s="54" t="s">
        <v>70</v>
      </c>
      <c r="AD15" s="54" t="s">
        <v>70</v>
      </c>
      <c r="AE15" s="54" t="s">
        <v>70</v>
      </c>
      <c r="AF15" s="54" t="s">
        <v>70</v>
      </c>
      <c r="AH15" s="41">
        <v>14</v>
      </c>
      <c r="AI15" s="45">
        <v>150</v>
      </c>
      <c r="AJ15" s="72">
        <v>1.478</v>
      </c>
      <c r="AK15" s="54" t="s">
        <v>70</v>
      </c>
      <c r="AL15" s="63">
        <v>5.32</v>
      </c>
      <c r="AM15" s="74">
        <v>6.65</v>
      </c>
      <c r="AN15" s="54" t="s">
        <v>70</v>
      </c>
      <c r="AO15" s="54" t="s">
        <v>70</v>
      </c>
      <c r="AP15" s="54" t="s">
        <v>70</v>
      </c>
      <c r="AQ15" s="54" t="s">
        <v>70</v>
      </c>
      <c r="AR15" s="54" t="s">
        <v>70</v>
      </c>
      <c r="AS15" s="54" t="s">
        <v>70</v>
      </c>
      <c r="AT15" s="54" t="s">
        <v>70</v>
      </c>
    </row>
    <row r="16" spans="1:46" x14ac:dyDescent="0.2">
      <c r="A16" s="42" t="s">
        <v>48</v>
      </c>
      <c r="B16" s="42">
        <v>5</v>
      </c>
      <c r="C16" s="45">
        <v>185</v>
      </c>
      <c r="D16" s="42">
        <v>15</v>
      </c>
      <c r="O16" s="52"/>
      <c r="T16" s="41">
        <v>15</v>
      </c>
      <c r="U16" s="45">
        <v>185</v>
      </c>
      <c r="V16" s="72">
        <v>25.5</v>
      </c>
      <c r="W16" s="54" t="s">
        <v>70</v>
      </c>
      <c r="X16" s="63">
        <v>53</v>
      </c>
      <c r="Y16" s="74">
        <v>59</v>
      </c>
      <c r="Z16" s="54" t="s">
        <v>70</v>
      </c>
      <c r="AA16" s="54" t="s">
        <v>70</v>
      </c>
      <c r="AB16" s="54" t="s">
        <v>70</v>
      </c>
      <c r="AC16" s="54" t="s">
        <v>70</v>
      </c>
      <c r="AD16" s="54" t="s">
        <v>70</v>
      </c>
      <c r="AE16" s="54" t="s">
        <v>70</v>
      </c>
      <c r="AF16" s="54" t="s">
        <v>70</v>
      </c>
      <c r="AH16" s="41">
        <v>15</v>
      </c>
      <c r="AI16" s="45">
        <v>185</v>
      </c>
      <c r="AJ16" s="72">
        <v>1.83</v>
      </c>
      <c r="AK16" s="54" t="s">
        <v>70</v>
      </c>
      <c r="AL16" s="63">
        <v>6.56</v>
      </c>
      <c r="AM16" s="74">
        <v>8.35</v>
      </c>
      <c r="AN16" s="54" t="s">
        <v>70</v>
      </c>
      <c r="AO16" s="54" t="s">
        <v>70</v>
      </c>
      <c r="AP16" s="54" t="s">
        <v>70</v>
      </c>
      <c r="AQ16" s="54" t="s">
        <v>70</v>
      </c>
      <c r="AR16" s="54" t="s">
        <v>70</v>
      </c>
      <c r="AS16" s="54" t="s">
        <v>70</v>
      </c>
      <c r="AT16" s="54" t="s">
        <v>70</v>
      </c>
    </row>
    <row r="17" spans="1:46" x14ac:dyDescent="0.2">
      <c r="A17" s="42" t="s">
        <v>47</v>
      </c>
      <c r="B17" s="42">
        <v>6</v>
      </c>
      <c r="C17" s="45">
        <v>240</v>
      </c>
      <c r="D17" s="42">
        <v>16</v>
      </c>
      <c r="O17" s="52"/>
      <c r="T17" s="41">
        <v>16</v>
      </c>
      <c r="U17" s="45">
        <v>240</v>
      </c>
      <c r="V17" s="72">
        <v>28.5</v>
      </c>
      <c r="W17" s="54" t="s">
        <v>70</v>
      </c>
      <c r="X17" s="63">
        <v>59.5</v>
      </c>
      <c r="Y17" s="74">
        <v>66.5</v>
      </c>
      <c r="Z17" s="54" t="s">
        <v>70</v>
      </c>
      <c r="AA17" s="54" t="s">
        <v>70</v>
      </c>
      <c r="AB17" s="54" t="s">
        <v>70</v>
      </c>
      <c r="AC17" s="54" t="s">
        <v>70</v>
      </c>
      <c r="AD17" s="54" t="s">
        <v>70</v>
      </c>
      <c r="AE17" s="54" t="s">
        <v>70</v>
      </c>
      <c r="AF17" s="54" t="s">
        <v>70</v>
      </c>
      <c r="AH17" s="41">
        <v>16</v>
      </c>
      <c r="AI17" s="45">
        <v>240</v>
      </c>
      <c r="AJ17" s="72">
        <v>2.36</v>
      </c>
      <c r="AK17" s="54" t="s">
        <v>70</v>
      </c>
      <c r="AL17" s="63">
        <v>8.4600000000000009</v>
      </c>
      <c r="AM17" s="74">
        <v>10.77</v>
      </c>
      <c r="AN17" s="54" t="s">
        <v>70</v>
      </c>
      <c r="AO17" s="54" t="s">
        <v>70</v>
      </c>
      <c r="AP17" s="54" t="s">
        <v>70</v>
      </c>
      <c r="AQ17" s="54" t="s">
        <v>70</v>
      </c>
      <c r="AR17" s="54" t="s">
        <v>70</v>
      </c>
      <c r="AS17" s="54" t="s">
        <v>70</v>
      </c>
      <c r="AT17" s="54" t="s">
        <v>70</v>
      </c>
    </row>
    <row r="18" spans="1:46" ht="13.5" thickBot="1" x14ac:dyDescent="0.25">
      <c r="A18" s="42" t="s">
        <v>46</v>
      </c>
      <c r="B18" s="42">
        <v>7</v>
      </c>
      <c r="C18" s="45">
        <v>300</v>
      </c>
      <c r="D18" s="42">
        <v>17</v>
      </c>
      <c r="O18" s="52"/>
      <c r="T18" s="41">
        <v>17</v>
      </c>
      <c r="U18" s="45">
        <v>300</v>
      </c>
      <c r="V18" s="72">
        <v>31</v>
      </c>
      <c r="W18" s="54" t="s">
        <v>70</v>
      </c>
      <c r="X18" s="75">
        <v>66</v>
      </c>
      <c r="Y18" s="69">
        <v>73.5</v>
      </c>
      <c r="Z18" s="54" t="s">
        <v>70</v>
      </c>
      <c r="AA18" s="54" t="s">
        <v>70</v>
      </c>
      <c r="AB18" s="54" t="s">
        <v>70</v>
      </c>
      <c r="AC18" s="54" t="s">
        <v>70</v>
      </c>
      <c r="AD18" s="54" t="s">
        <v>70</v>
      </c>
      <c r="AE18" s="54" t="s">
        <v>70</v>
      </c>
      <c r="AF18" s="54" t="s">
        <v>70</v>
      </c>
      <c r="AH18" s="41">
        <v>17</v>
      </c>
      <c r="AI18" s="45">
        <v>300</v>
      </c>
      <c r="AJ18" s="72">
        <v>2.95</v>
      </c>
      <c r="AK18" s="54" t="s">
        <v>70</v>
      </c>
      <c r="AL18" s="63">
        <v>10.87</v>
      </c>
      <c r="AM18" s="69">
        <v>13.64</v>
      </c>
      <c r="AN18" s="54" t="s">
        <v>70</v>
      </c>
      <c r="AO18" s="54" t="s">
        <v>70</v>
      </c>
      <c r="AP18" s="54" t="s">
        <v>70</v>
      </c>
      <c r="AQ18" s="54" t="s">
        <v>70</v>
      </c>
      <c r="AR18" s="54" t="s">
        <v>70</v>
      </c>
      <c r="AS18" s="54" t="s">
        <v>70</v>
      </c>
      <c r="AT18" s="54" t="s">
        <v>70</v>
      </c>
    </row>
    <row r="19" spans="1:46" ht="13.5" thickBot="1" x14ac:dyDescent="0.25">
      <c r="A19" s="42" t="s">
        <v>45</v>
      </c>
      <c r="B19" s="42">
        <v>8</v>
      </c>
      <c r="C19" s="45">
        <v>400</v>
      </c>
      <c r="D19" s="42">
        <v>18</v>
      </c>
      <c r="O19" s="52"/>
      <c r="T19" s="41">
        <v>18</v>
      </c>
      <c r="U19" s="45">
        <v>400</v>
      </c>
      <c r="V19" s="72">
        <v>34.5</v>
      </c>
      <c r="W19" s="54" t="s">
        <v>70</v>
      </c>
      <c r="X19" s="54" t="s">
        <v>70</v>
      </c>
      <c r="Y19" s="54" t="s">
        <v>70</v>
      </c>
      <c r="Z19" s="54" t="s">
        <v>70</v>
      </c>
      <c r="AA19" s="54" t="s">
        <v>70</v>
      </c>
      <c r="AB19" s="54" t="s">
        <v>70</v>
      </c>
      <c r="AC19" s="54" t="s">
        <v>70</v>
      </c>
      <c r="AD19" s="54" t="s">
        <v>70</v>
      </c>
      <c r="AE19" s="54" t="s">
        <v>70</v>
      </c>
      <c r="AF19" s="54" t="s">
        <v>70</v>
      </c>
      <c r="AH19" s="41">
        <v>18</v>
      </c>
      <c r="AI19" s="45">
        <v>400</v>
      </c>
      <c r="AJ19" s="101">
        <v>3.86</v>
      </c>
      <c r="AK19" s="54" t="s">
        <v>70</v>
      </c>
      <c r="AL19" s="70" t="s">
        <v>70</v>
      </c>
      <c r="AM19" s="54" t="s">
        <v>70</v>
      </c>
      <c r="AN19" s="54" t="s">
        <v>70</v>
      </c>
      <c r="AO19" s="54" t="s">
        <v>70</v>
      </c>
      <c r="AP19" s="54" t="s">
        <v>70</v>
      </c>
      <c r="AQ19" s="54" t="s">
        <v>70</v>
      </c>
      <c r="AR19" s="54" t="s">
        <v>70</v>
      </c>
      <c r="AS19" s="54" t="s">
        <v>70</v>
      </c>
      <c r="AT19" s="54" t="s">
        <v>70</v>
      </c>
    </row>
    <row r="20" spans="1:46" x14ac:dyDescent="0.2">
      <c r="A20" s="42" t="s">
        <v>44</v>
      </c>
      <c r="B20" s="42">
        <v>9</v>
      </c>
      <c r="C20" s="45">
        <v>500</v>
      </c>
      <c r="D20" s="42">
        <v>19</v>
      </c>
      <c r="O20" s="52"/>
      <c r="T20" s="41">
        <v>19</v>
      </c>
      <c r="U20" s="45">
        <v>500</v>
      </c>
      <c r="V20" s="72">
        <v>38.5</v>
      </c>
      <c r="W20" s="54" t="s">
        <v>70</v>
      </c>
      <c r="X20" s="54" t="s">
        <v>70</v>
      </c>
      <c r="Y20" s="54" t="s">
        <v>70</v>
      </c>
      <c r="Z20" s="54" t="s">
        <v>70</v>
      </c>
      <c r="AA20" s="54" t="s">
        <v>70</v>
      </c>
      <c r="AB20" s="54" t="s">
        <v>70</v>
      </c>
      <c r="AC20" s="54" t="s">
        <v>70</v>
      </c>
      <c r="AD20" s="54" t="s">
        <v>70</v>
      </c>
      <c r="AE20" s="54" t="s">
        <v>70</v>
      </c>
      <c r="AF20" s="54" t="s">
        <v>70</v>
      </c>
      <c r="AH20" s="41">
        <v>19</v>
      </c>
      <c r="AI20" s="45">
        <v>500</v>
      </c>
      <c r="AJ20" s="101">
        <v>4.8899999999999997</v>
      </c>
      <c r="AK20" s="54" t="s">
        <v>70</v>
      </c>
      <c r="AL20" s="54" t="s">
        <v>70</v>
      </c>
      <c r="AM20" s="54" t="s">
        <v>70</v>
      </c>
      <c r="AN20" s="54" t="s">
        <v>70</v>
      </c>
      <c r="AO20" s="54" t="s">
        <v>70</v>
      </c>
      <c r="AP20" s="54" t="s">
        <v>70</v>
      </c>
      <c r="AQ20" s="54" t="s">
        <v>70</v>
      </c>
      <c r="AR20" s="54" t="s">
        <v>70</v>
      </c>
      <c r="AS20" s="54" t="s">
        <v>70</v>
      </c>
      <c r="AT20" s="54" t="s">
        <v>70</v>
      </c>
    </row>
    <row r="21" spans="1:46" ht="13.5" thickBot="1" x14ac:dyDescent="0.25">
      <c r="A21" s="42" t="s">
        <v>43</v>
      </c>
      <c r="B21" s="42">
        <v>10</v>
      </c>
      <c r="C21" s="45">
        <v>630</v>
      </c>
      <c r="D21" s="42">
        <v>20</v>
      </c>
      <c r="O21" s="52"/>
      <c r="T21" s="41">
        <v>20</v>
      </c>
      <c r="U21" s="45">
        <v>630</v>
      </c>
      <c r="V21" s="70">
        <v>43</v>
      </c>
      <c r="W21" s="54" t="s">
        <v>70</v>
      </c>
      <c r="X21" s="54" t="s">
        <v>70</v>
      </c>
      <c r="Y21" s="54" t="s">
        <v>70</v>
      </c>
      <c r="Z21" s="54" t="s">
        <v>70</v>
      </c>
      <c r="AA21" s="54" t="s">
        <v>70</v>
      </c>
      <c r="AB21" s="54" t="s">
        <v>70</v>
      </c>
      <c r="AC21" s="54" t="s">
        <v>70</v>
      </c>
      <c r="AD21" s="54" t="s">
        <v>70</v>
      </c>
      <c r="AE21" s="54" t="s">
        <v>70</v>
      </c>
      <c r="AF21" s="54" t="s">
        <v>70</v>
      </c>
      <c r="AH21" s="41">
        <v>20</v>
      </c>
      <c r="AI21" s="45">
        <v>630</v>
      </c>
      <c r="AJ21" s="70">
        <v>6.29</v>
      </c>
      <c r="AK21" s="54" t="s">
        <v>70</v>
      </c>
      <c r="AL21" s="54" t="s">
        <v>70</v>
      </c>
      <c r="AM21" s="54" t="s">
        <v>70</v>
      </c>
      <c r="AN21" s="54" t="s">
        <v>70</v>
      </c>
      <c r="AO21" s="54" t="s">
        <v>70</v>
      </c>
      <c r="AP21" s="54" t="s">
        <v>70</v>
      </c>
      <c r="AQ21" s="54" t="s">
        <v>70</v>
      </c>
      <c r="AR21" s="54" t="s">
        <v>70</v>
      </c>
      <c r="AS21" s="54" t="s">
        <v>70</v>
      </c>
      <c r="AT21" s="54" t="s">
        <v>70</v>
      </c>
    </row>
    <row r="22" spans="1:46" x14ac:dyDescent="0.2">
      <c r="A22" s="42" t="s">
        <v>42</v>
      </c>
      <c r="B22" s="42">
        <v>11</v>
      </c>
      <c r="C22" s="45" t="s">
        <v>41</v>
      </c>
      <c r="D22" s="42">
        <v>21</v>
      </c>
      <c r="O22" s="52"/>
      <c r="T22" s="41">
        <v>21</v>
      </c>
      <c r="U22" s="45" t="s">
        <v>41</v>
      </c>
      <c r="V22" s="54" t="s">
        <v>70</v>
      </c>
      <c r="W22" s="54" t="s">
        <v>70</v>
      </c>
      <c r="X22" s="54" t="s">
        <v>70</v>
      </c>
      <c r="Y22" s="76">
        <v>31.1</v>
      </c>
      <c r="Z22" s="54" t="s">
        <v>70</v>
      </c>
      <c r="AA22" s="54" t="s">
        <v>70</v>
      </c>
      <c r="AB22" s="54" t="s">
        <v>70</v>
      </c>
      <c r="AC22" s="54" t="s">
        <v>70</v>
      </c>
      <c r="AD22" s="54" t="s">
        <v>70</v>
      </c>
      <c r="AE22" s="54" t="s">
        <v>70</v>
      </c>
      <c r="AF22" s="54" t="s">
        <v>70</v>
      </c>
      <c r="AH22" s="41">
        <v>21</v>
      </c>
      <c r="AI22" s="43" t="s">
        <v>41</v>
      </c>
      <c r="AJ22" s="54" t="s">
        <v>70</v>
      </c>
      <c r="AK22" s="54" t="s">
        <v>70</v>
      </c>
      <c r="AL22" s="54" t="s">
        <v>70</v>
      </c>
      <c r="AM22" s="102">
        <v>2.1800000000000002</v>
      </c>
      <c r="AN22" s="54" t="s">
        <v>70</v>
      </c>
      <c r="AO22" s="54" t="s">
        <v>70</v>
      </c>
      <c r="AP22" s="54" t="s">
        <v>70</v>
      </c>
      <c r="AQ22" s="54" t="s">
        <v>70</v>
      </c>
      <c r="AR22" s="54" t="s">
        <v>70</v>
      </c>
      <c r="AS22" s="54" t="s">
        <v>70</v>
      </c>
      <c r="AT22" s="54" t="s">
        <v>70</v>
      </c>
    </row>
    <row r="23" spans="1:46" x14ac:dyDescent="0.2">
      <c r="A23" s="42" t="s">
        <v>40</v>
      </c>
      <c r="B23" s="42">
        <v>12</v>
      </c>
      <c r="C23" s="45" t="s">
        <v>39</v>
      </c>
      <c r="D23" s="42">
        <v>22</v>
      </c>
      <c r="O23" s="52"/>
      <c r="T23" s="41">
        <v>22</v>
      </c>
      <c r="U23" s="45" t="s">
        <v>39</v>
      </c>
      <c r="V23" s="54" t="s">
        <v>70</v>
      </c>
      <c r="W23" s="54" t="s">
        <v>70</v>
      </c>
      <c r="X23" s="54" t="s">
        <v>70</v>
      </c>
      <c r="Y23" s="77">
        <v>36.200000000000003</v>
      </c>
      <c r="Z23" s="54" t="s">
        <v>70</v>
      </c>
      <c r="AA23" s="54" t="s">
        <v>70</v>
      </c>
      <c r="AB23" s="54" t="s">
        <v>70</v>
      </c>
      <c r="AC23" s="54" t="s">
        <v>70</v>
      </c>
      <c r="AD23" s="54" t="s">
        <v>70</v>
      </c>
      <c r="AE23" s="54" t="s">
        <v>70</v>
      </c>
      <c r="AF23" s="54" t="s">
        <v>70</v>
      </c>
      <c r="AH23" s="41">
        <v>22</v>
      </c>
      <c r="AI23" s="45" t="s">
        <v>39</v>
      </c>
      <c r="AJ23" s="54" t="s">
        <v>70</v>
      </c>
      <c r="AK23" s="54" t="s">
        <v>70</v>
      </c>
      <c r="AL23" s="54" t="s">
        <v>70</v>
      </c>
      <c r="AM23" s="77">
        <v>3.05</v>
      </c>
      <c r="AN23" s="54" t="s">
        <v>70</v>
      </c>
      <c r="AO23" s="54" t="s">
        <v>70</v>
      </c>
      <c r="AP23" s="54" t="s">
        <v>70</v>
      </c>
      <c r="AQ23" s="54" t="s">
        <v>70</v>
      </c>
      <c r="AR23" s="54" t="s">
        <v>70</v>
      </c>
      <c r="AS23" s="54" t="s">
        <v>70</v>
      </c>
      <c r="AT23" s="54" t="s">
        <v>70</v>
      </c>
    </row>
    <row r="24" spans="1:46" x14ac:dyDescent="0.2">
      <c r="C24" s="45" t="s">
        <v>38</v>
      </c>
      <c r="D24" s="42">
        <v>23</v>
      </c>
      <c r="O24" s="52"/>
      <c r="T24" s="41">
        <v>23</v>
      </c>
      <c r="U24" s="43" t="s">
        <v>38</v>
      </c>
      <c r="V24" s="54" t="s">
        <v>70</v>
      </c>
      <c r="W24" s="54" t="s">
        <v>70</v>
      </c>
      <c r="X24" s="54" t="s">
        <v>70</v>
      </c>
      <c r="Y24" s="77">
        <v>40.6</v>
      </c>
      <c r="Z24" s="54" t="s">
        <v>70</v>
      </c>
      <c r="AA24" s="54" t="s">
        <v>70</v>
      </c>
      <c r="AB24" s="54" t="s">
        <v>70</v>
      </c>
      <c r="AC24" s="54" t="s">
        <v>70</v>
      </c>
      <c r="AD24" s="54" t="s">
        <v>70</v>
      </c>
      <c r="AE24" s="54" t="s">
        <v>70</v>
      </c>
      <c r="AF24" s="54" t="s">
        <v>70</v>
      </c>
      <c r="AH24" s="41">
        <v>23</v>
      </c>
      <c r="AI24" s="45" t="s">
        <v>71</v>
      </c>
      <c r="AJ24" s="54" t="s">
        <v>70</v>
      </c>
      <c r="AK24" s="54" t="s">
        <v>70</v>
      </c>
      <c r="AL24" s="54" t="s">
        <v>70</v>
      </c>
      <c r="AM24" s="77">
        <v>4.0599999999999996</v>
      </c>
      <c r="AN24" s="54" t="s">
        <v>70</v>
      </c>
      <c r="AO24" s="54" t="s">
        <v>70</v>
      </c>
      <c r="AP24" s="54" t="s">
        <v>70</v>
      </c>
      <c r="AQ24" s="54" t="s">
        <v>70</v>
      </c>
      <c r="AR24" s="54" t="s">
        <v>70</v>
      </c>
      <c r="AS24" s="54" t="s">
        <v>70</v>
      </c>
      <c r="AT24" s="54" t="s">
        <v>70</v>
      </c>
    </row>
    <row r="25" spans="1:46" x14ac:dyDescent="0.2">
      <c r="C25" s="45" t="s">
        <v>37</v>
      </c>
      <c r="D25" s="42">
        <v>24</v>
      </c>
      <c r="O25" s="52"/>
      <c r="T25" s="41">
        <v>24</v>
      </c>
      <c r="U25" s="45" t="s">
        <v>37</v>
      </c>
      <c r="V25" s="54" t="s">
        <v>70</v>
      </c>
      <c r="W25" s="54" t="s">
        <v>70</v>
      </c>
      <c r="X25" s="54" t="s">
        <v>70</v>
      </c>
      <c r="Y25" s="77">
        <v>45.4</v>
      </c>
      <c r="Z25" s="54" t="s">
        <v>70</v>
      </c>
      <c r="AA25" s="54" t="s">
        <v>70</v>
      </c>
      <c r="AB25" s="54" t="s">
        <v>70</v>
      </c>
      <c r="AC25" s="54" t="s">
        <v>70</v>
      </c>
      <c r="AD25" s="54" t="s">
        <v>70</v>
      </c>
      <c r="AE25" s="54" t="s">
        <v>70</v>
      </c>
      <c r="AF25" s="54" t="s">
        <v>70</v>
      </c>
      <c r="AH25" s="41">
        <v>24</v>
      </c>
      <c r="AI25" s="45" t="s">
        <v>37</v>
      </c>
      <c r="AJ25" s="54" t="s">
        <v>70</v>
      </c>
      <c r="AK25" s="54" t="s">
        <v>70</v>
      </c>
      <c r="AL25" s="54" t="s">
        <v>70</v>
      </c>
      <c r="AM25" s="77">
        <v>5.0599999999999996</v>
      </c>
      <c r="AN25" s="54" t="s">
        <v>70</v>
      </c>
      <c r="AO25" s="54" t="s">
        <v>70</v>
      </c>
      <c r="AP25" s="54" t="s">
        <v>70</v>
      </c>
      <c r="AQ25" s="54" t="s">
        <v>70</v>
      </c>
      <c r="AR25" s="54" t="s">
        <v>70</v>
      </c>
      <c r="AS25" s="54" t="s">
        <v>70</v>
      </c>
      <c r="AT25" s="54" t="s">
        <v>70</v>
      </c>
    </row>
    <row r="26" spans="1:46" x14ac:dyDescent="0.2">
      <c r="C26" s="45" t="s">
        <v>36</v>
      </c>
      <c r="D26" s="42">
        <v>25</v>
      </c>
      <c r="O26" s="52"/>
      <c r="T26" s="41">
        <v>25</v>
      </c>
      <c r="U26" s="45" t="s">
        <v>36</v>
      </c>
      <c r="V26" s="54" t="s">
        <v>70</v>
      </c>
      <c r="W26" s="54" t="s">
        <v>70</v>
      </c>
      <c r="X26" s="54" t="s">
        <v>70</v>
      </c>
      <c r="Y26" s="77">
        <v>49.5</v>
      </c>
      <c r="Z26" s="54" t="s">
        <v>70</v>
      </c>
      <c r="AA26" s="54" t="s">
        <v>70</v>
      </c>
      <c r="AB26" s="54" t="s">
        <v>70</v>
      </c>
      <c r="AC26" s="54" t="s">
        <v>70</v>
      </c>
      <c r="AD26" s="54" t="s">
        <v>70</v>
      </c>
      <c r="AE26" s="54" t="s">
        <v>70</v>
      </c>
      <c r="AF26" s="54" t="s">
        <v>70</v>
      </c>
      <c r="AH26" s="41">
        <v>25</v>
      </c>
      <c r="AI26" s="45" t="s">
        <v>36</v>
      </c>
      <c r="AJ26" s="54" t="s">
        <v>70</v>
      </c>
      <c r="AK26" s="54" t="s">
        <v>70</v>
      </c>
      <c r="AL26" s="54" t="s">
        <v>70</v>
      </c>
      <c r="AM26" s="77">
        <v>5.94</v>
      </c>
      <c r="AN26" s="54" t="s">
        <v>70</v>
      </c>
      <c r="AO26" s="54" t="s">
        <v>70</v>
      </c>
      <c r="AP26" s="54" t="s">
        <v>70</v>
      </c>
      <c r="AQ26" s="54" t="s">
        <v>70</v>
      </c>
      <c r="AR26" s="54" t="s">
        <v>70</v>
      </c>
      <c r="AS26" s="54" t="s">
        <v>70</v>
      </c>
      <c r="AT26" s="54" t="s">
        <v>70</v>
      </c>
    </row>
    <row r="27" spans="1:46" x14ac:dyDescent="0.2">
      <c r="C27" s="45" t="s">
        <v>19</v>
      </c>
      <c r="D27" s="42">
        <v>26</v>
      </c>
      <c r="O27" s="52"/>
      <c r="T27" s="41">
        <v>26</v>
      </c>
      <c r="U27" s="45" t="s">
        <v>19</v>
      </c>
      <c r="V27" s="54" t="s">
        <v>70</v>
      </c>
      <c r="W27" s="54" t="s">
        <v>70</v>
      </c>
      <c r="X27" s="54" t="s">
        <v>70</v>
      </c>
      <c r="Y27" s="77">
        <v>54.4</v>
      </c>
      <c r="Z27" s="54" t="s">
        <v>70</v>
      </c>
      <c r="AA27" s="54" t="s">
        <v>70</v>
      </c>
      <c r="AB27" s="54" t="s">
        <v>70</v>
      </c>
      <c r="AC27" s="54" t="s">
        <v>70</v>
      </c>
      <c r="AD27" s="54" t="s">
        <v>70</v>
      </c>
      <c r="AE27" s="54" t="s">
        <v>70</v>
      </c>
      <c r="AF27" s="54" t="s">
        <v>70</v>
      </c>
      <c r="AH27" s="41">
        <v>26</v>
      </c>
      <c r="AI27" s="45" t="s">
        <v>19</v>
      </c>
      <c r="AJ27" s="54" t="s">
        <v>70</v>
      </c>
      <c r="AK27" s="54" t="s">
        <v>70</v>
      </c>
      <c r="AL27" s="54" t="s">
        <v>70</v>
      </c>
      <c r="AM27" s="77">
        <v>7.4</v>
      </c>
      <c r="AN27" s="54" t="s">
        <v>70</v>
      </c>
      <c r="AO27" s="54" t="s">
        <v>70</v>
      </c>
      <c r="AP27" s="54" t="s">
        <v>70</v>
      </c>
      <c r="AQ27" s="54" t="s">
        <v>70</v>
      </c>
      <c r="AR27" s="54" t="s">
        <v>70</v>
      </c>
      <c r="AS27" s="54" t="s">
        <v>70</v>
      </c>
      <c r="AT27" s="54" t="s">
        <v>70</v>
      </c>
    </row>
    <row r="28" spans="1:46" ht="13.5" thickBot="1" x14ac:dyDescent="0.25">
      <c r="C28" s="45" t="s">
        <v>35</v>
      </c>
      <c r="D28" s="42">
        <v>27</v>
      </c>
      <c r="O28" s="52"/>
      <c r="T28" s="41">
        <v>27</v>
      </c>
      <c r="U28" s="45" t="s">
        <v>35</v>
      </c>
      <c r="V28" s="54" t="s">
        <v>70</v>
      </c>
      <c r="W28" s="54" t="s">
        <v>70</v>
      </c>
      <c r="X28" s="54" t="s">
        <v>70</v>
      </c>
      <c r="Y28" s="78">
        <v>61.5</v>
      </c>
      <c r="Z28" s="54" t="s">
        <v>70</v>
      </c>
      <c r="AA28" s="54" t="s">
        <v>70</v>
      </c>
      <c r="AB28" s="54" t="s">
        <v>70</v>
      </c>
      <c r="AC28" s="54" t="s">
        <v>70</v>
      </c>
      <c r="AD28" s="54" t="s">
        <v>70</v>
      </c>
      <c r="AE28" s="54" t="s">
        <v>70</v>
      </c>
      <c r="AF28" s="54" t="s">
        <v>70</v>
      </c>
      <c r="AH28" s="41">
        <v>27</v>
      </c>
      <c r="AI28" s="45" t="s">
        <v>35</v>
      </c>
      <c r="AJ28" s="54" t="s">
        <v>70</v>
      </c>
      <c r="AK28" s="54" t="s">
        <v>70</v>
      </c>
      <c r="AL28" s="54" t="s">
        <v>70</v>
      </c>
      <c r="AM28" s="78">
        <v>9.1999999999999993</v>
      </c>
      <c r="AN28" s="54" t="s">
        <v>70</v>
      </c>
      <c r="AO28" s="54" t="s">
        <v>70</v>
      </c>
      <c r="AP28" s="54" t="s">
        <v>70</v>
      </c>
      <c r="AQ28" s="54" t="s">
        <v>70</v>
      </c>
      <c r="AR28" s="54" t="s">
        <v>70</v>
      </c>
      <c r="AS28" s="54" t="s">
        <v>70</v>
      </c>
      <c r="AT28" s="54" t="s">
        <v>70</v>
      </c>
    </row>
    <row r="29" spans="1:46" x14ac:dyDescent="0.2">
      <c r="C29" s="44" t="s">
        <v>34</v>
      </c>
      <c r="D29" s="42">
        <v>2</v>
      </c>
      <c r="O29" s="52"/>
      <c r="U29" s="43"/>
    </row>
    <row r="30" spans="1:46" x14ac:dyDescent="0.2">
      <c r="C30" s="44" t="s">
        <v>33</v>
      </c>
      <c r="D30" s="42">
        <v>3</v>
      </c>
      <c r="O30" s="52"/>
      <c r="V30" s="55">
        <v>1</v>
      </c>
      <c r="W30" s="55">
        <v>2</v>
      </c>
      <c r="X30" s="55">
        <v>3</v>
      </c>
      <c r="Y30" s="79">
        <v>4</v>
      </c>
      <c r="Z30" s="55">
        <v>5</v>
      </c>
      <c r="AA30" s="55">
        <v>7</v>
      </c>
      <c r="AB30" s="55">
        <v>12</v>
      </c>
      <c r="AC30" s="55">
        <v>19</v>
      </c>
      <c r="AD30" s="55">
        <v>24</v>
      </c>
      <c r="AE30" s="55">
        <v>27</v>
      </c>
      <c r="AF30" s="55">
        <v>37</v>
      </c>
      <c r="AJ30" s="55">
        <v>1</v>
      </c>
      <c r="AK30" s="55">
        <v>2</v>
      </c>
      <c r="AL30" s="55">
        <v>3</v>
      </c>
      <c r="AM30" s="79">
        <v>4</v>
      </c>
      <c r="AN30" s="55">
        <v>5</v>
      </c>
      <c r="AO30" s="55">
        <v>7</v>
      </c>
      <c r="AP30" s="55">
        <v>12</v>
      </c>
      <c r="AQ30" s="55">
        <v>19</v>
      </c>
      <c r="AR30" s="55">
        <v>24</v>
      </c>
      <c r="AS30" s="55">
        <v>27</v>
      </c>
      <c r="AT30" s="55">
        <v>37</v>
      </c>
    </row>
    <row r="31" spans="1:46" x14ac:dyDescent="0.2">
      <c r="C31" s="43"/>
      <c r="D31" s="42"/>
      <c r="O31" s="52"/>
      <c r="AE31" s="80"/>
      <c r="AF31" s="80"/>
    </row>
    <row r="32" spans="1:46" x14ac:dyDescent="0.2">
      <c r="O32" s="52"/>
      <c r="T32" s="55" t="s">
        <v>21</v>
      </c>
      <c r="U32" s="54"/>
      <c r="V32" s="54">
        <v>1</v>
      </c>
      <c r="W32" s="41">
        <v>2</v>
      </c>
      <c r="X32" s="41">
        <v>3</v>
      </c>
      <c r="Y32" s="41">
        <v>4</v>
      </c>
      <c r="Z32" s="41">
        <v>5</v>
      </c>
      <c r="AA32" s="41">
        <v>6</v>
      </c>
      <c r="AB32" s="41">
        <v>7</v>
      </c>
      <c r="AC32" s="41">
        <v>8</v>
      </c>
      <c r="AD32" s="41">
        <v>9</v>
      </c>
      <c r="AE32" s="41">
        <v>10</v>
      </c>
      <c r="AF32" s="41">
        <v>11</v>
      </c>
      <c r="AH32" s="55" t="s">
        <v>21</v>
      </c>
      <c r="AI32" s="54"/>
      <c r="AJ32" s="54">
        <v>1</v>
      </c>
      <c r="AK32" s="41">
        <v>2</v>
      </c>
      <c r="AL32" s="41">
        <v>3</v>
      </c>
      <c r="AM32" s="41">
        <v>4</v>
      </c>
      <c r="AN32" s="41">
        <v>5</v>
      </c>
      <c r="AO32" s="41">
        <v>6</v>
      </c>
      <c r="AP32" s="41">
        <v>7</v>
      </c>
      <c r="AQ32" s="41">
        <v>8</v>
      </c>
      <c r="AR32" s="41">
        <v>9</v>
      </c>
      <c r="AS32" s="41">
        <v>10</v>
      </c>
      <c r="AT32" s="41">
        <v>11</v>
      </c>
    </row>
    <row r="33" spans="15:46" x14ac:dyDescent="0.2">
      <c r="O33" s="52"/>
      <c r="T33" s="41">
        <v>101</v>
      </c>
      <c r="U33" s="4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0</v>
      </c>
      <c r="AD33" s="52">
        <v>0</v>
      </c>
      <c r="AE33" s="52">
        <v>0</v>
      </c>
      <c r="AF33" s="52">
        <v>0</v>
      </c>
      <c r="AH33" s="41">
        <v>101</v>
      </c>
      <c r="AI33" s="4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</row>
    <row r="34" spans="15:46" x14ac:dyDescent="0.2">
      <c r="O34" s="52"/>
      <c r="T34" s="41">
        <v>102</v>
      </c>
      <c r="U34" s="45">
        <v>1.5</v>
      </c>
      <c r="V34" s="54" t="s">
        <v>70</v>
      </c>
      <c r="W34" s="54" t="s">
        <v>70</v>
      </c>
      <c r="X34" s="54" t="s">
        <v>70</v>
      </c>
      <c r="Y34" s="54" t="s">
        <v>70</v>
      </c>
      <c r="Z34" s="54" t="s">
        <v>70</v>
      </c>
      <c r="AA34" s="54" t="s">
        <v>70</v>
      </c>
      <c r="AB34" s="54" t="s">
        <v>70</v>
      </c>
      <c r="AC34" s="54" t="s">
        <v>70</v>
      </c>
      <c r="AD34" s="54" t="s">
        <v>70</v>
      </c>
      <c r="AE34" s="54" t="s">
        <v>70</v>
      </c>
      <c r="AF34" s="54" t="s">
        <v>70</v>
      </c>
      <c r="AH34" s="41">
        <v>102</v>
      </c>
      <c r="AI34" s="45">
        <v>1.5</v>
      </c>
      <c r="AJ34" s="54" t="s">
        <v>70</v>
      </c>
      <c r="AK34" s="54" t="s">
        <v>70</v>
      </c>
      <c r="AL34" s="54" t="s">
        <v>70</v>
      </c>
      <c r="AM34" s="54" t="s">
        <v>70</v>
      </c>
      <c r="AN34" s="54" t="s">
        <v>70</v>
      </c>
      <c r="AO34" s="54" t="s">
        <v>70</v>
      </c>
      <c r="AP34" s="54" t="s">
        <v>70</v>
      </c>
      <c r="AQ34" s="54" t="s">
        <v>70</v>
      </c>
      <c r="AR34" s="54" t="s">
        <v>70</v>
      </c>
      <c r="AS34" s="54" t="s">
        <v>70</v>
      </c>
      <c r="AT34" s="54" t="s">
        <v>70</v>
      </c>
    </row>
    <row r="35" spans="15:46" x14ac:dyDescent="0.2">
      <c r="O35" s="52"/>
      <c r="T35" s="41">
        <v>103</v>
      </c>
      <c r="U35" s="45">
        <v>2.5</v>
      </c>
      <c r="V35" s="54" t="s">
        <v>70</v>
      </c>
      <c r="W35" s="54" t="s">
        <v>70</v>
      </c>
      <c r="X35" s="54" t="s">
        <v>70</v>
      </c>
      <c r="Y35" s="54" t="s">
        <v>70</v>
      </c>
      <c r="Z35" s="54" t="s">
        <v>70</v>
      </c>
      <c r="AA35" s="54" t="s">
        <v>70</v>
      </c>
      <c r="AB35" s="54" t="s">
        <v>70</v>
      </c>
      <c r="AC35" s="54" t="s">
        <v>70</v>
      </c>
      <c r="AD35" s="54" t="s">
        <v>70</v>
      </c>
      <c r="AE35" s="54" t="s">
        <v>70</v>
      </c>
      <c r="AF35" s="54" t="s">
        <v>70</v>
      </c>
      <c r="AH35" s="41">
        <v>103</v>
      </c>
      <c r="AI35" s="45">
        <v>2.5</v>
      </c>
      <c r="AJ35" s="54" t="s">
        <v>70</v>
      </c>
      <c r="AK35" s="54" t="s">
        <v>70</v>
      </c>
      <c r="AL35" s="54" t="s">
        <v>70</v>
      </c>
      <c r="AM35" s="54" t="s">
        <v>70</v>
      </c>
      <c r="AN35" s="54" t="s">
        <v>70</v>
      </c>
      <c r="AO35" s="54" t="s">
        <v>70</v>
      </c>
      <c r="AP35" s="54" t="s">
        <v>70</v>
      </c>
      <c r="AQ35" s="54" t="s">
        <v>70</v>
      </c>
      <c r="AR35" s="54" t="s">
        <v>70</v>
      </c>
      <c r="AS35" s="54" t="s">
        <v>70</v>
      </c>
      <c r="AT35" s="54" t="s">
        <v>70</v>
      </c>
    </row>
    <row r="36" spans="15:46" x14ac:dyDescent="0.2">
      <c r="O36" s="52"/>
      <c r="T36" s="41">
        <v>104</v>
      </c>
      <c r="U36" s="45">
        <v>4</v>
      </c>
      <c r="V36" s="54" t="s">
        <v>70</v>
      </c>
      <c r="W36" s="54" t="s">
        <v>70</v>
      </c>
      <c r="X36" s="54" t="s">
        <v>70</v>
      </c>
      <c r="Y36" s="54" t="s">
        <v>70</v>
      </c>
      <c r="Z36" s="54" t="s">
        <v>70</v>
      </c>
      <c r="AA36" s="54" t="s">
        <v>70</v>
      </c>
      <c r="AB36" s="54" t="s">
        <v>70</v>
      </c>
      <c r="AC36" s="54" t="s">
        <v>70</v>
      </c>
      <c r="AD36" s="54" t="s">
        <v>70</v>
      </c>
      <c r="AE36" s="54" t="s">
        <v>70</v>
      </c>
      <c r="AF36" s="54" t="s">
        <v>70</v>
      </c>
      <c r="AH36" s="41">
        <v>104</v>
      </c>
      <c r="AI36" s="45">
        <v>4</v>
      </c>
      <c r="AJ36" s="54" t="s">
        <v>70</v>
      </c>
      <c r="AK36" s="54" t="s">
        <v>70</v>
      </c>
      <c r="AL36" s="54" t="s">
        <v>70</v>
      </c>
      <c r="AM36" s="54" t="s">
        <v>70</v>
      </c>
      <c r="AN36" s="54" t="s">
        <v>70</v>
      </c>
      <c r="AO36" s="54" t="s">
        <v>70</v>
      </c>
      <c r="AP36" s="54" t="s">
        <v>70</v>
      </c>
      <c r="AQ36" s="54" t="s">
        <v>70</v>
      </c>
      <c r="AR36" s="54" t="s">
        <v>70</v>
      </c>
      <c r="AS36" s="54" t="s">
        <v>70</v>
      </c>
      <c r="AT36" s="54" t="s">
        <v>70</v>
      </c>
    </row>
    <row r="37" spans="15:46" x14ac:dyDescent="0.2">
      <c r="O37" s="52"/>
      <c r="T37" s="41">
        <v>105</v>
      </c>
      <c r="U37" s="45">
        <v>6</v>
      </c>
      <c r="V37" s="54" t="s">
        <v>70</v>
      </c>
      <c r="W37" s="54" t="s">
        <v>70</v>
      </c>
      <c r="X37" s="54" t="s">
        <v>70</v>
      </c>
      <c r="Y37" s="54" t="s">
        <v>70</v>
      </c>
      <c r="Z37" s="54" t="s">
        <v>70</v>
      </c>
      <c r="AA37" s="54" t="s">
        <v>70</v>
      </c>
      <c r="AB37" s="54" t="s">
        <v>70</v>
      </c>
      <c r="AC37" s="54" t="s">
        <v>70</v>
      </c>
      <c r="AD37" s="54" t="s">
        <v>70</v>
      </c>
      <c r="AE37" s="54" t="s">
        <v>70</v>
      </c>
      <c r="AF37" s="54" t="s">
        <v>70</v>
      </c>
      <c r="AH37" s="41">
        <v>105</v>
      </c>
      <c r="AI37" s="45">
        <v>6</v>
      </c>
      <c r="AJ37" s="54" t="s">
        <v>70</v>
      </c>
      <c r="AK37" s="54" t="s">
        <v>70</v>
      </c>
      <c r="AL37" s="54" t="s">
        <v>70</v>
      </c>
      <c r="AM37" s="54" t="s">
        <v>70</v>
      </c>
      <c r="AN37" s="54" t="s">
        <v>70</v>
      </c>
      <c r="AO37" s="54" t="s">
        <v>70</v>
      </c>
      <c r="AP37" s="54" t="s">
        <v>70</v>
      </c>
      <c r="AQ37" s="54" t="s">
        <v>70</v>
      </c>
      <c r="AR37" s="54" t="s">
        <v>70</v>
      </c>
      <c r="AS37" s="54" t="s">
        <v>70</v>
      </c>
      <c r="AT37" s="54" t="s">
        <v>70</v>
      </c>
    </row>
    <row r="38" spans="15:46" ht="13.5" thickBot="1" x14ac:dyDescent="0.25">
      <c r="O38" s="52"/>
      <c r="T38" s="41">
        <v>106</v>
      </c>
      <c r="U38" s="45">
        <v>10</v>
      </c>
      <c r="V38" s="54" t="s">
        <v>70</v>
      </c>
      <c r="W38" s="54" t="s">
        <v>70</v>
      </c>
      <c r="X38" s="54" t="s">
        <v>70</v>
      </c>
      <c r="Y38" s="54" t="s">
        <v>70</v>
      </c>
      <c r="Z38" s="54" t="s">
        <v>70</v>
      </c>
      <c r="AA38" s="54" t="s">
        <v>70</v>
      </c>
      <c r="AB38" s="54" t="s">
        <v>70</v>
      </c>
      <c r="AC38" s="54" t="s">
        <v>70</v>
      </c>
      <c r="AD38" s="54" t="s">
        <v>70</v>
      </c>
      <c r="AE38" s="54" t="s">
        <v>70</v>
      </c>
      <c r="AF38" s="54" t="s">
        <v>70</v>
      </c>
      <c r="AH38" s="41">
        <v>106</v>
      </c>
      <c r="AI38" s="45">
        <v>10</v>
      </c>
      <c r="AJ38" s="54" t="s">
        <v>70</v>
      </c>
      <c r="AK38" s="54" t="s">
        <v>70</v>
      </c>
      <c r="AL38" s="54" t="s">
        <v>70</v>
      </c>
      <c r="AM38" s="54" t="s">
        <v>70</v>
      </c>
      <c r="AN38" s="54" t="s">
        <v>70</v>
      </c>
      <c r="AO38" s="54" t="s">
        <v>70</v>
      </c>
      <c r="AP38" s="54" t="s">
        <v>70</v>
      </c>
      <c r="AQ38" s="54" t="s">
        <v>70</v>
      </c>
      <c r="AR38" s="54" t="s">
        <v>70</v>
      </c>
      <c r="AS38" s="54" t="s">
        <v>70</v>
      </c>
      <c r="AT38" s="54" t="s">
        <v>70</v>
      </c>
    </row>
    <row r="39" spans="15:46" x14ac:dyDescent="0.2">
      <c r="O39" s="52"/>
      <c r="T39" s="41">
        <v>107</v>
      </c>
      <c r="U39" s="45">
        <v>16</v>
      </c>
      <c r="V39" s="56">
        <v>10.5</v>
      </c>
      <c r="W39" s="57">
        <v>18.5</v>
      </c>
      <c r="X39" s="58">
        <v>19.5</v>
      </c>
      <c r="Y39" s="57">
        <v>21</v>
      </c>
      <c r="Z39" s="62">
        <v>23</v>
      </c>
      <c r="AA39" s="54" t="s">
        <v>70</v>
      </c>
      <c r="AB39" s="54" t="s">
        <v>70</v>
      </c>
      <c r="AC39" s="54" t="s">
        <v>70</v>
      </c>
      <c r="AD39" s="54" t="s">
        <v>70</v>
      </c>
      <c r="AE39" s="54" t="s">
        <v>70</v>
      </c>
      <c r="AF39" s="54" t="s">
        <v>70</v>
      </c>
      <c r="AH39" s="41">
        <v>107</v>
      </c>
      <c r="AI39" s="45">
        <v>16</v>
      </c>
      <c r="AJ39" s="56">
        <v>9.9000000000000005E-2</v>
      </c>
      <c r="AK39" s="85">
        <v>0.38500000000000001</v>
      </c>
      <c r="AL39" s="58">
        <v>0.438</v>
      </c>
      <c r="AM39" s="57">
        <v>0.505</v>
      </c>
      <c r="AN39" s="62">
        <v>0.622</v>
      </c>
      <c r="AO39" s="54" t="s">
        <v>70</v>
      </c>
      <c r="AP39" s="54" t="s">
        <v>70</v>
      </c>
      <c r="AQ39" s="54" t="s">
        <v>70</v>
      </c>
      <c r="AR39" s="54" t="s">
        <v>70</v>
      </c>
      <c r="AS39" s="54" t="s">
        <v>70</v>
      </c>
      <c r="AT39" s="54" t="s">
        <v>70</v>
      </c>
    </row>
    <row r="40" spans="15:46" x14ac:dyDescent="0.2">
      <c r="O40" s="52"/>
      <c r="T40" s="41">
        <v>108</v>
      </c>
      <c r="U40" s="45">
        <v>25</v>
      </c>
      <c r="V40" s="63">
        <v>12.5</v>
      </c>
      <c r="W40" s="64">
        <v>22</v>
      </c>
      <c r="X40" s="65">
        <v>23.5</v>
      </c>
      <c r="Y40" s="64">
        <v>25.5</v>
      </c>
      <c r="Z40" s="71">
        <v>28</v>
      </c>
      <c r="AA40" s="54" t="s">
        <v>70</v>
      </c>
      <c r="AB40" s="54" t="s">
        <v>70</v>
      </c>
      <c r="AC40" s="54" t="s">
        <v>70</v>
      </c>
      <c r="AD40" s="54" t="s">
        <v>70</v>
      </c>
      <c r="AE40" s="54" t="s">
        <v>70</v>
      </c>
      <c r="AF40" s="54" t="s">
        <v>70</v>
      </c>
      <c r="AH40" s="41">
        <v>108</v>
      </c>
      <c r="AI40" s="45">
        <v>25</v>
      </c>
      <c r="AJ40" s="63">
        <v>0.14000000000000001</v>
      </c>
      <c r="AK40" s="89">
        <v>0.56499999999999995</v>
      </c>
      <c r="AL40" s="65">
        <v>0.59499999999999997</v>
      </c>
      <c r="AM40" s="64">
        <v>0.71399999999999997</v>
      </c>
      <c r="AN40" s="71">
        <v>0.83399999999999996</v>
      </c>
      <c r="AO40" s="54" t="s">
        <v>70</v>
      </c>
      <c r="AP40" s="54" t="s">
        <v>70</v>
      </c>
      <c r="AQ40" s="54" t="s">
        <v>70</v>
      </c>
      <c r="AR40" s="54" t="s">
        <v>70</v>
      </c>
      <c r="AS40" s="54" t="s">
        <v>70</v>
      </c>
      <c r="AT40" s="54" t="s">
        <v>70</v>
      </c>
    </row>
    <row r="41" spans="15:46" x14ac:dyDescent="0.2">
      <c r="O41" s="52"/>
      <c r="T41" s="41">
        <v>109</v>
      </c>
      <c r="U41" s="45">
        <v>35</v>
      </c>
      <c r="V41" s="63">
        <v>13.5</v>
      </c>
      <c r="W41" s="64">
        <v>24.5</v>
      </c>
      <c r="X41" s="65">
        <v>26</v>
      </c>
      <c r="Y41" s="64">
        <v>28.5</v>
      </c>
      <c r="Z41" s="71">
        <v>32.5</v>
      </c>
      <c r="AA41" s="54" t="s">
        <v>70</v>
      </c>
      <c r="AB41" s="54" t="s">
        <v>70</v>
      </c>
      <c r="AC41" s="54" t="s">
        <v>70</v>
      </c>
      <c r="AD41" s="54" t="s">
        <v>70</v>
      </c>
      <c r="AE41" s="54" t="s">
        <v>70</v>
      </c>
      <c r="AF41" s="54" t="s">
        <v>70</v>
      </c>
      <c r="AH41" s="41">
        <v>109</v>
      </c>
      <c r="AI41" s="45">
        <v>35</v>
      </c>
      <c r="AJ41" s="63">
        <v>0.17299999999999999</v>
      </c>
      <c r="AK41" s="89">
        <v>0.71</v>
      </c>
      <c r="AL41" s="65">
        <v>0.75900000000000001</v>
      </c>
      <c r="AM41" s="64">
        <v>0.91200000000000003</v>
      </c>
      <c r="AN41" s="71">
        <v>1.0980000000000001</v>
      </c>
      <c r="AO41" s="54" t="s">
        <v>70</v>
      </c>
      <c r="AP41" s="54" t="s">
        <v>70</v>
      </c>
      <c r="AQ41" s="54" t="s">
        <v>70</v>
      </c>
      <c r="AR41" s="54" t="s">
        <v>70</v>
      </c>
      <c r="AS41" s="54" t="s">
        <v>70</v>
      </c>
      <c r="AT41" s="54" t="s">
        <v>70</v>
      </c>
    </row>
    <row r="42" spans="15:46" ht="13.5" thickBot="1" x14ac:dyDescent="0.25">
      <c r="O42" s="52"/>
      <c r="T42" s="41">
        <v>110</v>
      </c>
      <c r="U42" s="45">
        <v>50</v>
      </c>
      <c r="V42" s="81">
        <v>15</v>
      </c>
      <c r="W42" s="67">
        <v>27.5</v>
      </c>
      <c r="X42" s="82">
        <v>29</v>
      </c>
      <c r="Y42" s="64">
        <v>32.5</v>
      </c>
      <c r="Z42" s="71">
        <v>37</v>
      </c>
      <c r="AA42" s="54" t="s">
        <v>70</v>
      </c>
      <c r="AB42" s="54" t="s">
        <v>70</v>
      </c>
      <c r="AC42" s="54" t="s">
        <v>70</v>
      </c>
      <c r="AD42" s="54" t="s">
        <v>70</v>
      </c>
      <c r="AE42" s="54" t="s">
        <v>70</v>
      </c>
      <c r="AF42" s="54" t="s">
        <v>70</v>
      </c>
      <c r="AH42" s="41">
        <v>110</v>
      </c>
      <c r="AI42" s="45">
        <v>50</v>
      </c>
      <c r="AJ42" s="63">
        <v>0.22500000000000001</v>
      </c>
      <c r="AK42" s="93">
        <v>0.89</v>
      </c>
      <c r="AL42" s="65">
        <v>0.98299999999999998</v>
      </c>
      <c r="AM42" s="64">
        <v>1.26</v>
      </c>
      <c r="AN42" s="71">
        <v>1.4219999999999999</v>
      </c>
      <c r="AO42" s="54" t="s">
        <v>70</v>
      </c>
      <c r="AP42" s="54" t="s">
        <v>70</v>
      </c>
      <c r="AQ42" s="54" t="s">
        <v>70</v>
      </c>
      <c r="AR42" s="54" t="s">
        <v>70</v>
      </c>
      <c r="AS42" s="54" t="s">
        <v>70</v>
      </c>
      <c r="AT42" s="54" t="s">
        <v>70</v>
      </c>
    </row>
    <row r="43" spans="15:46" ht="13.5" thickBot="1" x14ac:dyDescent="0.25">
      <c r="O43" s="52"/>
      <c r="T43" s="41">
        <v>111</v>
      </c>
      <c r="U43" s="45">
        <v>70</v>
      </c>
      <c r="V43" s="72">
        <v>17</v>
      </c>
      <c r="W43" s="54" t="s">
        <v>70</v>
      </c>
      <c r="X43" s="63">
        <v>34</v>
      </c>
      <c r="Y43" s="64">
        <v>37.5</v>
      </c>
      <c r="Z43" s="71">
        <v>42.7</v>
      </c>
      <c r="AA43" s="54" t="s">
        <v>70</v>
      </c>
      <c r="AB43" s="54" t="s">
        <v>70</v>
      </c>
      <c r="AC43" s="54" t="s">
        <v>70</v>
      </c>
      <c r="AD43" s="54" t="s">
        <v>70</v>
      </c>
      <c r="AE43" s="54" t="s">
        <v>70</v>
      </c>
      <c r="AF43" s="54" t="s">
        <v>70</v>
      </c>
      <c r="AH43" s="41">
        <v>111</v>
      </c>
      <c r="AI43" s="45">
        <v>70</v>
      </c>
      <c r="AJ43" s="72">
        <v>0.29599999999999999</v>
      </c>
      <c r="AK43" s="54" t="s">
        <v>70</v>
      </c>
      <c r="AL43" s="63">
        <v>1.286</v>
      </c>
      <c r="AM43" s="64">
        <v>1.625</v>
      </c>
      <c r="AN43" s="73">
        <v>1.9359999999999999</v>
      </c>
      <c r="AO43" s="54" t="s">
        <v>70</v>
      </c>
      <c r="AP43" s="54" t="s">
        <v>70</v>
      </c>
      <c r="AQ43" s="54" t="s">
        <v>70</v>
      </c>
      <c r="AR43" s="54" t="s">
        <v>70</v>
      </c>
      <c r="AS43" s="54" t="s">
        <v>70</v>
      </c>
      <c r="AT43" s="54" t="s">
        <v>70</v>
      </c>
    </row>
    <row r="44" spans="15:46" ht="13.5" thickBot="1" x14ac:dyDescent="0.25">
      <c r="O44" s="52"/>
      <c r="T44" s="41">
        <v>112</v>
      </c>
      <c r="U44" s="45">
        <v>95</v>
      </c>
      <c r="V44" s="72">
        <v>19</v>
      </c>
      <c r="W44" s="54" t="s">
        <v>70</v>
      </c>
      <c r="X44" s="63">
        <v>38.5</v>
      </c>
      <c r="Y44" s="64">
        <v>42.5</v>
      </c>
      <c r="Z44" s="73">
        <v>47</v>
      </c>
      <c r="AA44" s="54" t="s">
        <v>70</v>
      </c>
      <c r="AB44" s="54" t="s">
        <v>70</v>
      </c>
      <c r="AC44" s="54" t="s">
        <v>70</v>
      </c>
      <c r="AD44" s="54" t="s">
        <v>70</v>
      </c>
      <c r="AE44" s="54" t="s">
        <v>70</v>
      </c>
      <c r="AF44" s="54" t="s">
        <v>70</v>
      </c>
      <c r="AH44" s="41">
        <v>112</v>
      </c>
      <c r="AI44" s="45">
        <v>95</v>
      </c>
      <c r="AJ44" s="72">
        <v>0.38500000000000001</v>
      </c>
      <c r="AK44" s="54" t="s">
        <v>70</v>
      </c>
      <c r="AL44" s="63">
        <v>1.7150000000000001</v>
      </c>
      <c r="AM44" s="74">
        <v>2.125</v>
      </c>
      <c r="AN44" s="54" t="s">
        <v>70</v>
      </c>
      <c r="AO44" s="54" t="s">
        <v>70</v>
      </c>
      <c r="AP44" s="54" t="s">
        <v>70</v>
      </c>
      <c r="AQ44" s="54" t="s">
        <v>70</v>
      </c>
      <c r="AR44" s="54" t="s">
        <v>70</v>
      </c>
      <c r="AS44" s="54" t="s">
        <v>70</v>
      </c>
      <c r="AT44" s="54" t="s">
        <v>70</v>
      </c>
    </row>
    <row r="45" spans="15:46" x14ac:dyDescent="0.2">
      <c r="O45" s="52"/>
      <c r="T45" s="41">
        <v>113</v>
      </c>
      <c r="U45" s="45">
        <v>120</v>
      </c>
      <c r="V45" s="72">
        <v>21</v>
      </c>
      <c r="W45" s="54" t="s">
        <v>70</v>
      </c>
      <c r="X45" s="63">
        <v>42.5</v>
      </c>
      <c r="Y45" s="74">
        <v>47.5</v>
      </c>
      <c r="Z45" s="54" t="s">
        <v>70</v>
      </c>
      <c r="AA45" s="54" t="s">
        <v>70</v>
      </c>
      <c r="AB45" s="54" t="s">
        <v>70</v>
      </c>
      <c r="AC45" s="54" t="s">
        <v>70</v>
      </c>
      <c r="AD45" s="54" t="s">
        <v>70</v>
      </c>
      <c r="AE45" s="54" t="s">
        <v>70</v>
      </c>
      <c r="AF45" s="54" t="s">
        <v>70</v>
      </c>
      <c r="AH45" s="41">
        <v>113</v>
      </c>
      <c r="AI45" s="45">
        <v>120</v>
      </c>
      <c r="AJ45" s="72">
        <v>0.47</v>
      </c>
      <c r="AK45" s="54" t="s">
        <v>70</v>
      </c>
      <c r="AL45" s="63">
        <v>2.1549999999999998</v>
      </c>
      <c r="AM45" s="74">
        <v>2.5550000000000002</v>
      </c>
      <c r="AN45" s="54" t="s">
        <v>70</v>
      </c>
      <c r="AO45" s="54" t="s">
        <v>70</v>
      </c>
      <c r="AP45" s="54" t="s">
        <v>70</v>
      </c>
      <c r="AQ45" s="54" t="s">
        <v>70</v>
      </c>
      <c r="AR45" s="54" t="s">
        <v>70</v>
      </c>
      <c r="AS45" s="54" t="s">
        <v>70</v>
      </c>
      <c r="AT45" s="54" t="s">
        <v>70</v>
      </c>
    </row>
    <row r="46" spans="15:46" x14ac:dyDescent="0.2">
      <c r="O46" s="52"/>
      <c r="T46" s="41">
        <v>114</v>
      </c>
      <c r="U46" s="45">
        <v>150</v>
      </c>
      <c r="V46" s="72">
        <v>23</v>
      </c>
      <c r="W46" s="54" t="s">
        <v>70</v>
      </c>
      <c r="X46" s="63">
        <v>47.5</v>
      </c>
      <c r="Y46" s="74">
        <v>52.5</v>
      </c>
      <c r="Z46" s="54" t="s">
        <v>70</v>
      </c>
      <c r="AA46" s="54" t="s">
        <v>70</v>
      </c>
      <c r="AB46" s="54" t="s">
        <v>70</v>
      </c>
      <c r="AC46" s="54" t="s">
        <v>70</v>
      </c>
      <c r="AD46" s="54" t="s">
        <v>70</v>
      </c>
      <c r="AE46" s="54" t="s">
        <v>70</v>
      </c>
      <c r="AF46" s="54" t="s">
        <v>70</v>
      </c>
      <c r="AH46" s="41">
        <v>114</v>
      </c>
      <c r="AI46" s="45">
        <v>150</v>
      </c>
      <c r="AJ46" s="72">
        <v>0.59</v>
      </c>
      <c r="AK46" s="54" t="s">
        <v>70</v>
      </c>
      <c r="AL46" s="63">
        <v>2.6749999999999998</v>
      </c>
      <c r="AM46" s="74">
        <v>3.0960000000000001</v>
      </c>
      <c r="AN46" s="54" t="s">
        <v>70</v>
      </c>
      <c r="AO46" s="54" t="s">
        <v>70</v>
      </c>
      <c r="AP46" s="54" t="s">
        <v>70</v>
      </c>
      <c r="AQ46" s="54" t="s">
        <v>70</v>
      </c>
      <c r="AR46" s="54" t="s">
        <v>70</v>
      </c>
      <c r="AS46" s="54" t="s">
        <v>70</v>
      </c>
      <c r="AT46" s="54" t="s">
        <v>70</v>
      </c>
    </row>
    <row r="47" spans="15:46" x14ac:dyDescent="0.2">
      <c r="O47" s="52"/>
      <c r="T47" s="41">
        <v>115</v>
      </c>
      <c r="U47" s="45">
        <v>185</v>
      </c>
      <c r="V47" s="72">
        <v>25.5</v>
      </c>
      <c r="W47" s="54" t="s">
        <v>70</v>
      </c>
      <c r="X47" s="63">
        <v>53</v>
      </c>
      <c r="Y47" s="74">
        <v>59</v>
      </c>
      <c r="Z47" s="54" t="s">
        <v>70</v>
      </c>
      <c r="AA47" s="54" t="s">
        <v>70</v>
      </c>
      <c r="AB47" s="54" t="s">
        <v>70</v>
      </c>
      <c r="AC47" s="54" t="s">
        <v>70</v>
      </c>
      <c r="AD47" s="54" t="s">
        <v>70</v>
      </c>
      <c r="AE47" s="54" t="s">
        <v>70</v>
      </c>
      <c r="AF47" s="54" t="s">
        <v>70</v>
      </c>
      <c r="AH47" s="41">
        <v>115</v>
      </c>
      <c r="AI47" s="45">
        <v>185</v>
      </c>
      <c r="AJ47" s="72">
        <v>0.71299999999999997</v>
      </c>
      <c r="AK47" s="54" t="s">
        <v>70</v>
      </c>
      <c r="AL47" s="63">
        <v>3.2650000000000001</v>
      </c>
      <c r="AM47" s="74">
        <v>3.875</v>
      </c>
      <c r="AN47" s="54" t="s">
        <v>70</v>
      </c>
      <c r="AO47" s="54" t="s">
        <v>70</v>
      </c>
      <c r="AP47" s="54" t="s">
        <v>70</v>
      </c>
      <c r="AQ47" s="54" t="s">
        <v>70</v>
      </c>
      <c r="AR47" s="54" t="s">
        <v>70</v>
      </c>
      <c r="AS47" s="54" t="s">
        <v>70</v>
      </c>
      <c r="AT47" s="54" t="s">
        <v>70</v>
      </c>
    </row>
    <row r="48" spans="15:46" x14ac:dyDescent="0.2">
      <c r="O48" s="52"/>
      <c r="T48" s="41">
        <v>116</v>
      </c>
      <c r="U48" s="45">
        <v>240</v>
      </c>
      <c r="V48" s="72">
        <v>28.5</v>
      </c>
      <c r="W48" s="54" t="s">
        <v>70</v>
      </c>
      <c r="X48" s="63">
        <v>59.5</v>
      </c>
      <c r="Y48" s="74">
        <v>66.5</v>
      </c>
      <c r="Z48" s="54" t="s">
        <v>70</v>
      </c>
      <c r="AA48" s="54" t="s">
        <v>70</v>
      </c>
      <c r="AB48" s="54" t="s">
        <v>70</v>
      </c>
      <c r="AC48" s="54" t="s">
        <v>70</v>
      </c>
      <c r="AD48" s="54" t="s">
        <v>70</v>
      </c>
      <c r="AE48" s="54" t="s">
        <v>70</v>
      </c>
      <c r="AF48" s="54" t="s">
        <v>70</v>
      </c>
      <c r="AH48" s="41">
        <v>116</v>
      </c>
      <c r="AI48" s="45">
        <v>240</v>
      </c>
      <c r="AJ48" s="72">
        <v>0.90500000000000003</v>
      </c>
      <c r="AK48" s="54" t="s">
        <v>70</v>
      </c>
      <c r="AL48" s="63">
        <v>4.0250000000000004</v>
      </c>
      <c r="AM48" s="74">
        <v>4.9169999999999998</v>
      </c>
      <c r="AN48" s="54" t="s">
        <v>70</v>
      </c>
      <c r="AO48" s="54" t="s">
        <v>70</v>
      </c>
      <c r="AP48" s="54" t="s">
        <v>70</v>
      </c>
      <c r="AQ48" s="54" t="s">
        <v>70</v>
      </c>
      <c r="AR48" s="54" t="s">
        <v>70</v>
      </c>
      <c r="AS48" s="54" t="s">
        <v>70</v>
      </c>
      <c r="AT48" s="54" t="s">
        <v>70</v>
      </c>
    </row>
    <row r="49" spans="15:46" ht="13.5" thickBot="1" x14ac:dyDescent="0.25">
      <c r="O49" s="52"/>
      <c r="T49" s="41">
        <v>117</v>
      </c>
      <c r="U49" s="45">
        <v>300</v>
      </c>
      <c r="V49" s="72">
        <v>31</v>
      </c>
      <c r="W49" s="54" t="s">
        <v>70</v>
      </c>
      <c r="X49" s="75">
        <v>66</v>
      </c>
      <c r="Y49" s="69">
        <v>73.5</v>
      </c>
      <c r="Z49" s="54" t="s">
        <v>70</v>
      </c>
      <c r="AA49" s="54" t="s">
        <v>70</v>
      </c>
      <c r="AB49" s="54" t="s">
        <v>70</v>
      </c>
      <c r="AC49" s="54" t="s">
        <v>70</v>
      </c>
      <c r="AD49" s="54" t="s">
        <v>70</v>
      </c>
      <c r="AE49" s="54" t="s">
        <v>70</v>
      </c>
      <c r="AF49" s="54" t="s">
        <v>70</v>
      </c>
      <c r="AH49" s="41">
        <v>117</v>
      </c>
      <c r="AI49" s="45">
        <v>300</v>
      </c>
      <c r="AJ49" s="72">
        <v>1.1180000000000001</v>
      </c>
      <c r="AK49" s="54" t="s">
        <v>70</v>
      </c>
      <c r="AL49" s="63">
        <v>5.2149999999999999</v>
      </c>
      <c r="AM49" s="69" t="s">
        <v>70</v>
      </c>
      <c r="AN49" s="54" t="s">
        <v>70</v>
      </c>
      <c r="AO49" s="54" t="s">
        <v>70</v>
      </c>
      <c r="AP49" s="54" t="s">
        <v>70</v>
      </c>
      <c r="AQ49" s="54" t="s">
        <v>70</v>
      </c>
      <c r="AR49" s="54" t="s">
        <v>70</v>
      </c>
      <c r="AS49" s="54" t="s">
        <v>70</v>
      </c>
      <c r="AT49" s="54" t="s">
        <v>70</v>
      </c>
    </row>
    <row r="50" spans="15:46" ht="13.5" thickBot="1" x14ac:dyDescent="0.25">
      <c r="O50" s="52"/>
      <c r="T50" s="41">
        <v>118</v>
      </c>
      <c r="U50" s="45">
        <v>400</v>
      </c>
      <c r="V50" s="72">
        <v>34.5</v>
      </c>
      <c r="W50" s="54" t="s">
        <v>70</v>
      </c>
      <c r="X50" s="54" t="s">
        <v>70</v>
      </c>
      <c r="Y50" s="54" t="s">
        <v>70</v>
      </c>
      <c r="Z50" s="54" t="s">
        <v>70</v>
      </c>
      <c r="AA50" s="54" t="s">
        <v>70</v>
      </c>
      <c r="AB50" s="54" t="s">
        <v>70</v>
      </c>
      <c r="AC50" s="54" t="s">
        <v>70</v>
      </c>
      <c r="AD50" s="54" t="s">
        <v>70</v>
      </c>
      <c r="AE50" s="54" t="s">
        <v>70</v>
      </c>
      <c r="AF50" s="54" t="s">
        <v>70</v>
      </c>
      <c r="AH50" s="41">
        <v>118</v>
      </c>
      <c r="AI50" s="45">
        <v>400</v>
      </c>
      <c r="AJ50" s="101">
        <v>1.446</v>
      </c>
      <c r="AK50" s="54" t="s">
        <v>70</v>
      </c>
      <c r="AL50" s="70">
        <v>6.73</v>
      </c>
      <c r="AM50" s="54" t="s">
        <v>70</v>
      </c>
      <c r="AN50" s="54" t="s">
        <v>70</v>
      </c>
      <c r="AO50" s="54" t="s">
        <v>70</v>
      </c>
      <c r="AP50" s="54" t="s">
        <v>70</v>
      </c>
      <c r="AQ50" s="54" t="s">
        <v>70</v>
      </c>
      <c r="AR50" s="54" t="s">
        <v>70</v>
      </c>
      <c r="AS50" s="54" t="s">
        <v>70</v>
      </c>
      <c r="AT50" s="54" t="s">
        <v>70</v>
      </c>
    </row>
    <row r="51" spans="15:46" x14ac:dyDescent="0.2">
      <c r="O51" s="52"/>
      <c r="T51" s="41">
        <v>119</v>
      </c>
      <c r="U51" s="45">
        <v>500</v>
      </c>
      <c r="V51" s="72">
        <v>38.5</v>
      </c>
      <c r="W51" s="54" t="s">
        <v>70</v>
      </c>
      <c r="X51" s="54" t="s">
        <v>70</v>
      </c>
      <c r="Y51" s="54" t="s">
        <v>70</v>
      </c>
      <c r="Z51" s="54" t="s">
        <v>70</v>
      </c>
      <c r="AA51" s="54" t="s">
        <v>70</v>
      </c>
      <c r="AB51" s="54" t="s">
        <v>70</v>
      </c>
      <c r="AC51" s="54" t="s">
        <v>70</v>
      </c>
      <c r="AD51" s="54" t="s">
        <v>70</v>
      </c>
      <c r="AE51" s="54" t="s">
        <v>70</v>
      </c>
      <c r="AF51" s="54" t="s">
        <v>70</v>
      </c>
      <c r="AH51" s="41">
        <v>119</v>
      </c>
      <c r="AI51" s="45">
        <v>500</v>
      </c>
      <c r="AJ51" s="101">
        <v>1.7849999999999999</v>
      </c>
      <c r="AK51" s="54" t="s">
        <v>70</v>
      </c>
      <c r="AL51" s="54" t="s">
        <v>70</v>
      </c>
      <c r="AM51" s="54" t="s">
        <v>70</v>
      </c>
      <c r="AN51" s="54" t="s">
        <v>70</v>
      </c>
      <c r="AO51" s="54" t="s">
        <v>70</v>
      </c>
      <c r="AP51" s="54" t="s">
        <v>70</v>
      </c>
      <c r="AQ51" s="54" t="s">
        <v>70</v>
      </c>
      <c r="AR51" s="54" t="s">
        <v>70</v>
      </c>
      <c r="AS51" s="54" t="s">
        <v>70</v>
      </c>
      <c r="AT51" s="54" t="s">
        <v>70</v>
      </c>
    </row>
    <row r="52" spans="15:46" ht="13.5" thickBot="1" x14ac:dyDescent="0.25">
      <c r="O52" s="52"/>
      <c r="T52" s="41">
        <v>120</v>
      </c>
      <c r="U52" s="45">
        <v>630</v>
      </c>
      <c r="V52" s="70">
        <v>43</v>
      </c>
      <c r="W52" s="54" t="s">
        <v>70</v>
      </c>
      <c r="X52" s="54" t="s">
        <v>70</v>
      </c>
      <c r="Y52" s="54" t="s">
        <v>70</v>
      </c>
      <c r="Z52" s="54" t="s">
        <v>70</v>
      </c>
      <c r="AA52" s="54" t="s">
        <v>70</v>
      </c>
      <c r="AB52" s="54" t="s">
        <v>70</v>
      </c>
      <c r="AC52" s="54" t="s">
        <v>70</v>
      </c>
      <c r="AD52" s="54" t="s">
        <v>70</v>
      </c>
      <c r="AE52" s="54" t="s">
        <v>70</v>
      </c>
      <c r="AF52" s="54" t="s">
        <v>70</v>
      </c>
      <c r="AH52" s="41">
        <v>120</v>
      </c>
      <c r="AI52" s="45">
        <v>630</v>
      </c>
      <c r="AJ52" s="70">
        <v>2.294</v>
      </c>
      <c r="AK52" s="54" t="s">
        <v>70</v>
      </c>
      <c r="AL52" s="54" t="s">
        <v>70</v>
      </c>
      <c r="AM52" s="54" t="s">
        <v>70</v>
      </c>
      <c r="AN52" s="54" t="s">
        <v>70</v>
      </c>
      <c r="AO52" s="54" t="s">
        <v>70</v>
      </c>
      <c r="AP52" s="54" t="s">
        <v>70</v>
      </c>
      <c r="AQ52" s="54" t="s">
        <v>70</v>
      </c>
      <c r="AR52" s="54" t="s">
        <v>70</v>
      </c>
      <c r="AS52" s="54" t="s">
        <v>70</v>
      </c>
      <c r="AT52" s="54" t="s">
        <v>70</v>
      </c>
    </row>
    <row r="53" spans="15:46" x14ac:dyDescent="0.2">
      <c r="O53" s="52"/>
      <c r="T53" s="41">
        <v>121</v>
      </c>
      <c r="U53" s="43" t="s">
        <v>41</v>
      </c>
      <c r="V53" s="54" t="s">
        <v>70</v>
      </c>
      <c r="W53" s="54" t="s">
        <v>70</v>
      </c>
      <c r="X53" s="54" t="s">
        <v>70</v>
      </c>
      <c r="Y53" s="54" t="s">
        <v>70</v>
      </c>
      <c r="Z53" s="54" t="s">
        <v>70</v>
      </c>
      <c r="AA53" s="54" t="s">
        <v>70</v>
      </c>
      <c r="AB53" s="54" t="s">
        <v>70</v>
      </c>
      <c r="AC53" s="54" t="s">
        <v>70</v>
      </c>
      <c r="AD53" s="54" t="s">
        <v>70</v>
      </c>
      <c r="AE53" s="54" t="s">
        <v>70</v>
      </c>
      <c r="AF53" s="54" t="s">
        <v>70</v>
      </c>
      <c r="AH53" s="41">
        <v>121</v>
      </c>
      <c r="AI53" s="43" t="s">
        <v>41</v>
      </c>
      <c r="AJ53" s="54" t="s">
        <v>70</v>
      </c>
      <c r="AK53" s="54" t="s">
        <v>70</v>
      </c>
      <c r="AL53" s="54" t="s">
        <v>70</v>
      </c>
      <c r="AM53" s="54" t="s">
        <v>70</v>
      </c>
      <c r="AN53" s="54" t="s">
        <v>70</v>
      </c>
      <c r="AO53" s="54" t="s">
        <v>70</v>
      </c>
      <c r="AP53" s="54" t="s">
        <v>70</v>
      </c>
      <c r="AQ53" s="54" t="s">
        <v>70</v>
      </c>
      <c r="AR53" s="54" t="s">
        <v>70</v>
      </c>
      <c r="AS53" s="54" t="s">
        <v>70</v>
      </c>
      <c r="AT53" s="54" t="s">
        <v>70</v>
      </c>
    </row>
    <row r="54" spans="15:46" x14ac:dyDescent="0.2">
      <c r="O54" s="52"/>
      <c r="T54" s="41">
        <v>122</v>
      </c>
      <c r="U54" s="45" t="s">
        <v>39</v>
      </c>
      <c r="V54" s="54" t="s">
        <v>70</v>
      </c>
      <c r="W54" s="54" t="s">
        <v>70</v>
      </c>
      <c r="X54" s="54" t="s">
        <v>70</v>
      </c>
      <c r="Y54" s="54" t="s">
        <v>70</v>
      </c>
      <c r="Z54" s="54" t="s">
        <v>70</v>
      </c>
      <c r="AA54" s="54" t="s">
        <v>70</v>
      </c>
      <c r="AB54" s="54" t="s">
        <v>70</v>
      </c>
      <c r="AC54" s="54" t="s">
        <v>70</v>
      </c>
      <c r="AD54" s="54" t="s">
        <v>70</v>
      </c>
      <c r="AE54" s="54" t="s">
        <v>70</v>
      </c>
      <c r="AF54" s="54" t="s">
        <v>70</v>
      </c>
      <c r="AH54" s="41">
        <v>122</v>
      </c>
      <c r="AI54" s="45" t="s">
        <v>39</v>
      </c>
      <c r="AJ54" s="54" t="s">
        <v>70</v>
      </c>
      <c r="AK54" s="54" t="s">
        <v>70</v>
      </c>
      <c r="AL54" s="54" t="s">
        <v>70</v>
      </c>
      <c r="AM54" s="54" t="s">
        <v>70</v>
      </c>
      <c r="AN54" s="54" t="s">
        <v>70</v>
      </c>
      <c r="AO54" s="54" t="s">
        <v>70</v>
      </c>
      <c r="AP54" s="54" t="s">
        <v>70</v>
      </c>
      <c r="AQ54" s="54" t="s">
        <v>70</v>
      </c>
      <c r="AR54" s="54" t="s">
        <v>70</v>
      </c>
      <c r="AS54" s="54" t="s">
        <v>70</v>
      </c>
      <c r="AT54" s="54" t="s">
        <v>70</v>
      </c>
    </row>
    <row r="55" spans="15:46" x14ac:dyDescent="0.2">
      <c r="O55" s="52"/>
      <c r="T55" s="41">
        <v>123</v>
      </c>
      <c r="U55" s="45" t="s">
        <v>71</v>
      </c>
      <c r="V55" s="54" t="s">
        <v>70</v>
      </c>
      <c r="W55" s="54" t="s">
        <v>70</v>
      </c>
      <c r="X55" s="54" t="s">
        <v>70</v>
      </c>
      <c r="Y55" s="54" t="s">
        <v>70</v>
      </c>
      <c r="Z55" s="54" t="s">
        <v>70</v>
      </c>
      <c r="AA55" s="54" t="s">
        <v>70</v>
      </c>
      <c r="AB55" s="54" t="s">
        <v>70</v>
      </c>
      <c r="AC55" s="54" t="s">
        <v>70</v>
      </c>
      <c r="AD55" s="54" t="s">
        <v>70</v>
      </c>
      <c r="AE55" s="54" t="s">
        <v>70</v>
      </c>
      <c r="AF55" s="54" t="s">
        <v>70</v>
      </c>
      <c r="AH55" s="41">
        <v>123</v>
      </c>
      <c r="AI55" s="45" t="s">
        <v>71</v>
      </c>
      <c r="AJ55" s="54" t="s">
        <v>70</v>
      </c>
      <c r="AK55" s="54" t="s">
        <v>70</v>
      </c>
      <c r="AL55" s="54" t="s">
        <v>70</v>
      </c>
      <c r="AM55" s="54" t="s">
        <v>70</v>
      </c>
      <c r="AN55" s="54" t="s">
        <v>70</v>
      </c>
      <c r="AO55" s="54" t="s">
        <v>70</v>
      </c>
      <c r="AP55" s="54" t="s">
        <v>70</v>
      </c>
      <c r="AQ55" s="54" t="s">
        <v>70</v>
      </c>
      <c r="AR55" s="54" t="s">
        <v>70</v>
      </c>
      <c r="AS55" s="54" t="s">
        <v>70</v>
      </c>
      <c r="AT55" s="54" t="s">
        <v>70</v>
      </c>
    </row>
    <row r="56" spans="15:46" x14ac:dyDescent="0.2">
      <c r="T56" s="41">
        <v>124</v>
      </c>
      <c r="U56" s="45" t="s">
        <v>37</v>
      </c>
      <c r="V56" s="54" t="s">
        <v>70</v>
      </c>
      <c r="W56" s="54" t="s">
        <v>70</v>
      </c>
      <c r="X56" s="54" t="s">
        <v>70</v>
      </c>
      <c r="Y56" s="54" t="s">
        <v>70</v>
      </c>
      <c r="Z56" s="54" t="s">
        <v>70</v>
      </c>
      <c r="AA56" s="54" t="s">
        <v>70</v>
      </c>
      <c r="AB56" s="54" t="s">
        <v>70</v>
      </c>
      <c r="AC56" s="54" t="s">
        <v>70</v>
      </c>
      <c r="AD56" s="54" t="s">
        <v>70</v>
      </c>
      <c r="AE56" s="54" t="s">
        <v>70</v>
      </c>
      <c r="AF56" s="54" t="s">
        <v>70</v>
      </c>
      <c r="AH56" s="41">
        <v>124</v>
      </c>
      <c r="AI56" s="45" t="s">
        <v>37</v>
      </c>
      <c r="AJ56" s="54" t="s">
        <v>70</v>
      </c>
      <c r="AK56" s="54" t="s">
        <v>70</v>
      </c>
      <c r="AL56" s="54" t="s">
        <v>70</v>
      </c>
      <c r="AM56" s="54" t="s">
        <v>70</v>
      </c>
      <c r="AN56" s="54" t="s">
        <v>70</v>
      </c>
      <c r="AO56" s="54" t="s">
        <v>70</v>
      </c>
      <c r="AP56" s="54" t="s">
        <v>70</v>
      </c>
      <c r="AQ56" s="54" t="s">
        <v>70</v>
      </c>
      <c r="AR56" s="54" t="s">
        <v>70</v>
      </c>
      <c r="AS56" s="54" t="s">
        <v>70</v>
      </c>
      <c r="AT56" s="54" t="s">
        <v>70</v>
      </c>
    </row>
    <row r="57" spans="15:46" x14ac:dyDescent="0.2">
      <c r="T57" s="41">
        <v>125</v>
      </c>
      <c r="U57" s="45" t="s">
        <v>36</v>
      </c>
      <c r="V57" s="54" t="s">
        <v>70</v>
      </c>
      <c r="W57" s="54" t="s">
        <v>70</v>
      </c>
      <c r="X57" s="54" t="s">
        <v>70</v>
      </c>
      <c r="Y57" s="54" t="s">
        <v>70</v>
      </c>
      <c r="Z57" s="54" t="s">
        <v>70</v>
      </c>
      <c r="AA57" s="54" t="s">
        <v>70</v>
      </c>
      <c r="AB57" s="54" t="s">
        <v>70</v>
      </c>
      <c r="AC57" s="54" t="s">
        <v>70</v>
      </c>
      <c r="AD57" s="54" t="s">
        <v>70</v>
      </c>
      <c r="AE57" s="54" t="s">
        <v>70</v>
      </c>
      <c r="AF57" s="54" t="s">
        <v>70</v>
      </c>
      <c r="AH57" s="41">
        <v>125</v>
      </c>
      <c r="AI57" s="45" t="s">
        <v>36</v>
      </c>
      <c r="AJ57" s="54" t="s">
        <v>70</v>
      </c>
      <c r="AK57" s="54" t="s">
        <v>70</v>
      </c>
      <c r="AL57" s="54" t="s">
        <v>70</v>
      </c>
      <c r="AM57" s="54" t="s">
        <v>70</v>
      </c>
      <c r="AN57" s="54" t="s">
        <v>70</v>
      </c>
      <c r="AO57" s="54" t="s">
        <v>70</v>
      </c>
      <c r="AP57" s="54" t="s">
        <v>70</v>
      </c>
      <c r="AQ57" s="54" t="s">
        <v>70</v>
      </c>
      <c r="AR57" s="54" t="s">
        <v>70</v>
      </c>
      <c r="AS57" s="54" t="s">
        <v>70</v>
      </c>
      <c r="AT57" s="54" t="s">
        <v>70</v>
      </c>
    </row>
    <row r="58" spans="15:46" x14ac:dyDescent="0.2">
      <c r="T58" s="41">
        <v>126</v>
      </c>
      <c r="U58" s="45" t="s">
        <v>19</v>
      </c>
      <c r="V58" s="54" t="s">
        <v>70</v>
      </c>
      <c r="W58" s="54" t="s">
        <v>70</v>
      </c>
      <c r="X58" s="54" t="s">
        <v>70</v>
      </c>
      <c r="Y58" s="54" t="s">
        <v>70</v>
      </c>
      <c r="Z58" s="54" t="s">
        <v>70</v>
      </c>
      <c r="AA58" s="54" t="s">
        <v>70</v>
      </c>
      <c r="AB58" s="54" t="s">
        <v>70</v>
      </c>
      <c r="AC58" s="54" t="s">
        <v>70</v>
      </c>
      <c r="AD58" s="54" t="s">
        <v>70</v>
      </c>
      <c r="AE58" s="54" t="s">
        <v>70</v>
      </c>
      <c r="AF58" s="54" t="s">
        <v>70</v>
      </c>
      <c r="AH58" s="41">
        <v>126</v>
      </c>
      <c r="AI58" s="45" t="s">
        <v>19</v>
      </c>
      <c r="AJ58" s="54" t="s">
        <v>70</v>
      </c>
      <c r="AK58" s="54" t="s">
        <v>70</v>
      </c>
      <c r="AL58" s="54" t="s">
        <v>70</v>
      </c>
      <c r="AM58" s="54" t="s">
        <v>70</v>
      </c>
      <c r="AN58" s="54" t="s">
        <v>70</v>
      </c>
      <c r="AO58" s="54" t="s">
        <v>70</v>
      </c>
      <c r="AP58" s="54" t="s">
        <v>70</v>
      </c>
      <c r="AQ58" s="54" t="s">
        <v>70</v>
      </c>
      <c r="AR58" s="54" t="s">
        <v>70</v>
      </c>
      <c r="AS58" s="54" t="s">
        <v>70</v>
      </c>
      <c r="AT58" s="54" t="s">
        <v>70</v>
      </c>
    </row>
    <row r="59" spans="15:46" x14ac:dyDescent="0.2">
      <c r="T59" s="41">
        <v>127</v>
      </c>
      <c r="U59" s="45" t="s">
        <v>35</v>
      </c>
      <c r="V59" s="54" t="s">
        <v>70</v>
      </c>
      <c r="W59" s="54" t="s">
        <v>70</v>
      </c>
      <c r="X59" s="54" t="s">
        <v>70</v>
      </c>
      <c r="Y59" s="54" t="s">
        <v>70</v>
      </c>
      <c r="Z59" s="54" t="s">
        <v>70</v>
      </c>
      <c r="AA59" s="54" t="s">
        <v>70</v>
      </c>
      <c r="AB59" s="54" t="s">
        <v>70</v>
      </c>
      <c r="AC59" s="54" t="s">
        <v>70</v>
      </c>
      <c r="AD59" s="54" t="s">
        <v>70</v>
      </c>
      <c r="AE59" s="54" t="s">
        <v>70</v>
      </c>
      <c r="AF59" s="54" t="s">
        <v>70</v>
      </c>
      <c r="AH59" s="41">
        <v>127</v>
      </c>
      <c r="AI59" s="45" t="s">
        <v>35</v>
      </c>
      <c r="AJ59" s="54" t="s">
        <v>70</v>
      </c>
      <c r="AK59" s="54" t="s">
        <v>70</v>
      </c>
      <c r="AL59" s="54" t="s">
        <v>70</v>
      </c>
      <c r="AM59" s="54" t="s">
        <v>70</v>
      </c>
      <c r="AN59" s="54" t="s">
        <v>70</v>
      </c>
      <c r="AO59" s="54" t="s">
        <v>70</v>
      </c>
      <c r="AP59" s="54" t="s">
        <v>70</v>
      </c>
      <c r="AQ59" s="54" t="s">
        <v>70</v>
      </c>
      <c r="AR59" s="54" t="s">
        <v>70</v>
      </c>
      <c r="AS59" s="54" t="s">
        <v>70</v>
      </c>
      <c r="AT59" s="54" t="s">
        <v>70</v>
      </c>
    </row>
    <row r="63" spans="15:46" x14ac:dyDescent="0.2">
      <c r="T63" s="55" t="s">
        <v>54</v>
      </c>
      <c r="U63" s="54"/>
      <c r="V63" s="54">
        <v>1</v>
      </c>
      <c r="W63" s="41">
        <v>2</v>
      </c>
      <c r="X63" s="41">
        <v>3</v>
      </c>
      <c r="Y63" s="41">
        <v>4</v>
      </c>
      <c r="Z63" s="41">
        <v>5</v>
      </c>
      <c r="AA63" s="41">
        <v>6</v>
      </c>
      <c r="AB63" s="41">
        <v>7</v>
      </c>
      <c r="AC63" s="41">
        <v>8</v>
      </c>
      <c r="AD63" s="41">
        <v>9</v>
      </c>
      <c r="AE63" s="41">
        <v>10</v>
      </c>
      <c r="AF63" s="41">
        <v>11</v>
      </c>
      <c r="AH63" s="55" t="s">
        <v>73</v>
      </c>
      <c r="AI63" s="54"/>
      <c r="AJ63" s="54">
        <v>1</v>
      </c>
      <c r="AK63" s="41">
        <v>2</v>
      </c>
      <c r="AL63" s="41">
        <v>3</v>
      </c>
      <c r="AM63" s="41">
        <v>4</v>
      </c>
      <c r="AN63" s="41">
        <v>5</v>
      </c>
      <c r="AO63" s="41">
        <v>6</v>
      </c>
      <c r="AP63" s="41">
        <v>7</v>
      </c>
      <c r="AQ63" s="41">
        <v>8</v>
      </c>
      <c r="AR63" s="41">
        <v>9</v>
      </c>
      <c r="AS63" s="41">
        <v>10</v>
      </c>
      <c r="AT63" s="41">
        <v>11</v>
      </c>
    </row>
    <row r="64" spans="15:46" ht="13.5" thickBot="1" x14ac:dyDescent="0.25">
      <c r="T64" s="41">
        <v>201</v>
      </c>
      <c r="U64" s="42">
        <v>0</v>
      </c>
      <c r="V64" s="52">
        <v>0</v>
      </c>
      <c r="W64" s="52">
        <v>0</v>
      </c>
      <c r="X64" s="52">
        <v>0</v>
      </c>
      <c r="Y64" s="52">
        <v>0</v>
      </c>
      <c r="Z64" s="52">
        <v>0</v>
      </c>
      <c r="AA64" s="52">
        <v>0</v>
      </c>
      <c r="AB64" s="52">
        <v>0</v>
      </c>
      <c r="AC64" s="52">
        <v>0</v>
      </c>
      <c r="AD64" s="52">
        <v>0</v>
      </c>
      <c r="AE64" s="52">
        <v>0</v>
      </c>
      <c r="AF64" s="52">
        <v>0</v>
      </c>
      <c r="AH64" s="41">
        <v>201</v>
      </c>
      <c r="AI64" s="42">
        <v>0</v>
      </c>
      <c r="AJ64" s="52">
        <v>0</v>
      </c>
      <c r="AK64" s="52">
        <v>0</v>
      </c>
      <c r="AL64" s="52">
        <v>0</v>
      </c>
      <c r="AM64" s="52">
        <v>0</v>
      </c>
      <c r="AN64" s="52">
        <v>0</v>
      </c>
      <c r="AO64" s="52">
        <v>0</v>
      </c>
      <c r="AP64" s="52">
        <v>0</v>
      </c>
      <c r="AQ64" s="52">
        <v>0</v>
      </c>
      <c r="AR64" s="52">
        <v>0</v>
      </c>
      <c r="AS64" s="52">
        <v>0</v>
      </c>
      <c r="AT64" s="52">
        <v>0</v>
      </c>
    </row>
    <row r="65" spans="20:46" x14ac:dyDescent="0.2">
      <c r="T65" s="41">
        <v>202</v>
      </c>
      <c r="U65" s="45">
        <v>1.5</v>
      </c>
      <c r="V65" s="54" t="s">
        <v>70</v>
      </c>
      <c r="W65" s="83">
        <v>8.1999999999999993</v>
      </c>
      <c r="X65" s="84">
        <v>8.1999999999999993</v>
      </c>
      <c r="Y65" s="85">
        <v>9.6999999999999993</v>
      </c>
      <c r="Z65" s="86">
        <v>10.199999999999999</v>
      </c>
      <c r="AA65" s="54" t="s">
        <v>70</v>
      </c>
      <c r="AB65" s="54" t="s">
        <v>70</v>
      </c>
      <c r="AC65" s="54" t="s">
        <v>70</v>
      </c>
      <c r="AD65" s="54" t="s">
        <v>70</v>
      </c>
      <c r="AE65" s="54" t="s">
        <v>70</v>
      </c>
      <c r="AF65" s="54" t="s">
        <v>70</v>
      </c>
      <c r="AH65" s="41">
        <v>202</v>
      </c>
      <c r="AI65" s="45">
        <v>1.5</v>
      </c>
      <c r="AJ65" s="54" t="s">
        <v>70</v>
      </c>
      <c r="AK65" s="83">
        <v>8.5000000000000006E-2</v>
      </c>
      <c r="AL65" s="84">
        <v>0.11</v>
      </c>
      <c r="AM65" s="85">
        <v>0.14000000000000001</v>
      </c>
      <c r="AN65" s="86">
        <v>0.17</v>
      </c>
      <c r="AO65" s="54" t="s">
        <v>70</v>
      </c>
      <c r="AP65" s="54" t="s">
        <v>70</v>
      </c>
      <c r="AQ65" s="54" t="s">
        <v>70</v>
      </c>
      <c r="AR65" s="54" t="s">
        <v>70</v>
      </c>
      <c r="AS65" s="54" t="s">
        <v>70</v>
      </c>
      <c r="AT65" s="54" t="s">
        <v>70</v>
      </c>
    </row>
    <row r="66" spans="20:46" x14ac:dyDescent="0.2">
      <c r="T66" s="41">
        <v>203</v>
      </c>
      <c r="U66" s="45">
        <v>2.5</v>
      </c>
      <c r="V66" s="54" t="s">
        <v>70</v>
      </c>
      <c r="W66" s="87">
        <v>9.6999999999999993</v>
      </c>
      <c r="X66" s="88">
        <v>10.199999999999999</v>
      </c>
      <c r="Y66" s="89">
        <v>13.3</v>
      </c>
      <c r="Z66" s="90">
        <v>12.4</v>
      </c>
      <c r="AA66" s="54" t="s">
        <v>70</v>
      </c>
      <c r="AB66" s="54" t="s">
        <v>70</v>
      </c>
      <c r="AC66" s="54" t="s">
        <v>70</v>
      </c>
      <c r="AD66" s="54" t="s">
        <v>70</v>
      </c>
      <c r="AE66" s="54" t="s">
        <v>70</v>
      </c>
      <c r="AF66" s="54" t="s">
        <v>70</v>
      </c>
      <c r="AH66" s="41">
        <v>203</v>
      </c>
      <c r="AI66" s="45">
        <v>2.5</v>
      </c>
      <c r="AJ66" s="54" t="s">
        <v>70</v>
      </c>
      <c r="AK66" s="87">
        <v>0.125</v>
      </c>
      <c r="AL66" s="88">
        <v>0.17</v>
      </c>
      <c r="AM66" s="89">
        <v>0.21</v>
      </c>
      <c r="AN66" s="90">
        <v>0.26</v>
      </c>
      <c r="AO66" s="54" t="s">
        <v>70</v>
      </c>
      <c r="AP66" s="54" t="s">
        <v>70</v>
      </c>
      <c r="AQ66" s="54" t="s">
        <v>70</v>
      </c>
      <c r="AR66" s="54" t="s">
        <v>70</v>
      </c>
      <c r="AS66" s="54" t="s">
        <v>70</v>
      </c>
      <c r="AT66" s="54" t="s">
        <v>70</v>
      </c>
    </row>
    <row r="67" spans="20:46" ht="13.5" thickBot="1" x14ac:dyDescent="0.25">
      <c r="T67" s="41">
        <v>204</v>
      </c>
      <c r="U67" s="45">
        <v>4</v>
      </c>
      <c r="V67" s="54" t="s">
        <v>70</v>
      </c>
      <c r="W67" s="87">
        <v>11.4</v>
      </c>
      <c r="X67" s="88">
        <v>12</v>
      </c>
      <c r="Y67" s="89">
        <v>13.1</v>
      </c>
      <c r="Z67" s="90">
        <v>14.3</v>
      </c>
      <c r="AA67" s="54" t="s">
        <v>70</v>
      </c>
      <c r="AB67" s="54" t="s">
        <v>70</v>
      </c>
      <c r="AC67" s="54" t="s">
        <v>70</v>
      </c>
      <c r="AD67" s="54" t="s">
        <v>70</v>
      </c>
      <c r="AE67" s="54" t="s">
        <v>70</v>
      </c>
      <c r="AF67" s="54" t="s">
        <v>70</v>
      </c>
      <c r="AH67" s="41">
        <v>204</v>
      </c>
      <c r="AI67" s="45">
        <v>4</v>
      </c>
      <c r="AJ67" s="54" t="s">
        <v>70</v>
      </c>
      <c r="AK67" s="87">
        <v>0.22500000000000001</v>
      </c>
      <c r="AL67" s="88">
        <v>0.27500000000000002</v>
      </c>
      <c r="AM67" s="89">
        <v>0.33500000000000002</v>
      </c>
      <c r="AN67" s="90">
        <v>0.41</v>
      </c>
      <c r="AO67" s="54" t="s">
        <v>70</v>
      </c>
      <c r="AP67" s="54" t="s">
        <v>70</v>
      </c>
      <c r="AQ67" s="54" t="s">
        <v>70</v>
      </c>
      <c r="AR67" s="54" t="s">
        <v>70</v>
      </c>
      <c r="AS67" s="54" t="s">
        <v>70</v>
      </c>
      <c r="AT67" s="54" t="s">
        <v>70</v>
      </c>
    </row>
    <row r="68" spans="20:46" x14ac:dyDescent="0.2">
      <c r="T68" s="41">
        <v>205</v>
      </c>
      <c r="U68" s="45">
        <v>6</v>
      </c>
      <c r="V68" s="91">
        <v>8.5</v>
      </c>
      <c r="W68" s="89">
        <v>13.6</v>
      </c>
      <c r="X68" s="88">
        <v>14.6</v>
      </c>
      <c r="Y68" s="89">
        <v>16</v>
      </c>
      <c r="Z68" s="90">
        <v>18</v>
      </c>
      <c r="AA68" s="54" t="s">
        <v>70</v>
      </c>
      <c r="AB68" s="54" t="s">
        <v>70</v>
      </c>
      <c r="AC68" s="54" t="s">
        <v>70</v>
      </c>
      <c r="AD68" s="54" t="s">
        <v>70</v>
      </c>
      <c r="AE68" s="54" t="s">
        <v>70</v>
      </c>
      <c r="AF68" s="54" t="s">
        <v>70</v>
      </c>
      <c r="AH68" s="41">
        <v>205</v>
      </c>
      <c r="AI68" s="45">
        <v>6</v>
      </c>
      <c r="AJ68" s="91">
        <v>0.22</v>
      </c>
      <c r="AK68" s="89">
        <v>0.23</v>
      </c>
      <c r="AL68" s="88">
        <v>0.31</v>
      </c>
      <c r="AM68" s="89">
        <v>0.4</v>
      </c>
      <c r="AN68" s="90">
        <v>0.52</v>
      </c>
      <c r="AO68" s="54" t="s">
        <v>70</v>
      </c>
      <c r="AP68" s="54" t="s">
        <v>70</v>
      </c>
      <c r="AQ68" s="54" t="s">
        <v>70</v>
      </c>
      <c r="AR68" s="54" t="s">
        <v>70</v>
      </c>
      <c r="AS68" s="54" t="s">
        <v>70</v>
      </c>
      <c r="AT68" s="54" t="s">
        <v>70</v>
      </c>
    </row>
    <row r="69" spans="20:46" x14ac:dyDescent="0.2">
      <c r="T69" s="41">
        <v>206</v>
      </c>
      <c r="U69" s="45">
        <v>10</v>
      </c>
      <c r="V69" s="92">
        <v>9.4</v>
      </c>
      <c r="W69" s="89">
        <v>17.100000000000001</v>
      </c>
      <c r="X69" s="88">
        <v>18</v>
      </c>
      <c r="Y69" s="89">
        <v>19.5</v>
      </c>
      <c r="Z69" s="90">
        <v>21.1</v>
      </c>
      <c r="AA69" s="54" t="s">
        <v>70</v>
      </c>
      <c r="AB69" s="54" t="s">
        <v>70</v>
      </c>
      <c r="AC69" s="54" t="s">
        <v>70</v>
      </c>
      <c r="AD69" s="54" t="s">
        <v>70</v>
      </c>
      <c r="AE69" s="54" t="s">
        <v>70</v>
      </c>
      <c r="AF69" s="54" t="s">
        <v>70</v>
      </c>
      <c r="AH69" s="41">
        <v>206</v>
      </c>
      <c r="AI69" s="45">
        <v>10</v>
      </c>
      <c r="AJ69" s="92">
        <v>0.23499999999999999</v>
      </c>
      <c r="AK69" s="89">
        <v>0.48</v>
      </c>
      <c r="AL69" s="88">
        <v>0.57999999999999996</v>
      </c>
      <c r="AM69" s="89">
        <v>0.72</v>
      </c>
      <c r="AN69" s="90">
        <v>0.87</v>
      </c>
      <c r="AO69" s="54" t="s">
        <v>70</v>
      </c>
      <c r="AP69" s="54" t="s">
        <v>70</v>
      </c>
      <c r="AQ69" s="54" t="s">
        <v>70</v>
      </c>
      <c r="AR69" s="54" t="s">
        <v>70</v>
      </c>
      <c r="AS69" s="54" t="s">
        <v>70</v>
      </c>
      <c r="AT69" s="54" t="s">
        <v>70</v>
      </c>
    </row>
    <row r="70" spans="20:46" x14ac:dyDescent="0.2">
      <c r="T70" s="41">
        <v>207</v>
      </c>
      <c r="U70" s="45">
        <v>16</v>
      </c>
      <c r="V70" s="63">
        <v>10.5</v>
      </c>
      <c r="W70" s="89">
        <v>19.3</v>
      </c>
      <c r="X70" s="88">
        <v>20.3</v>
      </c>
      <c r="Y70" s="89">
        <v>22.5</v>
      </c>
      <c r="Z70" s="71">
        <v>24.5</v>
      </c>
      <c r="AA70" s="54" t="s">
        <v>70</v>
      </c>
      <c r="AB70" s="54" t="s">
        <v>70</v>
      </c>
      <c r="AC70" s="54" t="s">
        <v>70</v>
      </c>
      <c r="AD70" s="54" t="s">
        <v>70</v>
      </c>
      <c r="AE70" s="54" t="s">
        <v>70</v>
      </c>
      <c r="AF70" s="54" t="s">
        <v>70</v>
      </c>
      <c r="AH70" s="41">
        <v>207</v>
      </c>
      <c r="AI70" s="45">
        <v>16</v>
      </c>
      <c r="AJ70" s="63">
        <v>0.32</v>
      </c>
      <c r="AK70" s="89">
        <v>0.65</v>
      </c>
      <c r="AL70" s="88">
        <v>0.81</v>
      </c>
      <c r="AM70" s="89">
        <v>1.05</v>
      </c>
      <c r="AN70" s="71">
        <v>1.25</v>
      </c>
      <c r="AO70" s="54" t="s">
        <v>70</v>
      </c>
      <c r="AP70" s="54" t="s">
        <v>70</v>
      </c>
      <c r="AQ70" s="54" t="s">
        <v>70</v>
      </c>
      <c r="AR70" s="54" t="s">
        <v>70</v>
      </c>
      <c r="AS70" s="54" t="s">
        <v>70</v>
      </c>
      <c r="AT70" s="54" t="s">
        <v>70</v>
      </c>
    </row>
    <row r="71" spans="20:46" x14ac:dyDescent="0.2">
      <c r="T71" s="41">
        <v>208</v>
      </c>
      <c r="U71" s="45">
        <v>25</v>
      </c>
      <c r="V71" s="63">
        <v>12.4</v>
      </c>
      <c r="W71" s="89">
        <v>22.5</v>
      </c>
      <c r="X71" s="88">
        <v>24.5</v>
      </c>
      <c r="Y71" s="89">
        <v>27</v>
      </c>
      <c r="Z71" s="71">
        <v>30</v>
      </c>
      <c r="AA71" s="54" t="s">
        <v>70</v>
      </c>
      <c r="AB71" s="54" t="s">
        <v>70</v>
      </c>
      <c r="AC71" s="54" t="s">
        <v>70</v>
      </c>
      <c r="AD71" s="54" t="s">
        <v>70</v>
      </c>
      <c r="AE71" s="54" t="s">
        <v>70</v>
      </c>
      <c r="AF71" s="54" t="s">
        <v>70</v>
      </c>
      <c r="AH71" s="41">
        <v>208</v>
      </c>
      <c r="AI71" s="45">
        <v>25</v>
      </c>
      <c r="AJ71" s="63">
        <v>0.37</v>
      </c>
      <c r="AK71" s="89">
        <v>1.1499999999999999</v>
      </c>
      <c r="AL71" s="88">
        <v>1.25</v>
      </c>
      <c r="AM71" s="89">
        <v>1.55</v>
      </c>
      <c r="AN71" s="71">
        <v>1.89</v>
      </c>
      <c r="AO71" s="54" t="s">
        <v>70</v>
      </c>
      <c r="AP71" s="54" t="s">
        <v>70</v>
      </c>
      <c r="AQ71" s="54" t="s">
        <v>70</v>
      </c>
      <c r="AR71" s="54" t="s">
        <v>70</v>
      </c>
      <c r="AS71" s="54" t="s">
        <v>70</v>
      </c>
      <c r="AT71" s="54" t="s">
        <v>70</v>
      </c>
    </row>
    <row r="72" spans="20:46" ht="13.5" thickBot="1" x14ac:dyDescent="0.25">
      <c r="T72" s="41">
        <v>209</v>
      </c>
      <c r="U72" s="45">
        <v>35</v>
      </c>
      <c r="V72" s="63">
        <v>13.7</v>
      </c>
      <c r="W72" s="93">
        <v>25</v>
      </c>
      <c r="X72" s="88">
        <v>26.8</v>
      </c>
      <c r="Y72" s="89">
        <v>30</v>
      </c>
      <c r="Z72" s="71">
        <v>33</v>
      </c>
      <c r="AA72" s="54" t="s">
        <v>70</v>
      </c>
      <c r="AB72" s="54" t="s">
        <v>70</v>
      </c>
      <c r="AC72" s="54" t="s">
        <v>70</v>
      </c>
      <c r="AD72" s="54" t="s">
        <v>70</v>
      </c>
      <c r="AE72" s="54" t="s">
        <v>70</v>
      </c>
      <c r="AF72" s="54" t="s">
        <v>70</v>
      </c>
      <c r="AH72" s="41">
        <v>209</v>
      </c>
      <c r="AI72" s="45">
        <v>35</v>
      </c>
      <c r="AJ72" s="63">
        <v>0.44</v>
      </c>
      <c r="AK72" s="93">
        <v>0.432</v>
      </c>
      <c r="AL72" s="88">
        <v>1.76</v>
      </c>
      <c r="AM72" s="89">
        <v>2.0499999999999998</v>
      </c>
      <c r="AN72" s="71">
        <v>2.5</v>
      </c>
      <c r="AO72" s="54" t="s">
        <v>70</v>
      </c>
      <c r="AP72" s="54" t="s">
        <v>70</v>
      </c>
      <c r="AQ72" s="54" t="s">
        <v>70</v>
      </c>
      <c r="AR72" s="54" t="s">
        <v>70</v>
      </c>
      <c r="AS72" s="54" t="s">
        <v>70</v>
      </c>
      <c r="AT72" s="54" t="s">
        <v>70</v>
      </c>
    </row>
    <row r="73" spans="20:46" x14ac:dyDescent="0.2">
      <c r="T73" s="41">
        <v>210</v>
      </c>
      <c r="U73" s="45">
        <v>50</v>
      </c>
      <c r="V73" s="72">
        <v>14.8</v>
      </c>
      <c r="W73" s="54" t="s">
        <v>70</v>
      </c>
      <c r="X73" s="92">
        <v>29.8</v>
      </c>
      <c r="Y73" s="89">
        <v>33</v>
      </c>
      <c r="Z73" s="71">
        <v>36.5</v>
      </c>
      <c r="AA73" s="54" t="s">
        <v>70</v>
      </c>
      <c r="AB73" s="54" t="s">
        <v>70</v>
      </c>
      <c r="AC73" s="54" t="s">
        <v>70</v>
      </c>
      <c r="AD73" s="54" t="s">
        <v>70</v>
      </c>
      <c r="AE73" s="54" t="s">
        <v>70</v>
      </c>
      <c r="AF73" s="54" t="s">
        <v>70</v>
      </c>
      <c r="AH73" s="41">
        <v>210</v>
      </c>
      <c r="AI73" s="45">
        <v>50</v>
      </c>
      <c r="AJ73" s="72">
        <v>0.57999999999999996</v>
      </c>
      <c r="AK73" s="54" t="s">
        <v>70</v>
      </c>
      <c r="AL73" s="92">
        <v>2.0099999999999998</v>
      </c>
      <c r="AM73" s="89">
        <v>2.65</v>
      </c>
      <c r="AN73" s="71">
        <v>3.1</v>
      </c>
      <c r="AO73" s="54" t="s">
        <v>70</v>
      </c>
      <c r="AP73" s="54" t="s">
        <v>70</v>
      </c>
      <c r="AQ73" s="54" t="s">
        <v>70</v>
      </c>
      <c r="AR73" s="54" t="s">
        <v>70</v>
      </c>
      <c r="AS73" s="54" t="s">
        <v>70</v>
      </c>
      <c r="AT73" s="54" t="s">
        <v>70</v>
      </c>
    </row>
    <row r="74" spans="20:46" ht="13.5" thickBot="1" x14ac:dyDescent="0.25">
      <c r="T74" s="41">
        <v>211</v>
      </c>
      <c r="U74" s="45">
        <v>70</v>
      </c>
      <c r="V74" s="72">
        <v>17.399999999999999</v>
      </c>
      <c r="W74" s="54" t="s">
        <v>70</v>
      </c>
      <c r="X74" s="92">
        <v>34</v>
      </c>
      <c r="Y74" s="89">
        <v>38</v>
      </c>
      <c r="Z74" s="73">
        <v>42</v>
      </c>
      <c r="AA74" s="54" t="s">
        <v>70</v>
      </c>
      <c r="AB74" s="54" t="s">
        <v>70</v>
      </c>
      <c r="AC74" s="54" t="s">
        <v>70</v>
      </c>
      <c r="AD74" s="54" t="s">
        <v>70</v>
      </c>
      <c r="AE74" s="54" t="s">
        <v>70</v>
      </c>
      <c r="AF74" s="54" t="s">
        <v>70</v>
      </c>
      <c r="AH74" s="41">
        <v>211</v>
      </c>
      <c r="AI74" s="45">
        <v>70</v>
      </c>
      <c r="AJ74" s="72">
        <v>0.81</v>
      </c>
      <c r="AK74" s="54" t="s">
        <v>70</v>
      </c>
      <c r="AL74" s="92">
        <v>2.74</v>
      </c>
      <c r="AM74" s="89">
        <v>3.5</v>
      </c>
      <c r="AN74" s="73">
        <v>4.3</v>
      </c>
      <c r="AO74" s="54" t="s">
        <v>70</v>
      </c>
      <c r="AP74" s="54" t="s">
        <v>70</v>
      </c>
      <c r="AQ74" s="54" t="s">
        <v>70</v>
      </c>
      <c r="AR74" s="54" t="s">
        <v>70</v>
      </c>
      <c r="AS74" s="54" t="s">
        <v>70</v>
      </c>
      <c r="AT74" s="54" t="s">
        <v>70</v>
      </c>
    </row>
    <row r="75" spans="20:46" x14ac:dyDescent="0.2">
      <c r="T75" s="41">
        <v>212</v>
      </c>
      <c r="U75" s="45">
        <v>95</v>
      </c>
      <c r="V75" s="72">
        <v>19.100000000000001</v>
      </c>
      <c r="W75" s="54" t="s">
        <v>70</v>
      </c>
      <c r="X75" s="92">
        <v>39</v>
      </c>
      <c r="Y75" s="94">
        <v>44</v>
      </c>
      <c r="Z75" s="54" t="s">
        <v>70</v>
      </c>
      <c r="AA75" s="54" t="s">
        <v>70</v>
      </c>
      <c r="AB75" s="54" t="s">
        <v>70</v>
      </c>
      <c r="AC75" s="54" t="s">
        <v>70</v>
      </c>
      <c r="AD75" s="54" t="s">
        <v>70</v>
      </c>
      <c r="AE75" s="54" t="s">
        <v>70</v>
      </c>
      <c r="AF75" s="54" t="s">
        <v>70</v>
      </c>
      <c r="AH75" s="41">
        <v>212</v>
      </c>
      <c r="AI75" s="45">
        <v>95</v>
      </c>
      <c r="AJ75" s="72">
        <v>1.1000000000000001</v>
      </c>
      <c r="AK75" s="54" t="s">
        <v>70</v>
      </c>
      <c r="AL75" s="92">
        <v>3.7</v>
      </c>
      <c r="AM75" s="94">
        <v>4.8</v>
      </c>
      <c r="AN75" s="54" t="s">
        <v>70</v>
      </c>
      <c r="AO75" s="54" t="s">
        <v>70</v>
      </c>
      <c r="AP75" s="54" t="s">
        <v>70</v>
      </c>
      <c r="AQ75" s="54" t="s">
        <v>70</v>
      </c>
      <c r="AR75" s="54" t="s">
        <v>70</v>
      </c>
      <c r="AS75" s="54" t="s">
        <v>70</v>
      </c>
      <c r="AT75" s="54" t="s">
        <v>70</v>
      </c>
    </row>
    <row r="76" spans="20:46" x14ac:dyDescent="0.2">
      <c r="T76" s="41">
        <v>213</v>
      </c>
      <c r="U76" s="45">
        <v>120</v>
      </c>
      <c r="V76" s="72">
        <v>20.7</v>
      </c>
      <c r="W76" s="54" t="s">
        <v>70</v>
      </c>
      <c r="X76" s="92">
        <v>42.5</v>
      </c>
      <c r="Y76" s="94">
        <v>47</v>
      </c>
      <c r="Z76" s="54" t="s">
        <v>70</v>
      </c>
      <c r="AA76" s="54" t="s">
        <v>70</v>
      </c>
      <c r="AB76" s="54" t="s">
        <v>70</v>
      </c>
      <c r="AC76" s="54" t="s">
        <v>70</v>
      </c>
      <c r="AD76" s="54" t="s">
        <v>70</v>
      </c>
      <c r="AE76" s="54" t="s">
        <v>70</v>
      </c>
      <c r="AF76" s="54" t="s">
        <v>70</v>
      </c>
      <c r="AH76" s="41">
        <v>213</v>
      </c>
      <c r="AI76" s="45">
        <v>120</v>
      </c>
      <c r="AJ76" s="72">
        <v>1.35</v>
      </c>
      <c r="AK76" s="54" t="s">
        <v>70</v>
      </c>
      <c r="AL76" s="92">
        <v>4.5</v>
      </c>
      <c r="AM76" s="94">
        <v>5.8</v>
      </c>
      <c r="AN76" s="54" t="s">
        <v>70</v>
      </c>
      <c r="AO76" s="54" t="s">
        <v>70</v>
      </c>
      <c r="AP76" s="54" t="s">
        <v>70</v>
      </c>
      <c r="AQ76" s="54" t="s">
        <v>70</v>
      </c>
      <c r="AR76" s="54" t="s">
        <v>70</v>
      </c>
      <c r="AS76" s="54" t="s">
        <v>70</v>
      </c>
      <c r="AT76" s="54" t="s">
        <v>70</v>
      </c>
    </row>
    <row r="77" spans="20:46" ht="13.5" thickBot="1" x14ac:dyDescent="0.25">
      <c r="T77" s="41">
        <v>214</v>
      </c>
      <c r="U77" s="45">
        <v>150</v>
      </c>
      <c r="V77" s="72">
        <v>22.5</v>
      </c>
      <c r="W77" s="54" t="s">
        <v>70</v>
      </c>
      <c r="X77" s="95">
        <v>47</v>
      </c>
      <c r="Y77" s="96">
        <v>51</v>
      </c>
      <c r="Z77" s="54" t="s">
        <v>70</v>
      </c>
      <c r="AA77" s="54" t="s">
        <v>70</v>
      </c>
      <c r="AB77" s="54" t="s">
        <v>70</v>
      </c>
      <c r="AC77" s="54" t="s">
        <v>70</v>
      </c>
      <c r="AD77" s="54" t="s">
        <v>70</v>
      </c>
      <c r="AE77" s="54" t="s">
        <v>70</v>
      </c>
      <c r="AF77" s="54" t="s">
        <v>70</v>
      </c>
      <c r="AH77" s="41">
        <v>214</v>
      </c>
      <c r="AI77" s="45">
        <v>150</v>
      </c>
      <c r="AJ77" s="72">
        <v>1.65</v>
      </c>
      <c r="AK77" s="54" t="s">
        <v>70</v>
      </c>
      <c r="AL77" s="95">
        <v>5.6</v>
      </c>
      <c r="AM77" s="96">
        <v>7.2</v>
      </c>
      <c r="AN77" s="54" t="s">
        <v>70</v>
      </c>
      <c r="AO77" s="54" t="s">
        <v>70</v>
      </c>
      <c r="AP77" s="54" t="s">
        <v>70</v>
      </c>
      <c r="AQ77" s="54" t="s">
        <v>70</v>
      </c>
      <c r="AR77" s="54" t="s">
        <v>70</v>
      </c>
      <c r="AS77" s="54" t="s">
        <v>70</v>
      </c>
      <c r="AT77" s="54" t="s">
        <v>70</v>
      </c>
    </row>
    <row r="78" spans="20:46" x14ac:dyDescent="0.2">
      <c r="T78" s="41">
        <v>215</v>
      </c>
      <c r="U78" s="45">
        <v>185</v>
      </c>
      <c r="V78" s="72">
        <v>25</v>
      </c>
      <c r="W78" s="54" t="s">
        <v>70</v>
      </c>
      <c r="X78" s="54" t="s">
        <v>70</v>
      </c>
      <c r="Y78" s="54" t="s">
        <v>70</v>
      </c>
      <c r="Z78" s="54" t="s">
        <v>70</v>
      </c>
      <c r="AA78" s="54" t="s">
        <v>70</v>
      </c>
      <c r="AB78" s="54" t="s">
        <v>70</v>
      </c>
      <c r="AC78" s="54" t="s">
        <v>70</v>
      </c>
      <c r="AD78" s="54" t="s">
        <v>70</v>
      </c>
      <c r="AE78" s="54" t="s">
        <v>70</v>
      </c>
      <c r="AF78" s="54" t="s">
        <v>70</v>
      </c>
      <c r="AH78" s="41">
        <v>215</v>
      </c>
      <c r="AI78" s="45">
        <v>185</v>
      </c>
      <c r="AJ78" s="72">
        <v>2</v>
      </c>
      <c r="AK78" s="54" t="s">
        <v>70</v>
      </c>
      <c r="AL78" s="54" t="s">
        <v>70</v>
      </c>
      <c r="AM78" s="54" t="s">
        <v>70</v>
      </c>
      <c r="AN78" s="54" t="s">
        <v>70</v>
      </c>
      <c r="AO78" s="54" t="s">
        <v>70</v>
      </c>
      <c r="AP78" s="54" t="s">
        <v>70</v>
      </c>
      <c r="AQ78" s="54" t="s">
        <v>70</v>
      </c>
      <c r="AR78" s="54" t="s">
        <v>70</v>
      </c>
      <c r="AS78" s="54" t="s">
        <v>70</v>
      </c>
      <c r="AT78" s="54" t="s">
        <v>70</v>
      </c>
    </row>
    <row r="79" spans="20:46" x14ac:dyDescent="0.2">
      <c r="T79" s="41">
        <v>216</v>
      </c>
      <c r="U79" s="45">
        <v>240</v>
      </c>
      <c r="V79" s="72">
        <v>28</v>
      </c>
      <c r="W79" s="54" t="s">
        <v>70</v>
      </c>
      <c r="X79" s="54" t="s">
        <v>70</v>
      </c>
      <c r="Y79" s="54" t="s">
        <v>70</v>
      </c>
      <c r="Z79" s="54" t="s">
        <v>70</v>
      </c>
      <c r="AA79" s="54" t="s">
        <v>70</v>
      </c>
      <c r="AB79" s="54" t="s">
        <v>70</v>
      </c>
      <c r="AC79" s="54" t="s">
        <v>70</v>
      </c>
      <c r="AD79" s="54" t="s">
        <v>70</v>
      </c>
      <c r="AE79" s="54" t="s">
        <v>70</v>
      </c>
      <c r="AF79" s="54" t="s">
        <v>70</v>
      </c>
      <c r="AH79" s="41">
        <v>216</v>
      </c>
      <c r="AI79" s="45">
        <v>240</v>
      </c>
      <c r="AJ79" s="72">
        <v>2.65</v>
      </c>
      <c r="AK79" s="54" t="s">
        <v>70</v>
      </c>
      <c r="AL79" s="54" t="s">
        <v>70</v>
      </c>
      <c r="AM79" s="54" t="s">
        <v>70</v>
      </c>
      <c r="AN79" s="54" t="s">
        <v>70</v>
      </c>
      <c r="AO79" s="54" t="s">
        <v>70</v>
      </c>
      <c r="AP79" s="54" t="s">
        <v>70</v>
      </c>
      <c r="AQ79" s="54" t="s">
        <v>70</v>
      </c>
      <c r="AR79" s="54" t="s">
        <v>70</v>
      </c>
      <c r="AS79" s="54" t="s">
        <v>70</v>
      </c>
      <c r="AT79" s="54" t="s">
        <v>70</v>
      </c>
    </row>
    <row r="80" spans="20:46" ht="13.5" thickBot="1" x14ac:dyDescent="0.25">
      <c r="T80" s="41">
        <v>217</v>
      </c>
      <c r="U80" s="45">
        <v>300</v>
      </c>
      <c r="V80" s="70">
        <v>31</v>
      </c>
      <c r="W80" s="54" t="s">
        <v>70</v>
      </c>
      <c r="X80" s="54" t="s">
        <v>70</v>
      </c>
      <c r="Y80" s="54" t="s">
        <v>70</v>
      </c>
      <c r="Z80" s="54" t="s">
        <v>70</v>
      </c>
      <c r="AA80" s="54" t="s">
        <v>70</v>
      </c>
      <c r="AB80" s="54" t="s">
        <v>70</v>
      </c>
      <c r="AC80" s="54" t="s">
        <v>70</v>
      </c>
      <c r="AD80" s="54" t="s">
        <v>70</v>
      </c>
      <c r="AE80" s="54" t="s">
        <v>70</v>
      </c>
      <c r="AF80" s="54" t="s">
        <v>70</v>
      </c>
      <c r="AH80" s="41">
        <v>217</v>
      </c>
      <c r="AI80" s="45">
        <v>300</v>
      </c>
      <c r="AJ80" s="70">
        <v>3.3</v>
      </c>
      <c r="AK80" s="54" t="s">
        <v>70</v>
      </c>
      <c r="AL80" s="54" t="s">
        <v>70</v>
      </c>
      <c r="AM80" s="54" t="s">
        <v>70</v>
      </c>
      <c r="AN80" s="54" t="s">
        <v>70</v>
      </c>
      <c r="AO80" s="54" t="s">
        <v>70</v>
      </c>
      <c r="AP80" s="54" t="s">
        <v>70</v>
      </c>
      <c r="AQ80" s="54" t="s">
        <v>70</v>
      </c>
      <c r="AR80" s="54" t="s">
        <v>70</v>
      </c>
      <c r="AS80" s="54" t="s">
        <v>70</v>
      </c>
      <c r="AT80" s="54" t="s">
        <v>70</v>
      </c>
    </row>
    <row r="81" spans="20:46" x14ac:dyDescent="0.2">
      <c r="T81" s="41">
        <v>218</v>
      </c>
      <c r="U81" s="45">
        <v>400</v>
      </c>
      <c r="V81" s="54" t="s">
        <v>70</v>
      </c>
      <c r="W81" s="54" t="s">
        <v>70</v>
      </c>
      <c r="X81" s="54" t="s">
        <v>70</v>
      </c>
      <c r="Y81" s="54" t="s">
        <v>70</v>
      </c>
      <c r="Z81" s="54" t="s">
        <v>70</v>
      </c>
      <c r="AA81" s="54" t="s">
        <v>70</v>
      </c>
      <c r="AB81" s="54" t="s">
        <v>70</v>
      </c>
      <c r="AC81" s="54" t="s">
        <v>70</v>
      </c>
      <c r="AD81" s="54" t="s">
        <v>70</v>
      </c>
      <c r="AE81" s="54" t="s">
        <v>70</v>
      </c>
      <c r="AF81" s="54" t="s">
        <v>70</v>
      </c>
      <c r="AH81" s="41">
        <v>218</v>
      </c>
      <c r="AI81" s="45">
        <v>400</v>
      </c>
      <c r="AJ81" s="54" t="s">
        <v>70</v>
      </c>
      <c r="AK81" s="54" t="s">
        <v>70</v>
      </c>
      <c r="AL81" s="54" t="s">
        <v>70</v>
      </c>
      <c r="AM81" s="54" t="s">
        <v>70</v>
      </c>
      <c r="AN81" s="54" t="s">
        <v>70</v>
      </c>
      <c r="AO81" s="54" t="s">
        <v>70</v>
      </c>
      <c r="AP81" s="54" t="s">
        <v>70</v>
      </c>
      <c r="AQ81" s="54" t="s">
        <v>70</v>
      </c>
      <c r="AR81" s="54" t="s">
        <v>70</v>
      </c>
      <c r="AS81" s="54" t="s">
        <v>70</v>
      </c>
      <c r="AT81" s="54" t="s">
        <v>70</v>
      </c>
    </row>
    <row r="82" spans="20:46" x14ac:dyDescent="0.2">
      <c r="T82" s="41">
        <v>219</v>
      </c>
      <c r="U82" s="45">
        <v>500</v>
      </c>
      <c r="V82" s="54" t="s">
        <v>70</v>
      </c>
      <c r="W82" s="54" t="s">
        <v>70</v>
      </c>
      <c r="X82" s="54" t="s">
        <v>70</v>
      </c>
      <c r="Y82" s="54" t="s">
        <v>70</v>
      </c>
      <c r="Z82" s="54" t="s">
        <v>70</v>
      </c>
      <c r="AA82" s="54" t="s">
        <v>70</v>
      </c>
      <c r="AB82" s="54" t="s">
        <v>70</v>
      </c>
      <c r="AC82" s="54" t="s">
        <v>70</v>
      </c>
      <c r="AD82" s="54" t="s">
        <v>70</v>
      </c>
      <c r="AE82" s="54" t="s">
        <v>70</v>
      </c>
      <c r="AF82" s="54" t="s">
        <v>70</v>
      </c>
      <c r="AH82" s="41">
        <v>219</v>
      </c>
      <c r="AI82" s="45">
        <v>500</v>
      </c>
      <c r="AJ82" s="54" t="s">
        <v>70</v>
      </c>
      <c r="AK82" s="54" t="s">
        <v>70</v>
      </c>
      <c r="AL82" s="54" t="s">
        <v>70</v>
      </c>
      <c r="AM82" s="54" t="s">
        <v>70</v>
      </c>
      <c r="AN82" s="54" t="s">
        <v>70</v>
      </c>
      <c r="AO82" s="54" t="s">
        <v>70</v>
      </c>
      <c r="AP82" s="54" t="s">
        <v>70</v>
      </c>
      <c r="AQ82" s="54" t="s">
        <v>70</v>
      </c>
      <c r="AR82" s="54" t="s">
        <v>70</v>
      </c>
      <c r="AS82" s="54" t="s">
        <v>70</v>
      </c>
      <c r="AT82" s="54" t="s">
        <v>70</v>
      </c>
    </row>
    <row r="83" spans="20:46" x14ac:dyDescent="0.2">
      <c r="T83" s="41">
        <v>220</v>
      </c>
      <c r="U83" s="45">
        <v>630</v>
      </c>
      <c r="V83" s="54" t="s">
        <v>70</v>
      </c>
      <c r="W83" s="54" t="s">
        <v>70</v>
      </c>
      <c r="X83" s="54" t="s">
        <v>70</v>
      </c>
      <c r="Y83" s="54" t="s">
        <v>70</v>
      </c>
      <c r="Z83" s="54" t="s">
        <v>70</v>
      </c>
      <c r="AA83" s="54" t="s">
        <v>70</v>
      </c>
      <c r="AB83" s="54" t="s">
        <v>70</v>
      </c>
      <c r="AC83" s="54" t="s">
        <v>70</v>
      </c>
      <c r="AD83" s="54" t="s">
        <v>70</v>
      </c>
      <c r="AE83" s="54" t="s">
        <v>70</v>
      </c>
      <c r="AF83" s="54" t="s">
        <v>70</v>
      </c>
      <c r="AH83" s="41">
        <v>220</v>
      </c>
      <c r="AI83" s="45">
        <v>630</v>
      </c>
      <c r="AJ83" s="54" t="s">
        <v>70</v>
      </c>
      <c r="AK83" s="54" t="s">
        <v>70</v>
      </c>
      <c r="AL83" s="54" t="s">
        <v>70</v>
      </c>
      <c r="AM83" s="54" t="s">
        <v>70</v>
      </c>
      <c r="AN83" s="54" t="s">
        <v>70</v>
      </c>
      <c r="AO83" s="54" t="s">
        <v>70</v>
      </c>
      <c r="AP83" s="54" t="s">
        <v>70</v>
      </c>
      <c r="AQ83" s="54" t="s">
        <v>70</v>
      </c>
      <c r="AR83" s="54" t="s">
        <v>70</v>
      </c>
      <c r="AS83" s="54" t="s">
        <v>70</v>
      </c>
      <c r="AT83" s="54" t="s">
        <v>70</v>
      </c>
    </row>
    <row r="84" spans="20:46" x14ac:dyDescent="0.2">
      <c r="T84" s="41">
        <v>221</v>
      </c>
      <c r="U84" s="43" t="s">
        <v>41</v>
      </c>
      <c r="V84" s="54" t="s">
        <v>70</v>
      </c>
      <c r="W84" s="54" t="s">
        <v>70</v>
      </c>
      <c r="X84" s="54" t="s">
        <v>70</v>
      </c>
      <c r="Y84" s="54" t="s">
        <v>70</v>
      </c>
      <c r="Z84" s="54" t="s">
        <v>70</v>
      </c>
      <c r="AA84" s="54" t="s">
        <v>70</v>
      </c>
      <c r="AB84" s="54" t="s">
        <v>70</v>
      </c>
      <c r="AC84" s="54" t="s">
        <v>70</v>
      </c>
      <c r="AD84" s="54" t="s">
        <v>70</v>
      </c>
      <c r="AE84" s="54" t="s">
        <v>70</v>
      </c>
      <c r="AF84" s="54" t="s">
        <v>70</v>
      </c>
      <c r="AH84" s="41">
        <v>221</v>
      </c>
      <c r="AI84" s="43" t="s">
        <v>41</v>
      </c>
      <c r="AJ84" s="54" t="s">
        <v>70</v>
      </c>
      <c r="AK84" s="54" t="s">
        <v>70</v>
      </c>
      <c r="AL84" s="54" t="s">
        <v>70</v>
      </c>
      <c r="AM84" s="54" t="s">
        <v>70</v>
      </c>
      <c r="AN84" s="54" t="s">
        <v>70</v>
      </c>
      <c r="AO84" s="54" t="s">
        <v>70</v>
      </c>
      <c r="AP84" s="54" t="s">
        <v>70</v>
      </c>
      <c r="AQ84" s="54" t="s">
        <v>70</v>
      </c>
      <c r="AR84" s="54" t="s">
        <v>70</v>
      </c>
      <c r="AS84" s="54" t="s">
        <v>70</v>
      </c>
      <c r="AT84" s="54" t="s">
        <v>70</v>
      </c>
    </row>
    <row r="85" spans="20:46" x14ac:dyDescent="0.2">
      <c r="T85" s="41">
        <v>222</v>
      </c>
      <c r="U85" s="45" t="s">
        <v>39</v>
      </c>
      <c r="V85" s="54" t="s">
        <v>70</v>
      </c>
      <c r="W85" s="54" t="s">
        <v>70</v>
      </c>
      <c r="X85" s="54" t="s">
        <v>70</v>
      </c>
      <c r="Y85" s="54" t="s">
        <v>70</v>
      </c>
      <c r="Z85" s="54" t="s">
        <v>70</v>
      </c>
      <c r="AA85" s="54" t="s">
        <v>70</v>
      </c>
      <c r="AB85" s="54" t="s">
        <v>70</v>
      </c>
      <c r="AC85" s="54" t="s">
        <v>70</v>
      </c>
      <c r="AD85" s="54" t="s">
        <v>70</v>
      </c>
      <c r="AE85" s="54" t="s">
        <v>70</v>
      </c>
      <c r="AF85" s="54" t="s">
        <v>70</v>
      </c>
      <c r="AH85" s="41">
        <v>222</v>
      </c>
      <c r="AI85" s="45" t="s">
        <v>39</v>
      </c>
      <c r="AJ85" s="54" t="s">
        <v>70</v>
      </c>
      <c r="AK85" s="54" t="s">
        <v>70</v>
      </c>
      <c r="AL85" s="54" t="s">
        <v>70</v>
      </c>
      <c r="AM85" s="54" t="s">
        <v>70</v>
      </c>
      <c r="AN85" s="54" t="s">
        <v>70</v>
      </c>
      <c r="AO85" s="54" t="s">
        <v>70</v>
      </c>
      <c r="AP85" s="54" t="s">
        <v>70</v>
      </c>
      <c r="AQ85" s="54" t="s">
        <v>70</v>
      </c>
      <c r="AR85" s="54" t="s">
        <v>70</v>
      </c>
      <c r="AS85" s="54" t="s">
        <v>70</v>
      </c>
      <c r="AT85" s="54" t="s">
        <v>70</v>
      </c>
    </row>
    <row r="86" spans="20:46" x14ac:dyDescent="0.2">
      <c r="T86" s="41">
        <v>223</v>
      </c>
      <c r="U86" s="45" t="s">
        <v>71</v>
      </c>
      <c r="V86" s="54" t="s">
        <v>70</v>
      </c>
      <c r="W86" s="54" t="s">
        <v>70</v>
      </c>
      <c r="X86" s="54" t="s">
        <v>70</v>
      </c>
      <c r="Y86" s="54" t="s">
        <v>70</v>
      </c>
      <c r="Z86" s="54" t="s">
        <v>70</v>
      </c>
      <c r="AA86" s="54" t="s">
        <v>70</v>
      </c>
      <c r="AB86" s="54" t="s">
        <v>70</v>
      </c>
      <c r="AC86" s="54" t="s">
        <v>70</v>
      </c>
      <c r="AD86" s="54" t="s">
        <v>70</v>
      </c>
      <c r="AE86" s="54" t="s">
        <v>70</v>
      </c>
      <c r="AF86" s="54" t="s">
        <v>70</v>
      </c>
      <c r="AH86" s="41">
        <v>223</v>
      </c>
      <c r="AI86" s="45" t="s">
        <v>71</v>
      </c>
      <c r="AJ86" s="54" t="s">
        <v>70</v>
      </c>
      <c r="AK86" s="54" t="s">
        <v>70</v>
      </c>
      <c r="AL86" s="54" t="s">
        <v>70</v>
      </c>
      <c r="AM86" s="54" t="s">
        <v>70</v>
      </c>
      <c r="AN86" s="54" t="s">
        <v>70</v>
      </c>
      <c r="AO86" s="54" t="s">
        <v>70</v>
      </c>
      <c r="AP86" s="54" t="s">
        <v>70</v>
      </c>
      <c r="AQ86" s="54" t="s">
        <v>70</v>
      </c>
      <c r="AR86" s="54" t="s">
        <v>70</v>
      </c>
      <c r="AS86" s="54" t="s">
        <v>70</v>
      </c>
      <c r="AT86" s="54" t="s">
        <v>70</v>
      </c>
    </row>
    <row r="87" spans="20:46" x14ac:dyDescent="0.2">
      <c r="T87" s="41">
        <v>224</v>
      </c>
      <c r="U87" s="45" t="s">
        <v>37</v>
      </c>
      <c r="V87" s="54" t="s">
        <v>70</v>
      </c>
      <c r="W87" s="54" t="s">
        <v>70</v>
      </c>
      <c r="X87" s="54" t="s">
        <v>70</v>
      </c>
      <c r="Y87" s="54" t="s">
        <v>70</v>
      </c>
      <c r="Z87" s="54" t="s">
        <v>70</v>
      </c>
      <c r="AA87" s="54" t="s">
        <v>70</v>
      </c>
      <c r="AB87" s="54" t="s">
        <v>70</v>
      </c>
      <c r="AC87" s="54" t="s">
        <v>70</v>
      </c>
      <c r="AD87" s="54" t="s">
        <v>70</v>
      </c>
      <c r="AE87" s="54" t="s">
        <v>70</v>
      </c>
      <c r="AF87" s="54" t="s">
        <v>70</v>
      </c>
      <c r="AH87" s="41">
        <v>224</v>
      </c>
      <c r="AI87" s="45" t="s">
        <v>37</v>
      </c>
      <c r="AJ87" s="54" t="s">
        <v>70</v>
      </c>
      <c r="AK87" s="54" t="s">
        <v>70</v>
      </c>
      <c r="AL87" s="54" t="s">
        <v>70</v>
      </c>
      <c r="AM87" s="54" t="s">
        <v>70</v>
      </c>
      <c r="AN87" s="54" t="s">
        <v>70</v>
      </c>
      <c r="AO87" s="54" t="s">
        <v>70</v>
      </c>
      <c r="AP87" s="54" t="s">
        <v>70</v>
      </c>
      <c r="AQ87" s="54" t="s">
        <v>70</v>
      </c>
      <c r="AR87" s="54" t="s">
        <v>70</v>
      </c>
      <c r="AS87" s="54" t="s">
        <v>70</v>
      </c>
      <c r="AT87" s="54" t="s">
        <v>70</v>
      </c>
    </row>
    <row r="88" spans="20:46" x14ac:dyDescent="0.2">
      <c r="T88" s="41">
        <v>225</v>
      </c>
      <c r="U88" s="45" t="s">
        <v>36</v>
      </c>
      <c r="V88" s="54" t="s">
        <v>70</v>
      </c>
      <c r="W88" s="54" t="s">
        <v>70</v>
      </c>
      <c r="X88" s="54" t="s">
        <v>70</v>
      </c>
      <c r="Y88" s="54" t="s">
        <v>70</v>
      </c>
      <c r="Z88" s="54" t="s">
        <v>70</v>
      </c>
      <c r="AA88" s="54" t="s">
        <v>70</v>
      </c>
      <c r="AB88" s="54" t="s">
        <v>70</v>
      </c>
      <c r="AC88" s="54" t="s">
        <v>70</v>
      </c>
      <c r="AD88" s="54" t="s">
        <v>70</v>
      </c>
      <c r="AE88" s="54" t="s">
        <v>70</v>
      </c>
      <c r="AF88" s="54" t="s">
        <v>70</v>
      </c>
      <c r="AH88" s="41">
        <v>225</v>
      </c>
      <c r="AI88" s="45" t="s">
        <v>36</v>
      </c>
      <c r="AJ88" s="54" t="s">
        <v>70</v>
      </c>
      <c r="AK88" s="54" t="s">
        <v>70</v>
      </c>
      <c r="AL88" s="54" t="s">
        <v>70</v>
      </c>
      <c r="AM88" s="54" t="s">
        <v>70</v>
      </c>
      <c r="AN88" s="54" t="s">
        <v>70</v>
      </c>
      <c r="AO88" s="54" t="s">
        <v>70</v>
      </c>
      <c r="AP88" s="54" t="s">
        <v>70</v>
      </c>
      <c r="AQ88" s="54" t="s">
        <v>70</v>
      </c>
      <c r="AR88" s="54" t="s">
        <v>70</v>
      </c>
      <c r="AS88" s="54" t="s">
        <v>70</v>
      </c>
      <c r="AT88" s="54" t="s">
        <v>70</v>
      </c>
    </row>
    <row r="89" spans="20:46" x14ac:dyDescent="0.2">
      <c r="T89" s="41">
        <v>226</v>
      </c>
      <c r="U89" s="45" t="s">
        <v>19</v>
      </c>
      <c r="V89" s="54" t="s">
        <v>70</v>
      </c>
      <c r="W89" s="54" t="s">
        <v>70</v>
      </c>
      <c r="X89" s="54" t="s">
        <v>70</v>
      </c>
      <c r="Y89" s="54" t="s">
        <v>70</v>
      </c>
      <c r="Z89" s="54" t="s">
        <v>70</v>
      </c>
      <c r="AA89" s="54" t="s">
        <v>70</v>
      </c>
      <c r="AB89" s="54" t="s">
        <v>70</v>
      </c>
      <c r="AC89" s="54" t="s">
        <v>70</v>
      </c>
      <c r="AD89" s="54" t="s">
        <v>70</v>
      </c>
      <c r="AE89" s="54" t="s">
        <v>70</v>
      </c>
      <c r="AF89" s="54" t="s">
        <v>70</v>
      </c>
      <c r="AH89" s="41">
        <v>226</v>
      </c>
      <c r="AI89" s="45" t="s">
        <v>19</v>
      </c>
      <c r="AJ89" s="54" t="s">
        <v>70</v>
      </c>
      <c r="AK89" s="54" t="s">
        <v>70</v>
      </c>
      <c r="AL89" s="54" t="s">
        <v>70</v>
      </c>
      <c r="AM89" s="54" t="s">
        <v>70</v>
      </c>
      <c r="AN89" s="54" t="s">
        <v>70</v>
      </c>
      <c r="AO89" s="54" t="s">
        <v>70</v>
      </c>
      <c r="AP89" s="54" t="s">
        <v>70</v>
      </c>
      <c r="AQ89" s="54" t="s">
        <v>70</v>
      </c>
      <c r="AR89" s="54" t="s">
        <v>70</v>
      </c>
      <c r="AS89" s="54" t="s">
        <v>70</v>
      </c>
      <c r="AT89" s="54" t="s">
        <v>70</v>
      </c>
    </row>
    <row r="90" spans="20:46" x14ac:dyDescent="0.2">
      <c r="T90" s="41">
        <v>227</v>
      </c>
      <c r="U90" s="45" t="s">
        <v>35</v>
      </c>
      <c r="V90" s="54" t="s">
        <v>70</v>
      </c>
      <c r="W90" s="54" t="s">
        <v>70</v>
      </c>
      <c r="X90" s="54" t="s">
        <v>70</v>
      </c>
      <c r="Y90" s="54" t="s">
        <v>70</v>
      </c>
      <c r="Z90" s="54" t="s">
        <v>70</v>
      </c>
      <c r="AA90" s="54" t="s">
        <v>70</v>
      </c>
      <c r="AB90" s="54" t="s">
        <v>70</v>
      </c>
      <c r="AC90" s="54" t="s">
        <v>70</v>
      </c>
      <c r="AD90" s="54" t="s">
        <v>70</v>
      </c>
      <c r="AE90" s="54" t="s">
        <v>70</v>
      </c>
      <c r="AF90" s="54" t="s">
        <v>70</v>
      </c>
      <c r="AH90" s="41">
        <v>227</v>
      </c>
      <c r="AI90" s="45" t="s">
        <v>35</v>
      </c>
      <c r="AJ90" s="54" t="s">
        <v>70</v>
      </c>
      <c r="AK90" s="54" t="s">
        <v>70</v>
      </c>
      <c r="AL90" s="54" t="s">
        <v>70</v>
      </c>
      <c r="AM90" s="54" t="s">
        <v>70</v>
      </c>
      <c r="AN90" s="54" t="s">
        <v>70</v>
      </c>
      <c r="AO90" s="54" t="s">
        <v>70</v>
      </c>
      <c r="AP90" s="54" t="s">
        <v>70</v>
      </c>
      <c r="AQ90" s="54" t="s">
        <v>70</v>
      </c>
      <c r="AR90" s="54" t="s">
        <v>70</v>
      </c>
      <c r="AS90" s="54" t="s">
        <v>70</v>
      </c>
      <c r="AT90" s="54" t="s">
        <v>70</v>
      </c>
    </row>
    <row r="92" spans="20:46" x14ac:dyDescent="0.2">
      <c r="V92" s="97" t="s">
        <v>50</v>
      </c>
      <c r="W92" s="97" t="s">
        <v>49</v>
      </c>
      <c r="X92" s="97" t="s">
        <v>48</v>
      </c>
      <c r="Y92" s="97" t="s">
        <v>47</v>
      </c>
      <c r="Z92" s="97" t="s">
        <v>46</v>
      </c>
      <c r="AA92" s="97" t="s">
        <v>45</v>
      </c>
      <c r="AB92" s="97" t="s">
        <v>44</v>
      </c>
      <c r="AC92" s="97" t="s">
        <v>43</v>
      </c>
      <c r="AD92" s="97" t="s">
        <v>42</v>
      </c>
      <c r="AE92" s="97" t="s">
        <v>40</v>
      </c>
      <c r="AF92" s="97"/>
      <c r="AJ92" s="97" t="s">
        <v>50</v>
      </c>
      <c r="AK92" s="97" t="s">
        <v>49</v>
      </c>
      <c r="AL92" s="97" t="s">
        <v>48</v>
      </c>
      <c r="AM92" s="97" t="s">
        <v>47</v>
      </c>
      <c r="AN92" s="97" t="s">
        <v>46</v>
      </c>
      <c r="AO92" s="97" t="s">
        <v>45</v>
      </c>
      <c r="AP92" s="97" t="s">
        <v>44</v>
      </c>
      <c r="AQ92" s="97" t="s">
        <v>43</v>
      </c>
      <c r="AR92" s="97" t="s">
        <v>42</v>
      </c>
      <c r="AS92" s="97" t="s">
        <v>40</v>
      </c>
      <c r="AT92" s="97"/>
    </row>
    <row r="94" spans="20:46" x14ac:dyDescent="0.2">
      <c r="T94" s="55" t="s">
        <v>72</v>
      </c>
      <c r="U94" s="54"/>
      <c r="V94" s="54">
        <v>1</v>
      </c>
      <c r="W94" s="41">
        <v>2</v>
      </c>
      <c r="X94" s="41">
        <v>3</v>
      </c>
      <c r="Y94" s="41">
        <v>4</v>
      </c>
      <c r="Z94" s="41">
        <v>5</v>
      </c>
      <c r="AA94" s="41">
        <v>6</v>
      </c>
      <c r="AB94" s="41">
        <v>7</v>
      </c>
      <c r="AC94" s="41">
        <v>8</v>
      </c>
      <c r="AD94" s="41">
        <v>9</v>
      </c>
      <c r="AE94" s="41">
        <v>10</v>
      </c>
      <c r="AH94" s="55" t="s">
        <v>72</v>
      </c>
      <c r="AI94" s="54"/>
      <c r="AJ94" s="54">
        <v>1</v>
      </c>
      <c r="AK94" s="41">
        <v>2</v>
      </c>
      <c r="AL94" s="41">
        <v>3</v>
      </c>
      <c r="AM94" s="41">
        <v>4</v>
      </c>
      <c r="AN94" s="41">
        <v>5</v>
      </c>
      <c r="AO94" s="41">
        <v>6</v>
      </c>
      <c r="AP94" s="41">
        <v>7</v>
      </c>
      <c r="AQ94" s="41">
        <v>8</v>
      </c>
      <c r="AR94" s="41">
        <v>9</v>
      </c>
      <c r="AS94" s="41">
        <v>10</v>
      </c>
    </row>
    <row r="95" spans="20:46" x14ac:dyDescent="0.2">
      <c r="T95" s="41">
        <v>301</v>
      </c>
      <c r="U95" s="42">
        <v>0</v>
      </c>
      <c r="V95" s="52">
        <v>0</v>
      </c>
      <c r="W95" s="52">
        <v>0</v>
      </c>
      <c r="X95" s="52">
        <v>0</v>
      </c>
      <c r="Y95" s="52">
        <v>0</v>
      </c>
      <c r="Z95" s="52">
        <v>0</v>
      </c>
      <c r="AA95" s="52">
        <v>0</v>
      </c>
      <c r="AB95" s="52">
        <v>0</v>
      </c>
      <c r="AC95" s="52">
        <v>0</v>
      </c>
      <c r="AD95" s="52">
        <v>0</v>
      </c>
      <c r="AE95" s="52">
        <v>0</v>
      </c>
      <c r="AF95" s="52"/>
      <c r="AH95" s="41">
        <v>301</v>
      </c>
      <c r="AI95" s="42">
        <v>0</v>
      </c>
      <c r="AJ95" s="52">
        <v>0</v>
      </c>
      <c r="AK95" s="52">
        <v>0</v>
      </c>
      <c r="AL95" s="52">
        <v>0</v>
      </c>
      <c r="AM95" s="52">
        <v>0</v>
      </c>
      <c r="AN95" s="52">
        <v>0</v>
      </c>
      <c r="AO95" s="52">
        <v>0</v>
      </c>
      <c r="AP95" s="52">
        <v>0</v>
      </c>
      <c r="AQ95" s="52">
        <v>0</v>
      </c>
      <c r="AR95" s="52">
        <v>0</v>
      </c>
      <c r="AS95" s="52">
        <v>0</v>
      </c>
      <c r="AT95" s="52"/>
    </row>
    <row r="96" spans="20:46" x14ac:dyDescent="0.2">
      <c r="T96" s="41">
        <v>302</v>
      </c>
      <c r="U96" s="98" t="s">
        <v>34</v>
      </c>
      <c r="V96" s="42" t="s">
        <v>70</v>
      </c>
      <c r="W96" s="42" t="s">
        <v>70</v>
      </c>
      <c r="X96" s="42" t="s">
        <v>70</v>
      </c>
      <c r="Y96" s="42" t="s">
        <v>70</v>
      </c>
      <c r="Z96" s="42" t="s">
        <v>70</v>
      </c>
      <c r="AA96" s="42" t="s">
        <v>70</v>
      </c>
      <c r="AB96" s="42" t="s">
        <v>70</v>
      </c>
      <c r="AC96" s="42" t="s">
        <v>70</v>
      </c>
      <c r="AD96" s="42" t="s">
        <v>70</v>
      </c>
      <c r="AE96" s="42" t="s">
        <v>70</v>
      </c>
      <c r="AF96" s="52"/>
      <c r="AH96" s="41">
        <v>302</v>
      </c>
      <c r="AI96" s="44" t="s">
        <v>33</v>
      </c>
      <c r="AJ96" s="54">
        <v>3.7999999999999999E-2</v>
      </c>
      <c r="AK96" s="54">
        <v>5.8000000000000003E-2</v>
      </c>
      <c r="AL96" s="54">
        <v>0.17</v>
      </c>
      <c r="AM96" s="54" t="s">
        <v>70</v>
      </c>
      <c r="AN96" s="54">
        <v>0.25</v>
      </c>
      <c r="AO96" s="54">
        <v>0.28999999999999998</v>
      </c>
      <c r="AP96" s="54" t="s">
        <v>70</v>
      </c>
      <c r="AQ96" s="54">
        <v>0.36</v>
      </c>
      <c r="AR96" s="54" t="s">
        <v>70</v>
      </c>
      <c r="AS96" s="54" t="s">
        <v>70</v>
      </c>
      <c r="AT96" s="54"/>
    </row>
    <row r="97" spans="20:46" x14ac:dyDescent="0.2">
      <c r="T97" s="41">
        <v>303</v>
      </c>
      <c r="U97" s="44" t="s">
        <v>33</v>
      </c>
      <c r="V97" s="42">
        <v>7</v>
      </c>
      <c r="W97" s="42">
        <v>7.8</v>
      </c>
      <c r="X97" s="42">
        <v>10.6</v>
      </c>
      <c r="Y97" s="42" t="s">
        <v>70</v>
      </c>
      <c r="Z97" s="42">
        <v>13.1</v>
      </c>
      <c r="AA97" s="42">
        <v>10.199999999999999</v>
      </c>
      <c r="AB97" s="42" t="s">
        <v>70</v>
      </c>
      <c r="AC97" s="42">
        <v>17.2</v>
      </c>
      <c r="AD97" s="42" t="s">
        <v>70</v>
      </c>
      <c r="AE97" s="42" t="s">
        <v>70</v>
      </c>
      <c r="AF97" s="54"/>
      <c r="AI97" s="44"/>
      <c r="AJ97" s="54"/>
      <c r="AK97" s="54"/>
      <c r="AL97" s="54"/>
      <c r="AM97" s="54"/>
      <c r="AN97" s="54"/>
      <c r="AO97" s="54"/>
      <c r="AP97" s="54"/>
      <c r="AQ97" s="54"/>
      <c r="AR97" s="54"/>
      <c r="AS97" s="54"/>
      <c r="AT97" s="54"/>
    </row>
    <row r="98" spans="20:46" x14ac:dyDescent="0.2">
      <c r="AF98" s="54"/>
    </row>
    <row r="99" spans="20:46" x14ac:dyDescent="0.2">
      <c r="V99" s="97" t="s">
        <v>50</v>
      </c>
      <c r="W99" s="97" t="s">
        <v>49</v>
      </c>
      <c r="X99" s="97" t="s">
        <v>48</v>
      </c>
      <c r="Y99" s="97" t="s">
        <v>47</v>
      </c>
      <c r="Z99" s="97" t="s">
        <v>46</v>
      </c>
      <c r="AA99" s="97" t="s">
        <v>45</v>
      </c>
      <c r="AB99" s="97" t="s">
        <v>44</v>
      </c>
      <c r="AC99" s="97" t="s">
        <v>43</v>
      </c>
      <c r="AD99" s="97" t="s">
        <v>42</v>
      </c>
      <c r="AE99" s="97" t="s">
        <v>40</v>
      </c>
      <c r="AF99" s="54"/>
      <c r="AJ99" s="97" t="s">
        <v>50</v>
      </c>
      <c r="AK99" s="97" t="s">
        <v>49</v>
      </c>
      <c r="AL99" s="97" t="s">
        <v>48</v>
      </c>
      <c r="AM99" s="97" t="s">
        <v>47</v>
      </c>
      <c r="AN99" s="97" t="s">
        <v>46</v>
      </c>
      <c r="AO99" s="97" t="s">
        <v>45</v>
      </c>
      <c r="AP99" s="97" t="s">
        <v>44</v>
      </c>
      <c r="AQ99" s="97" t="s">
        <v>43</v>
      </c>
      <c r="AR99" s="97" t="s">
        <v>42</v>
      </c>
      <c r="AS99" s="97" t="s">
        <v>40</v>
      </c>
      <c r="AT99" s="97"/>
    </row>
    <row r="100" spans="20:46" x14ac:dyDescent="0.2">
      <c r="AF100" s="54"/>
    </row>
    <row r="101" spans="20:46" x14ac:dyDescent="0.2">
      <c r="T101" s="55" t="s">
        <v>61</v>
      </c>
      <c r="U101" s="54"/>
      <c r="V101" s="54">
        <v>1</v>
      </c>
      <c r="W101" s="41">
        <v>2</v>
      </c>
      <c r="X101" s="41">
        <v>3</v>
      </c>
      <c r="Y101" s="41">
        <v>4</v>
      </c>
      <c r="Z101" s="41">
        <v>5</v>
      </c>
      <c r="AA101" s="41">
        <v>6</v>
      </c>
      <c r="AB101" s="41">
        <v>7</v>
      </c>
      <c r="AC101" s="41">
        <v>8</v>
      </c>
      <c r="AD101" s="41">
        <v>9</v>
      </c>
      <c r="AE101" s="41">
        <v>10</v>
      </c>
      <c r="AF101" s="54"/>
      <c r="AH101" s="55" t="s">
        <v>61</v>
      </c>
      <c r="AI101" s="54"/>
      <c r="AJ101" s="54">
        <v>1</v>
      </c>
      <c r="AK101" s="41">
        <v>2</v>
      </c>
      <c r="AL101" s="41">
        <v>3</v>
      </c>
      <c r="AM101" s="41">
        <v>4</v>
      </c>
      <c r="AN101" s="41">
        <v>5</v>
      </c>
      <c r="AO101" s="41">
        <v>6</v>
      </c>
      <c r="AP101" s="41">
        <v>7</v>
      </c>
      <c r="AQ101" s="41">
        <v>8</v>
      </c>
      <c r="AR101" s="54">
        <v>9</v>
      </c>
      <c r="AS101" s="41">
        <v>10</v>
      </c>
      <c r="AT101" s="54"/>
    </row>
    <row r="102" spans="20:46" x14ac:dyDescent="0.2">
      <c r="T102" s="41">
        <v>601</v>
      </c>
      <c r="U102" s="42">
        <v>0</v>
      </c>
      <c r="V102" s="52">
        <v>0</v>
      </c>
      <c r="W102" s="52">
        <v>0</v>
      </c>
      <c r="X102" s="52">
        <v>0</v>
      </c>
      <c r="Y102" s="52">
        <v>0</v>
      </c>
      <c r="Z102" s="52">
        <v>0</v>
      </c>
      <c r="AA102" s="52">
        <v>0</v>
      </c>
      <c r="AB102" s="52">
        <v>0</v>
      </c>
      <c r="AC102" s="52">
        <v>0</v>
      </c>
      <c r="AD102" s="52">
        <v>0</v>
      </c>
      <c r="AE102" s="52">
        <v>0</v>
      </c>
      <c r="AF102" s="54"/>
      <c r="AH102" s="41">
        <v>601</v>
      </c>
      <c r="AI102" s="42">
        <v>0</v>
      </c>
      <c r="AJ102" s="52">
        <v>0</v>
      </c>
      <c r="AK102" s="52">
        <v>0</v>
      </c>
      <c r="AL102" s="52">
        <v>0</v>
      </c>
      <c r="AM102" s="52">
        <v>0</v>
      </c>
      <c r="AN102" s="52">
        <v>0</v>
      </c>
      <c r="AO102" s="52">
        <v>0</v>
      </c>
      <c r="AP102" s="52">
        <v>0</v>
      </c>
      <c r="AQ102" s="52">
        <v>0</v>
      </c>
      <c r="AR102" s="52">
        <v>0</v>
      </c>
      <c r="AS102" s="52">
        <v>0</v>
      </c>
      <c r="AT102" s="54"/>
    </row>
    <row r="103" spans="20:46" x14ac:dyDescent="0.2">
      <c r="T103" s="41">
        <v>602</v>
      </c>
      <c r="U103" s="44" t="s">
        <v>34</v>
      </c>
      <c r="V103" s="42" t="s">
        <v>70</v>
      </c>
      <c r="W103" s="42" t="s">
        <v>70</v>
      </c>
      <c r="X103" s="42" t="s">
        <v>70</v>
      </c>
      <c r="Y103" s="42">
        <v>5.9</v>
      </c>
      <c r="Z103" s="42" t="s">
        <v>70</v>
      </c>
      <c r="AA103" s="42" t="s">
        <v>70</v>
      </c>
      <c r="AB103" s="42" t="s">
        <v>70</v>
      </c>
      <c r="AC103" s="42" t="s">
        <v>70</v>
      </c>
      <c r="AD103" s="42" t="s">
        <v>70</v>
      </c>
      <c r="AE103" s="42" t="s">
        <v>70</v>
      </c>
      <c r="AF103" s="54"/>
      <c r="AH103" s="41">
        <v>602</v>
      </c>
      <c r="AI103" s="44" t="s">
        <v>34</v>
      </c>
      <c r="AJ103" s="54" t="s">
        <v>70</v>
      </c>
      <c r="AK103" s="54" t="s">
        <v>70</v>
      </c>
      <c r="AL103" s="54" t="s">
        <v>70</v>
      </c>
      <c r="AM103" s="54">
        <v>4.2000000000000003E-2</v>
      </c>
      <c r="AN103" s="54" t="s">
        <v>70</v>
      </c>
      <c r="AO103" s="54" t="s">
        <v>70</v>
      </c>
      <c r="AP103" s="54" t="s">
        <v>70</v>
      </c>
      <c r="AQ103" s="54" t="s">
        <v>70</v>
      </c>
      <c r="AR103" s="54" t="s">
        <v>70</v>
      </c>
      <c r="AS103" s="54" t="s">
        <v>70</v>
      </c>
      <c r="AT103" s="54"/>
    </row>
    <row r="104" spans="20:46" x14ac:dyDescent="0.2">
      <c r="T104" s="41">
        <v>603</v>
      </c>
      <c r="U104" s="44" t="s">
        <v>33</v>
      </c>
      <c r="V104" s="42" t="s">
        <v>70</v>
      </c>
      <c r="W104" s="42" t="s">
        <v>70</v>
      </c>
      <c r="X104" s="42" t="s">
        <v>70</v>
      </c>
      <c r="Y104" s="42" t="s">
        <v>70</v>
      </c>
      <c r="Z104" s="42" t="s">
        <v>70</v>
      </c>
      <c r="AA104" s="42" t="s">
        <v>70</v>
      </c>
      <c r="AB104" s="42" t="s">
        <v>70</v>
      </c>
      <c r="AC104" s="42" t="s">
        <v>70</v>
      </c>
      <c r="AD104" s="42" t="s">
        <v>70</v>
      </c>
      <c r="AE104" s="42" t="s">
        <v>70</v>
      </c>
      <c r="AF104" s="54"/>
      <c r="AT104" s="54"/>
    </row>
    <row r="105" spans="20:46" x14ac:dyDescent="0.2">
      <c r="AF105" s="54"/>
      <c r="AT105" s="54"/>
    </row>
    <row r="106" spans="20:46" x14ac:dyDescent="0.2">
      <c r="V106" s="97" t="s">
        <v>50</v>
      </c>
      <c r="W106" s="97" t="s">
        <v>49</v>
      </c>
      <c r="X106" s="97" t="s">
        <v>48</v>
      </c>
      <c r="Y106" s="97" t="s">
        <v>47</v>
      </c>
      <c r="Z106" s="97" t="s">
        <v>46</v>
      </c>
      <c r="AA106" s="97" t="s">
        <v>45</v>
      </c>
      <c r="AB106" s="97" t="s">
        <v>44</v>
      </c>
      <c r="AC106" s="97" t="s">
        <v>43</v>
      </c>
      <c r="AD106" s="97" t="s">
        <v>42</v>
      </c>
      <c r="AE106" s="97" t="s">
        <v>40</v>
      </c>
      <c r="AF106" s="54"/>
      <c r="AJ106" s="97" t="s">
        <v>50</v>
      </c>
      <c r="AK106" s="97" t="s">
        <v>49</v>
      </c>
      <c r="AL106" s="97" t="s">
        <v>48</v>
      </c>
      <c r="AM106" s="97" t="s">
        <v>47</v>
      </c>
      <c r="AN106" s="97" t="s">
        <v>46</v>
      </c>
      <c r="AO106" s="97" t="s">
        <v>45</v>
      </c>
      <c r="AP106" s="97" t="s">
        <v>44</v>
      </c>
      <c r="AQ106" s="97" t="s">
        <v>43</v>
      </c>
      <c r="AR106" s="97" t="s">
        <v>42</v>
      </c>
      <c r="AS106" s="97" t="s">
        <v>40</v>
      </c>
      <c r="AT106" s="54"/>
    </row>
    <row r="107" spans="20:46" x14ac:dyDescent="0.2">
      <c r="AF107" s="54"/>
      <c r="AT107" s="54"/>
    </row>
    <row r="108" spans="20:46" x14ac:dyDescent="0.2">
      <c r="T108" s="55" t="s">
        <v>59</v>
      </c>
      <c r="U108" s="54"/>
      <c r="V108" s="54">
        <v>1</v>
      </c>
      <c r="W108" s="41">
        <v>2</v>
      </c>
      <c r="X108" s="41">
        <v>3</v>
      </c>
      <c r="Y108" s="41">
        <v>4</v>
      </c>
      <c r="Z108" s="41">
        <v>5</v>
      </c>
      <c r="AA108" s="41">
        <v>6</v>
      </c>
      <c r="AB108" s="41">
        <v>7</v>
      </c>
      <c r="AC108" s="41">
        <v>8</v>
      </c>
      <c r="AD108" s="41">
        <v>9</v>
      </c>
      <c r="AE108" s="41">
        <v>10</v>
      </c>
      <c r="AF108" s="54"/>
      <c r="AH108" s="55" t="s">
        <v>59</v>
      </c>
      <c r="AI108" s="54"/>
      <c r="AJ108" s="54">
        <v>1</v>
      </c>
      <c r="AK108" s="41">
        <v>2</v>
      </c>
      <c r="AL108" s="41">
        <v>3</v>
      </c>
      <c r="AM108" s="41">
        <v>4</v>
      </c>
      <c r="AN108" s="41">
        <v>5</v>
      </c>
      <c r="AO108" s="41">
        <v>6</v>
      </c>
      <c r="AP108" s="41">
        <v>7</v>
      </c>
      <c r="AQ108" s="41">
        <v>8</v>
      </c>
      <c r="AR108" s="41">
        <v>9</v>
      </c>
      <c r="AS108" s="41">
        <v>10</v>
      </c>
      <c r="AT108" s="54"/>
    </row>
    <row r="109" spans="20:46" x14ac:dyDescent="0.2">
      <c r="T109" s="41">
        <v>701</v>
      </c>
      <c r="U109" s="42">
        <v>0</v>
      </c>
      <c r="V109" s="52">
        <v>0</v>
      </c>
      <c r="W109" s="52">
        <v>0</v>
      </c>
      <c r="X109" s="52">
        <v>0</v>
      </c>
      <c r="Y109" s="52">
        <v>0</v>
      </c>
      <c r="Z109" s="52">
        <v>0</v>
      </c>
      <c r="AA109" s="52">
        <v>0</v>
      </c>
      <c r="AB109" s="52">
        <v>0</v>
      </c>
      <c r="AC109" s="52">
        <v>0</v>
      </c>
      <c r="AD109" s="52">
        <v>0</v>
      </c>
      <c r="AE109" s="52">
        <v>0</v>
      </c>
      <c r="AH109" s="41">
        <v>701</v>
      </c>
      <c r="AI109" s="42">
        <v>0</v>
      </c>
      <c r="AJ109" s="52">
        <v>0</v>
      </c>
      <c r="AK109" s="52">
        <v>0</v>
      </c>
      <c r="AL109" s="52">
        <v>0</v>
      </c>
      <c r="AM109" s="52">
        <v>0</v>
      </c>
      <c r="AN109" s="52">
        <v>0</v>
      </c>
      <c r="AO109" s="52">
        <v>0</v>
      </c>
      <c r="AP109" s="52">
        <v>0</v>
      </c>
      <c r="AQ109" s="52">
        <v>0</v>
      </c>
      <c r="AR109" s="52">
        <v>0</v>
      </c>
      <c r="AS109" s="52">
        <v>0</v>
      </c>
      <c r="AT109" s="54"/>
    </row>
    <row r="110" spans="20:46" x14ac:dyDescent="0.2">
      <c r="T110" s="41">
        <v>702</v>
      </c>
      <c r="U110" s="44" t="s">
        <v>34</v>
      </c>
      <c r="V110" s="42" t="s">
        <v>70</v>
      </c>
      <c r="W110" s="42" t="s">
        <v>70</v>
      </c>
      <c r="X110" s="42" t="s">
        <v>70</v>
      </c>
      <c r="Y110" s="42">
        <v>7.6</v>
      </c>
      <c r="Z110" s="42" t="s">
        <v>70</v>
      </c>
      <c r="AA110" s="42">
        <v>15.2</v>
      </c>
      <c r="AB110" s="42" t="s">
        <v>70</v>
      </c>
      <c r="AC110" s="42" t="s">
        <v>70</v>
      </c>
      <c r="AD110" s="42" t="s">
        <v>70</v>
      </c>
      <c r="AE110" s="42" t="s">
        <v>70</v>
      </c>
      <c r="AF110" s="97"/>
      <c r="AH110" s="41">
        <v>702</v>
      </c>
      <c r="AI110" s="44" t="s">
        <v>34</v>
      </c>
      <c r="AJ110" s="54" t="s">
        <v>70</v>
      </c>
      <c r="AK110" s="54" t="s">
        <v>70</v>
      </c>
      <c r="AL110" s="54" t="s">
        <v>70</v>
      </c>
      <c r="AM110" s="54">
        <v>0.06</v>
      </c>
      <c r="AN110" s="54" t="s">
        <v>70</v>
      </c>
      <c r="AO110" s="54">
        <v>0.114</v>
      </c>
      <c r="AP110" s="54" t="s">
        <v>70</v>
      </c>
      <c r="AQ110" s="54" t="s">
        <v>70</v>
      </c>
      <c r="AR110" s="54" t="s">
        <v>70</v>
      </c>
      <c r="AS110" s="54" t="s">
        <v>70</v>
      </c>
      <c r="AT110" s="54"/>
    </row>
    <row r="111" spans="20:46" x14ac:dyDescent="0.2">
      <c r="T111" s="41">
        <v>703</v>
      </c>
      <c r="U111" s="44" t="s">
        <v>33</v>
      </c>
      <c r="V111" s="42" t="s">
        <v>70</v>
      </c>
      <c r="W111" s="42" t="s">
        <v>70</v>
      </c>
      <c r="X111" s="42" t="s">
        <v>70</v>
      </c>
      <c r="Y111" s="42" t="s">
        <v>70</v>
      </c>
      <c r="Z111" s="42" t="s">
        <v>70</v>
      </c>
      <c r="AA111" s="42" t="s">
        <v>70</v>
      </c>
      <c r="AB111" s="42" t="s">
        <v>70</v>
      </c>
      <c r="AC111" s="42" t="s">
        <v>70</v>
      </c>
      <c r="AD111" s="42" t="s">
        <v>70</v>
      </c>
      <c r="AE111" s="42" t="s">
        <v>70</v>
      </c>
      <c r="AT111" s="54"/>
    </row>
    <row r="112" spans="20:46" x14ac:dyDescent="0.2">
      <c r="AT112" s="54"/>
    </row>
    <row r="113" spans="20:46" x14ac:dyDescent="0.2">
      <c r="V113" s="97" t="s">
        <v>50</v>
      </c>
      <c r="W113" s="97" t="s">
        <v>49</v>
      </c>
      <c r="X113" s="97" t="s">
        <v>48</v>
      </c>
      <c r="Y113" s="97" t="s">
        <v>47</v>
      </c>
      <c r="Z113" s="97" t="s">
        <v>46</v>
      </c>
      <c r="AA113" s="97" t="s">
        <v>45</v>
      </c>
      <c r="AB113" s="97" t="s">
        <v>44</v>
      </c>
      <c r="AC113" s="97" t="s">
        <v>43</v>
      </c>
      <c r="AD113" s="97" t="s">
        <v>42</v>
      </c>
      <c r="AE113" s="97" t="s">
        <v>40</v>
      </c>
      <c r="AF113" s="54"/>
      <c r="AJ113" s="97" t="s">
        <v>50</v>
      </c>
      <c r="AK113" s="97" t="s">
        <v>49</v>
      </c>
      <c r="AL113" s="97" t="s">
        <v>48</v>
      </c>
      <c r="AM113" s="97" t="s">
        <v>47</v>
      </c>
      <c r="AN113" s="97" t="s">
        <v>46</v>
      </c>
      <c r="AO113" s="97" t="s">
        <v>45</v>
      </c>
      <c r="AP113" s="97" t="s">
        <v>44</v>
      </c>
      <c r="AQ113" s="97" t="s">
        <v>43</v>
      </c>
      <c r="AR113" s="97" t="s">
        <v>42</v>
      </c>
      <c r="AS113" s="97" t="s">
        <v>40</v>
      </c>
      <c r="AT113" s="54"/>
    </row>
    <row r="114" spans="20:46" x14ac:dyDescent="0.2">
      <c r="AT114" s="54"/>
    </row>
    <row r="115" spans="20:46" x14ac:dyDescent="0.2">
      <c r="T115" s="55" t="s">
        <v>57</v>
      </c>
      <c r="U115" s="54"/>
      <c r="V115" s="54">
        <v>1</v>
      </c>
      <c r="W115" s="41">
        <v>2</v>
      </c>
      <c r="X115" s="41">
        <v>3</v>
      </c>
      <c r="Y115" s="41">
        <v>4</v>
      </c>
      <c r="Z115" s="41">
        <v>5</v>
      </c>
      <c r="AA115" s="41">
        <v>6</v>
      </c>
      <c r="AB115" s="41">
        <v>7</v>
      </c>
      <c r="AC115" s="41">
        <v>8</v>
      </c>
      <c r="AD115" s="41">
        <v>9</v>
      </c>
      <c r="AE115" s="41">
        <v>10</v>
      </c>
      <c r="AF115" s="97"/>
      <c r="AH115" s="55" t="s">
        <v>57</v>
      </c>
      <c r="AI115" s="54"/>
      <c r="AJ115" s="54">
        <v>1</v>
      </c>
      <c r="AK115" s="41">
        <v>2</v>
      </c>
      <c r="AL115" s="41">
        <v>3</v>
      </c>
      <c r="AM115" s="41">
        <v>4</v>
      </c>
      <c r="AN115" s="41">
        <v>5</v>
      </c>
      <c r="AO115" s="41">
        <v>6</v>
      </c>
      <c r="AP115" s="41">
        <v>7</v>
      </c>
      <c r="AQ115" s="41">
        <v>8</v>
      </c>
      <c r="AR115" s="41">
        <v>9</v>
      </c>
      <c r="AS115" s="41">
        <v>10</v>
      </c>
    </row>
    <row r="116" spans="20:46" x14ac:dyDescent="0.2">
      <c r="T116" s="41">
        <v>801</v>
      </c>
      <c r="U116" s="42">
        <v>0</v>
      </c>
      <c r="V116" s="52">
        <v>0</v>
      </c>
      <c r="W116" s="52">
        <v>0</v>
      </c>
      <c r="X116" s="52">
        <v>0</v>
      </c>
      <c r="Y116" s="52">
        <v>0</v>
      </c>
      <c r="Z116" s="52">
        <v>0</v>
      </c>
      <c r="AA116" s="52">
        <v>0</v>
      </c>
      <c r="AB116" s="52">
        <v>0</v>
      </c>
      <c r="AC116" s="52">
        <v>0</v>
      </c>
      <c r="AD116" s="52">
        <v>0</v>
      </c>
      <c r="AE116" s="52">
        <v>0</v>
      </c>
      <c r="AH116" s="41">
        <v>801</v>
      </c>
      <c r="AI116" s="42">
        <v>0</v>
      </c>
      <c r="AJ116" s="52">
        <v>0</v>
      </c>
      <c r="AK116" s="52">
        <v>0</v>
      </c>
      <c r="AL116" s="52">
        <v>0</v>
      </c>
      <c r="AM116" s="52">
        <v>0</v>
      </c>
      <c r="AN116" s="52">
        <v>0</v>
      </c>
      <c r="AO116" s="52">
        <v>0</v>
      </c>
      <c r="AP116" s="52">
        <v>0</v>
      </c>
      <c r="AQ116" s="52">
        <v>0</v>
      </c>
      <c r="AR116" s="52">
        <v>0</v>
      </c>
      <c r="AS116" s="52">
        <v>0</v>
      </c>
      <c r="AT116" s="97"/>
    </row>
    <row r="117" spans="20:46" x14ac:dyDescent="0.2">
      <c r="T117" s="41">
        <v>802</v>
      </c>
      <c r="U117" s="44" t="s">
        <v>34</v>
      </c>
      <c r="V117" s="42" t="s">
        <v>70</v>
      </c>
      <c r="W117" s="42" t="s">
        <v>70</v>
      </c>
      <c r="X117" s="42" t="s">
        <v>70</v>
      </c>
      <c r="Y117" s="42">
        <v>7.6</v>
      </c>
      <c r="Z117" s="42" t="s">
        <v>70</v>
      </c>
      <c r="AA117" s="42">
        <v>15.4</v>
      </c>
      <c r="AB117" s="42" t="s">
        <v>70</v>
      </c>
      <c r="AC117" s="42" t="s">
        <v>70</v>
      </c>
      <c r="AD117" s="42" t="s">
        <v>70</v>
      </c>
      <c r="AE117" s="42" t="s">
        <v>70</v>
      </c>
      <c r="AH117" s="41">
        <v>802</v>
      </c>
      <c r="AI117" s="44" t="s">
        <v>34</v>
      </c>
      <c r="AJ117" s="54" t="s">
        <v>70</v>
      </c>
      <c r="AK117" s="54" t="s">
        <v>70</v>
      </c>
      <c r="AL117" s="54" t="s">
        <v>70</v>
      </c>
      <c r="AM117" s="54">
        <v>0.06</v>
      </c>
      <c r="AN117" s="54" t="s">
        <v>70</v>
      </c>
      <c r="AO117" s="54" t="s">
        <v>70</v>
      </c>
      <c r="AP117" s="54">
        <v>0.121</v>
      </c>
      <c r="AQ117" s="54" t="s">
        <v>70</v>
      </c>
      <c r="AR117" s="54" t="s">
        <v>70</v>
      </c>
      <c r="AS117" s="54" t="s">
        <v>70</v>
      </c>
    </row>
    <row r="118" spans="20:46" x14ac:dyDescent="0.2">
      <c r="T118" s="41">
        <v>803</v>
      </c>
      <c r="U118" s="44" t="s">
        <v>33</v>
      </c>
      <c r="V118" s="42" t="s">
        <v>70</v>
      </c>
      <c r="W118" s="42" t="s">
        <v>70</v>
      </c>
      <c r="X118" s="42" t="s">
        <v>70</v>
      </c>
      <c r="Y118" s="42" t="s">
        <v>70</v>
      </c>
      <c r="Z118" s="42" t="s">
        <v>70</v>
      </c>
      <c r="AA118" s="42" t="s">
        <v>70</v>
      </c>
      <c r="AB118" s="42" t="s">
        <v>70</v>
      </c>
      <c r="AC118" s="42" t="s">
        <v>70</v>
      </c>
      <c r="AD118" s="42" t="s">
        <v>70</v>
      </c>
      <c r="AE118" s="42" t="s">
        <v>70</v>
      </c>
      <c r="AF118" s="52"/>
    </row>
    <row r="119" spans="20:46" x14ac:dyDescent="0.2">
      <c r="AF119" s="5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FAFCB0D33E5E468B24F3AB0202DAC6" ma:contentTypeVersion="11" ma:contentTypeDescription="Crée un document." ma:contentTypeScope="" ma:versionID="8947cc322ab25ceb3c24de244eb498aa">
  <xsd:schema xmlns:xsd="http://www.w3.org/2001/XMLSchema" xmlns:xs="http://www.w3.org/2001/XMLSchema" xmlns:p="http://schemas.microsoft.com/office/2006/metadata/properties" xmlns:ns3="a3aaf027-ab47-4adc-b7ab-d04a3ca948c9" xmlns:ns4="8fb19f2f-24d1-4829-827b-64ef707da167" targetNamespace="http://schemas.microsoft.com/office/2006/metadata/properties" ma:root="true" ma:fieldsID="ee4dd16d44f16d1997e40a83db352082" ns3:_="" ns4:_="">
    <xsd:import namespace="a3aaf027-ab47-4adc-b7ab-d04a3ca948c9"/>
    <xsd:import namespace="8fb19f2f-24d1-4829-827b-64ef707da16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aaf027-ab47-4adc-b7ab-d04a3ca948c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b19f2f-24d1-4829-827b-64ef707da1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889CED6-9588-47CF-8306-AC1DF08E723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B94AF29-69B9-4170-A6BB-461B5A979C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aaf027-ab47-4adc-b7ab-d04a3ca948c9"/>
    <ds:schemaRef ds:uri="8fb19f2f-24d1-4829-827b-64ef707da1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352B139-DFDE-425E-A4A9-504842F14399}">
  <ds:schemaRefs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8fb19f2f-24d1-4829-827b-64ef707da167"/>
    <ds:schemaRef ds:uri="a3aaf027-ab47-4adc-b7ab-d04a3ca948c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Troçon N1-25</vt:lpstr>
      <vt:lpstr>Bases de Données</vt:lpstr>
      <vt:lpstr>_Neutre_PE</vt:lpstr>
      <vt:lpstr>_X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FERT, Thierry</dc:creator>
  <cp:lastModifiedBy>FERT, Thierry</cp:lastModifiedBy>
  <dcterms:created xsi:type="dcterms:W3CDTF">2020-12-11T13:59:14Z</dcterms:created>
  <dcterms:modified xsi:type="dcterms:W3CDTF">2020-12-21T17:52:12Z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0x01010072FAFCB0D33E5E468B24F3AB0202DAC6</vt:lpwstr>
  </property>
</Properties>
</file>