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ub bibi\Documents\Excel\"/>
    </mc:Choice>
  </mc:AlternateContent>
  <bookViews>
    <workbookView xWindow="0" yWindow="0" windowWidth="24000" windowHeight="10320" activeTab="1"/>
  </bookViews>
  <sheets>
    <sheet name="Jeaugeage" sheetId="2" r:id="rId1"/>
    <sheet name=" Evolution 104 (2)" sheetId="7" r:id="rId2"/>
    <sheet name=" Evolution 104" sheetId="5" r:id="rId3"/>
    <sheet name="Trier" sheetId="4" r:id="rId4"/>
    <sheet name="Bdd liste deroulante" sheetId="6" r:id="rId5"/>
  </sheets>
  <definedNames>
    <definedName name="_xlnm._FilterDatabase" localSheetId="0" hidden="1">Jeaugeage!$A$1:$T$361</definedName>
    <definedName name="_xlnm._FilterDatabase" localSheetId="3" hidden="1">Trier!$A$1:$I$32</definedName>
    <definedName name="abricot">'Bdd liste deroulante'!$B$3</definedName>
    <definedName name="base">OFFSET(Jeaugeage!$A$1,,,COUNTA(Jeaugeage!$A:$A),COUNTA(Jeaugeage!$1:$1))</definedName>
    <definedName name="H.B" localSheetId="1">' Evolution 104 (2)'!#REF!</definedName>
    <definedName name="H.B">' Evolution 104'!$A$16</definedName>
    <definedName name="peche">'Bdd liste deroulante'!$D$3:$D$16</definedName>
    <definedName name="poire">'Bdd liste deroulante'!$C$3:$C$17</definedName>
    <definedName name="voiture">'Bdd liste deroulante'!$A$3:$A$5</definedName>
  </definedNames>
  <calcPr calcId="152511"/>
  <pivotCaches>
    <pivotCache cacheId="0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6" i="6" l="1"/>
  <c r="D14" i="6"/>
  <c r="D15" i="6"/>
  <c r="D13" i="6"/>
  <c r="D12" i="6"/>
  <c r="D10" i="6"/>
  <c r="D11" i="6"/>
  <c r="D8" i="6"/>
  <c r="D9" i="6"/>
  <c r="D7" i="6"/>
  <c r="D6" i="6"/>
  <c r="D5" i="6"/>
  <c r="D4" i="6"/>
  <c r="D3" i="6"/>
  <c r="C17" i="6"/>
  <c r="C16" i="6"/>
  <c r="C15" i="6"/>
  <c r="C14" i="6"/>
  <c r="C13" i="6"/>
  <c r="C9" i="6"/>
  <c r="C10" i="6"/>
  <c r="C11" i="6"/>
  <c r="C8" i="6"/>
  <c r="C7" i="6"/>
  <c r="C4" i="6"/>
  <c r="C5" i="6"/>
  <c r="C6" i="6"/>
  <c r="C3" i="6"/>
  <c r="B3" i="6"/>
  <c r="C360" i="2" l="1"/>
  <c r="V361" i="2" l="1"/>
  <c r="U361" i="2"/>
  <c r="S361" i="2"/>
  <c r="P361" i="2"/>
  <c r="O361" i="2"/>
  <c r="L361" i="2"/>
  <c r="K361" i="2"/>
  <c r="H361" i="2"/>
  <c r="G361" i="2"/>
  <c r="F361" i="2"/>
  <c r="E361" i="2"/>
  <c r="D361" i="2"/>
  <c r="C361" i="2"/>
  <c r="V360" i="2"/>
  <c r="U360" i="2"/>
  <c r="S360" i="2"/>
  <c r="P360" i="2"/>
  <c r="O360" i="2"/>
  <c r="L360" i="2"/>
  <c r="K360" i="2"/>
  <c r="H360" i="2"/>
  <c r="G360" i="2"/>
  <c r="F360" i="2"/>
  <c r="E360" i="2"/>
  <c r="D360" i="2"/>
  <c r="V359" i="2"/>
  <c r="U359" i="2"/>
  <c r="S359" i="2"/>
  <c r="P359" i="2"/>
  <c r="O359" i="2"/>
  <c r="L359" i="2"/>
  <c r="K359" i="2"/>
  <c r="H359" i="2"/>
  <c r="G359" i="2"/>
  <c r="F359" i="2"/>
  <c r="E359" i="2"/>
  <c r="D359" i="2"/>
  <c r="C359" i="2"/>
  <c r="V358" i="2"/>
  <c r="U358" i="2"/>
  <c r="S358" i="2"/>
  <c r="P358" i="2"/>
  <c r="O358" i="2"/>
  <c r="L358" i="2"/>
  <c r="K358" i="2"/>
  <c r="H358" i="2"/>
  <c r="G358" i="2"/>
  <c r="F358" i="2"/>
  <c r="E358" i="2"/>
  <c r="D358" i="2"/>
  <c r="C358" i="2"/>
  <c r="V357" i="2"/>
  <c r="U357" i="2"/>
  <c r="S357" i="2"/>
  <c r="P357" i="2"/>
  <c r="O357" i="2"/>
  <c r="L357" i="2"/>
  <c r="K357" i="2"/>
  <c r="H357" i="2"/>
  <c r="G357" i="2"/>
  <c r="F357" i="2"/>
  <c r="E357" i="2"/>
  <c r="D357" i="2"/>
  <c r="C357" i="2"/>
  <c r="V356" i="2"/>
  <c r="U356" i="2"/>
  <c r="S356" i="2"/>
  <c r="P356" i="2"/>
  <c r="O356" i="2"/>
  <c r="L356" i="2"/>
  <c r="K356" i="2"/>
  <c r="H356" i="2"/>
  <c r="G356" i="2"/>
  <c r="F356" i="2"/>
  <c r="E356" i="2"/>
  <c r="D356" i="2"/>
  <c r="C356" i="2"/>
  <c r="V355" i="2"/>
  <c r="U355" i="2"/>
  <c r="S355" i="2"/>
  <c r="P355" i="2"/>
  <c r="O355" i="2"/>
  <c r="L355" i="2"/>
  <c r="K355" i="2"/>
  <c r="H355" i="2"/>
  <c r="G355" i="2"/>
  <c r="F355" i="2"/>
  <c r="E355" i="2"/>
  <c r="D355" i="2"/>
  <c r="C355" i="2"/>
  <c r="V354" i="2"/>
  <c r="U354" i="2"/>
  <c r="S354" i="2"/>
  <c r="P354" i="2"/>
  <c r="O354" i="2"/>
  <c r="L354" i="2"/>
  <c r="K354" i="2"/>
  <c r="H354" i="2"/>
  <c r="G354" i="2"/>
  <c r="F354" i="2"/>
  <c r="E354" i="2"/>
  <c r="D354" i="2"/>
  <c r="C354" i="2"/>
  <c r="V353" i="2"/>
  <c r="U353" i="2"/>
  <c r="S353" i="2"/>
  <c r="P353" i="2"/>
  <c r="O353" i="2"/>
  <c r="L353" i="2"/>
  <c r="K353" i="2"/>
  <c r="H353" i="2"/>
  <c r="G353" i="2"/>
  <c r="F353" i="2"/>
  <c r="E353" i="2"/>
  <c r="D353" i="2"/>
  <c r="C353" i="2"/>
  <c r="V352" i="2"/>
  <c r="U352" i="2"/>
  <c r="S352" i="2"/>
  <c r="P352" i="2"/>
  <c r="O352" i="2"/>
  <c r="L352" i="2"/>
  <c r="K352" i="2"/>
  <c r="H352" i="2"/>
  <c r="G352" i="2"/>
  <c r="F352" i="2"/>
  <c r="E352" i="2"/>
  <c r="D352" i="2"/>
  <c r="C352" i="2"/>
  <c r="V351" i="2"/>
  <c r="U351" i="2"/>
  <c r="S351" i="2"/>
  <c r="P351" i="2"/>
  <c r="O351" i="2"/>
  <c r="L351" i="2"/>
  <c r="K351" i="2"/>
  <c r="H351" i="2"/>
  <c r="G351" i="2"/>
  <c r="F351" i="2"/>
  <c r="E351" i="2"/>
  <c r="D351" i="2"/>
  <c r="C351" i="2"/>
  <c r="V350" i="2"/>
  <c r="U350" i="2"/>
  <c r="S350" i="2"/>
  <c r="P350" i="2"/>
  <c r="O350" i="2"/>
  <c r="L350" i="2"/>
  <c r="K350" i="2"/>
  <c r="H350" i="2"/>
  <c r="G350" i="2"/>
  <c r="F350" i="2"/>
  <c r="E350" i="2"/>
  <c r="D350" i="2"/>
  <c r="C350" i="2"/>
  <c r="V349" i="2"/>
  <c r="U349" i="2"/>
  <c r="S349" i="2"/>
  <c r="P349" i="2"/>
  <c r="O349" i="2"/>
  <c r="L349" i="2"/>
  <c r="K349" i="2"/>
  <c r="H349" i="2"/>
  <c r="G349" i="2"/>
  <c r="F349" i="2"/>
  <c r="E349" i="2"/>
  <c r="D349" i="2"/>
  <c r="C349" i="2"/>
  <c r="V348" i="2"/>
  <c r="U348" i="2"/>
  <c r="S348" i="2"/>
  <c r="P348" i="2"/>
  <c r="O348" i="2"/>
  <c r="L348" i="2"/>
  <c r="K348" i="2"/>
  <c r="H348" i="2"/>
  <c r="G348" i="2"/>
  <c r="F348" i="2"/>
  <c r="E348" i="2"/>
  <c r="D348" i="2"/>
  <c r="C348" i="2"/>
  <c r="V347" i="2"/>
  <c r="U347" i="2"/>
  <c r="S347" i="2"/>
  <c r="P347" i="2"/>
  <c r="O347" i="2"/>
  <c r="L347" i="2"/>
  <c r="K347" i="2"/>
  <c r="H347" i="2"/>
  <c r="G347" i="2"/>
  <c r="F347" i="2"/>
  <c r="E347" i="2"/>
  <c r="D347" i="2"/>
  <c r="C347" i="2"/>
  <c r="V346" i="2"/>
  <c r="U346" i="2"/>
  <c r="S346" i="2"/>
  <c r="P346" i="2"/>
  <c r="O346" i="2"/>
  <c r="L346" i="2"/>
  <c r="K346" i="2"/>
  <c r="H346" i="2"/>
  <c r="G346" i="2"/>
  <c r="F346" i="2"/>
  <c r="E346" i="2"/>
  <c r="D346" i="2"/>
  <c r="C346" i="2"/>
  <c r="V345" i="2"/>
  <c r="U345" i="2"/>
  <c r="S345" i="2"/>
  <c r="P345" i="2"/>
  <c r="O345" i="2"/>
  <c r="L345" i="2"/>
  <c r="K345" i="2"/>
  <c r="H345" i="2"/>
  <c r="G345" i="2"/>
  <c r="F345" i="2"/>
  <c r="E345" i="2"/>
  <c r="D345" i="2"/>
  <c r="C345" i="2"/>
  <c r="V344" i="2"/>
  <c r="U344" i="2"/>
  <c r="S344" i="2"/>
  <c r="P344" i="2"/>
  <c r="O344" i="2"/>
  <c r="L344" i="2"/>
  <c r="K344" i="2"/>
  <c r="H344" i="2"/>
  <c r="G344" i="2"/>
  <c r="F344" i="2"/>
  <c r="E344" i="2"/>
  <c r="D344" i="2"/>
  <c r="C344" i="2"/>
  <c r="V343" i="2"/>
  <c r="U343" i="2"/>
  <c r="S343" i="2"/>
  <c r="P343" i="2"/>
  <c r="O343" i="2"/>
  <c r="L343" i="2"/>
  <c r="K343" i="2"/>
  <c r="H343" i="2"/>
  <c r="G343" i="2"/>
  <c r="F343" i="2"/>
  <c r="E343" i="2"/>
  <c r="D343" i="2"/>
  <c r="C343" i="2"/>
  <c r="V342" i="2"/>
  <c r="U342" i="2"/>
  <c r="S342" i="2"/>
  <c r="P342" i="2"/>
  <c r="O342" i="2"/>
  <c r="L342" i="2"/>
  <c r="K342" i="2"/>
  <c r="H342" i="2"/>
  <c r="G342" i="2"/>
  <c r="F342" i="2"/>
  <c r="E342" i="2"/>
  <c r="D342" i="2"/>
  <c r="C342" i="2"/>
  <c r="V341" i="2"/>
  <c r="U341" i="2"/>
  <c r="S341" i="2"/>
  <c r="P341" i="2"/>
  <c r="O341" i="2"/>
  <c r="L341" i="2"/>
  <c r="K341" i="2"/>
  <c r="H341" i="2"/>
  <c r="G341" i="2"/>
  <c r="F341" i="2"/>
  <c r="E341" i="2"/>
  <c r="D341" i="2"/>
  <c r="C341" i="2"/>
  <c r="V340" i="2"/>
  <c r="U340" i="2"/>
  <c r="S340" i="2"/>
  <c r="P340" i="2"/>
  <c r="O340" i="2"/>
  <c r="L340" i="2"/>
  <c r="K340" i="2"/>
  <c r="H340" i="2"/>
  <c r="G340" i="2"/>
  <c r="F340" i="2"/>
  <c r="E340" i="2"/>
  <c r="D340" i="2"/>
  <c r="C340" i="2"/>
  <c r="V339" i="2"/>
  <c r="U339" i="2"/>
  <c r="S339" i="2"/>
  <c r="P339" i="2"/>
  <c r="O339" i="2"/>
  <c r="L339" i="2"/>
  <c r="K339" i="2"/>
  <c r="H339" i="2"/>
  <c r="G339" i="2"/>
  <c r="F339" i="2"/>
  <c r="E339" i="2"/>
  <c r="D339" i="2"/>
  <c r="C339" i="2"/>
  <c r="V338" i="2"/>
  <c r="U338" i="2"/>
  <c r="S338" i="2"/>
  <c r="P338" i="2"/>
  <c r="O338" i="2"/>
  <c r="L338" i="2"/>
  <c r="K338" i="2"/>
  <c r="H338" i="2"/>
  <c r="G338" i="2"/>
  <c r="F338" i="2"/>
  <c r="E338" i="2"/>
  <c r="D338" i="2"/>
  <c r="C338" i="2"/>
  <c r="V337" i="2"/>
  <c r="U337" i="2"/>
  <c r="S337" i="2"/>
  <c r="P337" i="2"/>
  <c r="O337" i="2"/>
  <c r="L337" i="2"/>
  <c r="K337" i="2"/>
  <c r="H337" i="2"/>
  <c r="G337" i="2"/>
  <c r="F337" i="2"/>
  <c r="E337" i="2"/>
  <c r="D337" i="2"/>
  <c r="C337" i="2"/>
  <c r="V336" i="2"/>
  <c r="U336" i="2"/>
  <c r="S336" i="2"/>
  <c r="P336" i="2"/>
  <c r="O336" i="2"/>
  <c r="L336" i="2"/>
  <c r="K336" i="2"/>
  <c r="H336" i="2"/>
  <c r="G336" i="2"/>
  <c r="F336" i="2"/>
  <c r="E336" i="2"/>
  <c r="D336" i="2"/>
  <c r="C336" i="2"/>
  <c r="V335" i="2"/>
  <c r="U335" i="2"/>
  <c r="S335" i="2"/>
  <c r="P335" i="2"/>
  <c r="O335" i="2"/>
  <c r="L335" i="2"/>
  <c r="K335" i="2"/>
  <c r="H335" i="2"/>
  <c r="G335" i="2"/>
  <c r="F335" i="2"/>
  <c r="E335" i="2"/>
  <c r="D335" i="2"/>
  <c r="C335" i="2"/>
  <c r="V334" i="2"/>
  <c r="U334" i="2"/>
  <c r="S334" i="2"/>
  <c r="P334" i="2"/>
  <c r="O334" i="2"/>
  <c r="L334" i="2"/>
  <c r="K334" i="2"/>
  <c r="H334" i="2"/>
  <c r="G334" i="2"/>
  <c r="F334" i="2"/>
  <c r="E334" i="2"/>
  <c r="D334" i="2"/>
  <c r="C334" i="2"/>
  <c r="V333" i="2"/>
  <c r="U333" i="2"/>
  <c r="S333" i="2"/>
  <c r="P333" i="2"/>
  <c r="O333" i="2"/>
  <c r="L333" i="2"/>
  <c r="K333" i="2"/>
  <c r="H333" i="2"/>
  <c r="G333" i="2"/>
  <c r="F333" i="2"/>
  <c r="E333" i="2"/>
  <c r="D333" i="2"/>
  <c r="C333" i="2"/>
  <c r="V332" i="2"/>
  <c r="U332" i="2"/>
  <c r="S332" i="2"/>
  <c r="P332" i="2"/>
  <c r="O332" i="2"/>
  <c r="L332" i="2"/>
  <c r="K332" i="2"/>
  <c r="H332" i="2"/>
  <c r="G332" i="2"/>
  <c r="F332" i="2"/>
  <c r="E332" i="2"/>
  <c r="D332" i="2"/>
  <c r="C332" i="2"/>
  <c r="V331" i="2"/>
  <c r="U331" i="2"/>
  <c r="S331" i="2"/>
  <c r="P331" i="2"/>
  <c r="O331" i="2"/>
  <c r="L331" i="2"/>
  <c r="K331" i="2"/>
  <c r="H331" i="2"/>
  <c r="G331" i="2"/>
  <c r="F331" i="2"/>
  <c r="E331" i="2"/>
  <c r="D331" i="2"/>
  <c r="C331" i="2"/>
  <c r="V330" i="2"/>
  <c r="U330" i="2"/>
  <c r="S330" i="2"/>
  <c r="P330" i="2"/>
  <c r="O330" i="2"/>
  <c r="L330" i="2"/>
  <c r="K330" i="2"/>
  <c r="H330" i="2"/>
  <c r="G330" i="2"/>
  <c r="F330" i="2"/>
  <c r="E330" i="2"/>
  <c r="D330" i="2"/>
  <c r="C330" i="2"/>
  <c r="V329" i="2"/>
  <c r="U329" i="2"/>
  <c r="S329" i="2"/>
  <c r="P329" i="2"/>
  <c r="O329" i="2"/>
  <c r="L329" i="2"/>
  <c r="K329" i="2"/>
  <c r="H329" i="2"/>
  <c r="G329" i="2"/>
  <c r="F329" i="2"/>
  <c r="E329" i="2"/>
  <c r="D329" i="2"/>
  <c r="C329" i="2"/>
  <c r="V328" i="2"/>
  <c r="U328" i="2"/>
  <c r="S328" i="2"/>
  <c r="P328" i="2"/>
  <c r="O328" i="2"/>
  <c r="L328" i="2"/>
  <c r="K328" i="2"/>
  <c r="H328" i="2"/>
  <c r="G328" i="2"/>
  <c r="F328" i="2"/>
  <c r="E328" i="2"/>
  <c r="D328" i="2"/>
  <c r="C328" i="2"/>
  <c r="V327" i="2"/>
  <c r="U327" i="2"/>
  <c r="S327" i="2"/>
  <c r="P327" i="2"/>
  <c r="O327" i="2"/>
  <c r="L327" i="2"/>
  <c r="K327" i="2"/>
  <c r="H327" i="2"/>
  <c r="G327" i="2"/>
  <c r="F327" i="2"/>
  <c r="E327" i="2"/>
  <c r="D327" i="2"/>
  <c r="C327" i="2"/>
  <c r="V326" i="2"/>
  <c r="U326" i="2"/>
  <c r="S326" i="2"/>
  <c r="P326" i="2"/>
  <c r="O326" i="2"/>
  <c r="L326" i="2"/>
  <c r="K326" i="2"/>
  <c r="H326" i="2"/>
  <c r="G326" i="2"/>
  <c r="F326" i="2"/>
  <c r="E326" i="2"/>
  <c r="D326" i="2"/>
  <c r="C326" i="2"/>
  <c r="V325" i="2"/>
  <c r="U325" i="2"/>
  <c r="S325" i="2"/>
  <c r="P325" i="2"/>
  <c r="O325" i="2"/>
  <c r="L325" i="2"/>
  <c r="K325" i="2"/>
  <c r="H325" i="2"/>
  <c r="G325" i="2"/>
  <c r="F325" i="2"/>
  <c r="E325" i="2"/>
  <c r="D325" i="2"/>
  <c r="C325" i="2"/>
  <c r="V324" i="2"/>
  <c r="U324" i="2"/>
  <c r="S324" i="2"/>
  <c r="P324" i="2"/>
  <c r="O324" i="2"/>
  <c r="L324" i="2"/>
  <c r="K324" i="2"/>
  <c r="H324" i="2"/>
  <c r="G324" i="2"/>
  <c r="F324" i="2"/>
  <c r="E324" i="2"/>
  <c r="D324" i="2"/>
  <c r="C324" i="2"/>
  <c r="V323" i="2"/>
  <c r="U323" i="2"/>
  <c r="S323" i="2"/>
  <c r="P323" i="2"/>
  <c r="O323" i="2"/>
  <c r="L323" i="2"/>
  <c r="K323" i="2"/>
  <c r="H323" i="2"/>
  <c r="G323" i="2"/>
  <c r="F323" i="2"/>
  <c r="E323" i="2"/>
  <c r="D323" i="2"/>
  <c r="C323" i="2"/>
  <c r="V322" i="2"/>
  <c r="U322" i="2"/>
  <c r="S322" i="2"/>
  <c r="P322" i="2"/>
  <c r="O322" i="2"/>
  <c r="L322" i="2"/>
  <c r="K322" i="2"/>
  <c r="H322" i="2"/>
  <c r="G322" i="2"/>
  <c r="F322" i="2"/>
  <c r="E322" i="2"/>
  <c r="D322" i="2"/>
  <c r="C322" i="2"/>
  <c r="V321" i="2"/>
  <c r="U321" i="2"/>
  <c r="S321" i="2"/>
  <c r="P321" i="2"/>
  <c r="O321" i="2"/>
  <c r="L321" i="2"/>
  <c r="K321" i="2"/>
  <c r="H321" i="2"/>
  <c r="G321" i="2"/>
  <c r="F321" i="2"/>
  <c r="E321" i="2"/>
  <c r="D321" i="2"/>
  <c r="C321" i="2"/>
  <c r="V320" i="2"/>
  <c r="U320" i="2"/>
  <c r="S320" i="2"/>
  <c r="P320" i="2"/>
  <c r="O320" i="2"/>
  <c r="L320" i="2"/>
  <c r="K320" i="2"/>
  <c r="H320" i="2"/>
  <c r="G320" i="2"/>
  <c r="F320" i="2"/>
  <c r="E320" i="2"/>
  <c r="D320" i="2"/>
  <c r="C320" i="2"/>
  <c r="V319" i="2"/>
  <c r="U319" i="2"/>
  <c r="S319" i="2"/>
  <c r="P319" i="2"/>
  <c r="O319" i="2"/>
  <c r="L319" i="2"/>
  <c r="K319" i="2"/>
  <c r="H319" i="2"/>
  <c r="G319" i="2"/>
  <c r="F319" i="2"/>
  <c r="E319" i="2"/>
  <c r="D319" i="2"/>
  <c r="C319" i="2"/>
  <c r="V318" i="2"/>
  <c r="U318" i="2"/>
  <c r="S318" i="2"/>
  <c r="P318" i="2"/>
  <c r="O318" i="2"/>
  <c r="L318" i="2"/>
  <c r="K318" i="2"/>
  <c r="H318" i="2"/>
  <c r="G318" i="2"/>
  <c r="F318" i="2"/>
  <c r="E318" i="2"/>
  <c r="D318" i="2"/>
  <c r="C318" i="2"/>
  <c r="V317" i="2"/>
  <c r="U317" i="2"/>
  <c r="S317" i="2"/>
  <c r="P317" i="2"/>
  <c r="O317" i="2"/>
  <c r="L317" i="2"/>
  <c r="K317" i="2"/>
  <c r="H317" i="2"/>
  <c r="G317" i="2"/>
  <c r="F317" i="2"/>
  <c r="E317" i="2"/>
  <c r="D317" i="2"/>
  <c r="C317" i="2"/>
  <c r="V316" i="2"/>
  <c r="U316" i="2"/>
  <c r="S316" i="2"/>
  <c r="P316" i="2"/>
  <c r="O316" i="2"/>
  <c r="L316" i="2"/>
  <c r="K316" i="2"/>
  <c r="H316" i="2"/>
  <c r="G316" i="2"/>
  <c r="F316" i="2"/>
  <c r="E316" i="2"/>
  <c r="D316" i="2"/>
  <c r="C316" i="2"/>
  <c r="V315" i="2"/>
  <c r="U315" i="2"/>
  <c r="S315" i="2"/>
  <c r="P315" i="2"/>
  <c r="O315" i="2"/>
  <c r="L315" i="2"/>
  <c r="K315" i="2"/>
  <c r="H315" i="2"/>
  <c r="G315" i="2"/>
  <c r="F315" i="2"/>
  <c r="E315" i="2"/>
  <c r="D315" i="2"/>
  <c r="C315" i="2"/>
  <c r="V314" i="2"/>
  <c r="U314" i="2"/>
  <c r="S314" i="2"/>
  <c r="P314" i="2"/>
  <c r="O314" i="2"/>
  <c r="L314" i="2"/>
  <c r="K314" i="2"/>
  <c r="H314" i="2"/>
  <c r="G314" i="2"/>
  <c r="F314" i="2"/>
  <c r="E314" i="2"/>
  <c r="D314" i="2"/>
  <c r="C314" i="2"/>
  <c r="V313" i="2"/>
  <c r="U313" i="2"/>
  <c r="S313" i="2"/>
  <c r="P313" i="2"/>
  <c r="O313" i="2"/>
  <c r="L313" i="2"/>
  <c r="K313" i="2"/>
  <c r="H313" i="2"/>
  <c r="G313" i="2"/>
  <c r="F313" i="2"/>
  <c r="E313" i="2"/>
  <c r="D313" i="2"/>
  <c r="C313" i="2"/>
  <c r="V312" i="2"/>
  <c r="U312" i="2"/>
  <c r="S312" i="2"/>
  <c r="P312" i="2"/>
  <c r="O312" i="2"/>
  <c r="L312" i="2"/>
  <c r="K312" i="2"/>
  <c r="H312" i="2"/>
  <c r="G312" i="2"/>
  <c r="F312" i="2"/>
  <c r="E312" i="2"/>
  <c r="D312" i="2"/>
  <c r="C312" i="2"/>
  <c r="V311" i="2"/>
  <c r="U311" i="2"/>
  <c r="S311" i="2"/>
  <c r="P311" i="2"/>
  <c r="O311" i="2"/>
  <c r="L311" i="2"/>
  <c r="K311" i="2"/>
  <c r="H311" i="2"/>
  <c r="G311" i="2"/>
  <c r="F311" i="2"/>
  <c r="E311" i="2"/>
  <c r="D311" i="2"/>
  <c r="C311" i="2"/>
  <c r="V310" i="2"/>
  <c r="U310" i="2"/>
  <c r="S310" i="2"/>
  <c r="P310" i="2"/>
  <c r="O310" i="2"/>
  <c r="L310" i="2"/>
  <c r="K310" i="2"/>
  <c r="H310" i="2"/>
  <c r="G310" i="2"/>
  <c r="F310" i="2"/>
  <c r="E310" i="2"/>
  <c r="D310" i="2"/>
  <c r="C310" i="2"/>
  <c r="V309" i="2"/>
  <c r="U309" i="2"/>
  <c r="S309" i="2"/>
  <c r="P309" i="2"/>
  <c r="O309" i="2"/>
  <c r="L309" i="2"/>
  <c r="K309" i="2"/>
  <c r="H309" i="2"/>
  <c r="G309" i="2"/>
  <c r="F309" i="2"/>
  <c r="E309" i="2"/>
  <c r="D309" i="2"/>
  <c r="C309" i="2"/>
  <c r="V308" i="2"/>
  <c r="U308" i="2"/>
  <c r="S308" i="2"/>
  <c r="P308" i="2"/>
  <c r="O308" i="2"/>
  <c r="L308" i="2"/>
  <c r="K308" i="2"/>
  <c r="H308" i="2"/>
  <c r="G308" i="2"/>
  <c r="F308" i="2"/>
  <c r="E308" i="2"/>
  <c r="D308" i="2"/>
  <c r="C308" i="2"/>
  <c r="V307" i="2"/>
  <c r="U307" i="2"/>
  <c r="S307" i="2"/>
  <c r="P307" i="2"/>
  <c r="O307" i="2"/>
  <c r="L307" i="2"/>
  <c r="K307" i="2"/>
  <c r="H307" i="2"/>
  <c r="G307" i="2"/>
  <c r="F307" i="2"/>
  <c r="E307" i="2"/>
  <c r="D307" i="2"/>
  <c r="C307" i="2"/>
  <c r="V306" i="2"/>
  <c r="U306" i="2"/>
  <c r="S306" i="2"/>
  <c r="P306" i="2"/>
  <c r="O306" i="2"/>
  <c r="L306" i="2"/>
  <c r="K306" i="2"/>
  <c r="H306" i="2"/>
  <c r="G306" i="2"/>
  <c r="F306" i="2"/>
  <c r="E306" i="2"/>
  <c r="D306" i="2"/>
  <c r="C306" i="2"/>
  <c r="V305" i="2"/>
  <c r="U305" i="2"/>
  <c r="S305" i="2"/>
  <c r="P305" i="2"/>
  <c r="O305" i="2"/>
  <c r="L305" i="2"/>
  <c r="K305" i="2"/>
  <c r="H305" i="2"/>
  <c r="G305" i="2"/>
  <c r="F305" i="2"/>
  <c r="E305" i="2"/>
  <c r="D305" i="2"/>
  <c r="C305" i="2"/>
  <c r="V304" i="2"/>
  <c r="U304" i="2"/>
  <c r="S304" i="2"/>
  <c r="P304" i="2"/>
  <c r="O304" i="2"/>
  <c r="L304" i="2"/>
  <c r="K304" i="2"/>
  <c r="H304" i="2"/>
  <c r="G304" i="2"/>
  <c r="F304" i="2"/>
  <c r="E304" i="2"/>
  <c r="D304" i="2"/>
  <c r="C304" i="2"/>
  <c r="V303" i="2"/>
  <c r="U303" i="2"/>
  <c r="S303" i="2"/>
  <c r="P303" i="2"/>
  <c r="O303" i="2"/>
  <c r="L303" i="2"/>
  <c r="K303" i="2"/>
  <c r="H303" i="2"/>
  <c r="G303" i="2"/>
  <c r="F303" i="2"/>
  <c r="E303" i="2"/>
  <c r="D303" i="2"/>
  <c r="C303" i="2"/>
  <c r="V302" i="2"/>
  <c r="U302" i="2"/>
  <c r="S302" i="2"/>
  <c r="P302" i="2"/>
  <c r="O302" i="2"/>
  <c r="L302" i="2"/>
  <c r="K302" i="2"/>
  <c r="H302" i="2"/>
  <c r="G302" i="2"/>
  <c r="F302" i="2"/>
  <c r="E302" i="2"/>
  <c r="D302" i="2"/>
  <c r="C302" i="2"/>
  <c r="V301" i="2"/>
  <c r="U301" i="2"/>
  <c r="S301" i="2"/>
  <c r="P301" i="2"/>
  <c r="O301" i="2"/>
  <c r="L301" i="2"/>
  <c r="K301" i="2"/>
  <c r="H301" i="2"/>
  <c r="G301" i="2"/>
  <c r="F301" i="2"/>
  <c r="E301" i="2"/>
  <c r="D301" i="2"/>
  <c r="C301" i="2"/>
  <c r="V300" i="2"/>
  <c r="U300" i="2"/>
  <c r="S300" i="2"/>
  <c r="P300" i="2"/>
  <c r="O300" i="2"/>
  <c r="L300" i="2"/>
  <c r="K300" i="2"/>
  <c r="H300" i="2"/>
  <c r="G300" i="2"/>
  <c r="F300" i="2"/>
  <c r="E300" i="2"/>
  <c r="D300" i="2"/>
  <c r="C300" i="2"/>
  <c r="V299" i="2"/>
  <c r="U299" i="2"/>
  <c r="S299" i="2"/>
  <c r="P299" i="2"/>
  <c r="O299" i="2"/>
  <c r="L299" i="2"/>
  <c r="K299" i="2"/>
  <c r="H299" i="2"/>
  <c r="G299" i="2"/>
  <c r="F299" i="2"/>
  <c r="E299" i="2"/>
  <c r="D299" i="2"/>
  <c r="C299" i="2"/>
  <c r="V298" i="2"/>
  <c r="U298" i="2"/>
  <c r="S298" i="2"/>
  <c r="P298" i="2"/>
  <c r="O298" i="2"/>
  <c r="L298" i="2"/>
  <c r="K298" i="2"/>
  <c r="H298" i="2"/>
  <c r="G298" i="2"/>
  <c r="F298" i="2"/>
  <c r="E298" i="2"/>
  <c r="D298" i="2"/>
  <c r="C298" i="2"/>
  <c r="V297" i="2"/>
  <c r="U297" i="2"/>
  <c r="S297" i="2"/>
  <c r="P297" i="2"/>
  <c r="O297" i="2"/>
  <c r="L297" i="2"/>
  <c r="K297" i="2"/>
  <c r="H297" i="2"/>
  <c r="G297" i="2"/>
  <c r="F297" i="2"/>
  <c r="E297" i="2"/>
  <c r="D297" i="2"/>
  <c r="C297" i="2"/>
  <c r="V296" i="2"/>
  <c r="U296" i="2"/>
  <c r="S296" i="2"/>
  <c r="P296" i="2"/>
  <c r="O296" i="2"/>
  <c r="L296" i="2"/>
  <c r="K296" i="2"/>
  <c r="H296" i="2"/>
  <c r="G296" i="2"/>
  <c r="F296" i="2"/>
  <c r="E296" i="2"/>
  <c r="D296" i="2"/>
  <c r="C296" i="2"/>
  <c r="V295" i="2"/>
  <c r="U295" i="2"/>
  <c r="S295" i="2"/>
  <c r="P295" i="2"/>
  <c r="O295" i="2"/>
  <c r="L295" i="2"/>
  <c r="K295" i="2"/>
  <c r="H295" i="2"/>
  <c r="G295" i="2"/>
  <c r="F295" i="2"/>
  <c r="E295" i="2"/>
  <c r="D295" i="2"/>
  <c r="C295" i="2"/>
  <c r="V294" i="2"/>
  <c r="U294" i="2"/>
  <c r="S294" i="2"/>
  <c r="P294" i="2"/>
  <c r="O294" i="2"/>
  <c r="L294" i="2"/>
  <c r="K294" i="2"/>
  <c r="H294" i="2"/>
  <c r="G294" i="2"/>
  <c r="F294" i="2"/>
  <c r="E294" i="2"/>
  <c r="D294" i="2"/>
  <c r="C294" i="2"/>
  <c r="V293" i="2"/>
  <c r="U293" i="2"/>
  <c r="S293" i="2"/>
  <c r="P293" i="2"/>
  <c r="O293" i="2"/>
  <c r="L293" i="2"/>
  <c r="K293" i="2"/>
  <c r="H293" i="2"/>
  <c r="G293" i="2"/>
  <c r="F293" i="2"/>
  <c r="E293" i="2"/>
  <c r="D293" i="2"/>
  <c r="C293" i="2"/>
  <c r="V292" i="2"/>
  <c r="U292" i="2"/>
  <c r="S292" i="2"/>
  <c r="P292" i="2"/>
  <c r="O292" i="2"/>
  <c r="L292" i="2"/>
  <c r="K292" i="2"/>
  <c r="H292" i="2"/>
  <c r="G292" i="2"/>
  <c r="F292" i="2"/>
  <c r="E292" i="2"/>
  <c r="D292" i="2"/>
  <c r="C292" i="2"/>
  <c r="V291" i="2"/>
  <c r="U291" i="2"/>
  <c r="S291" i="2"/>
  <c r="P291" i="2"/>
  <c r="O291" i="2"/>
  <c r="L291" i="2"/>
  <c r="K291" i="2"/>
  <c r="H291" i="2"/>
  <c r="G291" i="2"/>
  <c r="F291" i="2"/>
  <c r="E291" i="2"/>
  <c r="D291" i="2"/>
  <c r="C291" i="2"/>
  <c r="V290" i="2"/>
  <c r="U290" i="2"/>
  <c r="S290" i="2"/>
  <c r="P290" i="2"/>
  <c r="O290" i="2"/>
  <c r="L290" i="2"/>
  <c r="K290" i="2"/>
  <c r="H290" i="2"/>
  <c r="G290" i="2"/>
  <c r="F290" i="2"/>
  <c r="E290" i="2"/>
  <c r="D290" i="2"/>
  <c r="C290" i="2"/>
  <c r="V289" i="2"/>
  <c r="U289" i="2"/>
  <c r="S289" i="2"/>
  <c r="P289" i="2"/>
  <c r="O289" i="2"/>
  <c r="L289" i="2"/>
  <c r="K289" i="2"/>
  <c r="H289" i="2"/>
  <c r="G289" i="2"/>
  <c r="F289" i="2"/>
  <c r="E289" i="2"/>
  <c r="D289" i="2"/>
  <c r="C289" i="2"/>
  <c r="V288" i="2"/>
  <c r="U288" i="2"/>
  <c r="S288" i="2"/>
  <c r="P288" i="2"/>
  <c r="O288" i="2"/>
  <c r="L288" i="2"/>
  <c r="K288" i="2"/>
  <c r="H288" i="2"/>
  <c r="G288" i="2"/>
  <c r="F288" i="2"/>
  <c r="E288" i="2"/>
  <c r="D288" i="2"/>
  <c r="C288" i="2"/>
  <c r="V287" i="2"/>
  <c r="U287" i="2"/>
  <c r="S287" i="2"/>
  <c r="P287" i="2"/>
  <c r="O287" i="2"/>
  <c r="L287" i="2"/>
  <c r="K287" i="2"/>
  <c r="H287" i="2"/>
  <c r="G287" i="2"/>
  <c r="F287" i="2"/>
  <c r="E287" i="2"/>
  <c r="D287" i="2"/>
  <c r="C287" i="2"/>
  <c r="V286" i="2"/>
  <c r="U286" i="2"/>
  <c r="S286" i="2"/>
  <c r="P286" i="2"/>
  <c r="O286" i="2"/>
  <c r="L286" i="2"/>
  <c r="K286" i="2"/>
  <c r="H286" i="2"/>
  <c r="G286" i="2"/>
  <c r="F286" i="2"/>
  <c r="E286" i="2"/>
  <c r="D286" i="2"/>
  <c r="C286" i="2"/>
  <c r="V285" i="2"/>
  <c r="U285" i="2"/>
  <c r="S285" i="2"/>
  <c r="P285" i="2"/>
  <c r="O285" i="2"/>
  <c r="L285" i="2"/>
  <c r="K285" i="2"/>
  <c r="H285" i="2"/>
  <c r="G285" i="2"/>
  <c r="F285" i="2"/>
  <c r="E285" i="2"/>
  <c r="D285" i="2"/>
  <c r="C285" i="2"/>
  <c r="V284" i="2"/>
  <c r="U284" i="2"/>
  <c r="S284" i="2"/>
  <c r="P284" i="2"/>
  <c r="O284" i="2"/>
  <c r="L284" i="2"/>
  <c r="K284" i="2"/>
  <c r="H284" i="2"/>
  <c r="G284" i="2"/>
  <c r="F284" i="2"/>
  <c r="E284" i="2"/>
  <c r="D284" i="2"/>
  <c r="C284" i="2"/>
  <c r="V283" i="2"/>
  <c r="U283" i="2"/>
  <c r="S283" i="2"/>
  <c r="P283" i="2"/>
  <c r="O283" i="2"/>
  <c r="L283" i="2"/>
  <c r="K283" i="2"/>
  <c r="H283" i="2"/>
  <c r="G283" i="2"/>
  <c r="F283" i="2"/>
  <c r="E283" i="2"/>
  <c r="D283" i="2"/>
  <c r="C283" i="2"/>
  <c r="V282" i="2"/>
  <c r="U282" i="2"/>
  <c r="S282" i="2"/>
  <c r="P282" i="2"/>
  <c r="O282" i="2"/>
  <c r="L282" i="2"/>
  <c r="K282" i="2"/>
  <c r="H282" i="2"/>
  <c r="G282" i="2"/>
  <c r="F282" i="2"/>
  <c r="E282" i="2"/>
  <c r="D282" i="2"/>
  <c r="C282" i="2"/>
  <c r="V281" i="2"/>
  <c r="U281" i="2"/>
  <c r="S281" i="2"/>
  <c r="P281" i="2"/>
  <c r="O281" i="2"/>
  <c r="L281" i="2"/>
  <c r="K281" i="2"/>
  <c r="H281" i="2"/>
  <c r="G281" i="2"/>
  <c r="F281" i="2"/>
  <c r="E281" i="2"/>
  <c r="D281" i="2"/>
  <c r="C281" i="2"/>
  <c r="V280" i="2"/>
  <c r="U280" i="2"/>
  <c r="S280" i="2"/>
  <c r="P280" i="2"/>
  <c r="O280" i="2"/>
  <c r="L280" i="2"/>
  <c r="K280" i="2"/>
  <c r="H280" i="2"/>
  <c r="G280" i="2"/>
  <c r="F280" i="2"/>
  <c r="E280" i="2"/>
  <c r="D280" i="2"/>
  <c r="C280" i="2"/>
  <c r="V279" i="2"/>
  <c r="U279" i="2"/>
  <c r="S279" i="2"/>
  <c r="P279" i="2"/>
  <c r="O279" i="2"/>
  <c r="L279" i="2"/>
  <c r="K279" i="2"/>
  <c r="H279" i="2"/>
  <c r="G279" i="2"/>
  <c r="F279" i="2"/>
  <c r="E279" i="2"/>
  <c r="D279" i="2"/>
  <c r="C279" i="2"/>
  <c r="V278" i="2"/>
  <c r="U278" i="2"/>
  <c r="S278" i="2"/>
  <c r="P278" i="2"/>
  <c r="O278" i="2"/>
  <c r="L278" i="2"/>
  <c r="K278" i="2"/>
  <c r="H278" i="2"/>
  <c r="G278" i="2"/>
  <c r="F278" i="2"/>
  <c r="E278" i="2"/>
  <c r="D278" i="2"/>
  <c r="C278" i="2"/>
  <c r="V277" i="2"/>
  <c r="U277" i="2"/>
  <c r="S277" i="2"/>
  <c r="P277" i="2"/>
  <c r="O277" i="2"/>
  <c r="L277" i="2"/>
  <c r="K277" i="2"/>
  <c r="H277" i="2"/>
  <c r="G277" i="2"/>
  <c r="F277" i="2"/>
  <c r="E277" i="2"/>
  <c r="D277" i="2"/>
  <c r="C277" i="2"/>
  <c r="V276" i="2"/>
  <c r="U276" i="2"/>
  <c r="S276" i="2"/>
  <c r="P276" i="2"/>
  <c r="O276" i="2"/>
  <c r="L276" i="2"/>
  <c r="K276" i="2"/>
  <c r="H276" i="2"/>
  <c r="G276" i="2"/>
  <c r="F276" i="2"/>
  <c r="E276" i="2"/>
  <c r="D276" i="2"/>
  <c r="C276" i="2"/>
  <c r="V275" i="2"/>
  <c r="U275" i="2"/>
  <c r="S275" i="2"/>
  <c r="P275" i="2"/>
  <c r="O275" i="2"/>
  <c r="L275" i="2"/>
  <c r="K275" i="2"/>
  <c r="H275" i="2"/>
  <c r="G275" i="2"/>
  <c r="F275" i="2"/>
  <c r="E275" i="2"/>
  <c r="D275" i="2"/>
  <c r="C275" i="2"/>
  <c r="V274" i="2"/>
  <c r="U274" i="2"/>
  <c r="S274" i="2"/>
  <c r="P274" i="2"/>
  <c r="O274" i="2"/>
  <c r="L274" i="2"/>
  <c r="K274" i="2"/>
  <c r="H274" i="2"/>
  <c r="G274" i="2"/>
  <c r="F274" i="2"/>
  <c r="E274" i="2"/>
  <c r="D274" i="2"/>
  <c r="C274" i="2"/>
  <c r="V273" i="2"/>
  <c r="U273" i="2"/>
  <c r="S273" i="2"/>
  <c r="P273" i="2"/>
  <c r="O273" i="2"/>
  <c r="L273" i="2"/>
  <c r="K273" i="2"/>
  <c r="H273" i="2"/>
  <c r="G273" i="2"/>
  <c r="F273" i="2"/>
  <c r="E273" i="2"/>
  <c r="D273" i="2"/>
  <c r="C273" i="2"/>
  <c r="V272" i="2"/>
  <c r="U272" i="2"/>
  <c r="S272" i="2"/>
  <c r="P272" i="2"/>
  <c r="O272" i="2"/>
  <c r="L272" i="2"/>
  <c r="K272" i="2"/>
  <c r="H272" i="2"/>
  <c r="G272" i="2"/>
  <c r="F272" i="2"/>
  <c r="E272" i="2"/>
  <c r="D272" i="2"/>
  <c r="C272" i="2"/>
  <c r="V271" i="2"/>
  <c r="U271" i="2"/>
  <c r="S271" i="2"/>
  <c r="P271" i="2"/>
  <c r="O271" i="2"/>
  <c r="L271" i="2"/>
  <c r="K271" i="2"/>
  <c r="H271" i="2"/>
  <c r="G271" i="2"/>
  <c r="F271" i="2"/>
  <c r="E271" i="2"/>
  <c r="D271" i="2"/>
  <c r="C271" i="2"/>
  <c r="V270" i="2"/>
  <c r="U270" i="2"/>
  <c r="S270" i="2"/>
  <c r="P270" i="2"/>
  <c r="O270" i="2"/>
  <c r="L270" i="2"/>
  <c r="K270" i="2"/>
  <c r="H270" i="2"/>
  <c r="G270" i="2"/>
  <c r="F270" i="2"/>
  <c r="E270" i="2"/>
  <c r="D270" i="2"/>
  <c r="C270" i="2"/>
  <c r="V269" i="2"/>
  <c r="U269" i="2"/>
  <c r="S269" i="2"/>
  <c r="P269" i="2"/>
  <c r="O269" i="2"/>
  <c r="L269" i="2"/>
  <c r="K269" i="2"/>
  <c r="H269" i="2"/>
  <c r="G269" i="2"/>
  <c r="F269" i="2"/>
  <c r="E269" i="2"/>
  <c r="D269" i="2"/>
  <c r="C269" i="2"/>
  <c r="V268" i="2"/>
  <c r="U268" i="2"/>
  <c r="S268" i="2"/>
  <c r="P268" i="2"/>
  <c r="O268" i="2"/>
  <c r="L268" i="2"/>
  <c r="K268" i="2"/>
  <c r="H268" i="2"/>
  <c r="G268" i="2"/>
  <c r="F268" i="2"/>
  <c r="E268" i="2"/>
  <c r="D268" i="2"/>
  <c r="C268" i="2"/>
  <c r="V267" i="2"/>
  <c r="U267" i="2"/>
  <c r="S267" i="2"/>
  <c r="P267" i="2"/>
  <c r="O267" i="2"/>
  <c r="L267" i="2"/>
  <c r="K267" i="2"/>
  <c r="H267" i="2"/>
  <c r="G267" i="2"/>
  <c r="F267" i="2"/>
  <c r="E267" i="2"/>
  <c r="D267" i="2"/>
  <c r="C267" i="2"/>
  <c r="V266" i="2"/>
  <c r="U266" i="2"/>
  <c r="S266" i="2"/>
  <c r="P266" i="2"/>
  <c r="O266" i="2"/>
  <c r="L266" i="2"/>
  <c r="K266" i="2"/>
  <c r="H266" i="2"/>
  <c r="G266" i="2"/>
  <c r="F266" i="2"/>
  <c r="E266" i="2"/>
  <c r="D266" i="2"/>
  <c r="C266" i="2"/>
  <c r="V265" i="2"/>
  <c r="U265" i="2"/>
  <c r="S265" i="2"/>
  <c r="P265" i="2"/>
  <c r="O265" i="2"/>
  <c r="L265" i="2"/>
  <c r="K265" i="2"/>
  <c r="H265" i="2"/>
  <c r="G265" i="2"/>
  <c r="F265" i="2"/>
  <c r="E265" i="2"/>
  <c r="D265" i="2"/>
  <c r="C265" i="2"/>
  <c r="V264" i="2"/>
  <c r="U264" i="2"/>
  <c r="S264" i="2"/>
  <c r="P264" i="2"/>
  <c r="O264" i="2"/>
  <c r="L264" i="2"/>
  <c r="K264" i="2"/>
  <c r="H264" i="2"/>
  <c r="G264" i="2"/>
  <c r="F264" i="2"/>
  <c r="E264" i="2"/>
  <c r="D264" i="2"/>
  <c r="C264" i="2"/>
  <c r="V263" i="2"/>
  <c r="U263" i="2"/>
  <c r="S263" i="2"/>
  <c r="P263" i="2"/>
  <c r="O263" i="2"/>
  <c r="L263" i="2"/>
  <c r="K263" i="2"/>
  <c r="H263" i="2"/>
  <c r="G263" i="2"/>
  <c r="F263" i="2"/>
  <c r="E263" i="2"/>
  <c r="D263" i="2"/>
  <c r="C263" i="2"/>
  <c r="V262" i="2"/>
  <c r="U262" i="2"/>
  <c r="S262" i="2"/>
  <c r="P262" i="2"/>
  <c r="O262" i="2"/>
  <c r="L262" i="2"/>
  <c r="K262" i="2"/>
  <c r="H262" i="2"/>
  <c r="G262" i="2"/>
  <c r="F262" i="2"/>
  <c r="E262" i="2"/>
  <c r="D262" i="2"/>
  <c r="C262" i="2"/>
  <c r="V261" i="2"/>
  <c r="U261" i="2"/>
  <c r="S261" i="2"/>
  <c r="P261" i="2"/>
  <c r="O261" i="2"/>
  <c r="L261" i="2"/>
  <c r="K261" i="2"/>
  <c r="H261" i="2"/>
  <c r="G261" i="2"/>
  <c r="F261" i="2"/>
  <c r="E261" i="2"/>
  <c r="D261" i="2"/>
  <c r="C261" i="2"/>
  <c r="V260" i="2"/>
  <c r="U260" i="2"/>
  <c r="S260" i="2"/>
  <c r="P260" i="2"/>
  <c r="O260" i="2"/>
  <c r="L260" i="2"/>
  <c r="K260" i="2"/>
  <c r="H260" i="2"/>
  <c r="G260" i="2"/>
  <c r="F260" i="2"/>
  <c r="E260" i="2"/>
  <c r="D260" i="2"/>
  <c r="C260" i="2"/>
  <c r="V259" i="2"/>
  <c r="U259" i="2"/>
  <c r="S259" i="2"/>
  <c r="P259" i="2"/>
  <c r="O259" i="2"/>
  <c r="L259" i="2"/>
  <c r="K259" i="2"/>
  <c r="H259" i="2"/>
  <c r="G259" i="2"/>
  <c r="F259" i="2"/>
  <c r="E259" i="2"/>
  <c r="D259" i="2"/>
  <c r="C259" i="2"/>
  <c r="V258" i="2"/>
  <c r="U258" i="2"/>
  <c r="S258" i="2"/>
  <c r="P258" i="2"/>
  <c r="O258" i="2"/>
  <c r="L258" i="2"/>
  <c r="K258" i="2"/>
  <c r="H258" i="2"/>
  <c r="G258" i="2"/>
  <c r="F258" i="2"/>
  <c r="E258" i="2"/>
  <c r="D258" i="2"/>
  <c r="C258" i="2"/>
  <c r="V257" i="2"/>
  <c r="U257" i="2"/>
  <c r="S257" i="2"/>
  <c r="P257" i="2"/>
  <c r="O257" i="2"/>
  <c r="L257" i="2"/>
  <c r="K257" i="2"/>
  <c r="H257" i="2"/>
  <c r="G257" i="2"/>
  <c r="F257" i="2"/>
  <c r="E257" i="2"/>
  <c r="D257" i="2"/>
  <c r="C257" i="2"/>
  <c r="V256" i="2"/>
  <c r="U256" i="2"/>
  <c r="S256" i="2"/>
  <c r="P256" i="2"/>
  <c r="O256" i="2"/>
  <c r="L256" i="2"/>
  <c r="K256" i="2"/>
  <c r="H256" i="2"/>
  <c r="G256" i="2"/>
  <c r="F256" i="2"/>
  <c r="E256" i="2"/>
  <c r="D256" i="2"/>
  <c r="C256" i="2"/>
  <c r="V255" i="2"/>
  <c r="U255" i="2"/>
  <c r="S255" i="2"/>
  <c r="P255" i="2"/>
  <c r="O255" i="2"/>
  <c r="L255" i="2"/>
  <c r="K255" i="2"/>
  <c r="H255" i="2"/>
  <c r="G255" i="2"/>
  <c r="F255" i="2"/>
  <c r="E255" i="2"/>
  <c r="D255" i="2"/>
  <c r="C255" i="2"/>
  <c r="V254" i="2"/>
  <c r="U254" i="2"/>
  <c r="S254" i="2"/>
  <c r="P254" i="2"/>
  <c r="O254" i="2"/>
  <c r="L254" i="2"/>
  <c r="K254" i="2"/>
  <c r="H254" i="2"/>
  <c r="G254" i="2"/>
  <c r="F254" i="2"/>
  <c r="E254" i="2"/>
  <c r="D254" i="2"/>
  <c r="C254" i="2"/>
  <c r="V253" i="2"/>
  <c r="U253" i="2"/>
  <c r="S253" i="2"/>
  <c r="P253" i="2"/>
  <c r="O253" i="2"/>
  <c r="L253" i="2"/>
  <c r="K253" i="2"/>
  <c r="H253" i="2"/>
  <c r="G253" i="2"/>
  <c r="F253" i="2"/>
  <c r="E253" i="2"/>
  <c r="D253" i="2"/>
  <c r="C253" i="2"/>
  <c r="V252" i="2"/>
  <c r="U252" i="2"/>
  <c r="S252" i="2"/>
  <c r="P252" i="2"/>
  <c r="O252" i="2"/>
  <c r="L252" i="2"/>
  <c r="K252" i="2"/>
  <c r="H252" i="2"/>
  <c r="G252" i="2"/>
  <c r="F252" i="2"/>
  <c r="E252" i="2"/>
  <c r="D252" i="2"/>
  <c r="C252" i="2"/>
  <c r="V251" i="2"/>
  <c r="U251" i="2"/>
  <c r="S251" i="2"/>
  <c r="P251" i="2"/>
  <c r="O251" i="2"/>
  <c r="L251" i="2"/>
  <c r="K251" i="2"/>
  <c r="H251" i="2"/>
  <c r="G251" i="2"/>
  <c r="F251" i="2"/>
  <c r="E251" i="2"/>
  <c r="D251" i="2"/>
  <c r="C251" i="2"/>
  <c r="V250" i="2"/>
  <c r="U250" i="2"/>
  <c r="S250" i="2"/>
  <c r="P250" i="2"/>
  <c r="O250" i="2"/>
  <c r="L250" i="2"/>
  <c r="K250" i="2"/>
  <c r="H250" i="2"/>
  <c r="G250" i="2"/>
  <c r="F250" i="2"/>
  <c r="E250" i="2"/>
  <c r="D250" i="2"/>
  <c r="C250" i="2"/>
  <c r="V249" i="2"/>
  <c r="U249" i="2"/>
  <c r="S249" i="2"/>
  <c r="P249" i="2"/>
  <c r="O249" i="2"/>
  <c r="L249" i="2"/>
  <c r="K249" i="2"/>
  <c r="H249" i="2"/>
  <c r="G249" i="2"/>
  <c r="F249" i="2"/>
  <c r="E249" i="2"/>
  <c r="D249" i="2"/>
  <c r="C249" i="2"/>
  <c r="V248" i="2"/>
  <c r="U248" i="2"/>
  <c r="S248" i="2"/>
  <c r="P248" i="2"/>
  <c r="O248" i="2"/>
  <c r="L248" i="2"/>
  <c r="K248" i="2"/>
  <c r="H248" i="2"/>
  <c r="G248" i="2"/>
  <c r="F248" i="2"/>
  <c r="E248" i="2"/>
  <c r="D248" i="2"/>
  <c r="C248" i="2"/>
  <c r="V247" i="2"/>
  <c r="U247" i="2"/>
  <c r="S247" i="2"/>
  <c r="P247" i="2"/>
  <c r="O247" i="2"/>
  <c r="L247" i="2"/>
  <c r="K247" i="2"/>
  <c r="H247" i="2"/>
  <c r="G247" i="2"/>
  <c r="F247" i="2"/>
  <c r="E247" i="2"/>
  <c r="D247" i="2"/>
  <c r="C247" i="2"/>
  <c r="V246" i="2"/>
  <c r="U246" i="2"/>
  <c r="S246" i="2"/>
  <c r="P246" i="2"/>
  <c r="O246" i="2"/>
  <c r="L246" i="2"/>
  <c r="K246" i="2"/>
  <c r="H246" i="2"/>
  <c r="G246" i="2"/>
  <c r="F246" i="2"/>
  <c r="E246" i="2"/>
  <c r="D246" i="2"/>
  <c r="C246" i="2"/>
  <c r="V245" i="2"/>
  <c r="U245" i="2"/>
  <c r="S245" i="2"/>
  <c r="P245" i="2"/>
  <c r="O245" i="2"/>
  <c r="L245" i="2"/>
  <c r="K245" i="2"/>
  <c r="H245" i="2"/>
  <c r="G245" i="2"/>
  <c r="F245" i="2"/>
  <c r="E245" i="2"/>
  <c r="D245" i="2"/>
  <c r="C245" i="2"/>
  <c r="V244" i="2"/>
  <c r="U244" i="2"/>
  <c r="S244" i="2"/>
  <c r="P244" i="2"/>
  <c r="O244" i="2"/>
  <c r="L244" i="2"/>
  <c r="K244" i="2"/>
  <c r="H244" i="2"/>
  <c r="G244" i="2"/>
  <c r="F244" i="2"/>
  <c r="E244" i="2"/>
  <c r="D244" i="2"/>
  <c r="C244" i="2"/>
  <c r="V243" i="2"/>
  <c r="U243" i="2"/>
  <c r="S243" i="2"/>
  <c r="P243" i="2"/>
  <c r="O243" i="2"/>
  <c r="L243" i="2"/>
  <c r="K243" i="2"/>
  <c r="H243" i="2"/>
  <c r="G243" i="2"/>
  <c r="F243" i="2"/>
  <c r="E243" i="2"/>
  <c r="D243" i="2"/>
  <c r="C243" i="2"/>
  <c r="V242" i="2"/>
  <c r="U242" i="2"/>
  <c r="S242" i="2"/>
  <c r="P242" i="2"/>
  <c r="O242" i="2"/>
  <c r="L242" i="2"/>
  <c r="K242" i="2"/>
  <c r="H242" i="2"/>
  <c r="G242" i="2"/>
  <c r="F242" i="2"/>
  <c r="E242" i="2"/>
  <c r="D242" i="2"/>
  <c r="C242" i="2"/>
  <c r="V241" i="2"/>
  <c r="U241" i="2"/>
  <c r="S241" i="2"/>
  <c r="P241" i="2"/>
  <c r="O241" i="2"/>
  <c r="L241" i="2"/>
  <c r="K241" i="2"/>
  <c r="H241" i="2"/>
  <c r="G241" i="2"/>
  <c r="F241" i="2"/>
  <c r="E241" i="2"/>
  <c r="D241" i="2"/>
  <c r="C241" i="2"/>
  <c r="V240" i="2"/>
  <c r="U240" i="2"/>
  <c r="S240" i="2"/>
  <c r="P240" i="2"/>
  <c r="O240" i="2"/>
  <c r="L240" i="2"/>
  <c r="K240" i="2"/>
  <c r="H240" i="2"/>
  <c r="G240" i="2"/>
  <c r="F240" i="2"/>
  <c r="E240" i="2"/>
  <c r="D240" i="2"/>
  <c r="C240" i="2"/>
  <c r="V239" i="2"/>
  <c r="U239" i="2"/>
  <c r="S239" i="2"/>
  <c r="P239" i="2"/>
  <c r="O239" i="2"/>
  <c r="L239" i="2"/>
  <c r="K239" i="2"/>
  <c r="H239" i="2"/>
  <c r="G239" i="2"/>
  <c r="F239" i="2"/>
  <c r="E239" i="2"/>
  <c r="D239" i="2"/>
  <c r="C239" i="2"/>
  <c r="V238" i="2"/>
  <c r="U238" i="2"/>
  <c r="S238" i="2"/>
  <c r="P238" i="2"/>
  <c r="O238" i="2"/>
  <c r="L238" i="2"/>
  <c r="K238" i="2"/>
  <c r="H238" i="2"/>
  <c r="G238" i="2"/>
  <c r="F238" i="2"/>
  <c r="E238" i="2"/>
  <c r="D238" i="2"/>
  <c r="C238" i="2"/>
  <c r="V237" i="2"/>
  <c r="U237" i="2"/>
  <c r="S237" i="2"/>
  <c r="P237" i="2"/>
  <c r="O237" i="2"/>
  <c r="L237" i="2"/>
  <c r="K237" i="2"/>
  <c r="H237" i="2"/>
  <c r="G237" i="2"/>
  <c r="F237" i="2"/>
  <c r="E237" i="2"/>
  <c r="D237" i="2"/>
  <c r="C237" i="2"/>
  <c r="V236" i="2"/>
  <c r="U236" i="2"/>
  <c r="S236" i="2"/>
  <c r="P236" i="2"/>
  <c r="O236" i="2"/>
  <c r="L236" i="2"/>
  <c r="K236" i="2"/>
  <c r="H236" i="2"/>
  <c r="G236" i="2"/>
  <c r="F236" i="2"/>
  <c r="E236" i="2"/>
  <c r="D236" i="2"/>
  <c r="C236" i="2"/>
  <c r="V235" i="2"/>
  <c r="U235" i="2"/>
  <c r="S235" i="2"/>
  <c r="P235" i="2"/>
  <c r="O235" i="2"/>
  <c r="L235" i="2"/>
  <c r="K235" i="2"/>
  <c r="H235" i="2"/>
  <c r="G235" i="2"/>
  <c r="F235" i="2"/>
  <c r="E235" i="2"/>
  <c r="D235" i="2"/>
  <c r="C235" i="2"/>
  <c r="V234" i="2"/>
  <c r="U234" i="2"/>
  <c r="S234" i="2"/>
  <c r="P234" i="2"/>
  <c r="O234" i="2"/>
  <c r="L234" i="2"/>
  <c r="K234" i="2"/>
  <c r="H234" i="2"/>
  <c r="G234" i="2"/>
  <c r="F234" i="2"/>
  <c r="E234" i="2"/>
  <c r="D234" i="2"/>
  <c r="C234" i="2"/>
  <c r="V233" i="2"/>
  <c r="U233" i="2"/>
  <c r="S233" i="2"/>
  <c r="P233" i="2"/>
  <c r="O233" i="2"/>
  <c r="L233" i="2"/>
  <c r="K233" i="2"/>
  <c r="H233" i="2"/>
  <c r="G233" i="2"/>
  <c r="F233" i="2"/>
  <c r="E233" i="2"/>
  <c r="D233" i="2"/>
  <c r="C233" i="2"/>
  <c r="V232" i="2"/>
  <c r="U232" i="2"/>
  <c r="S232" i="2"/>
  <c r="P232" i="2"/>
  <c r="O232" i="2"/>
  <c r="L232" i="2"/>
  <c r="K232" i="2"/>
  <c r="H232" i="2"/>
  <c r="G232" i="2"/>
  <c r="F232" i="2"/>
  <c r="E232" i="2"/>
  <c r="D232" i="2"/>
  <c r="C232" i="2"/>
  <c r="V231" i="2"/>
  <c r="U231" i="2"/>
  <c r="S231" i="2"/>
  <c r="P231" i="2"/>
  <c r="O231" i="2"/>
  <c r="L231" i="2"/>
  <c r="K231" i="2"/>
  <c r="H231" i="2"/>
  <c r="G231" i="2"/>
  <c r="F231" i="2"/>
  <c r="E231" i="2"/>
  <c r="D231" i="2"/>
  <c r="C231" i="2"/>
  <c r="V230" i="2"/>
  <c r="U230" i="2"/>
  <c r="S230" i="2"/>
  <c r="P230" i="2"/>
  <c r="O230" i="2"/>
  <c r="L230" i="2"/>
  <c r="K230" i="2"/>
  <c r="H230" i="2"/>
  <c r="G230" i="2"/>
  <c r="F230" i="2"/>
  <c r="E230" i="2"/>
  <c r="D230" i="2"/>
  <c r="C230" i="2"/>
  <c r="V229" i="2"/>
  <c r="U229" i="2"/>
  <c r="S229" i="2"/>
  <c r="P229" i="2"/>
  <c r="O229" i="2"/>
  <c r="L229" i="2"/>
  <c r="K229" i="2"/>
  <c r="H229" i="2"/>
  <c r="G229" i="2"/>
  <c r="F229" i="2"/>
  <c r="E229" i="2"/>
  <c r="D229" i="2"/>
  <c r="C229" i="2"/>
  <c r="V228" i="2"/>
  <c r="U228" i="2"/>
  <c r="S228" i="2"/>
  <c r="P228" i="2"/>
  <c r="O228" i="2"/>
  <c r="L228" i="2"/>
  <c r="K228" i="2"/>
  <c r="H228" i="2"/>
  <c r="G228" i="2"/>
  <c r="F228" i="2"/>
  <c r="E228" i="2"/>
  <c r="D228" i="2"/>
  <c r="C228" i="2"/>
  <c r="V227" i="2"/>
  <c r="U227" i="2"/>
  <c r="S227" i="2"/>
  <c r="P227" i="2"/>
  <c r="O227" i="2"/>
  <c r="L227" i="2"/>
  <c r="K227" i="2"/>
  <c r="H227" i="2"/>
  <c r="G227" i="2"/>
  <c r="F227" i="2"/>
  <c r="E227" i="2"/>
  <c r="D227" i="2"/>
  <c r="C227" i="2"/>
  <c r="V226" i="2"/>
  <c r="U226" i="2"/>
  <c r="S226" i="2"/>
  <c r="P226" i="2"/>
  <c r="O226" i="2"/>
  <c r="L226" i="2"/>
  <c r="K226" i="2"/>
  <c r="H226" i="2"/>
  <c r="G226" i="2"/>
  <c r="F226" i="2"/>
  <c r="E226" i="2"/>
  <c r="D226" i="2"/>
  <c r="C226" i="2"/>
  <c r="V225" i="2"/>
  <c r="U225" i="2"/>
  <c r="S225" i="2"/>
  <c r="P225" i="2"/>
  <c r="O225" i="2"/>
  <c r="L225" i="2"/>
  <c r="K225" i="2"/>
  <c r="H225" i="2"/>
  <c r="G225" i="2"/>
  <c r="F225" i="2"/>
  <c r="E225" i="2"/>
  <c r="D225" i="2"/>
  <c r="C225" i="2"/>
  <c r="V224" i="2"/>
  <c r="U224" i="2"/>
  <c r="S224" i="2"/>
  <c r="P224" i="2"/>
  <c r="O224" i="2"/>
  <c r="L224" i="2"/>
  <c r="K224" i="2"/>
  <c r="H224" i="2"/>
  <c r="G224" i="2"/>
  <c r="F224" i="2"/>
  <c r="E224" i="2"/>
  <c r="D224" i="2"/>
  <c r="C224" i="2"/>
  <c r="V223" i="2"/>
  <c r="U223" i="2"/>
  <c r="S223" i="2"/>
  <c r="P223" i="2"/>
  <c r="O223" i="2"/>
  <c r="L223" i="2"/>
  <c r="K223" i="2"/>
  <c r="H223" i="2"/>
  <c r="G223" i="2"/>
  <c r="F223" i="2"/>
  <c r="E223" i="2"/>
  <c r="D223" i="2"/>
  <c r="C223" i="2"/>
  <c r="V222" i="2"/>
  <c r="U222" i="2"/>
  <c r="S222" i="2"/>
  <c r="P222" i="2"/>
  <c r="O222" i="2"/>
  <c r="L222" i="2"/>
  <c r="K222" i="2"/>
  <c r="H222" i="2"/>
  <c r="G222" i="2"/>
  <c r="F222" i="2"/>
  <c r="E222" i="2"/>
  <c r="D222" i="2"/>
  <c r="C222" i="2"/>
  <c r="V221" i="2"/>
  <c r="U221" i="2"/>
  <c r="S221" i="2"/>
  <c r="P221" i="2"/>
  <c r="O221" i="2"/>
  <c r="L221" i="2"/>
  <c r="K221" i="2"/>
  <c r="H221" i="2"/>
  <c r="G221" i="2"/>
  <c r="F221" i="2"/>
  <c r="E221" i="2"/>
  <c r="D221" i="2"/>
  <c r="C221" i="2"/>
  <c r="V220" i="2"/>
  <c r="U220" i="2"/>
  <c r="S220" i="2"/>
  <c r="P220" i="2"/>
  <c r="O220" i="2"/>
  <c r="L220" i="2"/>
  <c r="K220" i="2"/>
  <c r="H220" i="2"/>
  <c r="G220" i="2"/>
  <c r="F220" i="2"/>
  <c r="E220" i="2"/>
  <c r="D220" i="2"/>
  <c r="C220" i="2"/>
  <c r="V219" i="2"/>
  <c r="U219" i="2"/>
  <c r="S219" i="2"/>
  <c r="P219" i="2"/>
  <c r="O219" i="2"/>
  <c r="L219" i="2"/>
  <c r="K219" i="2"/>
  <c r="H219" i="2"/>
  <c r="G219" i="2"/>
  <c r="F219" i="2"/>
  <c r="E219" i="2"/>
  <c r="D219" i="2"/>
  <c r="C219" i="2"/>
  <c r="V218" i="2"/>
  <c r="U218" i="2"/>
  <c r="S218" i="2"/>
  <c r="P218" i="2"/>
  <c r="O218" i="2"/>
  <c r="L218" i="2"/>
  <c r="K218" i="2"/>
  <c r="H218" i="2"/>
  <c r="G218" i="2"/>
  <c r="F218" i="2"/>
  <c r="E218" i="2"/>
  <c r="D218" i="2"/>
  <c r="C218" i="2"/>
  <c r="V217" i="2"/>
  <c r="U217" i="2"/>
  <c r="S217" i="2"/>
  <c r="P217" i="2"/>
  <c r="O217" i="2"/>
  <c r="L217" i="2"/>
  <c r="K217" i="2"/>
  <c r="H217" i="2"/>
  <c r="G217" i="2"/>
  <c r="F217" i="2"/>
  <c r="E217" i="2"/>
  <c r="D217" i="2"/>
  <c r="C217" i="2"/>
  <c r="V216" i="2"/>
  <c r="U216" i="2"/>
  <c r="S216" i="2"/>
  <c r="P216" i="2"/>
  <c r="O216" i="2"/>
  <c r="L216" i="2"/>
  <c r="K216" i="2"/>
  <c r="H216" i="2"/>
  <c r="G216" i="2"/>
  <c r="F216" i="2"/>
  <c r="E216" i="2"/>
  <c r="D216" i="2"/>
  <c r="C216" i="2"/>
  <c r="V215" i="2"/>
  <c r="U215" i="2"/>
  <c r="S215" i="2"/>
  <c r="P215" i="2"/>
  <c r="O215" i="2"/>
  <c r="L215" i="2"/>
  <c r="K215" i="2"/>
  <c r="H215" i="2"/>
  <c r="G215" i="2"/>
  <c r="F215" i="2"/>
  <c r="E215" i="2"/>
  <c r="D215" i="2"/>
  <c r="C215" i="2"/>
  <c r="V214" i="2"/>
  <c r="U214" i="2"/>
  <c r="S214" i="2"/>
  <c r="P214" i="2"/>
  <c r="O214" i="2"/>
  <c r="L214" i="2"/>
  <c r="K214" i="2"/>
  <c r="H214" i="2"/>
  <c r="G214" i="2"/>
  <c r="F214" i="2"/>
  <c r="E214" i="2"/>
  <c r="D214" i="2"/>
  <c r="C214" i="2"/>
  <c r="V213" i="2"/>
  <c r="U213" i="2"/>
  <c r="S213" i="2"/>
  <c r="P213" i="2"/>
  <c r="O213" i="2"/>
  <c r="L213" i="2"/>
  <c r="K213" i="2"/>
  <c r="H213" i="2"/>
  <c r="G213" i="2"/>
  <c r="F213" i="2"/>
  <c r="E213" i="2"/>
  <c r="D213" i="2"/>
  <c r="C213" i="2"/>
  <c r="V212" i="2"/>
  <c r="U212" i="2"/>
  <c r="S212" i="2"/>
  <c r="P212" i="2"/>
  <c r="O212" i="2"/>
  <c r="L212" i="2"/>
  <c r="K212" i="2"/>
  <c r="H212" i="2"/>
  <c r="G212" i="2"/>
  <c r="F212" i="2"/>
  <c r="E212" i="2"/>
  <c r="D212" i="2"/>
  <c r="C212" i="2"/>
  <c r="V211" i="2"/>
  <c r="U211" i="2"/>
  <c r="S211" i="2"/>
  <c r="P211" i="2"/>
  <c r="O211" i="2"/>
  <c r="L211" i="2"/>
  <c r="K211" i="2"/>
  <c r="H211" i="2"/>
  <c r="G211" i="2"/>
  <c r="F211" i="2"/>
  <c r="E211" i="2"/>
  <c r="D211" i="2"/>
  <c r="C211" i="2"/>
  <c r="V210" i="2"/>
  <c r="U210" i="2"/>
  <c r="S210" i="2"/>
  <c r="P210" i="2"/>
  <c r="O210" i="2"/>
  <c r="L210" i="2"/>
  <c r="K210" i="2"/>
  <c r="H210" i="2"/>
  <c r="G210" i="2"/>
  <c r="F210" i="2"/>
  <c r="E210" i="2"/>
  <c r="D210" i="2"/>
  <c r="C210" i="2"/>
  <c r="V209" i="2"/>
  <c r="U209" i="2"/>
  <c r="S209" i="2"/>
  <c r="P209" i="2"/>
  <c r="O209" i="2"/>
  <c r="L209" i="2"/>
  <c r="K209" i="2"/>
  <c r="H209" i="2"/>
  <c r="G209" i="2"/>
  <c r="F209" i="2"/>
  <c r="E209" i="2"/>
  <c r="D209" i="2"/>
  <c r="C209" i="2"/>
  <c r="V208" i="2"/>
  <c r="U208" i="2"/>
  <c r="S208" i="2"/>
  <c r="P208" i="2"/>
  <c r="O208" i="2"/>
  <c r="L208" i="2"/>
  <c r="K208" i="2"/>
  <c r="H208" i="2"/>
  <c r="G208" i="2"/>
  <c r="F208" i="2"/>
  <c r="E208" i="2"/>
  <c r="D208" i="2"/>
  <c r="C208" i="2"/>
  <c r="V207" i="2"/>
  <c r="U207" i="2"/>
  <c r="S207" i="2"/>
  <c r="P207" i="2"/>
  <c r="O207" i="2"/>
  <c r="L207" i="2"/>
  <c r="K207" i="2"/>
  <c r="H207" i="2"/>
  <c r="G207" i="2"/>
  <c r="F207" i="2"/>
  <c r="E207" i="2"/>
  <c r="D207" i="2"/>
  <c r="C207" i="2"/>
  <c r="V206" i="2"/>
  <c r="U206" i="2"/>
  <c r="S206" i="2"/>
  <c r="P206" i="2"/>
  <c r="O206" i="2"/>
  <c r="L206" i="2"/>
  <c r="K206" i="2"/>
  <c r="H206" i="2"/>
  <c r="G206" i="2"/>
  <c r="F206" i="2"/>
  <c r="E206" i="2"/>
  <c r="D206" i="2"/>
  <c r="C206" i="2"/>
  <c r="V205" i="2"/>
  <c r="U205" i="2"/>
  <c r="S205" i="2"/>
  <c r="P205" i="2"/>
  <c r="O205" i="2"/>
  <c r="L205" i="2"/>
  <c r="K205" i="2"/>
  <c r="H205" i="2"/>
  <c r="G205" i="2"/>
  <c r="F205" i="2"/>
  <c r="E205" i="2"/>
  <c r="D205" i="2"/>
  <c r="C205" i="2"/>
  <c r="V204" i="2"/>
  <c r="U204" i="2"/>
  <c r="S204" i="2"/>
  <c r="P204" i="2"/>
  <c r="O204" i="2"/>
  <c r="L204" i="2"/>
  <c r="K204" i="2"/>
  <c r="H204" i="2"/>
  <c r="G204" i="2"/>
  <c r="F204" i="2"/>
  <c r="E204" i="2"/>
  <c r="D204" i="2"/>
  <c r="C204" i="2"/>
  <c r="V203" i="2"/>
  <c r="U203" i="2"/>
  <c r="S203" i="2"/>
  <c r="P203" i="2"/>
  <c r="O203" i="2"/>
  <c r="L203" i="2"/>
  <c r="K203" i="2"/>
  <c r="H203" i="2"/>
  <c r="G203" i="2"/>
  <c r="F203" i="2"/>
  <c r="E203" i="2"/>
  <c r="D203" i="2"/>
  <c r="C203" i="2"/>
  <c r="V202" i="2"/>
  <c r="U202" i="2"/>
  <c r="S202" i="2"/>
  <c r="P202" i="2"/>
  <c r="O202" i="2"/>
  <c r="L202" i="2"/>
  <c r="K202" i="2"/>
  <c r="H202" i="2"/>
  <c r="G202" i="2"/>
  <c r="F202" i="2"/>
  <c r="E202" i="2"/>
  <c r="D202" i="2"/>
  <c r="C202" i="2"/>
  <c r="V201" i="2"/>
  <c r="U201" i="2"/>
  <c r="S201" i="2"/>
  <c r="P201" i="2"/>
  <c r="O201" i="2"/>
  <c r="L201" i="2"/>
  <c r="K201" i="2"/>
  <c r="H201" i="2"/>
  <c r="G201" i="2"/>
  <c r="F201" i="2"/>
  <c r="E201" i="2"/>
  <c r="D201" i="2"/>
  <c r="C201" i="2"/>
  <c r="V200" i="2"/>
  <c r="U200" i="2"/>
  <c r="S200" i="2"/>
  <c r="P200" i="2"/>
  <c r="O200" i="2"/>
  <c r="L200" i="2"/>
  <c r="K200" i="2"/>
  <c r="H200" i="2"/>
  <c r="G200" i="2"/>
  <c r="F200" i="2"/>
  <c r="E200" i="2"/>
  <c r="D200" i="2"/>
  <c r="C200" i="2"/>
  <c r="V199" i="2"/>
  <c r="U199" i="2"/>
  <c r="S199" i="2"/>
  <c r="P199" i="2"/>
  <c r="O199" i="2"/>
  <c r="L199" i="2"/>
  <c r="K199" i="2"/>
  <c r="H199" i="2"/>
  <c r="G199" i="2"/>
  <c r="F199" i="2"/>
  <c r="E199" i="2"/>
  <c r="D199" i="2"/>
  <c r="C199" i="2"/>
  <c r="V198" i="2"/>
  <c r="U198" i="2"/>
  <c r="S198" i="2"/>
  <c r="P198" i="2"/>
  <c r="O198" i="2"/>
  <c r="L198" i="2"/>
  <c r="K198" i="2"/>
  <c r="H198" i="2"/>
  <c r="G198" i="2"/>
  <c r="F198" i="2"/>
  <c r="E198" i="2"/>
  <c r="D198" i="2"/>
  <c r="C198" i="2"/>
  <c r="V197" i="2"/>
  <c r="U197" i="2"/>
  <c r="S197" i="2"/>
  <c r="P197" i="2"/>
  <c r="O197" i="2"/>
  <c r="L197" i="2"/>
  <c r="K197" i="2"/>
  <c r="H197" i="2"/>
  <c r="G197" i="2"/>
  <c r="F197" i="2"/>
  <c r="E197" i="2"/>
  <c r="D197" i="2"/>
  <c r="C197" i="2"/>
  <c r="V196" i="2"/>
  <c r="U196" i="2"/>
  <c r="S196" i="2"/>
  <c r="P196" i="2"/>
  <c r="O196" i="2"/>
  <c r="L196" i="2"/>
  <c r="K196" i="2"/>
  <c r="H196" i="2"/>
  <c r="G196" i="2"/>
  <c r="F196" i="2"/>
  <c r="E196" i="2"/>
  <c r="D196" i="2"/>
  <c r="C196" i="2"/>
  <c r="V195" i="2"/>
  <c r="U195" i="2"/>
  <c r="S195" i="2"/>
  <c r="P195" i="2"/>
  <c r="O195" i="2"/>
  <c r="L195" i="2"/>
  <c r="K195" i="2"/>
  <c r="H195" i="2"/>
  <c r="G195" i="2"/>
  <c r="F195" i="2"/>
  <c r="E195" i="2"/>
  <c r="D195" i="2"/>
  <c r="C195" i="2"/>
  <c r="V194" i="2"/>
  <c r="U194" i="2"/>
  <c r="S194" i="2"/>
  <c r="P194" i="2"/>
  <c r="O194" i="2"/>
  <c r="L194" i="2"/>
  <c r="K194" i="2"/>
  <c r="H194" i="2"/>
  <c r="G194" i="2"/>
  <c r="F194" i="2"/>
  <c r="E194" i="2"/>
  <c r="D194" i="2"/>
  <c r="C194" i="2"/>
  <c r="V193" i="2"/>
  <c r="U193" i="2"/>
  <c r="S193" i="2"/>
  <c r="P193" i="2"/>
  <c r="O193" i="2"/>
  <c r="L193" i="2"/>
  <c r="K193" i="2"/>
  <c r="H193" i="2"/>
  <c r="G193" i="2"/>
  <c r="F193" i="2"/>
  <c r="E193" i="2"/>
  <c r="D193" i="2"/>
  <c r="C193" i="2"/>
  <c r="V192" i="2"/>
  <c r="U192" i="2"/>
  <c r="S192" i="2"/>
  <c r="P192" i="2"/>
  <c r="O192" i="2"/>
  <c r="L192" i="2"/>
  <c r="K192" i="2"/>
  <c r="H192" i="2"/>
  <c r="G192" i="2"/>
  <c r="F192" i="2"/>
  <c r="E192" i="2"/>
  <c r="D192" i="2"/>
  <c r="C192" i="2"/>
  <c r="V191" i="2"/>
  <c r="U191" i="2"/>
  <c r="S191" i="2"/>
  <c r="P191" i="2"/>
  <c r="O191" i="2"/>
  <c r="L191" i="2"/>
  <c r="K191" i="2"/>
  <c r="H191" i="2"/>
  <c r="G191" i="2"/>
  <c r="F191" i="2"/>
  <c r="E191" i="2"/>
  <c r="D191" i="2"/>
  <c r="C191" i="2"/>
  <c r="V190" i="2"/>
  <c r="U190" i="2"/>
  <c r="S190" i="2"/>
  <c r="P190" i="2"/>
  <c r="O190" i="2"/>
  <c r="L190" i="2"/>
  <c r="K190" i="2"/>
  <c r="H190" i="2"/>
  <c r="G190" i="2"/>
  <c r="F190" i="2"/>
  <c r="E190" i="2"/>
  <c r="D190" i="2"/>
  <c r="C190" i="2"/>
  <c r="V189" i="2"/>
  <c r="U189" i="2"/>
  <c r="S189" i="2"/>
  <c r="P189" i="2"/>
  <c r="O189" i="2"/>
  <c r="L189" i="2"/>
  <c r="K189" i="2"/>
  <c r="H189" i="2"/>
  <c r="G189" i="2"/>
  <c r="F189" i="2"/>
  <c r="E189" i="2"/>
  <c r="D189" i="2"/>
  <c r="C189" i="2"/>
  <c r="V188" i="2"/>
  <c r="U188" i="2"/>
  <c r="S188" i="2"/>
  <c r="P188" i="2"/>
  <c r="O188" i="2"/>
  <c r="L188" i="2"/>
  <c r="K188" i="2"/>
  <c r="H188" i="2"/>
  <c r="G188" i="2"/>
  <c r="F188" i="2"/>
  <c r="E188" i="2"/>
  <c r="D188" i="2"/>
  <c r="C188" i="2"/>
  <c r="V187" i="2"/>
  <c r="U187" i="2"/>
  <c r="S187" i="2"/>
  <c r="P187" i="2"/>
  <c r="O187" i="2"/>
  <c r="L187" i="2"/>
  <c r="K187" i="2"/>
  <c r="H187" i="2"/>
  <c r="G187" i="2"/>
  <c r="F187" i="2"/>
  <c r="E187" i="2"/>
  <c r="D187" i="2"/>
  <c r="C187" i="2"/>
  <c r="V186" i="2"/>
  <c r="U186" i="2"/>
  <c r="S186" i="2"/>
  <c r="P186" i="2"/>
  <c r="O186" i="2"/>
  <c r="L186" i="2"/>
  <c r="K186" i="2"/>
  <c r="H186" i="2"/>
  <c r="G186" i="2"/>
  <c r="F186" i="2"/>
  <c r="E186" i="2"/>
  <c r="D186" i="2"/>
  <c r="C186" i="2"/>
  <c r="V185" i="2"/>
  <c r="U185" i="2"/>
  <c r="S185" i="2"/>
  <c r="P185" i="2"/>
  <c r="O185" i="2"/>
  <c r="L185" i="2"/>
  <c r="K185" i="2"/>
  <c r="H185" i="2"/>
  <c r="G185" i="2"/>
  <c r="F185" i="2"/>
  <c r="E185" i="2"/>
  <c r="D185" i="2"/>
  <c r="C185" i="2"/>
  <c r="V184" i="2"/>
  <c r="U184" i="2"/>
  <c r="S184" i="2"/>
  <c r="P184" i="2"/>
  <c r="O184" i="2"/>
  <c r="L184" i="2"/>
  <c r="K184" i="2"/>
  <c r="H184" i="2"/>
  <c r="G184" i="2"/>
  <c r="F184" i="2"/>
  <c r="E184" i="2"/>
  <c r="D184" i="2"/>
  <c r="C184" i="2"/>
  <c r="V183" i="2"/>
  <c r="U183" i="2"/>
  <c r="S183" i="2"/>
  <c r="P183" i="2"/>
  <c r="O183" i="2"/>
  <c r="L183" i="2"/>
  <c r="K183" i="2"/>
  <c r="H183" i="2"/>
  <c r="G183" i="2"/>
  <c r="F183" i="2"/>
  <c r="E183" i="2"/>
  <c r="D183" i="2"/>
  <c r="C183" i="2"/>
  <c r="V182" i="2"/>
  <c r="U182" i="2"/>
  <c r="S182" i="2"/>
  <c r="P182" i="2"/>
  <c r="O182" i="2"/>
  <c r="L182" i="2"/>
  <c r="K182" i="2"/>
  <c r="H182" i="2"/>
  <c r="G182" i="2"/>
  <c r="F182" i="2"/>
  <c r="E182" i="2"/>
  <c r="D182" i="2"/>
  <c r="C182" i="2"/>
  <c r="V181" i="2"/>
  <c r="U181" i="2"/>
  <c r="S181" i="2"/>
  <c r="P181" i="2"/>
  <c r="O181" i="2"/>
  <c r="L181" i="2"/>
  <c r="K181" i="2"/>
  <c r="H181" i="2"/>
  <c r="G181" i="2"/>
  <c r="F181" i="2"/>
  <c r="E181" i="2"/>
  <c r="D181" i="2"/>
  <c r="C181" i="2"/>
  <c r="V180" i="2"/>
  <c r="U180" i="2"/>
  <c r="S180" i="2"/>
  <c r="P180" i="2"/>
  <c r="O180" i="2"/>
  <c r="L180" i="2"/>
  <c r="K180" i="2"/>
  <c r="H180" i="2"/>
  <c r="G180" i="2"/>
  <c r="F180" i="2"/>
  <c r="E180" i="2"/>
  <c r="D180" i="2"/>
  <c r="C180" i="2"/>
  <c r="V179" i="2"/>
  <c r="U179" i="2"/>
  <c r="S179" i="2"/>
  <c r="P179" i="2"/>
  <c r="O179" i="2"/>
  <c r="L179" i="2"/>
  <c r="K179" i="2"/>
  <c r="H179" i="2"/>
  <c r="G179" i="2"/>
  <c r="F179" i="2"/>
  <c r="E179" i="2"/>
  <c r="D179" i="2"/>
  <c r="C179" i="2"/>
  <c r="V178" i="2"/>
  <c r="U178" i="2"/>
  <c r="S178" i="2"/>
  <c r="P178" i="2"/>
  <c r="O178" i="2"/>
  <c r="L178" i="2"/>
  <c r="K178" i="2"/>
  <c r="H178" i="2"/>
  <c r="G178" i="2"/>
  <c r="F178" i="2"/>
  <c r="E178" i="2"/>
  <c r="D178" i="2"/>
  <c r="C178" i="2"/>
  <c r="V177" i="2"/>
  <c r="U177" i="2"/>
  <c r="S177" i="2"/>
  <c r="P177" i="2"/>
  <c r="O177" i="2"/>
  <c r="L177" i="2"/>
  <c r="K177" i="2"/>
  <c r="H177" i="2"/>
  <c r="G177" i="2"/>
  <c r="F177" i="2"/>
  <c r="E177" i="2"/>
  <c r="D177" i="2"/>
  <c r="C177" i="2"/>
  <c r="V176" i="2"/>
  <c r="U176" i="2"/>
  <c r="S176" i="2"/>
  <c r="P176" i="2"/>
  <c r="O176" i="2"/>
  <c r="L176" i="2"/>
  <c r="K176" i="2"/>
  <c r="H176" i="2"/>
  <c r="G176" i="2"/>
  <c r="F176" i="2"/>
  <c r="E176" i="2"/>
  <c r="D176" i="2"/>
  <c r="C176" i="2"/>
  <c r="V175" i="2"/>
  <c r="U175" i="2"/>
  <c r="S175" i="2"/>
  <c r="P175" i="2"/>
  <c r="O175" i="2"/>
  <c r="L175" i="2"/>
  <c r="K175" i="2"/>
  <c r="H175" i="2"/>
  <c r="G175" i="2"/>
  <c r="F175" i="2"/>
  <c r="E175" i="2"/>
  <c r="D175" i="2"/>
  <c r="C175" i="2"/>
  <c r="V174" i="2"/>
  <c r="U174" i="2"/>
  <c r="S174" i="2"/>
  <c r="P174" i="2"/>
  <c r="O174" i="2"/>
  <c r="L174" i="2"/>
  <c r="K174" i="2"/>
  <c r="H174" i="2"/>
  <c r="G174" i="2"/>
  <c r="F174" i="2"/>
  <c r="E174" i="2"/>
  <c r="D174" i="2"/>
  <c r="C174" i="2"/>
  <c r="V173" i="2"/>
  <c r="U173" i="2"/>
  <c r="S173" i="2"/>
  <c r="P173" i="2"/>
  <c r="O173" i="2"/>
  <c r="L173" i="2"/>
  <c r="K173" i="2"/>
  <c r="H173" i="2"/>
  <c r="G173" i="2"/>
  <c r="F173" i="2"/>
  <c r="E173" i="2"/>
  <c r="D173" i="2"/>
  <c r="C173" i="2"/>
  <c r="V172" i="2"/>
  <c r="U172" i="2"/>
  <c r="S172" i="2"/>
  <c r="P172" i="2"/>
  <c r="O172" i="2"/>
  <c r="L172" i="2"/>
  <c r="K172" i="2"/>
  <c r="H172" i="2"/>
  <c r="G172" i="2"/>
  <c r="F172" i="2"/>
  <c r="E172" i="2"/>
  <c r="D172" i="2"/>
  <c r="C172" i="2"/>
  <c r="V171" i="2"/>
  <c r="U171" i="2"/>
  <c r="S171" i="2"/>
  <c r="P171" i="2"/>
  <c r="O171" i="2"/>
  <c r="L171" i="2"/>
  <c r="K171" i="2"/>
  <c r="H171" i="2"/>
  <c r="G171" i="2"/>
  <c r="F171" i="2"/>
  <c r="E171" i="2"/>
  <c r="D171" i="2"/>
  <c r="C171" i="2"/>
  <c r="V170" i="2"/>
  <c r="U170" i="2"/>
  <c r="S170" i="2"/>
  <c r="P170" i="2"/>
  <c r="O170" i="2"/>
  <c r="L170" i="2"/>
  <c r="K170" i="2"/>
  <c r="H170" i="2"/>
  <c r="G170" i="2"/>
  <c r="F170" i="2"/>
  <c r="E170" i="2"/>
  <c r="D170" i="2"/>
  <c r="C170" i="2"/>
  <c r="V169" i="2"/>
  <c r="U169" i="2"/>
  <c r="S169" i="2"/>
  <c r="P169" i="2"/>
  <c r="O169" i="2"/>
  <c r="L169" i="2"/>
  <c r="K169" i="2"/>
  <c r="H169" i="2"/>
  <c r="G169" i="2"/>
  <c r="F169" i="2"/>
  <c r="E169" i="2"/>
  <c r="D169" i="2"/>
  <c r="C169" i="2"/>
  <c r="V168" i="2"/>
  <c r="U168" i="2"/>
  <c r="S168" i="2"/>
  <c r="P168" i="2"/>
  <c r="O168" i="2"/>
  <c r="L168" i="2"/>
  <c r="K168" i="2"/>
  <c r="H168" i="2"/>
  <c r="G168" i="2"/>
  <c r="F168" i="2"/>
  <c r="E168" i="2"/>
  <c r="D168" i="2"/>
  <c r="C168" i="2"/>
  <c r="V167" i="2"/>
  <c r="U167" i="2"/>
  <c r="S167" i="2"/>
  <c r="P167" i="2"/>
  <c r="O167" i="2"/>
  <c r="L167" i="2"/>
  <c r="K167" i="2"/>
  <c r="H167" i="2"/>
  <c r="G167" i="2"/>
  <c r="F167" i="2"/>
  <c r="E167" i="2"/>
  <c r="D167" i="2"/>
  <c r="C167" i="2"/>
  <c r="V166" i="2"/>
  <c r="U166" i="2"/>
  <c r="S166" i="2"/>
  <c r="P166" i="2"/>
  <c r="O166" i="2"/>
  <c r="L166" i="2"/>
  <c r="K166" i="2"/>
  <c r="H166" i="2"/>
  <c r="G166" i="2"/>
  <c r="F166" i="2"/>
  <c r="E166" i="2"/>
  <c r="D166" i="2"/>
  <c r="C166" i="2"/>
  <c r="V165" i="2"/>
  <c r="U165" i="2"/>
  <c r="S165" i="2"/>
  <c r="P165" i="2"/>
  <c r="O165" i="2"/>
  <c r="L165" i="2"/>
  <c r="K165" i="2"/>
  <c r="H165" i="2"/>
  <c r="G165" i="2"/>
  <c r="F165" i="2"/>
  <c r="E165" i="2"/>
  <c r="D165" i="2"/>
  <c r="C165" i="2"/>
  <c r="V164" i="2"/>
  <c r="U164" i="2"/>
  <c r="S164" i="2"/>
  <c r="P164" i="2"/>
  <c r="O164" i="2"/>
  <c r="L164" i="2"/>
  <c r="K164" i="2"/>
  <c r="H164" i="2"/>
  <c r="G164" i="2"/>
  <c r="F164" i="2"/>
  <c r="E164" i="2"/>
  <c r="D164" i="2"/>
  <c r="C164" i="2"/>
  <c r="V163" i="2"/>
  <c r="U163" i="2"/>
  <c r="S163" i="2"/>
  <c r="P163" i="2"/>
  <c r="O163" i="2"/>
  <c r="L163" i="2"/>
  <c r="K163" i="2"/>
  <c r="H163" i="2"/>
  <c r="G163" i="2"/>
  <c r="F163" i="2"/>
  <c r="E163" i="2"/>
  <c r="D163" i="2"/>
  <c r="C163" i="2"/>
  <c r="V162" i="2"/>
  <c r="U162" i="2"/>
  <c r="S162" i="2"/>
  <c r="P162" i="2"/>
  <c r="O162" i="2"/>
  <c r="L162" i="2"/>
  <c r="K162" i="2"/>
  <c r="T162" i="2" s="1"/>
  <c r="H162" i="2"/>
  <c r="G162" i="2"/>
  <c r="F162" i="2"/>
  <c r="E162" i="2"/>
  <c r="D162" i="2"/>
  <c r="C162" i="2"/>
  <c r="V161" i="2"/>
  <c r="U161" i="2"/>
  <c r="S161" i="2"/>
  <c r="P161" i="2"/>
  <c r="O161" i="2"/>
  <c r="L161" i="2"/>
  <c r="K161" i="2"/>
  <c r="H161" i="2"/>
  <c r="G161" i="2"/>
  <c r="F161" i="2"/>
  <c r="E161" i="2"/>
  <c r="D161" i="2"/>
  <c r="C161" i="2"/>
  <c r="V160" i="2"/>
  <c r="U160" i="2"/>
  <c r="S160" i="2"/>
  <c r="P160" i="2"/>
  <c r="O160" i="2"/>
  <c r="L160" i="2"/>
  <c r="K160" i="2"/>
  <c r="H160" i="2"/>
  <c r="G160" i="2"/>
  <c r="F160" i="2"/>
  <c r="E160" i="2"/>
  <c r="D160" i="2"/>
  <c r="C160" i="2"/>
  <c r="V159" i="2"/>
  <c r="U159" i="2"/>
  <c r="S159" i="2"/>
  <c r="P159" i="2"/>
  <c r="O159" i="2"/>
  <c r="L159" i="2"/>
  <c r="K159" i="2"/>
  <c r="H159" i="2"/>
  <c r="G159" i="2"/>
  <c r="F159" i="2"/>
  <c r="E159" i="2"/>
  <c r="D159" i="2"/>
  <c r="C159" i="2"/>
  <c r="V158" i="2"/>
  <c r="U158" i="2"/>
  <c r="S158" i="2"/>
  <c r="P158" i="2"/>
  <c r="O158" i="2"/>
  <c r="L158" i="2"/>
  <c r="K158" i="2"/>
  <c r="H158" i="2"/>
  <c r="G158" i="2"/>
  <c r="F158" i="2"/>
  <c r="E158" i="2"/>
  <c r="D158" i="2"/>
  <c r="C158" i="2"/>
  <c r="V157" i="2"/>
  <c r="U157" i="2"/>
  <c r="S157" i="2"/>
  <c r="P157" i="2"/>
  <c r="O157" i="2"/>
  <c r="L157" i="2"/>
  <c r="K157" i="2"/>
  <c r="H157" i="2"/>
  <c r="G157" i="2"/>
  <c r="F157" i="2"/>
  <c r="E157" i="2"/>
  <c r="D157" i="2"/>
  <c r="C157" i="2"/>
  <c r="V156" i="2"/>
  <c r="U156" i="2"/>
  <c r="S156" i="2"/>
  <c r="P156" i="2"/>
  <c r="O156" i="2"/>
  <c r="L156" i="2"/>
  <c r="K156" i="2"/>
  <c r="H156" i="2"/>
  <c r="G156" i="2"/>
  <c r="F156" i="2"/>
  <c r="E156" i="2"/>
  <c r="D156" i="2"/>
  <c r="C156" i="2"/>
  <c r="V155" i="2"/>
  <c r="U155" i="2"/>
  <c r="S155" i="2"/>
  <c r="P155" i="2"/>
  <c r="O155" i="2"/>
  <c r="L155" i="2"/>
  <c r="K155" i="2"/>
  <c r="H155" i="2"/>
  <c r="G155" i="2"/>
  <c r="F155" i="2"/>
  <c r="E155" i="2"/>
  <c r="D155" i="2"/>
  <c r="C155" i="2"/>
  <c r="V154" i="2"/>
  <c r="U154" i="2"/>
  <c r="S154" i="2"/>
  <c r="P154" i="2"/>
  <c r="O154" i="2"/>
  <c r="L154" i="2"/>
  <c r="K154" i="2"/>
  <c r="H154" i="2"/>
  <c r="G154" i="2"/>
  <c r="F154" i="2"/>
  <c r="E154" i="2"/>
  <c r="D154" i="2"/>
  <c r="C154" i="2"/>
  <c r="V153" i="2"/>
  <c r="U153" i="2"/>
  <c r="S153" i="2"/>
  <c r="P153" i="2"/>
  <c r="O153" i="2"/>
  <c r="L153" i="2"/>
  <c r="K153" i="2"/>
  <c r="H153" i="2"/>
  <c r="G153" i="2"/>
  <c r="F153" i="2"/>
  <c r="E153" i="2"/>
  <c r="D153" i="2"/>
  <c r="C153" i="2"/>
  <c r="V152" i="2"/>
  <c r="U152" i="2"/>
  <c r="S152" i="2"/>
  <c r="P152" i="2"/>
  <c r="O152" i="2"/>
  <c r="L152" i="2"/>
  <c r="K152" i="2"/>
  <c r="H152" i="2"/>
  <c r="G152" i="2"/>
  <c r="F152" i="2"/>
  <c r="E152" i="2"/>
  <c r="D152" i="2"/>
  <c r="C152" i="2"/>
  <c r="V151" i="2"/>
  <c r="U151" i="2"/>
  <c r="S151" i="2"/>
  <c r="P151" i="2"/>
  <c r="O151" i="2"/>
  <c r="L151" i="2"/>
  <c r="K151" i="2"/>
  <c r="H151" i="2"/>
  <c r="G151" i="2"/>
  <c r="F151" i="2"/>
  <c r="E151" i="2"/>
  <c r="D151" i="2"/>
  <c r="C151" i="2"/>
  <c r="V150" i="2"/>
  <c r="U150" i="2"/>
  <c r="S150" i="2"/>
  <c r="P150" i="2"/>
  <c r="O150" i="2"/>
  <c r="L150" i="2"/>
  <c r="K150" i="2"/>
  <c r="T150" i="2" s="1"/>
  <c r="H150" i="2"/>
  <c r="G150" i="2"/>
  <c r="F150" i="2"/>
  <c r="E150" i="2"/>
  <c r="D150" i="2"/>
  <c r="C150" i="2"/>
  <c r="V149" i="2"/>
  <c r="U149" i="2"/>
  <c r="S149" i="2"/>
  <c r="P149" i="2"/>
  <c r="O149" i="2"/>
  <c r="L149" i="2"/>
  <c r="K149" i="2"/>
  <c r="H149" i="2"/>
  <c r="G149" i="2"/>
  <c r="F149" i="2"/>
  <c r="E149" i="2"/>
  <c r="D149" i="2"/>
  <c r="C149" i="2"/>
  <c r="V148" i="2"/>
  <c r="U148" i="2"/>
  <c r="S148" i="2"/>
  <c r="P148" i="2"/>
  <c r="O148" i="2"/>
  <c r="L148" i="2"/>
  <c r="K148" i="2"/>
  <c r="H148" i="2"/>
  <c r="G148" i="2"/>
  <c r="F148" i="2"/>
  <c r="E148" i="2"/>
  <c r="D148" i="2"/>
  <c r="C148" i="2"/>
  <c r="V147" i="2"/>
  <c r="U147" i="2"/>
  <c r="S147" i="2"/>
  <c r="P147" i="2"/>
  <c r="O147" i="2"/>
  <c r="L147" i="2"/>
  <c r="K147" i="2"/>
  <c r="H147" i="2"/>
  <c r="G147" i="2"/>
  <c r="F147" i="2"/>
  <c r="E147" i="2"/>
  <c r="D147" i="2"/>
  <c r="C147" i="2"/>
  <c r="V146" i="2"/>
  <c r="U146" i="2"/>
  <c r="S146" i="2"/>
  <c r="P146" i="2"/>
  <c r="O146" i="2"/>
  <c r="L146" i="2"/>
  <c r="K146" i="2"/>
  <c r="H146" i="2"/>
  <c r="G146" i="2"/>
  <c r="F146" i="2"/>
  <c r="E146" i="2"/>
  <c r="D146" i="2"/>
  <c r="C146" i="2"/>
  <c r="V145" i="2"/>
  <c r="U145" i="2"/>
  <c r="S145" i="2"/>
  <c r="P145" i="2"/>
  <c r="O145" i="2"/>
  <c r="L145" i="2"/>
  <c r="K145" i="2"/>
  <c r="H145" i="2"/>
  <c r="G145" i="2"/>
  <c r="F145" i="2"/>
  <c r="E145" i="2"/>
  <c r="D145" i="2"/>
  <c r="C145" i="2"/>
  <c r="V144" i="2"/>
  <c r="U144" i="2"/>
  <c r="S144" i="2"/>
  <c r="P144" i="2"/>
  <c r="O144" i="2"/>
  <c r="L144" i="2"/>
  <c r="K144" i="2"/>
  <c r="H144" i="2"/>
  <c r="G144" i="2"/>
  <c r="F144" i="2"/>
  <c r="E144" i="2"/>
  <c r="D144" i="2"/>
  <c r="C144" i="2"/>
  <c r="V143" i="2"/>
  <c r="U143" i="2"/>
  <c r="S143" i="2"/>
  <c r="P143" i="2"/>
  <c r="O143" i="2"/>
  <c r="L143" i="2"/>
  <c r="K143" i="2"/>
  <c r="H143" i="2"/>
  <c r="G143" i="2"/>
  <c r="F143" i="2"/>
  <c r="E143" i="2"/>
  <c r="D143" i="2"/>
  <c r="C143" i="2"/>
  <c r="V142" i="2"/>
  <c r="U142" i="2"/>
  <c r="S142" i="2"/>
  <c r="P142" i="2"/>
  <c r="O142" i="2"/>
  <c r="L142" i="2"/>
  <c r="K142" i="2"/>
  <c r="H142" i="2"/>
  <c r="G142" i="2"/>
  <c r="F142" i="2"/>
  <c r="E142" i="2"/>
  <c r="D142" i="2"/>
  <c r="C142" i="2"/>
  <c r="V141" i="2"/>
  <c r="U141" i="2"/>
  <c r="S141" i="2"/>
  <c r="P141" i="2"/>
  <c r="O141" i="2"/>
  <c r="L141" i="2"/>
  <c r="K141" i="2"/>
  <c r="H141" i="2"/>
  <c r="G141" i="2"/>
  <c r="F141" i="2"/>
  <c r="E141" i="2"/>
  <c r="D141" i="2"/>
  <c r="C141" i="2"/>
  <c r="V140" i="2"/>
  <c r="U140" i="2"/>
  <c r="S140" i="2"/>
  <c r="P140" i="2"/>
  <c r="O140" i="2"/>
  <c r="L140" i="2"/>
  <c r="K140" i="2"/>
  <c r="H140" i="2"/>
  <c r="G140" i="2"/>
  <c r="F140" i="2"/>
  <c r="E140" i="2"/>
  <c r="D140" i="2"/>
  <c r="C140" i="2"/>
  <c r="V139" i="2"/>
  <c r="U139" i="2"/>
  <c r="S139" i="2"/>
  <c r="P139" i="2"/>
  <c r="O139" i="2"/>
  <c r="L139" i="2"/>
  <c r="K139" i="2"/>
  <c r="H139" i="2"/>
  <c r="G139" i="2"/>
  <c r="F139" i="2"/>
  <c r="E139" i="2"/>
  <c r="D139" i="2"/>
  <c r="C139" i="2"/>
  <c r="V138" i="2"/>
  <c r="U138" i="2"/>
  <c r="S138" i="2"/>
  <c r="P138" i="2"/>
  <c r="O138" i="2"/>
  <c r="L138" i="2"/>
  <c r="K138" i="2"/>
  <c r="H138" i="2"/>
  <c r="G138" i="2"/>
  <c r="F138" i="2"/>
  <c r="E138" i="2"/>
  <c r="D138" i="2"/>
  <c r="C138" i="2"/>
  <c r="V137" i="2"/>
  <c r="U137" i="2"/>
  <c r="S137" i="2"/>
  <c r="P137" i="2"/>
  <c r="O137" i="2"/>
  <c r="L137" i="2"/>
  <c r="K137" i="2"/>
  <c r="H137" i="2"/>
  <c r="G137" i="2"/>
  <c r="F137" i="2"/>
  <c r="E137" i="2"/>
  <c r="D137" i="2"/>
  <c r="C137" i="2"/>
  <c r="V136" i="2"/>
  <c r="U136" i="2"/>
  <c r="S136" i="2"/>
  <c r="P136" i="2"/>
  <c r="O136" i="2"/>
  <c r="L136" i="2"/>
  <c r="K136" i="2"/>
  <c r="H136" i="2"/>
  <c r="G136" i="2"/>
  <c r="F136" i="2"/>
  <c r="E136" i="2"/>
  <c r="D136" i="2"/>
  <c r="C136" i="2"/>
  <c r="V135" i="2"/>
  <c r="U135" i="2"/>
  <c r="S135" i="2"/>
  <c r="P135" i="2"/>
  <c r="O135" i="2"/>
  <c r="L135" i="2"/>
  <c r="K135" i="2"/>
  <c r="H135" i="2"/>
  <c r="G135" i="2"/>
  <c r="F135" i="2"/>
  <c r="E135" i="2"/>
  <c r="D135" i="2"/>
  <c r="C135" i="2"/>
  <c r="V134" i="2"/>
  <c r="U134" i="2"/>
  <c r="S134" i="2"/>
  <c r="P134" i="2"/>
  <c r="O134" i="2"/>
  <c r="L134" i="2"/>
  <c r="K134" i="2"/>
  <c r="H134" i="2"/>
  <c r="G134" i="2"/>
  <c r="F134" i="2"/>
  <c r="E134" i="2"/>
  <c r="D134" i="2"/>
  <c r="C134" i="2"/>
  <c r="V133" i="2"/>
  <c r="U133" i="2"/>
  <c r="S133" i="2"/>
  <c r="P133" i="2"/>
  <c r="O133" i="2"/>
  <c r="L133" i="2"/>
  <c r="K133" i="2"/>
  <c r="H133" i="2"/>
  <c r="G133" i="2"/>
  <c r="F133" i="2"/>
  <c r="E133" i="2"/>
  <c r="D133" i="2"/>
  <c r="C133" i="2"/>
  <c r="V132" i="2"/>
  <c r="U132" i="2"/>
  <c r="S132" i="2"/>
  <c r="P132" i="2"/>
  <c r="O132" i="2"/>
  <c r="L132" i="2"/>
  <c r="K132" i="2"/>
  <c r="H132" i="2"/>
  <c r="G132" i="2"/>
  <c r="F132" i="2"/>
  <c r="E132" i="2"/>
  <c r="D132" i="2"/>
  <c r="C132" i="2"/>
  <c r="V131" i="2"/>
  <c r="U131" i="2"/>
  <c r="S131" i="2"/>
  <c r="P131" i="2"/>
  <c r="O131" i="2"/>
  <c r="L131" i="2"/>
  <c r="K131" i="2"/>
  <c r="H131" i="2"/>
  <c r="G131" i="2"/>
  <c r="F131" i="2"/>
  <c r="E131" i="2"/>
  <c r="D131" i="2"/>
  <c r="C131" i="2"/>
  <c r="V130" i="2"/>
  <c r="U130" i="2"/>
  <c r="S130" i="2"/>
  <c r="P130" i="2"/>
  <c r="O130" i="2"/>
  <c r="L130" i="2"/>
  <c r="K130" i="2"/>
  <c r="H130" i="2"/>
  <c r="G130" i="2"/>
  <c r="F130" i="2"/>
  <c r="E130" i="2"/>
  <c r="D130" i="2"/>
  <c r="C130" i="2"/>
  <c r="V129" i="2"/>
  <c r="U129" i="2"/>
  <c r="S129" i="2"/>
  <c r="P129" i="2"/>
  <c r="O129" i="2"/>
  <c r="L129" i="2"/>
  <c r="K129" i="2"/>
  <c r="H129" i="2"/>
  <c r="G129" i="2"/>
  <c r="F129" i="2"/>
  <c r="E129" i="2"/>
  <c r="D129" i="2"/>
  <c r="C129" i="2"/>
  <c r="V128" i="2"/>
  <c r="U128" i="2"/>
  <c r="S128" i="2"/>
  <c r="P128" i="2"/>
  <c r="O128" i="2"/>
  <c r="L128" i="2"/>
  <c r="K128" i="2"/>
  <c r="H128" i="2"/>
  <c r="G128" i="2"/>
  <c r="F128" i="2"/>
  <c r="E128" i="2"/>
  <c r="D128" i="2"/>
  <c r="C128" i="2"/>
  <c r="V127" i="2"/>
  <c r="U127" i="2"/>
  <c r="S127" i="2"/>
  <c r="P127" i="2"/>
  <c r="O127" i="2"/>
  <c r="L127" i="2"/>
  <c r="K127" i="2"/>
  <c r="H127" i="2"/>
  <c r="G127" i="2"/>
  <c r="F127" i="2"/>
  <c r="E127" i="2"/>
  <c r="D127" i="2"/>
  <c r="C127" i="2"/>
  <c r="V126" i="2"/>
  <c r="U126" i="2"/>
  <c r="S126" i="2"/>
  <c r="P126" i="2"/>
  <c r="O126" i="2"/>
  <c r="L126" i="2"/>
  <c r="K126" i="2"/>
  <c r="T126" i="2" s="1"/>
  <c r="H126" i="2"/>
  <c r="G126" i="2"/>
  <c r="F126" i="2"/>
  <c r="E126" i="2"/>
  <c r="D126" i="2"/>
  <c r="C126" i="2"/>
  <c r="V125" i="2"/>
  <c r="U125" i="2"/>
  <c r="S125" i="2"/>
  <c r="P125" i="2"/>
  <c r="O125" i="2"/>
  <c r="L125" i="2"/>
  <c r="K125" i="2"/>
  <c r="H125" i="2"/>
  <c r="G125" i="2"/>
  <c r="F125" i="2"/>
  <c r="E125" i="2"/>
  <c r="D125" i="2"/>
  <c r="C125" i="2"/>
  <c r="V124" i="2"/>
  <c r="U124" i="2"/>
  <c r="S124" i="2"/>
  <c r="P124" i="2"/>
  <c r="O124" i="2"/>
  <c r="L124" i="2"/>
  <c r="K124" i="2"/>
  <c r="H124" i="2"/>
  <c r="G124" i="2"/>
  <c r="F124" i="2"/>
  <c r="E124" i="2"/>
  <c r="D124" i="2"/>
  <c r="C124" i="2"/>
  <c r="V123" i="2"/>
  <c r="U123" i="2"/>
  <c r="S123" i="2"/>
  <c r="P123" i="2"/>
  <c r="O123" i="2"/>
  <c r="L123" i="2"/>
  <c r="K123" i="2"/>
  <c r="H123" i="2"/>
  <c r="G123" i="2"/>
  <c r="F123" i="2"/>
  <c r="E123" i="2"/>
  <c r="D123" i="2"/>
  <c r="C123" i="2"/>
  <c r="V122" i="2"/>
  <c r="U122" i="2"/>
  <c r="S122" i="2"/>
  <c r="P122" i="2"/>
  <c r="O122" i="2"/>
  <c r="L122" i="2"/>
  <c r="K122" i="2"/>
  <c r="T122" i="2" s="1"/>
  <c r="H122" i="2"/>
  <c r="G122" i="2"/>
  <c r="F122" i="2"/>
  <c r="E122" i="2"/>
  <c r="D122" i="2"/>
  <c r="C122" i="2"/>
  <c r="V121" i="2"/>
  <c r="U121" i="2"/>
  <c r="S121" i="2"/>
  <c r="P121" i="2"/>
  <c r="O121" i="2"/>
  <c r="L121" i="2"/>
  <c r="K121" i="2"/>
  <c r="H121" i="2"/>
  <c r="G121" i="2"/>
  <c r="F121" i="2"/>
  <c r="E121" i="2"/>
  <c r="D121" i="2"/>
  <c r="C121" i="2"/>
  <c r="V120" i="2"/>
  <c r="U120" i="2"/>
  <c r="S120" i="2"/>
  <c r="P120" i="2"/>
  <c r="O120" i="2"/>
  <c r="L120" i="2"/>
  <c r="K120" i="2"/>
  <c r="H120" i="2"/>
  <c r="G120" i="2"/>
  <c r="F120" i="2"/>
  <c r="E120" i="2"/>
  <c r="D120" i="2"/>
  <c r="C120" i="2"/>
  <c r="V119" i="2"/>
  <c r="U119" i="2"/>
  <c r="S119" i="2"/>
  <c r="P119" i="2"/>
  <c r="O119" i="2"/>
  <c r="L119" i="2"/>
  <c r="K119" i="2"/>
  <c r="H119" i="2"/>
  <c r="G119" i="2"/>
  <c r="F119" i="2"/>
  <c r="E119" i="2"/>
  <c r="D119" i="2"/>
  <c r="C119" i="2"/>
  <c r="V118" i="2"/>
  <c r="U118" i="2"/>
  <c r="S118" i="2"/>
  <c r="P118" i="2"/>
  <c r="O118" i="2"/>
  <c r="L118" i="2"/>
  <c r="K118" i="2"/>
  <c r="H118" i="2"/>
  <c r="G118" i="2"/>
  <c r="F118" i="2"/>
  <c r="E118" i="2"/>
  <c r="D118" i="2"/>
  <c r="C118" i="2"/>
  <c r="V117" i="2"/>
  <c r="U117" i="2"/>
  <c r="S117" i="2"/>
  <c r="P117" i="2"/>
  <c r="O117" i="2"/>
  <c r="L117" i="2"/>
  <c r="K117" i="2"/>
  <c r="H117" i="2"/>
  <c r="G117" i="2"/>
  <c r="F117" i="2"/>
  <c r="E117" i="2"/>
  <c r="D117" i="2"/>
  <c r="C117" i="2"/>
  <c r="V116" i="2"/>
  <c r="U116" i="2"/>
  <c r="S116" i="2"/>
  <c r="P116" i="2"/>
  <c r="O116" i="2"/>
  <c r="L116" i="2"/>
  <c r="K116" i="2"/>
  <c r="H116" i="2"/>
  <c r="G116" i="2"/>
  <c r="F116" i="2"/>
  <c r="E116" i="2"/>
  <c r="D116" i="2"/>
  <c r="C116" i="2"/>
  <c r="V115" i="2"/>
  <c r="U115" i="2"/>
  <c r="S115" i="2"/>
  <c r="P115" i="2"/>
  <c r="O115" i="2"/>
  <c r="L115" i="2"/>
  <c r="K115" i="2"/>
  <c r="H115" i="2"/>
  <c r="G115" i="2"/>
  <c r="F115" i="2"/>
  <c r="E115" i="2"/>
  <c r="D115" i="2"/>
  <c r="C115" i="2"/>
  <c r="V114" i="2"/>
  <c r="U114" i="2"/>
  <c r="S114" i="2"/>
  <c r="P114" i="2"/>
  <c r="O114" i="2"/>
  <c r="L114" i="2"/>
  <c r="K114" i="2"/>
  <c r="H114" i="2"/>
  <c r="G114" i="2"/>
  <c r="F114" i="2"/>
  <c r="E114" i="2"/>
  <c r="D114" i="2"/>
  <c r="C114" i="2"/>
  <c r="V113" i="2"/>
  <c r="U113" i="2"/>
  <c r="S113" i="2"/>
  <c r="P113" i="2"/>
  <c r="O113" i="2"/>
  <c r="L113" i="2"/>
  <c r="K113" i="2"/>
  <c r="H113" i="2"/>
  <c r="G113" i="2"/>
  <c r="F113" i="2"/>
  <c r="E113" i="2"/>
  <c r="D113" i="2"/>
  <c r="C113" i="2"/>
  <c r="V112" i="2"/>
  <c r="U112" i="2"/>
  <c r="S112" i="2"/>
  <c r="P112" i="2"/>
  <c r="O112" i="2"/>
  <c r="L112" i="2"/>
  <c r="K112" i="2"/>
  <c r="H112" i="2"/>
  <c r="G112" i="2"/>
  <c r="F112" i="2"/>
  <c r="E112" i="2"/>
  <c r="D112" i="2"/>
  <c r="C112" i="2"/>
  <c r="V111" i="2"/>
  <c r="U111" i="2"/>
  <c r="S111" i="2"/>
  <c r="P111" i="2"/>
  <c r="O111" i="2"/>
  <c r="L111" i="2"/>
  <c r="K111" i="2"/>
  <c r="H111" i="2"/>
  <c r="G111" i="2"/>
  <c r="F111" i="2"/>
  <c r="E111" i="2"/>
  <c r="D111" i="2"/>
  <c r="C111" i="2"/>
  <c r="V110" i="2"/>
  <c r="U110" i="2"/>
  <c r="S110" i="2"/>
  <c r="P110" i="2"/>
  <c r="O110" i="2"/>
  <c r="L110" i="2"/>
  <c r="K110" i="2"/>
  <c r="H110" i="2"/>
  <c r="G110" i="2"/>
  <c r="F110" i="2"/>
  <c r="E110" i="2"/>
  <c r="D110" i="2"/>
  <c r="C110" i="2"/>
  <c r="V109" i="2"/>
  <c r="U109" i="2"/>
  <c r="S109" i="2"/>
  <c r="P109" i="2"/>
  <c r="O109" i="2"/>
  <c r="L109" i="2"/>
  <c r="K109" i="2"/>
  <c r="H109" i="2"/>
  <c r="G109" i="2"/>
  <c r="F109" i="2"/>
  <c r="E109" i="2"/>
  <c r="D109" i="2"/>
  <c r="C109" i="2"/>
  <c r="V108" i="2"/>
  <c r="U108" i="2"/>
  <c r="S108" i="2"/>
  <c r="P108" i="2"/>
  <c r="O108" i="2"/>
  <c r="L108" i="2"/>
  <c r="K108" i="2"/>
  <c r="H108" i="2"/>
  <c r="G108" i="2"/>
  <c r="F108" i="2"/>
  <c r="E108" i="2"/>
  <c r="D108" i="2"/>
  <c r="C108" i="2"/>
  <c r="V107" i="2"/>
  <c r="U107" i="2"/>
  <c r="S107" i="2"/>
  <c r="P107" i="2"/>
  <c r="O107" i="2"/>
  <c r="L107" i="2"/>
  <c r="K107" i="2"/>
  <c r="H107" i="2"/>
  <c r="G107" i="2"/>
  <c r="F107" i="2"/>
  <c r="E107" i="2"/>
  <c r="D107" i="2"/>
  <c r="C107" i="2"/>
  <c r="V106" i="2"/>
  <c r="U106" i="2"/>
  <c r="S106" i="2"/>
  <c r="P106" i="2"/>
  <c r="O106" i="2"/>
  <c r="L106" i="2"/>
  <c r="K106" i="2"/>
  <c r="H106" i="2"/>
  <c r="G106" i="2"/>
  <c r="F106" i="2"/>
  <c r="E106" i="2"/>
  <c r="D106" i="2"/>
  <c r="C106" i="2"/>
  <c r="V105" i="2"/>
  <c r="U105" i="2"/>
  <c r="S105" i="2"/>
  <c r="P105" i="2"/>
  <c r="O105" i="2"/>
  <c r="L105" i="2"/>
  <c r="K105" i="2"/>
  <c r="H105" i="2"/>
  <c r="G105" i="2"/>
  <c r="F105" i="2"/>
  <c r="E105" i="2"/>
  <c r="D105" i="2"/>
  <c r="C105" i="2"/>
  <c r="V104" i="2"/>
  <c r="U104" i="2"/>
  <c r="S104" i="2"/>
  <c r="P104" i="2"/>
  <c r="O104" i="2"/>
  <c r="L104" i="2"/>
  <c r="K104" i="2"/>
  <c r="H104" i="2"/>
  <c r="G104" i="2"/>
  <c r="F104" i="2"/>
  <c r="E104" i="2"/>
  <c r="D104" i="2"/>
  <c r="C104" i="2"/>
  <c r="V103" i="2"/>
  <c r="U103" i="2"/>
  <c r="S103" i="2"/>
  <c r="P103" i="2"/>
  <c r="N103" i="2"/>
  <c r="O103" i="2" s="1"/>
  <c r="L103" i="2"/>
  <c r="K103" i="2"/>
  <c r="H103" i="2"/>
  <c r="G103" i="2"/>
  <c r="F103" i="2"/>
  <c r="E103" i="2"/>
  <c r="D103" i="2"/>
  <c r="C103" i="2"/>
  <c r="V102" i="2"/>
  <c r="U102" i="2"/>
  <c r="S102" i="2"/>
  <c r="P102" i="2"/>
  <c r="O102" i="2"/>
  <c r="L102" i="2"/>
  <c r="K102" i="2"/>
  <c r="H102" i="2"/>
  <c r="G102" i="2"/>
  <c r="F102" i="2"/>
  <c r="E102" i="2"/>
  <c r="D102" i="2"/>
  <c r="C102" i="2"/>
  <c r="V101" i="2"/>
  <c r="U101" i="2"/>
  <c r="S101" i="2"/>
  <c r="P101" i="2"/>
  <c r="O101" i="2"/>
  <c r="L101" i="2"/>
  <c r="K101" i="2"/>
  <c r="H101" i="2"/>
  <c r="G101" i="2"/>
  <c r="F101" i="2"/>
  <c r="E101" i="2"/>
  <c r="D101" i="2"/>
  <c r="C101" i="2"/>
  <c r="V100" i="2"/>
  <c r="U100" i="2"/>
  <c r="S100" i="2"/>
  <c r="P100" i="2"/>
  <c r="O100" i="2"/>
  <c r="L100" i="2"/>
  <c r="K100" i="2"/>
  <c r="H100" i="2"/>
  <c r="G100" i="2"/>
  <c r="F100" i="2"/>
  <c r="E100" i="2"/>
  <c r="D100" i="2"/>
  <c r="C100" i="2"/>
  <c r="V99" i="2"/>
  <c r="U99" i="2"/>
  <c r="S99" i="2"/>
  <c r="P99" i="2"/>
  <c r="O99" i="2"/>
  <c r="L99" i="2"/>
  <c r="K99" i="2"/>
  <c r="H99" i="2"/>
  <c r="G99" i="2"/>
  <c r="F99" i="2"/>
  <c r="E99" i="2"/>
  <c r="D99" i="2"/>
  <c r="C99" i="2"/>
  <c r="V98" i="2"/>
  <c r="U98" i="2"/>
  <c r="S98" i="2"/>
  <c r="P98" i="2"/>
  <c r="O98" i="2"/>
  <c r="L98" i="2"/>
  <c r="K98" i="2"/>
  <c r="H98" i="2"/>
  <c r="G98" i="2"/>
  <c r="F98" i="2"/>
  <c r="E98" i="2"/>
  <c r="D98" i="2"/>
  <c r="C98" i="2"/>
  <c r="V97" i="2"/>
  <c r="U97" i="2"/>
  <c r="S97" i="2"/>
  <c r="P97" i="2"/>
  <c r="O97" i="2"/>
  <c r="L97" i="2"/>
  <c r="K97" i="2"/>
  <c r="H97" i="2"/>
  <c r="G97" i="2"/>
  <c r="F97" i="2"/>
  <c r="E97" i="2"/>
  <c r="D97" i="2"/>
  <c r="C97" i="2"/>
  <c r="V96" i="2"/>
  <c r="U96" i="2"/>
  <c r="S96" i="2"/>
  <c r="P96" i="2"/>
  <c r="O96" i="2"/>
  <c r="L96" i="2"/>
  <c r="K96" i="2"/>
  <c r="H96" i="2"/>
  <c r="G96" i="2"/>
  <c r="F96" i="2"/>
  <c r="E96" i="2"/>
  <c r="D96" i="2"/>
  <c r="C96" i="2"/>
  <c r="V95" i="2"/>
  <c r="U95" i="2"/>
  <c r="S95" i="2"/>
  <c r="P95" i="2"/>
  <c r="O95" i="2"/>
  <c r="L95" i="2"/>
  <c r="K95" i="2"/>
  <c r="H95" i="2"/>
  <c r="G95" i="2"/>
  <c r="F95" i="2"/>
  <c r="E95" i="2"/>
  <c r="D95" i="2"/>
  <c r="C95" i="2"/>
  <c r="V94" i="2"/>
  <c r="U94" i="2"/>
  <c r="S94" i="2"/>
  <c r="P94" i="2"/>
  <c r="O94" i="2"/>
  <c r="L94" i="2"/>
  <c r="K94" i="2"/>
  <c r="H94" i="2"/>
  <c r="G94" i="2"/>
  <c r="F94" i="2"/>
  <c r="E94" i="2"/>
  <c r="D94" i="2"/>
  <c r="C94" i="2"/>
  <c r="V93" i="2"/>
  <c r="U93" i="2"/>
  <c r="S93" i="2"/>
  <c r="P93" i="2"/>
  <c r="O93" i="2"/>
  <c r="L93" i="2"/>
  <c r="K93" i="2"/>
  <c r="H93" i="2"/>
  <c r="G93" i="2"/>
  <c r="F93" i="2"/>
  <c r="E93" i="2"/>
  <c r="D93" i="2"/>
  <c r="C93" i="2"/>
  <c r="V92" i="2"/>
  <c r="U92" i="2"/>
  <c r="S92" i="2"/>
  <c r="P92" i="2"/>
  <c r="O92" i="2"/>
  <c r="L92" i="2"/>
  <c r="K92" i="2"/>
  <c r="H92" i="2"/>
  <c r="G92" i="2"/>
  <c r="F92" i="2"/>
  <c r="E92" i="2"/>
  <c r="D92" i="2"/>
  <c r="C92" i="2"/>
  <c r="V91" i="2"/>
  <c r="U91" i="2"/>
  <c r="S91" i="2"/>
  <c r="P91" i="2"/>
  <c r="O91" i="2"/>
  <c r="L91" i="2"/>
  <c r="K91" i="2"/>
  <c r="H91" i="2"/>
  <c r="G91" i="2"/>
  <c r="F91" i="2"/>
  <c r="E91" i="2"/>
  <c r="D91" i="2"/>
  <c r="C91" i="2"/>
  <c r="V90" i="2"/>
  <c r="U90" i="2"/>
  <c r="S90" i="2"/>
  <c r="P90" i="2"/>
  <c r="O90" i="2"/>
  <c r="L90" i="2"/>
  <c r="K90" i="2"/>
  <c r="H90" i="2"/>
  <c r="G90" i="2"/>
  <c r="F90" i="2"/>
  <c r="E90" i="2"/>
  <c r="D90" i="2"/>
  <c r="C90" i="2"/>
  <c r="V89" i="2"/>
  <c r="U89" i="2"/>
  <c r="S89" i="2"/>
  <c r="P89" i="2"/>
  <c r="O89" i="2"/>
  <c r="L89" i="2"/>
  <c r="K89" i="2"/>
  <c r="H89" i="2"/>
  <c r="G89" i="2"/>
  <c r="F89" i="2"/>
  <c r="E89" i="2"/>
  <c r="D89" i="2"/>
  <c r="C89" i="2"/>
  <c r="V88" i="2"/>
  <c r="U88" i="2"/>
  <c r="S88" i="2"/>
  <c r="P88" i="2"/>
  <c r="O88" i="2"/>
  <c r="L88" i="2"/>
  <c r="K88" i="2"/>
  <c r="H88" i="2"/>
  <c r="G88" i="2"/>
  <c r="F88" i="2"/>
  <c r="E88" i="2"/>
  <c r="D88" i="2"/>
  <c r="C88" i="2"/>
  <c r="V87" i="2"/>
  <c r="U87" i="2"/>
  <c r="S87" i="2"/>
  <c r="P87" i="2"/>
  <c r="O87" i="2"/>
  <c r="L87" i="2"/>
  <c r="K87" i="2"/>
  <c r="H87" i="2"/>
  <c r="G87" i="2"/>
  <c r="F87" i="2"/>
  <c r="E87" i="2"/>
  <c r="D87" i="2"/>
  <c r="C87" i="2"/>
  <c r="V86" i="2"/>
  <c r="U86" i="2"/>
  <c r="S86" i="2"/>
  <c r="P86" i="2"/>
  <c r="O86" i="2"/>
  <c r="L86" i="2"/>
  <c r="K86" i="2"/>
  <c r="T86" i="2" s="1"/>
  <c r="H86" i="2"/>
  <c r="G86" i="2"/>
  <c r="F86" i="2"/>
  <c r="E86" i="2"/>
  <c r="D86" i="2"/>
  <c r="C86" i="2"/>
  <c r="V85" i="2"/>
  <c r="U85" i="2"/>
  <c r="S85" i="2"/>
  <c r="P85" i="2"/>
  <c r="O85" i="2"/>
  <c r="L85" i="2"/>
  <c r="K85" i="2"/>
  <c r="H85" i="2"/>
  <c r="G85" i="2"/>
  <c r="F85" i="2"/>
  <c r="E85" i="2"/>
  <c r="D85" i="2"/>
  <c r="C85" i="2"/>
  <c r="V84" i="2"/>
  <c r="U84" i="2"/>
  <c r="S84" i="2"/>
  <c r="P84" i="2"/>
  <c r="O84" i="2"/>
  <c r="L84" i="2"/>
  <c r="K84" i="2"/>
  <c r="H84" i="2"/>
  <c r="G84" i="2"/>
  <c r="F84" i="2"/>
  <c r="E84" i="2"/>
  <c r="D84" i="2"/>
  <c r="C84" i="2"/>
  <c r="V83" i="2"/>
  <c r="U83" i="2"/>
  <c r="S83" i="2"/>
  <c r="P83" i="2"/>
  <c r="O83" i="2"/>
  <c r="L83" i="2"/>
  <c r="K83" i="2"/>
  <c r="H83" i="2"/>
  <c r="G83" i="2"/>
  <c r="F83" i="2"/>
  <c r="E83" i="2"/>
  <c r="D83" i="2"/>
  <c r="C83" i="2"/>
  <c r="V82" i="2"/>
  <c r="U82" i="2"/>
  <c r="S82" i="2"/>
  <c r="P82" i="2"/>
  <c r="O82" i="2"/>
  <c r="L82" i="2"/>
  <c r="K82" i="2"/>
  <c r="H82" i="2"/>
  <c r="G82" i="2"/>
  <c r="F82" i="2"/>
  <c r="E82" i="2"/>
  <c r="D82" i="2"/>
  <c r="C82" i="2"/>
  <c r="V81" i="2"/>
  <c r="U81" i="2"/>
  <c r="S81" i="2"/>
  <c r="P81" i="2"/>
  <c r="O81" i="2"/>
  <c r="L81" i="2"/>
  <c r="K81" i="2"/>
  <c r="H81" i="2"/>
  <c r="G81" i="2"/>
  <c r="F81" i="2"/>
  <c r="E81" i="2"/>
  <c r="D81" i="2"/>
  <c r="C81" i="2"/>
  <c r="V80" i="2"/>
  <c r="U80" i="2"/>
  <c r="S80" i="2"/>
  <c r="P80" i="2"/>
  <c r="O80" i="2"/>
  <c r="L80" i="2"/>
  <c r="K80" i="2"/>
  <c r="H80" i="2"/>
  <c r="G80" i="2"/>
  <c r="F80" i="2"/>
  <c r="E80" i="2"/>
  <c r="D80" i="2"/>
  <c r="C80" i="2"/>
  <c r="V79" i="2"/>
  <c r="U79" i="2"/>
  <c r="S79" i="2"/>
  <c r="P79" i="2"/>
  <c r="O79" i="2"/>
  <c r="L79" i="2"/>
  <c r="K79" i="2"/>
  <c r="H79" i="2"/>
  <c r="G79" i="2"/>
  <c r="F79" i="2"/>
  <c r="E79" i="2"/>
  <c r="D79" i="2"/>
  <c r="C79" i="2"/>
  <c r="V78" i="2"/>
  <c r="U78" i="2"/>
  <c r="S78" i="2"/>
  <c r="P78" i="2"/>
  <c r="O78" i="2"/>
  <c r="L78" i="2"/>
  <c r="K78" i="2"/>
  <c r="H78" i="2"/>
  <c r="G78" i="2"/>
  <c r="F78" i="2"/>
  <c r="E78" i="2"/>
  <c r="D78" i="2"/>
  <c r="C78" i="2"/>
  <c r="V77" i="2"/>
  <c r="U77" i="2"/>
  <c r="S77" i="2"/>
  <c r="P77" i="2"/>
  <c r="O77" i="2"/>
  <c r="L77" i="2"/>
  <c r="K77" i="2"/>
  <c r="H77" i="2"/>
  <c r="G77" i="2"/>
  <c r="F77" i="2"/>
  <c r="E77" i="2"/>
  <c r="D77" i="2"/>
  <c r="C77" i="2"/>
  <c r="V76" i="2"/>
  <c r="U76" i="2"/>
  <c r="S76" i="2"/>
  <c r="P76" i="2"/>
  <c r="O76" i="2"/>
  <c r="L76" i="2"/>
  <c r="K76" i="2"/>
  <c r="H76" i="2"/>
  <c r="G76" i="2"/>
  <c r="F76" i="2"/>
  <c r="E76" i="2"/>
  <c r="D76" i="2"/>
  <c r="C76" i="2"/>
  <c r="V75" i="2"/>
  <c r="U75" i="2"/>
  <c r="S75" i="2"/>
  <c r="P75" i="2"/>
  <c r="O75" i="2"/>
  <c r="L75" i="2"/>
  <c r="K75" i="2"/>
  <c r="H75" i="2"/>
  <c r="G75" i="2"/>
  <c r="F75" i="2"/>
  <c r="E75" i="2"/>
  <c r="D75" i="2"/>
  <c r="C75" i="2"/>
  <c r="V74" i="2"/>
  <c r="U74" i="2"/>
  <c r="S74" i="2"/>
  <c r="P74" i="2"/>
  <c r="O74" i="2"/>
  <c r="L74" i="2"/>
  <c r="K74" i="2"/>
  <c r="H74" i="2"/>
  <c r="G74" i="2"/>
  <c r="F74" i="2"/>
  <c r="E74" i="2"/>
  <c r="D74" i="2"/>
  <c r="C74" i="2"/>
  <c r="V73" i="2"/>
  <c r="U73" i="2"/>
  <c r="S73" i="2"/>
  <c r="P73" i="2"/>
  <c r="O73" i="2"/>
  <c r="L73" i="2"/>
  <c r="K73" i="2"/>
  <c r="H73" i="2"/>
  <c r="G73" i="2"/>
  <c r="F73" i="2"/>
  <c r="E73" i="2"/>
  <c r="D73" i="2"/>
  <c r="C73" i="2"/>
  <c r="V72" i="2"/>
  <c r="U72" i="2"/>
  <c r="S72" i="2"/>
  <c r="P72" i="2"/>
  <c r="O72" i="2"/>
  <c r="L72" i="2"/>
  <c r="K72" i="2"/>
  <c r="H72" i="2"/>
  <c r="G72" i="2"/>
  <c r="F72" i="2"/>
  <c r="E72" i="2"/>
  <c r="D72" i="2"/>
  <c r="C72" i="2"/>
  <c r="V71" i="2"/>
  <c r="U71" i="2"/>
  <c r="S71" i="2"/>
  <c r="P71" i="2"/>
  <c r="O71" i="2"/>
  <c r="L71" i="2"/>
  <c r="K71" i="2"/>
  <c r="H71" i="2"/>
  <c r="G71" i="2"/>
  <c r="F71" i="2"/>
  <c r="E71" i="2"/>
  <c r="D71" i="2"/>
  <c r="C71" i="2"/>
  <c r="V70" i="2"/>
  <c r="U70" i="2"/>
  <c r="S70" i="2"/>
  <c r="P70" i="2"/>
  <c r="O70" i="2"/>
  <c r="L70" i="2"/>
  <c r="K70" i="2"/>
  <c r="H70" i="2"/>
  <c r="G70" i="2"/>
  <c r="F70" i="2"/>
  <c r="E70" i="2"/>
  <c r="D70" i="2"/>
  <c r="C70" i="2"/>
  <c r="V69" i="2"/>
  <c r="U69" i="2"/>
  <c r="S69" i="2"/>
  <c r="P69" i="2"/>
  <c r="O69" i="2"/>
  <c r="L69" i="2"/>
  <c r="K69" i="2"/>
  <c r="H69" i="2"/>
  <c r="G69" i="2"/>
  <c r="F69" i="2"/>
  <c r="E69" i="2"/>
  <c r="D69" i="2"/>
  <c r="C69" i="2"/>
  <c r="V68" i="2"/>
  <c r="U68" i="2"/>
  <c r="S68" i="2"/>
  <c r="P68" i="2"/>
  <c r="O68" i="2"/>
  <c r="L68" i="2"/>
  <c r="K68" i="2"/>
  <c r="H68" i="2"/>
  <c r="G68" i="2"/>
  <c r="F68" i="2"/>
  <c r="E68" i="2"/>
  <c r="D68" i="2"/>
  <c r="C68" i="2"/>
  <c r="V67" i="2"/>
  <c r="U67" i="2"/>
  <c r="S67" i="2"/>
  <c r="P67" i="2"/>
  <c r="O67" i="2"/>
  <c r="L67" i="2"/>
  <c r="K67" i="2"/>
  <c r="H67" i="2"/>
  <c r="G67" i="2"/>
  <c r="F67" i="2"/>
  <c r="E67" i="2"/>
  <c r="D67" i="2"/>
  <c r="C67" i="2"/>
  <c r="V66" i="2"/>
  <c r="U66" i="2"/>
  <c r="S66" i="2"/>
  <c r="P66" i="2"/>
  <c r="O66" i="2"/>
  <c r="L66" i="2"/>
  <c r="K66" i="2"/>
  <c r="H66" i="2"/>
  <c r="G66" i="2"/>
  <c r="F66" i="2"/>
  <c r="E66" i="2"/>
  <c r="D66" i="2"/>
  <c r="C66" i="2"/>
  <c r="V65" i="2"/>
  <c r="U65" i="2"/>
  <c r="S65" i="2"/>
  <c r="P65" i="2"/>
  <c r="O65" i="2"/>
  <c r="L65" i="2"/>
  <c r="K65" i="2"/>
  <c r="H65" i="2"/>
  <c r="G65" i="2"/>
  <c r="F65" i="2"/>
  <c r="E65" i="2"/>
  <c r="D65" i="2"/>
  <c r="C65" i="2"/>
  <c r="V64" i="2"/>
  <c r="U64" i="2"/>
  <c r="S64" i="2"/>
  <c r="P64" i="2"/>
  <c r="O64" i="2"/>
  <c r="L64" i="2"/>
  <c r="K64" i="2"/>
  <c r="H64" i="2"/>
  <c r="G64" i="2"/>
  <c r="F64" i="2"/>
  <c r="E64" i="2"/>
  <c r="D64" i="2"/>
  <c r="C64" i="2"/>
  <c r="V63" i="2"/>
  <c r="U63" i="2"/>
  <c r="S63" i="2"/>
  <c r="P63" i="2"/>
  <c r="O63" i="2"/>
  <c r="L63" i="2"/>
  <c r="K63" i="2"/>
  <c r="H63" i="2"/>
  <c r="G63" i="2"/>
  <c r="F63" i="2"/>
  <c r="E63" i="2"/>
  <c r="D63" i="2"/>
  <c r="C63" i="2"/>
  <c r="V62" i="2"/>
  <c r="U62" i="2"/>
  <c r="S62" i="2"/>
  <c r="P62" i="2"/>
  <c r="O62" i="2"/>
  <c r="L62" i="2"/>
  <c r="K62" i="2"/>
  <c r="H62" i="2"/>
  <c r="G62" i="2"/>
  <c r="F62" i="2"/>
  <c r="E62" i="2"/>
  <c r="D62" i="2"/>
  <c r="C62" i="2"/>
  <c r="V61" i="2"/>
  <c r="U61" i="2"/>
  <c r="S61" i="2"/>
  <c r="P61" i="2"/>
  <c r="O61" i="2"/>
  <c r="L61" i="2"/>
  <c r="K61" i="2"/>
  <c r="H61" i="2"/>
  <c r="G61" i="2"/>
  <c r="F61" i="2"/>
  <c r="E61" i="2"/>
  <c r="D61" i="2"/>
  <c r="C61" i="2"/>
  <c r="V60" i="2"/>
  <c r="U60" i="2"/>
  <c r="S60" i="2"/>
  <c r="P60" i="2"/>
  <c r="O60" i="2"/>
  <c r="L60" i="2"/>
  <c r="K60" i="2"/>
  <c r="H60" i="2"/>
  <c r="G60" i="2"/>
  <c r="F60" i="2"/>
  <c r="E60" i="2"/>
  <c r="D60" i="2"/>
  <c r="C60" i="2"/>
  <c r="V59" i="2"/>
  <c r="U59" i="2"/>
  <c r="S59" i="2"/>
  <c r="P59" i="2"/>
  <c r="O59" i="2"/>
  <c r="L59" i="2"/>
  <c r="K59" i="2"/>
  <c r="H59" i="2"/>
  <c r="G59" i="2"/>
  <c r="F59" i="2"/>
  <c r="E59" i="2"/>
  <c r="D59" i="2"/>
  <c r="C59" i="2"/>
  <c r="V58" i="2"/>
  <c r="U58" i="2"/>
  <c r="S58" i="2"/>
  <c r="P58" i="2"/>
  <c r="O58" i="2"/>
  <c r="L58" i="2"/>
  <c r="K58" i="2"/>
  <c r="H58" i="2"/>
  <c r="G58" i="2"/>
  <c r="F58" i="2"/>
  <c r="E58" i="2"/>
  <c r="D58" i="2"/>
  <c r="C58" i="2"/>
  <c r="V57" i="2"/>
  <c r="U57" i="2"/>
  <c r="S57" i="2"/>
  <c r="P57" i="2"/>
  <c r="O57" i="2"/>
  <c r="L57" i="2"/>
  <c r="K57" i="2"/>
  <c r="H57" i="2"/>
  <c r="G57" i="2"/>
  <c r="F57" i="2"/>
  <c r="E57" i="2"/>
  <c r="D57" i="2"/>
  <c r="C57" i="2"/>
  <c r="V56" i="2"/>
  <c r="U56" i="2"/>
  <c r="S56" i="2"/>
  <c r="P56" i="2"/>
  <c r="O56" i="2"/>
  <c r="L56" i="2"/>
  <c r="K56" i="2"/>
  <c r="H56" i="2"/>
  <c r="G56" i="2"/>
  <c r="F56" i="2"/>
  <c r="E56" i="2"/>
  <c r="D56" i="2"/>
  <c r="C56" i="2"/>
  <c r="V55" i="2"/>
  <c r="U55" i="2"/>
  <c r="S55" i="2"/>
  <c r="P55" i="2"/>
  <c r="O55" i="2"/>
  <c r="L55" i="2"/>
  <c r="K55" i="2"/>
  <c r="H55" i="2"/>
  <c r="G55" i="2"/>
  <c r="F55" i="2"/>
  <c r="E55" i="2"/>
  <c r="D55" i="2"/>
  <c r="C55" i="2"/>
  <c r="V54" i="2"/>
  <c r="U54" i="2"/>
  <c r="S54" i="2"/>
  <c r="P54" i="2"/>
  <c r="O54" i="2"/>
  <c r="L54" i="2"/>
  <c r="K54" i="2"/>
  <c r="H54" i="2"/>
  <c r="G54" i="2"/>
  <c r="F54" i="2"/>
  <c r="E54" i="2"/>
  <c r="D54" i="2"/>
  <c r="C54" i="2"/>
  <c r="V53" i="2"/>
  <c r="U53" i="2"/>
  <c r="S53" i="2"/>
  <c r="P53" i="2"/>
  <c r="O53" i="2"/>
  <c r="L53" i="2"/>
  <c r="K53" i="2"/>
  <c r="H53" i="2"/>
  <c r="G53" i="2"/>
  <c r="F53" i="2"/>
  <c r="E53" i="2"/>
  <c r="D53" i="2"/>
  <c r="C53" i="2"/>
  <c r="V52" i="2"/>
  <c r="U52" i="2"/>
  <c r="S52" i="2"/>
  <c r="P52" i="2"/>
  <c r="O52" i="2"/>
  <c r="L52" i="2"/>
  <c r="K52" i="2"/>
  <c r="H52" i="2"/>
  <c r="G52" i="2"/>
  <c r="F52" i="2"/>
  <c r="E52" i="2"/>
  <c r="D52" i="2"/>
  <c r="C52" i="2"/>
  <c r="V51" i="2"/>
  <c r="U51" i="2"/>
  <c r="S51" i="2"/>
  <c r="P51" i="2"/>
  <c r="O51" i="2"/>
  <c r="L51" i="2"/>
  <c r="K51" i="2"/>
  <c r="H51" i="2"/>
  <c r="G51" i="2"/>
  <c r="F51" i="2"/>
  <c r="E51" i="2"/>
  <c r="D51" i="2"/>
  <c r="C51" i="2"/>
  <c r="V50" i="2"/>
  <c r="U50" i="2"/>
  <c r="S50" i="2"/>
  <c r="P50" i="2"/>
  <c r="O50" i="2"/>
  <c r="L50" i="2"/>
  <c r="K50" i="2"/>
  <c r="H50" i="2"/>
  <c r="G50" i="2"/>
  <c r="F50" i="2"/>
  <c r="E50" i="2"/>
  <c r="D50" i="2"/>
  <c r="C50" i="2"/>
  <c r="V49" i="2"/>
  <c r="U49" i="2"/>
  <c r="S49" i="2"/>
  <c r="P49" i="2"/>
  <c r="O49" i="2"/>
  <c r="L49" i="2"/>
  <c r="K49" i="2"/>
  <c r="H49" i="2"/>
  <c r="G49" i="2"/>
  <c r="F49" i="2"/>
  <c r="E49" i="2"/>
  <c r="D49" i="2"/>
  <c r="C49" i="2"/>
  <c r="V48" i="2"/>
  <c r="U48" i="2"/>
  <c r="S48" i="2"/>
  <c r="P48" i="2"/>
  <c r="O48" i="2"/>
  <c r="L48" i="2"/>
  <c r="K48" i="2"/>
  <c r="H48" i="2"/>
  <c r="G48" i="2"/>
  <c r="F48" i="2"/>
  <c r="E48" i="2"/>
  <c r="D48" i="2"/>
  <c r="C48" i="2"/>
  <c r="V47" i="2"/>
  <c r="U47" i="2"/>
  <c r="S47" i="2"/>
  <c r="P47" i="2"/>
  <c r="O47" i="2"/>
  <c r="L47" i="2"/>
  <c r="K47" i="2"/>
  <c r="H47" i="2"/>
  <c r="G47" i="2"/>
  <c r="F47" i="2"/>
  <c r="E47" i="2"/>
  <c r="D47" i="2"/>
  <c r="C47" i="2"/>
  <c r="V46" i="2"/>
  <c r="U46" i="2"/>
  <c r="S46" i="2"/>
  <c r="P46" i="2"/>
  <c r="O46" i="2"/>
  <c r="L46" i="2"/>
  <c r="K46" i="2"/>
  <c r="H46" i="2"/>
  <c r="G46" i="2"/>
  <c r="F46" i="2"/>
  <c r="E46" i="2"/>
  <c r="D46" i="2"/>
  <c r="C46" i="2"/>
  <c r="V45" i="2"/>
  <c r="U45" i="2"/>
  <c r="S45" i="2"/>
  <c r="P45" i="2"/>
  <c r="O45" i="2"/>
  <c r="L45" i="2"/>
  <c r="K45" i="2"/>
  <c r="H45" i="2"/>
  <c r="G45" i="2"/>
  <c r="F45" i="2"/>
  <c r="E45" i="2"/>
  <c r="D45" i="2"/>
  <c r="C45" i="2"/>
  <c r="V44" i="2"/>
  <c r="U44" i="2"/>
  <c r="S44" i="2"/>
  <c r="P44" i="2"/>
  <c r="O44" i="2"/>
  <c r="L44" i="2"/>
  <c r="K44" i="2"/>
  <c r="H44" i="2"/>
  <c r="G44" i="2"/>
  <c r="F44" i="2"/>
  <c r="E44" i="2"/>
  <c r="D44" i="2"/>
  <c r="C44" i="2"/>
  <c r="V43" i="2"/>
  <c r="U43" i="2"/>
  <c r="S43" i="2"/>
  <c r="P43" i="2"/>
  <c r="O43" i="2"/>
  <c r="L43" i="2"/>
  <c r="K43" i="2"/>
  <c r="H43" i="2"/>
  <c r="G43" i="2"/>
  <c r="F43" i="2"/>
  <c r="E43" i="2"/>
  <c r="D43" i="2"/>
  <c r="C43" i="2"/>
  <c r="V42" i="2"/>
  <c r="U42" i="2"/>
  <c r="S42" i="2"/>
  <c r="P42" i="2"/>
  <c r="O42" i="2"/>
  <c r="L42" i="2"/>
  <c r="K42" i="2"/>
  <c r="H42" i="2"/>
  <c r="G42" i="2"/>
  <c r="F42" i="2"/>
  <c r="E42" i="2"/>
  <c r="D42" i="2"/>
  <c r="C42" i="2"/>
  <c r="V41" i="2"/>
  <c r="U41" i="2"/>
  <c r="S41" i="2"/>
  <c r="P41" i="2"/>
  <c r="O41" i="2"/>
  <c r="L41" i="2"/>
  <c r="K41" i="2"/>
  <c r="H41" i="2"/>
  <c r="G41" i="2"/>
  <c r="F41" i="2"/>
  <c r="E41" i="2"/>
  <c r="D41" i="2"/>
  <c r="C41" i="2"/>
  <c r="V40" i="2"/>
  <c r="U40" i="2"/>
  <c r="S40" i="2"/>
  <c r="P40" i="2"/>
  <c r="O40" i="2"/>
  <c r="L40" i="2"/>
  <c r="K40" i="2"/>
  <c r="H40" i="2"/>
  <c r="G40" i="2"/>
  <c r="F40" i="2"/>
  <c r="E40" i="2"/>
  <c r="D40" i="2"/>
  <c r="C40" i="2"/>
  <c r="V39" i="2"/>
  <c r="U39" i="2"/>
  <c r="S39" i="2"/>
  <c r="P39" i="2"/>
  <c r="O39" i="2"/>
  <c r="L39" i="2"/>
  <c r="K39" i="2"/>
  <c r="H39" i="2"/>
  <c r="G39" i="2"/>
  <c r="F39" i="2"/>
  <c r="E39" i="2"/>
  <c r="D39" i="2"/>
  <c r="C39" i="2"/>
  <c r="V38" i="2"/>
  <c r="U38" i="2"/>
  <c r="S38" i="2"/>
  <c r="P38" i="2"/>
  <c r="O38" i="2"/>
  <c r="L38" i="2"/>
  <c r="K38" i="2"/>
  <c r="H38" i="2"/>
  <c r="G38" i="2"/>
  <c r="F38" i="2"/>
  <c r="E38" i="2"/>
  <c r="D38" i="2"/>
  <c r="C38" i="2"/>
  <c r="V37" i="2"/>
  <c r="U37" i="2"/>
  <c r="S37" i="2"/>
  <c r="P37" i="2"/>
  <c r="O37" i="2"/>
  <c r="L37" i="2"/>
  <c r="K37" i="2"/>
  <c r="H37" i="2"/>
  <c r="G37" i="2"/>
  <c r="F37" i="2"/>
  <c r="E37" i="2"/>
  <c r="D37" i="2"/>
  <c r="C37" i="2"/>
  <c r="V36" i="2"/>
  <c r="U36" i="2"/>
  <c r="S36" i="2"/>
  <c r="P36" i="2"/>
  <c r="O36" i="2"/>
  <c r="L36" i="2"/>
  <c r="K36" i="2"/>
  <c r="H36" i="2"/>
  <c r="G36" i="2"/>
  <c r="F36" i="2"/>
  <c r="E36" i="2"/>
  <c r="D36" i="2"/>
  <c r="C36" i="2"/>
  <c r="V35" i="2"/>
  <c r="U35" i="2"/>
  <c r="S35" i="2"/>
  <c r="P35" i="2"/>
  <c r="O35" i="2"/>
  <c r="L35" i="2"/>
  <c r="K35" i="2"/>
  <c r="H35" i="2"/>
  <c r="G35" i="2"/>
  <c r="F35" i="2"/>
  <c r="E35" i="2"/>
  <c r="D35" i="2"/>
  <c r="C35" i="2"/>
  <c r="V34" i="2"/>
  <c r="U34" i="2"/>
  <c r="S34" i="2"/>
  <c r="P34" i="2"/>
  <c r="O34" i="2"/>
  <c r="L34" i="2"/>
  <c r="K34" i="2"/>
  <c r="T34" i="2" s="1"/>
  <c r="H34" i="2"/>
  <c r="G34" i="2"/>
  <c r="F34" i="2"/>
  <c r="E34" i="2"/>
  <c r="D34" i="2"/>
  <c r="C34" i="2"/>
  <c r="V33" i="2"/>
  <c r="U33" i="2"/>
  <c r="S33" i="2"/>
  <c r="P33" i="2"/>
  <c r="O33" i="2"/>
  <c r="L33" i="2"/>
  <c r="K33" i="2"/>
  <c r="H33" i="2"/>
  <c r="G33" i="2"/>
  <c r="F33" i="2"/>
  <c r="E33" i="2"/>
  <c r="D33" i="2"/>
  <c r="C33" i="2"/>
  <c r="V32" i="2"/>
  <c r="U32" i="2"/>
  <c r="S32" i="2"/>
  <c r="P32" i="2"/>
  <c r="O32" i="2"/>
  <c r="L32" i="2"/>
  <c r="K32" i="2"/>
  <c r="H32" i="2"/>
  <c r="G32" i="2"/>
  <c r="F32" i="2"/>
  <c r="E32" i="2"/>
  <c r="D32" i="2"/>
  <c r="C32" i="2"/>
  <c r="V31" i="2"/>
  <c r="U31" i="2"/>
  <c r="S31" i="2"/>
  <c r="P31" i="2"/>
  <c r="O31" i="2"/>
  <c r="L31" i="2"/>
  <c r="K31" i="2"/>
  <c r="H31" i="2"/>
  <c r="G31" i="2"/>
  <c r="F31" i="2"/>
  <c r="E31" i="2"/>
  <c r="D31" i="2"/>
  <c r="C31" i="2"/>
  <c r="V30" i="2"/>
  <c r="U30" i="2"/>
  <c r="S30" i="2"/>
  <c r="P30" i="2"/>
  <c r="O30" i="2"/>
  <c r="L30" i="2"/>
  <c r="K30" i="2"/>
  <c r="T30" i="2" s="1"/>
  <c r="H30" i="2"/>
  <c r="G30" i="2"/>
  <c r="F30" i="2"/>
  <c r="E30" i="2"/>
  <c r="D30" i="2"/>
  <c r="C30" i="2"/>
  <c r="V29" i="2"/>
  <c r="U29" i="2"/>
  <c r="S29" i="2"/>
  <c r="P29" i="2"/>
  <c r="O29" i="2"/>
  <c r="L29" i="2"/>
  <c r="K29" i="2"/>
  <c r="H29" i="2"/>
  <c r="G29" i="2"/>
  <c r="F29" i="2"/>
  <c r="E29" i="2"/>
  <c r="D29" i="2"/>
  <c r="C29" i="2"/>
  <c r="V28" i="2"/>
  <c r="U28" i="2"/>
  <c r="S28" i="2"/>
  <c r="P28" i="2"/>
  <c r="O28" i="2"/>
  <c r="L28" i="2"/>
  <c r="K28" i="2"/>
  <c r="H28" i="2"/>
  <c r="G28" i="2"/>
  <c r="F28" i="2"/>
  <c r="E28" i="2"/>
  <c r="D28" i="2"/>
  <c r="C28" i="2"/>
  <c r="V27" i="2"/>
  <c r="U27" i="2"/>
  <c r="S27" i="2"/>
  <c r="P27" i="2"/>
  <c r="O27" i="2"/>
  <c r="L27" i="2"/>
  <c r="K27" i="2"/>
  <c r="H27" i="2"/>
  <c r="G27" i="2"/>
  <c r="F27" i="2"/>
  <c r="E27" i="2"/>
  <c r="D27" i="2"/>
  <c r="C27" i="2"/>
  <c r="V26" i="2"/>
  <c r="U26" i="2"/>
  <c r="S26" i="2"/>
  <c r="P26" i="2"/>
  <c r="O26" i="2"/>
  <c r="L26" i="2"/>
  <c r="K26" i="2"/>
  <c r="H26" i="2"/>
  <c r="G26" i="2"/>
  <c r="F26" i="2"/>
  <c r="E26" i="2"/>
  <c r="D26" i="2"/>
  <c r="C26" i="2"/>
  <c r="V25" i="2"/>
  <c r="U25" i="2"/>
  <c r="S25" i="2"/>
  <c r="P25" i="2"/>
  <c r="O25" i="2"/>
  <c r="L25" i="2"/>
  <c r="K25" i="2"/>
  <c r="H25" i="2"/>
  <c r="G25" i="2"/>
  <c r="F25" i="2"/>
  <c r="E25" i="2"/>
  <c r="D25" i="2"/>
  <c r="C25" i="2"/>
  <c r="V24" i="2"/>
  <c r="U24" i="2"/>
  <c r="S24" i="2"/>
  <c r="P24" i="2"/>
  <c r="O24" i="2"/>
  <c r="L24" i="2"/>
  <c r="K24" i="2"/>
  <c r="H24" i="2"/>
  <c r="G24" i="2"/>
  <c r="F24" i="2"/>
  <c r="E24" i="2"/>
  <c r="D24" i="2"/>
  <c r="C24" i="2"/>
  <c r="V23" i="2"/>
  <c r="U23" i="2"/>
  <c r="S23" i="2"/>
  <c r="P23" i="2"/>
  <c r="O23" i="2"/>
  <c r="L23" i="2"/>
  <c r="K23" i="2"/>
  <c r="H23" i="2"/>
  <c r="G23" i="2"/>
  <c r="F23" i="2"/>
  <c r="E23" i="2"/>
  <c r="D23" i="2"/>
  <c r="C23" i="2"/>
  <c r="V22" i="2"/>
  <c r="U22" i="2"/>
  <c r="S22" i="2"/>
  <c r="P22" i="2"/>
  <c r="O22" i="2"/>
  <c r="L22" i="2"/>
  <c r="K22" i="2"/>
  <c r="H22" i="2"/>
  <c r="G22" i="2"/>
  <c r="F22" i="2"/>
  <c r="E22" i="2"/>
  <c r="D22" i="2"/>
  <c r="C22" i="2"/>
  <c r="V21" i="2"/>
  <c r="U21" i="2"/>
  <c r="S21" i="2"/>
  <c r="P21" i="2"/>
  <c r="O21" i="2"/>
  <c r="L21" i="2"/>
  <c r="K21" i="2"/>
  <c r="H21" i="2"/>
  <c r="G21" i="2"/>
  <c r="F21" i="2"/>
  <c r="E21" i="2"/>
  <c r="D21" i="2"/>
  <c r="C21" i="2"/>
  <c r="V20" i="2"/>
  <c r="U20" i="2"/>
  <c r="S20" i="2"/>
  <c r="P20" i="2"/>
  <c r="O20" i="2"/>
  <c r="L20" i="2"/>
  <c r="K20" i="2"/>
  <c r="H20" i="2"/>
  <c r="G20" i="2"/>
  <c r="F20" i="2"/>
  <c r="E20" i="2"/>
  <c r="D20" i="2"/>
  <c r="C20" i="2"/>
  <c r="V19" i="2"/>
  <c r="U19" i="2"/>
  <c r="S19" i="2"/>
  <c r="P19" i="2"/>
  <c r="O19" i="2"/>
  <c r="L19" i="2"/>
  <c r="K19" i="2"/>
  <c r="H19" i="2"/>
  <c r="G19" i="2"/>
  <c r="F19" i="2"/>
  <c r="E19" i="2"/>
  <c r="D19" i="2"/>
  <c r="C19" i="2"/>
  <c r="V18" i="2"/>
  <c r="U18" i="2"/>
  <c r="S18" i="2"/>
  <c r="P18" i="2"/>
  <c r="O18" i="2"/>
  <c r="L18" i="2"/>
  <c r="K18" i="2"/>
  <c r="H18" i="2"/>
  <c r="G18" i="2"/>
  <c r="F18" i="2"/>
  <c r="E18" i="2"/>
  <c r="D18" i="2"/>
  <c r="C18" i="2"/>
  <c r="V17" i="2"/>
  <c r="U17" i="2"/>
  <c r="S17" i="2"/>
  <c r="P17" i="2"/>
  <c r="O17" i="2"/>
  <c r="L17" i="2"/>
  <c r="K17" i="2"/>
  <c r="H17" i="2"/>
  <c r="G17" i="2"/>
  <c r="F17" i="2"/>
  <c r="E17" i="2"/>
  <c r="D17" i="2"/>
  <c r="C17" i="2"/>
  <c r="V16" i="2"/>
  <c r="U16" i="2"/>
  <c r="S16" i="2"/>
  <c r="P16" i="2"/>
  <c r="O16" i="2"/>
  <c r="L16" i="2"/>
  <c r="K16" i="2"/>
  <c r="H16" i="2"/>
  <c r="G16" i="2"/>
  <c r="F16" i="2"/>
  <c r="E16" i="2"/>
  <c r="D16" i="2"/>
  <c r="C16" i="2"/>
  <c r="V15" i="2"/>
  <c r="U15" i="2"/>
  <c r="S15" i="2"/>
  <c r="P15" i="2"/>
  <c r="O15" i="2"/>
  <c r="L15" i="2"/>
  <c r="K15" i="2"/>
  <c r="H15" i="2"/>
  <c r="G15" i="2"/>
  <c r="F15" i="2"/>
  <c r="E15" i="2"/>
  <c r="D15" i="2"/>
  <c r="C15" i="2"/>
  <c r="V14" i="2"/>
  <c r="U14" i="2"/>
  <c r="S14" i="2"/>
  <c r="P14" i="2"/>
  <c r="O14" i="2"/>
  <c r="L14" i="2"/>
  <c r="K14" i="2"/>
  <c r="H14" i="2"/>
  <c r="G14" i="2"/>
  <c r="F14" i="2"/>
  <c r="E14" i="2"/>
  <c r="D14" i="2"/>
  <c r="C14" i="2"/>
  <c r="V13" i="2"/>
  <c r="U13" i="2"/>
  <c r="S13" i="2"/>
  <c r="P13" i="2"/>
  <c r="O13" i="2"/>
  <c r="L13" i="2"/>
  <c r="K13" i="2"/>
  <c r="H13" i="2"/>
  <c r="G13" i="2"/>
  <c r="F13" i="2"/>
  <c r="E13" i="2"/>
  <c r="D13" i="2"/>
  <c r="C13" i="2"/>
  <c r="V12" i="2"/>
  <c r="U12" i="2"/>
  <c r="S12" i="2"/>
  <c r="P12" i="2"/>
  <c r="O12" i="2"/>
  <c r="L12" i="2"/>
  <c r="K12" i="2"/>
  <c r="H12" i="2"/>
  <c r="G12" i="2"/>
  <c r="F12" i="2"/>
  <c r="E12" i="2"/>
  <c r="D12" i="2"/>
  <c r="C12" i="2"/>
  <c r="V11" i="2"/>
  <c r="U11" i="2"/>
  <c r="S11" i="2"/>
  <c r="P11" i="2"/>
  <c r="O11" i="2"/>
  <c r="L11" i="2"/>
  <c r="K11" i="2"/>
  <c r="H11" i="2"/>
  <c r="G11" i="2"/>
  <c r="F11" i="2"/>
  <c r="E11" i="2"/>
  <c r="D11" i="2"/>
  <c r="C11" i="2"/>
  <c r="V10" i="2"/>
  <c r="U10" i="2"/>
  <c r="S10" i="2"/>
  <c r="P10" i="2"/>
  <c r="O10" i="2"/>
  <c r="L10" i="2"/>
  <c r="K10" i="2"/>
  <c r="H10" i="2"/>
  <c r="G10" i="2"/>
  <c r="F10" i="2"/>
  <c r="E10" i="2"/>
  <c r="D10" i="2"/>
  <c r="C10" i="2"/>
  <c r="V9" i="2"/>
  <c r="U9" i="2"/>
  <c r="S9" i="2"/>
  <c r="P9" i="2"/>
  <c r="O9" i="2"/>
  <c r="L9" i="2"/>
  <c r="K9" i="2"/>
  <c r="H9" i="2"/>
  <c r="G9" i="2"/>
  <c r="F9" i="2"/>
  <c r="E9" i="2"/>
  <c r="D9" i="2"/>
  <c r="C9" i="2"/>
  <c r="V8" i="2"/>
  <c r="U8" i="2"/>
  <c r="S8" i="2"/>
  <c r="P8" i="2"/>
  <c r="O8" i="2"/>
  <c r="L8" i="2"/>
  <c r="K8" i="2"/>
  <c r="H8" i="2"/>
  <c r="G8" i="2"/>
  <c r="F8" i="2"/>
  <c r="E8" i="2"/>
  <c r="D8" i="2"/>
  <c r="C8" i="2"/>
  <c r="V7" i="2"/>
  <c r="U7" i="2"/>
  <c r="S7" i="2"/>
  <c r="P7" i="2"/>
  <c r="O7" i="2"/>
  <c r="L7" i="2"/>
  <c r="K7" i="2"/>
  <c r="H7" i="2"/>
  <c r="G7" i="2"/>
  <c r="F7" i="2"/>
  <c r="E7" i="2"/>
  <c r="D7" i="2"/>
  <c r="C7" i="2"/>
  <c r="V6" i="2"/>
  <c r="U6" i="2"/>
  <c r="S6" i="2"/>
  <c r="P6" i="2"/>
  <c r="O6" i="2"/>
  <c r="L6" i="2"/>
  <c r="K6" i="2"/>
  <c r="H6" i="2"/>
  <c r="G6" i="2"/>
  <c r="F6" i="2"/>
  <c r="E6" i="2"/>
  <c r="D6" i="2"/>
  <c r="C6" i="2"/>
  <c r="V5" i="2"/>
  <c r="U5" i="2"/>
  <c r="S5" i="2"/>
  <c r="P5" i="2"/>
  <c r="O5" i="2"/>
  <c r="L5" i="2"/>
  <c r="K5" i="2"/>
  <c r="H5" i="2"/>
  <c r="G5" i="2"/>
  <c r="F5" i="2"/>
  <c r="E5" i="2"/>
  <c r="D5" i="2"/>
  <c r="C5" i="2"/>
  <c r="V4" i="2"/>
  <c r="U4" i="2"/>
  <c r="S4" i="2"/>
  <c r="P4" i="2"/>
  <c r="O4" i="2"/>
  <c r="L4" i="2"/>
  <c r="K4" i="2"/>
  <c r="H4" i="2"/>
  <c r="G4" i="2"/>
  <c r="F4" i="2"/>
  <c r="E4" i="2"/>
  <c r="D4" i="2"/>
  <c r="C4" i="2"/>
  <c r="V3" i="2"/>
  <c r="U3" i="2"/>
  <c r="S3" i="2"/>
  <c r="P3" i="2"/>
  <c r="O3" i="2"/>
  <c r="L3" i="2"/>
  <c r="J3" i="2"/>
  <c r="K3" i="2" s="1"/>
  <c r="H3" i="2"/>
  <c r="G3" i="2"/>
  <c r="F3" i="2"/>
  <c r="E3" i="2"/>
  <c r="D3" i="2"/>
  <c r="C3" i="2"/>
  <c r="V2" i="2"/>
  <c r="U2" i="2"/>
  <c r="S2" i="2"/>
  <c r="P2" i="2"/>
  <c r="O2" i="2"/>
  <c r="L2" i="2"/>
  <c r="K2" i="2"/>
  <c r="H2" i="2"/>
  <c r="G2" i="2"/>
  <c r="F2" i="2"/>
  <c r="E2" i="2"/>
  <c r="D2" i="2"/>
  <c r="C2" i="2"/>
  <c r="T61" i="2" l="1"/>
  <c r="T77" i="2"/>
  <c r="T89" i="2"/>
  <c r="T125" i="2"/>
  <c r="T161" i="2"/>
  <c r="T221" i="2"/>
  <c r="T237" i="2"/>
  <c r="T241" i="2"/>
  <c r="T245" i="2"/>
  <c r="T249" i="2"/>
  <c r="T253" i="2"/>
  <c r="T277" i="2"/>
  <c r="T297" i="2"/>
  <c r="T290" i="2"/>
  <c r="T294" i="2"/>
  <c r="T83" i="2"/>
  <c r="T87" i="2"/>
  <c r="T91" i="2"/>
  <c r="T111" i="2"/>
  <c r="T143" i="2"/>
  <c r="T231" i="2"/>
  <c r="T255" i="2"/>
  <c r="T267" i="2"/>
  <c r="T283" i="2"/>
  <c r="T287" i="2"/>
  <c r="T299" i="2"/>
  <c r="T16" i="2"/>
  <c r="T64" i="2"/>
  <c r="T72" i="2"/>
  <c r="T108" i="2"/>
  <c r="T112" i="2"/>
  <c r="T120" i="2"/>
  <c r="T136" i="2"/>
  <c r="T228" i="2"/>
  <c r="T260" i="2"/>
  <c r="T264" i="2"/>
  <c r="T268" i="2"/>
  <c r="T272" i="2"/>
  <c r="T304" i="2"/>
  <c r="T308" i="2"/>
  <c r="T312" i="2"/>
  <c r="T80" i="2"/>
  <c r="T74" i="2"/>
  <c r="T22" i="2"/>
  <c r="T69" i="2"/>
  <c r="T76" i="2"/>
  <c r="T82" i="2"/>
  <c r="T85" i="2"/>
  <c r="T163" i="2"/>
  <c r="T165" i="2"/>
  <c r="T172" i="2"/>
  <c r="T177" i="2"/>
  <c r="T181" i="2"/>
  <c r="T188" i="2"/>
  <c r="T191" i="2"/>
  <c r="T195" i="2"/>
  <c r="T197" i="2"/>
  <c r="T201" i="2"/>
  <c r="T207" i="2"/>
  <c r="T212" i="2"/>
  <c r="T110" i="2"/>
  <c r="T114" i="2"/>
  <c r="T116" i="2"/>
  <c r="T124" i="2"/>
  <c r="T128" i="2"/>
  <c r="T131" i="2"/>
  <c r="T135" i="2"/>
  <c r="T142" i="2"/>
  <c r="T145" i="2"/>
  <c r="T146" i="2"/>
  <c r="T151" i="2"/>
  <c r="T154" i="2"/>
  <c r="T156" i="2"/>
  <c r="T229" i="2"/>
  <c r="T15" i="2"/>
  <c r="T21" i="2"/>
  <c r="T25" i="2"/>
  <c r="T29" i="2"/>
  <c r="T33" i="2"/>
  <c r="T37" i="2"/>
  <c r="T39" i="2"/>
  <c r="T43" i="2"/>
  <c r="T47" i="2"/>
  <c r="T50" i="2"/>
  <c r="T53" i="2"/>
  <c r="T57" i="2"/>
  <c r="T66" i="2"/>
  <c r="T75" i="2"/>
  <c r="T84" i="2"/>
  <c r="T99" i="2"/>
  <c r="T102" i="2"/>
  <c r="T103" i="2"/>
  <c r="T109" i="2"/>
  <c r="T118" i="2"/>
  <c r="T121" i="2"/>
  <c r="T134" i="2"/>
  <c r="T138" i="2"/>
  <c r="T141" i="2"/>
  <c r="T149" i="2"/>
  <c r="T153" i="2"/>
  <c r="T159" i="2"/>
  <c r="T164" i="2"/>
  <c r="T168" i="2"/>
  <c r="T171" i="2"/>
  <c r="T176" i="2"/>
  <c r="T180" i="2"/>
  <c r="T187" i="2"/>
  <c r="T190" i="2"/>
  <c r="T194" i="2"/>
  <c r="T196" i="2"/>
  <c r="T200" i="2"/>
  <c r="T204" i="2"/>
  <c r="T206" i="2"/>
  <c r="T210" i="2"/>
  <c r="T211" i="2"/>
  <c r="T214" i="2"/>
  <c r="T40" i="2"/>
  <c r="T5" i="2"/>
  <c r="T6" i="2"/>
  <c r="T10" i="2"/>
  <c r="T65" i="2"/>
  <c r="T67" i="2"/>
  <c r="T70" i="2"/>
  <c r="T81" i="2"/>
  <c r="T106" i="2"/>
  <c r="T117" i="2"/>
  <c r="T133" i="2"/>
  <c r="T137" i="2"/>
  <c r="T152" i="2"/>
  <c r="T158" i="2"/>
  <c r="T160" i="2"/>
  <c r="T78" i="2"/>
  <c r="T218" i="2"/>
  <c r="T222" i="2"/>
  <c r="T225" i="2"/>
  <c r="T232" i="2"/>
  <c r="T238" i="2"/>
  <c r="T242" i="2"/>
  <c r="T246" i="2"/>
  <c r="T250" i="2"/>
  <c r="T254" i="2"/>
  <c r="T256" i="2"/>
  <c r="T261" i="2"/>
  <c r="T265" i="2"/>
  <c r="T269" i="2"/>
  <c r="T273" i="2"/>
  <c r="T278" i="2"/>
  <c r="T280" i="2"/>
  <c r="T284" i="2"/>
  <c r="T291" i="2"/>
  <c r="T295" i="2"/>
  <c r="T300" i="2"/>
  <c r="T301" i="2"/>
  <c r="T305" i="2"/>
  <c r="T309" i="2"/>
  <c r="T315" i="2"/>
  <c r="T319" i="2"/>
  <c r="T325" i="2"/>
  <c r="T330" i="2"/>
  <c r="T334" i="2"/>
  <c r="T341" i="2"/>
  <c r="T345" i="2"/>
  <c r="T350" i="2"/>
  <c r="T354" i="2"/>
  <c r="T358" i="2"/>
  <c r="T18" i="2"/>
  <c r="T26" i="2"/>
  <c r="T104" i="2"/>
  <c r="T4" i="2"/>
  <c r="T7" i="2"/>
  <c r="T13" i="2"/>
  <c r="T14" i="2"/>
  <c r="T20" i="2"/>
  <c r="T24" i="2"/>
  <c r="T28" i="2"/>
  <c r="T32" i="2"/>
  <c r="T36" i="2"/>
  <c r="T38" i="2"/>
  <c r="T44" i="2"/>
  <c r="T48" i="2"/>
  <c r="T54" i="2"/>
  <c r="T2" i="2"/>
  <c r="T17" i="2"/>
  <c r="T19" i="2"/>
  <c r="T23" i="2"/>
  <c r="T27" i="2"/>
  <c r="T31" i="2"/>
  <c r="T35" i="2"/>
  <c r="T41" i="2"/>
  <c r="T63" i="2"/>
  <c r="T71" i="2"/>
  <c r="T73" i="2"/>
  <c r="T105" i="2"/>
  <c r="T115" i="2"/>
  <c r="T119" i="2"/>
  <c r="T123" i="2"/>
  <c r="T129" i="2"/>
  <c r="T132" i="2"/>
  <c r="T140" i="2"/>
  <c r="T144" i="2"/>
  <c r="T148" i="2"/>
  <c r="T157" i="2"/>
  <c r="T167" i="2"/>
  <c r="T170" i="2"/>
  <c r="T175" i="2"/>
  <c r="T179" i="2"/>
  <c r="T59" i="2"/>
  <c r="T62" i="2"/>
  <c r="T68" i="2"/>
  <c r="T79" i="2"/>
  <c r="T90" i="2"/>
  <c r="T94" i="2"/>
  <c r="T96" i="2"/>
  <c r="T98" i="2"/>
  <c r="T107" i="2"/>
  <c r="T113" i="2"/>
  <c r="T127" i="2"/>
  <c r="T130" i="2"/>
  <c r="T139" i="2"/>
  <c r="T147" i="2"/>
  <c r="T155" i="2"/>
  <c r="T166" i="2"/>
  <c r="T169" i="2"/>
  <c r="T173" i="2"/>
  <c r="T174" i="2"/>
  <c r="T178" i="2"/>
  <c r="T183" i="2"/>
  <c r="T186" i="2"/>
  <c r="T193" i="2"/>
  <c r="T199" i="2"/>
  <c r="T203" i="2"/>
  <c r="T205" i="2"/>
  <c r="T209" i="2"/>
  <c r="T316" i="2"/>
  <c r="T320" i="2"/>
  <c r="T326" i="2"/>
  <c r="T327" i="2"/>
  <c r="T331" i="2"/>
  <c r="T333" i="2"/>
  <c r="T335" i="2"/>
  <c r="T338" i="2"/>
  <c r="T342" i="2"/>
  <c r="T346" i="2"/>
  <c r="T351" i="2"/>
  <c r="T355" i="2"/>
  <c r="T359" i="2"/>
  <c r="T360" i="2"/>
  <c r="T182" i="2"/>
  <c r="T184" i="2"/>
  <c r="T185" i="2"/>
  <c r="T189" i="2"/>
  <c r="T192" i="2"/>
  <c r="T198" i="2"/>
  <c r="T202" i="2"/>
  <c r="T208" i="2"/>
  <c r="T213" i="2"/>
  <c r="T311" i="2"/>
  <c r="T352" i="2"/>
  <c r="T356" i="2"/>
  <c r="T3" i="2"/>
  <c r="T58" i="2"/>
  <c r="T88" i="2"/>
  <c r="T42" i="2"/>
  <c r="T46" i="2"/>
  <c r="T52" i="2"/>
  <c r="T56" i="2"/>
  <c r="T60" i="2"/>
  <c r="T92" i="2"/>
  <c r="T95" i="2"/>
  <c r="T97" i="2"/>
  <c r="T100" i="2"/>
  <c r="T9" i="2"/>
  <c r="T11" i="2"/>
  <c r="T45" i="2"/>
  <c r="T49" i="2"/>
  <c r="T51" i="2"/>
  <c r="T55" i="2"/>
  <c r="T215" i="2"/>
  <c r="T220" i="2"/>
  <c r="T224" i="2"/>
  <c r="T227" i="2"/>
  <c r="T93" i="2"/>
  <c r="T101" i="2"/>
  <c r="T216" i="2"/>
  <c r="T217" i="2"/>
  <c r="T219" i="2"/>
  <c r="T223" i="2"/>
  <c r="T226" i="2"/>
  <c r="T233" i="2"/>
  <c r="T235" i="2"/>
  <c r="T239" i="2"/>
  <c r="T243" i="2"/>
  <c r="T247" i="2"/>
  <c r="T251" i="2"/>
  <c r="T257" i="2"/>
  <c r="T262" i="2"/>
  <c r="T266" i="2"/>
  <c r="T270" i="2"/>
  <c r="T274" i="2"/>
  <c r="T275" i="2"/>
  <c r="T279" i="2"/>
  <c r="T281" i="2"/>
  <c r="T285" i="2"/>
  <c r="T288" i="2"/>
  <c r="T292" i="2"/>
  <c r="T296" i="2"/>
  <c r="T302" i="2"/>
  <c r="T306" i="2"/>
  <c r="T310" i="2"/>
  <c r="T313" i="2"/>
  <c r="T317" i="2"/>
  <c r="T321" i="2"/>
  <c r="T323" i="2"/>
  <c r="T328" i="2"/>
  <c r="T332" i="2"/>
  <c r="T336" i="2"/>
  <c r="T339" i="2"/>
  <c r="T343" i="2"/>
  <c r="T347" i="2"/>
  <c r="T230" i="2"/>
  <c r="T234" i="2"/>
  <c r="T236" i="2"/>
  <c r="T240" i="2"/>
  <c r="T244" i="2"/>
  <c r="T248" i="2"/>
  <c r="T252" i="2"/>
  <c r="T258" i="2"/>
  <c r="T259" i="2"/>
  <c r="T263" i="2"/>
  <c r="T271" i="2"/>
  <c r="T276" i="2"/>
  <c r="T282" i="2"/>
  <c r="T286" i="2"/>
  <c r="T289" i="2"/>
  <c r="T293" i="2"/>
  <c r="T298" i="2"/>
  <c r="T303" i="2"/>
  <c r="T307" i="2"/>
  <c r="T314" i="2"/>
  <c r="T318" i="2"/>
  <c r="T322" i="2"/>
  <c r="T324" i="2"/>
  <c r="T329" i="2"/>
  <c r="T337" i="2"/>
  <c r="T340" i="2"/>
  <c r="T344" i="2"/>
  <c r="T348" i="2"/>
  <c r="T349" i="2"/>
  <c r="T353" i="2"/>
  <c r="T357" i="2"/>
  <c r="T361" i="2"/>
  <c r="T8" i="2"/>
  <c r="T12" i="2"/>
</calcChain>
</file>

<file path=xl/sharedStrings.xml><?xml version="1.0" encoding="utf-8"?>
<sst xmlns="http://schemas.openxmlformats.org/spreadsheetml/2006/main" count="195" uniqueCount="167">
  <si>
    <t>Date</t>
  </si>
  <si>
    <t>Code</t>
  </si>
  <si>
    <t>Sect</t>
  </si>
  <si>
    <t>Arrivée Nbrs</t>
  </si>
  <si>
    <t>Vol</t>
  </si>
  <si>
    <t xml:space="preserve">Temps </t>
  </si>
  <si>
    <r>
      <t>M</t>
    </r>
    <r>
      <rPr>
        <b/>
        <vertAlign val="superscript"/>
        <sz val="14"/>
        <rFont val="Century"/>
        <family val="1"/>
      </rPr>
      <t>3 /</t>
    </r>
    <r>
      <rPr>
        <b/>
        <sz val="14"/>
        <rFont val="Century"/>
        <family val="1"/>
      </rPr>
      <t>J</t>
    </r>
  </si>
  <si>
    <r>
      <t>Total M</t>
    </r>
    <r>
      <rPr>
        <b/>
        <vertAlign val="superscript"/>
        <sz val="14"/>
        <rFont val="Century"/>
        <family val="1"/>
      </rPr>
      <t>3</t>
    </r>
    <r>
      <rPr>
        <b/>
        <sz val="14"/>
        <rFont val="Century"/>
        <family val="1"/>
      </rPr>
      <t xml:space="preserve">/J </t>
    </r>
  </si>
  <si>
    <t>Mois</t>
  </si>
  <si>
    <t>Année</t>
  </si>
  <si>
    <t>Observations</t>
  </si>
  <si>
    <t>Le fronvel</t>
  </si>
  <si>
    <t>Chassignoles</t>
  </si>
  <si>
    <t>Nom ou N° sources</t>
  </si>
  <si>
    <t xml:space="preserve">Nbrs de sources  </t>
  </si>
  <si>
    <t xml:space="preserve">Nom des Captages </t>
  </si>
  <si>
    <t xml:space="preserve">Commune  </t>
  </si>
  <si>
    <t xml:space="preserve">Secteur  </t>
  </si>
  <si>
    <t>N°Ars</t>
  </si>
  <si>
    <t>captage</t>
  </si>
  <si>
    <t>ABRICOT</t>
  </si>
  <si>
    <t>POIRE</t>
  </si>
  <si>
    <t>PECHE</t>
  </si>
  <si>
    <t>Carotte</t>
  </si>
  <si>
    <t>Radis</t>
  </si>
  <si>
    <t>Pomme</t>
  </si>
  <si>
    <t>noix</t>
  </si>
  <si>
    <t>courgette</t>
  </si>
  <si>
    <t>pomme de terre</t>
  </si>
  <si>
    <t>aubergine</t>
  </si>
  <si>
    <t>tomate</t>
  </si>
  <si>
    <t>cornichons</t>
  </si>
  <si>
    <t>salade</t>
  </si>
  <si>
    <t>fraise</t>
  </si>
  <si>
    <t>raisin</t>
  </si>
  <si>
    <t>groseille</t>
  </si>
  <si>
    <t>cassis</t>
  </si>
  <si>
    <t>cactus</t>
  </si>
  <si>
    <t>ratatouille</t>
  </si>
  <si>
    <t>potiron</t>
  </si>
  <si>
    <t>potimaron</t>
  </si>
  <si>
    <t>artichauts</t>
  </si>
  <si>
    <t>avocat</t>
  </si>
  <si>
    <t>patate douce</t>
  </si>
  <si>
    <t>epinard</t>
  </si>
  <si>
    <t>cotte de blette</t>
  </si>
  <si>
    <t>poivron rouge</t>
  </si>
  <si>
    <t>poivron jaune</t>
  </si>
  <si>
    <t>mandarine</t>
  </si>
  <si>
    <t>melon</t>
  </si>
  <si>
    <t>pasteque</t>
  </si>
  <si>
    <t>melon1</t>
  </si>
  <si>
    <t>poivron rouge1</t>
  </si>
  <si>
    <t>cotte de blette1</t>
  </si>
  <si>
    <t>epinard1</t>
  </si>
  <si>
    <t>patate douce1</t>
  </si>
  <si>
    <t>avocat1</t>
  </si>
  <si>
    <t>artichauts1</t>
  </si>
  <si>
    <t>potimaron1</t>
  </si>
  <si>
    <t>potiron1</t>
  </si>
  <si>
    <t>ratatouille1</t>
  </si>
  <si>
    <t>cactus1</t>
  </si>
  <si>
    <t>cassis1</t>
  </si>
  <si>
    <t>raisin1</t>
  </si>
  <si>
    <t>fraise1</t>
  </si>
  <si>
    <t>salade1</t>
  </si>
  <si>
    <t>tomate1</t>
  </si>
  <si>
    <t>cornichons1</t>
  </si>
  <si>
    <t>aubergine1</t>
  </si>
  <si>
    <t>Osfond1</t>
  </si>
  <si>
    <t>poreaux1</t>
  </si>
  <si>
    <t>courgette1</t>
  </si>
  <si>
    <t>noix1</t>
  </si>
  <si>
    <t>Radis1</t>
  </si>
  <si>
    <t>Carotte1</t>
  </si>
  <si>
    <t>aa</t>
  </si>
  <si>
    <t>bb</t>
  </si>
  <si>
    <t>cc</t>
  </si>
  <si>
    <t>dd</t>
  </si>
  <si>
    <t>de</t>
  </si>
  <si>
    <t>ae</t>
  </si>
  <si>
    <t>uyj</t>
  </si>
  <si>
    <t>te</t>
  </si>
  <si>
    <t>yty</t>
  </si>
  <si>
    <t>k</t>
  </si>
  <si>
    <t>iku</t>
  </si>
  <si>
    <t>uy-z</t>
  </si>
  <si>
    <t>uj</t>
  </si>
  <si>
    <t>dhg</t>
  </si>
  <si>
    <t>tery</t>
  </si>
  <si>
    <t>kuy</t>
  </si>
  <si>
    <t>tet</t>
  </si>
  <si>
    <t>kiu</t>
  </si>
  <si>
    <t>l:!</t>
  </si>
  <si>
    <t>jgj</t>
  </si>
  <si>
    <t>om</t>
  </si>
  <si>
    <t>hghf</t>
  </si>
  <si>
    <t>ly</t>
  </si>
  <si>
    <t>tjutytr</t>
  </si>
  <si>
    <t>tir</t>
  </si>
  <si>
    <t>miy</t>
  </si>
  <si>
    <t>ur</t>
  </si>
  <si>
    <t>xcbfd</t>
  </si>
  <si>
    <t>hfdhg</t>
  </si>
  <si>
    <t>gfshs</t>
  </si>
  <si>
    <t>frshsj</t>
  </si>
  <si>
    <t>jdhjs</t>
  </si>
  <si>
    <t>qgtysjh</t>
  </si>
  <si>
    <t>srj,dnd</t>
  </si>
  <si>
    <t>tkjtdj</t>
  </si>
  <si>
    <t>tjkedk,</t>
  </si>
  <si>
    <t>gfd,fd</t>
  </si>
  <si>
    <t>nd,</t>
  </si>
  <si>
    <t>lk:j</t>
  </si>
  <si>
    <t>fhgfs</t>
  </si>
  <si>
    <t>;,hfc</t>
  </si>
  <si>
    <t>noisette</t>
  </si>
  <si>
    <t>voiture</t>
  </si>
  <si>
    <t>xxx</t>
  </si>
  <si>
    <t>chaussettes</t>
  </si>
  <si>
    <t>capitaine</t>
  </si>
  <si>
    <t>xxxx</t>
  </si>
  <si>
    <t>poireaux</t>
  </si>
  <si>
    <t xml:space="preserve">Janvier 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</si>
  <si>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</si>
  <si>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</si>
  <si>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</si>
  <si>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</si>
  <si>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</si>
  <si>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</si>
  <si>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</si>
  <si>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</si>
  <si>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</si>
  <si>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</si>
  <si>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</si>
  <si>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général</t>
  </si>
  <si>
    <t>(Tous)</t>
  </si>
  <si>
    <t>1993</t>
  </si>
  <si>
    <t>1999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</si>
  <si>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</si>
  <si>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</si>
  <si>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</si>
  <si>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</si>
  <si>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</si>
  <si>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</si>
  <si>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</si>
  <si>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</si>
  <si>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</si>
  <si>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</si>
  <si>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</si>
  <si>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</si>
  <si>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</si>
  <si>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</si>
  <si>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mai</t>
  </si>
  <si>
    <t>sept</t>
  </si>
  <si>
    <t>juin</t>
  </si>
  <si>
    <t>janv</t>
  </si>
  <si>
    <t>mars</t>
  </si>
  <si>
    <t>févr</t>
  </si>
  <si>
    <t>déc</t>
  </si>
  <si>
    <t>avr</t>
  </si>
  <si>
    <t>juil</t>
  </si>
  <si>
    <t>août</t>
  </si>
  <si>
    <t>oct</t>
  </si>
  <si>
    <t>nov</t>
  </si>
  <si>
    <t>Moyenne de Vol</t>
  </si>
  <si>
    <t>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</si>
</sst>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 0;\-0;;@"/>
    <numFmt numFmtId="165" formatCode="#,###&quot;L&quot;"/>
    <numFmt numFmtId="166" formatCode="#,###.00&quot; s&quot;"/>
    <numFmt numFmtId="167" formatCode="#,###.00&quot; m³ &quot;"/>
    <numFmt numFmtId="168" formatCode="#,###&quot; L&quot;"/>
    <numFmt numFmtId="170" formatCode="#,###&quot; m³ &quot;"/>
  </numFmts>
  <fonts count="20" x14ac:knownFonts="1">
    <font>
      <sz val="11"/>
      <color theme="1"/>
      <name val="Times New Roman"/>
      <family val="2"/>
    </font>
    <font>
      <b/>
      <sz val="14"/>
      <name val="Century"/>
      <family val="1"/>
    </font>
    <font>
      <b/>
      <sz val="14"/>
      <color theme="1"/>
      <name val="Century"/>
      <family val="1"/>
    </font>
    <font>
      <b/>
      <vertAlign val="superscript"/>
      <sz val="14"/>
      <name val="Century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2"/>
    </font>
    <font>
      <b/>
      <sz val="11"/>
      <color theme="1"/>
      <name val="Times New Roman"/>
      <family val="1"/>
    </font>
    <font>
      <sz val="14"/>
      <color theme="1"/>
      <name val="Century"/>
      <family val="1"/>
    </font>
    <font>
      <b/>
      <sz val="14"/>
      <color rgb="FFFF0000"/>
      <name val="Century"/>
      <family val="1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4"/>
      <name val="Century"/>
      <family val="1"/>
    </font>
    <font>
      <sz val="13"/>
      <name val="Times New Roman"/>
      <family val="1"/>
    </font>
    <font>
      <sz val="11"/>
      <color theme="0"/>
      <name val="Times New Roman"/>
      <family val="2"/>
    </font>
    <font>
      <sz val="11"/>
      <color theme="1"/>
      <name val="Century"/>
      <family val="1"/>
    </font>
    <font>
      <b/>
      <sz val="12"/>
      <color theme="1"/>
      <name val="Century"/>
      <family val="1"/>
    </font>
    <font>
      <b/>
      <sz val="11"/>
      <color theme="1"/>
      <name val="Century"/>
      <family val="1"/>
    </font>
    <font>
      <sz val="12"/>
      <color theme="1"/>
      <name val="Century"/>
      <family val="1"/>
    </font>
    <font>
      <b/>
      <sz val="11"/>
      <name val="Times New Roman"/>
      <family val="1"/>
    </font>
    <font>
      <sz val="1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66CCFF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46">
    <xf numFmtId="0" fontId="0" fillId="0" borderId="0" xfId="0"/>
    <xf numFmtId="14" fontId="1" fillId="0" borderId="1" xfId="0" applyNumberFormat="1" applyFont="1" applyFill="1" applyBorder="1" applyAlignment="1" applyProtection="1">
      <alignment horizontal="center" vertical="top"/>
      <protection locked="0" hidden="1"/>
    </xf>
    <xf numFmtId="0" fontId="2" fillId="0" borderId="2" xfId="0" applyFont="1" applyFill="1" applyBorder="1" applyAlignment="1" applyProtection="1">
      <alignment horizontal="left" vertical="top"/>
      <protection locked="0" hidden="1"/>
    </xf>
    <xf numFmtId="0" fontId="2" fillId="0" borderId="2" xfId="0" applyFont="1" applyFill="1" applyBorder="1" applyAlignment="1" applyProtection="1">
      <alignment horizontal="left" vertical="top" wrapText="1"/>
      <protection locked="0" hidden="1"/>
    </xf>
    <xf numFmtId="0" fontId="2" fillId="0" borderId="2" xfId="0" applyNumberFormat="1" applyFont="1" applyFill="1" applyBorder="1" applyAlignment="1" applyProtection="1">
      <alignment horizontal="left" vertical="top" wrapText="1"/>
      <protection locked="0" hidden="1"/>
    </xf>
    <xf numFmtId="164" fontId="2" fillId="0" borderId="2" xfId="0" applyNumberFormat="1" applyFont="1" applyFill="1" applyBorder="1" applyAlignment="1" applyProtection="1">
      <alignment horizontal="left" vertical="top" wrapText="1"/>
      <protection locked="0" hidden="1"/>
    </xf>
    <xf numFmtId="165" fontId="1" fillId="0" borderId="2" xfId="0" applyNumberFormat="1" applyFont="1" applyFill="1" applyBorder="1" applyAlignment="1" applyProtection="1">
      <alignment horizontal="left" vertical="top"/>
      <protection locked="0" hidden="1"/>
    </xf>
    <xf numFmtId="166" fontId="2" fillId="0" borderId="2" xfId="0" applyNumberFormat="1" applyFont="1" applyFill="1" applyBorder="1" applyAlignment="1" applyProtection="1">
      <alignment horizontal="left" vertical="top" wrapText="1"/>
      <protection locked="0" hidden="1"/>
    </xf>
    <xf numFmtId="167" fontId="1" fillId="0" borderId="2" xfId="0" applyNumberFormat="1" applyFont="1" applyFill="1" applyBorder="1" applyAlignment="1" applyProtection="1">
      <alignment horizontal="left" vertical="top"/>
      <protection locked="0" hidden="1"/>
    </xf>
    <xf numFmtId="168" fontId="1" fillId="0" borderId="2" xfId="0" applyNumberFormat="1" applyFont="1" applyFill="1" applyBorder="1" applyAlignment="1" applyProtection="1">
      <alignment horizontal="left" vertical="top"/>
      <protection locked="0" hidden="1"/>
    </xf>
    <xf numFmtId="167" fontId="1" fillId="0" borderId="2" xfId="0" applyNumberFormat="1" applyFont="1" applyFill="1" applyBorder="1" applyAlignment="1" applyProtection="1">
      <alignment horizontal="right" vertical="top"/>
      <protection locked="0" hidden="1"/>
    </xf>
    <xf numFmtId="167" fontId="1" fillId="0" borderId="2" xfId="0" applyNumberFormat="1" applyFont="1" applyFill="1" applyBorder="1" applyAlignment="1" applyProtection="1">
      <alignment horizontal="center" vertical="top"/>
      <protection locked="0" hidden="1"/>
    </xf>
    <xf numFmtId="0" fontId="2" fillId="0" borderId="3" xfId="0" applyFont="1" applyFill="1" applyBorder="1" applyAlignment="1" applyProtection="1">
      <alignment horizontal="center" vertical="top" wrapText="1"/>
      <protection locked="0" hidden="1"/>
    </xf>
    <xf numFmtId="0" fontId="4" fillId="0" borderId="0" xfId="0" applyFont="1" applyFill="1" applyBorder="1" applyAlignment="1" applyProtection="1">
      <alignment vertical="top"/>
      <protection locked="0" hidden="1"/>
    </xf>
    <xf numFmtId="14" fontId="7" fillId="0" borderId="4" xfId="0" applyNumberFormat="1" applyFont="1" applyFill="1" applyBorder="1" applyAlignment="1" applyProtection="1">
      <alignment horizontal="center" vertical="center"/>
      <protection locked="0" hidden="1"/>
    </xf>
    <xf numFmtId="0" fontId="7" fillId="0" borderId="4" xfId="0" applyFont="1" applyFill="1" applyBorder="1" applyAlignment="1" applyProtection="1">
      <alignment horizontal="center" vertical="center"/>
      <protection locked="0" hidden="1"/>
    </xf>
    <xf numFmtId="0" fontId="7" fillId="0" borderId="4" xfId="0" applyFont="1" applyFill="1" applyBorder="1" applyAlignment="1" applyProtection="1">
      <alignment horizontal="left" vertical="top"/>
      <protection locked="0" hidden="1"/>
    </xf>
    <xf numFmtId="0" fontId="7" fillId="0" borderId="4" xfId="0" applyFont="1" applyFill="1" applyBorder="1" applyAlignment="1" applyProtection="1">
      <alignment horizontal="left" vertical="top" wrapText="1"/>
      <protection locked="0" hidden="1"/>
    </xf>
    <xf numFmtId="164" fontId="7" fillId="0" borderId="4" xfId="0" applyNumberFormat="1" applyFont="1" applyFill="1" applyBorder="1" applyAlignment="1" applyProtection="1">
      <alignment horizontal="center" vertical="center" wrapText="1"/>
      <protection locked="0" hidden="1"/>
    </xf>
    <xf numFmtId="165" fontId="7" fillId="0" borderId="4" xfId="0" applyNumberFormat="1" applyFont="1" applyFill="1" applyBorder="1" applyAlignment="1" applyProtection="1">
      <alignment horizontal="center" vertical="center"/>
      <protection locked="0" hidden="1"/>
    </xf>
    <xf numFmtId="166" fontId="7" fillId="0" borderId="4" xfId="0" applyNumberFormat="1" applyFont="1" applyFill="1" applyBorder="1" applyAlignment="1" applyProtection="1">
      <alignment horizontal="right" vertical="center"/>
      <protection locked="0" hidden="1"/>
    </xf>
    <xf numFmtId="167" fontId="8" fillId="0" borderId="4" xfId="0" applyNumberFormat="1" applyFont="1" applyFill="1" applyBorder="1" applyAlignment="1" applyProtection="1">
      <alignment horizontal="right" vertical="center" wrapText="1"/>
      <protection locked="0" hidden="1"/>
    </xf>
    <xf numFmtId="168" fontId="7" fillId="0" borderId="4" xfId="0" applyNumberFormat="1" applyFont="1" applyFill="1" applyBorder="1" applyAlignment="1" applyProtection="1">
      <alignment horizontal="center" vertical="center"/>
      <protection locked="0" hidden="1"/>
    </xf>
    <xf numFmtId="166" fontId="7" fillId="0" borderId="4" xfId="0" applyNumberFormat="1" applyFont="1" applyFill="1" applyBorder="1" applyAlignment="1" applyProtection="1">
      <alignment vertical="center"/>
      <protection locked="0" hidden="1"/>
    </xf>
    <xf numFmtId="167" fontId="8" fillId="0" borderId="4" xfId="0" applyNumberFormat="1" applyFont="1" applyFill="1" applyBorder="1" applyAlignment="1" applyProtection="1">
      <alignment horizontal="right" vertical="center"/>
      <protection locked="0" hidden="1"/>
    </xf>
    <xf numFmtId="0" fontId="1" fillId="0" borderId="4" xfId="0" applyNumberFormat="1" applyFont="1" applyFill="1" applyBorder="1" applyAlignment="1" applyProtection="1">
      <alignment horizontal="center" vertical="center" wrapText="1"/>
      <protection locked="0" hidden="1"/>
    </xf>
    <xf numFmtId="0" fontId="2" fillId="0" borderId="4" xfId="0" applyFont="1" applyFill="1" applyBorder="1" applyAlignment="1" applyProtection="1">
      <alignment horizontal="center" vertical="center"/>
      <protection locked="0" hidden="1"/>
    </xf>
    <xf numFmtId="0" fontId="7" fillId="0" borderId="4" xfId="0" applyFont="1" applyFill="1" applyBorder="1" applyAlignment="1" applyProtection="1">
      <alignment vertical="center"/>
      <protection locked="0" hidden="1"/>
    </xf>
    <xf numFmtId="0" fontId="5" fillId="0" borderId="0" xfId="0" applyFont="1" applyFill="1" applyAlignment="1" applyProtection="1">
      <alignment vertical="center"/>
      <protection locked="0" hidden="1"/>
    </xf>
    <xf numFmtId="170" fontId="5" fillId="0" borderId="0" xfId="0" applyNumberFormat="1" applyFont="1" applyFill="1" applyAlignment="1" applyProtection="1">
      <alignment horizontal="center" vertical="center"/>
      <protection locked="0" hidden="1"/>
    </xf>
    <xf numFmtId="0" fontId="5" fillId="0" borderId="0" xfId="0" applyFont="1" applyFill="1" applyAlignment="1" applyProtection="1">
      <alignment horizontal="center" vertical="center"/>
      <protection locked="0" hidden="1"/>
    </xf>
    <xf numFmtId="170" fontId="5" fillId="0" borderId="0" xfId="0" applyNumberFormat="1" applyFont="1" applyFill="1" applyBorder="1" applyAlignment="1" applyProtection="1">
      <alignment horizontal="center" vertical="center"/>
      <protection locked="0" hidden="1"/>
    </xf>
    <xf numFmtId="0" fontId="5" fillId="0" borderId="0" xfId="0" applyFont="1" applyFill="1" applyBorder="1" applyAlignment="1" applyProtection="1">
      <alignment vertical="center"/>
      <protection locked="0" hidden="1"/>
    </xf>
    <xf numFmtId="0" fontId="5" fillId="0" borderId="0" xfId="0" applyFont="1" applyFill="1" applyAlignment="1" applyProtection="1">
      <alignment horizontal="left" vertical="center"/>
      <protection locked="0" hidden="1"/>
    </xf>
    <xf numFmtId="166" fontId="7" fillId="0" borderId="4" xfId="0" applyNumberFormat="1" applyFont="1" applyFill="1" applyBorder="1" applyAlignment="1" applyProtection="1">
      <alignment horizontal="center" vertical="center"/>
      <protection locked="0" hidden="1"/>
    </xf>
    <xf numFmtId="167" fontId="8" fillId="0" borderId="4" xfId="0" applyNumberFormat="1" applyFont="1" applyFill="1" applyBorder="1" applyAlignment="1" applyProtection="1">
      <alignment horizontal="center" vertical="center" wrapText="1"/>
      <protection locked="0" hidden="1"/>
    </xf>
    <xf numFmtId="167" fontId="8" fillId="0" borderId="4" xfId="0" applyNumberFormat="1" applyFont="1" applyFill="1" applyBorder="1" applyAlignment="1" applyProtection="1">
      <alignment horizontal="center" vertical="center"/>
      <protection locked="0" hidden="1"/>
    </xf>
    <xf numFmtId="14" fontId="11" fillId="0" borderId="4" xfId="0" applyNumberFormat="1" applyFont="1" applyFill="1" applyBorder="1" applyAlignment="1" applyProtection="1">
      <alignment horizontal="center" vertical="center" wrapText="1"/>
      <protection locked="0" hidden="1"/>
    </xf>
    <xf numFmtId="166" fontId="7" fillId="0" borderId="4" xfId="0" applyNumberFormat="1" applyFont="1" applyFill="1" applyBorder="1" applyAlignment="1" applyProtection="1">
      <alignment horizontal="right" vertical="center" wrapText="1"/>
      <protection locked="0" hidden="1"/>
    </xf>
    <xf numFmtId="14" fontId="7" fillId="0" borderId="4" xfId="0" applyNumberFormat="1" applyFont="1" applyFill="1" applyBorder="1" applyAlignment="1" applyProtection="1">
      <alignment vertical="center"/>
      <protection locked="0" hidden="1"/>
    </xf>
    <xf numFmtId="164" fontId="7" fillId="0" borderId="4" xfId="0" applyNumberFormat="1" applyFont="1" applyFill="1" applyBorder="1" applyAlignment="1" applyProtection="1">
      <alignment vertical="center" wrapText="1"/>
      <protection locked="0" hidden="1"/>
    </xf>
    <xf numFmtId="167" fontId="8" fillId="0" borderId="4" xfId="0" applyNumberFormat="1" applyFont="1" applyFill="1" applyBorder="1" applyAlignment="1" applyProtection="1">
      <alignment vertical="center" wrapText="1"/>
      <protection locked="0" hidden="1"/>
    </xf>
    <xf numFmtId="167" fontId="8" fillId="0" borderId="4" xfId="0" applyNumberFormat="1" applyFont="1" applyFill="1" applyBorder="1" applyAlignment="1" applyProtection="1">
      <alignment vertical="center"/>
      <protection locked="0" hidden="1"/>
    </xf>
    <xf numFmtId="164" fontId="7" fillId="0" borderId="4" xfId="0" applyNumberFormat="1" applyFont="1" applyFill="1" applyBorder="1" applyAlignment="1" applyProtection="1">
      <alignment horizontal="left" vertical="center" wrapText="1"/>
      <protection locked="0" hidden="1"/>
    </xf>
    <xf numFmtId="165" fontId="7" fillId="0" borderId="4" xfId="0" applyNumberFormat="1" applyFont="1" applyFill="1" applyBorder="1" applyAlignment="1" applyProtection="1">
      <alignment horizontal="center"/>
      <protection locked="0" hidden="1"/>
    </xf>
    <xf numFmtId="166" fontId="7" fillId="0" borderId="4" xfId="0" applyNumberFormat="1" applyFont="1" applyFill="1" applyBorder="1" applyProtection="1">
      <protection locked="0" hidden="1"/>
    </xf>
    <xf numFmtId="168" fontId="7" fillId="0" borderId="4" xfId="0" applyNumberFormat="1" applyFont="1" applyFill="1" applyBorder="1" applyAlignment="1" applyProtection="1">
      <alignment horizontal="center"/>
      <protection locked="0" hidden="1"/>
    </xf>
    <xf numFmtId="0" fontId="2" fillId="0" borderId="4" xfId="0" applyFont="1" applyFill="1" applyBorder="1" applyAlignment="1" applyProtection="1">
      <alignment horizontal="center" vertical="top"/>
      <protection locked="0" hidden="1"/>
    </xf>
    <xf numFmtId="0" fontId="7" fillId="0" borderId="4" xfId="0" applyFont="1" applyFill="1" applyBorder="1" applyProtection="1">
      <protection locked="0" hidden="1"/>
    </xf>
    <xf numFmtId="0" fontId="5" fillId="0" borderId="0" xfId="0" applyFont="1" applyFill="1" applyProtection="1">
      <protection locked="0" hidden="1"/>
    </xf>
    <xf numFmtId="170" fontId="5" fillId="0" borderId="0" xfId="0" applyNumberFormat="1" applyFont="1" applyFill="1" applyAlignment="1" applyProtection="1">
      <alignment horizontal="center"/>
      <protection locked="0" hidden="1"/>
    </xf>
    <xf numFmtId="0" fontId="5" fillId="0" borderId="0" xfId="0" applyFont="1" applyFill="1" applyAlignment="1" applyProtection="1">
      <alignment horizontal="left" vertical="top"/>
      <protection locked="0" hidden="1"/>
    </xf>
    <xf numFmtId="0" fontId="5" fillId="0" borderId="0" xfId="0" applyFont="1" applyFill="1" applyAlignment="1" applyProtection="1">
      <alignment horizontal="left" vertical="top" wrapText="1"/>
      <protection locked="0" hidden="1"/>
    </xf>
    <xf numFmtId="0" fontId="5" fillId="0" borderId="0" xfId="0" applyNumberFormat="1" applyFont="1" applyFill="1" applyAlignment="1" applyProtection="1">
      <alignment horizontal="center" vertical="center"/>
      <protection locked="0" hidden="1"/>
    </xf>
    <xf numFmtId="14" fontId="12" fillId="0" borderId="0" xfId="0" applyNumberFormat="1" applyFont="1" applyFill="1" applyAlignment="1" applyProtection="1">
      <alignment horizontal="center" vertical="center"/>
      <protection locked="0" hidden="1"/>
    </xf>
    <xf numFmtId="0" fontId="0" fillId="0" borderId="0" xfId="0" applyFill="1" applyAlignment="1" applyProtection="1">
      <alignment horizontal="center" vertical="center"/>
      <protection locked="0" hidden="1"/>
    </xf>
    <xf numFmtId="0" fontId="10" fillId="0" borderId="0" xfId="0" applyFont="1" applyFill="1" applyAlignment="1" applyProtection="1">
      <alignment horizontal="center" vertical="top"/>
      <protection locked="0" hidden="1"/>
    </xf>
    <xf numFmtId="164" fontId="5" fillId="0" borderId="0" xfId="0" applyNumberFormat="1" applyFont="1" applyFill="1" applyAlignment="1" applyProtection="1">
      <alignment horizontal="center" vertical="center" wrapText="1"/>
      <protection locked="0" hidden="1"/>
    </xf>
    <xf numFmtId="165" fontId="10" fillId="0" borderId="0" xfId="0" applyNumberFormat="1" applyFont="1" applyFill="1" applyAlignment="1" applyProtection="1">
      <alignment horizontal="center" vertical="center" wrapText="1"/>
      <protection locked="0" hidden="1"/>
    </xf>
    <xf numFmtId="166" fontId="5" fillId="0" borderId="0" xfId="0" applyNumberFormat="1" applyFont="1" applyFill="1" applyAlignment="1" applyProtection="1">
      <alignment horizontal="right" vertical="center" wrapText="1"/>
      <protection locked="0" hidden="1"/>
    </xf>
    <xf numFmtId="167" fontId="9" fillId="0" borderId="0" xfId="0" applyNumberFormat="1" applyFont="1" applyFill="1" applyAlignment="1" applyProtection="1">
      <alignment horizontal="right" vertical="center"/>
      <protection locked="0" hidden="1"/>
    </xf>
    <xf numFmtId="168" fontId="10" fillId="0" borderId="0" xfId="0" applyNumberFormat="1" applyFont="1" applyFill="1" applyAlignment="1" applyProtection="1">
      <alignment horizontal="center" wrapText="1"/>
      <protection locked="0" hidden="1"/>
    </xf>
    <xf numFmtId="168" fontId="10" fillId="0" borderId="0" xfId="0" applyNumberFormat="1" applyFont="1" applyFill="1" applyAlignment="1" applyProtection="1">
      <alignment horizontal="center" vertical="center" wrapText="1"/>
      <protection locked="0" hidden="1"/>
    </xf>
    <xf numFmtId="167" fontId="9" fillId="0" borderId="0" xfId="0" applyNumberFormat="1" applyFont="1" applyFill="1" applyAlignment="1" applyProtection="1">
      <alignment horizontal="right" wrapText="1"/>
      <protection locked="0" hidden="1"/>
    </xf>
    <xf numFmtId="0" fontId="9" fillId="0" borderId="0" xfId="0" applyNumberFormat="1" applyFont="1" applyFill="1" applyAlignment="1" applyProtection="1">
      <alignment horizontal="center" wrapText="1"/>
      <protection locked="0" hidden="1"/>
    </xf>
    <xf numFmtId="0" fontId="5" fillId="0" borderId="0" xfId="0" applyFont="1" applyFill="1" applyAlignment="1" applyProtection="1">
      <alignment horizontal="center"/>
      <protection locked="0" hidden="1"/>
    </xf>
    <xf numFmtId="0" fontId="4" fillId="0" borderId="0" xfId="0" applyFont="1" applyFill="1" applyBorder="1" applyAlignment="1" applyProtection="1">
      <alignment horizontal="center" vertical="top" wrapText="1"/>
      <protection locked="0" hidden="1"/>
    </xf>
    <xf numFmtId="0" fontId="0" fillId="0" borderId="0" xfId="0" applyFill="1" applyProtection="1"/>
    <xf numFmtId="0" fontId="0" fillId="0" borderId="0" xfId="0" applyFill="1" applyAlignment="1" applyProtection="1">
      <alignment horizontal="center" vertical="center"/>
    </xf>
    <xf numFmtId="0" fontId="0" fillId="0" borderId="0" xfId="0" applyFill="1" applyAlignment="1" applyProtection="1">
      <alignment vertical="center"/>
    </xf>
    <xf numFmtId="0" fontId="0" fillId="0" borderId="0" xfId="0" applyFill="1" applyAlignment="1" applyProtection="1">
      <alignment horizontal="center" vertical="center" wrapText="1"/>
    </xf>
    <xf numFmtId="0" fontId="0" fillId="0" borderId="0" xfId="0" applyFill="1" applyAlignment="1" applyProtection="1">
      <alignment horizontal="center"/>
    </xf>
    <xf numFmtId="0" fontId="0" fillId="0" borderId="4" xfId="0" applyFill="1" applyBorder="1" applyAlignment="1" applyProtection="1">
      <alignment horizontal="center" vertical="center" wrapText="1"/>
    </xf>
    <xf numFmtId="0" fontId="0" fillId="0" borderId="4" xfId="0" applyFill="1" applyBorder="1" applyAlignment="1" applyProtection="1">
      <alignment horizontal="center" vertical="center"/>
    </xf>
    <xf numFmtId="0" fontId="0" fillId="0" borderId="4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center" vertical="center"/>
    </xf>
    <xf numFmtId="0" fontId="0" fillId="0" borderId="0" xfId="0" applyFill="1" applyAlignment="1" applyProtection="1">
      <alignment vertical="top"/>
    </xf>
    <xf numFmtId="0" fontId="0" fillId="0" borderId="0" xfId="0" applyFill="1" applyBorder="1" applyAlignment="1" applyProtection="1">
      <alignment horizontal="center" vertical="top"/>
    </xf>
    <xf numFmtId="0" fontId="0" fillId="0" borderId="4" xfId="0" applyFill="1" applyBorder="1" applyAlignment="1" applyProtection="1">
      <alignment horizontal="center" vertical="top" wrapText="1"/>
    </xf>
    <xf numFmtId="0" fontId="6" fillId="0" borderId="0" xfId="0" applyFont="1" applyFill="1" applyAlignment="1" applyProtection="1">
      <alignment vertical="top"/>
    </xf>
    <xf numFmtId="0" fontId="6" fillId="0" borderId="0" xfId="0" applyFont="1" applyFill="1" applyBorder="1" applyAlignment="1" applyProtection="1">
      <alignment horizontal="center" vertical="top" wrapText="1"/>
    </xf>
    <xf numFmtId="0" fontId="6" fillId="0" borderId="4" xfId="0" applyFont="1" applyFill="1" applyBorder="1" applyAlignment="1" applyProtection="1">
      <alignment horizontal="left" vertical="top" wrapText="1"/>
    </xf>
    <xf numFmtId="0" fontId="6" fillId="0" borderId="4" xfId="0" applyFont="1" applyFill="1" applyBorder="1" applyAlignment="1" applyProtection="1">
      <alignment horizontal="left" vertical="top"/>
    </xf>
    <xf numFmtId="0" fontId="14" fillId="0" borderId="0" xfId="0" applyFont="1"/>
    <xf numFmtId="0" fontId="14" fillId="0" borderId="11" xfId="0" applyFont="1" applyBorder="1"/>
    <xf numFmtId="0" fontId="14" fillId="0" borderId="12" xfId="0" applyFont="1" applyBorder="1"/>
    <xf numFmtId="0" fontId="15" fillId="2" borderId="5" xfId="0" applyFont="1" applyFill="1" applyBorder="1" applyAlignment="1">
      <alignment horizontal="center" vertical="center"/>
    </xf>
    <xf numFmtId="0" fontId="16" fillId="3" borderId="10" xfId="0" applyFont="1" applyFill="1" applyBorder="1"/>
    <xf numFmtId="0" fontId="16" fillId="4" borderId="11" xfId="0" applyFont="1" applyFill="1" applyBorder="1"/>
    <xf numFmtId="0" fontId="16" fillId="5" borderId="11" xfId="0" applyFont="1" applyFill="1" applyBorder="1"/>
    <xf numFmtId="0" fontId="5" fillId="0" borderId="8" xfId="0" applyFont="1" applyFill="1" applyBorder="1" applyProtection="1"/>
    <xf numFmtId="0" fontId="5" fillId="0" borderId="4" xfId="0" applyFont="1" applyFill="1" applyBorder="1" applyProtection="1"/>
    <xf numFmtId="0" fontId="5" fillId="0" borderId="4" xfId="0" applyFont="1" applyFill="1" applyBorder="1" applyAlignment="1" applyProtection="1">
      <alignment vertical="center"/>
    </xf>
    <xf numFmtId="0" fontId="5" fillId="0" borderId="4" xfId="0" applyFont="1" applyFill="1" applyBorder="1" applyAlignment="1" applyProtection="1">
      <alignment horizontal="left" vertical="center"/>
    </xf>
    <xf numFmtId="0" fontId="17" fillId="0" borderId="13" xfId="0" applyFont="1" applyBorder="1"/>
    <xf numFmtId="0" fontId="5" fillId="0" borderId="13" xfId="0" applyFont="1" applyFill="1" applyBorder="1" applyProtection="1"/>
    <xf numFmtId="0" fontId="5" fillId="0" borderId="15" xfId="0" applyFont="1" applyFill="1" applyBorder="1" applyAlignment="1" applyProtection="1">
      <alignment horizontal="left" vertical="center"/>
    </xf>
    <xf numFmtId="0" fontId="17" fillId="0" borderId="4" xfId="0" applyFont="1" applyFill="1" applyBorder="1"/>
    <xf numFmtId="0" fontId="5" fillId="0" borderId="14" xfId="0" applyFont="1" applyFill="1" applyBorder="1" applyAlignment="1" applyProtection="1">
      <alignment horizontal="left" vertical="center"/>
    </xf>
    <xf numFmtId="0" fontId="13" fillId="0" borderId="4" xfId="0" applyFont="1" applyFill="1" applyBorder="1" applyAlignment="1" applyProtection="1">
      <alignment horizontal="center" vertical="center"/>
    </xf>
    <xf numFmtId="0" fontId="13" fillId="0" borderId="4" xfId="0" applyFont="1" applyFill="1" applyBorder="1" applyAlignment="1" applyProtection="1">
      <alignment horizontal="center"/>
    </xf>
    <xf numFmtId="0" fontId="13" fillId="0" borderId="4" xfId="0" applyFont="1" applyFill="1" applyBorder="1" applyAlignment="1" applyProtection="1">
      <alignment horizontal="center" vertical="center" wrapText="1"/>
    </xf>
    <xf numFmtId="0" fontId="0" fillId="0" borderId="0" xfId="0" applyFill="1"/>
    <xf numFmtId="0" fontId="18" fillId="0" borderId="4" xfId="0" applyFont="1" applyFill="1" applyBorder="1" applyAlignment="1" applyProtection="1">
      <alignment vertical="top"/>
    </xf>
    <xf numFmtId="0" fontId="18" fillId="0" borderId="4" xfId="0" applyFont="1" applyFill="1" applyBorder="1" applyAlignment="1" applyProtection="1">
      <alignment horizontal="center" vertical="top"/>
    </xf>
    <xf numFmtId="0" fontId="19" fillId="0" borderId="4" xfId="0" applyFont="1" applyFill="1" applyBorder="1" applyAlignment="1" applyProtection="1">
      <alignment horizontal="center" vertical="center"/>
    </xf>
    <xf numFmtId="0" fontId="19" fillId="0" borderId="4" xfId="0" applyFont="1" applyFill="1" applyBorder="1" applyProtection="1"/>
    <xf numFmtId="0" fontId="19" fillId="0" borderId="4" xfId="0" applyFont="1" applyFill="1" applyBorder="1" applyAlignment="1" applyProtection="1">
      <alignment horizontal="left" vertical="center"/>
    </xf>
    <xf numFmtId="0" fontId="19" fillId="0" borderId="4" xfId="0" applyFont="1" applyFill="1" applyBorder="1" applyAlignment="1" applyProtection="1">
      <alignment vertical="top"/>
    </xf>
    <xf numFmtId="0" fontId="19" fillId="0" borderId="0" xfId="0" applyFont="1" applyFill="1"/>
    <xf numFmtId="0" fontId="19" fillId="0" borderId="0" xfId="0" applyFont="1" applyFill="1" applyProtection="1"/>
    <xf numFmtId="0" fontId="19" fillId="0" borderId="0" xfId="0" applyFont="1" applyFill="1" applyAlignment="1" applyProtection="1">
      <alignment horizontal="center" vertical="center"/>
    </xf>
    <xf numFmtId="0" fontId="18" fillId="0" borderId="4" xfId="0" applyFont="1" applyFill="1" applyBorder="1" applyAlignment="1" applyProtection="1">
      <alignment horizontal="left" vertical="top"/>
    </xf>
    <xf numFmtId="0" fontId="6" fillId="0" borderId="4" xfId="0" applyFont="1" applyFill="1" applyBorder="1" applyAlignment="1" applyProtection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0" fillId="0" borderId="16" xfId="0" applyBorder="1"/>
    <xf numFmtId="0" fontId="0" fillId="0" borderId="10" xfId="0" applyBorder="1"/>
    <xf numFmtId="0" fontId="0" fillId="0" borderId="8" xfId="0" applyBorder="1"/>
    <xf numFmtId="0" fontId="0" fillId="0" borderId="17" xfId="0" applyBorder="1"/>
    <xf numFmtId="0" fontId="0" fillId="0" borderId="11" xfId="0" applyBorder="1"/>
    <xf numFmtId="0" fontId="0" fillId="0" borderId="15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6" borderId="0" xfId="0" applyFill="1"/>
    <xf numFmtId="0" fontId="0" fillId="0" borderId="0" xfId="0" pivotButton="1"/>
    <xf numFmtId="14" fontId="0" fillId="0" borderId="0" xfId="0" applyNumberFormat="1" applyAlignment="1">
      <alignment horizontal="left"/>
    </xf>
    <xf numFmtId="14" fontId="0" fillId="0" borderId="25" xfId="0" applyNumberFormat="1" applyBorder="1" applyAlignment="1">
      <alignment horizontal="left"/>
    </xf>
    <xf numFmtId="14" fontId="0" fillId="0" borderId="26" xfId="0" applyNumberFormat="1" applyBorder="1" applyAlignment="1">
      <alignment horizontal="left"/>
    </xf>
    <xf numFmtId="14" fontId="0" fillId="0" borderId="27" xfId="0" applyNumberFormat="1" applyBorder="1" applyAlignment="1">
      <alignment horizontal="left"/>
    </xf>
    <xf numFmtId="2" fontId="0" fillId="0" borderId="18" xfId="0" applyNumberFormat="1" applyBorder="1" applyAlignment="1">
      <alignment horizontal="center" vertical="center"/>
    </xf>
    <xf numFmtId="2" fontId="0" fillId="0" borderId="19" xfId="0" applyNumberFormat="1" applyBorder="1" applyAlignment="1">
      <alignment horizontal="center" vertical="center"/>
    </xf>
    <xf numFmtId="2" fontId="0" fillId="0" borderId="20" xfId="0" applyNumberFormat="1" applyBorder="1" applyAlignment="1">
      <alignment horizontal="center" vertical="center"/>
    </xf>
    <xf numFmtId="2" fontId="0" fillId="0" borderId="21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2" fontId="0" fillId="0" borderId="22" xfId="0" applyNumberFormat="1" applyBorder="1" applyAlignment="1">
      <alignment horizontal="center" vertical="center"/>
    </xf>
    <xf numFmtId="2" fontId="0" fillId="0" borderId="23" xfId="0" applyNumberFormat="1" applyBorder="1" applyAlignment="1">
      <alignment horizontal="center" vertical="center"/>
    </xf>
    <xf numFmtId="2" fontId="0" fillId="0" borderId="24" xfId="0" applyNumberFormat="1" applyBorder="1" applyAlignment="1">
      <alignment horizontal="center" vertical="center"/>
    </xf>
    <xf numFmtId="2" fontId="0" fillId="0" borderId="16" xfId="0" applyNumberFormat="1" applyBorder="1" applyAlignment="1">
      <alignment horizontal="center" vertical="center"/>
    </xf>
    <xf numFmtId="0" fontId="0" fillId="6" borderId="0" xfId="0" applyFill="1" applyAlignment="1">
      <alignment horizontal="left"/>
    </xf>
    <xf numFmtId="0" fontId="2" fillId="0" borderId="6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7" xfId="0" applyFont="1" applyBorder="1" applyAlignment="1">
      <alignment horizontal="center"/>
    </xf>
  </cellXfs>
  <cellStyles count="1">
    <cellStyle name="Normal" xfId="0" builtinId="0"/>
  </cellStyles>
  <dxfs count="17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 patternType="solid">
          <fgColor auto="1"/>
          <bgColor rgb="FF00FFFF"/>
        </patternFill>
      </fill>
    </dxf>
    <dxf>
      <border>
        <vertical style="thin">
          <color auto="1"/>
        </vertic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</border>
    </dxf>
    <dxf>
      <alignment vertical="center" readingOrder="0"/>
    </dxf>
    <dxf>
      <alignment horizontal="center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vertical style="thin">
          <color auto="1"/>
        </vertical>
        <horizontal style="thin">
          <color auto="1"/>
        </horizontal>
      </border>
    </dxf>
    <dxf>
      <border>
        <vertical style="thin">
          <color auto="1"/>
        </vertical>
        <horizontal style="thin">
          <color auto="1"/>
        </horizontal>
      </border>
    </dxf>
  </dxfs>
  <tableStyles count="0" defaultTableStyle="TableStyleMedium2" defaultPivotStyle="PivotStyleLight16"/>
  <colors>
    <mruColors>
      <color rgb="FF66CCFF"/>
      <color rgb="FF33CCCC"/>
      <color rgb="FF00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ub bibi" refreshedDate="42190.862680555554" createdVersion="5" refreshedVersion="5" minRefreshableVersion="3" recordCount="359">
  <cacheSource type="worksheet">
    <worksheetSource name="base"/>
  </cacheSource>
  <cacheFields count="24">
    <cacheField name="Date" numFmtId="14">
      <sharedItems containsSemiMixedTypes="0" containsNonDate="0" containsDate="1" containsString="0" minDate="1993-05-11T00:00:00" maxDate="2015-07-02T00:00:00" count="150">
        <d v="1993-05-11T00:00:00"/>
        <d v="1999-09-14T00:00:00"/>
        <d v="2002-05-18T00:00:00"/>
        <d v="2003-06-26T00:00:00"/>
        <d v="2004-01-13T00:00:00"/>
        <d v="2004-09-21T00:00:00"/>
        <d v="2005-03-15T00:00:00"/>
        <d v="2005-03-30T00:00:00"/>
        <d v="2006-02-09T00:00:00"/>
        <d v="2006-03-03T00:00:00"/>
        <d v="2006-12-01T00:00:00"/>
        <d v="2006-12-08T00:00:00"/>
        <d v="2006-12-13T00:00:00"/>
        <d v="2007-01-29T00:00:00"/>
        <d v="2007-03-05T00:00:00"/>
        <d v="2007-04-25T00:00:00"/>
        <d v="2007-05-03T00:00:00"/>
        <d v="2007-05-11T00:00:00"/>
        <d v="2007-05-29T00:00:00"/>
        <d v="2007-06-19T00:00:00"/>
        <d v="2007-06-21T00:00:00"/>
        <d v="2007-06-28T00:00:00"/>
        <d v="2007-07-03T00:00:00"/>
        <d v="2007-08-29T00:00:00"/>
        <d v="2007-12-24T00:00:00"/>
        <d v="2008-03-03T00:00:00"/>
        <d v="2008-03-06T00:00:00"/>
        <d v="2008-03-10T00:00:00"/>
        <d v="2008-03-11T00:00:00"/>
        <d v="2008-03-13T00:00:00"/>
        <d v="2008-06-23T00:00:00"/>
        <d v="2008-09-22T00:00:00"/>
        <d v="2009-01-23T00:00:00"/>
        <d v="2009-02-03T00:00:00"/>
        <d v="2009-02-13T00:00:00"/>
        <d v="2009-03-04T00:00:00"/>
        <d v="2009-03-31T00:00:00"/>
        <d v="2009-05-22T00:00:00"/>
        <d v="2009-06-03T00:00:00"/>
        <d v="2009-06-06T00:00:00"/>
        <d v="2009-06-17T00:00:00"/>
        <d v="2009-06-18T00:00:00"/>
        <d v="2009-07-27T00:00:00"/>
        <d v="2009-08-19T00:00:00"/>
        <d v="2009-08-20T00:00:00"/>
        <d v="2009-09-10T00:00:00"/>
        <d v="2009-09-11T00:00:00"/>
        <d v="2009-10-16T00:00:00"/>
        <d v="2009-10-21T00:00:00"/>
        <d v="2009-10-28T00:00:00"/>
        <d v="2009-10-29T00:00:00"/>
        <d v="2009-11-10T00:00:00"/>
        <d v="2009-12-09T00:00:00"/>
        <d v="2009-12-22T00:00:00"/>
        <d v="2009-12-24T00:00:00"/>
        <d v="2009-12-31T00:00:00"/>
        <d v="2010-01-13T00:00:00"/>
        <d v="2010-01-25T00:00:00"/>
        <d v="2010-02-01T00:00:00"/>
        <d v="2010-02-05T00:00:00"/>
        <d v="2010-03-05T00:00:00"/>
        <d v="2010-03-10T00:00:00"/>
        <d v="2010-03-13T00:00:00"/>
        <d v="2010-03-29T00:00:00"/>
        <d v="2010-04-01T00:00:00"/>
        <d v="2010-04-06T00:00:00"/>
        <d v="2010-04-28T00:00:00"/>
        <d v="2010-04-29T00:00:00"/>
        <d v="2010-05-10T00:00:00"/>
        <d v="2010-05-31T00:00:00"/>
        <d v="2010-06-14T00:00:00"/>
        <d v="2010-06-17T00:00:00"/>
        <d v="2010-06-18T00:00:00"/>
        <d v="2010-06-24T00:00:00"/>
        <d v="2010-06-25T00:00:00"/>
        <d v="2010-07-06T00:00:00"/>
        <d v="2010-08-09T00:00:00"/>
        <d v="2010-08-19T00:00:00"/>
        <d v="2010-08-26T00:00:00"/>
        <d v="2010-08-31T00:00:00"/>
        <d v="2010-09-02T00:00:00"/>
        <d v="2010-09-06T00:00:00"/>
        <d v="2010-09-13T00:00:00"/>
        <d v="2010-09-20T00:00:00"/>
        <d v="2010-10-04T00:00:00"/>
        <d v="2010-10-06T00:00:00"/>
        <d v="2010-10-11T00:00:00"/>
        <d v="2010-11-17T00:00:00"/>
        <d v="2011-01-17T00:00:00"/>
        <d v="2011-04-01T00:00:00"/>
        <d v="2011-04-05T00:00:00"/>
        <d v="2011-04-19T00:00:00"/>
        <d v="2011-05-11T00:00:00"/>
        <d v="2011-05-17T00:00:00"/>
        <d v="2011-05-19T00:00:00"/>
        <d v="2011-05-30T00:00:00"/>
        <d v="2011-07-04T00:00:00"/>
        <d v="2011-07-07T00:00:00"/>
        <d v="2011-07-08T00:00:00"/>
        <d v="2011-08-12T00:00:00"/>
        <d v="2011-09-19T00:00:00"/>
        <d v="2011-10-07T00:00:00"/>
        <d v="2011-10-24T00:00:00"/>
        <d v="2011-12-02T00:00:00"/>
        <d v="2011-12-05T00:00:00"/>
        <d v="2011-12-07T00:00:00"/>
        <d v="2011-12-08T00:00:00"/>
        <d v="2012-04-14T00:00:00"/>
        <d v="2012-04-18T00:00:00"/>
        <d v="2012-06-18T00:00:00"/>
        <d v="2012-06-25T00:00:00"/>
        <d v="2012-09-06T00:00:00"/>
        <d v="2012-10-11T00:00:00"/>
        <d v="2013-06-06T00:00:00"/>
        <d v="2013-06-18T00:00:00"/>
        <d v="2013-06-19T00:00:00"/>
        <d v="2013-06-25T00:00:00"/>
        <d v="2013-06-28T00:00:00"/>
        <d v="2013-12-13T00:00:00"/>
        <d v="2013-12-20T00:00:00"/>
        <d v="2013-12-24T00:00:00"/>
        <d v="2013-12-27T00:00:00"/>
        <d v="2014-03-12T00:00:00"/>
        <d v="2014-03-14T00:00:00"/>
        <d v="2014-06-03T00:00:00"/>
        <d v="2014-06-04T00:00:00"/>
        <d v="2014-06-05T00:00:00"/>
        <d v="2014-06-06T00:00:00"/>
        <d v="2014-06-10T00:00:00"/>
        <d v="2014-06-12T00:00:00"/>
        <d v="2014-07-08T00:00:00"/>
        <d v="2014-11-12T00:00:00"/>
        <d v="2014-11-18T00:00:00"/>
        <d v="2014-11-20T00:00:00"/>
        <d v="2014-11-26T00:00:00"/>
        <d v="2014-12-19T00:00:00"/>
        <d v="2015-01-09T00:00:00"/>
        <d v="2015-01-13T00:00:00"/>
        <d v="2015-01-22T00:00:00"/>
        <d v="2015-01-23T00:00:00"/>
        <d v="2015-02-21T00:00:00"/>
        <d v="2015-03-27T00:00:00"/>
        <d v="2015-04-03T00:00:00"/>
        <d v="2015-04-15T00:00:00"/>
        <d v="2015-05-26T00:00:00"/>
        <d v="2015-05-29T00:00:00"/>
        <d v="2015-06-09T00:00:00"/>
        <d v="2015-06-12T00:00:00"/>
        <d v="2015-06-26T00:00:00"/>
        <d v="2015-07-01T00:00:00"/>
      </sharedItems>
      <fieldGroup par="23" base="0">
        <rangePr groupBy="months" startDate="1993-05-11T00:00:00" endDate="2015-07-02T00:00:00"/>
        <groupItems count="14">
          <s v="&lt;11/05/1993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7/2015"/>
        </groupItems>
      </fieldGroup>
    </cacheField>
    <cacheField name="Code" numFmtId="0">
      <sharedItems containsSemiMixedTypes="0" containsString="0" containsNumber="1" containsInteger="1" minValue="801" maxValue="829"/>
    </cacheField>
    <cacheField name="xxx" numFmtId="0">
      <sharedItems containsSemiMixedTypes="0" containsString="0" containsNumber="1" containsInteger="1" minValue="901" maxValue="929"/>
    </cacheField>
    <cacheField name="Sect" numFmtId="0">
      <sharedItems containsSemiMixedTypes="0" containsString="0" containsNumber="1" containsInteger="1" minValue="104" maxValue="104"/>
    </cacheField>
    <cacheField name="chaussettes" numFmtId="0">
      <sharedItems/>
    </cacheField>
    <cacheField name="capitaine" numFmtId="0">
      <sharedItems count="22">
        <s v="courgette"/>
        <s v="potiron"/>
        <s v="melon"/>
        <s v="ratatouille"/>
        <s v="noisette"/>
        <s v="poireaux"/>
        <s v="cactus"/>
        <s v="fraise"/>
        <s v="groseille"/>
        <s v="Radis"/>
        <s v="potimaron"/>
        <s v="artichauts"/>
        <s v="aubergine"/>
        <s v="avocat"/>
        <s v="raisin"/>
        <s v="patate douce"/>
        <s v="Carotte"/>
        <s v="cornichons"/>
        <s v="salade"/>
        <s v="poivron rouge"/>
        <s v="cotte de blette"/>
        <s v="epinard"/>
      </sharedItems>
    </cacheField>
    <cacheField name="Arrivée Nbrs" numFmtId="0">
      <sharedItems containsSemiMixedTypes="0" containsString="0" containsNumber="1" containsInteger="1" minValue="1" maxValue="3"/>
    </cacheField>
    <cacheField name="xxxx" numFmtId="164">
      <sharedItems/>
    </cacheField>
    <cacheField name="Vol" numFmtId="165">
      <sharedItems containsString="0" containsBlank="1" containsNumber="1" minValue="0.45" maxValue="84"/>
    </cacheField>
    <cacheField name="Temps " numFmtId="166">
      <sharedItems containsString="0" containsBlank="1" containsNumber="1" minValue="1" maxValue="315"/>
    </cacheField>
    <cacheField name="M3 /J" numFmtId="167">
      <sharedItems containsMixedTypes="1" containsNumber="1" minValue="0.81509433962264155" maxValue="1054.08"/>
    </cacheField>
    <cacheField name="xxxx2" numFmtId="164">
      <sharedItems containsMixedTypes="1" containsNumber="1" containsInteger="1" minValue="0" maxValue="0"/>
    </cacheField>
    <cacheField name="Vol2" numFmtId="168">
      <sharedItems containsString="0" containsBlank="1" containsNumber="1" minValue="1" maxValue="74"/>
    </cacheField>
    <cacheField name="Temps 2" numFmtId="166">
      <sharedItems containsString="0" containsBlank="1" containsNumber="1" minValue="4" maxValue="320"/>
    </cacheField>
    <cacheField name="M3 /J2" numFmtId="167">
      <sharedItems containsMixedTypes="1" containsNumber="1" minValue="0.48000000000000004" maxValue="144.00000000000003"/>
    </cacheField>
    <cacheField name="xxxx3" numFmtId="164">
      <sharedItems containsMixedTypes="1" containsNumber="1" containsInteger="1" minValue="0" maxValue="0"/>
    </cacheField>
    <cacheField name="Vol3" numFmtId="168">
      <sharedItems containsString="0" containsBlank="1" containsNumber="1" containsInteger="1" minValue="2" maxValue="10"/>
    </cacheField>
    <cacheField name="Temps 3" numFmtId="166">
      <sharedItems containsString="0" containsBlank="1" containsNumber="1" minValue="4.0599999999999996" maxValue="20.37"/>
    </cacheField>
    <cacheField name="M3 /J3" numFmtId="167">
      <sharedItems containsMixedTypes="1" containsNumber="1" minValue="34.56" maxValue="123.42857142857144"/>
    </cacheField>
    <cacheField name="Total M3/J " numFmtId="167">
      <sharedItems containsSemiMixedTypes="0" containsString="0" containsNumber="1" minValue="0" maxValue="1054.08"/>
    </cacheField>
    <cacheField name="Mois" numFmtId="0">
      <sharedItems containsSemiMixedTypes="0" containsString="0" containsNumber="1" containsInteger="1" minValue="1" maxValue="12"/>
    </cacheField>
    <cacheField name="Année" numFmtId="0">
      <sharedItems containsSemiMixedTypes="0" containsString="0" containsNumber="1" containsInteger="1" minValue="1993" maxValue="2015"/>
    </cacheField>
    <cacheField name="Observations" numFmtId="0">
      <sharedItems containsNonDate="0" containsString="0" containsBlank="1"/>
    </cacheField>
    <cacheField name="Années" numFmtId="0" databaseField="0">
      <fieldGroup base="0">
        <rangePr groupBy="years" startDate="1993-05-11T00:00:00" endDate="2015-07-02T00:00:00"/>
        <groupItems count="25">
          <s v="&lt;11/05/1993"/>
          <s v="1993"/>
          <s v="1994"/>
          <s v="1995"/>
          <s v="1996"/>
          <s v="1997"/>
          <s v="1998"/>
          <s v="1999"/>
          <s v="2000"/>
          <s v="2001"/>
          <s v="2002"/>
          <s v="2003"/>
          <s v="2004"/>
          <s v="2005"/>
          <s v="2006"/>
          <s v="2007"/>
          <s v="2008"/>
          <s v="2009"/>
          <s v="2010"/>
          <s v="2011"/>
          <s v="2012"/>
          <s v="2013"/>
          <s v="2014"/>
          <s v="2015"/>
          <s v="&gt;02/07/2015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59">
  <r>
    <x v="0"/>
    <n v="825"/>
    <n v="925"/>
    <n v="104"/>
    <s v="courgette1"/>
    <x v="0"/>
    <n v="2"/>
    <s v="ly"/>
    <n v="25"/>
    <n v="60"/>
    <n v="36.000000000000007"/>
    <s v="xcbfd"/>
    <n v="20"/>
    <n v="60"/>
    <n v="28.8"/>
    <n v="0"/>
    <m/>
    <m/>
    <s v=""/>
    <n v="64.800000000000011"/>
    <n v="5"/>
    <n v="1993"/>
    <m/>
  </r>
  <r>
    <x v="1"/>
    <n v="825"/>
    <n v="925"/>
    <n v="104"/>
    <s v="courgette1"/>
    <x v="0"/>
    <n v="2"/>
    <s v="ly"/>
    <n v="2"/>
    <n v="87"/>
    <n v="1.9862068965517243"/>
    <s v="xcbfd"/>
    <m/>
    <m/>
    <s v=""/>
    <n v="0"/>
    <m/>
    <m/>
    <s v=""/>
    <n v="1.9862068965517243"/>
    <n v="9"/>
    <n v="1999"/>
    <m/>
  </r>
  <r>
    <x v="2"/>
    <n v="811"/>
    <n v="911"/>
    <n v="104"/>
    <s v="potiron1"/>
    <x v="1"/>
    <n v="1"/>
    <s v="iku"/>
    <n v="12"/>
    <n v="157"/>
    <n v="6.6038216560509557"/>
    <s v="srj,dnd"/>
    <m/>
    <m/>
    <s v=""/>
    <n v="0"/>
    <m/>
    <m/>
    <s v=""/>
    <n v="6.6038216560509557"/>
    <n v="5"/>
    <n v="2002"/>
    <m/>
  </r>
  <r>
    <x v="3"/>
    <n v="801"/>
    <n v="901"/>
    <n v="104"/>
    <s v="melon1"/>
    <x v="2"/>
    <n v="2"/>
    <s v="bb"/>
    <n v="2"/>
    <n v="17"/>
    <n v="10.164705882352942"/>
    <s v="nd,"/>
    <n v="2"/>
    <n v="23"/>
    <n v="7.5130434782608697"/>
    <n v="0"/>
    <m/>
    <m/>
    <s v=""/>
    <n v="17.677749360613813"/>
    <n v="6"/>
    <n v="2003"/>
    <m/>
  </r>
  <r>
    <x v="4"/>
    <n v="812"/>
    <n v="912"/>
    <n v="104"/>
    <s v="ratatouille1"/>
    <x v="3"/>
    <n v="1"/>
    <s v="uy-z"/>
    <n v="10"/>
    <n v="14"/>
    <n v="61.714285714285722"/>
    <n v="0"/>
    <m/>
    <m/>
    <s v=""/>
    <n v="0"/>
    <m/>
    <m/>
    <s v=""/>
    <n v="61.714285714285722"/>
    <n v="1"/>
    <n v="2004"/>
    <m/>
  </r>
  <r>
    <x v="5"/>
    <n v="823"/>
    <n v="923"/>
    <n v="104"/>
    <s v="Osfond1"/>
    <x v="4"/>
    <n v="1"/>
    <s v="om"/>
    <n v="10"/>
    <n v="60"/>
    <n v="14.4"/>
    <n v="0"/>
    <m/>
    <m/>
    <s v=""/>
    <n v="0"/>
    <m/>
    <m/>
    <s v=""/>
    <n v="14.4"/>
    <n v="9"/>
    <n v="2004"/>
    <m/>
  </r>
  <r>
    <x v="5"/>
    <n v="824"/>
    <n v="924"/>
    <n v="104"/>
    <s v="poreaux1"/>
    <x v="5"/>
    <n v="1"/>
    <s v="hghf"/>
    <n v="4"/>
    <n v="60"/>
    <n v="5.7600000000000007"/>
    <n v="0"/>
    <m/>
    <m/>
    <s v=""/>
    <n v="0"/>
    <m/>
    <m/>
    <s v=""/>
    <n v="5.7600000000000007"/>
    <n v="9"/>
    <n v="2004"/>
    <m/>
  </r>
  <r>
    <x v="6"/>
    <n v="801"/>
    <n v="901"/>
    <n v="104"/>
    <s v="melon1"/>
    <x v="2"/>
    <n v="2"/>
    <s v="bb"/>
    <n v="19"/>
    <n v="60"/>
    <n v="27.36"/>
    <s v="nd,"/>
    <n v="60"/>
    <n v="60"/>
    <n v="86.4"/>
    <n v="0"/>
    <m/>
    <m/>
    <s v=""/>
    <n v="113.76"/>
    <n v="3"/>
    <n v="2005"/>
    <m/>
  </r>
  <r>
    <x v="7"/>
    <n v="801"/>
    <n v="901"/>
    <n v="104"/>
    <s v="melon1"/>
    <x v="2"/>
    <n v="2"/>
    <s v="bb"/>
    <n v="16"/>
    <n v="60"/>
    <n v="23.040000000000003"/>
    <s v="nd,"/>
    <n v="74"/>
    <n v="60"/>
    <n v="106.56000000000002"/>
    <n v="0"/>
    <m/>
    <m/>
    <s v=""/>
    <n v="129.60000000000002"/>
    <n v="3"/>
    <n v="2005"/>
    <m/>
  </r>
  <r>
    <x v="8"/>
    <n v="823"/>
    <n v="923"/>
    <n v="104"/>
    <s v="Osfond1"/>
    <x v="4"/>
    <n v="1"/>
    <s v="om"/>
    <n v="10"/>
    <n v="40"/>
    <n v="21.6"/>
    <n v="0"/>
    <m/>
    <m/>
    <s v=""/>
    <n v="0"/>
    <m/>
    <m/>
    <s v=""/>
    <n v="21.6"/>
    <n v="2"/>
    <n v="2006"/>
    <m/>
  </r>
  <r>
    <x v="9"/>
    <n v="812"/>
    <n v="912"/>
    <n v="104"/>
    <s v="ratatouille1"/>
    <x v="3"/>
    <n v="1"/>
    <s v="uy-z"/>
    <n v="2"/>
    <n v="75"/>
    <n v="2.3040000000000003"/>
    <n v="0"/>
    <m/>
    <m/>
    <s v=""/>
    <n v="0"/>
    <m/>
    <m/>
    <s v=""/>
    <n v="2.3040000000000003"/>
    <n v="3"/>
    <n v="2006"/>
    <m/>
  </r>
  <r>
    <x v="9"/>
    <n v="824"/>
    <n v="924"/>
    <n v="104"/>
    <s v="poreaux1"/>
    <x v="5"/>
    <n v="1"/>
    <s v="hghf"/>
    <n v="2"/>
    <n v="19"/>
    <n v="9.094736842105263"/>
    <n v="0"/>
    <m/>
    <m/>
    <s v=""/>
    <n v="0"/>
    <m/>
    <m/>
    <s v=""/>
    <n v="9.094736842105263"/>
    <n v="3"/>
    <n v="2006"/>
    <m/>
  </r>
  <r>
    <x v="10"/>
    <n v="824"/>
    <n v="924"/>
    <n v="104"/>
    <s v="poreaux1"/>
    <x v="5"/>
    <n v="1"/>
    <s v="hghf"/>
    <n v="2"/>
    <n v="11"/>
    <n v="15.709090909090911"/>
    <n v="0"/>
    <m/>
    <m/>
    <s v=""/>
    <n v="0"/>
    <m/>
    <m/>
    <s v=""/>
    <n v="15.709090909090911"/>
    <n v="12"/>
    <n v="2006"/>
    <m/>
  </r>
  <r>
    <x v="11"/>
    <n v="812"/>
    <n v="912"/>
    <n v="104"/>
    <s v="ratatouille1"/>
    <x v="3"/>
    <n v="1"/>
    <s v="uy-z"/>
    <n v="2"/>
    <n v="30"/>
    <n v="5.7600000000000007"/>
    <n v="0"/>
    <m/>
    <m/>
    <s v=""/>
    <n v="0"/>
    <m/>
    <m/>
    <s v=""/>
    <n v="5.7600000000000007"/>
    <n v="12"/>
    <n v="2006"/>
    <m/>
  </r>
  <r>
    <x v="12"/>
    <n v="813"/>
    <n v="913"/>
    <n v="104"/>
    <s v="cactus1"/>
    <x v="6"/>
    <n v="1"/>
    <s v="uj"/>
    <n v="2"/>
    <n v="44"/>
    <n v="3.9272727272727277"/>
    <n v="0"/>
    <m/>
    <m/>
    <s v=""/>
    <n v="0"/>
    <m/>
    <m/>
    <s v=""/>
    <n v="3.9272727272727277"/>
    <n v="12"/>
    <n v="2006"/>
    <m/>
  </r>
  <r>
    <x v="12"/>
    <n v="817"/>
    <n v="917"/>
    <n v="104"/>
    <s v="fraise1"/>
    <x v="7"/>
    <n v="2"/>
    <s v="kuy"/>
    <n v="2"/>
    <n v="44"/>
    <n v="3.9272727272727277"/>
    <s v="gfshs"/>
    <m/>
    <m/>
    <s v=""/>
    <n v="0"/>
    <m/>
    <m/>
    <s v=""/>
    <n v="3.9272727272727277"/>
    <n v="12"/>
    <n v="2006"/>
    <m/>
  </r>
  <r>
    <x v="13"/>
    <n v="812"/>
    <n v="912"/>
    <n v="104"/>
    <s v="ratatouille1"/>
    <x v="3"/>
    <n v="1"/>
    <s v="uy-z"/>
    <n v="3"/>
    <n v="60"/>
    <n v="4.32"/>
    <n v="0"/>
    <m/>
    <m/>
    <s v=""/>
    <n v="0"/>
    <m/>
    <m/>
    <s v=""/>
    <n v="4.32"/>
    <n v="1"/>
    <n v="2007"/>
    <m/>
  </r>
  <r>
    <x v="13"/>
    <n v="813"/>
    <n v="913"/>
    <n v="104"/>
    <s v="cactus1"/>
    <x v="6"/>
    <n v="1"/>
    <s v="uj"/>
    <n v="1.5"/>
    <n v="60"/>
    <n v="2.16"/>
    <n v="0"/>
    <m/>
    <m/>
    <s v=""/>
    <n v="0"/>
    <m/>
    <m/>
    <s v=""/>
    <n v="2.16"/>
    <n v="1"/>
    <n v="2007"/>
    <m/>
  </r>
  <r>
    <x v="13"/>
    <n v="817"/>
    <n v="917"/>
    <n v="104"/>
    <s v="fraise1"/>
    <x v="7"/>
    <n v="2"/>
    <s v="kuy"/>
    <n v="1.5"/>
    <n v="60"/>
    <n v="2.16"/>
    <s v="gfshs"/>
    <m/>
    <m/>
    <s v=""/>
    <n v="0"/>
    <m/>
    <m/>
    <s v=""/>
    <n v="2.16"/>
    <n v="1"/>
    <n v="2007"/>
    <m/>
  </r>
  <r>
    <x v="14"/>
    <n v="813"/>
    <n v="913"/>
    <n v="104"/>
    <s v="cactus1"/>
    <x v="6"/>
    <n v="1"/>
    <s v="uj"/>
    <n v="2"/>
    <n v="9"/>
    <n v="19.2"/>
    <n v="0"/>
    <m/>
    <m/>
    <s v=""/>
    <n v="0"/>
    <m/>
    <m/>
    <s v=""/>
    <n v="19.2"/>
    <n v="3"/>
    <n v="2007"/>
    <m/>
  </r>
  <r>
    <x v="15"/>
    <n v="815"/>
    <n v="915"/>
    <n v="104"/>
    <s v="groseille"/>
    <x v="8"/>
    <n v="3"/>
    <s v="yty"/>
    <n v="11"/>
    <n v="32"/>
    <n v="29.700000000000003"/>
    <s v="qgtysjh"/>
    <m/>
    <m/>
    <s v=""/>
    <s v=";,hfc"/>
    <m/>
    <m/>
    <s v=""/>
    <n v="29.700000000000003"/>
    <n v="4"/>
    <n v="2007"/>
    <m/>
  </r>
  <r>
    <x v="15"/>
    <n v="817"/>
    <n v="917"/>
    <n v="104"/>
    <s v="fraise1"/>
    <x v="7"/>
    <n v="2"/>
    <s v="kuy"/>
    <n v="6"/>
    <n v="60"/>
    <n v="8.64"/>
    <s v="gfshs"/>
    <n v="11"/>
    <n v="31"/>
    <n v="30.658064516129034"/>
    <n v="0"/>
    <m/>
    <m/>
    <s v=""/>
    <n v="39.298064516129031"/>
    <n v="4"/>
    <n v="2007"/>
    <m/>
  </r>
  <r>
    <x v="16"/>
    <n v="824"/>
    <n v="924"/>
    <n v="104"/>
    <s v="poreaux1"/>
    <x v="5"/>
    <n v="1"/>
    <s v="hghf"/>
    <n v="2"/>
    <n v="16"/>
    <n v="10.8"/>
    <n v="0"/>
    <m/>
    <m/>
    <s v=""/>
    <n v="0"/>
    <m/>
    <m/>
    <s v=""/>
    <n v="10.8"/>
    <n v="5"/>
    <n v="2007"/>
    <m/>
  </r>
  <r>
    <x v="17"/>
    <n v="811"/>
    <n v="911"/>
    <n v="104"/>
    <s v="potiron1"/>
    <x v="1"/>
    <n v="1"/>
    <s v="iku"/>
    <n v="11"/>
    <n v="83"/>
    <n v="11.450602409638556"/>
    <s v="srj,dnd"/>
    <m/>
    <m/>
    <s v=""/>
    <n v="0"/>
    <m/>
    <m/>
    <s v=""/>
    <n v="11.450602409638556"/>
    <n v="5"/>
    <n v="2007"/>
    <m/>
  </r>
  <r>
    <x v="17"/>
    <n v="823"/>
    <n v="923"/>
    <n v="104"/>
    <s v="Osfond1"/>
    <x v="4"/>
    <n v="1"/>
    <s v="om"/>
    <n v="11"/>
    <n v="40"/>
    <n v="23.760000000000005"/>
    <n v="0"/>
    <m/>
    <m/>
    <s v=""/>
    <n v="0"/>
    <m/>
    <m/>
    <s v=""/>
    <n v="23.760000000000005"/>
    <n v="5"/>
    <n v="2007"/>
    <m/>
  </r>
  <r>
    <x v="17"/>
    <n v="824"/>
    <n v="924"/>
    <n v="104"/>
    <s v="poreaux1"/>
    <x v="5"/>
    <n v="1"/>
    <s v="hghf"/>
    <n v="10"/>
    <n v="95"/>
    <n v="9.094736842105263"/>
    <n v="0"/>
    <m/>
    <m/>
    <s v=""/>
    <n v="0"/>
    <m/>
    <m/>
    <s v=""/>
    <n v="9.094736842105263"/>
    <n v="5"/>
    <n v="2007"/>
    <m/>
  </r>
  <r>
    <x v="18"/>
    <n v="828"/>
    <n v="928"/>
    <n v="104"/>
    <s v="Radis1"/>
    <x v="9"/>
    <n v="1"/>
    <s v="ur"/>
    <n v="6"/>
    <n v="13.5"/>
    <n v="38.4"/>
    <n v="0"/>
    <m/>
    <m/>
    <s v=""/>
    <n v="0"/>
    <m/>
    <m/>
    <s v=""/>
    <n v="38.4"/>
    <n v="5"/>
    <n v="2007"/>
    <m/>
  </r>
  <r>
    <x v="19"/>
    <n v="801"/>
    <n v="901"/>
    <n v="104"/>
    <s v="melon1"/>
    <x v="2"/>
    <n v="2"/>
    <s v="bb"/>
    <n v="66"/>
    <n v="60"/>
    <n v="95.04000000000002"/>
    <s v="nd,"/>
    <n v="16"/>
    <n v="60"/>
    <n v="23.040000000000003"/>
    <n v="0"/>
    <m/>
    <m/>
    <s v=""/>
    <n v="118.08000000000003"/>
    <n v="6"/>
    <n v="2007"/>
    <m/>
  </r>
  <r>
    <x v="20"/>
    <n v="810"/>
    <n v="910"/>
    <n v="104"/>
    <s v="potimaron1"/>
    <x v="10"/>
    <n v="2"/>
    <s v="te"/>
    <n v="10"/>
    <n v="57"/>
    <n v="15.157894736842106"/>
    <s v="tkjtdj"/>
    <m/>
    <m/>
    <s v=""/>
    <n v="0"/>
    <m/>
    <m/>
    <s v=""/>
    <n v="15.157894736842106"/>
    <n v="6"/>
    <n v="2007"/>
    <m/>
  </r>
  <r>
    <x v="20"/>
    <n v="809"/>
    <n v="909"/>
    <n v="104"/>
    <s v="artichauts1"/>
    <x v="11"/>
    <n v="2"/>
    <s v="k"/>
    <n v="10"/>
    <n v="20"/>
    <n v="43.2"/>
    <s v="tjkedk,"/>
    <m/>
    <m/>
    <s v=""/>
    <n v="0"/>
    <m/>
    <m/>
    <s v=""/>
    <n v="43.2"/>
    <n v="6"/>
    <n v="2007"/>
    <m/>
  </r>
  <r>
    <x v="20"/>
    <n v="828"/>
    <n v="928"/>
    <n v="104"/>
    <s v="Radis1"/>
    <x v="9"/>
    <n v="1"/>
    <s v="ur"/>
    <n v="10"/>
    <n v="20"/>
    <n v="43.2"/>
    <n v="0"/>
    <m/>
    <m/>
    <s v=""/>
    <n v="0"/>
    <m/>
    <m/>
    <s v=""/>
    <n v="43.2"/>
    <n v="6"/>
    <n v="2007"/>
    <m/>
  </r>
  <r>
    <x v="20"/>
    <n v="817"/>
    <n v="917"/>
    <n v="104"/>
    <s v="fraise1"/>
    <x v="7"/>
    <n v="2"/>
    <s v="kuy"/>
    <n v="10"/>
    <n v="26"/>
    <n v="33.230769230769234"/>
    <s v="gfshs"/>
    <n v="10"/>
    <n v="10"/>
    <n v="86.4"/>
    <n v="0"/>
    <m/>
    <m/>
    <s v=""/>
    <n v="119.63076923076923"/>
    <n v="6"/>
    <n v="2007"/>
    <m/>
  </r>
  <r>
    <x v="21"/>
    <n v="823"/>
    <n v="923"/>
    <n v="104"/>
    <s v="Osfond1"/>
    <x v="4"/>
    <n v="1"/>
    <s v="om"/>
    <n v="10"/>
    <n v="20"/>
    <n v="43.2"/>
    <n v="0"/>
    <m/>
    <m/>
    <s v=""/>
    <n v="0"/>
    <m/>
    <m/>
    <s v=""/>
    <n v="43.2"/>
    <n v="6"/>
    <n v="2007"/>
    <m/>
  </r>
  <r>
    <x v="22"/>
    <n v="810"/>
    <n v="910"/>
    <n v="104"/>
    <s v="potimaron1"/>
    <x v="10"/>
    <n v="2"/>
    <s v="te"/>
    <n v="10"/>
    <n v="41"/>
    <n v="21.073170731707318"/>
    <s v="tkjtdj"/>
    <m/>
    <m/>
    <s v=""/>
    <n v="0"/>
    <m/>
    <m/>
    <s v=""/>
    <n v="21.073170731707318"/>
    <n v="7"/>
    <n v="2007"/>
    <m/>
  </r>
  <r>
    <x v="22"/>
    <n v="809"/>
    <n v="909"/>
    <n v="104"/>
    <s v="artichauts1"/>
    <x v="11"/>
    <n v="2"/>
    <s v="k"/>
    <n v="10"/>
    <n v="87"/>
    <n v="9.931034482758621"/>
    <s v="tjkedk,"/>
    <m/>
    <m/>
    <s v=""/>
    <n v="0"/>
    <m/>
    <m/>
    <s v=""/>
    <n v="9.931034482758621"/>
    <n v="7"/>
    <n v="2007"/>
    <m/>
  </r>
  <r>
    <x v="22"/>
    <n v="824"/>
    <n v="924"/>
    <n v="104"/>
    <s v="poreaux1"/>
    <x v="5"/>
    <n v="1"/>
    <s v="hghf"/>
    <n v="10"/>
    <n v="105"/>
    <n v="8.2285714285714295"/>
    <n v="0"/>
    <m/>
    <m/>
    <s v=""/>
    <n v="0"/>
    <m/>
    <m/>
    <s v=""/>
    <n v="8.2285714285714295"/>
    <n v="7"/>
    <n v="2007"/>
    <m/>
  </r>
  <r>
    <x v="23"/>
    <n v="812"/>
    <n v="912"/>
    <n v="104"/>
    <s v="ratatouille1"/>
    <x v="3"/>
    <n v="1"/>
    <s v="uy-z"/>
    <n v="10"/>
    <n v="41"/>
    <n v="21.073170731707318"/>
    <n v="0"/>
    <m/>
    <m/>
    <s v=""/>
    <n v="0"/>
    <m/>
    <m/>
    <s v=""/>
    <n v="21.073170731707318"/>
    <n v="8"/>
    <n v="2007"/>
    <m/>
  </r>
  <r>
    <x v="23"/>
    <n v="813"/>
    <n v="913"/>
    <n v="104"/>
    <s v="cactus1"/>
    <x v="6"/>
    <n v="1"/>
    <s v="uj"/>
    <n v="2"/>
    <n v="9"/>
    <n v="19.2"/>
    <n v="0"/>
    <m/>
    <m/>
    <s v=""/>
    <n v="0"/>
    <m/>
    <m/>
    <s v=""/>
    <n v="19.2"/>
    <n v="8"/>
    <n v="2007"/>
    <m/>
  </r>
  <r>
    <x v="23"/>
    <n v="823"/>
    <n v="923"/>
    <n v="104"/>
    <s v="Osfond1"/>
    <x v="4"/>
    <n v="1"/>
    <s v="om"/>
    <n v="5"/>
    <n v="14"/>
    <n v="30.857142857142861"/>
    <n v="0"/>
    <m/>
    <m/>
    <s v=""/>
    <n v="0"/>
    <m/>
    <m/>
    <s v=""/>
    <n v="30.857142857142861"/>
    <n v="8"/>
    <n v="2007"/>
    <m/>
  </r>
  <r>
    <x v="23"/>
    <n v="824"/>
    <n v="924"/>
    <n v="104"/>
    <s v="poreaux1"/>
    <x v="5"/>
    <n v="1"/>
    <s v="hghf"/>
    <n v="5"/>
    <n v="33"/>
    <n v="13.090909090909092"/>
    <n v="0"/>
    <m/>
    <m/>
    <s v=""/>
    <n v="0"/>
    <m/>
    <m/>
    <s v=""/>
    <n v="13.090909090909092"/>
    <n v="8"/>
    <n v="2007"/>
    <m/>
  </r>
  <r>
    <x v="24"/>
    <n v="812"/>
    <n v="912"/>
    <n v="104"/>
    <s v="ratatouille1"/>
    <x v="3"/>
    <n v="1"/>
    <s v="uy-z"/>
    <n v="2"/>
    <n v="9"/>
    <n v="19.2"/>
    <n v="0"/>
    <m/>
    <m/>
    <s v=""/>
    <n v="0"/>
    <m/>
    <m/>
    <s v=""/>
    <n v="19.2"/>
    <n v="12"/>
    <n v="2007"/>
    <m/>
  </r>
  <r>
    <x v="24"/>
    <n v="813"/>
    <n v="913"/>
    <n v="104"/>
    <s v="cactus1"/>
    <x v="6"/>
    <n v="1"/>
    <s v="uj"/>
    <n v="10"/>
    <n v="41"/>
    <n v="21.073170731707318"/>
    <n v="0"/>
    <m/>
    <m/>
    <s v=""/>
    <n v="0"/>
    <m/>
    <m/>
    <s v=""/>
    <n v="21.073170731707318"/>
    <n v="12"/>
    <n v="2007"/>
    <m/>
  </r>
  <r>
    <x v="24"/>
    <n v="823"/>
    <n v="923"/>
    <n v="104"/>
    <s v="Osfond1"/>
    <x v="4"/>
    <n v="1"/>
    <s v="om"/>
    <n v="10"/>
    <n v="13.51"/>
    <n v="63.952627683197633"/>
    <n v="0"/>
    <m/>
    <m/>
    <s v=""/>
    <n v="0"/>
    <m/>
    <m/>
    <s v=""/>
    <n v="63.952627683197633"/>
    <n v="12"/>
    <n v="2007"/>
    <m/>
  </r>
  <r>
    <x v="24"/>
    <n v="824"/>
    <n v="924"/>
    <n v="104"/>
    <s v="poreaux1"/>
    <x v="5"/>
    <n v="1"/>
    <s v="hghf"/>
    <n v="10"/>
    <n v="25.69"/>
    <n v="33.63176333203581"/>
    <n v="0"/>
    <m/>
    <m/>
    <s v=""/>
    <n v="0"/>
    <m/>
    <m/>
    <s v=""/>
    <n v="33.63176333203581"/>
    <n v="12"/>
    <n v="2007"/>
    <m/>
  </r>
  <r>
    <x v="25"/>
    <n v="812"/>
    <n v="912"/>
    <n v="104"/>
    <s v="ratatouille1"/>
    <x v="3"/>
    <n v="1"/>
    <s v="uy-z"/>
    <n v="1"/>
    <n v="9"/>
    <n v="9.6"/>
    <n v="0"/>
    <m/>
    <m/>
    <s v=""/>
    <n v="0"/>
    <m/>
    <m/>
    <s v=""/>
    <n v="9.6"/>
    <n v="3"/>
    <n v="2008"/>
    <m/>
  </r>
  <r>
    <x v="25"/>
    <n v="813"/>
    <n v="913"/>
    <n v="104"/>
    <s v="cactus1"/>
    <x v="6"/>
    <n v="1"/>
    <s v="uj"/>
    <n v="3"/>
    <n v="11.15"/>
    <n v="23.246636771300452"/>
    <n v="0"/>
    <m/>
    <m/>
    <s v=""/>
    <n v="0"/>
    <m/>
    <m/>
    <s v=""/>
    <n v="23.246636771300452"/>
    <n v="3"/>
    <n v="2008"/>
    <m/>
  </r>
  <r>
    <x v="25"/>
    <n v="823"/>
    <n v="923"/>
    <n v="104"/>
    <s v="Osfond1"/>
    <x v="4"/>
    <n v="1"/>
    <s v="om"/>
    <n v="10"/>
    <n v="26.3"/>
    <n v="32.851711026615966"/>
    <n v="0"/>
    <m/>
    <m/>
    <s v=""/>
    <n v="0"/>
    <m/>
    <m/>
    <s v=""/>
    <n v="32.851711026615966"/>
    <n v="3"/>
    <n v="2008"/>
    <m/>
  </r>
  <r>
    <x v="26"/>
    <n v="821"/>
    <n v="921"/>
    <n v="104"/>
    <s v="aubergine1"/>
    <x v="12"/>
    <n v="2"/>
    <s v="l:!"/>
    <n v="5"/>
    <n v="41.9"/>
    <n v="10.310262529832936"/>
    <s v="hfdhg"/>
    <n v="10"/>
    <n v="18.600000000000001"/>
    <n v="46.451612903225808"/>
    <n v="0"/>
    <m/>
    <m/>
    <s v=""/>
    <n v="56.761875433058748"/>
    <n v="3"/>
    <n v="2008"/>
    <m/>
  </r>
  <r>
    <x v="27"/>
    <n v="801"/>
    <n v="901"/>
    <n v="104"/>
    <s v="melon1"/>
    <x v="2"/>
    <n v="2"/>
    <s v="bb"/>
    <n v="10"/>
    <n v="25.7"/>
    <n v="33.618677042801558"/>
    <s v="nd,"/>
    <n v="3"/>
    <n v="37.39"/>
    <n v="6.9323348488900782"/>
    <n v="0"/>
    <m/>
    <m/>
    <s v=""/>
    <n v="40.551011891691637"/>
    <n v="3"/>
    <n v="2008"/>
    <m/>
  </r>
  <r>
    <x v="28"/>
    <n v="808"/>
    <n v="908"/>
    <n v="104"/>
    <s v="avocat1"/>
    <x v="13"/>
    <n v="1"/>
    <s v="yty"/>
    <n v="10"/>
    <n v="25.39"/>
    <n v="34.029145332808199"/>
    <n v="0"/>
    <m/>
    <m/>
    <s v=""/>
    <n v="0"/>
    <m/>
    <m/>
    <s v=""/>
    <n v="34.029145332808199"/>
    <n v="3"/>
    <n v="2008"/>
    <m/>
  </r>
  <r>
    <x v="28"/>
    <n v="810"/>
    <n v="910"/>
    <n v="104"/>
    <s v="potimaron1"/>
    <x v="10"/>
    <n v="2"/>
    <s v="te"/>
    <n v="10"/>
    <n v="58.01"/>
    <n v="14.89398379589726"/>
    <s v="tkjtdj"/>
    <m/>
    <m/>
    <s v=""/>
    <n v="0"/>
    <m/>
    <m/>
    <s v=""/>
    <n v="14.89398379589726"/>
    <n v="3"/>
    <n v="2008"/>
    <m/>
  </r>
  <r>
    <x v="28"/>
    <n v="809"/>
    <n v="909"/>
    <n v="104"/>
    <s v="artichauts1"/>
    <x v="11"/>
    <n v="2"/>
    <s v="k"/>
    <n v="10"/>
    <n v="58.01"/>
    <n v="14.89398379589726"/>
    <s v="tjkedk,"/>
    <m/>
    <m/>
    <s v=""/>
    <n v="0"/>
    <m/>
    <m/>
    <s v=""/>
    <n v="14.89398379589726"/>
    <n v="3"/>
    <n v="2008"/>
    <m/>
  </r>
  <r>
    <x v="28"/>
    <n v="815"/>
    <n v="915"/>
    <n v="104"/>
    <s v="groseille"/>
    <x v="8"/>
    <n v="3"/>
    <s v="yty"/>
    <n v="10"/>
    <n v="65.540000000000006"/>
    <n v="13.182789136405249"/>
    <s v="qgtysjh"/>
    <m/>
    <m/>
    <s v=""/>
    <s v=";,hfc"/>
    <m/>
    <m/>
    <s v=""/>
    <n v="13.182789136405249"/>
    <n v="3"/>
    <n v="2008"/>
    <m/>
  </r>
  <r>
    <x v="28"/>
    <n v="816"/>
    <n v="916"/>
    <n v="104"/>
    <s v="raisin1"/>
    <x v="14"/>
    <n v="3"/>
    <s v="tery"/>
    <n v="2"/>
    <n v="27.63"/>
    <n v="6.254071661237786"/>
    <s v="frshsj"/>
    <n v="2"/>
    <n v="31.16"/>
    <n v="5.5455712451861361"/>
    <s v="jdhjs"/>
    <n v="10"/>
    <n v="20.37"/>
    <n v="42.415316642120764"/>
    <n v="54.214959548544684"/>
    <n v="3"/>
    <n v="2008"/>
    <m/>
  </r>
  <r>
    <x v="28"/>
    <n v="817"/>
    <n v="917"/>
    <n v="104"/>
    <s v="fraise1"/>
    <x v="7"/>
    <n v="2"/>
    <s v="kuy"/>
    <n v="10"/>
    <n v="44.84"/>
    <n v="19.268510258697589"/>
    <s v="gfshs"/>
    <n v="10"/>
    <n v="8.09"/>
    <n v="106.79851668726825"/>
    <n v="0"/>
    <m/>
    <m/>
    <s v=""/>
    <n v="126.06702694596584"/>
    <n v="3"/>
    <n v="2008"/>
    <m/>
  </r>
  <r>
    <x v="29"/>
    <n v="807"/>
    <n v="907"/>
    <n v="104"/>
    <s v="patate douce1"/>
    <x v="15"/>
    <n v="1"/>
    <s v="te"/>
    <n v="10"/>
    <n v="10.37"/>
    <n v="83.317261330761824"/>
    <n v="0"/>
    <m/>
    <m/>
    <s v=""/>
    <n v="0"/>
    <m/>
    <m/>
    <s v=""/>
    <n v="83.317261330761824"/>
    <n v="3"/>
    <n v="2008"/>
    <m/>
  </r>
  <r>
    <x v="30"/>
    <n v="828"/>
    <n v="928"/>
    <n v="104"/>
    <s v="Radis1"/>
    <x v="9"/>
    <n v="1"/>
    <s v="ur"/>
    <n v="3"/>
    <n v="11.15"/>
    <n v="23.246636771300452"/>
    <n v="0"/>
    <m/>
    <m/>
    <s v=""/>
    <n v="0"/>
    <m/>
    <m/>
    <s v=""/>
    <n v="23.246636771300452"/>
    <n v="6"/>
    <n v="2008"/>
    <m/>
  </r>
  <r>
    <x v="31"/>
    <n v="810"/>
    <n v="910"/>
    <n v="104"/>
    <s v="potimaron1"/>
    <x v="10"/>
    <n v="2"/>
    <s v="te"/>
    <n v="10"/>
    <n v="58"/>
    <n v="14.896551724137932"/>
    <s v="tkjtdj"/>
    <m/>
    <m/>
    <s v=""/>
    <n v="0"/>
    <m/>
    <m/>
    <s v=""/>
    <n v="14.896551724137932"/>
    <n v="9"/>
    <n v="2008"/>
    <m/>
  </r>
  <r>
    <x v="31"/>
    <n v="809"/>
    <n v="909"/>
    <n v="104"/>
    <s v="artichauts1"/>
    <x v="11"/>
    <n v="2"/>
    <s v="k"/>
    <n v="10"/>
    <n v="50"/>
    <n v="17.28"/>
    <s v="tjkedk,"/>
    <m/>
    <m/>
    <s v=""/>
    <n v="0"/>
    <m/>
    <m/>
    <s v=""/>
    <n v="17.28"/>
    <n v="9"/>
    <n v="2008"/>
    <m/>
  </r>
  <r>
    <x v="32"/>
    <n v="821"/>
    <n v="921"/>
    <n v="104"/>
    <s v="aubergine1"/>
    <x v="12"/>
    <n v="2"/>
    <s v="l:!"/>
    <n v="10"/>
    <n v="1.1499999999999999"/>
    <n v="751.30434782608711"/>
    <s v="hfdhg"/>
    <n v="10"/>
    <n v="15"/>
    <n v="57.6"/>
    <n v="0"/>
    <m/>
    <m/>
    <s v=""/>
    <n v="808.90434782608713"/>
    <n v="1"/>
    <n v="2009"/>
    <m/>
  </r>
  <r>
    <x v="33"/>
    <n v="829"/>
    <n v="929"/>
    <n v="104"/>
    <s v="Carotte1"/>
    <x v="16"/>
    <n v="1"/>
    <s v="miy"/>
    <n v="5.6"/>
    <n v="1"/>
    <n v="483.84"/>
    <n v="0"/>
    <m/>
    <m/>
    <s v=""/>
    <n v="0"/>
    <m/>
    <m/>
    <s v=""/>
    <n v="483.84"/>
    <n v="2"/>
    <n v="2009"/>
    <m/>
  </r>
  <r>
    <x v="34"/>
    <n v="807"/>
    <n v="907"/>
    <n v="104"/>
    <s v="patate douce1"/>
    <x v="15"/>
    <n v="1"/>
    <s v="te"/>
    <n v="42"/>
    <n v="60"/>
    <n v="60.48"/>
    <n v="0"/>
    <m/>
    <m/>
    <s v=""/>
    <n v="0"/>
    <m/>
    <m/>
    <s v=""/>
    <n v="60.48"/>
    <n v="2"/>
    <n v="2009"/>
    <m/>
  </r>
  <r>
    <x v="34"/>
    <n v="808"/>
    <n v="908"/>
    <n v="104"/>
    <s v="avocat1"/>
    <x v="13"/>
    <n v="1"/>
    <s v="yty"/>
    <n v="84"/>
    <n v="60"/>
    <n v="120.96"/>
    <n v="0"/>
    <m/>
    <m/>
    <s v=""/>
    <n v="0"/>
    <m/>
    <m/>
    <s v=""/>
    <n v="120.96"/>
    <n v="2"/>
    <n v="2009"/>
    <m/>
  </r>
  <r>
    <x v="35"/>
    <n v="828"/>
    <n v="928"/>
    <n v="104"/>
    <s v="Radis1"/>
    <x v="9"/>
    <n v="1"/>
    <s v="ur"/>
    <n v="2"/>
    <n v="4.1500000000000004"/>
    <n v="41.638554216867469"/>
    <n v="0"/>
    <m/>
    <m/>
    <s v=""/>
    <n v="0"/>
    <m/>
    <m/>
    <s v=""/>
    <n v="41.638554216867469"/>
    <n v="3"/>
    <n v="2009"/>
    <m/>
  </r>
  <r>
    <x v="35"/>
    <n v="812"/>
    <n v="912"/>
    <n v="104"/>
    <s v="ratatouille1"/>
    <x v="3"/>
    <n v="1"/>
    <s v="uy-z"/>
    <n v="3"/>
    <n v="11.15"/>
    <n v="23.246636771300452"/>
    <n v="0"/>
    <m/>
    <m/>
    <s v=""/>
    <n v="0"/>
    <m/>
    <m/>
    <s v=""/>
    <n v="23.246636771300452"/>
    <n v="3"/>
    <n v="2009"/>
    <m/>
  </r>
  <r>
    <x v="35"/>
    <n v="813"/>
    <n v="913"/>
    <n v="104"/>
    <s v="cactus1"/>
    <x v="6"/>
    <n v="1"/>
    <s v="uj"/>
    <n v="1"/>
    <n v="1"/>
    <n v="86.4"/>
    <n v="0"/>
    <m/>
    <m/>
    <s v=""/>
    <n v="0"/>
    <m/>
    <m/>
    <s v=""/>
    <n v="86.4"/>
    <n v="3"/>
    <n v="2009"/>
    <m/>
  </r>
  <r>
    <x v="35"/>
    <n v="823"/>
    <n v="923"/>
    <n v="104"/>
    <s v="Osfond1"/>
    <x v="4"/>
    <n v="1"/>
    <s v="om"/>
    <n v="1.25"/>
    <n v="1"/>
    <n v="108"/>
    <n v="0"/>
    <m/>
    <m/>
    <s v=""/>
    <n v="0"/>
    <m/>
    <m/>
    <s v=""/>
    <n v="108"/>
    <n v="3"/>
    <n v="2009"/>
    <m/>
  </r>
  <r>
    <x v="35"/>
    <n v="824"/>
    <n v="924"/>
    <n v="104"/>
    <s v="poreaux1"/>
    <x v="5"/>
    <n v="1"/>
    <s v="hghf"/>
    <n v="0.45"/>
    <n v="1"/>
    <n v="38.880000000000003"/>
    <n v="0"/>
    <m/>
    <m/>
    <s v=""/>
    <n v="0"/>
    <m/>
    <m/>
    <s v=""/>
    <n v="38.880000000000003"/>
    <n v="3"/>
    <n v="2009"/>
    <m/>
  </r>
  <r>
    <x v="36"/>
    <n v="807"/>
    <n v="907"/>
    <n v="104"/>
    <s v="patate douce1"/>
    <x v="15"/>
    <n v="1"/>
    <s v="te"/>
    <n v="10"/>
    <n v="4.46"/>
    <n v="193.72197309417041"/>
    <n v="0"/>
    <m/>
    <m/>
    <s v=""/>
    <n v="0"/>
    <m/>
    <m/>
    <s v=""/>
    <n v="193.72197309417041"/>
    <n v="3"/>
    <n v="2009"/>
    <m/>
  </r>
  <r>
    <x v="36"/>
    <n v="808"/>
    <n v="908"/>
    <n v="104"/>
    <s v="avocat1"/>
    <x v="13"/>
    <n v="1"/>
    <s v="yty"/>
    <n v="10"/>
    <n v="9.43"/>
    <n v="91.622481442205739"/>
    <n v="0"/>
    <m/>
    <m/>
    <s v=""/>
    <n v="0"/>
    <m/>
    <m/>
    <s v=""/>
    <n v="91.622481442205739"/>
    <n v="3"/>
    <n v="2009"/>
    <m/>
  </r>
  <r>
    <x v="37"/>
    <n v="801"/>
    <n v="901"/>
    <n v="104"/>
    <s v="melon1"/>
    <x v="2"/>
    <n v="2"/>
    <s v="bb"/>
    <n v="10"/>
    <n v="19.55"/>
    <n v="44.194373401534534"/>
    <s v="nd,"/>
    <n v="10"/>
    <n v="31.06"/>
    <n v="27.817128139085646"/>
    <n v="0"/>
    <m/>
    <m/>
    <s v=""/>
    <n v="72.011501540620174"/>
    <n v="5"/>
    <n v="2009"/>
    <m/>
  </r>
  <r>
    <x v="38"/>
    <n v="828"/>
    <n v="928"/>
    <n v="104"/>
    <s v="Radis1"/>
    <x v="9"/>
    <n v="1"/>
    <s v="ur"/>
    <n v="1"/>
    <n v="1"/>
    <n v="86.4"/>
    <n v="0"/>
    <m/>
    <m/>
    <s v=""/>
    <n v="0"/>
    <m/>
    <m/>
    <s v=""/>
    <n v="86.4"/>
    <n v="6"/>
    <n v="2009"/>
    <m/>
  </r>
  <r>
    <x v="38"/>
    <n v="812"/>
    <n v="912"/>
    <n v="104"/>
    <s v="ratatouille1"/>
    <x v="3"/>
    <n v="1"/>
    <s v="uy-z"/>
    <n v="1"/>
    <n v="1"/>
    <n v="86.4"/>
    <n v="0"/>
    <m/>
    <m/>
    <s v=""/>
    <n v="0"/>
    <m/>
    <m/>
    <s v=""/>
    <n v="86.4"/>
    <n v="6"/>
    <n v="2009"/>
    <m/>
  </r>
  <r>
    <x v="38"/>
    <n v="813"/>
    <n v="913"/>
    <n v="104"/>
    <s v="cactus1"/>
    <x v="6"/>
    <n v="1"/>
    <s v="uj"/>
    <n v="1"/>
    <n v="30"/>
    <n v="2.8800000000000003"/>
    <n v="0"/>
    <m/>
    <m/>
    <s v=""/>
    <n v="0"/>
    <m/>
    <m/>
    <s v=""/>
    <n v="2.8800000000000003"/>
    <n v="6"/>
    <n v="2009"/>
    <m/>
  </r>
  <r>
    <x v="38"/>
    <n v="813"/>
    <n v="913"/>
    <n v="104"/>
    <s v="cactus1"/>
    <x v="6"/>
    <n v="1"/>
    <s v="uj"/>
    <n v="10"/>
    <n v="60"/>
    <n v="14.4"/>
    <n v="0"/>
    <m/>
    <m/>
    <s v=""/>
    <n v="0"/>
    <m/>
    <m/>
    <s v=""/>
    <n v="14.4"/>
    <n v="6"/>
    <n v="2009"/>
    <m/>
  </r>
  <r>
    <x v="38"/>
    <n v="824"/>
    <n v="924"/>
    <n v="104"/>
    <s v="poreaux1"/>
    <x v="5"/>
    <n v="1"/>
    <s v="hghf"/>
    <n v="10"/>
    <n v="50.6"/>
    <n v="17.07509881422925"/>
    <n v="0"/>
    <m/>
    <m/>
    <s v=""/>
    <n v="0"/>
    <m/>
    <m/>
    <s v=""/>
    <n v="17.07509881422925"/>
    <n v="6"/>
    <n v="2009"/>
    <m/>
  </r>
  <r>
    <x v="39"/>
    <n v="823"/>
    <n v="923"/>
    <n v="104"/>
    <s v="Osfond1"/>
    <x v="4"/>
    <n v="1"/>
    <s v="om"/>
    <n v="10"/>
    <n v="20.58"/>
    <n v="41.982507288629741"/>
    <n v="0"/>
    <m/>
    <m/>
    <s v=""/>
    <n v="0"/>
    <m/>
    <m/>
    <s v=""/>
    <n v="41.982507288629741"/>
    <n v="6"/>
    <n v="2009"/>
    <m/>
  </r>
  <r>
    <x v="40"/>
    <n v="821"/>
    <n v="921"/>
    <n v="104"/>
    <s v="aubergine1"/>
    <x v="12"/>
    <n v="2"/>
    <s v="l:!"/>
    <n v="10"/>
    <n v="103.7"/>
    <n v="8.3317261330761827"/>
    <s v="hfdhg"/>
    <n v="10"/>
    <n v="34.4"/>
    <n v="25.116279069767444"/>
    <n v="0"/>
    <m/>
    <m/>
    <s v=""/>
    <n v="33.448005202843625"/>
    <n v="6"/>
    <n v="2009"/>
    <m/>
  </r>
  <r>
    <x v="41"/>
    <n v="807"/>
    <n v="907"/>
    <n v="104"/>
    <s v="patate douce1"/>
    <x v="15"/>
    <n v="1"/>
    <s v="te"/>
    <n v="10"/>
    <n v="7.6"/>
    <n v="113.68421052631581"/>
    <n v="0"/>
    <m/>
    <m/>
    <s v=""/>
    <n v="0"/>
    <m/>
    <m/>
    <s v=""/>
    <n v="113.68421052631581"/>
    <n v="6"/>
    <n v="2009"/>
    <m/>
  </r>
  <r>
    <x v="41"/>
    <n v="808"/>
    <n v="908"/>
    <n v="104"/>
    <s v="avocat1"/>
    <x v="13"/>
    <n v="1"/>
    <s v="yty"/>
    <n v="10"/>
    <n v="17.940000000000001"/>
    <n v="48.16053511705686"/>
    <n v="0"/>
    <m/>
    <m/>
    <s v=""/>
    <n v="0"/>
    <m/>
    <m/>
    <s v=""/>
    <n v="48.16053511705686"/>
    <n v="6"/>
    <n v="2009"/>
    <m/>
  </r>
  <r>
    <x v="42"/>
    <n v="829"/>
    <n v="929"/>
    <n v="104"/>
    <s v="Carotte1"/>
    <x v="16"/>
    <n v="1"/>
    <s v="miy"/>
    <n v="4.4000000000000004"/>
    <n v="1"/>
    <n v="380.16000000000008"/>
    <n v="0"/>
    <m/>
    <m/>
    <s v=""/>
    <n v="0"/>
    <m/>
    <m/>
    <s v=""/>
    <n v="380.16000000000008"/>
    <n v="7"/>
    <n v="2009"/>
    <m/>
  </r>
  <r>
    <x v="42"/>
    <n v="829"/>
    <n v="929"/>
    <n v="104"/>
    <s v="Carotte1"/>
    <x v="16"/>
    <n v="1"/>
    <s v="miy"/>
    <n v="4.8"/>
    <n v="1"/>
    <n v="414.72"/>
    <n v="0"/>
    <m/>
    <m/>
    <s v=""/>
    <n v="0"/>
    <m/>
    <m/>
    <s v=""/>
    <n v="414.72"/>
    <n v="7"/>
    <n v="2009"/>
    <m/>
  </r>
  <r>
    <x v="43"/>
    <n v="801"/>
    <n v="901"/>
    <n v="104"/>
    <s v="melon1"/>
    <x v="2"/>
    <n v="2"/>
    <s v="bb"/>
    <n v="2"/>
    <n v="12"/>
    <n v="14.4"/>
    <s v="nd,"/>
    <n v="2"/>
    <n v="15"/>
    <n v="11.520000000000001"/>
    <n v="0"/>
    <m/>
    <m/>
    <s v=""/>
    <n v="25.92"/>
    <n v="8"/>
    <n v="2009"/>
    <m/>
  </r>
  <r>
    <x v="44"/>
    <n v="824"/>
    <n v="924"/>
    <n v="104"/>
    <s v="poreaux1"/>
    <x v="5"/>
    <n v="1"/>
    <s v="hghf"/>
    <n v="1"/>
    <n v="90"/>
    <n v="0.96000000000000008"/>
    <n v="0"/>
    <m/>
    <m/>
    <s v=""/>
    <n v="0"/>
    <m/>
    <m/>
    <s v=""/>
    <n v="0.96000000000000008"/>
    <n v="8"/>
    <n v="2009"/>
    <m/>
  </r>
  <r>
    <x v="44"/>
    <n v="821"/>
    <n v="921"/>
    <n v="104"/>
    <s v="aubergine1"/>
    <x v="12"/>
    <n v="2"/>
    <s v="l:!"/>
    <n v="2"/>
    <n v="30"/>
    <n v="5.7600000000000007"/>
    <s v="hfdhg"/>
    <n v="2"/>
    <n v="10"/>
    <n v="17.28"/>
    <n v="0"/>
    <m/>
    <m/>
    <s v=""/>
    <n v="23.040000000000003"/>
    <n v="8"/>
    <n v="2009"/>
    <m/>
  </r>
  <r>
    <x v="44"/>
    <n v="829"/>
    <n v="929"/>
    <n v="104"/>
    <s v="Carotte1"/>
    <x v="16"/>
    <n v="1"/>
    <s v="miy"/>
    <n v="4.5999999999999996"/>
    <n v="1"/>
    <n v="397.44"/>
    <n v="0"/>
    <m/>
    <m/>
    <s v=""/>
    <n v="0"/>
    <m/>
    <m/>
    <s v=""/>
    <n v="397.44"/>
    <n v="8"/>
    <n v="2009"/>
    <m/>
  </r>
  <r>
    <x v="45"/>
    <n v="824"/>
    <n v="924"/>
    <n v="104"/>
    <s v="poreaux1"/>
    <x v="5"/>
    <n v="1"/>
    <s v="hghf"/>
    <n v="2"/>
    <n v="28.6"/>
    <n v="6.0419580419580416"/>
    <n v="0"/>
    <m/>
    <m/>
    <s v=""/>
    <n v="0"/>
    <m/>
    <m/>
    <s v=""/>
    <n v="6.0419580419580416"/>
    <n v="9"/>
    <n v="2009"/>
    <m/>
  </r>
  <r>
    <x v="46"/>
    <n v="828"/>
    <n v="928"/>
    <n v="104"/>
    <s v="Radis1"/>
    <x v="9"/>
    <n v="1"/>
    <s v="ur"/>
    <n v="3.5"/>
    <n v="10"/>
    <n v="30.24"/>
    <n v="0"/>
    <m/>
    <m/>
    <s v=""/>
    <n v="0"/>
    <m/>
    <m/>
    <s v=""/>
    <n v="30.24"/>
    <n v="9"/>
    <n v="2009"/>
    <m/>
  </r>
  <r>
    <x v="46"/>
    <n v="824"/>
    <n v="924"/>
    <n v="104"/>
    <s v="poreaux1"/>
    <x v="5"/>
    <n v="1"/>
    <s v="hghf"/>
    <n v="2"/>
    <n v="28"/>
    <n v="6.1714285714285717"/>
    <n v="0"/>
    <m/>
    <m/>
    <s v=""/>
    <n v="0"/>
    <m/>
    <m/>
    <s v=""/>
    <n v="6.1714285714285717"/>
    <n v="9"/>
    <n v="2009"/>
    <m/>
  </r>
  <r>
    <x v="46"/>
    <n v="829"/>
    <n v="929"/>
    <n v="104"/>
    <s v="Carotte1"/>
    <x v="16"/>
    <n v="1"/>
    <s v="miy"/>
    <n v="4.5999999999999996"/>
    <n v="1"/>
    <n v="397.44"/>
    <n v="0"/>
    <m/>
    <m/>
    <s v=""/>
    <n v="0"/>
    <m/>
    <m/>
    <s v=""/>
    <n v="397.44"/>
    <n v="9"/>
    <n v="2009"/>
    <m/>
  </r>
  <r>
    <x v="47"/>
    <n v="823"/>
    <n v="923"/>
    <n v="104"/>
    <s v="Osfond1"/>
    <x v="4"/>
    <n v="1"/>
    <s v="om"/>
    <n v="10"/>
    <n v="60"/>
    <n v="14.4"/>
    <n v="0"/>
    <m/>
    <m/>
    <s v=""/>
    <n v="0"/>
    <m/>
    <m/>
    <s v=""/>
    <n v="14.4"/>
    <n v="10"/>
    <n v="2009"/>
    <m/>
  </r>
  <r>
    <x v="48"/>
    <n v="829"/>
    <n v="929"/>
    <n v="104"/>
    <s v="Carotte1"/>
    <x v="16"/>
    <n v="1"/>
    <s v="miy"/>
    <n v="4"/>
    <n v="1"/>
    <n v="345.6"/>
    <n v="0"/>
    <m/>
    <m/>
    <s v=""/>
    <n v="0"/>
    <m/>
    <m/>
    <s v=""/>
    <n v="345.6"/>
    <n v="10"/>
    <n v="2009"/>
    <m/>
  </r>
  <r>
    <x v="49"/>
    <n v="807"/>
    <n v="907"/>
    <n v="104"/>
    <s v="patate douce1"/>
    <x v="15"/>
    <n v="1"/>
    <s v="te"/>
    <n v="10"/>
    <n v="22.47"/>
    <n v="38.45126835781042"/>
    <n v="0"/>
    <m/>
    <m/>
    <s v=""/>
    <n v="0"/>
    <m/>
    <m/>
    <s v=""/>
    <n v="38.45126835781042"/>
    <n v="10"/>
    <n v="2009"/>
    <m/>
  </r>
  <r>
    <x v="50"/>
    <n v="801"/>
    <n v="901"/>
    <n v="104"/>
    <s v="melon1"/>
    <x v="2"/>
    <n v="2"/>
    <s v="bb"/>
    <n v="10"/>
    <n v="60"/>
    <n v="14.4"/>
    <s v="nd,"/>
    <n v="10"/>
    <n v="70"/>
    <n v="12.342857142857143"/>
    <n v="0"/>
    <m/>
    <m/>
    <s v=""/>
    <n v="26.742857142857144"/>
    <n v="10"/>
    <n v="2009"/>
    <m/>
  </r>
  <r>
    <x v="51"/>
    <n v="829"/>
    <n v="929"/>
    <n v="104"/>
    <s v="Carotte1"/>
    <x v="16"/>
    <n v="1"/>
    <s v="miy"/>
    <n v="3.6"/>
    <n v="1"/>
    <n v="311.04000000000002"/>
    <n v="0"/>
    <m/>
    <m/>
    <s v=""/>
    <n v="0"/>
    <m/>
    <m/>
    <s v=""/>
    <n v="311.04000000000002"/>
    <n v="11"/>
    <n v="2009"/>
    <m/>
  </r>
  <r>
    <x v="52"/>
    <n v="829"/>
    <n v="929"/>
    <n v="104"/>
    <s v="Carotte1"/>
    <x v="16"/>
    <n v="1"/>
    <s v="miy"/>
    <n v="3.5"/>
    <n v="1"/>
    <n v="302.40000000000003"/>
    <n v="0"/>
    <m/>
    <m/>
    <s v=""/>
    <n v="0"/>
    <m/>
    <m/>
    <s v=""/>
    <n v="302.40000000000003"/>
    <n v="12"/>
    <n v="2009"/>
    <m/>
  </r>
  <r>
    <x v="53"/>
    <n v="801"/>
    <n v="901"/>
    <n v="104"/>
    <s v="melon1"/>
    <x v="2"/>
    <n v="2"/>
    <s v="bb"/>
    <n v="10"/>
    <n v="5"/>
    <n v="172.8"/>
    <s v="nd,"/>
    <n v="5"/>
    <n v="60"/>
    <n v="7.2"/>
    <n v="0"/>
    <m/>
    <m/>
    <s v=""/>
    <n v="180"/>
    <n v="12"/>
    <n v="2009"/>
    <m/>
  </r>
  <r>
    <x v="54"/>
    <n v="821"/>
    <n v="921"/>
    <n v="104"/>
    <s v="aubergine1"/>
    <x v="12"/>
    <n v="2"/>
    <s v="l:!"/>
    <n v="3"/>
    <n v="60"/>
    <n v="4.32"/>
    <s v="hfdhg"/>
    <n v="10"/>
    <n v="37"/>
    <n v="23.351351351351354"/>
    <n v="0"/>
    <m/>
    <m/>
    <s v=""/>
    <n v="27.671351351351355"/>
    <n v="12"/>
    <n v="2009"/>
    <m/>
  </r>
  <r>
    <x v="55"/>
    <n v="829"/>
    <n v="929"/>
    <n v="104"/>
    <s v="Carotte1"/>
    <x v="16"/>
    <n v="1"/>
    <s v="miy"/>
    <n v="3.5"/>
    <n v="1"/>
    <n v="302.40000000000003"/>
    <n v="0"/>
    <m/>
    <m/>
    <s v=""/>
    <n v="0"/>
    <m/>
    <m/>
    <s v=""/>
    <n v="302.40000000000003"/>
    <n v="12"/>
    <n v="2009"/>
    <m/>
  </r>
  <r>
    <x v="56"/>
    <n v="824"/>
    <n v="924"/>
    <n v="104"/>
    <s v="poreaux1"/>
    <x v="5"/>
    <n v="1"/>
    <s v="hghf"/>
    <n v="1"/>
    <n v="18"/>
    <n v="4.8"/>
    <n v="0"/>
    <m/>
    <m/>
    <s v=""/>
    <n v="0"/>
    <m/>
    <m/>
    <s v=""/>
    <n v="4.8"/>
    <n v="1"/>
    <n v="2010"/>
    <m/>
  </r>
  <r>
    <x v="57"/>
    <n v="829"/>
    <n v="929"/>
    <n v="104"/>
    <s v="Carotte1"/>
    <x v="16"/>
    <n v="1"/>
    <s v="miy"/>
    <n v="3.9"/>
    <n v="1"/>
    <n v="336.96000000000004"/>
    <n v="0"/>
    <m/>
    <m/>
    <s v=""/>
    <n v="0"/>
    <m/>
    <m/>
    <s v=""/>
    <n v="336.96000000000004"/>
    <n v="1"/>
    <n v="2010"/>
    <m/>
  </r>
  <r>
    <x v="58"/>
    <n v="825"/>
    <n v="925"/>
    <n v="104"/>
    <s v="courgette1"/>
    <x v="0"/>
    <n v="2"/>
    <s v="ly"/>
    <n v="2"/>
    <n v="32"/>
    <n v="5.4"/>
    <s v="xcbfd"/>
    <n v="2"/>
    <n v="300"/>
    <n v="0.57600000000000007"/>
    <n v="0"/>
    <m/>
    <m/>
    <s v=""/>
    <n v="5.9760000000000009"/>
    <n v="2"/>
    <n v="2010"/>
    <m/>
  </r>
  <r>
    <x v="59"/>
    <n v="828"/>
    <n v="928"/>
    <n v="104"/>
    <s v="Radis1"/>
    <x v="9"/>
    <n v="1"/>
    <s v="ur"/>
    <n v="1"/>
    <n v="11"/>
    <n v="7.8545454545454554"/>
    <n v="0"/>
    <m/>
    <m/>
    <s v=""/>
    <n v="0"/>
    <m/>
    <m/>
    <s v=""/>
    <n v="7.8545454545454554"/>
    <n v="2"/>
    <n v="2010"/>
    <m/>
  </r>
  <r>
    <x v="60"/>
    <n v="829"/>
    <n v="929"/>
    <n v="104"/>
    <s v="Carotte1"/>
    <x v="16"/>
    <n v="1"/>
    <s v="miy"/>
    <n v="4.8"/>
    <n v="1"/>
    <n v="414.72"/>
    <n v="0"/>
    <m/>
    <m/>
    <s v=""/>
    <n v="0"/>
    <m/>
    <m/>
    <s v=""/>
    <n v="414.72"/>
    <n v="3"/>
    <n v="2010"/>
    <m/>
  </r>
  <r>
    <x v="61"/>
    <n v="828"/>
    <n v="928"/>
    <n v="104"/>
    <s v="Radis1"/>
    <x v="9"/>
    <n v="1"/>
    <s v="ur"/>
    <n v="2"/>
    <n v="17"/>
    <n v="10.164705882352942"/>
    <n v="0"/>
    <m/>
    <m/>
    <s v=""/>
    <n v="0"/>
    <m/>
    <m/>
    <s v=""/>
    <n v="10.164705882352942"/>
    <n v="3"/>
    <n v="2010"/>
    <m/>
  </r>
  <r>
    <x v="61"/>
    <n v="823"/>
    <n v="923"/>
    <n v="104"/>
    <s v="Osfond1"/>
    <x v="4"/>
    <n v="1"/>
    <s v="om"/>
    <n v="10"/>
    <n v="13"/>
    <n v="66.461538461538467"/>
    <n v="0"/>
    <m/>
    <m/>
    <s v=""/>
    <n v="0"/>
    <m/>
    <m/>
    <s v=""/>
    <n v="66.461538461538467"/>
    <n v="3"/>
    <n v="2010"/>
    <m/>
  </r>
  <r>
    <x v="62"/>
    <n v="829"/>
    <n v="929"/>
    <n v="104"/>
    <s v="Carotte1"/>
    <x v="16"/>
    <n v="1"/>
    <s v="miy"/>
    <n v="4.4000000000000004"/>
    <n v="1"/>
    <n v="380.16000000000008"/>
    <n v="0"/>
    <m/>
    <m/>
    <s v=""/>
    <n v="0"/>
    <m/>
    <m/>
    <s v=""/>
    <n v="380.16000000000008"/>
    <n v="3"/>
    <n v="2010"/>
    <m/>
  </r>
  <r>
    <x v="63"/>
    <n v="821"/>
    <n v="921"/>
    <n v="104"/>
    <s v="aubergine1"/>
    <x v="12"/>
    <n v="2"/>
    <s v="l:!"/>
    <n v="10"/>
    <n v="120"/>
    <n v="7.2"/>
    <s v="hfdhg"/>
    <n v="10"/>
    <n v="47"/>
    <n v="18.382978723404257"/>
    <n v="0"/>
    <m/>
    <m/>
    <s v=""/>
    <n v="25.582978723404256"/>
    <n v="3"/>
    <n v="2010"/>
    <m/>
  </r>
  <r>
    <x v="64"/>
    <n v="801"/>
    <n v="901"/>
    <n v="104"/>
    <s v="melon1"/>
    <x v="2"/>
    <n v="2"/>
    <s v="bb"/>
    <n v="7.5"/>
    <n v="13"/>
    <n v="49.846153846153847"/>
    <s v="nd,"/>
    <n v="2"/>
    <n v="14"/>
    <n v="12.342857142857143"/>
    <n v="0"/>
    <m/>
    <m/>
    <s v=""/>
    <n v="62.189010989010988"/>
    <n v="4"/>
    <n v="2010"/>
    <m/>
  </r>
  <r>
    <x v="64"/>
    <n v="829"/>
    <n v="929"/>
    <n v="104"/>
    <s v="Carotte1"/>
    <x v="16"/>
    <n v="1"/>
    <s v="miy"/>
    <n v="4"/>
    <n v="1"/>
    <n v="345.6"/>
    <n v="0"/>
    <m/>
    <m/>
    <s v=""/>
    <n v="0"/>
    <m/>
    <m/>
    <s v=""/>
    <n v="345.6"/>
    <n v="4"/>
    <n v="2010"/>
    <m/>
  </r>
  <r>
    <x v="65"/>
    <n v="828"/>
    <n v="928"/>
    <n v="104"/>
    <s v="Radis1"/>
    <x v="9"/>
    <n v="1"/>
    <s v="ur"/>
    <n v="10"/>
    <n v="41"/>
    <n v="21.073170731707318"/>
    <n v="0"/>
    <m/>
    <m/>
    <s v=""/>
    <n v="0"/>
    <m/>
    <m/>
    <s v=""/>
    <n v="21.073170731707318"/>
    <n v="4"/>
    <n v="2010"/>
    <m/>
  </r>
  <r>
    <x v="65"/>
    <n v="813"/>
    <n v="913"/>
    <n v="104"/>
    <s v="cactus1"/>
    <x v="6"/>
    <n v="1"/>
    <s v="uj"/>
    <n v="1"/>
    <n v="10"/>
    <n v="8.64"/>
    <n v="0"/>
    <m/>
    <m/>
    <s v=""/>
    <n v="0"/>
    <m/>
    <m/>
    <s v=""/>
    <n v="8.64"/>
    <n v="4"/>
    <n v="2010"/>
    <m/>
  </r>
  <r>
    <x v="65"/>
    <n v="824"/>
    <n v="924"/>
    <n v="104"/>
    <s v="poreaux1"/>
    <x v="5"/>
    <n v="1"/>
    <s v="hghf"/>
    <n v="1"/>
    <n v="5"/>
    <n v="17.28"/>
    <n v="0"/>
    <m/>
    <m/>
    <s v=""/>
    <n v="0"/>
    <m/>
    <m/>
    <s v=""/>
    <n v="17.28"/>
    <n v="4"/>
    <n v="2010"/>
    <m/>
  </r>
  <r>
    <x v="66"/>
    <n v="828"/>
    <n v="928"/>
    <n v="104"/>
    <s v="Radis1"/>
    <x v="9"/>
    <n v="1"/>
    <s v="ur"/>
    <n v="1"/>
    <n v="10"/>
    <n v="8.64"/>
    <n v="0"/>
    <m/>
    <m/>
    <s v=""/>
    <n v="0"/>
    <m/>
    <m/>
    <s v=""/>
    <n v="8.64"/>
    <n v="4"/>
    <n v="2010"/>
    <m/>
  </r>
  <r>
    <x v="66"/>
    <n v="813"/>
    <n v="913"/>
    <n v="104"/>
    <s v="cactus1"/>
    <x v="6"/>
    <n v="1"/>
    <s v="uj"/>
    <n v="1"/>
    <n v="30"/>
    <n v="2.8800000000000003"/>
    <n v="0"/>
    <m/>
    <m/>
    <s v=""/>
    <n v="0"/>
    <m/>
    <m/>
    <s v=""/>
    <n v="2.8800000000000003"/>
    <n v="4"/>
    <n v="2010"/>
    <m/>
  </r>
  <r>
    <x v="66"/>
    <n v="824"/>
    <n v="924"/>
    <n v="104"/>
    <s v="poreaux1"/>
    <x v="5"/>
    <n v="1"/>
    <s v="hghf"/>
    <n v="1"/>
    <n v="7"/>
    <n v="12.342857142857143"/>
    <n v="0"/>
    <m/>
    <m/>
    <s v=""/>
    <n v="0"/>
    <m/>
    <m/>
    <s v=""/>
    <n v="12.342857142857143"/>
    <n v="4"/>
    <n v="2010"/>
    <m/>
  </r>
  <r>
    <x v="67"/>
    <n v="801"/>
    <n v="901"/>
    <n v="104"/>
    <s v="melon1"/>
    <x v="2"/>
    <n v="2"/>
    <s v="bb"/>
    <n v="2"/>
    <n v="5"/>
    <n v="34.56"/>
    <s v="nd,"/>
    <n v="10"/>
    <n v="20"/>
    <n v="43.2"/>
    <n v="0"/>
    <m/>
    <m/>
    <s v=""/>
    <n v="77.760000000000005"/>
    <n v="4"/>
    <n v="2010"/>
    <m/>
  </r>
  <r>
    <x v="68"/>
    <n v="829"/>
    <n v="929"/>
    <n v="104"/>
    <s v="Carotte1"/>
    <x v="16"/>
    <n v="1"/>
    <s v="miy"/>
    <n v="8.5"/>
    <n v="1"/>
    <n v="734.40000000000009"/>
    <n v="0"/>
    <m/>
    <m/>
    <s v=""/>
    <n v="0"/>
    <m/>
    <m/>
    <s v=""/>
    <n v="734.40000000000009"/>
    <n v="5"/>
    <n v="2010"/>
    <m/>
  </r>
  <r>
    <x v="69"/>
    <n v="829"/>
    <n v="929"/>
    <n v="104"/>
    <s v="Carotte1"/>
    <x v="16"/>
    <n v="1"/>
    <s v="miy"/>
    <n v="7"/>
    <n v="1"/>
    <n v="604.80000000000007"/>
    <n v="0"/>
    <m/>
    <m/>
    <s v=""/>
    <n v="0"/>
    <m/>
    <m/>
    <s v=""/>
    <n v="604.80000000000007"/>
    <n v="5"/>
    <n v="2010"/>
    <m/>
  </r>
  <r>
    <x v="70"/>
    <n v="801"/>
    <n v="901"/>
    <n v="104"/>
    <s v="melon1"/>
    <x v="2"/>
    <n v="2"/>
    <s v="bb"/>
    <n v="10"/>
    <n v="2"/>
    <n v="432"/>
    <s v="nd,"/>
    <n v="10"/>
    <n v="7"/>
    <n v="123.42857142857144"/>
    <n v="0"/>
    <m/>
    <m/>
    <s v=""/>
    <n v="555.42857142857144"/>
    <n v="6"/>
    <n v="2010"/>
    <m/>
  </r>
  <r>
    <x v="71"/>
    <n v="828"/>
    <n v="928"/>
    <n v="104"/>
    <s v="Radis1"/>
    <x v="9"/>
    <n v="1"/>
    <s v="ur"/>
    <n v="1"/>
    <n v="10"/>
    <n v="8.64"/>
    <n v="0"/>
    <m/>
    <m/>
    <s v=""/>
    <n v="0"/>
    <m/>
    <m/>
    <s v=""/>
    <n v="8.64"/>
    <n v="6"/>
    <n v="2010"/>
    <m/>
  </r>
  <r>
    <x v="71"/>
    <n v="811"/>
    <n v="911"/>
    <n v="104"/>
    <s v="potiron1"/>
    <x v="1"/>
    <n v="1"/>
    <s v="iku"/>
    <n v="10"/>
    <n v="34"/>
    <n v="25.411764705882355"/>
    <s v="srj,dnd"/>
    <m/>
    <m/>
    <s v=""/>
    <n v="0"/>
    <m/>
    <m/>
    <s v=""/>
    <n v="25.411764705882355"/>
    <n v="6"/>
    <n v="2010"/>
    <m/>
  </r>
  <r>
    <x v="71"/>
    <n v="813"/>
    <n v="913"/>
    <n v="104"/>
    <s v="cactus1"/>
    <x v="6"/>
    <n v="1"/>
    <s v="uj"/>
    <n v="10"/>
    <n v="38"/>
    <n v="22.736842105263158"/>
    <n v="0"/>
    <m/>
    <m/>
    <s v=""/>
    <n v="0"/>
    <m/>
    <m/>
    <s v=""/>
    <n v="22.736842105263158"/>
    <n v="6"/>
    <n v="2010"/>
    <m/>
  </r>
  <r>
    <x v="71"/>
    <n v="823"/>
    <n v="923"/>
    <n v="104"/>
    <s v="Osfond1"/>
    <x v="4"/>
    <n v="1"/>
    <s v="om"/>
    <n v="10"/>
    <n v="16"/>
    <n v="54"/>
    <n v="0"/>
    <m/>
    <m/>
    <s v=""/>
    <n v="0"/>
    <m/>
    <m/>
    <s v=""/>
    <n v="54"/>
    <n v="6"/>
    <n v="2010"/>
    <m/>
  </r>
  <r>
    <x v="71"/>
    <n v="829"/>
    <n v="929"/>
    <n v="104"/>
    <s v="Carotte1"/>
    <x v="16"/>
    <n v="1"/>
    <s v="miy"/>
    <n v="5.6"/>
    <n v="1"/>
    <n v="483.84"/>
    <n v="0"/>
    <m/>
    <m/>
    <s v=""/>
    <n v="0"/>
    <m/>
    <m/>
    <s v=""/>
    <n v="483.84"/>
    <n v="6"/>
    <n v="2010"/>
    <m/>
  </r>
  <r>
    <x v="72"/>
    <n v="815"/>
    <n v="915"/>
    <n v="104"/>
    <s v="groseille"/>
    <x v="8"/>
    <n v="3"/>
    <s v="yty"/>
    <n v="2.5"/>
    <n v="6"/>
    <n v="36.000000000000007"/>
    <s v="qgtysjh"/>
    <n v="10"/>
    <n v="29.6"/>
    <n v="29.189189189189189"/>
    <s v=";,hfc"/>
    <m/>
    <m/>
    <s v=""/>
    <n v="65.189189189189193"/>
    <n v="6"/>
    <n v="2010"/>
    <m/>
  </r>
  <r>
    <x v="72"/>
    <n v="816"/>
    <n v="916"/>
    <n v="104"/>
    <s v="raisin1"/>
    <x v="14"/>
    <n v="3"/>
    <s v="tery"/>
    <n v="5"/>
    <n v="34"/>
    <n v="12.705882352941178"/>
    <s v="frshsj"/>
    <n v="5"/>
    <n v="53"/>
    <n v="8.1509433962264168"/>
    <s v="jdhjs"/>
    <n v="10"/>
    <n v="12"/>
    <n v="72.000000000000014"/>
    <n v="92.856825749167612"/>
    <n v="6"/>
    <n v="2010"/>
    <m/>
  </r>
  <r>
    <x v="72"/>
    <n v="817"/>
    <n v="917"/>
    <n v="104"/>
    <s v="fraise1"/>
    <x v="7"/>
    <n v="2"/>
    <s v="kuy"/>
    <n v="10"/>
    <n v="38"/>
    <n v="22.736842105263158"/>
    <s v="gfshs"/>
    <n v="10"/>
    <n v="8"/>
    <n v="108"/>
    <n v="0"/>
    <m/>
    <m/>
    <s v=""/>
    <n v="130.73684210526315"/>
    <n v="6"/>
    <n v="2010"/>
    <m/>
  </r>
  <r>
    <x v="73"/>
    <n v="807"/>
    <n v="907"/>
    <n v="104"/>
    <s v="patate douce1"/>
    <x v="15"/>
    <n v="1"/>
    <s v="te"/>
    <n v="10"/>
    <n v="5"/>
    <n v="172.8"/>
    <n v="0"/>
    <m/>
    <m/>
    <s v=""/>
    <n v="0"/>
    <m/>
    <m/>
    <s v=""/>
    <n v="172.8"/>
    <n v="6"/>
    <n v="2010"/>
    <m/>
  </r>
  <r>
    <x v="73"/>
    <n v="808"/>
    <n v="908"/>
    <n v="104"/>
    <s v="avocat1"/>
    <x v="13"/>
    <n v="1"/>
    <s v="yty"/>
    <n v="10"/>
    <n v="11"/>
    <n v="78.545454545454547"/>
    <n v="0"/>
    <m/>
    <m/>
    <s v=""/>
    <n v="0"/>
    <m/>
    <m/>
    <s v=""/>
    <n v="78.545454545454547"/>
    <n v="6"/>
    <n v="2010"/>
    <m/>
  </r>
  <r>
    <x v="73"/>
    <n v="810"/>
    <n v="910"/>
    <n v="104"/>
    <s v="potimaron1"/>
    <x v="10"/>
    <n v="2"/>
    <s v="te"/>
    <n v="10"/>
    <n v="41"/>
    <n v="21.073170731707318"/>
    <s v="tkjtdj"/>
    <m/>
    <m/>
    <s v=""/>
    <n v="0"/>
    <m/>
    <m/>
    <s v=""/>
    <n v="21.073170731707318"/>
    <n v="6"/>
    <n v="2010"/>
    <m/>
  </r>
  <r>
    <x v="73"/>
    <n v="809"/>
    <n v="909"/>
    <n v="104"/>
    <s v="artichauts1"/>
    <x v="11"/>
    <n v="2"/>
    <s v="k"/>
    <n v="10"/>
    <n v="41"/>
    <n v="21.073170731707318"/>
    <s v="tjkedk,"/>
    <m/>
    <m/>
    <s v=""/>
    <n v="0"/>
    <m/>
    <m/>
    <s v=""/>
    <n v="21.073170731707318"/>
    <n v="6"/>
    <n v="2010"/>
    <m/>
  </r>
  <r>
    <x v="74"/>
    <n v="801"/>
    <n v="901"/>
    <n v="104"/>
    <s v="melon1"/>
    <x v="2"/>
    <n v="2"/>
    <s v="bb"/>
    <n v="1"/>
    <n v="7"/>
    <n v="12.342857142857143"/>
    <s v="nd,"/>
    <n v="1"/>
    <n v="4"/>
    <n v="21.6"/>
    <n v="0"/>
    <m/>
    <m/>
    <s v=""/>
    <n v="33.942857142857143"/>
    <n v="6"/>
    <n v="2010"/>
    <m/>
  </r>
  <r>
    <x v="75"/>
    <n v="821"/>
    <n v="921"/>
    <n v="104"/>
    <s v="aubergine1"/>
    <x v="12"/>
    <n v="2"/>
    <s v="l:!"/>
    <n v="10"/>
    <n v="67"/>
    <n v="12.895522388059701"/>
    <s v="hfdhg"/>
    <n v="10"/>
    <n v="12"/>
    <n v="72.000000000000014"/>
    <n v="0"/>
    <m/>
    <m/>
    <s v=""/>
    <n v="84.895522388059717"/>
    <n v="7"/>
    <n v="2010"/>
    <m/>
  </r>
  <r>
    <x v="76"/>
    <n v="801"/>
    <n v="901"/>
    <n v="104"/>
    <s v="melon1"/>
    <x v="2"/>
    <n v="2"/>
    <s v="bb"/>
    <n v="1"/>
    <n v="4"/>
    <n v="21.6"/>
    <s v="nd,"/>
    <n v="10"/>
    <n v="17"/>
    <n v="50.82352941176471"/>
    <n v="0"/>
    <m/>
    <m/>
    <s v=""/>
    <n v="72.423529411764719"/>
    <n v="8"/>
    <n v="2010"/>
    <m/>
  </r>
  <r>
    <x v="77"/>
    <n v="829"/>
    <n v="929"/>
    <n v="104"/>
    <s v="Carotte1"/>
    <x v="16"/>
    <n v="1"/>
    <s v="miy"/>
    <n v="4.88"/>
    <n v="1"/>
    <n v="421.63200000000001"/>
    <n v="0"/>
    <m/>
    <m/>
    <s v=""/>
    <n v="0"/>
    <m/>
    <m/>
    <s v=""/>
    <n v="421.63200000000001"/>
    <n v="8"/>
    <n v="2010"/>
    <m/>
  </r>
  <r>
    <x v="78"/>
    <n v="829"/>
    <n v="929"/>
    <n v="104"/>
    <s v="Carotte1"/>
    <x v="16"/>
    <n v="1"/>
    <s v="miy"/>
    <n v="4.2"/>
    <n v="1"/>
    <n v="362.88000000000005"/>
    <n v="0"/>
    <m/>
    <m/>
    <s v=""/>
    <n v="0"/>
    <m/>
    <m/>
    <s v=""/>
    <n v="362.88000000000005"/>
    <n v="8"/>
    <n v="2010"/>
    <m/>
  </r>
  <r>
    <x v="79"/>
    <n v="829"/>
    <n v="929"/>
    <n v="104"/>
    <s v="Carotte1"/>
    <x v="16"/>
    <n v="1"/>
    <s v="miy"/>
    <n v="4.2"/>
    <n v="1"/>
    <n v="362.88000000000005"/>
    <n v="0"/>
    <m/>
    <m/>
    <s v=""/>
    <n v="0"/>
    <m/>
    <m/>
    <s v=""/>
    <n v="362.88000000000005"/>
    <n v="8"/>
    <n v="2010"/>
    <m/>
  </r>
  <r>
    <x v="80"/>
    <n v="828"/>
    <n v="928"/>
    <n v="104"/>
    <s v="Radis1"/>
    <x v="9"/>
    <n v="1"/>
    <s v="ur"/>
    <n v="10"/>
    <n v="17"/>
    <n v="50.82352941176471"/>
    <n v="0"/>
    <m/>
    <m/>
    <s v=""/>
    <n v="0"/>
    <m/>
    <m/>
    <s v=""/>
    <n v="50.82352941176471"/>
    <n v="9"/>
    <n v="2010"/>
    <m/>
  </r>
  <r>
    <x v="80"/>
    <n v="812"/>
    <n v="912"/>
    <n v="104"/>
    <s v="ratatouille1"/>
    <x v="3"/>
    <n v="1"/>
    <s v="uy-z"/>
    <n v="1"/>
    <n v="30"/>
    <n v="2.8800000000000003"/>
    <n v="0"/>
    <m/>
    <m/>
    <s v=""/>
    <n v="0"/>
    <m/>
    <m/>
    <s v=""/>
    <n v="2.8800000000000003"/>
    <n v="9"/>
    <n v="2010"/>
    <m/>
  </r>
  <r>
    <x v="80"/>
    <n v="813"/>
    <n v="913"/>
    <n v="104"/>
    <s v="cactus1"/>
    <x v="6"/>
    <n v="1"/>
    <s v="uj"/>
    <n v="10"/>
    <n v="60"/>
    <n v="14.4"/>
    <n v="0"/>
    <m/>
    <m/>
    <s v=""/>
    <n v="0"/>
    <m/>
    <m/>
    <s v=""/>
    <n v="14.4"/>
    <n v="9"/>
    <n v="2010"/>
    <m/>
  </r>
  <r>
    <x v="80"/>
    <n v="824"/>
    <n v="924"/>
    <n v="104"/>
    <s v="poreaux1"/>
    <x v="5"/>
    <n v="1"/>
    <s v="hghf"/>
    <n v="1"/>
    <n v="15"/>
    <n v="5.7600000000000007"/>
    <n v="0"/>
    <m/>
    <m/>
    <s v=""/>
    <n v="0"/>
    <m/>
    <m/>
    <s v=""/>
    <n v="5.7600000000000007"/>
    <n v="9"/>
    <n v="2010"/>
    <m/>
  </r>
  <r>
    <x v="81"/>
    <n v="801"/>
    <n v="901"/>
    <n v="104"/>
    <s v="melon1"/>
    <x v="2"/>
    <n v="2"/>
    <s v="bb"/>
    <n v="1"/>
    <n v="8"/>
    <n v="10.8"/>
    <s v="nd,"/>
    <n v="1"/>
    <n v="6"/>
    <n v="14.4"/>
    <n v="0"/>
    <m/>
    <m/>
    <s v=""/>
    <n v="25.200000000000003"/>
    <n v="9"/>
    <n v="2010"/>
    <m/>
  </r>
  <r>
    <x v="81"/>
    <n v="829"/>
    <n v="929"/>
    <n v="104"/>
    <s v="Carotte1"/>
    <x v="16"/>
    <n v="1"/>
    <s v="miy"/>
    <n v="4.4000000000000004"/>
    <n v="1"/>
    <n v="380.16000000000008"/>
    <n v="0"/>
    <m/>
    <m/>
    <s v=""/>
    <n v="0"/>
    <m/>
    <m/>
    <s v=""/>
    <n v="380.16000000000008"/>
    <n v="9"/>
    <n v="2010"/>
    <m/>
  </r>
  <r>
    <x v="82"/>
    <n v="812"/>
    <n v="912"/>
    <n v="104"/>
    <s v="ratatouille1"/>
    <x v="3"/>
    <n v="1"/>
    <s v="uy-z"/>
    <n v="1"/>
    <n v="30"/>
    <n v="2.8800000000000003"/>
    <n v="0"/>
    <m/>
    <m/>
    <s v=""/>
    <n v="0"/>
    <m/>
    <m/>
    <s v=""/>
    <n v="2.8800000000000003"/>
    <n v="9"/>
    <n v="2010"/>
    <m/>
  </r>
  <r>
    <x v="82"/>
    <n v="813"/>
    <n v="913"/>
    <n v="104"/>
    <s v="cactus1"/>
    <x v="6"/>
    <n v="1"/>
    <s v="uj"/>
    <n v="1"/>
    <n v="60"/>
    <n v="1.4400000000000002"/>
    <n v="0"/>
    <m/>
    <m/>
    <s v=""/>
    <n v="0"/>
    <m/>
    <m/>
    <s v=""/>
    <n v="1.4400000000000002"/>
    <n v="9"/>
    <n v="2010"/>
    <m/>
  </r>
  <r>
    <x v="83"/>
    <n v="829"/>
    <n v="929"/>
    <n v="104"/>
    <s v="Carotte1"/>
    <x v="16"/>
    <n v="1"/>
    <s v="miy"/>
    <n v="4.4000000000000004"/>
    <n v="1"/>
    <n v="380.16000000000008"/>
    <n v="0"/>
    <m/>
    <m/>
    <s v=""/>
    <n v="0"/>
    <m/>
    <m/>
    <s v=""/>
    <n v="380.16000000000008"/>
    <n v="9"/>
    <n v="2010"/>
    <m/>
  </r>
  <r>
    <x v="84"/>
    <n v="828"/>
    <n v="928"/>
    <n v="104"/>
    <s v="Radis1"/>
    <x v="9"/>
    <n v="1"/>
    <s v="ur"/>
    <n v="1"/>
    <n v="9"/>
    <n v="9.6"/>
    <n v="0"/>
    <m/>
    <m/>
    <s v=""/>
    <n v="0"/>
    <m/>
    <m/>
    <s v=""/>
    <n v="9.6"/>
    <n v="10"/>
    <n v="2010"/>
    <m/>
  </r>
  <r>
    <x v="84"/>
    <n v="824"/>
    <n v="924"/>
    <n v="104"/>
    <s v="poreaux1"/>
    <x v="5"/>
    <n v="1"/>
    <s v="hghf"/>
    <n v="1"/>
    <n v="13"/>
    <n v="6.6461538461538465"/>
    <n v="0"/>
    <m/>
    <m/>
    <s v=""/>
    <n v="0"/>
    <m/>
    <m/>
    <s v=""/>
    <n v="6.6461538461538465"/>
    <n v="10"/>
    <n v="2010"/>
    <m/>
  </r>
  <r>
    <x v="85"/>
    <n v="801"/>
    <n v="901"/>
    <n v="104"/>
    <s v="melon1"/>
    <x v="2"/>
    <n v="2"/>
    <s v="bb"/>
    <n v="1"/>
    <n v="2"/>
    <n v="43.2"/>
    <s v="nd,"/>
    <n v="1"/>
    <n v="9"/>
    <n v="9.6"/>
    <n v="0"/>
    <m/>
    <m/>
    <s v=""/>
    <n v="52.800000000000004"/>
    <n v="10"/>
    <n v="2010"/>
    <m/>
  </r>
  <r>
    <x v="86"/>
    <n v="829"/>
    <n v="929"/>
    <n v="104"/>
    <s v="Carotte1"/>
    <x v="16"/>
    <n v="1"/>
    <s v="miy"/>
    <n v="4.4000000000000004"/>
    <n v="1"/>
    <n v="380.16000000000008"/>
    <n v="0"/>
    <m/>
    <m/>
    <s v=""/>
    <n v="0"/>
    <m/>
    <m/>
    <s v=""/>
    <n v="380.16000000000008"/>
    <n v="10"/>
    <n v="2010"/>
    <m/>
  </r>
  <r>
    <x v="87"/>
    <n v="829"/>
    <n v="929"/>
    <n v="104"/>
    <s v="Carotte1"/>
    <x v="16"/>
    <n v="1"/>
    <s v="miy"/>
    <n v="10.199999999999999"/>
    <n v="1"/>
    <n v="881.28"/>
    <n v="0"/>
    <m/>
    <m/>
    <s v=""/>
    <n v="0"/>
    <m/>
    <m/>
    <s v=""/>
    <n v="881.28"/>
    <n v="11"/>
    <n v="2010"/>
    <m/>
  </r>
  <r>
    <x v="88"/>
    <n v="829"/>
    <n v="929"/>
    <n v="104"/>
    <s v="Carotte1"/>
    <x v="16"/>
    <n v="1"/>
    <s v="miy"/>
    <n v="8.5"/>
    <n v="1"/>
    <n v="734.40000000000009"/>
    <n v="0"/>
    <m/>
    <m/>
    <s v=""/>
    <n v="0"/>
    <m/>
    <m/>
    <s v=""/>
    <n v="734.40000000000009"/>
    <n v="1"/>
    <n v="2011"/>
    <m/>
  </r>
  <r>
    <x v="89"/>
    <n v="823"/>
    <n v="923"/>
    <n v="104"/>
    <s v="Osfond1"/>
    <x v="4"/>
    <n v="1"/>
    <s v="om"/>
    <n v="10"/>
    <n v="18"/>
    <n v="48.000000000000007"/>
    <n v="0"/>
    <m/>
    <m/>
    <s v=""/>
    <n v="0"/>
    <m/>
    <m/>
    <s v=""/>
    <n v="48.000000000000007"/>
    <n v="4"/>
    <n v="2011"/>
    <m/>
  </r>
  <r>
    <x v="89"/>
    <n v="815"/>
    <n v="915"/>
    <n v="104"/>
    <s v="groseille"/>
    <x v="8"/>
    <n v="3"/>
    <s v="yty"/>
    <n v="10"/>
    <n v="50"/>
    <n v="17.28"/>
    <s v="qgtysjh"/>
    <n v="2.5"/>
    <n v="10"/>
    <n v="21.6"/>
    <s v=";,hfc"/>
    <m/>
    <m/>
    <s v=""/>
    <n v="38.880000000000003"/>
    <n v="4"/>
    <n v="2011"/>
    <m/>
  </r>
  <r>
    <x v="89"/>
    <n v="816"/>
    <n v="916"/>
    <n v="104"/>
    <s v="raisin1"/>
    <x v="14"/>
    <n v="3"/>
    <s v="tery"/>
    <n v="10"/>
    <n v="104"/>
    <n v="8.3076923076923084"/>
    <s v="frshsj"/>
    <n v="10"/>
    <n v="96"/>
    <n v="9.0000000000000018"/>
    <s v="jdhjs"/>
    <n v="10"/>
    <n v="18"/>
    <n v="48.000000000000007"/>
    <n v="65.307692307692321"/>
    <n v="4"/>
    <n v="2011"/>
    <m/>
  </r>
  <r>
    <x v="89"/>
    <n v="817"/>
    <n v="917"/>
    <n v="104"/>
    <s v="fraise1"/>
    <x v="7"/>
    <n v="2"/>
    <s v="kuy"/>
    <n v="10"/>
    <n v="28"/>
    <n v="30.857142857142861"/>
    <s v="gfshs"/>
    <n v="10"/>
    <n v="11"/>
    <n v="78.545454545454547"/>
    <n v="0"/>
    <m/>
    <m/>
    <s v=""/>
    <n v="109.40259740259741"/>
    <n v="4"/>
    <n v="2011"/>
    <m/>
  </r>
  <r>
    <x v="89"/>
    <n v="829"/>
    <n v="929"/>
    <n v="104"/>
    <s v="Carotte1"/>
    <x v="16"/>
    <n v="1"/>
    <s v="miy"/>
    <n v="8"/>
    <n v="1"/>
    <n v="691.2"/>
    <n v="0"/>
    <m/>
    <m/>
    <s v=""/>
    <n v="0"/>
    <m/>
    <m/>
    <s v=""/>
    <n v="691.2"/>
    <n v="4"/>
    <n v="2011"/>
    <m/>
  </r>
  <r>
    <x v="90"/>
    <n v="823"/>
    <n v="923"/>
    <n v="104"/>
    <s v="Osfond1"/>
    <x v="4"/>
    <n v="1"/>
    <s v="om"/>
    <n v="10"/>
    <n v="9.1999999999999993"/>
    <n v="93.913043478260889"/>
    <n v="0"/>
    <m/>
    <m/>
    <s v=""/>
    <n v="0"/>
    <m/>
    <m/>
    <s v=""/>
    <n v="93.913043478260889"/>
    <n v="4"/>
    <n v="2011"/>
    <m/>
  </r>
  <r>
    <x v="91"/>
    <n v="829"/>
    <n v="929"/>
    <n v="104"/>
    <s v="Carotte1"/>
    <x v="16"/>
    <n v="1"/>
    <s v="miy"/>
    <n v="5"/>
    <n v="1"/>
    <n v="432"/>
    <n v="0"/>
    <m/>
    <m/>
    <s v=""/>
    <n v="0"/>
    <m/>
    <m/>
    <s v=""/>
    <n v="432"/>
    <n v="4"/>
    <n v="2011"/>
    <m/>
  </r>
  <r>
    <x v="92"/>
    <n v="829"/>
    <n v="929"/>
    <n v="104"/>
    <s v="Carotte1"/>
    <x v="16"/>
    <n v="1"/>
    <s v="miy"/>
    <n v="5"/>
    <n v="1"/>
    <n v="432"/>
    <n v="0"/>
    <m/>
    <m/>
    <s v=""/>
    <n v="0"/>
    <m/>
    <m/>
    <s v=""/>
    <n v="432"/>
    <n v="5"/>
    <n v="2011"/>
    <m/>
  </r>
  <r>
    <x v="93"/>
    <n v="801"/>
    <n v="901"/>
    <n v="104"/>
    <s v="melon1"/>
    <x v="2"/>
    <n v="2"/>
    <s v="bb"/>
    <n v="1"/>
    <n v="6"/>
    <n v="14.4"/>
    <s v="nd,"/>
    <n v="1"/>
    <n v="4"/>
    <n v="21.6"/>
    <n v="0"/>
    <m/>
    <m/>
    <s v=""/>
    <n v="36"/>
    <n v="5"/>
    <n v="2011"/>
    <m/>
  </r>
  <r>
    <x v="94"/>
    <n v="828"/>
    <n v="928"/>
    <n v="104"/>
    <s v="Radis1"/>
    <x v="9"/>
    <n v="1"/>
    <s v="ur"/>
    <n v="1"/>
    <n v="5"/>
    <n v="17.28"/>
    <n v="0"/>
    <m/>
    <m/>
    <s v=""/>
    <n v="0"/>
    <m/>
    <m/>
    <s v=""/>
    <n v="17.28"/>
    <n v="5"/>
    <n v="2011"/>
    <m/>
  </r>
  <r>
    <x v="94"/>
    <n v="813"/>
    <n v="913"/>
    <n v="104"/>
    <s v="cactus1"/>
    <x v="6"/>
    <n v="1"/>
    <s v="uj"/>
    <n v="10"/>
    <n v="134"/>
    <n v="6.4477611940298507"/>
    <n v="0"/>
    <m/>
    <m/>
    <s v=""/>
    <n v="0"/>
    <m/>
    <m/>
    <s v=""/>
    <n v="6.4477611940298507"/>
    <n v="5"/>
    <n v="2011"/>
    <m/>
  </r>
  <r>
    <x v="94"/>
    <n v="823"/>
    <n v="923"/>
    <n v="104"/>
    <s v="Osfond1"/>
    <x v="4"/>
    <n v="1"/>
    <s v="om"/>
    <n v="10"/>
    <n v="33"/>
    <n v="26.181818181818183"/>
    <n v="0"/>
    <m/>
    <m/>
    <s v=""/>
    <n v="0"/>
    <m/>
    <m/>
    <s v=""/>
    <n v="26.181818181818183"/>
    <n v="5"/>
    <n v="2011"/>
    <m/>
  </r>
  <r>
    <x v="94"/>
    <n v="824"/>
    <n v="924"/>
    <n v="104"/>
    <s v="poreaux1"/>
    <x v="5"/>
    <n v="1"/>
    <s v="hghf"/>
    <n v="10"/>
    <n v="125"/>
    <n v="6.9120000000000008"/>
    <n v="0"/>
    <m/>
    <m/>
    <s v=""/>
    <n v="0"/>
    <m/>
    <m/>
    <s v=""/>
    <n v="6.9120000000000008"/>
    <n v="5"/>
    <n v="2011"/>
    <m/>
  </r>
  <r>
    <x v="94"/>
    <n v="825"/>
    <n v="925"/>
    <n v="104"/>
    <s v="courgette1"/>
    <x v="0"/>
    <n v="2"/>
    <s v="ly"/>
    <n v="5"/>
    <n v="126"/>
    <n v="3.4285714285714288"/>
    <s v="xcbfd"/>
    <n v="1"/>
    <n v="108"/>
    <n v="0.8"/>
    <n v="0"/>
    <m/>
    <m/>
    <s v=""/>
    <n v="4.2285714285714286"/>
    <n v="5"/>
    <n v="2011"/>
    <m/>
  </r>
  <r>
    <x v="95"/>
    <n v="828"/>
    <n v="928"/>
    <n v="104"/>
    <s v="Radis1"/>
    <x v="9"/>
    <n v="1"/>
    <s v="ur"/>
    <n v="10"/>
    <n v="60"/>
    <n v="14.4"/>
    <n v="0"/>
    <m/>
    <m/>
    <s v=""/>
    <n v="0"/>
    <m/>
    <m/>
    <s v=""/>
    <n v="14.4"/>
    <n v="5"/>
    <n v="2011"/>
    <m/>
  </r>
  <r>
    <x v="95"/>
    <n v="811"/>
    <n v="911"/>
    <n v="104"/>
    <s v="potiron1"/>
    <x v="1"/>
    <n v="1"/>
    <s v="iku"/>
    <n v="10"/>
    <n v="115"/>
    <n v="7.5130434782608697"/>
    <s v="srj,dnd"/>
    <m/>
    <m/>
    <s v=""/>
    <n v="0"/>
    <m/>
    <m/>
    <s v=""/>
    <n v="7.5130434782608697"/>
    <n v="5"/>
    <n v="2011"/>
    <m/>
  </r>
  <r>
    <x v="95"/>
    <n v="813"/>
    <n v="913"/>
    <n v="104"/>
    <s v="cactus1"/>
    <x v="6"/>
    <n v="1"/>
    <s v="uj"/>
    <n v="4"/>
    <n v="75"/>
    <n v="4.6080000000000005"/>
    <n v="0"/>
    <m/>
    <m/>
    <s v=""/>
    <n v="0"/>
    <m/>
    <m/>
    <s v=""/>
    <n v="4.6080000000000005"/>
    <n v="5"/>
    <n v="2011"/>
    <m/>
  </r>
  <r>
    <x v="95"/>
    <n v="823"/>
    <n v="923"/>
    <n v="104"/>
    <s v="Osfond1"/>
    <x v="4"/>
    <n v="1"/>
    <s v="om"/>
    <n v="10"/>
    <n v="39"/>
    <n v="22.153846153846153"/>
    <n v="0"/>
    <m/>
    <m/>
    <s v=""/>
    <n v="0"/>
    <m/>
    <m/>
    <s v=""/>
    <n v="22.153846153846153"/>
    <n v="5"/>
    <n v="2011"/>
    <m/>
  </r>
  <r>
    <x v="95"/>
    <n v="824"/>
    <n v="924"/>
    <n v="104"/>
    <s v="poreaux1"/>
    <x v="5"/>
    <n v="1"/>
    <s v="hghf"/>
    <n v="4.5"/>
    <n v="47"/>
    <n v="8.2723404255319153"/>
    <n v="0"/>
    <m/>
    <m/>
    <s v=""/>
    <n v="0"/>
    <m/>
    <m/>
    <s v=""/>
    <n v="8.2723404255319153"/>
    <n v="5"/>
    <n v="2011"/>
    <m/>
  </r>
  <r>
    <x v="96"/>
    <n v="811"/>
    <n v="911"/>
    <n v="104"/>
    <s v="potiron1"/>
    <x v="1"/>
    <n v="1"/>
    <s v="iku"/>
    <n v="4"/>
    <n v="75"/>
    <n v="4.6080000000000005"/>
    <s v="srj,dnd"/>
    <m/>
    <m/>
    <s v=""/>
    <n v="0"/>
    <m/>
    <m/>
    <s v=""/>
    <n v="4.6080000000000005"/>
    <n v="7"/>
    <n v="2011"/>
    <m/>
  </r>
  <r>
    <x v="96"/>
    <n v="813"/>
    <n v="913"/>
    <n v="104"/>
    <s v="cactus1"/>
    <x v="6"/>
    <n v="1"/>
    <s v="uj"/>
    <n v="2.5"/>
    <n v="60"/>
    <n v="3.6"/>
    <n v="0"/>
    <m/>
    <m/>
    <s v=""/>
    <n v="0"/>
    <m/>
    <m/>
    <s v=""/>
    <n v="3.6"/>
    <n v="7"/>
    <n v="2011"/>
    <m/>
  </r>
  <r>
    <x v="96"/>
    <n v="823"/>
    <n v="923"/>
    <n v="104"/>
    <s v="Osfond1"/>
    <x v="4"/>
    <n v="1"/>
    <s v="om"/>
    <n v="6"/>
    <n v="30"/>
    <n v="17.28"/>
    <n v="0"/>
    <m/>
    <m/>
    <s v=""/>
    <n v="0"/>
    <m/>
    <m/>
    <s v=""/>
    <n v="17.28"/>
    <n v="7"/>
    <n v="2011"/>
    <m/>
  </r>
  <r>
    <x v="96"/>
    <n v="824"/>
    <n v="924"/>
    <n v="104"/>
    <s v="poreaux1"/>
    <x v="5"/>
    <n v="1"/>
    <s v="hghf"/>
    <n v="3"/>
    <n v="50"/>
    <n v="5.1840000000000002"/>
    <n v="0"/>
    <m/>
    <m/>
    <s v=""/>
    <n v="0"/>
    <m/>
    <m/>
    <s v=""/>
    <n v="5.1840000000000002"/>
    <n v="7"/>
    <n v="2011"/>
    <m/>
  </r>
  <r>
    <x v="97"/>
    <n v="825"/>
    <n v="925"/>
    <n v="104"/>
    <s v="courgette1"/>
    <x v="0"/>
    <n v="2"/>
    <s v="ly"/>
    <n v="2"/>
    <n v="60"/>
    <n v="2.8800000000000003"/>
    <s v="xcbfd"/>
    <n v="1"/>
    <n v="180"/>
    <n v="0.48000000000000004"/>
    <n v="0"/>
    <m/>
    <m/>
    <s v=""/>
    <n v="3.3600000000000003"/>
    <n v="7"/>
    <n v="2011"/>
    <m/>
  </r>
  <r>
    <x v="98"/>
    <n v="829"/>
    <n v="929"/>
    <n v="104"/>
    <s v="Carotte1"/>
    <x v="16"/>
    <n v="1"/>
    <s v="miy"/>
    <n v="5.6"/>
    <n v="1"/>
    <n v="483.84"/>
    <n v="0"/>
    <m/>
    <m/>
    <s v=""/>
    <n v="0"/>
    <m/>
    <m/>
    <s v=""/>
    <n v="483.84"/>
    <n v="7"/>
    <n v="2011"/>
    <m/>
  </r>
  <r>
    <x v="99"/>
    <n v="829"/>
    <n v="929"/>
    <n v="104"/>
    <s v="Carotte1"/>
    <x v="16"/>
    <n v="1"/>
    <s v="miy"/>
    <n v="4.4000000000000004"/>
    <n v="1"/>
    <n v="380.16000000000008"/>
    <n v="0"/>
    <m/>
    <m/>
    <s v=""/>
    <n v="0"/>
    <m/>
    <m/>
    <s v=""/>
    <n v="380.16000000000008"/>
    <n v="8"/>
    <n v="2011"/>
    <m/>
  </r>
  <r>
    <x v="100"/>
    <n v="829"/>
    <n v="929"/>
    <n v="104"/>
    <s v="Carotte1"/>
    <x v="16"/>
    <n v="1"/>
    <s v="miy"/>
    <n v="6.9"/>
    <n v="1"/>
    <n v="596.16000000000008"/>
    <n v="0"/>
    <m/>
    <m/>
    <s v=""/>
    <n v="0"/>
    <m/>
    <m/>
    <s v=""/>
    <n v="596.16000000000008"/>
    <n v="9"/>
    <n v="2011"/>
    <m/>
  </r>
  <r>
    <x v="101"/>
    <n v="828"/>
    <n v="928"/>
    <n v="104"/>
    <s v="Radis1"/>
    <x v="9"/>
    <n v="1"/>
    <s v="ur"/>
    <n v="4"/>
    <n v="30"/>
    <n v="11.520000000000001"/>
    <n v="0"/>
    <m/>
    <m/>
    <s v=""/>
    <n v="0"/>
    <m/>
    <m/>
    <s v=""/>
    <n v="11.520000000000001"/>
    <n v="10"/>
    <n v="2011"/>
    <m/>
  </r>
  <r>
    <x v="101"/>
    <n v="801"/>
    <n v="901"/>
    <n v="104"/>
    <s v="melon1"/>
    <x v="2"/>
    <n v="2"/>
    <s v="bb"/>
    <n v="1"/>
    <n v="8"/>
    <n v="10.8"/>
    <s v="nd,"/>
    <n v="1"/>
    <n v="8"/>
    <n v="10.8"/>
    <n v="0"/>
    <m/>
    <m/>
    <s v=""/>
    <n v="21.6"/>
    <n v="10"/>
    <n v="2011"/>
    <m/>
  </r>
  <r>
    <x v="102"/>
    <n v="801"/>
    <n v="901"/>
    <n v="104"/>
    <s v="melon1"/>
    <x v="2"/>
    <n v="2"/>
    <s v="bb"/>
    <n v="1"/>
    <n v="8"/>
    <n v="10.8"/>
    <s v="nd,"/>
    <n v="1"/>
    <n v="12"/>
    <n v="7.2"/>
    <n v="0"/>
    <m/>
    <m/>
    <s v=""/>
    <n v="18"/>
    <n v="10"/>
    <n v="2011"/>
    <m/>
  </r>
  <r>
    <x v="103"/>
    <n v="801"/>
    <n v="901"/>
    <n v="104"/>
    <s v="melon1"/>
    <x v="2"/>
    <n v="2"/>
    <s v="bb"/>
    <n v="1"/>
    <n v="4"/>
    <n v="21.6"/>
    <s v="nd,"/>
    <n v="1"/>
    <n v="12"/>
    <n v="7.2"/>
    <n v="0"/>
    <m/>
    <m/>
    <s v=""/>
    <n v="28.8"/>
    <n v="12"/>
    <n v="2011"/>
    <m/>
  </r>
  <r>
    <x v="104"/>
    <n v="828"/>
    <n v="928"/>
    <n v="104"/>
    <s v="Radis1"/>
    <x v="9"/>
    <n v="1"/>
    <s v="ur"/>
    <n v="2"/>
    <n v="22"/>
    <n v="7.8545454545454554"/>
    <n v="0"/>
    <m/>
    <m/>
    <s v=""/>
    <n v="0"/>
    <m/>
    <m/>
    <s v=""/>
    <n v="7.8545454545454554"/>
    <n v="12"/>
    <n v="2011"/>
    <m/>
  </r>
  <r>
    <x v="104"/>
    <n v="813"/>
    <n v="913"/>
    <n v="104"/>
    <s v="cactus1"/>
    <x v="6"/>
    <n v="1"/>
    <s v="uj"/>
    <n v="1"/>
    <n v="106"/>
    <n v="0.81509433962264155"/>
    <n v="0"/>
    <m/>
    <m/>
    <s v=""/>
    <n v="0"/>
    <m/>
    <m/>
    <s v=""/>
    <n v="0.81509433962264155"/>
    <n v="12"/>
    <n v="2011"/>
    <m/>
  </r>
  <r>
    <x v="104"/>
    <n v="824"/>
    <n v="924"/>
    <n v="104"/>
    <s v="poreaux1"/>
    <x v="5"/>
    <n v="1"/>
    <s v="hghf"/>
    <n v="2"/>
    <n v="66"/>
    <n v="2.6181818181818186"/>
    <n v="0"/>
    <m/>
    <m/>
    <s v=""/>
    <n v="0"/>
    <m/>
    <m/>
    <s v=""/>
    <n v="2.6181818181818186"/>
    <n v="12"/>
    <n v="2011"/>
    <m/>
  </r>
  <r>
    <x v="104"/>
    <n v="829"/>
    <n v="929"/>
    <n v="104"/>
    <s v="Carotte1"/>
    <x v="16"/>
    <n v="1"/>
    <s v="miy"/>
    <n v="4.4000000000000004"/>
    <n v="1"/>
    <n v="380.16000000000008"/>
    <n v="0"/>
    <m/>
    <m/>
    <s v=""/>
    <n v="0"/>
    <m/>
    <m/>
    <s v=""/>
    <n v="380.16000000000008"/>
    <n v="12"/>
    <n v="2011"/>
    <m/>
  </r>
  <r>
    <x v="105"/>
    <n v="809"/>
    <n v="909"/>
    <n v="104"/>
    <s v="artichauts1"/>
    <x v="11"/>
    <n v="2"/>
    <s v="k"/>
    <n v="10"/>
    <n v="60"/>
    <n v="14.4"/>
    <s v="tjkedk,"/>
    <m/>
    <m/>
    <s v=""/>
    <n v="0"/>
    <m/>
    <m/>
    <s v=""/>
    <n v="14.4"/>
    <n v="12"/>
    <n v="2011"/>
    <m/>
  </r>
  <r>
    <x v="105"/>
    <n v="811"/>
    <n v="911"/>
    <n v="104"/>
    <s v="potiron1"/>
    <x v="1"/>
    <n v="1"/>
    <s v="iku"/>
    <n v="2"/>
    <n v="72"/>
    <n v="2.4"/>
    <s v="srj,dnd"/>
    <m/>
    <m/>
    <s v=""/>
    <n v="0"/>
    <m/>
    <m/>
    <s v=""/>
    <n v="2.4"/>
    <n v="12"/>
    <n v="2011"/>
    <m/>
  </r>
  <r>
    <x v="105"/>
    <n v="825"/>
    <n v="925"/>
    <n v="104"/>
    <s v="courgette1"/>
    <x v="0"/>
    <n v="2"/>
    <s v="ly"/>
    <n v="2"/>
    <n v="30"/>
    <n v="5.7600000000000007"/>
    <s v="xcbfd"/>
    <n v="1"/>
    <n v="60"/>
    <n v="1.4400000000000002"/>
    <n v="0"/>
    <m/>
    <m/>
    <s v=""/>
    <n v="7.2000000000000011"/>
    <n v="12"/>
    <n v="2011"/>
    <m/>
  </r>
  <r>
    <x v="105"/>
    <n v="817"/>
    <n v="917"/>
    <n v="104"/>
    <s v="fraise1"/>
    <x v="7"/>
    <n v="2"/>
    <s v="kuy"/>
    <n v="2"/>
    <n v="20"/>
    <n v="8.64"/>
    <s v="gfshs"/>
    <n v="2"/>
    <n v="6"/>
    <n v="28.8"/>
    <n v="0"/>
    <m/>
    <m/>
    <s v=""/>
    <n v="37.44"/>
    <n v="12"/>
    <n v="2011"/>
    <m/>
  </r>
  <r>
    <x v="105"/>
    <n v="821"/>
    <n v="921"/>
    <n v="104"/>
    <s v="aubergine1"/>
    <x v="12"/>
    <n v="2"/>
    <s v="l:!"/>
    <n v="2"/>
    <n v="16"/>
    <n v="10.8"/>
    <s v="hfdhg"/>
    <n v="1"/>
    <n v="5"/>
    <n v="17.28"/>
    <n v="0"/>
    <m/>
    <m/>
    <s v=""/>
    <n v="28.080000000000002"/>
    <n v="12"/>
    <n v="2011"/>
    <m/>
  </r>
  <r>
    <x v="106"/>
    <n v="823"/>
    <n v="923"/>
    <n v="104"/>
    <s v="Osfond1"/>
    <x v="4"/>
    <n v="1"/>
    <s v="om"/>
    <n v="2"/>
    <n v="13"/>
    <n v="13.292307692307693"/>
    <n v="0"/>
    <m/>
    <m/>
    <s v=""/>
    <n v="0"/>
    <m/>
    <m/>
    <s v=""/>
    <n v="13.292307692307693"/>
    <n v="12"/>
    <n v="2011"/>
    <m/>
  </r>
  <r>
    <x v="107"/>
    <n v="808"/>
    <n v="908"/>
    <n v="104"/>
    <s v="avocat1"/>
    <x v="13"/>
    <n v="1"/>
    <s v="yty"/>
    <n v="2"/>
    <n v="8"/>
    <n v="21.6"/>
    <n v="0"/>
    <m/>
    <m/>
    <s v=""/>
    <n v="0"/>
    <m/>
    <m/>
    <s v=""/>
    <n v="21.6"/>
    <n v="4"/>
    <n v="2012"/>
    <m/>
  </r>
  <r>
    <x v="107"/>
    <n v="828"/>
    <n v="928"/>
    <n v="104"/>
    <s v="Radis1"/>
    <x v="9"/>
    <n v="1"/>
    <s v="ur"/>
    <n v="2"/>
    <n v="17"/>
    <n v="10.164705882352942"/>
    <n v="0"/>
    <m/>
    <m/>
    <s v=""/>
    <n v="0"/>
    <m/>
    <m/>
    <s v=""/>
    <n v="10.164705882352942"/>
    <n v="4"/>
    <n v="2012"/>
    <m/>
  </r>
  <r>
    <x v="107"/>
    <n v="812"/>
    <n v="912"/>
    <n v="104"/>
    <s v="ratatouille1"/>
    <x v="3"/>
    <n v="1"/>
    <s v="uy-z"/>
    <n v="2"/>
    <n v="18"/>
    <n v="9.6"/>
    <n v="0"/>
    <m/>
    <m/>
    <s v=""/>
    <n v="0"/>
    <m/>
    <m/>
    <s v=""/>
    <n v="9.6"/>
    <n v="4"/>
    <n v="2012"/>
    <m/>
  </r>
  <r>
    <x v="107"/>
    <n v="813"/>
    <n v="913"/>
    <n v="104"/>
    <s v="cactus1"/>
    <x v="6"/>
    <n v="1"/>
    <s v="uj"/>
    <n v="2"/>
    <n v="36"/>
    <n v="4.8"/>
    <n v="0"/>
    <m/>
    <m/>
    <s v=""/>
    <n v="0"/>
    <m/>
    <m/>
    <s v=""/>
    <n v="4.8"/>
    <n v="4"/>
    <n v="2012"/>
    <m/>
  </r>
  <r>
    <x v="107"/>
    <n v="815"/>
    <n v="915"/>
    <n v="104"/>
    <s v="groseille"/>
    <x v="8"/>
    <n v="3"/>
    <s v="yty"/>
    <n v="2"/>
    <n v="17"/>
    <n v="10.164705882352942"/>
    <s v="qgtysjh"/>
    <n v="10"/>
    <n v="23"/>
    <n v="37.565217391304351"/>
    <s v=";,hfc"/>
    <m/>
    <m/>
    <s v=""/>
    <n v="47.729923273657292"/>
    <n v="4"/>
    <n v="2012"/>
    <m/>
  </r>
  <r>
    <x v="107"/>
    <n v="816"/>
    <n v="916"/>
    <n v="104"/>
    <s v="raisin1"/>
    <x v="14"/>
    <n v="3"/>
    <s v="tery"/>
    <n v="2"/>
    <n v="30"/>
    <n v="5.7600000000000007"/>
    <s v="frshsj"/>
    <n v="2"/>
    <n v="27"/>
    <n v="6.4"/>
    <s v="jdhjs"/>
    <n v="2"/>
    <n v="5"/>
    <n v="34.56"/>
    <n v="46.72"/>
    <n v="4"/>
    <n v="2012"/>
    <m/>
  </r>
  <r>
    <x v="107"/>
    <n v="817"/>
    <n v="917"/>
    <n v="104"/>
    <s v="fraise1"/>
    <x v="7"/>
    <n v="2"/>
    <s v="kuy"/>
    <n v="2"/>
    <n v="6"/>
    <n v="28.8"/>
    <s v="gfshs"/>
    <n v="10"/>
    <n v="8"/>
    <n v="108"/>
    <n v="0"/>
    <m/>
    <m/>
    <s v=""/>
    <n v="136.80000000000001"/>
    <n v="4"/>
    <n v="2012"/>
    <m/>
  </r>
  <r>
    <x v="107"/>
    <n v="821"/>
    <n v="921"/>
    <n v="104"/>
    <s v="aubergine1"/>
    <x v="12"/>
    <n v="2"/>
    <s v="l:!"/>
    <n v="2"/>
    <n v="10"/>
    <n v="17.28"/>
    <s v="hfdhg"/>
    <n v="10"/>
    <n v="15"/>
    <n v="57.6"/>
    <n v="0"/>
    <m/>
    <m/>
    <s v=""/>
    <n v="74.88"/>
    <n v="4"/>
    <n v="2012"/>
    <m/>
  </r>
  <r>
    <x v="107"/>
    <n v="829"/>
    <n v="929"/>
    <n v="104"/>
    <s v="Carotte1"/>
    <x v="16"/>
    <n v="1"/>
    <s v="miy"/>
    <n v="3.4"/>
    <n v="1"/>
    <n v="293.76"/>
    <n v="0"/>
    <m/>
    <m/>
    <s v=""/>
    <n v="0"/>
    <m/>
    <m/>
    <s v=""/>
    <n v="293.76"/>
    <n v="4"/>
    <n v="2012"/>
    <m/>
  </r>
  <r>
    <x v="108"/>
    <n v="807"/>
    <n v="907"/>
    <n v="104"/>
    <s v="patate douce1"/>
    <x v="15"/>
    <n v="1"/>
    <s v="te"/>
    <n v="2"/>
    <n v="3"/>
    <n v="57.6"/>
    <n v="0"/>
    <m/>
    <m/>
    <s v=""/>
    <n v="0"/>
    <m/>
    <m/>
    <s v=""/>
    <n v="57.6"/>
    <n v="4"/>
    <n v="2012"/>
    <m/>
  </r>
  <r>
    <x v="108"/>
    <n v="810"/>
    <n v="910"/>
    <n v="104"/>
    <s v="potimaron1"/>
    <x v="10"/>
    <n v="2"/>
    <s v="te"/>
    <n v="2"/>
    <n v="15"/>
    <n v="11.520000000000001"/>
    <s v="tkjtdj"/>
    <m/>
    <m/>
    <s v=""/>
    <n v="0"/>
    <m/>
    <m/>
    <s v=""/>
    <n v="11.520000000000001"/>
    <n v="4"/>
    <n v="2012"/>
    <m/>
  </r>
  <r>
    <x v="108"/>
    <n v="809"/>
    <n v="909"/>
    <n v="104"/>
    <s v="artichauts1"/>
    <x v="11"/>
    <n v="2"/>
    <s v="k"/>
    <n v="2"/>
    <n v="19"/>
    <n v="9.094736842105263"/>
    <s v="tjkedk,"/>
    <m/>
    <m/>
    <s v=""/>
    <n v="0"/>
    <m/>
    <m/>
    <s v=""/>
    <n v="9.094736842105263"/>
    <n v="4"/>
    <n v="2012"/>
    <m/>
  </r>
  <r>
    <x v="108"/>
    <n v="801"/>
    <n v="901"/>
    <n v="104"/>
    <s v="melon1"/>
    <x v="2"/>
    <n v="2"/>
    <s v="bb"/>
    <n v="10"/>
    <n v="30"/>
    <n v="28.8"/>
    <s v="nd,"/>
    <n v="1"/>
    <n v="8"/>
    <n v="10.8"/>
    <n v="0"/>
    <m/>
    <m/>
    <s v=""/>
    <n v="39.6"/>
    <n v="4"/>
    <n v="2012"/>
    <m/>
  </r>
  <r>
    <x v="108"/>
    <n v="824"/>
    <n v="924"/>
    <n v="104"/>
    <s v="poreaux1"/>
    <x v="5"/>
    <n v="1"/>
    <s v="hghf"/>
    <n v="2"/>
    <n v="15"/>
    <n v="11.520000000000001"/>
    <n v="0"/>
    <m/>
    <m/>
    <s v=""/>
    <n v="0"/>
    <m/>
    <m/>
    <s v=""/>
    <n v="11.520000000000001"/>
    <n v="4"/>
    <n v="2012"/>
    <m/>
  </r>
  <r>
    <x v="108"/>
    <n v="825"/>
    <n v="925"/>
    <n v="104"/>
    <s v="courgette1"/>
    <x v="0"/>
    <n v="2"/>
    <s v="ly"/>
    <n v="2"/>
    <n v="15"/>
    <n v="11.520000000000001"/>
    <s v="xcbfd"/>
    <n v="2"/>
    <n v="52"/>
    <n v="3.3230769230769233"/>
    <n v="0"/>
    <m/>
    <m/>
    <s v=""/>
    <n v="14.843076923076925"/>
    <n v="4"/>
    <n v="2012"/>
    <m/>
  </r>
  <r>
    <x v="109"/>
    <n v="823"/>
    <n v="923"/>
    <n v="104"/>
    <s v="Osfond1"/>
    <x v="4"/>
    <n v="1"/>
    <s v="om"/>
    <n v="2"/>
    <n v="5"/>
    <n v="34.56"/>
    <n v="0"/>
    <m/>
    <m/>
    <s v=""/>
    <n v="0"/>
    <m/>
    <m/>
    <s v=""/>
    <n v="34.56"/>
    <n v="6"/>
    <n v="2012"/>
    <m/>
  </r>
  <r>
    <x v="109"/>
    <n v="825"/>
    <n v="925"/>
    <n v="104"/>
    <s v="courgette1"/>
    <x v="0"/>
    <n v="2"/>
    <s v="ly"/>
    <n v="10"/>
    <n v="51"/>
    <n v="16.941176470588236"/>
    <s v="xcbfd"/>
    <n v="10"/>
    <n v="80"/>
    <n v="10.8"/>
    <n v="0"/>
    <m/>
    <m/>
    <s v=""/>
    <n v="27.741176470588236"/>
    <n v="6"/>
    <n v="2012"/>
    <m/>
  </r>
  <r>
    <x v="110"/>
    <n v="810"/>
    <n v="910"/>
    <n v="104"/>
    <s v="potimaron1"/>
    <x v="10"/>
    <n v="2"/>
    <s v="te"/>
    <n v="10"/>
    <n v="37"/>
    <n v="23.351351351351354"/>
    <s v="tkjtdj"/>
    <m/>
    <m/>
    <s v=""/>
    <n v="0"/>
    <m/>
    <m/>
    <s v=""/>
    <n v="23.351351351351354"/>
    <n v="6"/>
    <n v="2012"/>
    <m/>
  </r>
  <r>
    <x v="111"/>
    <n v="829"/>
    <n v="929"/>
    <n v="104"/>
    <s v="Carotte1"/>
    <x v="16"/>
    <n v="1"/>
    <s v="miy"/>
    <n v="4.3"/>
    <n v="1"/>
    <n v="371.52"/>
    <n v="0"/>
    <m/>
    <m/>
    <s v=""/>
    <n v="0"/>
    <m/>
    <m/>
    <s v=""/>
    <n v="371.52"/>
    <n v="9"/>
    <n v="2012"/>
    <m/>
  </r>
  <r>
    <x v="112"/>
    <n v="821"/>
    <n v="921"/>
    <n v="104"/>
    <s v="aubergine1"/>
    <x v="12"/>
    <n v="2"/>
    <s v="l:!"/>
    <n v="1"/>
    <n v="18"/>
    <n v="4.8"/>
    <s v="hfdhg"/>
    <n v="10"/>
    <n v="30"/>
    <n v="28.8"/>
    <n v="0"/>
    <m/>
    <m/>
    <s v=""/>
    <n v="33.6"/>
    <n v="10"/>
    <n v="2012"/>
    <m/>
  </r>
  <r>
    <x v="112"/>
    <n v="820"/>
    <n v="920"/>
    <n v="104"/>
    <s v="cornichons1"/>
    <x v="17"/>
    <n v="1"/>
    <s v="kiu"/>
    <n v="1"/>
    <n v="2.25"/>
    <n v="38.4"/>
    <n v="0"/>
    <m/>
    <m/>
    <s v=""/>
    <n v="0"/>
    <m/>
    <m/>
    <s v=""/>
    <n v="38.4"/>
    <n v="10"/>
    <n v="2012"/>
    <m/>
  </r>
  <r>
    <x v="113"/>
    <n v="829"/>
    <n v="929"/>
    <n v="104"/>
    <s v="Carotte1"/>
    <x v="16"/>
    <n v="1"/>
    <s v="miy"/>
    <n v="8.5"/>
    <n v="1"/>
    <n v="734.40000000000009"/>
    <n v="0"/>
    <m/>
    <m/>
    <s v=""/>
    <n v="0"/>
    <m/>
    <m/>
    <s v=""/>
    <n v="734.40000000000009"/>
    <n v="6"/>
    <n v="2013"/>
    <m/>
  </r>
  <r>
    <x v="114"/>
    <n v="828"/>
    <n v="928"/>
    <n v="104"/>
    <s v="Radis1"/>
    <x v="9"/>
    <n v="1"/>
    <s v="ur"/>
    <n v="2"/>
    <n v="10"/>
    <n v="17.28"/>
    <n v="0"/>
    <m/>
    <m/>
    <s v=""/>
    <n v="0"/>
    <m/>
    <m/>
    <s v=""/>
    <n v="17.28"/>
    <n v="6"/>
    <n v="2013"/>
    <m/>
  </r>
  <r>
    <x v="114"/>
    <n v="811"/>
    <n v="911"/>
    <n v="104"/>
    <s v="potiron1"/>
    <x v="1"/>
    <n v="1"/>
    <s v="iku"/>
    <n v="2"/>
    <n v="14"/>
    <n v="12.342857142857143"/>
    <s v="srj,dnd"/>
    <m/>
    <m/>
    <s v=""/>
    <n v="0"/>
    <m/>
    <m/>
    <s v=""/>
    <n v="12.342857142857143"/>
    <n v="6"/>
    <n v="2013"/>
    <m/>
  </r>
  <r>
    <x v="114"/>
    <n v="801"/>
    <n v="901"/>
    <n v="104"/>
    <s v="melon1"/>
    <x v="2"/>
    <n v="2"/>
    <s v="bb"/>
    <n v="2"/>
    <n v="7"/>
    <n v="24.685714285714287"/>
    <s v="nd,"/>
    <n v="10"/>
    <n v="20"/>
    <n v="43.2"/>
    <n v="0"/>
    <m/>
    <m/>
    <s v=""/>
    <n v="67.885714285714286"/>
    <n v="6"/>
    <n v="2013"/>
    <m/>
  </r>
  <r>
    <x v="114"/>
    <n v="813"/>
    <n v="913"/>
    <n v="104"/>
    <s v="cactus1"/>
    <x v="6"/>
    <n v="1"/>
    <s v="uj"/>
    <n v="10"/>
    <n v="50"/>
    <n v="17.28"/>
    <n v="0"/>
    <m/>
    <m/>
    <s v=""/>
    <n v="0"/>
    <m/>
    <m/>
    <s v=""/>
    <n v="17.28"/>
    <n v="6"/>
    <n v="2013"/>
    <m/>
  </r>
  <r>
    <x v="114"/>
    <n v="824"/>
    <n v="924"/>
    <n v="104"/>
    <s v="poreaux1"/>
    <x v="5"/>
    <n v="1"/>
    <s v="hghf"/>
    <n v="2"/>
    <n v="17"/>
    <n v="10.164705882352942"/>
    <n v="0"/>
    <m/>
    <m/>
    <s v=""/>
    <n v="0"/>
    <m/>
    <m/>
    <s v=""/>
    <n v="10.164705882352942"/>
    <n v="6"/>
    <n v="2013"/>
    <m/>
  </r>
  <r>
    <x v="115"/>
    <n v="821"/>
    <n v="921"/>
    <n v="104"/>
    <s v="aubergine1"/>
    <x v="12"/>
    <n v="2"/>
    <s v="l:!"/>
    <n v="10"/>
    <n v="35"/>
    <n v="24.685714285714287"/>
    <s v="hfdhg"/>
    <n v="10"/>
    <n v="6"/>
    <n v="144.00000000000003"/>
    <n v="0"/>
    <m/>
    <m/>
    <s v=""/>
    <n v="168.68571428571431"/>
    <n v="6"/>
    <n v="2013"/>
    <m/>
  </r>
  <r>
    <x v="115"/>
    <n v="829"/>
    <n v="929"/>
    <n v="104"/>
    <s v="Carotte1"/>
    <x v="16"/>
    <n v="1"/>
    <s v="miy"/>
    <n v="12.2"/>
    <n v="1"/>
    <n v="1054.08"/>
    <n v="0"/>
    <m/>
    <m/>
    <s v=""/>
    <n v="0"/>
    <m/>
    <m/>
    <s v=""/>
    <n v="1054.08"/>
    <n v="6"/>
    <n v="2013"/>
    <m/>
  </r>
  <r>
    <x v="116"/>
    <n v="807"/>
    <n v="907"/>
    <n v="104"/>
    <s v="patate douce1"/>
    <x v="15"/>
    <n v="1"/>
    <s v="te"/>
    <n v="10"/>
    <n v="7"/>
    <n v="123.42857142857144"/>
    <n v="0"/>
    <m/>
    <m/>
    <s v=""/>
    <n v="0"/>
    <m/>
    <m/>
    <s v=""/>
    <n v="123.42857142857144"/>
    <n v="6"/>
    <n v="2013"/>
    <m/>
  </r>
  <r>
    <x v="116"/>
    <n v="808"/>
    <n v="908"/>
    <n v="104"/>
    <s v="avocat1"/>
    <x v="13"/>
    <n v="1"/>
    <s v="yty"/>
    <n v="10"/>
    <n v="10"/>
    <n v="86.4"/>
    <n v="0"/>
    <m/>
    <m/>
    <s v=""/>
    <n v="0"/>
    <m/>
    <m/>
    <s v=""/>
    <n v="86.4"/>
    <n v="6"/>
    <n v="2013"/>
    <m/>
  </r>
  <r>
    <x v="116"/>
    <n v="809"/>
    <n v="909"/>
    <n v="104"/>
    <s v="artichauts1"/>
    <x v="11"/>
    <n v="2"/>
    <s v="k"/>
    <n v="10"/>
    <n v="35"/>
    <n v="24.685714285714287"/>
    <s v="tjkedk,"/>
    <m/>
    <m/>
    <s v=""/>
    <n v="0"/>
    <m/>
    <m/>
    <s v=""/>
    <n v="24.685714285714287"/>
    <n v="6"/>
    <n v="2013"/>
    <m/>
  </r>
  <r>
    <x v="116"/>
    <n v="820"/>
    <n v="920"/>
    <n v="104"/>
    <s v="cornichons1"/>
    <x v="17"/>
    <n v="1"/>
    <s v="kiu"/>
    <n v="10"/>
    <n v="7"/>
    <n v="123.42857142857144"/>
    <n v="0"/>
    <m/>
    <m/>
    <s v=""/>
    <n v="0"/>
    <m/>
    <m/>
    <s v=""/>
    <n v="123.42857142857144"/>
    <n v="6"/>
    <n v="2013"/>
    <m/>
  </r>
  <r>
    <x v="117"/>
    <n v="801"/>
    <n v="901"/>
    <n v="104"/>
    <s v="melon1"/>
    <x v="2"/>
    <n v="2"/>
    <s v="bb"/>
    <n v="10"/>
    <n v="20"/>
    <n v="43.2"/>
    <s v="nd,"/>
    <n v="10"/>
    <n v="15"/>
    <n v="57.6"/>
    <n v="0"/>
    <m/>
    <m/>
    <s v=""/>
    <n v="100.80000000000001"/>
    <n v="6"/>
    <n v="2013"/>
    <m/>
  </r>
  <r>
    <x v="118"/>
    <n v="801"/>
    <n v="901"/>
    <n v="104"/>
    <s v="melon1"/>
    <x v="2"/>
    <n v="2"/>
    <s v="bb"/>
    <n v="10"/>
    <n v="8"/>
    <n v="108"/>
    <s v="nd,"/>
    <n v="10"/>
    <n v="12"/>
    <n v="72.000000000000014"/>
    <n v="0"/>
    <m/>
    <m/>
    <s v=""/>
    <n v="180"/>
    <n v="12"/>
    <n v="2013"/>
    <m/>
  </r>
  <r>
    <x v="119"/>
    <n v="828"/>
    <n v="928"/>
    <n v="104"/>
    <s v="Radis1"/>
    <x v="9"/>
    <n v="1"/>
    <s v="ur"/>
    <n v="2"/>
    <n v="14"/>
    <n v="12.342857142857143"/>
    <n v="0"/>
    <m/>
    <m/>
    <s v=""/>
    <n v="0"/>
    <m/>
    <m/>
    <s v=""/>
    <n v="12.342857142857143"/>
    <n v="12"/>
    <n v="2013"/>
    <m/>
  </r>
  <r>
    <x v="119"/>
    <n v="811"/>
    <n v="911"/>
    <n v="104"/>
    <s v="potiron1"/>
    <x v="1"/>
    <n v="1"/>
    <s v="iku"/>
    <n v="10"/>
    <n v="20"/>
    <n v="43.2"/>
    <s v="srj,dnd"/>
    <m/>
    <m/>
    <s v=""/>
    <n v="0"/>
    <m/>
    <m/>
    <s v=""/>
    <n v="43.2"/>
    <n v="12"/>
    <n v="2013"/>
    <m/>
  </r>
  <r>
    <x v="119"/>
    <n v="823"/>
    <n v="923"/>
    <n v="104"/>
    <s v="Osfond1"/>
    <x v="4"/>
    <n v="1"/>
    <s v="om"/>
    <n v="10"/>
    <n v="13"/>
    <n v="66.461538461538467"/>
    <n v="0"/>
    <m/>
    <m/>
    <s v=""/>
    <n v="0"/>
    <m/>
    <m/>
    <s v=""/>
    <n v="66.461538461538467"/>
    <n v="12"/>
    <n v="2013"/>
    <m/>
  </r>
  <r>
    <x v="119"/>
    <n v="824"/>
    <n v="924"/>
    <n v="104"/>
    <s v="poreaux1"/>
    <x v="5"/>
    <n v="1"/>
    <s v="hghf"/>
    <n v="10"/>
    <n v="29"/>
    <n v="29.793103448275865"/>
    <n v="0"/>
    <m/>
    <m/>
    <s v=""/>
    <n v="0"/>
    <m/>
    <m/>
    <s v=""/>
    <n v="29.793103448275865"/>
    <n v="12"/>
    <n v="2013"/>
    <m/>
  </r>
  <r>
    <x v="120"/>
    <n v="813"/>
    <n v="913"/>
    <n v="104"/>
    <s v="cactus1"/>
    <x v="6"/>
    <n v="1"/>
    <s v="uj"/>
    <n v="10"/>
    <n v="28"/>
    <n v="30.857142857142861"/>
    <n v="0"/>
    <m/>
    <m/>
    <s v=""/>
    <n v="0"/>
    <m/>
    <m/>
    <s v=""/>
    <n v="30.857142857142861"/>
    <n v="12"/>
    <n v="2013"/>
    <m/>
  </r>
  <r>
    <x v="120"/>
    <n v="825"/>
    <n v="925"/>
    <n v="104"/>
    <s v="courgette1"/>
    <x v="0"/>
    <n v="2"/>
    <s v="ly"/>
    <n v="10"/>
    <n v="35"/>
    <n v="24.685714285714287"/>
    <s v="xcbfd"/>
    <n v="10"/>
    <n v="30"/>
    <n v="28.8"/>
    <n v="0"/>
    <m/>
    <m/>
    <s v=""/>
    <n v="53.485714285714288"/>
    <n v="12"/>
    <n v="2013"/>
    <m/>
  </r>
  <r>
    <x v="120"/>
    <n v="821"/>
    <n v="921"/>
    <n v="104"/>
    <s v="aubergine1"/>
    <x v="12"/>
    <n v="2"/>
    <s v="l:!"/>
    <n v="10"/>
    <n v="106"/>
    <n v="8.1509433962264168"/>
    <s v="hfdhg"/>
    <n v="10"/>
    <n v="21"/>
    <n v="41.142857142857146"/>
    <n v="0"/>
    <m/>
    <m/>
    <s v=""/>
    <n v="49.293800539083563"/>
    <n v="12"/>
    <n v="2013"/>
    <m/>
  </r>
  <r>
    <x v="120"/>
    <n v="829"/>
    <n v="929"/>
    <n v="104"/>
    <s v="Carotte1"/>
    <x v="16"/>
    <n v="1"/>
    <s v="miy"/>
    <n v="10"/>
    <n v="1"/>
    <n v="864"/>
    <n v="0"/>
    <m/>
    <m/>
    <s v=""/>
    <n v="0"/>
    <m/>
    <m/>
    <s v=""/>
    <n v="864"/>
    <n v="12"/>
    <n v="2013"/>
    <m/>
  </r>
  <r>
    <x v="121"/>
    <n v="807"/>
    <n v="907"/>
    <n v="104"/>
    <s v="patate douce1"/>
    <x v="15"/>
    <n v="1"/>
    <s v="te"/>
    <n v="10"/>
    <n v="13"/>
    <n v="66.461538461538467"/>
    <n v="0"/>
    <m/>
    <m/>
    <s v=""/>
    <n v="0"/>
    <m/>
    <m/>
    <s v=""/>
    <n v="66.461538461538467"/>
    <n v="12"/>
    <n v="2013"/>
    <m/>
  </r>
  <r>
    <x v="121"/>
    <n v="808"/>
    <n v="908"/>
    <n v="104"/>
    <s v="avocat1"/>
    <x v="13"/>
    <n v="1"/>
    <s v="yty"/>
    <n v="10"/>
    <n v="16"/>
    <n v="54"/>
    <n v="0"/>
    <m/>
    <m/>
    <s v=""/>
    <n v="0"/>
    <m/>
    <m/>
    <s v=""/>
    <n v="54"/>
    <n v="12"/>
    <n v="2013"/>
    <m/>
  </r>
  <r>
    <x v="121"/>
    <n v="810"/>
    <n v="910"/>
    <n v="104"/>
    <s v="potimaron1"/>
    <x v="10"/>
    <n v="2"/>
    <s v="te"/>
    <n v="10"/>
    <n v="42"/>
    <n v="20.571428571428573"/>
    <s v="tkjtdj"/>
    <m/>
    <m/>
    <s v=""/>
    <n v="0"/>
    <m/>
    <m/>
    <s v=""/>
    <n v="20.571428571428573"/>
    <n v="12"/>
    <n v="2013"/>
    <m/>
  </r>
  <r>
    <x v="121"/>
    <n v="809"/>
    <n v="909"/>
    <n v="104"/>
    <s v="artichauts1"/>
    <x v="11"/>
    <n v="2"/>
    <s v="k"/>
    <n v="10"/>
    <n v="25"/>
    <n v="34.56"/>
    <s v="tjkedk,"/>
    <m/>
    <m/>
    <s v=""/>
    <n v="0"/>
    <m/>
    <m/>
    <s v=""/>
    <n v="34.56"/>
    <n v="12"/>
    <n v="2013"/>
    <m/>
  </r>
  <r>
    <x v="121"/>
    <n v="815"/>
    <n v="915"/>
    <n v="104"/>
    <s v="groseille"/>
    <x v="8"/>
    <n v="3"/>
    <s v="yty"/>
    <n v="10"/>
    <n v="32"/>
    <n v="27"/>
    <s v="qgtysjh"/>
    <n v="2"/>
    <n v="8"/>
    <n v="21.6"/>
    <s v=";,hfc"/>
    <m/>
    <m/>
    <s v=""/>
    <n v="48.6"/>
    <n v="12"/>
    <n v="2013"/>
    <m/>
  </r>
  <r>
    <x v="121"/>
    <n v="816"/>
    <n v="916"/>
    <n v="104"/>
    <s v="raisin1"/>
    <x v="14"/>
    <n v="3"/>
    <s v="tery"/>
    <n v="10"/>
    <n v="150"/>
    <n v="5.7600000000000007"/>
    <s v="frshsj"/>
    <n v="1"/>
    <n v="40"/>
    <n v="2.16"/>
    <s v="jdhjs"/>
    <n v="10"/>
    <n v="9"/>
    <n v="96.000000000000014"/>
    <n v="103.92000000000002"/>
    <n v="12"/>
    <n v="2013"/>
    <m/>
  </r>
  <r>
    <x v="121"/>
    <n v="817"/>
    <n v="917"/>
    <n v="104"/>
    <s v="fraise1"/>
    <x v="7"/>
    <n v="2"/>
    <s v="kuy"/>
    <n v="10"/>
    <n v="15"/>
    <n v="57.6"/>
    <s v="gfshs"/>
    <n v="10"/>
    <n v="11"/>
    <n v="78.545454545454547"/>
    <n v="0"/>
    <m/>
    <m/>
    <s v=""/>
    <n v="136.14545454545456"/>
    <n v="12"/>
    <n v="2013"/>
    <m/>
  </r>
  <r>
    <x v="121"/>
    <n v="820"/>
    <n v="920"/>
    <n v="104"/>
    <s v="cornichons1"/>
    <x v="17"/>
    <n v="1"/>
    <s v="kiu"/>
    <n v="10"/>
    <n v="8"/>
    <n v="108"/>
    <n v="0"/>
    <m/>
    <m/>
    <s v=""/>
    <n v="0"/>
    <m/>
    <m/>
    <s v=""/>
    <n v="108"/>
    <n v="12"/>
    <n v="2013"/>
    <m/>
  </r>
  <r>
    <x v="122"/>
    <n v="828"/>
    <n v="928"/>
    <n v="104"/>
    <s v="Radis1"/>
    <x v="9"/>
    <n v="1"/>
    <s v="ur"/>
    <n v="10"/>
    <n v="14"/>
    <n v="61.714285714285722"/>
    <n v="0"/>
    <m/>
    <m/>
    <s v=""/>
    <n v="0"/>
    <m/>
    <m/>
    <s v=""/>
    <n v="61.714285714285722"/>
    <n v="3"/>
    <n v="2014"/>
    <m/>
  </r>
  <r>
    <x v="122"/>
    <n v="811"/>
    <n v="911"/>
    <n v="104"/>
    <s v="potiron1"/>
    <x v="1"/>
    <n v="1"/>
    <s v="iku"/>
    <n v="10"/>
    <n v="22"/>
    <n v="39.272727272727273"/>
    <s v="srj,dnd"/>
    <m/>
    <m/>
    <s v=""/>
    <n v="0"/>
    <m/>
    <m/>
    <s v=""/>
    <n v="39.272727272727273"/>
    <n v="3"/>
    <n v="2014"/>
    <m/>
  </r>
  <r>
    <x v="122"/>
    <n v="813"/>
    <n v="913"/>
    <n v="104"/>
    <s v="cactus1"/>
    <x v="6"/>
    <n v="1"/>
    <s v="uj"/>
    <n v="10"/>
    <n v="56"/>
    <n v="15.428571428571431"/>
    <n v="0"/>
    <m/>
    <m/>
    <s v=""/>
    <n v="0"/>
    <m/>
    <m/>
    <s v=""/>
    <n v="15.428571428571431"/>
    <n v="3"/>
    <n v="2014"/>
    <m/>
  </r>
  <r>
    <x v="122"/>
    <n v="823"/>
    <n v="923"/>
    <n v="104"/>
    <s v="Osfond1"/>
    <x v="4"/>
    <n v="1"/>
    <s v="om"/>
    <n v="10"/>
    <n v="11"/>
    <n v="78.545454545454547"/>
    <n v="0"/>
    <m/>
    <m/>
    <s v=""/>
    <n v="0"/>
    <m/>
    <m/>
    <s v=""/>
    <n v="78.545454545454547"/>
    <n v="3"/>
    <n v="2014"/>
    <m/>
  </r>
  <r>
    <x v="122"/>
    <n v="824"/>
    <n v="924"/>
    <n v="104"/>
    <s v="poreaux1"/>
    <x v="5"/>
    <n v="1"/>
    <s v="hghf"/>
    <n v="10"/>
    <n v="22"/>
    <n v="39.272727272727273"/>
    <n v="0"/>
    <m/>
    <m/>
    <s v=""/>
    <n v="0"/>
    <m/>
    <m/>
    <s v=""/>
    <n v="39.272727272727273"/>
    <n v="3"/>
    <n v="2014"/>
    <m/>
  </r>
  <r>
    <x v="122"/>
    <n v="825"/>
    <n v="925"/>
    <n v="104"/>
    <s v="courgette1"/>
    <x v="0"/>
    <n v="2"/>
    <s v="ly"/>
    <n v="10"/>
    <n v="50"/>
    <n v="17.28"/>
    <s v="xcbfd"/>
    <n v="10"/>
    <n v="78"/>
    <n v="11.076923076923077"/>
    <n v="0"/>
    <m/>
    <m/>
    <s v=""/>
    <n v="28.356923076923078"/>
    <n v="3"/>
    <n v="2014"/>
    <m/>
  </r>
  <r>
    <x v="122"/>
    <n v="821"/>
    <n v="921"/>
    <n v="104"/>
    <s v="aubergine1"/>
    <x v="12"/>
    <n v="2"/>
    <s v="l:!"/>
    <n v="10"/>
    <n v="28"/>
    <n v="30.857142857142861"/>
    <s v="hfdhg"/>
    <n v="10"/>
    <n v="107"/>
    <n v="8.0747663551401878"/>
    <n v="0"/>
    <m/>
    <m/>
    <s v=""/>
    <n v="38.931909212283045"/>
    <n v="3"/>
    <n v="2014"/>
    <m/>
  </r>
  <r>
    <x v="122"/>
    <n v="820"/>
    <n v="920"/>
    <n v="104"/>
    <s v="cornichons1"/>
    <x v="17"/>
    <n v="1"/>
    <s v="kiu"/>
    <n v="10"/>
    <n v="4"/>
    <n v="216"/>
    <n v="0"/>
    <m/>
    <m/>
    <s v=""/>
    <n v="0"/>
    <m/>
    <m/>
    <s v=""/>
    <n v="216"/>
    <n v="3"/>
    <n v="2014"/>
    <m/>
  </r>
  <r>
    <x v="123"/>
    <n v="807"/>
    <n v="907"/>
    <n v="104"/>
    <s v="patate douce1"/>
    <x v="15"/>
    <n v="1"/>
    <s v="te"/>
    <n v="10"/>
    <n v="6"/>
    <n v="144.00000000000003"/>
    <n v="0"/>
    <m/>
    <m/>
    <s v=""/>
    <n v="0"/>
    <m/>
    <m/>
    <s v=""/>
    <n v="144.00000000000003"/>
    <n v="3"/>
    <n v="2014"/>
    <m/>
  </r>
  <r>
    <x v="123"/>
    <n v="808"/>
    <n v="908"/>
    <n v="104"/>
    <s v="avocat1"/>
    <x v="13"/>
    <n v="1"/>
    <s v="yty"/>
    <n v="10"/>
    <n v="11"/>
    <n v="78.545454545454547"/>
    <n v="0"/>
    <m/>
    <m/>
    <s v=""/>
    <n v="0"/>
    <m/>
    <m/>
    <s v=""/>
    <n v="78.545454545454547"/>
    <n v="3"/>
    <n v="2014"/>
    <m/>
  </r>
  <r>
    <x v="123"/>
    <n v="810"/>
    <n v="910"/>
    <n v="104"/>
    <s v="potimaron1"/>
    <x v="10"/>
    <n v="2"/>
    <s v="te"/>
    <n v="10"/>
    <n v="31"/>
    <n v="27.870967741935484"/>
    <s v="tkjtdj"/>
    <m/>
    <m/>
    <s v=""/>
    <n v="0"/>
    <m/>
    <m/>
    <s v=""/>
    <n v="27.870967741935484"/>
    <n v="3"/>
    <n v="2014"/>
    <m/>
  </r>
  <r>
    <x v="123"/>
    <n v="809"/>
    <n v="909"/>
    <n v="104"/>
    <s v="artichauts1"/>
    <x v="11"/>
    <n v="2"/>
    <s v="k"/>
    <n v="10"/>
    <n v="19"/>
    <n v="45.473684210526315"/>
    <s v="tjkedk,"/>
    <m/>
    <m/>
    <s v=""/>
    <n v="0"/>
    <m/>
    <m/>
    <s v=""/>
    <n v="45.473684210526315"/>
    <n v="3"/>
    <n v="2014"/>
    <m/>
  </r>
  <r>
    <x v="124"/>
    <n v="828"/>
    <n v="928"/>
    <n v="104"/>
    <s v="Radis1"/>
    <x v="9"/>
    <n v="1"/>
    <s v="ur"/>
    <n v="10"/>
    <n v="26"/>
    <n v="33.230769230769234"/>
    <n v="0"/>
    <m/>
    <m/>
    <s v=""/>
    <n v="0"/>
    <m/>
    <m/>
    <s v=""/>
    <n v="33.230769230769234"/>
    <n v="6"/>
    <n v="2014"/>
    <m/>
  </r>
  <r>
    <x v="124"/>
    <n v="811"/>
    <n v="911"/>
    <n v="104"/>
    <s v="potiron1"/>
    <x v="1"/>
    <n v="1"/>
    <s v="iku"/>
    <n v="10"/>
    <n v="101"/>
    <n v="8.5544554455445549"/>
    <s v="srj,dnd"/>
    <m/>
    <m/>
    <s v=""/>
    <n v="0"/>
    <m/>
    <m/>
    <s v=""/>
    <n v="8.5544554455445549"/>
    <n v="6"/>
    <n v="2014"/>
    <m/>
  </r>
  <r>
    <x v="124"/>
    <n v="801"/>
    <n v="901"/>
    <n v="104"/>
    <s v="melon1"/>
    <x v="2"/>
    <n v="2"/>
    <s v="bb"/>
    <n v="10"/>
    <n v="14"/>
    <n v="61.714285714285722"/>
    <s v="nd,"/>
    <n v="10"/>
    <n v="50"/>
    <n v="17.28"/>
    <n v="0"/>
    <m/>
    <m/>
    <s v=""/>
    <n v="78.994285714285724"/>
    <n v="6"/>
    <n v="2014"/>
    <m/>
  </r>
  <r>
    <x v="124"/>
    <n v="813"/>
    <n v="913"/>
    <n v="104"/>
    <s v="cactus1"/>
    <x v="6"/>
    <n v="1"/>
    <s v="uj"/>
    <n v="10"/>
    <n v="150"/>
    <n v="5.7600000000000007"/>
    <n v="0"/>
    <m/>
    <m/>
    <s v=""/>
    <n v="0"/>
    <m/>
    <m/>
    <s v=""/>
    <n v="5.7600000000000007"/>
    <n v="6"/>
    <n v="2014"/>
    <m/>
  </r>
  <r>
    <x v="124"/>
    <n v="823"/>
    <n v="923"/>
    <n v="104"/>
    <s v="Osfond1"/>
    <x v="4"/>
    <n v="1"/>
    <s v="om"/>
    <n v="10"/>
    <n v="29"/>
    <n v="29.793103448275865"/>
    <n v="0"/>
    <m/>
    <m/>
    <s v=""/>
    <n v="0"/>
    <m/>
    <m/>
    <s v=""/>
    <n v="29.793103448275865"/>
    <n v="6"/>
    <n v="2014"/>
    <m/>
  </r>
  <r>
    <x v="124"/>
    <n v="824"/>
    <n v="924"/>
    <n v="104"/>
    <s v="poreaux1"/>
    <x v="5"/>
    <n v="1"/>
    <s v="hghf"/>
    <n v="10"/>
    <n v="103"/>
    <n v="8.3883495145631066"/>
    <n v="0"/>
    <m/>
    <m/>
    <s v=""/>
    <n v="0"/>
    <m/>
    <m/>
    <s v=""/>
    <n v="8.3883495145631066"/>
    <n v="6"/>
    <n v="2014"/>
    <m/>
  </r>
  <r>
    <x v="124"/>
    <n v="825"/>
    <n v="925"/>
    <n v="104"/>
    <s v="courgette1"/>
    <x v="0"/>
    <n v="2"/>
    <s v="ly"/>
    <n v="10"/>
    <n v="123"/>
    <n v="7.024390243902439"/>
    <s v="xcbfd"/>
    <n v="10"/>
    <n v="320"/>
    <n v="2.7"/>
    <n v="0"/>
    <m/>
    <m/>
    <s v=""/>
    <n v="9.7243902439024392"/>
    <n v="6"/>
    <n v="2014"/>
    <m/>
  </r>
  <r>
    <x v="125"/>
    <n v="829"/>
    <n v="929"/>
    <n v="104"/>
    <s v="Carotte1"/>
    <x v="16"/>
    <n v="1"/>
    <s v="miy"/>
    <n v="5.6"/>
    <n v="1"/>
    <n v="483.84"/>
    <n v="0"/>
    <m/>
    <m/>
    <s v=""/>
    <n v="0"/>
    <m/>
    <m/>
    <s v=""/>
    <n v="483.84"/>
    <n v="6"/>
    <n v="2014"/>
    <m/>
  </r>
  <r>
    <x v="126"/>
    <n v="821"/>
    <n v="921"/>
    <n v="104"/>
    <s v="aubergine1"/>
    <x v="12"/>
    <n v="2"/>
    <s v="l:!"/>
    <n v="10"/>
    <n v="100"/>
    <n v="8.64"/>
    <s v="hfdhg"/>
    <n v="10"/>
    <n v="107"/>
    <n v="8.0747663551401878"/>
    <n v="0"/>
    <m/>
    <m/>
    <s v=""/>
    <n v="16.714766355140188"/>
    <n v="6"/>
    <n v="2014"/>
    <m/>
  </r>
  <r>
    <x v="127"/>
    <n v="807"/>
    <n v="907"/>
    <n v="104"/>
    <s v="patate douce1"/>
    <x v="15"/>
    <n v="1"/>
    <s v="te"/>
    <n v="10"/>
    <n v="19"/>
    <n v="45.473684210526315"/>
    <n v="0"/>
    <m/>
    <m/>
    <s v=""/>
    <n v="0"/>
    <m/>
    <m/>
    <s v=""/>
    <n v="45.473684210526315"/>
    <n v="6"/>
    <n v="2014"/>
    <m/>
  </r>
  <r>
    <x v="127"/>
    <n v="808"/>
    <n v="908"/>
    <n v="104"/>
    <s v="avocat1"/>
    <x v="13"/>
    <n v="1"/>
    <s v="yty"/>
    <n v="10"/>
    <n v="28"/>
    <n v="30.857142857142861"/>
    <n v="0"/>
    <m/>
    <m/>
    <s v=""/>
    <n v="0"/>
    <m/>
    <m/>
    <s v=""/>
    <n v="30.857142857142861"/>
    <n v="6"/>
    <n v="2014"/>
    <m/>
  </r>
  <r>
    <x v="127"/>
    <n v="815"/>
    <n v="915"/>
    <n v="104"/>
    <s v="groseille"/>
    <x v="8"/>
    <n v="3"/>
    <s v="yty"/>
    <n v="10"/>
    <n v="63"/>
    <n v="13.714285714285715"/>
    <s v="qgtysjh"/>
    <n v="10"/>
    <n v="10"/>
    <n v="86.4"/>
    <s v=";,hfc"/>
    <m/>
    <m/>
    <s v=""/>
    <n v="100.11428571428573"/>
    <n v="6"/>
    <n v="2014"/>
    <m/>
  </r>
  <r>
    <x v="127"/>
    <n v="816"/>
    <n v="916"/>
    <n v="104"/>
    <s v="raisin1"/>
    <x v="14"/>
    <n v="3"/>
    <s v="tery"/>
    <n v="10"/>
    <n v="160"/>
    <n v="5.4"/>
    <s v="frshsj"/>
    <n v="10"/>
    <n v="180"/>
    <n v="4.8"/>
    <s v="jdhjs"/>
    <n v="10"/>
    <n v="15"/>
    <n v="57.6"/>
    <n v="67.8"/>
    <n v="6"/>
    <n v="2014"/>
    <m/>
  </r>
  <r>
    <x v="127"/>
    <n v="817"/>
    <n v="917"/>
    <n v="104"/>
    <s v="fraise1"/>
    <x v="7"/>
    <n v="2"/>
    <s v="kuy"/>
    <n v="10"/>
    <n v="36"/>
    <n v="24.000000000000004"/>
    <s v="gfshs"/>
    <n v="10"/>
    <n v="12"/>
    <n v="72.000000000000014"/>
    <n v="0"/>
    <m/>
    <m/>
    <s v=""/>
    <n v="96.000000000000014"/>
    <n v="6"/>
    <n v="2014"/>
    <m/>
  </r>
  <r>
    <x v="128"/>
    <n v="810"/>
    <n v="910"/>
    <n v="104"/>
    <s v="potimaron1"/>
    <x v="10"/>
    <n v="2"/>
    <s v="te"/>
    <n v="10"/>
    <n v="56"/>
    <n v="15.428571428571431"/>
    <s v="tkjtdj"/>
    <m/>
    <m/>
    <s v=""/>
    <n v="0"/>
    <m/>
    <m/>
    <s v=""/>
    <n v="15.428571428571431"/>
    <n v="6"/>
    <n v="2014"/>
    <m/>
  </r>
  <r>
    <x v="128"/>
    <n v="809"/>
    <n v="909"/>
    <n v="104"/>
    <s v="artichauts1"/>
    <x v="11"/>
    <n v="2"/>
    <s v="k"/>
    <n v="10"/>
    <n v="54"/>
    <n v="16"/>
    <s v="tjkedk,"/>
    <m/>
    <m/>
    <s v=""/>
    <n v="0"/>
    <m/>
    <m/>
    <s v=""/>
    <n v="16"/>
    <n v="6"/>
    <n v="2014"/>
    <m/>
  </r>
  <r>
    <x v="129"/>
    <n v="820"/>
    <n v="920"/>
    <n v="104"/>
    <s v="cornichons1"/>
    <x v="17"/>
    <n v="1"/>
    <s v="kiu"/>
    <n v="10"/>
    <n v="14"/>
    <n v="61.714285714285722"/>
    <n v="0"/>
    <m/>
    <m/>
    <s v=""/>
    <n v="0"/>
    <m/>
    <m/>
    <s v=""/>
    <n v="61.714285714285722"/>
    <n v="6"/>
    <n v="2014"/>
    <m/>
  </r>
  <r>
    <x v="130"/>
    <n v="828"/>
    <n v="928"/>
    <n v="104"/>
    <s v="Radis1"/>
    <x v="9"/>
    <n v="1"/>
    <s v="ur"/>
    <n v="10"/>
    <n v="58"/>
    <n v="14.896551724137932"/>
    <n v="0"/>
    <m/>
    <m/>
    <s v=""/>
    <n v="0"/>
    <m/>
    <m/>
    <s v=""/>
    <n v="14.896551724137932"/>
    <n v="7"/>
    <n v="2014"/>
    <m/>
  </r>
  <r>
    <x v="130"/>
    <n v="813"/>
    <n v="913"/>
    <n v="104"/>
    <s v="cactus1"/>
    <x v="6"/>
    <n v="1"/>
    <s v="uj"/>
    <n v="10"/>
    <n v="12"/>
    <n v="72.000000000000014"/>
    <n v="0"/>
    <m/>
    <m/>
    <s v=""/>
    <n v="0"/>
    <m/>
    <m/>
    <s v=""/>
    <n v="72.000000000000014"/>
    <n v="7"/>
    <n v="2014"/>
    <m/>
  </r>
  <r>
    <x v="130"/>
    <n v="823"/>
    <n v="923"/>
    <n v="104"/>
    <s v="Osfond1"/>
    <x v="4"/>
    <n v="1"/>
    <s v="om"/>
    <n v="10"/>
    <n v="18.7"/>
    <n v="46.20320855614974"/>
    <n v="0"/>
    <m/>
    <m/>
    <s v=""/>
    <n v="0"/>
    <m/>
    <m/>
    <s v=""/>
    <n v="46.20320855614974"/>
    <n v="7"/>
    <n v="2014"/>
    <m/>
  </r>
  <r>
    <x v="130"/>
    <n v="824"/>
    <n v="924"/>
    <n v="104"/>
    <s v="poreaux1"/>
    <x v="5"/>
    <n v="1"/>
    <s v="hghf"/>
    <n v="10"/>
    <n v="85"/>
    <n v="10.164705882352942"/>
    <n v="0"/>
    <m/>
    <m/>
    <s v=""/>
    <n v="0"/>
    <m/>
    <m/>
    <s v=""/>
    <n v="10.164705882352942"/>
    <n v="7"/>
    <n v="2014"/>
    <m/>
  </r>
  <r>
    <x v="131"/>
    <n v="828"/>
    <n v="928"/>
    <n v="104"/>
    <s v="Radis1"/>
    <x v="9"/>
    <n v="1"/>
    <s v="ur"/>
    <n v="2"/>
    <n v="7"/>
    <n v="24.685714285714287"/>
    <n v="0"/>
    <m/>
    <m/>
    <s v=""/>
    <n v="0"/>
    <m/>
    <m/>
    <s v=""/>
    <n v="24.685714285714287"/>
    <n v="11"/>
    <n v="2014"/>
    <m/>
  </r>
  <r>
    <x v="131"/>
    <n v="811"/>
    <n v="911"/>
    <n v="104"/>
    <s v="potiron1"/>
    <x v="1"/>
    <n v="1"/>
    <s v="iku"/>
    <n v="10"/>
    <n v="150"/>
    <n v="5.7600000000000007"/>
    <s v="srj,dnd"/>
    <m/>
    <m/>
    <s v=""/>
    <n v="0"/>
    <m/>
    <m/>
    <s v=""/>
    <n v="5.7600000000000007"/>
    <n v="11"/>
    <n v="2014"/>
    <m/>
  </r>
  <r>
    <x v="131"/>
    <n v="801"/>
    <n v="901"/>
    <n v="104"/>
    <s v="melon1"/>
    <x v="2"/>
    <n v="2"/>
    <s v="bb"/>
    <n v="10"/>
    <n v="33"/>
    <n v="26.181818181818183"/>
    <s v="nd,"/>
    <n v="10"/>
    <n v="28"/>
    <n v="30.857142857142861"/>
    <n v="0"/>
    <m/>
    <m/>
    <s v=""/>
    <n v="57.038961038961048"/>
    <n v="11"/>
    <n v="2014"/>
    <m/>
  </r>
  <r>
    <x v="131"/>
    <n v="813"/>
    <n v="913"/>
    <n v="104"/>
    <s v="cactus1"/>
    <x v="6"/>
    <n v="1"/>
    <s v="uj"/>
    <n v="10"/>
    <n v="57"/>
    <n v="15.157894736842106"/>
    <n v="0"/>
    <m/>
    <m/>
    <s v=""/>
    <n v="0"/>
    <m/>
    <m/>
    <s v=""/>
    <n v="15.157894736842106"/>
    <n v="11"/>
    <n v="2014"/>
    <m/>
  </r>
  <r>
    <x v="131"/>
    <n v="823"/>
    <n v="923"/>
    <n v="104"/>
    <s v="Osfond1"/>
    <x v="4"/>
    <n v="1"/>
    <s v="om"/>
    <n v="10"/>
    <n v="30"/>
    <n v="28.8"/>
    <n v="0"/>
    <m/>
    <m/>
    <s v=""/>
    <n v="0"/>
    <m/>
    <m/>
    <s v=""/>
    <n v="28.8"/>
    <n v="11"/>
    <n v="2014"/>
    <m/>
  </r>
  <r>
    <x v="131"/>
    <n v="824"/>
    <n v="924"/>
    <n v="104"/>
    <s v="poreaux1"/>
    <x v="5"/>
    <n v="1"/>
    <s v="hghf"/>
    <n v="2"/>
    <n v="27"/>
    <n v="6.4"/>
    <n v="0"/>
    <m/>
    <m/>
    <s v=""/>
    <n v="0"/>
    <m/>
    <m/>
    <s v=""/>
    <n v="6.4"/>
    <n v="11"/>
    <n v="2014"/>
    <m/>
  </r>
  <r>
    <x v="131"/>
    <n v="825"/>
    <n v="925"/>
    <n v="104"/>
    <s v="courgette1"/>
    <x v="0"/>
    <n v="2"/>
    <s v="ly"/>
    <n v="2"/>
    <n v="19"/>
    <n v="9.094736842105263"/>
    <s v="xcbfd"/>
    <n v="2"/>
    <n v="70"/>
    <n v="2.4685714285714289"/>
    <n v="0"/>
    <m/>
    <m/>
    <s v=""/>
    <n v="11.563308270676693"/>
    <n v="11"/>
    <n v="2014"/>
    <m/>
  </r>
  <r>
    <x v="132"/>
    <n v="829"/>
    <n v="929"/>
    <n v="104"/>
    <s v="Carotte1"/>
    <x v="16"/>
    <n v="1"/>
    <s v="miy"/>
    <n v="5.6"/>
    <n v="1"/>
    <n v="483.84"/>
    <n v="0"/>
    <m/>
    <m/>
    <s v=""/>
    <n v="0"/>
    <m/>
    <m/>
    <s v=""/>
    <n v="483.84"/>
    <n v="11"/>
    <n v="2014"/>
    <m/>
  </r>
  <r>
    <x v="133"/>
    <n v="821"/>
    <n v="921"/>
    <n v="104"/>
    <s v="aubergine1"/>
    <x v="12"/>
    <n v="2"/>
    <s v="l:!"/>
    <n v="10"/>
    <n v="32"/>
    <n v="27"/>
    <s v="hfdhg"/>
    <n v="10"/>
    <n v="6.5"/>
    <n v="132.92307692307693"/>
    <n v="0"/>
    <m/>
    <m/>
    <s v=""/>
    <n v="159.92307692307693"/>
    <n v="11"/>
    <n v="2014"/>
    <m/>
  </r>
  <r>
    <x v="133"/>
    <n v="820"/>
    <n v="920"/>
    <n v="104"/>
    <s v="cornichons1"/>
    <x v="17"/>
    <n v="1"/>
    <s v="kiu"/>
    <n v="10"/>
    <n v="20"/>
    <n v="43.2"/>
    <n v="0"/>
    <m/>
    <m/>
    <s v=""/>
    <n v="0"/>
    <m/>
    <m/>
    <s v=""/>
    <n v="43.2"/>
    <n v="11"/>
    <n v="2014"/>
    <m/>
  </r>
  <r>
    <x v="134"/>
    <n v="807"/>
    <n v="907"/>
    <n v="104"/>
    <s v="patate douce1"/>
    <x v="15"/>
    <n v="1"/>
    <s v="te"/>
    <n v="10"/>
    <n v="18"/>
    <n v="48.000000000000007"/>
    <n v="0"/>
    <m/>
    <m/>
    <s v=""/>
    <n v="0"/>
    <m/>
    <m/>
    <s v=""/>
    <n v="48.000000000000007"/>
    <n v="11"/>
    <n v="2014"/>
    <m/>
  </r>
  <r>
    <x v="134"/>
    <n v="808"/>
    <n v="908"/>
    <n v="104"/>
    <s v="avocat1"/>
    <x v="13"/>
    <n v="1"/>
    <s v="yty"/>
    <n v="10"/>
    <n v="27"/>
    <n v="32"/>
    <n v="0"/>
    <m/>
    <m/>
    <s v=""/>
    <n v="0"/>
    <m/>
    <m/>
    <s v=""/>
    <n v="32"/>
    <n v="11"/>
    <n v="2014"/>
    <m/>
  </r>
  <r>
    <x v="134"/>
    <n v="810"/>
    <n v="910"/>
    <n v="104"/>
    <s v="potimaron1"/>
    <x v="10"/>
    <n v="2"/>
    <s v="te"/>
    <n v="10"/>
    <n v="43"/>
    <n v="20.093023255813954"/>
    <s v="tkjtdj"/>
    <m/>
    <m/>
    <s v=""/>
    <n v="0"/>
    <m/>
    <m/>
    <s v=""/>
    <n v="20.093023255813954"/>
    <n v="11"/>
    <n v="2014"/>
    <m/>
  </r>
  <r>
    <x v="134"/>
    <n v="809"/>
    <n v="909"/>
    <n v="104"/>
    <s v="artichauts1"/>
    <x v="11"/>
    <n v="2"/>
    <s v="k"/>
    <n v="10"/>
    <n v="44"/>
    <n v="19.636363636363637"/>
    <s v="tjkedk,"/>
    <m/>
    <m/>
    <s v=""/>
    <n v="0"/>
    <m/>
    <m/>
    <s v=""/>
    <n v="19.636363636363637"/>
    <n v="11"/>
    <n v="2014"/>
    <m/>
  </r>
  <r>
    <x v="134"/>
    <n v="816"/>
    <n v="916"/>
    <n v="104"/>
    <s v="raisin1"/>
    <x v="14"/>
    <n v="3"/>
    <s v="tery"/>
    <n v="10"/>
    <n v="135"/>
    <n v="6.4"/>
    <s v="frshsj"/>
    <n v="10"/>
    <n v="170"/>
    <n v="5.0823529411764712"/>
    <s v="jdhjs"/>
    <n v="10"/>
    <n v="13"/>
    <n v="66.461538461538467"/>
    <n v="77.943891402714939"/>
    <n v="11"/>
    <n v="2014"/>
    <m/>
  </r>
  <r>
    <x v="134"/>
    <n v="817"/>
    <n v="917"/>
    <n v="104"/>
    <s v="fraise1"/>
    <x v="7"/>
    <n v="2"/>
    <s v="kuy"/>
    <n v="10"/>
    <n v="25"/>
    <n v="34.56"/>
    <s v="gfshs"/>
    <n v="10"/>
    <n v="7"/>
    <n v="123.42857142857144"/>
    <n v="0"/>
    <m/>
    <m/>
    <s v=""/>
    <n v="157.98857142857145"/>
    <n v="11"/>
    <n v="2014"/>
    <m/>
  </r>
  <r>
    <x v="134"/>
    <n v="818"/>
    <n v="918"/>
    <n v="104"/>
    <s v="salade1"/>
    <x v="18"/>
    <n v="1"/>
    <s v="yty"/>
    <n v="10"/>
    <n v="18"/>
    <n v="48.000000000000007"/>
    <n v="0"/>
    <m/>
    <m/>
    <s v=""/>
    <n v="0"/>
    <m/>
    <m/>
    <s v=""/>
    <n v="48.000000000000007"/>
    <n v="11"/>
    <n v="2014"/>
    <m/>
  </r>
  <r>
    <x v="135"/>
    <n v="823"/>
    <n v="923"/>
    <n v="104"/>
    <s v="Osfond1"/>
    <x v="4"/>
    <n v="1"/>
    <s v="om"/>
    <n v="10"/>
    <n v="7"/>
    <n v="123.42857142857144"/>
    <n v="0"/>
    <m/>
    <m/>
    <s v=""/>
    <n v="0"/>
    <m/>
    <m/>
    <s v=""/>
    <n v="123.42857142857144"/>
    <n v="12"/>
    <n v="2014"/>
    <m/>
  </r>
  <r>
    <x v="136"/>
    <n v="801"/>
    <n v="901"/>
    <n v="104"/>
    <s v="melon1"/>
    <x v="2"/>
    <n v="2"/>
    <s v="bb"/>
    <n v="10"/>
    <n v="14"/>
    <n v="61.714285714285722"/>
    <s v="nd,"/>
    <n v="10"/>
    <n v="14"/>
    <n v="61.714285714285722"/>
    <n v="0"/>
    <m/>
    <m/>
    <s v=""/>
    <n v="123.42857142857144"/>
    <n v="1"/>
    <n v="2015"/>
    <m/>
  </r>
  <r>
    <x v="137"/>
    <n v="821"/>
    <n v="921"/>
    <n v="104"/>
    <s v="aubergine1"/>
    <x v="12"/>
    <n v="2"/>
    <s v="l:!"/>
    <n v="10"/>
    <n v="22"/>
    <n v="39.272727272727273"/>
    <s v="hfdhg"/>
    <m/>
    <m/>
    <s v=""/>
    <n v="0"/>
    <m/>
    <m/>
    <s v=""/>
    <n v="39.272727272727273"/>
    <n v="1"/>
    <n v="2015"/>
    <m/>
  </r>
  <r>
    <x v="137"/>
    <n v="820"/>
    <n v="920"/>
    <n v="104"/>
    <s v="cornichons1"/>
    <x v="17"/>
    <n v="1"/>
    <s v="kiu"/>
    <n v="10"/>
    <n v="8"/>
    <n v="108"/>
    <n v="0"/>
    <m/>
    <m/>
    <s v=""/>
    <n v="0"/>
    <m/>
    <m/>
    <s v=""/>
    <n v="108"/>
    <n v="1"/>
    <n v="2015"/>
    <m/>
  </r>
  <r>
    <x v="138"/>
    <n v="828"/>
    <n v="928"/>
    <n v="104"/>
    <s v="Radis1"/>
    <x v="9"/>
    <n v="1"/>
    <s v="ur"/>
    <n v="10"/>
    <n v="40"/>
    <n v="21.6"/>
    <n v="0"/>
    <m/>
    <m/>
    <s v=""/>
    <n v="0"/>
    <m/>
    <m/>
    <s v=""/>
    <n v="21.6"/>
    <n v="1"/>
    <n v="2015"/>
    <m/>
  </r>
  <r>
    <x v="138"/>
    <n v="811"/>
    <n v="911"/>
    <n v="104"/>
    <s v="potiron1"/>
    <x v="1"/>
    <n v="1"/>
    <s v="iku"/>
    <n v="10"/>
    <n v="35"/>
    <n v="24.685714285714287"/>
    <s v="srj,dnd"/>
    <m/>
    <m/>
    <s v=""/>
    <n v="0"/>
    <m/>
    <m/>
    <s v=""/>
    <n v="24.685714285714287"/>
    <n v="1"/>
    <n v="2015"/>
    <m/>
  </r>
  <r>
    <x v="138"/>
    <n v="813"/>
    <n v="913"/>
    <n v="104"/>
    <s v="cactus1"/>
    <x v="6"/>
    <n v="1"/>
    <s v="uj"/>
    <n v="10"/>
    <n v="55"/>
    <n v="15.709090909090911"/>
    <n v="0"/>
    <m/>
    <m/>
    <s v=""/>
    <n v="0"/>
    <m/>
    <m/>
    <s v=""/>
    <n v="15.709090909090911"/>
    <n v="1"/>
    <n v="2015"/>
    <m/>
  </r>
  <r>
    <x v="138"/>
    <n v="824"/>
    <n v="924"/>
    <n v="104"/>
    <s v="poreaux1"/>
    <x v="5"/>
    <n v="1"/>
    <s v="hghf"/>
    <n v="10"/>
    <n v="44"/>
    <n v="19.636363636363637"/>
    <n v="0"/>
    <m/>
    <m/>
    <s v=""/>
    <n v="0"/>
    <m/>
    <m/>
    <s v=""/>
    <n v="19.636363636363637"/>
    <n v="1"/>
    <n v="2015"/>
    <m/>
  </r>
  <r>
    <x v="138"/>
    <n v="825"/>
    <n v="925"/>
    <n v="104"/>
    <s v="courgette1"/>
    <x v="0"/>
    <n v="2"/>
    <s v="ly"/>
    <n v="10"/>
    <n v="115"/>
    <n v="7.5130434782608697"/>
    <s v="xcbfd"/>
    <n v="10"/>
    <n v="62"/>
    <n v="13.935483870967742"/>
    <n v="0"/>
    <m/>
    <m/>
    <s v=""/>
    <n v="21.448527349228613"/>
    <n v="1"/>
    <n v="2015"/>
    <m/>
  </r>
  <r>
    <x v="139"/>
    <n v="807"/>
    <n v="907"/>
    <n v="104"/>
    <s v="patate douce1"/>
    <x v="15"/>
    <n v="1"/>
    <s v="te"/>
    <n v="10"/>
    <n v="13"/>
    <n v="66.461538461538467"/>
    <n v="0"/>
    <m/>
    <m/>
    <s v=""/>
    <n v="0"/>
    <m/>
    <m/>
    <s v=""/>
    <n v="66.461538461538467"/>
    <n v="1"/>
    <n v="2015"/>
    <m/>
  </r>
  <r>
    <x v="139"/>
    <n v="808"/>
    <n v="908"/>
    <n v="104"/>
    <s v="avocat1"/>
    <x v="13"/>
    <n v="1"/>
    <s v="yty"/>
    <n v="10"/>
    <n v="15"/>
    <n v="57.6"/>
    <n v="0"/>
    <m/>
    <m/>
    <s v=""/>
    <n v="0"/>
    <m/>
    <m/>
    <s v=""/>
    <n v="57.6"/>
    <n v="1"/>
    <n v="2015"/>
    <m/>
  </r>
  <r>
    <x v="139"/>
    <n v="810"/>
    <n v="910"/>
    <n v="104"/>
    <s v="potimaron1"/>
    <x v="10"/>
    <n v="2"/>
    <s v="te"/>
    <n v="10"/>
    <n v="39"/>
    <n v="22.153846153846153"/>
    <s v="tkjtdj"/>
    <m/>
    <m/>
    <s v=""/>
    <n v="0"/>
    <m/>
    <m/>
    <s v=""/>
    <n v="22.153846153846153"/>
    <n v="1"/>
    <n v="2015"/>
    <m/>
  </r>
  <r>
    <x v="139"/>
    <n v="809"/>
    <n v="909"/>
    <n v="104"/>
    <s v="artichauts1"/>
    <x v="11"/>
    <n v="2"/>
    <s v="k"/>
    <n v="10"/>
    <n v="33"/>
    <n v="26.181818181818183"/>
    <s v="tjkedk,"/>
    <m/>
    <m/>
    <s v=""/>
    <n v="0"/>
    <m/>
    <m/>
    <s v=""/>
    <n v="26.181818181818183"/>
    <n v="1"/>
    <n v="2015"/>
    <m/>
  </r>
  <r>
    <x v="139"/>
    <n v="818"/>
    <n v="918"/>
    <n v="104"/>
    <s v="salade1"/>
    <x v="18"/>
    <n v="1"/>
    <s v="yty"/>
    <n v="10"/>
    <n v="14"/>
    <n v="61.714285714285722"/>
    <n v="0"/>
    <m/>
    <m/>
    <s v=""/>
    <n v="0"/>
    <m/>
    <m/>
    <s v=""/>
    <n v="61.714285714285722"/>
    <n v="1"/>
    <n v="2015"/>
    <m/>
  </r>
  <r>
    <x v="140"/>
    <n v="828"/>
    <n v="928"/>
    <n v="104"/>
    <s v="Radis1"/>
    <x v="9"/>
    <n v="1"/>
    <s v="ur"/>
    <n v="10"/>
    <n v="30"/>
    <n v="28.8"/>
    <n v="0"/>
    <m/>
    <m/>
    <s v=""/>
    <n v="0"/>
    <m/>
    <m/>
    <s v=""/>
    <n v="28.8"/>
    <n v="2"/>
    <n v="2015"/>
    <m/>
  </r>
  <r>
    <x v="141"/>
    <n v="821"/>
    <n v="921"/>
    <n v="104"/>
    <s v="aubergine1"/>
    <x v="12"/>
    <n v="2"/>
    <s v="l:!"/>
    <n v="10"/>
    <n v="47"/>
    <n v="18.382978723404257"/>
    <s v="hfdhg"/>
    <m/>
    <m/>
    <s v=""/>
    <n v="0"/>
    <m/>
    <m/>
    <s v=""/>
    <n v="18.382978723404257"/>
    <n v="3"/>
    <n v="2015"/>
    <m/>
  </r>
  <r>
    <x v="142"/>
    <n v="828"/>
    <n v="928"/>
    <n v="104"/>
    <s v="Radis1"/>
    <x v="9"/>
    <n v="1"/>
    <s v="ur"/>
    <n v="10"/>
    <n v="35"/>
    <n v="24.685714285714287"/>
    <n v="0"/>
    <m/>
    <m/>
    <s v=""/>
    <n v="0"/>
    <m/>
    <m/>
    <s v=""/>
    <n v="24.685714285714287"/>
    <n v="4"/>
    <n v="2015"/>
    <m/>
  </r>
  <r>
    <x v="142"/>
    <n v="801"/>
    <n v="901"/>
    <n v="104"/>
    <s v="melon1"/>
    <x v="2"/>
    <n v="2"/>
    <s v="bb"/>
    <n v="10"/>
    <n v="15"/>
    <n v="57.6"/>
    <s v="nd,"/>
    <n v="1"/>
    <n v="8"/>
    <n v="10.8"/>
    <n v="0"/>
    <m/>
    <m/>
    <s v=""/>
    <n v="68.400000000000006"/>
    <n v="4"/>
    <n v="2015"/>
    <m/>
  </r>
  <r>
    <x v="142"/>
    <n v="813"/>
    <n v="913"/>
    <n v="104"/>
    <s v="cactus1"/>
    <x v="6"/>
    <n v="1"/>
    <s v="uj"/>
    <n v="10"/>
    <n v="13"/>
    <n v="66.461538461538467"/>
    <n v="0"/>
    <m/>
    <m/>
    <s v=""/>
    <n v="0"/>
    <m/>
    <m/>
    <s v=""/>
    <n v="66.461538461538467"/>
    <n v="4"/>
    <n v="2015"/>
    <m/>
  </r>
  <r>
    <x v="142"/>
    <n v="823"/>
    <n v="923"/>
    <n v="104"/>
    <s v="Osfond1"/>
    <x v="4"/>
    <n v="1"/>
    <s v="om"/>
    <n v="10"/>
    <n v="15"/>
    <n v="57.6"/>
    <n v="0"/>
    <m/>
    <m/>
    <s v=""/>
    <n v="0"/>
    <m/>
    <m/>
    <s v=""/>
    <n v="57.6"/>
    <n v="4"/>
    <n v="2015"/>
    <m/>
  </r>
  <r>
    <x v="142"/>
    <n v="824"/>
    <n v="924"/>
    <n v="104"/>
    <s v="poreaux1"/>
    <x v="5"/>
    <n v="1"/>
    <s v="hghf"/>
    <n v="10"/>
    <n v="26"/>
    <n v="33.230769230769234"/>
    <n v="0"/>
    <m/>
    <m/>
    <s v=""/>
    <n v="0"/>
    <m/>
    <m/>
    <s v=""/>
    <n v="33.230769230769234"/>
    <n v="4"/>
    <n v="2015"/>
    <m/>
  </r>
  <r>
    <x v="142"/>
    <n v="825"/>
    <n v="925"/>
    <n v="104"/>
    <s v="courgette1"/>
    <x v="0"/>
    <n v="2"/>
    <s v="ly"/>
    <n v="10"/>
    <n v="115"/>
    <n v="7.5130434782608697"/>
    <s v="xcbfd"/>
    <n v="10"/>
    <n v="55"/>
    <n v="15.709090909090911"/>
    <n v="0"/>
    <m/>
    <m/>
    <s v=""/>
    <n v="23.22213438735178"/>
    <n v="4"/>
    <n v="2015"/>
    <m/>
  </r>
  <r>
    <x v="142"/>
    <n v="816"/>
    <n v="916"/>
    <n v="104"/>
    <s v="raisin1"/>
    <x v="14"/>
    <n v="3"/>
    <s v="tery"/>
    <n v="10"/>
    <n v="150"/>
    <n v="5.7600000000000007"/>
    <s v="frshsj"/>
    <n v="10"/>
    <n v="105"/>
    <n v="8.2285714285714295"/>
    <s v="jdhjs"/>
    <n v="10"/>
    <n v="7"/>
    <n v="123.42857142857144"/>
    <n v="137.41714285714286"/>
    <n v="4"/>
    <n v="2015"/>
    <m/>
  </r>
  <r>
    <x v="142"/>
    <n v="817"/>
    <n v="917"/>
    <n v="104"/>
    <s v="fraise1"/>
    <x v="7"/>
    <n v="2"/>
    <s v="kuy"/>
    <n v="10"/>
    <n v="22"/>
    <n v="39.272727272727273"/>
    <s v="gfshs"/>
    <n v="10"/>
    <n v="15"/>
    <n v="57.6"/>
    <n v="0"/>
    <m/>
    <m/>
    <s v=""/>
    <n v="96.872727272727275"/>
    <n v="4"/>
    <n v="2015"/>
    <m/>
  </r>
  <r>
    <x v="142"/>
    <n v="818"/>
    <n v="918"/>
    <n v="104"/>
    <s v="salade1"/>
    <x v="18"/>
    <n v="1"/>
    <s v="yty"/>
    <n v="10"/>
    <n v="13"/>
    <n v="66.461538461538467"/>
    <n v="0"/>
    <m/>
    <m/>
    <s v=""/>
    <n v="0"/>
    <m/>
    <m/>
    <s v=""/>
    <n v="66.461538461538467"/>
    <n v="4"/>
    <n v="2015"/>
    <m/>
  </r>
  <r>
    <x v="142"/>
    <n v="820"/>
    <n v="920"/>
    <n v="104"/>
    <s v="cornichons1"/>
    <x v="17"/>
    <n v="1"/>
    <s v="kiu"/>
    <n v="10"/>
    <n v="4"/>
    <n v="216"/>
    <n v="0"/>
    <m/>
    <m/>
    <s v=""/>
    <n v="0"/>
    <m/>
    <m/>
    <s v=""/>
    <n v="216"/>
    <n v="4"/>
    <n v="2015"/>
    <m/>
  </r>
  <r>
    <x v="143"/>
    <n v="807"/>
    <n v="907"/>
    <n v="104"/>
    <s v="patate douce1"/>
    <x v="15"/>
    <n v="1"/>
    <s v="te"/>
    <n v="10"/>
    <n v="13"/>
    <n v="66.461538461538467"/>
    <n v="0"/>
    <m/>
    <m/>
    <s v=""/>
    <n v="0"/>
    <m/>
    <m/>
    <s v=""/>
    <n v="66.461538461538467"/>
    <n v="4"/>
    <n v="2015"/>
    <m/>
  </r>
  <r>
    <x v="143"/>
    <n v="808"/>
    <n v="908"/>
    <n v="104"/>
    <s v="avocat1"/>
    <x v="13"/>
    <n v="1"/>
    <s v="yty"/>
    <n v="10"/>
    <n v="17"/>
    <n v="50.82352941176471"/>
    <n v="0"/>
    <m/>
    <m/>
    <s v=""/>
    <n v="0"/>
    <m/>
    <m/>
    <s v=""/>
    <n v="50.82352941176471"/>
    <n v="4"/>
    <n v="2015"/>
    <m/>
  </r>
  <r>
    <x v="143"/>
    <n v="810"/>
    <n v="910"/>
    <n v="104"/>
    <s v="potimaron1"/>
    <x v="10"/>
    <n v="2"/>
    <s v="te"/>
    <n v="10"/>
    <n v="42"/>
    <n v="20.571428571428573"/>
    <s v="tkjtdj"/>
    <m/>
    <m/>
    <s v=""/>
    <n v="0"/>
    <m/>
    <m/>
    <s v=""/>
    <n v="20.571428571428573"/>
    <n v="4"/>
    <n v="2015"/>
    <m/>
  </r>
  <r>
    <x v="143"/>
    <n v="809"/>
    <n v="909"/>
    <n v="104"/>
    <s v="artichauts1"/>
    <x v="11"/>
    <n v="2"/>
    <s v="k"/>
    <n v="10"/>
    <n v="45"/>
    <n v="19.2"/>
    <s v="tjkedk,"/>
    <m/>
    <m/>
    <s v=""/>
    <n v="0"/>
    <m/>
    <m/>
    <s v=""/>
    <n v="19.2"/>
    <n v="4"/>
    <n v="2015"/>
    <m/>
  </r>
  <r>
    <x v="144"/>
    <n v="811"/>
    <n v="911"/>
    <n v="104"/>
    <s v="potiron1"/>
    <x v="1"/>
    <n v="1"/>
    <s v="iku"/>
    <n v="10"/>
    <n v="73"/>
    <n v="11.835616438356164"/>
    <s v="srj,dnd"/>
    <m/>
    <m/>
    <s v=""/>
    <n v="0"/>
    <m/>
    <m/>
    <s v=""/>
    <n v="11.835616438356164"/>
    <n v="5"/>
    <n v="2015"/>
    <m/>
  </r>
  <r>
    <x v="144"/>
    <n v="801"/>
    <n v="901"/>
    <n v="104"/>
    <s v="melon1"/>
    <x v="2"/>
    <n v="2"/>
    <s v="bb"/>
    <n v="10"/>
    <n v="28"/>
    <n v="30.857142857142861"/>
    <s v="nd,"/>
    <n v="10"/>
    <n v="41"/>
    <n v="21.073170731707318"/>
    <n v="0"/>
    <m/>
    <m/>
    <s v=""/>
    <n v="51.930313588850183"/>
    <n v="5"/>
    <n v="2015"/>
    <m/>
  </r>
  <r>
    <x v="144"/>
    <n v="813"/>
    <n v="913"/>
    <n v="104"/>
    <s v="cactus1"/>
    <x v="6"/>
    <n v="1"/>
    <s v="uj"/>
    <n v="10"/>
    <n v="315"/>
    <n v="2.7428571428571429"/>
    <n v="0"/>
    <m/>
    <m/>
    <s v=""/>
    <n v="0"/>
    <m/>
    <m/>
    <s v=""/>
    <n v="2.7428571428571429"/>
    <n v="5"/>
    <n v="2015"/>
    <m/>
  </r>
  <r>
    <x v="144"/>
    <n v="823"/>
    <n v="923"/>
    <n v="104"/>
    <s v="Osfond1"/>
    <x v="4"/>
    <n v="1"/>
    <s v="om"/>
    <n v="10"/>
    <n v="22"/>
    <n v="39.272727272727273"/>
    <n v="0"/>
    <m/>
    <m/>
    <s v=""/>
    <n v="0"/>
    <m/>
    <m/>
    <s v=""/>
    <n v="39.272727272727273"/>
    <n v="5"/>
    <n v="2015"/>
    <m/>
  </r>
  <r>
    <x v="144"/>
    <n v="824"/>
    <n v="924"/>
    <n v="104"/>
    <s v="poreaux1"/>
    <x v="5"/>
    <n v="1"/>
    <s v="hghf"/>
    <n v="10"/>
    <n v="60"/>
    <n v="14.4"/>
    <n v="0"/>
    <m/>
    <m/>
    <s v=""/>
    <n v="0"/>
    <m/>
    <m/>
    <s v=""/>
    <n v="14.4"/>
    <n v="5"/>
    <n v="2015"/>
    <m/>
  </r>
  <r>
    <x v="144"/>
    <n v="825"/>
    <n v="925"/>
    <n v="104"/>
    <s v="courgette1"/>
    <x v="0"/>
    <n v="2"/>
    <s v="ly"/>
    <n v="10"/>
    <n v="65"/>
    <n v="13.292307692307693"/>
    <s v="xcbfd"/>
    <n v="10"/>
    <n v="205"/>
    <n v="4.2146341463414636"/>
    <n v="0"/>
    <m/>
    <m/>
    <s v=""/>
    <n v="17.506941838649155"/>
    <n v="5"/>
    <n v="2015"/>
    <m/>
  </r>
  <r>
    <x v="144"/>
    <n v="828"/>
    <n v="928"/>
    <n v="104"/>
    <s v="Radis1"/>
    <x v="9"/>
    <n v="1"/>
    <s v="ur"/>
    <n v="10"/>
    <n v="51"/>
    <n v="16.941176470588236"/>
    <n v="0"/>
    <m/>
    <m/>
    <s v=""/>
    <n v="0"/>
    <m/>
    <m/>
    <s v=""/>
    <n v="16.941176470588236"/>
    <n v="5"/>
    <n v="2015"/>
    <m/>
  </r>
  <r>
    <x v="145"/>
    <n v="810"/>
    <n v="910"/>
    <n v="104"/>
    <s v="potimaron1"/>
    <x v="10"/>
    <n v="2"/>
    <s v="te"/>
    <n v="10"/>
    <n v="41"/>
    <n v="21.073170731707318"/>
    <s v="tkjtdj"/>
    <m/>
    <m/>
    <s v=""/>
    <n v="0"/>
    <m/>
    <m/>
    <s v=""/>
    <n v="21.073170731707318"/>
    <n v="5"/>
    <n v="2015"/>
    <m/>
  </r>
  <r>
    <x v="145"/>
    <n v="809"/>
    <n v="909"/>
    <n v="104"/>
    <s v="artichauts1"/>
    <x v="11"/>
    <n v="2"/>
    <s v="k"/>
    <n v="10"/>
    <n v="63"/>
    <n v="13.714285714285715"/>
    <s v="tjkedk,"/>
    <m/>
    <m/>
    <s v=""/>
    <n v="0"/>
    <m/>
    <m/>
    <s v=""/>
    <n v="13.714285714285715"/>
    <n v="5"/>
    <n v="2015"/>
    <m/>
  </r>
  <r>
    <x v="146"/>
    <n v="820"/>
    <n v="920"/>
    <n v="104"/>
    <s v="cornichons1"/>
    <x v="17"/>
    <n v="1"/>
    <s v="kiu"/>
    <n v="10"/>
    <n v="15.3"/>
    <n v="56.470588235294123"/>
    <n v="0"/>
    <m/>
    <m/>
    <s v=""/>
    <n v="0"/>
    <m/>
    <m/>
    <s v=""/>
    <n v="56.470588235294123"/>
    <n v="6"/>
    <n v="2015"/>
    <m/>
  </r>
  <r>
    <x v="146"/>
    <n v="821"/>
    <n v="921"/>
    <n v="104"/>
    <s v="aubergine1"/>
    <x v="12"/>
    <n v="2"/>
    <s v="l:!"/>
    <n v="10"/>
    <n v="100"/>
    <n v="8.64"/>
    <s v="hfdhg"/>
    <n v="10"/>
    <n v="24"/>
    <n v="36.000000000000007"/>
    <n v="0"/>
    <m/>
    <m/>
    <s v=""/>
    <n v="44.640000000000008"/>
    <n v="6"/>
    <n v="2015"/>
    <m/>
  </r>
  <r>
    <x v="147"/>
    <n v="804"/>
    <n v="904"/>
    <n v="104"/>
    <s v="poivron rouge1"/>
    <x v="19"/>
    <n v="1"/>
    <s v="de"/>
    <n v="10"/>
    <n v="29"/>
    <n v="29.793103448275865"/>
    <n v="0"/>
    <m/>
    <m/>
    <s v=""/>
    <n v="0"/>
    <m/>
    <m/>
    <s v=""/>
    <n v="29.793103448275865"/>
    <n v="6"/>
    <n v="2015"/>
    <m/>
  </r>
  <r>
    <x v="147"/>
    <n v="816"/>
    <n v="916"/>
    <n v="104"/>
    <s v="raisin1"/>
    <x v="14"/>
    <n v="3"/>
    <s v="tery"/>
    <n v="2"/>
    <n v="43"/>
    <n v="4.0186046511627911"/>
    <s v="frshsj"/>
    <n v="2"/>
    <n v="29"/>
    <n v="5.9586206896551728"/>
    <s v="jdhjs"/>
    <n v="10"/>
    <n v="20"/>
    <n v="43.2"/>
    <n v="53.177225340817969"/>
    <n v="6"/>
    <n v="2015"/>
    <m/>
  </r>
  <r>
    <x v="147"/>
    <n v="817"/>
    <n v="917"/>
    <n v="104"/>
    <s v="fraise1"/>
    <x v="7"/>
    <n v="2"/>
    <s v="kuy"/>
    <n v="2"/>
    <n v="9"/>
    <n v="19.2"/>
    <s v="gfshs"/>
    <n v="10"/>
    <n v="14"/>
    <n v="61.714285714285722"/>
    <n v="0"/>
    <m/>
    <m/>
    <s v=""/>
    <n v="80.914285714285725"/>
    <n v="6"/>
    <n v="2015"/>
    <m/>
  </r>
  <r>
    <x v="147"/>
    <n v="818"/>
    <n v="918"/>
    <n v="104"/>
    <s v="salade1"/>
    <x v="18"/>
    <n v="1"/>
    <s v="yty"/>
    <n v="10"/>
    <n v="16"/>
    <n v="54"/>
    <n v="0"/>
    <m/>
    <m/>
    <s v=""/>
    <n v="0"/>
    <m/>
    <m/>
    <s v=""/>
    <n v="54"/>
    <n v="6"/>
    <n v="2015"/>
    <m/>
  </r>
  <r>
    <x v="148"/>
    <n v="811"/>
    <n v="911"/>
    <n v="104"/>
    <s v="potiron1"/>
    <x v="1"/>
    <n v="1"/>
    <s v="iku"/>
    <n v="10"/>
    <n v="107"/>
    <n v="8.0747663551401878"/>
    <s v="srj,dnd"/>
    <m/>
    <m/>
    <s v=""/>
    <n v="0"/>
    <m/>
    <m/>
    <s v=""/>
    <n v="8.0747663551401878"/>
    <n v="6"/>
    <n v="2015"/>
    <m/>
  </r>
  <r>
    <x v="148"/>
    <n v="813"/>
    <n v="913"/>
    <n v="104"/>
    <s v="cactus1"/>
    <x v="6"/>
    <n v="1"/>
    <s v="uj"/>
    <n v="10"/>
    <n v="50"/>
    <n v="17.28"/>
    <n v="0"/>
    <m/>
    <m/>
    <s v=""/>
    <n v="0"/>
    <m/>
    <m/>
    <s v=""/>
    <n v="17.28"/>
    <n v="6"/>
    <n v="2015"/>
    <m/>
  </r>
  <r>
    <x v="148"/>
    <n v="823"/>
    <n v="923"/>
    <n v="104"/>
    <s v="Osfond1"/>
    <x v="4"/>
    <n v="1"/>
    <s v="om"/>
    <n v="10"/>
    <n v="33"/>
    <n v="26.181818181818183"/>
    <n v="0"/>
    <m/>
    <m/>
    <s v=""/>
    <n v="0"/>
    <m/>
    <m/>
    <s v=""/>
    <n v="26.181818181818183"/>
    <n v="6"/>
    <n v="2015"/>
    <m/>
  </r>
  <r>
    <x v="148"/>
    <n v="824"/>
    <n v="924"/>
    <n v="104"/>
    <s v="poreaux1"/>
    <x v="5"/>
    <n v="1"/>
    <s v="hghf"/>
    <n v="10"/>
    <n v="99"/>
    <n v="8.7272727272727284"/>
    <n v="0"/>
    <m/>
    <m/>
    <s v=""/>
    <n v="0"/>
    <m/>
    <m/>
    <s v=""/>
    <n v="8.7272727272727284"/>
    <n v="6"/>
    <n v="2015"/>
    <m/>
  </r>
  <r>
    <x v="148"/>
    <n v="825"/>
    <n v="925"/>
    <n v="104"/>
    <s v="courgette1"/>
    <x v="0"/>
    <n v="2"/>
    <s v="ly"/>
    <n v="2"/>
    <n v="96"/>
    <n v="1.8"/>
    <s v="xcbfd"/>
    <n v="2"/>
    <n v="25"/>
    <n v="6.9120000000000008"/>
    <n v="0"/>
    <m/>
    <m/>
    <s v=""/>
    <n v="8.7120000000000015"/>
    <n v="6"/>
    <n v="2015"/>
    <m/>
  </r>
  <r>
    <x v="148"/>
    <n v="828"/>
    <n v="928"/>
    <n v="104"/>
    <s v="Radis1"/>
    <x v="9"/>
    <n v="1"/>
    <s v="ur"/>
    <n v="2"/>
    <n v="9"/>
    <n v="19.2"/>
    <n v="0"/>
    <m/>
    <m/>
    <s v=""/>
    <n v="0"/>
    <m/>
    <m/>
    <s v=""/>
    <n v="19.2"/>
    <n v="6"/>
    <n v="2015"/>
    <m/>
  </r>
  <r>
    <x v="148"/>
    <n v="801"/>
    <n v="901"/>
    <n v="104"/>
    <s v="melon1"/>
    <x v="2"/>
    <n v="2"/>
    <s v="bb"/>
    <n v="10"/>
    <n v="22"/>
    <n v="39.272727272727273"/>
    <s v="nd,"/>
    <n v="10"/>
    <n v="45.56"/>
    <n v="18.964003511852503"/>
    <n v="0"/>
    <m/>
    <m/>
    <s v=""/>
    <n v="58.236730784579777"/>
    <n v="6"/>
    <n v="2015"/>
    <m/>
  </r>
  <r>
    <x v="149"/>
    <n v="821"/>
    <n v="921"/>
    <n v="104"/>
    <s v="aubergine1"/>
    <x v="12"/>
    <n v="2"/>
    <s v="l:!"/>
    <n v="10"/>
    <n v="120.01"/>
    <n v="7.1994000499958339"/>
    <s v="hfdhg"/>
    <n v="10"/>
    <n v="24.19"/>
    <n v="35.717238528317488"/>
    <n v="0"/>
    <m/>
    <m/>
    <s v=""/>
    <n v="42.916638578313325"/>
    <n v="7"/>
    <n v="2015"/>
    <m/>
  </r>
  <r>
    <x v="149"/>
    <n v="820"/>
    <n v="920"/>
    <n v="104"/>
    <s v="cornichons1"/>
    <x v="17"/>
    <n v="1"/>
    <s v="kiu"/>
    <n v="10"/>
    <n v="15.96"/>
    <n v="54.13533834586466"/>
    <n v="0"/>
    <m/>
    <m/>
    <s v=""/>
    <n v="0"/>
    <m/>
    <m/>
    <s v=""/>
    <n v="54.13533834586466"/>
    <n v="7"/>
    <n v="2015"/>
    <m/>
  </r>
  <r>
    <x v="149"/>
    <n v="829"/>
    <n v="929"/>
    <n v="104"/>
    <s v="Carotte1"/>
    <x v="16"/>
    <n v="1"/>
    <s v="miy"/>
    <m/>
    <m/>
    <s v=""/>
    <n v="0"/>
    <m/>
    <m/>
    <s v=""/>
    <n v="0"/>
    <m/>
    <m/>
    <s v=""/>
    <n v="0"/>
    <n v="7"/>
    <n v="2015"/>
    <m/>
  </r>
  <r>
    <x v="149"/>
    <n v="809"/>
    <n v="909"/>
    <n v="104"/>
    <s v="artichauts1"/>
    <x v="11"/>
    <n v="2"/>
    <s v="k"/>
    <n v="10"/>
    <n v="45.97"/>
    <n v="18.794866217098111"/>
    <s v="tjkedk,"/>
    <m/>
    <m/>
    <s v=""/>
    <n v="0"/>
    <m/>
    <m/>
    <s v=""/>
    <n v="18.794866217098111"/>
    <n v="7"/>
    <n v="2015"/>
    <m/>
  </r>
  <r>
    <x v="149"/>
    <n v="810"/>
    <n v="910"/>
    <n v="104"/>
    <s v="potimaron1"/>
    <x v="10"/>
    <n v="2"/>
    <s v="te"/>
    <n v="10"/>
    <n v="89"/>
    <n v="9.7078651685393265"/>
    <s v="tkjtdj"/>
    <m/>
    <m/>
    <s v=""/>
    <n v="0"/>
    <m/>
    <m/>
    <s v=""/>
    <n v="9.7078651685393265"/>
    <n v="7"/>
    <n v="2015"/>
    <m/>
  </r>
  <r>
    <x v="149"/>
    <n v="817"/>
    <n v="917"/>
    <n v="104"/>
    <s v="fraise1"/>
    <x v="7"/>
    <n v="2"/>
    <s v="kuy"/>
    <n v="2"/>
    <n v="9.7899999999999991"/>
    <n v="17.650663942798776"/>
    <s v="gfshs"/>
    <n v="10"/>
    <n v="18"/>
    <n v="48.000000000000007"/>
    <n v="0"/>
    <m/>
    <m/>
    <s v=""/>
    <n v="65.650663942798786"/>
    <n v="7"/>
    <n v="2015"/>
    <m/>
  </r>
  <r>
    <x v="149"/>
    <n v="816"/>
    <n v="916"/>
    <n v="104"/>
    <s v="raisin1"/>
    <x v="14"/>
    <n v="3"/>
    <s v="tery"/>
    <n v="2"/>
    <n v="42"/>
    <n v="4.1142857142857148"/>
    <s v="frshsj"/>
    <n v="2"/>
    <n v="30.87"/>
    <n v="5.5976676384839656"/>
    <s v="jdhjs"/>
    <n v="2"/>
    <n v="4.0599999999999996"/>
    <n v="42.561576354679808"/>
    <n v="52.273529707449484"/>
    <n v="7"/>
    <n v="2015"/>
    <m/>
  </r>
  <r>
    <x v="149"/>
    <n v="805"/>
    <n v="905"/>
    <n v="104"/>
    <s v="cotte de blette1"/>
    <x v="20"/>
    <n v="1"/>
    <s v="ae"/>
    <n v="10"/>
    <n v="34.69"/>
    <n v="24.906313058518307"/>
    <n v="0"/>
    <m/>
    <m/>
    <s v=""/>
    <n v="0"/>
    <m/>
    <m/>
    <s v=""/>
    <n v="24.906313058518307"/>
    <n v="7"/>
    <n v="2015"/>
    <m/>
  </r>
  <r>
    <x v="149"/>
    <n v="806"/>
    <n v="906"/>
    <n v="104"/>
    <s v="epinard1"/>
    <x v="21"/>
    <n v="2"/>
    <s v="uyj"/>
    <n v="2"/>
    <n v="8.7200000000000006"/>
    <n v="19.816513761467888"/>
    <s v="gfd,fd"/>
    <n v="10"/>
    <n v="31.65"/>
    <n v="27.298578199052134"/>
    <n v="0"/>
    <m/>
    <m/>
    <s v=""/>
    <n v="47.115091960520019"/>
    <n v="7"/>
    <n v="2015"/>
    <m/>
  </r>
  <r>
    <x v="149"/>
    <n v="807"/>
    <n v="907"/>
    <n v="104"/>
    <s v="patate douce1"/>
    <x v="15"/>
    <n v="1"/>
    <s v="te"/>
    <n v="10"/>
    <n v="38.31"/>
    <n v="22.552858261550508"/>
    <n v="0"/>
    <m/>
    <m/>
    <s v=""/>
    <n v="0"/>
    <m/>
    <m/>
    <s v=""/>
    <n v="22.552858261550508"/>
    <n v="7"/>
    <n v="2015"/>
    <m/>
  </r>
  <r>
    <x v="149"/>
    <n v="808"/>
    <n v="908"/>
    <n v="104"/>
    <s v="avocat1"/>
    <x v="13"/>
    <n v="1"/>
    <s v="yty"/>
    <n v="2"/>
    <n v="4.54"/>
    <n v="38.061674008810577"/>
    <n v="0"/>
    <m/>
    <m/>
    <s v=""/>
    <n v="0"/>
    <m/>
    <m/>
    <s v=""/>
    <n v="38.061674008810577"/>
    <n v="7"/>
    <n v="2015"/>
    <m/>
  </r>
  <r>
    <x v="149"/>
    <n v="818"/>
    <n v="918"/>
    <n v="104"/>
    <s v="salade1"/>
    <x v="18"/>
    <n v="1"/>
    <s v="yty"/>
    <n v="10"/>
    <n v="19.600000000000001"/>
    <n v="44.081632653061227"/>
    <n v="0"/>
    <m/>
    <m/>
    <s v=""/>
    <n v="0"/>
    <m/>
    <m/>
    <s v=""/>
    <n v="44.081632653061227"/>
    <n v="7"/>
    <n v="2015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Mois" colHeaderCaption="An">
  <location ref="A3:R17" firstHeaderRow="1" firstDataRow="2" firstDataCol="1" rowPageCount="1" colPageCount="1"/>
  <pivotFields count="24"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axis="axisPage" multipleItemSelectionAllowed="1" showAll="0">
      <items count="23">
        <item x="11"/>
        <item x="12"/>
        <item x="13"/>
        <item x="6"/>
        <item x="16"/>
        <item x="17"/>
        <item x="20"/>
        <item x="0"/>
        <item x="21"/>
        <item x="7"/>
        <item x="8"/>
        <item x="2"/>
        <item x="4"/>
        <item x="15"/>
        <item x="5"/>
        <item x="19"/>
        <item x="10"/>
        <item x="1"/>
        <item x="9"/>
        <item x="14"/>
        <item x="3"/>
        <item x="18"/>
        <item t="default"/>
      </items>
    </pivotField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67" showAll="0"/>
    <pivotField showAll="0"/>
    <pivotField showAll="0"/>
    <pivotField showAll="0"/>
    <pivotField axis="axisCol" showAll="0" defaultSubtotal="0">
      <items count="2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</items>
    </pivotField>
  </pivotFields>
  <rowFields count="1">
    <field x="0"/>
  </rowFields>
  <row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Fields count="1">
    <field x="23"/>
  </colFields>
  <colItems count="17">
    <i>
      <x v="1"/>
    </i>
    <i>
      <x v="7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 t="grand">
      <x/>
    </i>
  </colItems>
  <pageFields count="1">
    <pageField fld="5" hier="-1"/>
  </pageFields>
  <dataFields count="1">
    <dataField name="Moyenne de Vol" fld="8" subtotal="average" baseField="0" baseItem="1" numFmtId="2"/>
  </dataFields>
  <formats count="8">
    <format dxfId="16">
      <pivotArea collapsedLevelsAreSubtotals="1" fieldPosition="0">
        <references count="1">
          <reference field="0" count="12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</reference>
        </references>
      </pivotArea>
    </format>
    <format dxfId="15">
      <pivotArea dataOnly="0" labelOnly="1" fieldPosition="0">
        <references count="1">
          <reference field="0" count="12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</reference>
        </references>
      </pivotArea>
    </format>
    <format dxfId="14">
      <pivotArea dataOnly="0" labelOnly="1" fieldPosition="0">
        <references count="1">
          <reference field="23" count="16">
            <x v="1"/>
            <x v="7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</reference>
        </references>
      </pivotArea>
    </format>
    <format dxfId="13">
      <pivotArea dataOnly="0" labelOnly="1" grandCol="1" outline="0" fieldPosition="0"/>
    </format>
    <format dxfId="12">
      <pivotArea outline="0" collapsedLevelsAreSubtotals="1" fieldPosition="0"/>
    </format>
    <format dxfId="11">
      <pivotArea outline="0" collapsedLevelsAreSubtotals="1" fieldPosition="0"/>
    </format>
    <format dxfId="10">
      <pivotArea grandRow="1" outline="0" collapsedLevelsAreSubtotals="1" fieldPosition="0"/>
    </format>
    <format dxfId="9">
      <pivotArea dataOnly="0" labelOnly="1" fieldPosition="0">
        <references count="1">
          <reference field="23" count="16">
            <x v="1"/>
            <x v="7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</reference>
        </references>
      </pivotArea>
    </format>
  </formats>
  <pivotTableStyleInfo name="PivotStyleLight1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F0"/>
    <pageSetUpPr fitToPage="1"/>
  </sheetPr>
  <dimension ref="A1:Z361"/>
  <sheetViews>
    <sheetView zoomScale="60" zoomScaleNormal="60" zoomScalePageLayoutView="25" workbookViewId="0">
      <pane ySplit="1" topLeftCell="A2" activePane="bottomLeft" state="frozen"/>
      <selection activeCell="F1" sqref="F1"/>
      <selection pane="bottomLeft"/>
    </sheetView>
  </sheetViews>
  <sheetFormatPr baseColWidth="10" defaultColWidth="11.5703125" defaultRowHeight="16.5" x14ac:dyDescent="0.25"/>
  <cols>
    <col min="1" max="1" width="15.28515625" style="54" customWidth="1"/>
    <col min="2" max="2" width="12.140625" style="55" bestFit="1" customWidth="1"/>
    <col min="3" max="3" width="11.5703125" style="30" customWidth="1"/>
    <col min="4" max="4" width="8" style="56" customWidth="1"/>
    <col min="5" max="5" width="31.5703125" style="51" bestFit="1" customWidth="1"/>
    <col min="6" max="6" width="53" style="52" bestFit="1" customWidth="1"/>
    <col min="7" max="7" width="12.140625" style="53" customWidth="1"/>
    <col min="8" max="8" width="41.28515625" style="57" bestFit="1" customWidth="1"/>
    <col min="9" max="9" width="9.7109375" style="58" bestFit="1" customWidth="1"/>
    <col min="10" max="10" width="14.28515625" style="59" bestFit="1" customWidth="1"/>
    <col min="11" max="11" width="19.85546875" style="60" customWidth="1"/>
    <col min="12" max="12" width="42.7109375" style="57" bestFit="1" customWidth="1"/>
    <col min="13" max="13" width="9.7109375" style="61" bestFit="1" customWidth="1"/>
    <col min="14" max="14" width="14.28515625" style="59" bestFit="1" customWidth="1"/>
    <col min="15" max="15" width="19.140625" style="60" bestFit="1" customWidth="1"/>
    <col min="16" max="16" width="30.42578125" style="57" bestFit="1" customWidth="1"/>
    <col min="17" max="17" width="9.7109375" style="62" bestFit="1" customWidth="1"/>
    <col min="18" max="18" width="14.28515625" style="59" bestFit="1" customWidth="1"/>
    <col min="19" max="19" width="16.7109375" style="60" customWidth="1"/>
    <col min="20" max="20" width="21.7109375" style="63" customWidth="1"/>
    <col min="21" max="21" width="8.28515625" style="64" customWidth="1"/>
    <col min="22" max="22" width="10.28515625" style="65" customWidth="1"/>
    <col min="23" max="23" width="27.5703125" style="66" customWidth="1"/>
    <col min="24" max="24" width="17.7109375" style="49" hidden="1" customWidth="1"/>
    <col min="25" max="25" width="17.7109375" style="50" hidden="1" customWidth="1"/>
    <col min="26" max="26" width="8.85546875" style="49" customWidth="1"/>
    <col min="27" max="16384" width="11.5703125" style="49"/>
  </cols>
  <sheetData>
    <row r="1" spans="1:26" s="13" customFormat="1" ht="43.15" customHeight="1" x14ac:dyDescent="0.25">
      <c r="A1" s="1" t="s">
        <v>0</v>
      </c>
      <c r="B1" s="2" t="s">
        <v>1</v>
      </c>
      <c r="C1" s="2" t="s">
        <v>118</v>
      </c>
      <c r="D1" s="2" t="s">
        <v>2</v>
      </c>
      <c r="E1" s="2" t="s">
        <v>119</v>
      </c>
      <c r="F1" s="3" t="s">
        <v>120</v>
      </c>
      <c r="G1" s="4" t="s">
        <v>3</v>
      </c>
      <c r="H1" s="5" t="s">
        <v>121</v>
      </c>
      <c r="I1" s="6" t="s">
        <v>4</v>
      </c>
      <c r="J1" s="7" t="s">
        <v>5</v>
      </c>
      <c r="K1" s="8" t="s">
        <v>6</v>
      </c>
      <c r="L1" s="5" t="s">
        <v>121</v>
      </c>
      <c r="M1" s="9" t="s">
        <v>4</v>
      </c>
      <c r="N1" s="7" t="s">
        <v>5</v>
      </c>
      <c r="O1" s="8" t="s">
        <v>6</v>
      </c>
      <c r="P1" s="5" t="s">
        <v>121</v>
      </c>
      <c r="Q1" s="9" t="s">
        <v>4</v>
      </c>
      <c r="R1" s="7" t="s">
        <v>5</v>
      </c>
      <c r="S1" s="8" t="s">
        <v>6</v>
      </c>
      <c r="T1" s="10" t="s">
        <v>7</v>
      </c>
      <c r="U1" s="11" t="s">
        <v>8</v>
      </c>
      <c r="V1" s="11" t="s">
        <v>9</v>
      </c>
      <c r="W1" s="12" t="s">
        <v>10</v>
      </c>
    </row>
    <row r="2" spans="1:26" s="28" customFormat="1" ht="18" x14ac:dyDescent="0.25">
      <c r="A2" s="14">
        <v>34100</v>
      </c>
      <c r="B2" s="15">
        <v>825</v>
      </c>
      <c r="C2" s="15">
        <f>IF(ISNA(VLOOKUP(B2,Trier!$A$1:$E$32,2,FALSE)),"",VLOOKUP(B2,Trier!$A$1:$E$32,2,FALSE))</f>
        <v>925</v>
      </c>
      <c r="D2" s="15">
        <f>IF(ISNA(VLOOKUP(B2,Trier!$A$1:$E$32,3,FALSE)),"",VLOOKUP(B2,Trier!$A$1:$E$32,3,FALSE))</f>
        <v>104</v>
      </c>
      <c r="E2" s="16" t="str">
        <f>IF(ISNA(VLOOKUP(B2,Trier!$A$1:$E$32,4,FALSE)),"",VLOOKUP(B2,Trier!$A$1:$E$32,4,FALSE))</f>
        <v>courgette1</v>
      </c>
      <c r="F2" s="17" t="str">
        <f>IF(ISNA(VLOOKUP(B2,Trier!$A$1:$E$32,5,FALSE)),"",VLOOKUP(B2,Trier!$A$1:$E$32,5,FALSE))</f>
        <v>courgette</v>
      </c>
      <c r="G2" s="15">
        <f>IF(ISERROR(VLOOKUP(B2,Trier!$A$1:$F$32,6,FALSE)),"",VLOOKUP(B2,Trier!$A$1:$F$32,6,FALSE))</f>
        <v>2</v>
      </c>
      <c r="H2" s="18" t="str">
        <f>IF(ISERROR(VLOOKUP(B2,Trier!$A$1:$G$32,7,FALSE)),"",VLOOKUP(B2,Trier!$A$1:$G$32,7,FALSE))</f>
        <v>ly</v>
      </c>
      <c r="I2" s="19">
        <v>25</v>
      </c>
      <c r="J2" s="23">
        <v>60</v>
      </c>
      <c r="K2" s="21">
        <f t="shared" ref="K2:K4" si="0" xml:space="preserve"> IF(ISERROR(I2/J2*86.4),"",I2/J2*86.4)</f>
        <v>36.000000000000007</v>
      </c>
      <c r="L2" s="18" t="str">
        <f>IF(ISERROR(VLOOKUP(B2,Trier!$A$1:$H$32,8,FALSE)),"",VLOOKUP(B2,Trier!$A$1:$H$32,8,FALSE))</f>
        <v>xcbfd</v>
      </c>
      <c r="M2" s="22">
        <v>20</v>
      </c>
      <c r="N2" s="23">
        <v>60</v>
      </c>
      <c r="O2" s="24">
        <f t="shared" ref="O2:O4" si="1" xml:space="preserve"> IF(ISERROR(M2/N2*86.4),"",M2/N2*86.4)</f>
        <v>28.8</v>
      </c>
      <c r="P2" s="18">
        <f>IF(ISERROR(VLOOKUP(B2,Trier!$A$1:$I$32,9,FALSE)),"",VLOOKUP(B2,Trier!$A$1:$I$32,9,FALSE))</f>
        <v>0</v>
      </c>
      <c r="Q2" s="22"/>
      <c r="R2" s="23"/>
      <c r="S2" s="24" t="str">
        <f t="shared" ref="S2:S4" si="2" xml:space="preserve"> IF(ISERROR(Q2/R2*86.4),"",Q2/R2*86.4)</f>
        <v/>
      </c>
      <c r="T2" s="21">
        <f t="shared" ref="T2:T4" si="3">IF(ISERROR(SUM(K2,O2,S2)),"",SUM(K2,O2,S2))</f>
        <v>64.800000000000011</v>
      </c>
      <c r="U2" s="25">
        <f>MONTH(A:A)</f>
        <v>5</v>
      </c>
      <c r="V2" s="26">
        <f>YEAR(A:A)</f>
        <v>1993</v>
      </c>
      <c r="W2" s="27"/>
      <c r="Y2" s="29"/>
    </row>
    <row r="3" spans="1:26" s="28" customFormat="1" ht="18" x14ac:dyDescent="0.25">
      <c r="A3" s="14">
        <v>36417</v>
      </c>
      <c r="B3" s="15">
        <v>825</v>
      </c>
      <c r="C3" s="15">
        <f>IF(ISNA(VLOOKUP(B3,Trier!$A$1:$E$32,2,FALSE)),"",VLOOKUP(B3,Trier!$A$1:$E$32,2,FALSE))</f>
        <v>925</v>
      </c>
      <c r="D3" s="15">
        <f>IF(ISNA(VLOOKUP(B3,Trier!$A$1:$E$32,3,FALSE)),"",VLOOKUP(B3,Trier!$A$1:$E$32,3,FALSE))</f>
        <v>104</v>
      </c>
      <c r="E3" s="16" t="str">
        <f>IF(ISNA(VLOOKUP(B3,Trier!$A$1:$E$32,4,FALSE)),"",VLOOKUP(B3,Trier!$A$1:$E$32,4,FALSE))</f>
        <v>courgette1</v>
      </c>
      <c r="F3" s="17" t="str">
        <f>IF(ISNA(VLOOKUP(B3,Trier!$A$1:$E$32,5,FALSE)),"",VLOOKUP(B3,Trier!$A$1:$E$32,5,FALSE))</f>
        <v>courgette</v>
      </c>
      <c r="G3" s="15">
        <f>IF(ISERROR(VLOOKUP(B3,Trier!$A$1:$F$32,6,FALSE)),"",VLOOKUP(B3,Trier!$A$1:$F$32,6,FALSE))</f>
        <v>2</v>
      </c>
      <c r="H3" s="18" t="str">
        <f>IF(ISERROR(VLOOKUP(B3,Trier!$A$1:$G$32,7,FALSE)),"",VLOOKUP(B3,Trier!$A$1:$G$32,7,FALSE))</f>
        <v>ly</v>
      </c>
      <c r="I3" s="19">
        <v>2</v>
      </c>
      <c r="J3" s="23">
        <f>60+27</f>
        <v>87</v>
      </c>
      <c r="K3" s="21">
        <f t="shared" si="0"/>
        <v>1.9862068965517243</v>
      </c>
      <c r="L3" s="18" t="str">
        <f>IF(ISERROR(VLOOKUP(B3,Trier!$A$1:$H$32,8,FALSE)),"",VLOOKUP(B3,Trier!$A$1:$H$32,8,FALSE))</f>
        <v>xcbfd</v>
      </c>
      <c r="M3" s="22"/>
      <c r="N3" s="23"/>
      <c r="O3" s="24" t="str">
        <f t="shared" si="1"/>
        <v/>
      </c>
      <c r="P3" s="18">
        <f>IF(ISERROR(VLOOKUP(B3,Trier!$A$1:$I$32,9,FALSE)),"",VLOOKUP(B3,Trier!$A$1:$I$32,9,FALSE))</f>
        <v>0</v>
      </c>
      <c r="Q3" s="22"/>
      <c r="R3" s="23"/>
      <c r="S3" s="24" t="str">
        <f t="shared" si="2"/>
        <v/>
      </c>
      <c r="T3" s="21">
        <f t="shared" si="3"/>
        <v>1.9862068965517243</v>
      </c>
      <c r="U3" s="25">
        <f>MONTH(A:A)</f>
        <v>9</v>
      </c>
      <c r="V3" s="26">
        <f>YEAR(A:A)</f>
        <v>1999</v>
      </c>
      <c r="W3" s="27"/>
    </row>
    <row r="4" spans="1:26" s="28" customFormat="1" ht="18" x14ac:dyDescent="0.25">
      <c r="A4" s="14">
        <v>37394</v>
      </c>
      <c r="B4" s="15">
        <v>811</v>
      </c>
      <c r="C4" s="15">
        <f>IF(ISNA(VLOOKUP(B4,Trier!$A$1:$E$32,2,FALSE)),"",VLOOKUP(B4,Trier!$A$1:$E$32,2,FALSE))</f>
        <v>911</v>
      </c>
      <c r="D4" s="15">
        <f>IF(ISNA(VLOOKUP(B4,Trier!$A$1:$E$32,3,FALSE)),"",VLOOKUP(B4,Trier!$A$1:$E$32,3,FALSE))</f>
        <v>104</v>
      </c>
      <c r="E4" s="16" t="str">
        <f>IF(ISNA(VLOOKUP(B4,Trier!$A$1:$E$32,4,FALSE)),"",VLOOKUP(B4,Trier!$A$1:$E$32,4,FALSE))</f>
        <v>potiron1</v>
      </c>
      <c r="F4" s="17" t="str">
        <f>IF(ISNA(VLOOKUP(B4,Trier!$A$1:$E$32,5,FALSE)),"",VLOOKUP(B4,Trier!$A$1:$E$32,5,FALSE))</f>
        <v>potiron</v>
      </c>
      <c r="G4" s="15">
        <f>IF(ISERROR(VLOOKUP(B4,Trier!$A$1:$F$32,6,FALSE)),"",VLOOKUP(B4,Trier!$A$1:$F$32,6,FALSE))</f>
        <v>1</v>
      </c>
      <c r="H4" s="18" t="str">
        <f>IF(ISERROR(VLOOKUP(B4,Trier!$A$1:$G$32,7,FALSE)),"",VLOOKUP(B4,Trier!$A$1:$G$32,7,FALSE))</f>
        <v>iku</v>
      </c>
      <c r="I4" s="19">
        <v>12</v>
      </c>
      <c r="J4" s="23">
        <v>157</v>
      </c>
      <c r="K4" s="21">
        <f t="shared" si="0"/>
        <v>6.6038216560509557</v>
      </c>
      <c r="L4" s="18" t="str">
        <f>IF(ISERROR(VLOOKUP(B4,Trier!$A$1:$H$32,8,FALSE)),"",VLOOKUP(B4,Trier!$A$1:$H$32,8,FALSE))</f>
        <v>srj,dnd</v>
      </c>
      <c r="M4" s="22"/>
      <c r="N4" s="23"/>
      <c r="O4" s="24" t="str">
        <f t="shared" si="1"/>
        <v/>
      </c>
      <c r="P4" s="18">
        <f>IF(ISERROR(VLOOKUP(B4,Trier!$A$1:$I$32,9,FALSE)),"",VLOOKUP(B4,Trier!$A$1:$I$32,9,FALSE))</f>
        <v>0</v>
      </c>
      <c r="Q4" s="22"/>
      <c r="R4" s="23"/>
      <c r="S4" s="24" t="str">
        <f t="shared" si="2"/>
        <v/>
      </c>
      <c r="T4" s="21">
        <f t="shared" si="3"/>
        <v>6.6038216560509557</v>
      </c>
      <c r="U4" s="25">
        <f>MONTH(A:A)</f>
        <v>5</v>
      </c>
      <c r="V4" s="26">
        <f>YEAR(A:A)</f>
        <v>2002</v>
      </c>
      <c r="W4" s="27"/>
      <c r="Y4" s="29"/>
    </row>
    <row r="5" spans="1:26" s="28" customFormat="1" ht="18" x14ac:dyDescent="0.25">
      <c r="A5" s="14">
        <v>37798</v>
      </c>
      <c r="B5" s="15">
        <v>801</v>
      </c>
      <c r="C5" s="15">
        <f>IF(ISNA(VLOOKUP(B5,Trier!$A$1:$E$32,2,FALSE)),"",VLOOKUP(B5,Trier!$A$1:$E$32,2,FALSE))</f>
        <v>901</v>
      </c>
      <c r="D5" s="15">
        <f>IF(ISNA(VLOOKUP(B5,Trier!$A$1:$E$32,3,FALSE)),"",VLOOKUP(B5,Trier!$A$1:$E$32,3,FALSE))</f>
        <v>104</v>
      </c>
      <c r="E5" s="16" t="str">
        <f>IF(ISNA(VLOOKUP(B5,Trier!$A$1:$E$32,4,FALSE)),"",VLOOKUP(B5,Trier!$A$1:$E$32,4,FALSE))</f>
        <v>melon1</v>
      </c>
      <c r="F5" s="17" t="str">
        <f>IF(ISNA(VLOOKUP(B5,Trier!$A$1:$E$32,5,FALSE)),"",VLOOKUP(B5,Trier!$A$1:$E$32,5,FALSE))</f>
        <v>melon</v>
      </c>
      <c r="G5" s="15">
        <f>IF(ISERROR(VLOOKUP(B5,Trier!$A$1:$F$32,6,FALSE)),"",VLOOKUP(B5,Trier!$A$1:$F$32,6,FALSE))</f>
        <v>2</v>
      </c>
      <c r="H5" s="18" t="str">
        <f>IF(ISERROR(VLOOKUP(B5,Trier!$A$1:$G$32,7,FALSE)),"",VLOOKUP(B5,Trier!$A$1:$G$32,7,FALSE))</f>
        <v>bb</v>
      </c>
      <c r="I5" s="19">
        <v>2</v>
      </c>
      <c r="J5" s="23">
        <v>17</v>
      </c>
      <c r="K5" s="21">
        <f t="shared" ref="K5:K11" si="4" xml:space="preserve"> IF(ISERROR(I5/J5*86.4),"",I5/J5*86.4)</f>
        <v>10.164705882352942</v>
      </c>
      <c r="L5" s="18" t="str">
        <f>IF(ISERROR(VLOOKUP(B5,Trier!$A$1:$H$32,8,FALSE)),"",VLOOKUP(B5,Trier!$A$1:$H$32,8,FALSE))</f>
        <v>nd,</v>
      </c>
      <c r="M5" s="22">
        <v>2</v>
      </c>
      <c r="N5" s="23">
        <v>23</v>
      </c>
      <c r="O5" s="24">
        <f t="shared" ref="O5:O11" si="5" xml:space="preserve"> IF(ISERROR(M5/N5*86.4),"",M5/N5*86.4)</f>
        <v>7.5130434782608697</v>
      </c>
      <c r="P5" s="18">
        <f>IF(ISERROR(VLOOKUP(B5,Trier!$A$1:$I$32,9,FALSE)),"",VLOOKUP(B5,Trier!$A$1:$I$32,9,FALSE))</f>
        <v>0</v>
      </c>
      <c r="Q5" s="22"/>
      <c r="R5" s="23"/>
      <c r="S5" s="24" t="str">
        <f t="shared" ref="S5:S11" si="6" xml:space="preserve"> IF(ISERROR(Q5/R5*86.4),"",Q5/R5*86.4)</f>
        <v/>
      </c>
      <c r="T5" s="21">
        <f t="shared" ref="T5:T11" si="7">IF(ISERROR(SUM(K5,O5,S5)),"",SUM(K5,O5,S5))</f>
        <v>17.677749360613813</v>
      </c>
      <c r="U5" s="25">
        <f>MONTH(A:A)</f>
        <v>6</v>
      </c>
      <c r="V5" s="26">
        <f>YEAR(A:A)</f>
        <v>2003</v>
      </c>
      <c r="W5" s="27"/>
      <c r="Y5" s="29"/>
    </row>
    <row r="6" spans="1:26" s="28" customFormat="1" ht="18" x14ac:dyDescent="0.25">
      <c r="A6" s="14">
        <v>37999</v>
      </c>
      <c r="B6" s="15">
        <v>812</v>
      </c>
      <c r="C6" s="15">
        <f>IF(ISNA(VLOOKUP(B6,Trier!$A$1:$E$32,2,FALSE)),"",VLOOKUP(B6,Trier!$A$1:$E$32,2,FALSE))</f>
        <v>912</v>
      </c>
      <c r="D6" s="15">
        <f>IF(ISNA(VLOOKUP(B6,Trier!$A$1:$E$32,3,FALSE)),"",VLOOKUP(B6,Trier!$A$1:$E$32,3,FALSE))</f>
        <v>104</v>
      </c>
      <c r="E6" s="16" t="str">
        <f>IF(ISNA(VLOOKUP(B6,Trier!$A$1:$E$32,4,FALSE)),"",VLOOKUP(B6,Trier!$A$1:$E$32,4,FALSE))</f>
        <v>ratatouille1</v>
      </c>
      <c r="F6" s="17" t="str">
        <f>IF(ISNA(VLOOKUP(B6,Trier!$A$1:$E$32,5,FALSE)),"",VLOOKUP(B6,Trier!$A$1:$E$32,5,FALSE))</f>
        <v>ratatouille</v>
      </c>
      <c r="G6" s="15">
        <f>IF(ISERROR(VLOOKUP(B6,Trier!$A$1:$F$32,6,FALSE)),"",VLOOKUP(B6,Trier!$A$1:$F$32,6,FALSE))</f>
        <v>1</v>
      </c>
      <c r="H6" s="18" t="str">
        <f>IF(ISERROR(VLOOKUP(B6,Trier!$A$1:$G$32,7,FALSE)),"",VLOOKUP(B6,Trier!$A$1:$G$32,7,FALSE))</f>
        <v>uy-z</v>
      </c>
      <c r="I6" s="19">
        <v>10</v>
      </c>
      <c r="J6" s="23">
        <v>14</v>
      </c>
      <c r="K6" s="21">
        <f t="shared" si="4"/>
        <v>61.714285714285722</v>
      </c>
      <c r="L6" s="18">
        <f>IF(ISERROR(VLOOKUP(B6,Trier!$A$1:$H$32,8,FALSE)),"",VLOOKUP(B6,Trier!$A$1:$H$32,8,FALSE))</f>
        <v>0</v>
      </c>
      <c r="M6" s="22"/>
      <c r="N6" s="23"/>
      <c r="O6" s="24" t="str">
        <f t="shared" si="5"/>
        <v/>
      </c>
      <c r="P6" s="18">
        <f>IF(ISERROR(VLOOKUP(B6,Trier!$A$1:$I$32,9,FALSE)),"",VLOOKUP(B6,Trier!$A$1:$I$32,9,FALSE))</f>
        <v>0</v>
      </c>
      <c r="Q6" s="22"/>
      <c r="R6" s="23"/>
      <c r="S6" s="24" t="str">
        <f t="shared" si="6"/>
        <v/>
      </c>
      <c r="T6" s="21">
        <f t="shared" si="7"/>
        <v>61.714285714285722</v>
      </c>
      <c r="U6" s="25">
        <f>MONTH(A:A)</f>
        <v>1</v>
      </c>
      <c r="V6" s="26">
        <f>YEAR(A:A)</f>
        <v>2004</v>
      </c>
      <c r="W6" s="27"/>
      <c r="Y6" s="29"/>
    </row>
    <row r="7" spans="1:26" s="28" customFormat="1" ht="18" x14ac:dyDescent="0.25">
      <c r="A7" s="14">
        <v>38251</v>
      </c>
      <c r="B7" s="15">
        <v>823</v>
      </c>
      <c r="C7" s="15">
        <f>IF(ISNA(VLOOKUP(B7,Trier!$A$1:$E$32,2,FALSE)),"",VLOOKUP(B7,Trier!$A$1:$E$32,2,FALSE))</f>
        <v>923</v>
      </c>
      <c r="D7" s="15">
        <f>IF(ISNA(VLOOKUP(B7,Trier!$A$1:$E$32,3,FALSE)),"",VLOOKUP(B7,Trier!$A$1:$E$32,3,FALSE))</f>
        <v>104</v>
      </c>
      <c r="E7" s="16" t="str">
        <f>IF(ISNA(VLOOKUP(B7,Trier!$A$1:$E$32,4,FALSE)),"",VLOOKUP(B7,Trier!$A$1:$E$32,4,FALSE))</f>
        <v>Osfond1</v>
      </c>
      <c r="F7" s="17" t="str">
        <f>IF(ISNA(VLOOKUP(B7,Trier!$A$1:$E$32,5,FALSE)),"",VLOOKUP(B7,Trier!$A$1:$E$32,5,FALSE))</f>
        <v>noisette</v>
      </c>
      <c r="G7" s="15">
        <f>IF(ISERROR(VLOOKUP(B7,Trier!$A$1:$F$32,6,FALSE)),"",VLOOKUP(B7,Trier!$A$1:$F$32,6,FALSE))</f>
        <v>1</v>
      </c>
      <c r="H7" s="18" t="str">
        <f>IF(ISERROR(VLOOKUP(B7,Trier!$A$1:$G$32,7,FALSE)),"",VLOOKUP(B7,Trier!$A$1:$G$32,7,FALSE))</f>
        <v>om</v>
      </c>
      <c r="I7" s="19">
        <v>10</v>
      </c>
      <c r="J7" s="23">
        <v>60</v>
      </c>
      <c r="K7" s="21">
        <f t="shared" si="4"/>
        <v>14.4</v>
      </c>
      <c r="L7" s="18">
        <f>IF(ISERROR(VLOOKUP(B7,Trier!$A$1:$H$32,8,FALSE)),"",VLOOKUP(B7,Trier!$A$1:$H$32,8,FALSE))</f>
        <v>0</v>
      </c>
      <c r="M7" s="22"/>
      <c r="N7" s="23"/>
      <c r="O7" s="24" t="str">
        <f t="shared" si="5"/>
        <v/>
      </c>
      <c r="P7" s="18">
        <f>IF(ISERROR(VLOOKUP(B7,Trier!$A$1:$I$32,9,FALSE)),"",VLOOKUP(B7,Trier!$A$1:$I$32,9,FALSE))</f>
        <v>0</v>
      </c>
      <c r="Q7" s="22"/>
      <c r="R7" s="23"/>
      <c r="S7" s="24" t="str">
        <f t="shared" si="6"/>
        <v/>
      </c>
      <c r="T7" s="21">
        <f t="shared" si="7"/>
        <v>14.4</v>
      </c>
      <c r="U7" s="25">
        <f>MONTH(A:A)</f>
        <v>9</v>
      </c>
      <c r="V7" s="26">
        <f>YEAR(A:A)</f>
        <v>2004</v>
      </c>
      <c r="W7" s="27"/>
      <c r="Y7" s="29"/>
    </row>
    <row r="8" spans="1:26" s="28" customFormat="1" ht="18" x14ac:dyDescent="0.25">
      <c r="A8" s="14">
        <v>38251</v>
      </c>
      <c r="B8" s="15">
        <v>824</v>
      </c>
      <c r="C8" s="15">
        <f>IF(ISNA(VLOOKUP(B8,Trier!$A$1:$E$32,2,FALSE)),"",VLOOKUP(B8,Trier!$A$1:$E$32,2,FALSE))</f>
        <v>924</v>
      </c>
      <c r="D8" s="15">
        <f>IF(ISNA(VLOOKUP(B8,Trier!$A$1:$E$32,3,FALSE)),"",VLOOKUP(B8,Trier!$A$1:$E$32,3,FALSE))</f>
        <v>104</v>
      </c>
      <c r="E8" s="16" t="str">
        <f>IF(ISNA(VLOOKUP(B8,Trier!$A$1:$E$32,4,FALSE)),"",VLOOKUP(B8,Trier!$A$1:$E$32,4,FALSE))</f>
        <v>poreaux1</v>
      </c>
      <c r="F8" s="17" t="str">
        <f>IF(ISNA(VLOOKUP(B8,Trier!$A$1:$E$32,5,FALSE)),"",VLOOKUP(B8,Trier!$A$1:$E$32,5,FALSE))</f>
        <v>poireaux</v>
      </c>
      <c r="G8" s="15">
        <f>IF(ISERROR(VLOOKUP(B8,Trier!$A$1:$F$32,6,FALSE)),"",VLOOKUP(B8,Trier!$A$1:$F$32,6,FALSE))</f>
        <v>1</v>
      </c>
      <c r="H8" s="18" t="str">
        <f>IF(ISERROR(VLOOKUP(B8,Trier!$A$1:$G$32,7,FALSE)),"",VLOOKUP(B8,Trier!$A$1:$G$32,7,FALSE))</f>
        <v>hghf</v>
      </c>
      <c r="I8" s="19">
        <v>4</v>
      </c>
      <c r="J8" s="23">
        <v>60</v>
      </c>
      <c r="K8" s="21">
        <f t="shared" si="4"/>
        <v>5.7600000000000007</v>
      </c>
      <c r="L8" s="18">
        <f>IF(ISERROR(VLOOKUP(B8,Trier!$A$1:$H$32,8,FALSE)),"",VLOOKUP(B8,Trier!$A$1:$H$32,8,FALSE))</f>
        <v>0</v>
      </c>
      <c r="M8" s="22"/>
      <c r="N8" s="23"/>
      <c r="O8" s="24" t="str">
        <f t="shared" si="5"/>
        <v/>
      </c>
      <c r="P8" s="18">
        <f>IF(ISERROR(VLOOKUP(B8,Trier!$A$1:$I$32,9,FALSE)),"",VLOOKUP(B8,Trier!$A$1:$I$32,9,FALSE))</f>
        <v>0</v>
      </c>
      <c r="Q8" s="22"/>
      <c r="R8" s="23"/>
      <c r="S8" s="24" t="str">
        <f t="shared" si="6"/>
        <v/>
      </c>
      <c r="T8" s="21">
        <f t="shared" si="7"/>
        <v>5.7600000000000007</v>
      </c>
      <c r="U8" s="25">
        <f>MONTH(A:A)</f>
        <v>9</v>
      </c>
      <c r="V8" s="26">
        <f>YEAR(A:A)</f>
        <v>2004</v>
      </c>
      <c r="W8" s="27"/>
      <c r="Y8" s="29"/>
    </row>
    <row r="9" spans="1:26" s="28" customFormat="1" ht="18" x14ac:dyDescent="0.25">
      <c r="A9" s="14">
        <v>38426</v>
      </c>
      <c r="B9" s="15">
        <v>801</v>
      </c>
      <c r="C9" s="15">
        <f>IF(ISNA(VLOOKUP(B9,Trier!$A$1:$E$32,2,FALSE)),"",VLOOKUP(B9,Trier!$A$1:$E$32,2,FALSE))</f>
        <v>901</v>
      </c>
      <c r="D9" s="15">
        <f>IF(ISNA(VLOOKUP(B9,Trier!$A$1:$E$32,3,FALSE)),"",VLOOKUP(B9,Trier!$A$1:$E$32,3,FALSE))</f>
        <v>104</v>
      </c>
      <c r="E9" s="16" t="str">
        <f>IF(ISNA(VLOOKUP(B9,Trier!$A$1:$E$32,4,FALSE)),"",VLOOKUP(B9,Trier!$A$1:$E$32,4,FALSE))</f>
        <v>melon1</v>
      </c>
      <c r="F9" s="17" t="str">
        <f>IF(ISNA(VLOOKUP(B9,Trier!$A$1:$E$32,5,FALSE)),"",VLOOKUP(B9,Trier!$A$1:$E$32,5,FALSE))</f>
        <v>melon</v>
      </c>
      <c r="G9" s="15">
        <f>IF(ISERROR(VLOOKUP(B9,Trier!$A$1:$F$32,6,FALSE)),"",VLOOKUP(B9,Trier!$A$1:$F$32,6,FALSE))</f>
        <v>2</v>
      </c>
      <c r="H9" s="18" t="str">
        <f>IF(ISERROR(VLOOKUP(B9,Trier!$A$1:$G$32,7,FALSE)),"",VLOOKUP(B9,Trier!$A$1:$G$32,7,FALSE))</f>
        <v>bb</v>
      </c>
      <c r="I9" s="19">
        <v>19</v>
      </c>
      <c r="J9" s="23">
        <v>60</v>
      </c>
      <c r="K9" s="21">
        <f t="shared" si="4"/>
        <v>27.36</v>
      </c>
      <c r="L9" s="18" t="str">
        <f>IF(ISERROR(VLOOKUP(B9,Trier!$A$1:$H$32,8,FALSE)),"",VLOOKUP(B9,Trier!$A$1:$H$32,8,FALSE))</f>
        <v>nd,</v>
      </c>
      <c r="M9" s="22">
        <v>60</v>
      </c>
      <c r="N9" s="23">
        <v>60</v>
      </c>
      <c r="O9" s="24">
        <f t="shared" si="5"/>
        <v>86.4</v>
      </c>
      <c r="P9" s="18">
        <f>IF(ISERROR(VLOOKUP(B9,Trier!$A$1:$I$32,9,FALSE)),"",VLOOKUP(B9,Trier!$A$1:$I$32,9,FALSE))</f>
        <v>0</v>
      </c>
      <c r="Q9" s="22"/>
      <c r="R9" s="23"/>
      <c r="S9" s="24" t="str">
        <f t="shared" si="6"/>
        <v/>
      </c>
      <c r="T9" s="21">
        <f t="shared" si="7"/>
        <v>113.76</v>
      </c>
      <c r="U9" s="25">
        <f>MONTH(A:A)</f>
        <v>3</v>
      </c>
      <c r="V9" s="26">
        <f>YEAR(A:A)</f>
        <v>2005</v>
      </c>
      <c r="W9" s="27"/>
      <c r="Y9" s="29"/>
    </row>
    <row r="10" spans="1:26" s="28" customFormat="1" ht="18" x14ac:dyDescent="0.25">
      <c r="A10" s="14">
        <v>38441</v>
      </c>
      <c r="B10" s="15">
        <v>801</v>
      </c>
      <c r="C10" s="15">
        <f>IF(ISNA(VLOOKUP(B10,Trier!$A$1:$E$32,2,FALSE)),"",VLOOKUP(B10,Trier!$A$1:$E$32,2,FALSE))</f>
        <v>901</v>
      </c>
      <c r="D10" s="15">
        <f>IF(ISNA(VLOOKUP(B10,Trier!$A$1:$E$32,3,FALSE)),"",VLOOKUP(B10,Trier!$A$1:$E$32,3,FALSE))</f>
        <v>104</v>
      </c>
      <c r="E10" s="16" t="str">
        <f>IF(ISNA(VLOOKUP(B10,Trier!$A$1:$E$32,4,FALSE)),"",VLOOKUP(B10,Trier!$A$1:$E$32,4,FALSE))</f>
        <v>melon1</v>
      </c>
      <c r="F10" s="17" t="str">
        <f>IF(ISNA(VLOOKUP(B10,Trier!$A$1:$E$32,5,FALSE)),"",VLOOKUP(B10,Trier!$A$1:$E$32,5,FALSE))</f>
        <v>melon</v>
      </c>
      <c r="G10" s="15">
        <f>IF(ISERROR(VLOOKUP(B10,Trier!$A$1:$F$32,6,FALSE)),"",VLOOKUP(B10,Trier!$A$1:$F$32,6,FALSE))</f>
        <v>2</v>
      </c>
      <c r="H10" s="18" t="str">
        <f>IF(ISERROR(VLOOKUP(B10,Trier!$A$1:$G$32,7,FALSE)),"",VLOOKUP(B10,Trier!$A$1:$G$32,7,FALSE))</f>
        <v>bb</v>
      </c>
      <c r="I10" s="19">
        <v>16</v>
      </c>
      <c r="J10" s="23">
        <v>60</v>
      </c>
      <c r="K10" s="21">
        <f t="shared" si="4"/>
        <v>23.040000000000003</v>
      </c>
      <c r="L10" s="18" t="str">
        <f>IF(ISERROR(VLOOKUP(B10,Trier!$A$1:$H$32,8,FALSE)),"",VLOOKUP(B10,Trier!$A$1:$H$32,8,FALSE))</f>
        <v>nd,</v>
      </c>
      <c r="M10" s="22">
        <v>74</v>
      </c>
      <c r="N10" s="23">
        <v>60</v>
      </c>
      <c r="O10" s="24">
        <f t="shared" si="5"/>
        <v>106.56000000000002</v>
      </c>
      <c r="P10" s="18">
        <f>IF(ISERROR(VLOOKUP(B10,Trier!$A$1:$I$32,9,FALSE)),"",VLOOKUP(B10,Trier!$A$1:$I$32,9,FALSE))</f>
        <v>0</v>
      </c>
      <c r="Q10" s="22"/>
      <c r="R10" s="23"/>
      <c r="S10" s="24" t="str">
        <f t="shared" si="6"/>
        <v/>
      </c>
      <c r="T10" s="21">
        <f t="shared" si="7"/>
        <v>129.60000000000002</v>
      </c>
      <c r="U10" s="25">
        <f>MONTH(A:A)</f>
        <v>3</v>
      </c>
      <c r="V10" s="26">
        <f>YEAR(A:A)</f>
        <v>2005</v>
      </c>
      <c r="W10" s="27"/>
      <c r="Y10" s="29"/>
    </row>
    <row r="11" spans="1:26" s="28" customFormat="1" ht="18" x14ac:dyDescent="0.25">
      <c r="A11" s="14">
        <v>38757</v>
      </c>
      <c r="B11" s="15">
        <v>823</v>
      </c>
      <c r="C11" s="15">
        <f>IF(ISNA(VLOOKUP(B11,Trier!$A$1:$E$32,2,FALSE)),"",VLOOKUP(B11,Trier!$A$1:$E$32,2,FALSE))</f>
        <v>923</v>
      </c>
      <c r="D11" s="15">
        <f>IF(ISNA(VLOOKUP(B11,Trier!$A$1:$E$32,3,FALSE)),"",VLOOKUP(B11,Trier!$A$1:$E$32,3,FALSE))</f>
        <v>104</v>
      </c>
      <c r="E11" s="16" t="str">
        <f>IF(ISNA(VLOOKUP(B11,Trier!$A$1:$E$32,4,FALSE)),"",VLOOKUP(B11,Trier!$A$1:$E$32,4,FALSE))</f>
        <v>Osfond1</v>
      </c>
      <c r="F11" s="17" t="str">
        <f>IF(ISNA(VLOOKUP(B11,Trier!$A$1:$E$32,5,FALSE)),"",VLOOKUP(B11,Trier!$A$1:$E$32,5,FALSE))</f>
        <v>noisette</v>
      </c>
      <c r="G11" s="15">
        <f>IF(ISERROR(VLOOKUP(B11,Trier!$A$1:$F$32,6,FALSE)),"",VLOOKUP(B11,Trier!$A$1:$F$32,6,FALSE))</f>
        <v>1</v>
      </c>
      <c r="H11" s="18" t="str">
        <f>IF(ISERROR(VLOOKUP(B11,Trier!$A$1:$G$32,7,FALSE)),"",VLOOKUP(B11,Trier!$A$1:$G$32,7,FALSE))</f>
        <v>om</v>
      </c>
      <c r="I11" s="19">
        <v>10</v>
      </c>
      <c r="J11" s="23">
        <v>40</v>
      </c>
      <c r="K11" s="21">
        <f t="shared" si="4"/>
        <v>21.6</v>
      </c>
      <c r="L11" s="18">
        <f>IF(ISERROR(VLOOKUP(B11,Trier!$A$1:$H$32,8,FALSE)),"",VLOOKUP(B11,Trier!$A$1:$H$32,8,FALSE))</f>
        <v>0</v>
      </c>
      <c r="M11" s="22"/>
      <c r="N11" s="23"/>
      <c r="O11" s="24" t="str">
        <f t="shared" si="5"/>
        <v/>
      </c>
      <c r="P11" s="18">
        <f>IF(ISERROR(VLOOKUP(B11,Trier!$A$1:$I$32,9,FALSE)),"",VLOOKUP(B11,Trier!$A$1:$I$32,9,FALSE))</f>
        <v>0</v>
      </c>
      <c r="Q11" s="22"/>
      <c r="R11" s="23"/>
      <c r="S11" s="24" t="str">
        <f t="shared" si="6"/>
        <v/>
      </c>
      <c r="T11" s="21">
        <f t="shared" si="7"/>
        <v>21.6</v>
      </c>
      <c r="U11" s="25">
        <f>MONTH(A:A)</f>
        <v>2</v>
      </c>
      <c r="V11" s="26">
        <f>YEAR(A:A)</f>
        <v>2006</v>
      </c>
      <c r="W11" s="27"/>
      <c r="X11" s="32"/>
      <c r="Y11" s="31"/>
    </row>
    <row r="12" spans="1:26" s="30" customFormat="1" ht="18" x14ac:dyDescent="0.25">
      <c r="A12" s="14">
        <v>38779</v>
      </c>
      <c r="B12" s="15">
        <v>812</v>
      </c>
      <c r="C12" s="15">
        <f>IF(ISNA(VLOOKUP(B12,Trier!$A$1:$E$32,2,FALSE)),"",VLOOKUP(B12,Trier!$A$1:$E$32,2,FALSE))</f>
        <v>912</v>
      </c>
      <c r="D12" s="15">
        <f>IF(ISNA(VLOOKUP(B12,Trier!$A$1:$E$32,3,FALSE)),"",VLOOKUP(B12,Trier!$A$1:$E$32,3,FALSE))</f>
        <v>104</v>
      </c>
      <c r="E12" s="16" t="str">
        <f>IF(ISNA(VLOOKUP(B12,Trier!$A$1:$E$32,4,FALSE)),"",VLOOKUP(B12,Trier!$A$1:$E$32,4,FALSE))</f>
        <v>ratatouille1</v>
      </c>
      <c r="F12" s="17" t="str">
        <f>IF(ISNA(VLOOKUP(B12,Trier!$A$1:$E$32,5,FALSE)),"",VLOOKUP(B12,Trier!$A$1:$E$32,5,FALSE))</f>
        <v>ratatouille</v>
      </c>
      <c r="G12" s="15">
        <f>IF(ISERROR(VLOOKUP(B12,Trier!$A$1:$F$32,6,FALSE)),"",VLOOKUP(B12,Trier!$A$1:$F$32,6,FALSE))</f>
        <v>1</v>
      </c>
      <c r="H12" s="18" t="str">
        <f>IF(ISERROR(VLOOKUP(B12,Trier!$A$1:$G$32,7,FALSE)),"",VLOOKUP(B12,Trier!$A$1:$G$32,7,FALSE))</f>
        <v>uy-z</v>
      </c>
      <c r="I12" s="19">
        <v>2</v>
      </c>
      <c r="J12" s="23">
        <v>75</v>
      </c>
      <c r="K12" s="21">
        <f t="shared" ref="K12:K28" si="8" xml:space="preserve"> IF(ISERROR(I12/J12*86.4),"",I12/J12*86.4)</f>
        <v>2.3040000000000003</v>
      </c>
      <c r="L12" s="18">
        <f>IF(ISERROR(VLOOKUP(B12,Trier!$A$1:$H$32,8,FALSE)),"",VLOOKUP(B12,Trier!$A$1:$H$32,8,FALSE))</f>
        <v>0</v>
      </c>
      <c r="M12" s="22"/>
      <c r="N12" s="23"/>
      <c r="O12" s="24" t="str">
        <f t="shared" ref="O12:O28" si="9" xml:space="preserve"> IF(ISERROR(M12/N12*86.4),"",M12/N12*86.4)</f>
        <v/>
      </c>
      <c r="P12" s="18">
        <f>IF(ISERROR(VLOOKUP(B12,Trier!$A$1:$I$32,9,FALSE)),"",VLOOKUP(B12,Trier!$A$1:$I$32,9,FALSE))</f>
        <v>0</v>
      </c>
      <c r="Q12" s="22"/>
      <c r="R12" s="23"/>
      <c r="S12" s="24" t="str">
        <f t="shared" ref="S12:S28" si="10" xml:space="preserve"> IF(ISERROR(Q12/R12*86.4),"",Q12/R12*86.4)</f>
        <v/>
      </c>
      <c r="T12" s="21">
        <f t="shared" ref="T12:T28" si="11">IF(ISERROR(SUM(K12,O12,S12)),"",SUM(K12,O12,S12))</f>
        <v>2.3040000000000003</v>
      </c>
      <c r="U12" s="25">
        <f>MONTH(A:A)</f>
        <v>3</v>
      </c>
      <c r="V12" s="26">
        <f>YEAR(A:A)</f>
        <v>2006</v>
      </c>
      <c r="W12" s="27"/>
      <c r="X12" s="32"/>
      <c r="Y12" s="31"/>
      <c r="Z12" s="28"/>
    </row>
    <row r="13" spans="1:26" s="30" customFormat="1" ht="18" x14ac:dyDescent="0.25">
      <c r="A13" s="14">
        <v>38779</v>
      </c>
      <c r="B13" s="15">
        <v>824</v>
      </c>
      <c r="C13" s="15">
        <f>IF(ISNA(VLOOKUP(B13,Trier!$A$1:$E$32,2,FALSE)),"",VLOOKUP(B13,Trier!$A$1:$E$32,2,FALSE))</f>
        <v>924</v>
      </c>
      <c r="D13" s="15">
        <f>IF(ISNA(VLOOKUP(B13,Trier!$A$1:$E$32,3,FALSE)),"",VLOOKUP(B13,Trier!$A$1:$E$32,3,FALSE))</f>
        <v>104</v>
      </c>
      <c r="E13" s="16" t="str">
        <f>IF(ISNA(VLOOKUP(B13,Trier!$A$1:$E$32,4,FALSE)),"",VLOOKUP(B13,Trier!$A$1:$E$32,4,FALSE))</f>
        <v>poreaux1</v>
      </c>
      <c r="F13" s="17" t="str">
        <f>IF(ISNA(VLOOKUP(B13,Trier!$A$1:$E$32,5,FALSE)),"",VLOOKUP(B13,Trier!$A$1:$E$32,5,FALSE))</f>
        <v>poireaux</v>
      </c>
      <c r="G13" s="15">
        <f>IF(ISERROR(VLOOKUP(B13,Trier!$A$1:$F$32,6,FALSE)),"",VLOOKUP(B13,Trier!$A$1:$F$32,6,FALSE))</f>
        <v>1</v>
      </c>
      <c r="H13" s="18" t="str">
        <f>IF(ISERROR(VLOOKUP(B13,Trier!$A$1:$G$32,7,FALSE)),"",VLOOKUP(B13,Trier!$A$1:$G$32,7,FALSE))</f>
        <v>hghf</v>
      </c>
      <c r="I13" s="19">
        <v>2</v>
      </c>
      <c r="J13" s="23">
        <v>19</v>
      </c>
      <c r="K13" s="21">
        <f t="shared" si="8"/>
        <v>9.094736842105263</v>
      </c>
      <c r="L13" s="18">
        <f>IF(ISERROR(VLOOKUP(B13,Trier!$A$1:$H$32,8,FALSE)),"",VLOOKUP(B13,Trier!$A$1:$H$32,8,FALSE))</f>
        <v>0</v>
      </c>
      <c r="M13" s="22"/>
      <c r="N13" s="23"/>
      <c r="O13" s="24" t="str">
        <f t="shared" si="9"/>
        <v/>
      </c>
      <c r="P13" s="18">
        <f>IF(ISERROR(VLOOKUP(B13,Trier!$A$1:$I$32,9,FALSE)),"",VLOOKUP(B13,Trier!$A$1:$I$32,9,FALSE))</f>
        <v>0</v>
      </c>
      <c r="Q13" s="22"/>
      <c r="R13" s="23"/>
      <c r="S13" s="24" t="str">
        <f t="shared" si="10"/>
        <v/>
      </c>
      <c r="T13" s="21">
        <f t="shared" si="11"/>
        <v>9.094736842105263</v>
      </c>
      <c r="U13" s="25">
        <f>MONTH(A:A)</f>
        <v>3</v>
      </c>
      <c r="V13" s="26">
        <f>YEAR(A:A)</f>
        <v>2006</v>
      </c>
      <c r="W13" s="27"/>
      <c r="X13" s="32"/>
      <c r="Y13" s="31"/>
      <c r="Z13" s="28"/>
    </row>
    <row r="14" spans="1:26" s="33" customFormat="1" ht="18" x14ac:dyDescent="0.25">
      <c r="A14" s="14">
        <v>39052</v>
      </c>
      <c r="B14" s="15">
        <v>824</v>
      </c>
      <c r="C14" s="15">
        <f>IF(ISNA(VLOOKUP(B14,Trier!$A$1:$E$32,2,FALSE)),"",VLOOKUP(B14,Trier!$A$1:$E$32,2,FALSE))</f>
        <v>924</v>
      </c>
      <c r="D14" s="15">
        <f>IF(ISNA(VLOOKUP(B14,Trier!$A$1:$E$32,3,FALSE)),"",VLOOKUP(B14,Trier!$A$1:$E$32,3,FALSE))</f>
        <v>104</v>
      </c>
      <c r="E14" s="16" t="str">
        <f>IF(ISNA(VLOOKUP(B14,Trier!$A$1:$E$32,4,FALSE)),"",VLOOKUP(B14,Trier!$A$1:$E$32,4,FALSE))</f>
        <v>poreaux1</v>
      </c>
      <c r="F14" s="17" t="str">
        <f>IF(ISNA(VLOOKUP(B14,Trier!$A$1:$E$32,5,FALSE)),"",VLOOKUP(B14,Trier!$A$1:$E$32,5,FALSE))</f>
        <v>poireaux</v>
      </c>
      <c r="G14" s="15">
        <f>IF(ISERROR(VLOOKUP(B14,Trier!$A$1:$F$32,6,FALSE)),"",VLOOKUP(B14,Trier!$A$1:$F$32,6,FALSE))</f>
        <v>1</v>
      </c>
      <c r="H14" s="18" t="str">
        <f>IF(ISERROR(VLOOKUP(B14,Trier!$A$1:$G$32,7,FALSE)),"",VLOOKUP(B14,Trier!$A$1:$G$32,7,FALSE))</f>
        <v>hghf</v>
      </c>
      <c r="I14" s="19">
        <v>2</v>
      </c>
      <c r="J14" s="23">
        <v>11</v>
      </c>
      <c r="K14" s="21">
        <f t="shared" si="8"/>
        <v>15.709090909090911</v>
      </c>
      <c r="L14" s="18">
        <f>IF(ISERROR(VLOOKUP(B14,Trier!$A$1:$H$32,8,FALSE)),"",VLOOKUP(B14,Trier!$A$1:$H$32,8,FALSE))</f>
        <v>0</v>
      </c>
      <c r="M14" s="22"/>
      <c r="N14" s="23"/>
      <c r="O14" s="24" t="str">
        <f t="shared" si="9"/>
        <v/>
      </c>
      <c r="P14" s="18">
        <f>IF(ISERROR(VLOOKUP(B14,Trier!$A$1:$I$32,9,FALSE)),"",VLOOKUP(B14,Trier!$A$1:$I$32,9,FALSE))</f>
        <v>0</v>
      </c>
      <c r="Q14" s="22"/>
      <c r="R14" s="23"/>
      <c r="S14" s="24" t="str">
        <f t="shared" si="10"/>
        <v/>
      </c>
      <c r="T14" s="21">
        <f t="shared" si="11"/>
        <v>15.709090909090911</v>
      </c>
      <c r="U14" s="25">
        <f>MONTH(A:A)</f>
        <v>12</v>
      </c>
      <c r="V14" s="26">
        <f>YEAR(A:A)</f>
        <v>2006</v>
      </c>
      <c r="W14" s="27"/>
      <c r="X14" s="28"/>
      <c r="Y14" s="29"/>
      <c r="Z14" s="28"/>
    </row>
    <row r="15" spans="1:26" s="33" customFormat="1" ht="18" x14ac:dyDescent="0.25">
      <c r="A15" s="14">
        <v>39059</v>
      </c>
      <c r="B15" s="15">
        <v>812</v>
      </c>
      <c r="C15" s="15">
        <f>IF(ISNA(VLOOKUP(B15,Trier!$A$1:$E$32,2,FALSE)),"",VLOOKUP(B15,Trier!$A$1:$E$32,2,FALSE))</f>
        <v>912</v>
      </c>
      <c r="D15" s="15">
        <f>IF(ISNA(VLOOKUP(B15,Trier!$A$1:$E$32,3,FALSE)),"",VLOOKUP(B15,Trier!$A$1:$E$32,3,FALSE))</f>
        <v>104</v>
      </c>
      <c r="E15" s="16" t="str">
        <f>IF(ISNA(VLOOKUP(B15,Trier!$A$1:$E$32,4,FALSE)),"",VLOOKUP(B15,Trier!$A$1:$E$32,4,FALSE))</f>
        <v>ratatouille1</v>
      </c>
      <c r="F15" s="17" t="str">
        <f>IF(ISNA(VLOOKUP(B15,Trier!$A$1:$E$32,5,FALSE)),"",VLOOKUP(B15,Trier!$A$1:$E$32,5,FALSE))</f>
        <v>ratatouille</v>
      </c>
      <c r="G15" s="15">
        <f>IF(ISERROR(VLOOKUP(B15,Trier!$A$1:$F$32,6,FALSE)),"",VLOOKUP(B15,Trier!$A$1:$F$32,6,FALSE))</f>
        <v>1</v>
      </c>
      <c r="H15" s="18" t="str">
        <f>IF(ISERROR(VLOOKUP(B15,Trier!$A$1:$G$32,7,FALSE)),"",VLOOKUP(B15,Trier!$A$1:$G$32,7,FALSE))</f>
        <v>uy-z</v>
      </c>
      <c r="I15" s="19">
        <v>2</v>
      </c>
      <c r="J15" s="23">
        <v>30</v>
      </c>
      <c r="K15" s="21">
        <f t="shared" si="8"/>
        <v>5.7600000000000007</v>
      </c>
      <c r="L15" s="18">
        <f>IF(ISERROR(VLOOKUP(B15,Trier!$A$1:$H$32,8,FALSE)),"",VLOOKUP(B15,Trier!$A$1:$H$32,8,FALSE))</f>
        <v>0</v>
      </c>
      <c r="M15" s="22"/>
      <c r="N15" s="23"/>
      <c r="O15" s="24" t="str">
        <f t="shared" si="9"/>
        <v/>
      </c>
      <c r="P15" s="18">
        <f>IF(ISERROR(VLOOKUP(B15,Trier!$A$1:$I$32,9,FALSE)),"",VLOOKUP(B15,Trier!$A$1:$I$32,9,FALSE))</f>
        <v>0</v>
      </c>
      <c r="Q15" s="22"/>
      <c r="R15" s="23"/>
      <c r="S15" s="24" t="str">
        <f t="shared" si="10"/>
        <v/>
      </c>
      <c r="T15" s="21">
        <f t="shared" si="11"/>
        <v>5.7600000000000007</v>
      </c>
      <c r="U15" s="25">
        <f>MONTH(A:A)</f>
        <v>12</v>
      </c>
      <c r="V15" s="26">
        <f>YEAR(A:A)</f>
        <v>2006</v>
      </c>
      <c r="W15" s="27"/>
      <c r="X15" s="28"/>
      <c r="Y15" s="29"/>
      <c r="Z15" s="28"/>
    </row>
    <row r="16" spans="1:26" s="28" customFormat="1" ht="18" x14ac:dyDescent="0.25">
      <c r="A16" s="14">
        <v>39064</v>
      </c>
      <c r="B16" s="15">
        <v>813</v>
      </c>
      <c r="C16" s="15">
        <f>IF(ISNA(VLOOKUP(B16,Trier!$A$1:$E$32,2,FALSE)),"",VLOOKUP(B16,Trier!$A$1:$E$32,2,FALSE))</f>
        <v>913</v>
      </c>
      <c r="D16" s="15">
        <f>IF(ISNA(VLOOKUP(B16,Trier!$A$1:$E$32,3,FALSE)),"",VLOOKUP(B16,Trier!$A$1:$E$32,3,FALSE))</f>
        <v>104</v>
      </c>
      <c r="E16" s="16" t="str">
        <f>IF(ISNA(VLOOKUP(B16,Trier!$A$1:$E$32,4,FALSE)),"",VLOOKUP(B16,Trier!$A$1:$E$32,4,FALSE))</f>
        <v>cactus1</v>
      </c>
      <c r="F16" s="17" t="str">
        <f>IF(ISNA(VLOOKUP(B16,Trier!$A$1:$E$32,5,FALSE)),"",VLOOKUP(B16,Trier!$A$1:$E$32,5,FALSE))</f>
        <v>cactus</v>
      </c>
      <c r="G16" s="15">
        <f>IF(ISERROR(VLOOKUP(B16,Trier!$A$1:$F$32,6,FALSE)),"",VLOOKUP(B16,Trier!$A$1:$F$32,6,FALSE))</f>
        <v>1</v>
      </c>
      <c r="H16" s="18" t="str">
        <f>IF(ISERROR(VLOOKUP(B16,Trier!$A$1:$G$32,7,FALSE)),"",VLOOKUP(B16,Trier!$A$1:$G$32,7,FALSE))</f>
        <v>uj</v>
      </c>
      <c r="I16" s="19">
        <v>2</v>
      </c>
      <c r="J16" s="23">
        <v>44</v>
      </c>
      <c r="K16" s="21">
        <f t="shared" si="8"/>
        <v>3.9272727272727277</v>
      </c>
      <c r="L16" s="18">
        <f>IF(ISERROR(VLOOKUP(B16,Trier!$A$1:$H$32,8,FALSE)),"",VLOOKUP(B16,Trier!$A$1:$H$32,8,FALSE))</f>
        <v>0</v>
      </c>
      <c r="M16" s="22"/>
      <c r="N16" s="23"/>
      <c r="O16" s="24" t="str">
        <f t="shared" si="9"/>
        <v/>
      </c>
      <c r="P16" s="18">
        <f>IF(ISERROR(VLOOKUP(B16,Trier!$A$1:$I$32,9,FALSE)),"",VLOOKUP(B16,Trier!$A$1:$I$32,9,FALSE))</f>
        <v>0</v>
      </c>
      <c r="Q16" s="22"/>
      <c r="R16" s="23"/>
      <c r="S16" s="24" t="str">
        <f t="shared" si="10"/>
        <v/>
      </c>
      <c r="T16" s="21">
        <f t="shared" si="11"/>
        <v>3.9272727272727277</v>
      </c>
      <c r="U16" s="25">
        <f>MONTH(A:A)</f>
        <v>12</v>
      </c>
      <c r="V16" s="26">
        <f>YEAR(A:A)</f>
        <v>2006</v>
      </c>
      <c r="W16" s="27"/>
      <c r="Y16" s="29"/>
    </row>
    <row r="17" spans="1:25" s="28" customFormat="1" ht="18" x14ac:dyDescent="0.25">
      <c r="A17" s="14">
        <v>39064</v>
      </c>
      <c r="B17" s="15">
        <v>817</v>
      </c>
      <c r="C17" s="15">
        <f>IF(ISNA(VLOOKUP(B17,Trier!$A$1:$E$32,2,FALSE)),"",VLOOKUP(B17,Trier!$A$1:$E$32,2,FALSE))</f>
        <v>917</v>
      </c>
      <c r="D17" s="15">
        <f>IF(ISNA(VLOOKUP(B17,Trier!$A$1:$E$32,3,FALSE)),"",VLOOKUP(B17,Trier!$A$1:$E$32,3,FALSE))</f>
        <v>104</v>
      </c>
      <c r="E17" s="16" t="str">
        <f>IF(ISNA(VLOOKUP(B17,Trier!$A$1:$E$32,4,FALSE)),"",VLOOKUP(B17,Trier!$A$1:$E$32,4,FALSE))</f>
        <v>fraise1</v>
      </c>
      <c r="F17" s="17" t="str">
        <f>IF(ISNA(VLOOKUP(B17,Trier!$A$1:$E$32,5,FALSE)),"",VLOOKUP(B17,Trier!$A$1:$E$32,5,FALSE))</f>
        <v>fraise</v>
      </c>
      <c r="G17" s="15">
        <f>IF(ISERROR(VLOOKUP(B17,Trier!$A$1:$F$32,6,FALSE)),"",VLOOKUP(B17,Trier!$A$1:$F$32,6,FALSE))</f>
        <v>2</v>
      </c>
      <c r="H17" s="18" t="str">
        <f>IF(ISERROR(VLOOKUP(B17,Trier!$A$1:$G$32,7,FALSE)),"",VLOOKUP(B17,Trier!$A$1:$G$32,7,FALSE))</f>
        <v>kuy</v>
      </c>
      <c r="I17" s="19">
        <v>2</v>
      </c>
      <c r="J17" s="23">
        <v>44</v>
      </c>
      <c r="K17" s="21">
        <f t="shared" si="8"/>
        <v>3.9272727272727277</v>
      </c>
      <c r="L17" s="18" t="str">
        <f>IF(ISERROR(VLOOKUP(B17,Trier!$A$1:$H$32,8,FALSE)),"",VLOOKUP(B17,Trier!$A$1:$H$32,8,FALSE))</f>
        <v>gfshs</v>
      </c>
      <c r="M17" s="22"/>
      <c r="N17" s="23"/>
      <c r="O17" s="24" t="str">
        <f t="shared" si="9"/>
        <v/>
      </c>
      <c r="P17" s="18">
        <f>IF(ISERROR(VLOOKUP(B17,Trier!$A$1:$I$32,9,FALSE)),"",VLOOKUP(B17,Trier!$A$1:$I$32,9,FALSE))</f>
        <v>0</v>
      </c>
      <c r="Q17" s="22"/>
      <c r="R17" s="23"/>
      <c r="S17" s="24" t="str">
        <f t="shared" si="10"/>
        <v/>
      </c>
      <c r="T17" s="21">
        <f t="shared" si="11"/>
        <v>3.9272727272727277</v>
      </c>
      <c r="U17" s="25">
        <f>MONTH(A:A)</f>
        <v>12</v>
      </c>
      <c r="V17" s="26">
        <f>YEAR(A:A)</f>
        <v>2006</v>
      </c>
      <c r="W17" s="27"/>
      <c r="Y17" s="29"/>
    </row>
    <row r="18" spans="1:25" s="28" customFormat="1" ht="18" x14ac:dyDescent="0.25">
      <c r="A18" s="14">
        <v>39111</v>
      </c>
      <c r="B18" s="15">
        <v>812</v>
      </c>
      <c r="C18" s="15">
        <f>IF(ISNA(VLOOKUP(B18,Trier!$A$1:$E$32,2,FALSE)),"",VLOOKUP(B18,Trier!$A$1:$E$32,2,FALSE))</f>
        <v>912</v>
      </c>
      <c r="D18" s="15">
        <f>IF(ISNA(VLOOKUP(B18,Trier!$A$1:$E$32,3,FALSE)),"",VLOOKUP(B18,Trier!$A$1:$E$32,3,FALSE))</f>
        <v>104</v>
      </c>
      <c r="E18" s="16" t="str">
        <f>IF(ISNA(VLOOKUP(B18,Trier!$A$1:$E$32,4,FALSE)),"",VLOOKUP(B18,Trier!$A$1:$E$32,4,FALSE))</f>
        <v>ratatouille1</v>
      </c>
      <c r="F18" s="17" t="str">
        <f>IF(ISNA(VLOOKUP(B18,Trier!$A$1:$E$32,5,FALSE)),"",VLOOKUP(B18,Trier!$A$1:$E$32,5,FALSE))</f>
        <v>ratatouille</v>
      </c>
      <c r="G18" s="15">
        <f>IF(ISERROR(VLOOKUP(B18,Trier!$A$1:$F$32,6,FALSE)),"",VLOOKUP(B18,Trier!$A$1:$F$32,6,FALSE))</f>
        <v>1</v>
      </c>
      <c r="H18" s="18" t="str">
        <f>IF(ISERROR(VLOOKUP(B18,Trier!$A$1:$G$32,7,FALSE)),"",VLOOKUP(B18,Trier!$A$1:$G$32,7,FALSE))</f>
        <v>uy-z</v>
      </c>
      <c r="I18" s="19">
        <v>3</v>
      </c>
      <c r="J18" s="23">
        <v>60</v>
      </c>
      <c r="K18" s="21">
        <f t="shared" si="8"/>
        <v>4.32</v>
      </c>
      <c r="L18" s="18">
        <f>IF(ISERROR(VLOOKUP(B18,Trier!$A$1:$H$32,8,FALSE)),"",VLOOKUP(B18,Trier!$A$1:$H$32,8,FALSE))</f>
        <v>0</v>
      </c>
      <c r="M18" s="22"/>
      <c r="N18" s="23"/>
      <c r="O18" s="24" t="str">
        <f t="shared" si="9"/>
        <v/>
      </c>
      <c r="P18" s="18">
        <f>IF(ISERROR(VLOOKUP(B18,Trier!$A$1:$I$32,9,FALSE)),"",VLOOKUP(B18,Trier!$A$1:$I$32,9,FALSE))</f>
        <v>0</v>
      </c>
      <c r="Q18" s="22"/>
      <c r="R18" s="23"/>
      <c r="S18" s="24" t="str">
        <f t="shared" si="10"/>
        <v/>
      </c>
      <c r="T18" s="21">
        <f t="shared" si="11"/>
        <v>4.32</v>
      </c>
      <c r="U18" s="25">
        <f>MONTH(A:A)</f>
        <v>1</v>
      </c>
      <c r="V18" s="26">
        <f>YEAR(A:A)</f>
        <v>2007</v>
      </c>
      <c r="W18" s="27"/>
      <c r="Y18" s="29"/>
    </row>
    <row r="19" spans="1:25" s="28" customFormat="1" ht="18" x14ac:dyDescent="0.25">
      <c r="A19" s="14">
        <v>39111</v>
      </c>
      <c r="B19" s="15">
        <v>813</v>
      </c>
      <c r="C19" s="15">
        <f>IF(ISNA(VLOOKUP(B19,Trier!$A$1:$E$32,2,FALSE)),"",VLOOKUP(B19,Trier!$A$1:$E$32,2,FALSE))</f>
        <v>913</v>
      </c>
      <c r="D19" s="15">
        <f>IF(ISNA(VLOOKUP(B19,Trier!$A$1:$E$32,3,FALSE)),"",VLOOKUP(B19,Trier!$A$1:$E$32,3,FALSE))</f>
        <v>104</v>
      </c>
      <c r="E19" s="16" t="str">
        <f>IF(ISNA(VLOOKUP(B19,Trier!$A$1:$E$32,4,FALSE)),"",VLOOKUP(B19,Trier!$A$1:$E$32,4,FALSE))</f>
        <v>cactus1</v>
      </c>
      <c r="F19" s="17" t="str">
        <f>IF(ISNA(VLOOKUP(B19,Trier!$A$1:$E$32,5,FALSE)),"",VLOOKUP(B19,Trier!$A$1:$E$32,5,FALSE))</f>
        <v>cactus</v>
      </c>
      <c r="G19" s="15">
        <f>IF(ISERROR(VLOOKUP(B19,Trier!$A$1:$F$32,6,FALSE)),"",VLOOKUP(B19,Trier!$A$1:$F$32,6,FALSE))</f>
        <v>1</v>
      </c>
      <c r="H19" s="18" t="str">
        <f>IF(ISERROR(VLOOKUP(B19,Trier!$A$1:$G$32,7,FALSE)),"",VLOOKUP(B19,Trier!$A$1:$G$32,7,FALSE))</f>
        <v>uj</v>
      </c>
      <c r="I19" s="19">
        <v>1.5</v>
      </c>
      <c r="J19" s="23">
        <v>60</v>
      </c>
      <c r="K19" s="21">
        <f t="shared" si="8"/>
        <v>2.16</v>
      </c>
      <c r="L19" s="18">
        <f>IF(ISERROR(VLOOKUP(B19,Trier!$A$1:$H$32,8,FALSE)),"",VLOOKUP(B19,Trier!$A$1:$H$32,8,FALSE))</f>
        <v>0</v>
      </c>
      <c r="M19" s="22"/>
      <c r="N19" s="23"/>
      <c r="O19" s="24" t="str">
        <f t="shared" si="9"/>
        <v/>
      </c>
      <c r="P19" s="18">
        <f>IF(ISERROR(VLOOKUP(B19,Trier!$A$1:$I$32,9,FALSE)),"",VLOOKUP(B19,Trier!$A$1:$I$32,9,FALSE))</f>
        <v>0</v>
      </c>
      <c r="Q19" s="22"/>
      <c r="R19" s="23"/>
      <c r="S19" s="24" t="str">
        <f t="shared" si="10"/>
        <v/>
      </c>
      <c r="T19" s="21">
        <f t="shared" si="11"/>
        <v>2.16</v>
      </c>
      <c r="U19" s="25">
        <f>MONTH(A:A)</f>
        <v>1</v>
      </c>
      <c r="V19" s="26">
        <f>YEAR(A:A)</f>
        <v>2007</v>
      </c>
      <c r="W19" s="27"/>
      <c r="Y19" s="29"/>
    </row>
    <row r="20" spans="1:25" s="28" customFormat="1" ht="18" x14ac:dyDescent="0.25">
      <c r="A20" s="14">
        <v>39111</v>
      </c>
      <c r="B20" s="15">
        <v>817</v>
      </c>
      <c r="C20" s="15">
        <f>IF(ISNA(VLOOKUP(B20,Trier!$A$1:$E$32,2,FALSE)),"",VLOOKUP(B20,Trier!$A$1:$E$32,2,FALSE))</f>
        <v>917</v>
      </c>
      <c r="D20" s="15">
        <f>IF(ISNA(VLOOKUP(B20,Trier!$A$1:$E$32,3,FALSE)),"",VLOOKUP(B20,Trier!$A$1:$E$32,3,FALSE))</f>
        <v>104</v>
      </c>
      <c r="E20" s="16" t="str">
        <f>IF(ISNA(VLOOKUP(B20,Trier!$A$1:$E$32,4,FALSE)),"",VLOOKUP(B20,Trier!$A$1:$E$32,4,FALSE))</f>
        <v>fraise1</v>
      </c>
      <c r="F20" s="17" t="str">
        <f>IF(ISNA(VLOOKUP(B20,Trier!$A$1:$E$32,5,FALSE)),"",VLOOKUP(B20,Trier!$A$1:$E$32,5,FALSE))</f>
        <v>fraise</v>
      </c>
      <c r="G20" s="15">
        <f>IF(ISERROR(VLOOKUP(B20,Trier!$A$1:$F$32,6,FALSE)),"",VLOOKUP(B20,Trier!$A$1:$F$32,6,FALSE))</f>
        <v>2</v>
      </c>
      <c r="H20" s="18" t="str">
        <f>IF(ISERROR(VLOOKUP(B20,Trier!$A$1:$G$32,7,FALSE)),"",VLOOKUP(B20,Trier!$A$1:$G$32,7,FALSE))</f>
        <v>kuy</v>
      </c>
      <c r="I20" s="19">
        <v>1.5</v>
      </c>
      <c r="J20" s="23">
        <v>60</v>
      </c>
      <c r="K20" s="21">
        <f t="shared" si="8"/>
        <v>2.16</v>
      </c>
      <c r="L20" s="18" t="str">
        <f>IF(ISERROR(VLOOKUP(B20,Trier!$A$1:$H$32,8,FALSE)),"",VLOOKUP(B20,Trier!$A$1:$H$32,8,FALSE))</f>
        <v>gfshs</v>
      </c>
      <c r="M20" s="22"/>
      <c r="N20" s="23"/>
      <c r="O20" s="24" t="str">
        <f t="shared" si="9"/>
        <v/>
      </c>
      <c r="P20" s="18">
        <f>IF(ISERROR(VLOOKUP(B20,Trier!$A$1:$I$32,9,FALSE)),"",VLOOKUP(B20,Trier!$A$1:$I$32,9,FALSE))</f>
        <v>0</v>
      </c>
      <c r="Q20" s="22"/>
      <c r="R20" s="23"/>
      <c r="S20" s="24" t="str">
        <f t="shared" si="10"/>
        <v/>
      </c>
      <c r="T20" s="21">
        <f t="shared" si="11"/>
        <v>2.16</v>
      </c>
      <c r="U20" s="25">
        <f>MONTH(A:A)</f>
        <v>1</v>
      </c>
      <c r="V20" s="26">
        <f>YEAR(A:A)</f>
        <v>2007</v>
      </c>
      <c r="W20" s="27"/>
      <c r="Y20" s="29"/>
    </row>
    <row r="21" spans="1:25" s="28" customFormat="1" ht="18" x14ac:dyDescent="0.25">
      <c r="A21" s="14">
        <v>39146</v>
      </c>
      <c r="B21" s="15">
        <v>813</v>
      </c>
      <c r="C21" s="15">
        <f>IF(ISNA(VLOOKUP(B21,Trier!$A$1:$E$32,2,FALSE)),"",VLOOKUP(B21,Trier!$A$1:$E$32,2,FALSE))</f>
        <v>913</v>
      </c>
      <c r="D21" s="15">
        <f>IF(ISNA(VLOOKUP(B21,Trier!$A$1:$E$32,3,FALSE)),"",VLOOKUP(B21,Trier!$A$1:$E$32,3,FALSE))</f>
        <v>104</v>
      </c>
      <c r="E21" s="16" t="str">
        <f>IF(ISNA(VLOOKUP(B21,Trier!$A$1:$E$32,4,FALSE)),"",VLOOKUP(B21,Trier!$A$1:$E$32,4,FALSE))</f>
        <v>cactus1</v>
      </c>
      <c r="F21" s="17" t="str">
        <f>IF(ISNA(VLOOKUP(B21,Trier!$A$1:$E$32,5,FALSE)),"",VLOOKUP(B21,Trier!$A$1:$E$32,5,FALSE))</f>
        <v>cactus</v>
      </c>
      <c r="G21" s="15">
        <f>IF(ISERROR(VLOOKUP(B21,Trier!$A$1:$F$32,6,FALSE)),"",VLOOKUP(B21,Trier!$A$1:$F$32,6,FALSE))</f>
        <v>1</v>
      </c>
      <c r="H21" s="18" t="str">
        <f>IF(ISERROR(VLOOKUP(B21,Trier!$A$1:$G$32,7,FALSE)),"",VLOOKUP(B21,Trier!$A$1:$G$32,7,FALSE))</f>
        <v>uj</v>
      </c>
      <c r="I21" s="19">
        <v>2</v>
      </c>
      <c r="J21" s="23">
        <v>9</v>
      </c>
      <c r="K21" s="21">
        <f t="shared" si="8"/>
        <v>19.2</v>
      </c>
      <c r="L21" s="18">
        <f>IF(ISERROR(VLOOKUP(B21,Trier!$A$1:$H$32,8,FALSE)),"",VLOOKUP(B21,Trier!$A$1:$H$32,8,FALSE))</f>
        <v>0</v>
      </c>
      <c r="M21" s="22"/>
      <c r="N21" s="23"/>
      <c r="O21" s="24" t="str">
        <f t="shared" si="9"/>
        <v/>
      </c>
      <c r="P21" s="18">
        <f>IF(ISERROR(VLOOKUP(B21,Trier!$A$1:$I$32,9,FALSE)),"",VLOOKUP(B21,Trier!$A$1:$I$32,9,FALSE))</f>
        <v>0</v>
      </c>
      <c r="Q21" s="22"/>
      <c r="R21" s="23"/>
      <c r="S21" s="24" t="str">
        <f t="shared" si="10"/>
        <v/>
      </c>
      <c r="T21" s="21">
        <f t="shared" si="11"/>
        <v>19.2</v>
      </c>
      <c r="U21" s="25">
        <f>MONTH(A:A)</f>
        <v>3</v>
      </c>
      <c r="V21" s="26">
        <f>YEAR(A:A)</f>
        <v>2007</v>
      </c>
      <c r="W21" s="27"/>
      <c r="Y21" s="29"/>
    </row>
    <row r="22" spans="1:25" s="28" customFormat="1" ht="18" x14ac:dyDescent="0.25">
      <c r="A22" s="14">
        <v>39197</v>
      </c>
      <c r="B22" s="15">
        <v>815</v>
      </c>
      <c r="C22" s="15">
        <f>IF(ISNA(VLOOKUP(B22,Trier!$A$1:$E$32,2,FALSE)),"",VLOOKUP(B22,Trier!$A$1:$E$32,2,FALSE))</f>
        <v>915</v>
      </c>
      <c r="D22" s="15">
        <f>IF(ISNA(VLOOKUP(B22,Trier!$A$1:$E$32,3,FALSE)),"",VLOOKUP(B22,Trier!$A$1:$E$32,3,FALSE))</f>
        <v>104</v>
      </c>
      <c r="E22" s="16" t="str">
        <f>IF(ISNA(VLOOKUP(B22,Trier!$A$1:$E$32,4,FALSE)),"",VLOOKUP(B22,Trier!$A$1:$E$32,4,FALSE))</f>
        <v>groseille</v>
      </c>
      <c r="F22" s="17" t="str">
        <f>IF(ISNA(VLOOKUP(B22,Trier!$A$1:$E$32,5,FALSE)),"",VLOOKUP(B22,Trier!$A$1:$E$32,5,FALSE))</f>
        <v>groseille</v>
      </c>
      <c r="G22" s="15">
        <f>IF(ISERROR(VLOOKUP(B22,Trier!$A$1:$F$32,6,FALSE)),"",VLOOKUP(B22,Trier!$A$1:$F$32,6,FALSE))</f>
        <v>3</v>
      </c>
      <c r="H22" s="18" t="str">
        <f>IF(ISERROR(VLOOKUP(B22,Trier!$A$1:$G$32,7,FALSE)),"",VLOOKUP(B22,Trier!$A$1:$G$32,7,FALSE))</f>
        <v>yty</v>
      </c>
      <c r="I22" s="19">
        <v>11</v>
      </c>
      <c r="J22" s="23">
        <v>32</v>
      </c>
      <c r="K22" s="21">
        <f t="shared" si="8"/>
        <v>29.700000000000003</v>
      </c>
      <c r="L22" s="18" t="str">
        <f>IF(ISERROR(VLOOKUP(B22,Trier!$A$1:$H$32,8,FALSE)),"",VLOOKUP(B22,Trier!$A$1:$H$32,8,FALSE))</f>
        <v>qgtysjh</v>
      </c>
      <c r="M22" s="22"/>
      <c r="N22" s="23"/>
      <c r="O22" s="24" t="str">
        <f t="shared" si="9"/>
        <v/>
      </c>
      <c r="P22" s="18" t="str">
        <f>IF(ISERROR(VLOOKUP(B22,Trier!$A$1:$I$32,9,FALSE)),"",VLOOKUP(B22,Trier!$A$1:$I$32,9,FALSE))</f>
        <v>;,hfc</v>
      </c>
      <c r="Q22" s="22"/>
      <c r="R22" s="23"/>
      <c r="S22" s="24" t="str">
        <f t="shared" si="10"/>
        <v/>
      </c>
      <c r="T22" s="21">
        <f t="shared" si="11"/>
        <v>29.700000000000003</v>
      </c>
      <c r="U22" s="25">
        <f>MONTH(A:A)</f>
        <v>4</v>
      </c>
      <c r="V22" s="26">
        <f>YEAR(A:A)</f>
        <v>2007</v>
      </c>
      <c r="W22" s="27"/>
      <c r="Y22" s="29"/>
    </row>
    <row r="23" spans="1:25" s="28" customFormat="1" ht="18" x14ac:dyDescent="0.25">
      <c r="A23" s="14">
        <v>39197</v>
      </c>
      <c r="B23" s="15">
        <v>817</v>
      </c>
      <c r="C23" s="15">
        <f>IF(ISNA(VLOOKUP(B23,Trier!$A$1:$E$32,2,FALSE)),"",VLOOKUP(B23,Trier!$A$1:$E$32,2,FALSE))</f>
        <v>917</v>
      </c>
      <c r="D23" s="15">
        <f>IF(ISNA(VLOOKUP(B23,Trier!$A$1:$E$32,3,FALSE)),"",VLOOKUP(B23,Trier!$A$1:$E$32,3,FALSE))</f>
        <v>104</v>
      </c>
      <c r="E23" s="16" t="str">
        <f>IF(ISNA(VLOOKUP(B23,Trier!$A$1:$E$32,4,FALSE)),"",VLOOKUP(B23,Trier!$A$1:$E$32,4,FALSE))</f>
        <v>fraise1</v>
      </c>
      <c r="F23" s="17" t="str">
        <f>IF(ISNA(VLOOKUP(B23,Trier!$A$1:$E$32,5,FALSE)),"",VLOOKUP(B23,Trier!$A$1:$E$32,5,FALSE))</f>
        <v>fraise</v>
      </c>
      <c r="G23" s="15">
        <f>IF(ISERROR(VLOOKUP(B23,Trier!$A$1:$F$32,6,FALSE)),"",VLOOKUP(B23,Trier!$A$1:$F$32,6,FALSE))</f>
        <v>2</v>
      </c>
      <c r="H23" s="18" t="str">
        <f>IF(ISERROR(VLOOKUP(B23,Trier!$A$1:$G$32,7,FALSE)),"",VLOOKUP(B23,Trier!$A$1:$G$32,7,FALSE))</f>
        <v>kuy</v>
      </c>
      <c r="I23" s="19">
        <v>6</v>
      </c>
      <c r="J23" s="23">
        <v>60</v>
      </c>
      <c r="K23" s="21">
        <f t="shared" si="8"/>
        <v>8.64</v>
      </c>
      <c r="L23" s="18" t="str">
        <f>IF(ISERROR(VLOOKUP(B23,Trier!$A$1:$H$32,8,FALSE)),"",VLOOKUP(B23,Trier!$A$1:$H$32,8,FALSE))</f>
        <v>gfshs</v>
      </c>
      <c r="M23" s="22">
        <v>11</v>
      </c>
      <c r="N23" s="23">
        <v>31</v>
      </c>
      <c r="O23" s="24">
        <f t="shared" si="9"/>
        <v>30.658064516129034</v>
      </c>
      <c r="P23" s="18">
        <f>IF(ISERROR(VLOOKUP(B23,Trier!$A$1:$I$32,9,FALSE)),"",VLOOKUP(B23,Trier!$A$1:$I$32,9,FALSE))</f>
        <v>0</v>
      </c>
      <c r="Q23" s="22"/>
      <c r="R23" s="23"/>
      <c r="S23" s="24" t="str">
        <f t="shared" si="10"/>
        <v/>
      </c>
      <c r="T23" s="21">
        <f t="shared" si="11"/>
        <v>39.298064516129031</v>
      </c>
      <c r="U23" s="25">
        <f>MONTH(A:A)</f>
        <v>4</v>
      </c>
      <c r="V23" s="26">
        <f>YEAR(A:A)</f>
        <v>2007</v>
      </c>
      <c r="W23" s="27"/>
      <c r="Y23" s="29"/>
    </row>
    <row r="24" spans="1:25" s="28" customFormat="1" ht="18" x14ac:dyDescent="0.25">
      <c r="A24" s="14">
        <v>39205</v>
      </c>
      <c r="B24" s="15">
        <v>824</v>
      </c>
      <c r="C24" s="15">
        <f>IF(ISNA(VLOOKUP(B24,Trier!$A$1:$E$32,2,FALSE)),"",VLOOKUP(B24,Trier!$A$1:$E$32,2,FALSE))</f>
        <v>924</v>
      </c>
      <c r="D24" s="15">
        <f>IF(ISNA(VLOOKUP(B24,Trier!$A$1:$E$32,3,FALSE)),"",VLOOKUP(B24,Trier!$A$1:$E$32,3,FALSE))</f>
        <v>104</v>
      </c>
      <c r="E24" s="16" t="str">
        <f>IF(ISNA(VLOOKUP(B24,Trier!$A$1:$E$32,4,FALSE)),"",VLOOKUP(B24,Trier!$A$1:$E$32,4,FALSE))</f>
        <v>poreaux1</v>
      </c>
      <c r="F24" s="17" t="str">
        <f>IF(ISNA(VLOOKUP(B24,Trier!$A$1:$E$32,5,FALSE)),"",VLOOKUP(B24,Trier!$A$1:$E$32,5,FALSE))</f>
        <v>poireaux</v>
      </c>
      <c r="G24" s="15">
        <f>IF(ISERROR(VLOOKUP(B24,Trier!$A$1:$F$32,6,FALSE)),"",VLOOKUP(B24,Trier!$A$1:$F$32,6,FALSE))</f>
        <v>1</v>
      </c>
      <c r="H24" s="18" t="str">
        <f>IF(ISERROR(VLOOKUP(B24,Trier!$A$1:$G$32,7,FALSE)),"",VLOOKUP(B24,Trier!$A$1:$G$32,7,FALSE))</f>
        <v>hghf</v>
      </c>
      <c r="I24" s="19">
        <v>2</v>
      </c>
      <c r="J24" s="23">
        <v>16</v>
      </c>
      <c r="K24" s="21">
        <f t="shared" si="8"/>
        <v>10.8</v>
      </c>
      <c r="L24" s="18">
        <f>IF(ISERROR(VLOOKUP(B24,Trier!$A$1:$H$32,8,FALSE)),"",VLOOKUP(B24,Trier!$A$1:$H$32,8,FALSE))</f>
        <v>0</v>
      </c>
      <c r="M24" s="22"/>
      <c r="N24" s="23"/>
      <c r="O24" s="24" t="str">
        <f t="shared" si="9"/>
        <v/>
      </c>
      <c r="P24" s="18">
        <f>IF(ISERROR(VLOOKUP(B24,Trier!$A$1:$I$32,9,FALSE)),"",VLOOKUP(B24,Trier!$A$1:$I$32,9,FALSE))</f>
        <v>0</v>
      </c>
      <c r="Q24" s="22"/>
      <c r="R24" s="23"/>
      <c r="S24" s="24" t="str">
        <f t="shared" si="10"/>
        <v/>
      </c>
      <c r="T24" s="21">
        <f t="shared" si="11"/>
        <v>10.8</v>
      </c>
      <c r="U24" s="25">
        <f>MONTH(A:A)</f>
        <v>5</v>
      </c>
      <c r="V24" s="26">
        <f>YEAR(A:A)</f>
        <v>2007</v>
      </c>
      <c r="W24" s="27"/>
      <c r="Y24" s="29"/>
    </row>
    <row r="25" spans="1:25" s="28" customFormat="1" ht="18" x14ac:dyDescent="0.25">
      <c r="A25" s="14">
        <v>39213</v>
      </c>
      <c r="B25" s="15">
        <v>811</v>
      </c>
      <c r="C25" s="15">
        <f>IF(ISNA(VLOOKUP(B25,Trier!$A$1:$E$32,2,FALSE)),"",VLOOKUP(B25,Trier!$A$1:$E$32,2,FALSE))</f>
        <v>911</v>
      </c>
      <c r="D25" s="15">
        <f>IF(ISNA(VLOOKUP(B25,Trier!$A$1:$E$32,3,FALSE)),"",VLOOKUP(B25,Trier!$A$1:$E$32,3,FALSE))</f>
        <v>104</v>
      </c>
      <c r="E25" s="16" t="str">
        <f>IF(ISNA(VLOOKUP(B25,Trier!$A$1:$E$32,4,FALSE)),"",VLOOKUP(B25,Trier!$A$1:$E$32,4,FALSE))</f>
        <v>potiron1</v>
      </c>
      <c r="F25" s="17" t="str">
        <f>IF(ISNA(VLOOKUP(B25,Trier!$A$1:$E$32,5,FALSE)),"",VLOOKUP(B25,Trier!$A$1:$E$32,5,FALSE))</f>
        <v>potiron</v>
      </c>
      <c r="G25" s="15">
        <f>IF(ISERROR(VLOOKUP(B25,Trier!$A$1:$F$32,6,FALSE)),"",VLOOKUP(B25,Trier!$A$1:$F$32,6,FALSE))</f>
        <v>1</v>
      </c>
      <c r="H25" s="18" t="str">
        <f>IF(ISERROR(VLOOKUP(B25,Trier!$A$1:$G$32,7,FALSE)),"",VLOOKUP(B25,Trier!$A$1:$G$32,7,FALSE))</f>
        <v>iku</v>
      </c>
      <c r="I25" s="19">
        <v>11</v>
      </c>
      <c r="J25" s="23">
        <v>83</v>
      </c>
      <c r="K25" s="21">
        <f t="shared" si="8"/>
        <v>11.450602409638556</v>
      </c>
      <c r="L25" s="18" t="str">
        <f>IF(ISERROR(VLOOKUP(B25,Trier!$A$1:$H$32,8,FALSE)),"",VLOOKUP(B25,Trier!$A$1:$H$32,8,FALSE))</f>
        <v>srj,dnd</v>
      </c>
      <c r="M25" s="22"/>
      <c r="N25" s="23"/>
      <c r="O25" s="24" t="str">
        <f t="shared" si="9"/>
        <v/>
      </c>
      <c r="P25" s="18">
        <f>IF(ISERROR(VLOOKUP(B25,Trier!$A$1:$I$32,9,FALSE)),"",VLOOKUP(B25,Trier!$A$1:$I$32,9,FALSE))</f>
        <v>0</v>
      </c>
      <c r="Q25" s="22"/>
      <c r="R25" s="23"/>
      <c r="S25" s="24" t="str">
        <f t="shared" si="10"/>
        <v/>
      </c>
      <c r="T25" s="21">
        <f t="shared" si="11"/>
        <v>11.450602409638556</v>
      </c>
      <c r="U25" s="25">
        <f>MONTH(A:A)</f>
        <v>5</v>
      </c>
      <c r="V25" s="26">
        <f>YEAR(A:A)</f>
        <v>2007</v>
      </c>
      <c r="W25" s="27"/>
      <c r="Y25" s="29"/>
    </row>
    <row r="26" spans="1:25" s="28" customFormat="1" ht="18" x14ac:dyDescent="0.25">
      <c r="A26" s="14">
        <v>39213</v>
      </c>
      <c r="B26" s="15">
        <v>823</v>
      </c>
      <c r="C26" s="15">
        <f>IF(ISNA(VLOOKUP(B26,Trier!$A$1:$E$32,2,FALSE)),"",VLOOKUP(B26,Trier!$A$1:$E$32,2,FALSE))</f>
        <v>923</v>
      </c>
      <c r="D26" s="15">
        <f>IF(ISNA(VLOOKUP(B26,Trier!$A$1:$E$32,3,FALSE)),"",VLOOKUP(B26,Trier!$A$1:$E$32,3,FALSE))</f>
        <v>104</v>
      </c>
      <c r="E26" s="16" t="str">
        <f>IF(ISNA(VLOOKUP(B26,Trier!$A$1:$E$32,4,FALSE)),"",VLOOKUP(B26,Trier!$A$1:$E$32,4,FALSE))</f>
        <v>Osfond1</v>
      </c>
      <c r="F26" s="17" t="str">
        <f>IF(ISNA(VLOOKUP(B26,Trier!$A$1:$E$32,5,FALSE)),"",VLOOKUP(B26,Trier!$A$1:$E$32,5,FALSE))</f>
        <v>noisette</v>
      </c>
      <c r="G26" s="15">
        <f>IF(ISERROR(VLOOKUP(B26,Trier!$A$1:$F$32,6,FALSE)),"",VLOOKUP(B26,Trier!$A$1:$F$32,6,FALSE))</f>
        <v>1</v>
      </c>
      <c r="H26" s="18" t="str">
        <f>IF(ISERROR(VLOOKUP(B26,Trier!$A$1:$G$32,7,FALSE)),"",VLOOKUP(B26,Trier!$A$1:$G$32,7,FALSE))</f>
        <v>om</v>
      </c>
      <c r="I26" s="19">
        <v>11</v>
      </c>
      <c r="J26" s="23">
        <v>40</v>
      </c>
      <c r="K26" s="21">
        <f t="shared" si="8"/>
        <v>23.760000000000005</v>
      </c>
      <c r="L26" s="18">
        <f>IF(ISERROR(VLOOKUP(B26,Trier!$A$1:$H$32,8,FALSE)),"",VLOOKUP(B26,Trier!$A$1:$H$32,8,FALSE))</f>
        <v>0</v>
      </c>
      <c r="M26" s="22"/>
      <c r="N26" s="23"/>
      <c r="O26" s="24" t="str">
        <f t="shared" si="9"/>
        <v/>
      </c>
      <c r="P26" s="18">
        <f>IF(ISERROR(VLOOKUP(B26,Trier!$A$1:$I$32,9,FALSE)),"",VLOOKUP(B26,Trier!$A$1:$I$32,9,FALSE))</f>
        <v>0</v>
      </c>
      <c r="Q26" s="22"/>
      <c r="R26" s="23"/>
      <c r="S26" s="24" t="str">
        <f t="shared" si="10"/>
        <v/>
      </c>
      <c r="T26" s="21">
        <f t="shared" si="11"/>
        <v>23.760000000000005</v>
      </c>
      <c r="U26" s="25">
        <f>MONTH(A:A)</f>
        <v>5</v>
      </c>
      <c r="V26" s="26">
        <f>YEAR(A:A)</f>
        <v>2007</v>
      </c>
      <c r="W26" s="27"/>
      <c r="Y26" s="29"/>
    </row>
    <row r="27" spans="1:25" s="28" customFormat="1" ht="18" x14ac:dyDescent="0.25">
      <c r="A27" s="14">
        <v>39213</v>
      </c>
      <c r="B27" s="15">
        <v>824</v>
      </c>
      <c r="C27" s="15">
        <f>IF(ISNA(VLOOKUP(B27,Trier!$A$1:$E$32,2,FALSE)),"",VLOOKUP(B27,Trier!$A$1:$E$32,2,FALSE))</f>
        <v>924</v>
      </c>
      <c r="D27" s="15">
        <f>IF(ISNA(VLOOKUP(B27,Trier!$A$1:$E$32,3,FALSE)),"",VLOOKUP(B27,Trier!$A$1:$E$32,3,FALSE))</f>
        <v>104</v>
      </c>
      <c r="E27" s="16" t="str">
        <f>IF(ISNA(VLOOKUP(B27,Trier!$A$1:$E$32,4,FALSE)),"",VLOOKUP(B27,Trier!$A$1:$E$32,4,FALSE))</f>
        <v>poreaux1</v>
      </c>
      <c r="F27" s="17" t="str">
        <f>IF(ISNA(VLOOKUP(B27,Trier!$A$1:$E$32,5,FALSE)),"",VLOOKUP(B27,Trier!$A$1:$E$32,5,FALSE))</f>
        <v>poireaux</v>
      </c>
      <c r="G27" s="15">
        <f>IF(ISERROR(VLOOKUP(B27,Trier!$A$1:$F$32,6,FALSE)),"",VLOOKUP(B27,Trier!$A$1:$F$32,6,FALSE))</f>
        <v>1</v>
      </c>
      <c r="H27" s="18" t="str">
        <f>IF(ISERROR(VLOOKUP(B27,Trier!$A$1:$G$32,7,FALSE)),"",VLOOKUP(B27,Trier!$A$1:$G$32,7,FALSE))</f>
        <v>hghf</v>
      </c>
      <c r="I27" s="19">
        <v>10</v>
      </c>
      <c r="J27" s="23">
        <v>95</v>
      </c>
      <c r="K27" s="21">
        <f t="shared" si="8"/>
        <v>9.094736842105263</v>
      </c>
      <c r="L27" s="18">
        <f>IF(ISERROR(VLOOKUP(B27,Trier!$A$1:$H$32,8,FALSE)),"",VLOOKUP(B27,Trier!$A$1:$H$32,8,FALSE))</f>
        <v>0</v>
      </c>
      <c r="M27" s="22"/>
      <c r="N27" s="23"/>
      <c r="O27" s="24" t="str">
        <f t="shared" si="9"/>
        <v/>
      </c>
      <c r="P27" s="18">
        <f>IF(ISERROR(VLOOKUP(B27,Trier!$A$1:$I$32,9,FALSE)),"",VLOOKUP(B27,Trier!$A$1:$I$32,9,FALSE))</f>
        <v>0</v>
      </c>
      <c r="Q27" s="22"/>
      <c r="R27" s="23"/>
      <c r="S27" s="24" t="str">
        <f t="shared" si="10"/>
        <v/>
      </c>
      <c r="T27" s="21">
        <f t="shared" si="11"/>
        <v>9.094736842105263</v>
      </c>
      <c r="U27" s="25">
        <f>MONTH(A:A)</f>
        <v>5</v>
      </c>
      <c r="V27" s="26">
        <f>YEAR(A:A)</f>
        <v>2007</v>
      </c>
      <c r="W27" s="27"/>
      <c r="Y27" s="29"/>
    </row>
    <row r="28" spans="1:25" s="28" customFormat="1" ht="18" x14ac:dyDescent="0.25">
      <c r="A28" s="14">
        <v>39231</v>
      </c>
      <c r="B28" s="15">
        <v>828</v>
      </c>
      <c r="C28" s="15">
        <f>IF(ISNA(VLOOKUP(B28,Trier!$A$1:$E$32,2,FALSE)),"",VLOOKUP(B28,Trier!$A$1:$E$32,2,FALSE))</f>
        <v>928</v>
      </c>
      <c r="D28" s="15">
        <f>IF(ISNA(VLOOKUP(B28,Trier!$A$1:$E$32,3,FALSE)),"",VLOOKUP(B28,Trier!$A$1:$E$32,3,FALSE))</f>
        <v>104</v>
      </c>
      <c r="E28" s="16" t="str">
        <f>IF(ISNA(VLOOKUP(B28,Trier!$A$1:$E$32,4,FALSE)),"",VLOOKUP(B28,Trier!$A$1:$E$32,4,FALSE))</f>
        <v>Radis1</v>
      </c>
      <c r="F28" s="17" t="str">
        <f>IF(ISNA(VLOOKUP(B28,Trier!$A$1:$E$32,5,FALSE)),"",VLOOKUP(B28,Trier!$A$1:$E$32,5,FALSE))</f>
        <v>Radis</v>
      </c>
      <c r="G28" s="15">
        <f>IF(ISERROR(VLOOKUP(B28,Trier!$A$1:$F$32,6,FALSE)),"",VLOOKUP(B28,Trier!$A$1:$F$32,6,FALSE))</f>
        <v>1</v>
      </c>
      <c r="H28" s="18" t="str">
        <f>IF(ISERROR(VLOOKUP(B28,Trier!$A$1:$G$32,7,FALSE)),"",VLOOKUP(B28,Trier!$A$1:$G$32,7,FALSE))</f>
        <v>ur</v>
      </c>
      <c r="I28" s="19">
        <v>6</v>
      </c>
      <c r="J28" s="23">
        <v>13.5</v>
      </c>
      <c r="K28" s="21">
        <f t="shared" si="8"/>
        <v>38.4</v>
      </c>
      <c r="L28" s="18">
        <f>IF(ISERROR(VLOOKUP(B28,Trier!$A$1:$H$32,8,FALSE)),"",VLOOKUP(B28,Trier!$A$1:$H$32,8,FALSE))</f>
        <v>0</v>
      </c>
      <c r="M28" s="22"/>
      <c r="N28" s="23"/>
      <c r="O28" s="24" t="str">
        <f t="shared" si="9"/>
        <v/>
      </c>
      <c r="P28" s="18">
        <f>IF(ISERROR(VLOOKUP(B28,Trier!$A$1:$I$32,9,FALSE)),"",VLOOKUP(B28,Trier!$A$1:$I$32,9,FALSE))</f>
        <v>0</v>
      </c>
      <c r="Q28" s="22"/>
      <c r="R28" s="23"/>
      <c r="S28" s="24" t="str">
        <f t="shared" si="10"/>
        <v/>
      </c>
      <c r="T28" s="21">
        <f t="shared" si="11"/>
        <v>38.4</v>
      </c>
      <c r="U28" s="25">
        <f>MONTH(A:A)</f>
        <v>5</v>
      </c>
      <c r="V28" s="26">
        <f>YEAR(A:A)</f>
        <v>2007</v>
      </c>
      <c r="W28" s="27"/>
      <c r="Y28" s="29"/>
    </row>
    <row r="29" spans="1:25" s="28" customFormat="1" ht="18" x14ac:dyDescent="0.25">
      <c r="A29" s="14">
        <v>39252</v>
      </c>
      <c r="B29" s="15">
        <v>801</v>
      </c>
      <c r="C29" s="15">
        <f>IF(ISNA(VLOOKUP(B29,Trier!$A$1:$E$32,2,FALSE)),"",VLOOKUP(B29,Trier!$A$1:$E$32,2,FALSE))</f>
        <v>901</v>
      </c>
      <c r="D29" s="15">
        <f>IF(ISNA(VLOOKUP(B29,Trier!$A$1:$E$32,3,FALSE)),"",VLOOKUP(B29,Trier!$A$1:$E$32,3,FALSE))</f>
        <v>104</v>
      </c>
      <c r="E29" s="16" t="str">
        <f>IF(ISNA(VLOOKUP(B29,Trier!$A$1:$E$32,4,FALSE)),"",VLOOKUP(B29,Trier!$A$1:$E$32,4,FALSE))</f>
        <v>melon1</v>
      </c>
      <c r="F29" s="17" t="str">
        <f>IF(ISNA(VLOOKUP(B29,Trier!$A$1:$E$32,5,FALSE)),"",VLOOKUP(B29,Trier!$A$1:$E$32,5,FALSE))</f>
        <v>melon</v>
      </c>
      <c r="G29" s="15">
        <f>IF(ISERROR(VLOOKUP(B29,Trier!$A$1:$F$32,6,FALSE)),"",VLOOKUP(B29,Trier!$A$1:$F$32,6,FALSE))</f>
        <v>2</v>
      </c>
      <c r="H29" s="18" t="str">
        <f>IF(ISERROR(VLOOKUP(B29,Trier!$A$1:$G$32,7,FALSE)),"",VLOOKUP(B29,Trier!$A$1:$G$32,7,FALSE))</f>
        <v>bb</v>
      </c>
      <c r="I29" s="19">
        <v>66</v>
      </c>
      <c r="J29" s="23">
        <v>60</v>
      </c>
      <c r="K29" s="21">
        <f t="shared" ref="K29:K57" si="12" xml:space="preserve"> IF(ISERROR(I29/J29*86.4),"",I29/J29*86.4)</f>
        <v>95.04000000000002</v>
      </c>
      <c r="L29" s="18" t="str">
        <f>IF(ISERROR(VLOOKUP(B29,Trier!$A$1:$H$32,8,FALSE)),"",VLOOKUP(B29,Trier!$A$1:$H$32,8,FALSE))</f>
        <v>nd,</v>
      </c>
      <c r="M29" s="22">
        <v>16</v>
      </c>
      <c r="N29" s="23">
        <v>60</v>
      </c>
      <c r="O29" s="24">
        <f t="shared" ref="O29:O57" si="13" xml:space="preserve"> IF(ISERROR(M29/N29*86.4),"",M29/N29*86.4)</f>
        <v>23.040000000000003</v>
      </c>
      <c r="P29" s="18">
        <f>IF(ISERROR(VLOOKUP(B29,Trier!$A$1:$I$32,9,FALSE)),"",VLOOKUP(B29,Trier!$A$1:$I$32,9,FALSE))</f>
        <v>0</v>
      </c>
      <c r="Q29" s="22"/>
      <c r="R29" s="23"/>
      <c r="S29" s="24" t="str">
        <f t="shared" ref="S29:S57" si="14" xml:space="preserve"> IF(ISERROR(Q29/R29*86.4),"",Q29/R29*86.4)</f>
        <v/>
      </c>
      <c r="T29" s="21">
        <f t="shared" ref="T29:T57" si="15">IF(ISERROR(SUM(K29,O29,S29)),"",SUM(K29,O29,S29))</f>
        <v>118.08000000000003</v>
      </c>
      <c r="U29" s="25">
        <f>MONTH(A:A)</f>
        <v>6</v>
      </c>
      <c r="V29" s="26">
        <f>YEAR(A:A)</f>
        <v>2007</v>
      </c>
      <c r="W29" s="27"/>
      <c r="Y29" s="29"/>
    </row>
    <row r="30" spans="1:25" s="28" customFormat="1" ht="18" x14ac:dyDescent="0.25">
      <c r="A30" s="14">
        <v>39254</v>
      </c>
      <c r="B30" s="15">
        <v>810</v>
      </c>
      <c r="C30" s="15">
        <f>IF(ISNA(VLOOKUP(B30,Trier!$A$1:$E$32,2,FALSE)),"",VLOOKUP(B30,Trier!$A$1:$E$32,2,FALSE))</f>
        <v>910</v>
      </c>
      <c r="D30" s="15">
        <f>IF(ISNA(VLOOKUP(B30,Trier!$A$1:$E$32,3,FALSE)),"",VLOOKUP(B30,Trier!$A$1:$E$32,3,FALSE))</f>
        <v>104</v>
      </c>
      <c r="E30" s="16" t="str">
        <f>IF(ISNA(VLOOKUP(B30,Trier!$A$1:$E$32,4,FALSE)),"",VLOOKUP(B30,Trier!$A$1:$E$32,4,FALSE))</f>
        <v>potimaron1</v>
      </c>
      <c r="F30" s="17" t="str">
        <f>IF(ISNA(VLOOKUP(B30,Trier!$A$1:$E$32,5,FALSE)),"",VLOOKUP(B30,Trier!$A$1:$E$32,5,FALSE))</f>
        <v>potimaron</v>
      </c>
      <c r="G30" s="15">
        <f>IF(ISERROR(VLOOKUP(B30,Trier!$A$1:$F$32,6,FALSE)),"",VLOOKUP(B30,Trier!$A$1:$F$32,6,FALSE))</f>
        <v>2</v>
      </c>
      <c r="H30" s="18" t="str">
        <f>IF(ISERROR(VLOOKUP(B30,Trier!$A$1:$G$32,7,FALSE)),"",VLOOKUP(B30,Trier!$A$1:$G$32,7,FALSE))</f>
        <v>te</v>
      </c>
      <c r="I30" s="19">
        <v>10</v>
      </c>
      <c r="J30" s="23">
        <v>57</v>
      </c>
      <c r="K30" s="21">
        <f t="shared" si="12"/>
        <v>15.157894736842106</v>
      </c>
      <c r="L30" s="18" t="str">
        <f>IF(ISERROR(VLOOKUP(B30,Trier!$A$1:$H$32,8,FALSE)),"",VLOOKUP(B30,Trier!$A$1:$H$32,8,FALSE))</f>
        <v>tkjtdj</v>
      </c>
      <c r="M30" s="22"/>
      <c r="N30" s="23"/>
      <c r="O30" s="24" t="str">
        <f t="shared" si="13"/>
        <v/>
      </c>
      <c r="P30" s="18">
        <f>IF(ISERROR(VLOOKUP(B30,Trier!$A$1:$I$32,9,FALSE)),"",VLOOKUP(B30,Trier!$A$1:$I$32,9,FALSE))</f>
        <v>0</v>
      </c>
      <c r="Q30" s="22"/>
      <c r="R30" s="23"/>
      <c r="S30" s="24" t="str">
        <f t="shared" si="14"/>
        <v/>
      </c>
      <c r="T30" s="21">
        <f t="shared" si="15"/>
        <v>15.157894736842106</v>
      </c>
      <c r="U30" s="25">
        <f>MONTH(A:A)</f>
        <v>6</v>
      </c>
      <c r="V30" s="26">
        <f>YEAR(A:A)</f>
        <v>2007</v>
      </c>
      <c r="W30" s="27"/>
      <c r="Y30" s="29"/>
    </row>
    <row r="31" spans="1:25" s="28" customFormat="1" ht="18" x14ac:dyDescent="0.25">
      <c r="A31" s="14">
        <v>39254</v>
      </c>
      <c r="B31" s="15">
        <v>809</v>
      </c>
      <c r="C31" s="15">
        <f>IF(ISNA(VLOOKUP(B31,Trier!$A$1:$E$32,2,FALSE)),"",VLOOKUP(B31,Trier!$A$1:$E$32,2,FALSE))</f>
        <v>909</v>
      </c>
      <c r="D31" s="15">
        <f>IF(ISNA(VLOOKUP(B31,Trier!$A$1:$E$32,3,FALSE)),"",VLOOKUP(B31,Trier!$A$1:$E$32,3,FALSE))</f>
        <v>104</v>
      </c>
      <c r="E31" s="16" t="str">
        <f>IF(ISNA(VLOOKUP(B31,Trier!$A$1:$E$32,4,FALSE)),"",VLOOKUP(B31,Trier!$A$1:$E$32,4,FALSE))</f>
        <v>artichauts1</v>
      </c>
      <c r="F31" s="17" t="str">
        <f>IF(ISNA(VLOOKUP(B31,Trier!$A$1:$E$32,5,FALSE)),"",VLOOKUP(B31,Trier!$A$1:$E$32,5,FALSE))</f>
        <v>artichauts</v>
      </c>
      <c r="G31" s="15">
        <f>IF(ISERROR(VLOOKUP(B31,Trier!$A$1:$F$32,6,FALSE)),"",VLOOKUP(B31,Trier!$A$1:$F$32,6,FALSE))</f>
        <v>2</v>
      </c>
      <c r="H31" s="18" t="str">
        <f>IF(ISERROR(VLOOKUP(B31,Trier!$A$1:$G$32,7,FALSE)),"",VLOOKUP(B31,Trier!$A$1:$G$32,7,FALSE))</f>
        <v>k</v>
      </c>
      <c r="I31" s="19">
        <v>10</v>
      </c>
      <c r="J31" s="23">
        <v>20</v>
      </c>
      <c r="K31" s="21">
        <f t="shared" si="12"/>
        <v>43.2</v>
      </c>
      <c r="L31" s="18" t="str">
        <f>IF(ISERROR(VLOOKUP(B31,Trier!$A$1:$H$32,8,FALSE)),"",VLOOKUP(B31,Trier!$A$1:$H$32,8,FALSE))</f>
        <v>tjkedk,</v>
      </c>
      <c r="M31" s="22"/>
      <c r="N31" s="23"/>
      <c r="O31" s="24" t="str">
        <f t="shared" si="13"/>
        <v/>
      </c>
      <c r="P31" s="18">
        <f>IF(ISERROR(VLOOKUP(B31,Trier!$A$1:$I$32,9,FALSE)),"",VLOOKUP(B31,Trier!$A$1:$I$32,9,FALSE))</f>
        <v>0</v>
      </c>
      <c r="Q31" s="22"/>
      <c r="R31" s="23"/>
      <c r="S31" s="24" t="str">
        <f t="shared" si="14"/>
        <v/>
      </c>
      <c r="T31" s="21">
        <f t="shared" si="15"/>
        <v>43.2</v>
      </c>
      <c r="U31" s="25">
        <f>MONTH(A:A)</f>
        <v>6</v>
      </c>
      <c r="V31" s="26">
        <f>YEAR(A:A)</f>
        <v>2007</v>
      </c>
      <c r="W31" s="27"/>
      <c r="Y31" s="29"/>
    </row>
    <row r="32" spans="1:25" s="28" customFormat="1" ht="18" x14ac:dyDescent="0.25">
      <c r="A32" s="14">
        <v>39254</v>
      </c>
      <c r="B32" s="15">
        <v>828</v>
      </c>
      <c r="C32" s="15">
        <f>IF(ISNA(VLOOKUP(B32,Trier!$A$1:$E$32,2,FALSE)),"",VLOOKUP(B32,Trier!$A$1:$E$32,2,FALSE))</f>
        <v>928</v>
      </c>
      <c r="D32" s="15">
        <f>IF(ISNA(VLOOKUP(B32,Trier!$A$1:$E$32,3,FALSE)),"",VLOOKUP(B32,Trier!$A$1:$E$32,3,FALSE))</f>
        <v>104</v>
      </c>
      <c r="E32" s="16" t="str">
        <f>IF(ISNA(VLOOKUP(B32,Trier!$A$1:$E$32,4,FALSE)),"",VLOOKUP(B32,Trier!$A$1:$E$32,4,FALSE))</f>
        <v>Radis1</v>
      </c>
      <c r="F32" s="17" t="str">
        <f>IF(ISNA(VLOOKUP(B32,Trier!$A$1:$E$32,5,FALSE)),"",VLOOKUP(B32,Trier!$A$1:$E$32,5,FALSE))</f>
        <v>Radis</v>
      </c>
      <c r="G32" s="15">
        <f>IF(ISERROR(VLOOKUP(B32,Trier!$A$1:$F$32,6,FALSE)),"",VLOOKUP(B32,Trier!$A$1:$F$32,6,FALSE))</f>
        <v>1</v>
      </c>
      <c r="H32" s="18" t="str">
        <f>IF(ISERROR(VLOOKUP(B32,Trier!$A$1:$G$32,7,FALSE)),"",VLOOKUP(B32,Trier!$A$1:$G$32,7,FALSE))</f>
        <v>ur</v>
      </c>
      <c r="I32" s="19">
        <v>10</v>
      </c>
      <c r="J32" s="23">
        <v>20</v>
      </c>
      <c r="K32" s="21">
        <f t="shared" si="12"/>
        <v>43.2</v>
      </c>
      <c r="L32" s="18">
        <f>IF(ISERROR(VLOOKUP(B32,Trier!$A$1:$H$32,8,FALSE)),"",VLOOKUP(B32,Trier!$A$1:$H$32,8,FALSE))</f>
        <v>0</v>
      </c>
      <c r="M32" s="22"/>
      <c r="N32" s="23"/>
      <c r="O32" s="24" t="str">
        <f t="shared" si="13"/>
        <v/>
      </c>
      <c r="P32" s="18">
        <f>IF(ISERROR(VLOOKUP(B32,Trier!$A$1:$I$32,9,FALSE)),"",VLOOKUP(B32,Trier!$A$1:$I$32,9,FALSE))</f>
        <v>0</v>
      </c>
      <c r="Q32" s="22"/>
      <c r="R32" s="23"/>
      <c r="S32" s="24" t="str">
        <f t="shared" si="14"/>
        <v/>
      </c>
      <c r="T32" s="21">
        <f t="shared" si="15"/>
        <v>43.2</v>
      </c>
      <c r="U32" s="25">
        <f>MONTH(A:A)</f>
        <v>6</v>
      </c>
      <c r="V32" s="26">
        <f>YEAR(A:A)</f>
        <v>2007</v>
      </c>
      <c r="W32" s="27"/>
      <c r="Y32" s="29"/>
    </row>
    <row r="33" spans="1:25" s="28" customFormat="1" ht="18" x14ac:dyDescent="0.25">
      <c r="A33" s="14">
        <v>39254</v>
      </c>
      <c r="B33" s="15">
        <v>817</v>
      </c>
      <c r="C33" s="15">
        <f>IF(ISNA(VLOOKUP(B33,Trier!$A$1:$E$32,2,FALSE)),"",VLOOKUP(B33,Trier!$A$1:$E$32,2,FALSE))</f>
        <v>917</v>
      </c>
      <c r="D33" s="15">
        <f>IF(ISNA(VLOOKUP(B33,Trier!$A$1:$E$32,3,FALSE)),"",VLOOKUP(B33,Trier!$A$1:$E$32,3,FALSE))</f>
        <v>104</v>
      </c>
      <c r="E33" s="16" t="str">
        <f>IF(ISNA(VLOOKUP(B33,Trier!$A$1:$E$32,4,FALSE)),"",VLOOKUP(B33,Trier!$A$1:$E$32,4,FALSE))</f>
        <v>fraise1</v>
      </c>
      <c r="F33" s="17" t="str">
        <f>IF(ISNA(VLOOKUP(B33,Trier!$A$1:$E$32,5,FALSE)),"",VLOOKUP(B33,Trier!$A$1:$E$32,5,FALSE))</f>
        <v>fraise</v>
      </c>
      <c r="G33" s="15">
        <f>IF(ISERROR(VLOOKUP(B33,Trier!$A$1:$F$32,6,FALSE)),"",VLOOKUP(B33,Trier!$A$1:$F$32,6,FALSE))</f>
        <v>2</v>
      </c>
      <c r="H33" s="18" t="str">
        <f>IF(ISERROR(VLOOKUP(B33,Trier!$A$1:$G$32,7,FALSE)),"",VLOOKUP(B33,Trier!$A$1:$G$32,7,FALSE))</f>
        <v>kuy</v>
      </c>
      <c r="I33" s="19">
        <v>10</v>
      </c>
      <c r="J33" s="23">
        <v>26</v>
      </c>
      <c r="K33" s="21">
        <f t="shared" si="12"/>
        <v>33.230769230769234</v>
      </c>
      <c r="L33" s="18" t="str">
        <f>IF(ISERROR(VLOOKUP(B33,Trier!$A$1:$H$32,8,FALSE)),"",VLOOKUP(B33,Trier!$A$1:$H$32,8,FALSE))</f>
        <v>gfshs</v>
      </c>
      <c r="M33" s="22">
        <v>10</v>
      </c>
      <c r="N33" s="23">
        <v>10</v>
      </c>
      <c r="O33" s="24">
        <f t="shared" si="13"/>
        <v>86.4</v>
      </c>
      <c r="P33" s="18">
        <f>IF(ISERROR(VLOOKUP(B33,Trier!$A$1:$I$32,9,FALSE)),"",VLOOKUP(B33,Trier!$A$1:$I$32,9,FALSE))</f>
        <v>0</v>
      </c>
      <c r="Q33" s="22"/>
      <c r="R33" s="23"/>
      <c r="S33" s="24" t="str">
        <f t="shared" si="14"/>
        <v/>
      </c>
      <c r="T33" s="21">
        <f t="shared" si="15"/>
        <v>119.63076923076923</v>
      </c>
      <c r="U33" s="25">
        <f>MONTH(A:A)</f>
        <v>6</v>
      </c>
      <c r="V33" s="26">
        <f>YEAR(A:A)</f>
        <v>2007</v>
      </c>
      <c r="W33" s="27"/>
      <c r="Y33" s="29"/>
    </row>
    <row r="34" spans="1:25" s="28" customFormat="1" ht="18" x14ac:dyDescent="0.25">
      <c r="A34" s="14">
        <v>39261</v>
      </c>
      <c r="B34" s="15">
        <v>823</v>
      </c>
      <c r="C34" s="15">
        <f>IF(ISNA(VLOOKUP(B34,Trier!$A$1:$E$32,2,FALSE)),"",VLOOKUP(B34,Trier!$A$1:$E$32,2,FALSE))</f>
        <v>923</v>
      </c>
      <c r="D34" s="15">
        <f>IF(ISNA(VLOOKUP(B34,Trier!$A$1:$E$32,3,FALSE)),"",VLOOKUP(B34,Trier!$A$1:$E$32,3,FALSE))</f>
        <v>104</v>
      </c>
      <c r="E34" s="16" t="str">
        <f>IF(ISNA(VLOOKUP(B34,Trier!$A$1:$E$32,4,FALSE)),"",VLOOKUP(B34,Trier!$A$1:$E$32,4,FALSE))</f>
        <v>Osfond1</v>
      </c>
      <c r="F34" s="17" t="str">
        <f>IF(ISNA(VLOOKUP(B34,Trier!$A$1:$E$32,5,FALSE)),"",VLOOKUP(B34,Trier!$A$1:$E$32,5,FALSE))</f>
        <v>noisette</v>
      </c>
      <c r="G34" s="15">
        <f>IF(ISERROR(VLOOKUP(B34,Trier!$A$1:$F$32,6,FALSE)),"",VLOOKUP(B34,Trier!$A$1:$F$32,6,FALSE))</f>
        <v>1</v>
      </c>
      <c r="H34" s="18" t="str">
        <f>IF(ISERROR(VLOOKUP(B34,Trier!$A$1:$G$32,7,FALSE)),"",VLOOKUP(B34,Trier!$A$1:$G$32,7,FALSE))</f>
        <v>om</v>
      </c>
      <c r="I34" s="19">
        <v>10</v>
      </c>
      <c r="J34" s="23">
        <v>20</v>
      </c>
      <c r="K34" s="21">
        <f t="shared" si="12"/>
        <v>43.2</v>
      </c>
      <c r="L34" s="18">
        <f>IF(ISERROR(VLOOKUP(B34,Trier!$A$1:$H$32,8,FALSE)),"",VLOOKUP(B34,Trier!$A$1:$H$32,8,FALSE))</f>
        <v>0</v>
      </c>
      <c r="M34" s="22"/>
      <c r="N34" s="23"/>
      <c r="O34" s="24" t="str">
        <f t="shared" si="13"/>
        <v/>
      </c>
      <c r="P34" s="18">
        <f>IF(ISERROR(VLOOKUP(B34,Trier!$A$1:$I$32,9,FALSE)),"",VLOOKUP(B34,Trier!$A$1:$I$32,9,FALSE))</f>
        <v>0</v>
      </c>
      <c r="Q34" s="22"/>
      <c r="R34" s="23"/>
      <c r="S34" s="24" t="str">
        <f t="shared" si="14"/>
        <v/>
      </c>
      <c r="T34" s="21">
        <f t="shared" si="15"/>
        <v>43.2</v>
      </c>
      <c r="U34" s="25">
        <f>MONTH(A:A)</f>
        <v>6</v>
      </c>
      <c r="V34" s="26">
        <f>YEAR(A:A)</f>
        <v>2007</v>
      </c>
      <c r="W34" s="27"/>
      <c r="Y34" s="29"/>
    </row>
    <row r="35" spans="1:25" s="28" customFormat="1" ht="18" x14ac:dyDescent="0.25">
      <c r="A35" s="14">
        <v>39266</v>
      </c>
      <c r="B35" s="15">
        <v>810</v>
      </c>
      <c r="C35" s="15">
        <f>IF(ISNA(VLOOKUP(B35,Trier!$A$1:$E$32,2,FALSE)),"",VLOOKUP(B35,Trier!$A$1:$E$32,2,FALSE))</f>
        <v>910</v>
      </c>
      <c r="D35" s="15">
        <f>IF(ISNA(VLOOKUP(B35,Trier!$A$1:$E$32,3,FALSE)),"",VLOOKUP(B35,Trier!$A$1:$E$32,3,FALSE))</f>
        <v>104</v>
      </c>
      <c r="E35" s="16" t="str">
        <f>IF(ISNA(VLOOKUP(B35,Trier!$A$1:$E$32,4,FALSE)),"",VLOOKUP(B35,Trier!$A$1:$E$32,4,FALSE))</f>
        <v>potimaron1</v>
      </c>
      <c r="F35" s="17" t="str">
        <f>IF(ISNA(VLOOKUP(B35,Trier!$A$1:$E$32,5,FALSE)),"",VLOOKUP(B35,Trier!$A$1:$E$32,5,FALSE))</f>
        <v>potimaron</v>
      </c>
      <c r="G35" s="15">
        <f>IF(ISERROR(VLOOKUP(B35,Trier!$A$1:$F$32,6,FALSE)),"",VLOOKUP(B35,Trier!$A$1:$F$32,6,FALSE))</f>
        <v>2</v>
      </c>
      <c r="H35" s="18" t="str">
        <f>IF(ISERROR(VLOOKUP(B35,Trier!$A$1:$G$32,7,FALSE)),"",VLOOKUP(B35,Trier!$A$1:$G$32,7,FALSE))</f>
        <v>te</v>
      </c>
      <c r="I35" s="19">
        <v>10</v>
      </c>
      <c r="J35" s="23">
        <v>41</v>
      </c>
      <c r="K35" s="21">
        <f t="shared" si="12"/>
        <v>21.073170731707318</v>
      </c>
      <c r="L35" s="18" t="str">
        <f>IF(ISERROR(VLOOKUP(B35,Trier!$A$1:$H$32,8,FALSE)),"",VLOOKUP(B35,Trier!$A$1:$H$32,8,FALSE))</f>
        <v>tkjtdj</v>
      </c>
      <c r="M35" s="22"/>
      <c r="N35" s="23"/>
      <c r="O35" s="24" t="str">
        <f t="shared" si="13"/>
        <v/>
      </c>
      <c r="P35" s="18">
        <f>IF(ISERROR(VLOOKUP(B35,Trier!$A$1:$I$32,9,FALSE)),"",VLOOKUP(B35,Trier!$A$1:$I$32,9,FALSE))</f>
        <v>0</v>
      </c>
      <c r="Q35" s="22"/>
      <c r="R35" s="23"/>
      <c r="S35" s="24" t="str">
        <f t="shared" si="14"/>
        <v/>
      </c>
      <c r="T35" s="21">
        <f t="shared" si="15"/>
        <v>21.073170731707318</v>
      </c>
      <c r="U35" s="25">
        <f>MONTH(A:A)</f>
        <v>7</v>
      </c>
      <c r="V35" s="26">
        <f>YEAR(A:A)</f>
        <v>2007</v>
      </c>
      <c r="W35" s="27"/>
      <c r="Y35" s="29"/>
    </row>
    <row r="36" spans="1:25" s="28" customFormat="1" ht="18" x14ac:dyDescent="0.25">
      <c r="A36" s="14">
        <v>39266</v>
      </c>
      <c r="B36" s="15">
        <v>809</v>
      </c>
      <c r="C36" s="15">
        <f>IF(ISNA(VLOOKUP(B36,Trier!$A$1:$E$32,2,FALSE)),"",VLOOKUP(B36,Trier!$A$1:$E$32,2,FALSE))</f>
        <v>909</v>
      </c>
      <c r="D36" s="15">
        <f>IF(ISNA(VLOOKUP(B36,Trier!$A$1:$E$32,3,FALSE)),"",VLOOKUP(B36,Trier!$A$1:$E$32,3,FALSE))</f>
        <v>104</v>
      </c>
      <c r="E36" s="16" t="str">
        <f>IF(ISNA(VLOOKUP(B36,Trier!$A$1:$E$32,4,FALSE)),"",VLOOKUP(B36,Trier!$A$1:$E$32,4,FALSE))</f>
        <v>artichauts1</v>
      </c>
      <c r="F36" s="17" t="str">
        <f>IF(ISNA(VLOOKUP(B36,Trier!$A$1:$E$32,5,FALSE)),"",VLOOKUP(B36,Trier!$A$1:$E$32,5,FALSE))</f>
        <v>artichauts</v>
      </c>
      <c r="G36" s="15">
        <f>IF(ISERROR(VLOOKUP(B36,Trier!$A$1:$F$32,6,FALSE)),"",VLOOKUP(B36,Trier!$A$1:$F$32,6,FALSE))</f>
        <v>2</v>
      </c>
      <c r="H36" s="18" t="str">
        <f>IF(ISERROR(VLOOKUP(B36,Trier!$A$1:$G$32,7,FALSE)),"",VLOOKUP(B36,Trier!$A$1:$G$32,7,FALSE))</f>
        <v>k</v>
      </c>
      <c r="I36" s="19">
        <v>10</v>
      </c>
      <c r="J36" s="23">
        <v>87</v>
      </c>
      <c r="K36" s="21">
        <f t="shared" si="12"/>
        <v>9.931034482758621</v>
      </c>
      <c r="L36" s="18" t="str">
        <f>IF(ISERROR(VLOOKUP(B36,Trier!$A$1:$H$32,8,FALSE)),"",VLOOKUP(B36,Trier!$A$1:$H$32,8,FALSE))</f>
        <v>tjkedk,</v>
      </c>
      <c r="M36" s="22"/>
      <c r="N36" s="23"/>
      <c r="O36" s="24" t="str">
        <f t="shared" si="13"/>
        <v/>
      </c>
      <c r="P36" s="18">
        <f>IF(ISERROR(VLOOKUP(B36,Trier!$A$1:$I$32,9,FALSE)),"",VLOOKUP(B36,Trier!$A$1:$I$32,9,FALSE))</f>
        <v>0</v>
      </c>
      <c r="Q36" s="22"/>
      <c r="R36" s="23"/>
      <c r="S36" s="24" t="str">
        <f t="shared" si="14"/>
        <v/>
      </c>
      <c r="T36" s="21">
        <f t="shared" si="15"/>
        <v>9.931034482758621</v>
      </c>
      <c r="U36" s="25">
        <f>MONTH(A:A)</f>
        <v>7</v>
      </c>
      <c r="V36" s="26">
        <f>YEAR(A:A)</f>
        <v>2007</v>
      </c>
      <c r="W36" s="27"/>
      <c r="Y36" s="29"/>
    </row>
    <row r="37" spans="1:25" s="28" customFormat="1" ht="18" customHeight="1" x14ac:dyDescent="0.25">
      <c r="A37" s="14">
        <v>39266</v>
      </c>
      <c r="B37" s="15">
        <v>824</v>
      </c>
      <c r="C37" s="15">
        <f>IF(ISNA(VLOOKUP(B37,Trier!$A$1:$E$32,2,FALSE)),"",VLOOKUP(B37,Trier!$A$1:$E$32,2,FALSE))</f>
        <v>924</v>
      </c>
      <c r="D37" s="15">
        <f>IF(ISNA(VLOOKUP(B37,Trier!$A$1:$E$32,3,FALSE)),"",VLOOKUP(B37,Trier!$A$1:$E$32,3,FALSE))</f>
        <v>104</v>
      </c>
      <c r="E37" s="16" t="str">
        <f>IF(ISNA(VLOOKUP(B37,Trier!$A$1:$E$32,4,FALSE)),"",VLOOKUP(B37,Trier!$A$1:$E$32,4,FALSE))</f>
        <v>poreaux1</v>
      </c>
      <c r="F37" s="17" t="str">
        <f>IF(ISNA(VLOOKUP(B37,Trier!$A$1:$E$32,5,FALSE)),"",VLOOKUP(B37,Trier!$A$1:$E$32,5,FALSE))</f>
        <v>poireaux</v>
      </c>
      <c r="G37" s="15">
        <f>IF(ISERROR(VLOOKUP(B37,Trier!$A$1:$F$32,6,FALSE)),"",VLOOKUP(B37,Trier!$A$1:$F$32,6,FALSE))</f>
        <v>1</v>
      </c>
      <c r="H37" s="18" t="str">
        <f>IF(ISERROR(VLOOKUP(B37,Trier!$A$1:$G$32,7,FALSE)),"",VLOOKUP(B37,Trier!$A$1:$G$32,7,FALSE))</f>
        <v>hghf</v>
      </c>
      <c r="I37" s="19">
        <v>10</v>
      </c>
      <c r="J37" s="23">
        <v>105</v>
      </c>
      <c r="K37" s="21">
        <f t="shared" si="12"/>
        <v>8.2285714285714295</v>
      </c>
      <c r="L37" s="18">
        <f>IF(ISERROR(VLOOKUP(B37,Trier!$A$1:$H$32,8,FALSE)),"",VLOOKUP(B37,Trier!$A$1:$H$32,8,FALSE))</f>
        <v>0</v>
      </c>
      <c r="M37" s="22"/>
      <c r="N37" s="23"/>
      <c r="O37" s="24" t="str">
        <f t="shared" si="13"/>
        <v/>
      </c>
      <c r="P37" s="18">
        <f>IF(ISERROR(VLOOKUP(B37,Trier!$A$1:$I$32,9,FALSE)),"",VLOOKUP(B37,Trier!$A$1:$I$32,9,FALSE))</f>
        <v>0</v>
      </c>
      <c r="Q37" s="22"/>
      <c r="R37" s="23"/>
      <c r="S37" s="24" t="str">
        <f t="shared" si="14"/>
        <v/>
      </c>
      <c r="T37" s="21">
        <f t="shared" si="15"/>
        <v>8.2285714285714295</v>
      </c>
      <c r="U37" s="25">
        <f>MONTH(A:A)</f>
        <v>7</v>
      </c>
      <c r="V37" s="26">
        <f>YEAR(A:A)</f>
        <v>2007</v>
      </c>
      <c r="W37" s="27"/>
      <c r="Y37" s="29"/>
    </row>
    <row r="38" spans="1:25" s="28" customFormat="1" ht="18" x14ac:dyDescent="0.25">
      <c r="A38" s="14">
        <v>39323</v>
      </c>
      <c r="B38" s="15">
        <v>812</v>
      </c>
      <c r="C38" s="15">
        <f>IF(ISNA(VLOOKUP(B38,Trier!$A$1:$E$32,2,FALSE)),"",VLOOKUP(B38,Trier!$A$1:$E$32,2,FALSE))</f>
        <v>912</v>
      </c>
      <c r="D38" s="15">
        <f>IF(ISNA(VLOOKUP(B38,Trier!$A$1:$E$32,3,FALSE)),"",VLOOKUP(B38,Trier!$A$1:$E$32,3,FALSE))</f>
        <v>104</v>
      </c>
      <c r="E38" s="16" t="str">
        <f>IF(ISNA(VLOOKUP(B38,Trier!$A$1:$E$32,4,FALSE)),"",VLOOKUP(B38,Trier!$A$1:$E$32,4,FALSE))</f>
        <v>ratatouille1</v>
      </c>
      <c r="F38" s="17" t="str">
        <f>IF(ISNA(VLOOKUP(B38,Trier!$A$1:$E$32,5,FALSE)),"",VLOOKUP(B38,Trier!$A$1:$E$32,5,FALSE))</f>
        <v>ratatouille</v>
      </c>
      <c r="G38" s="15">
        <f>IF(ISERROR(VLOOKUP(B38,Trier!$A$1:$F$32,6,FALSE)),"",VLOOKUP(B38,Trier!$A$1:$F$32,6,FALSE))</f>
        <v>1</v>
      </c>
      <c r="H38" s="18" t="str">
        <f>IF(ISERROR(VLOOKUP(B38,Trier!$A$1:$G$32,7,FALSE)),"",VLOOKUP(B38,Trier!$A$1:$G$32,7,FALSE))</f>
        <v>uy-z</v>
      </c>
      <c r="I38" s="19">
        <v>10</v>
      </c>
      <c r="J38" s="23">
        <v>41</v>
      </c>
      <c r="K38" s="21">
        <f t="shared" si="12"/>
        <v>21.073170731707318</v>
      </c>
      <c r="L38" s="18">
        <f>IF(ISERROR(VLOOKUP(B38,Trier!$A$1:$H$32,8,FALSE)),"",VLOOKUP(B38,Trier!$A$1:$H$32,8,FALSE))</f>
        <v>0</v>
      </c>
      <c r="M38" s="22"/>
      <c r="N38" s="23"/>
      <c r="O38" s="24" t="str">
        <f t="shared" si="13"/>
        <v/>
      </c>
      <c r="P38" s="18">
        <f>IF(ISERROR(VLOOKUP(B38,Trier!$A$1:$I$32,9,FALSE)),"",VLOOKUP(B38,Trier!$A$1:$I$32,9,FALSE))</f>
        <v>0</v>
      </c>
      <c r="Q38" s="22"/>
      <c r="R38" s="23"/>
      <c r="S38" s="24" t="str">
        <f t="shared" si="14"/>
        <v/>
      </c>
      <c r="T38" s="21">
        <f t="shared" si="15"/>
        <v>21.073170731707318</v>
      </c>
      <c r="U38" s="25">
        <f>MONTH(A:A)</f>
        <v>8</v>
      </c>
      <c r="V38" s="26">
        <f>YEAR(A:A)</f>
        <v>2007</v>
      </c>
      <c r="W38" s="27"/>
      <c r="Y38" s="29"/>
    </row>
    <row r="39" spans="1:25" s="28" customFormat="1" ht="18" x14ac:dyDescent="0.25">
      <c r="A39" s="14">
        <v>39323</v>
      </c>
      <c r="B39" s="15">
        <v>813</v>
      </c>
      <c r="C39" s="15">
        <f>IF(ISNA(VLOOKUP(B39,Trier!$A$1:$E$32,2,FALSE)),"",VLOOKUP(B39,Trier!$A$1:$E$32,2,FALSE))</f>
        <v>913</v>
      </c>
      <c r="D39" s="15">
        <f>IF(ISNA(VLOOKUP(B39,Trier!$A$1:$E$32,3,FALSE)),"",VLOOKUP(B39,Trier!$A$1:$E$32,3,FALSE))</f>
        <v>104</v>
      </c>
      <c r="E39" s="16" t="str">
        <f>IF(ISNA(VLOOKUP(B39,Trier!$A$1:$E$32,4,FALSE)),"",VLOOKUP(B39,Trier!$A$1:$E$32,4,FALSE))</f>
        <v>cactus1</v>
      </c>
      <c r="F39" s="17" t="str">
        <f>IF(ISNA(VLOOKUP(B39,Trier!$A$1:$E$32,5,FALSE)),"",VLOOKUP(B39,Trier!$A$1:$E$32,5,FALSE))</f>
        <v>cactus</v>
      </c>
      <c r="G39" s="15">
        <f>IF(ISERROR(VLOOKUP(B39,Trier!$A$1:$F$32,6,FALSE)),"",VLOOKUP(B39,Trier!$A$1:$F$32,6,FALSE))</f>
        <v>1</v>
      </c>
      <c r="H39" s="18" t="str">
        <f>IF(ISERROR(VLOOKUP(B39,Trier!$A$1:$G$32,7,FALSE)),"",VLOOKUP(B39,Trier!$A$1:$G$32,7,FALSE))</f>
        <v>uj</v>
      </c>
      <c r="I39" s="19">
        <v>2</v>
      </c>
      <c r="J39" s="23">
        <v>9</v>
      </c>
      <c r="K39" s="21">
        <f t="shared" si="12"/>
        <v>19.2</v>
      </c>
      <c r="L39" s="18">
        <f>IF(ISERROR(VLOOKUP(B39,Trier!$A$1:$H$32,8,FALSE)),"",VLOOKUP(B39,Trier!$A$1:$H$32,8,FALSE))</f>
        <v>0</v>
      </c>
      <c r="M39" s="22"/>
      <c r="N39" s="23"/>
      <c r="O39" s="24" t="str">
        <f t="shared" si="13"/>
        <v/>
      </c>
      <c r="P39" s="18">
        <f>IF(ISERROR(VLOOKUP(B39,Trier!$A$1:$I$32,9,FALSE)),"",VLOOKUP(B39,Trier!$A$1:$I$32,9,FALSE))</f>
        <v>0</v>
      </c>
      <c r="Q39" s="22"/>
      <c r="R39" s="23"/>
      <c r="S39" s="24" t="str">
        <f t="shared" si="14"/>
        <v/>
      </c>
      <c r="T39" s="21">
        <f t="shared" si="15"/>
        <v>19.2</v>
      </c>
      <c r="U39" s="25">
        <f>MONTH(A:A)</f>
        <v>8</v>
      </c>
      <c r="V39" s="26">
        <f>YEAR(A:A)</f>
        <v>2007</v>
      </c>
      <c r="W39" s="27"/>
      <c r="Y39" s="29"/>
    </row>
    <row r="40" spans="1:25" s="28" customFormat="1" ht="18" x14ac:dyDescent="0.25">
      <c r="A40" s="14">
        <v>39323</v>
      </c>
      <c r="B40" s="15">
        <v>823</v>
      </c>
      <c r="C40" s="15">
        <f>IF(ISNA(VLOOKUP(B40,Trier!$A$1:$E$32,2,FALSE)),"",VLOOKUP(B40,Trier!$A$1:$E$32,2,FALSE))</f>
        <v>923</v>
      </c>
      <c r="D40" s="15">
        <f>IF(ISNA(VLOOKUP(B40,Trier!$A$1:$E$32,3,FALSE)),"",VLOOKUP(B40,Trier!$A$1:$E$32,3,FALSE))</f>
        <v>104</v>
      </c>
      <c r="E40" s="16" t="str">
        <f>IF(ISNA(VLOOKUP(B40,Trier!$A$1:$E$32,4,FALSE)),"",VLOOKUP(B40,Trier!$A$1:$E$32,4,FALSE))</f>
        <v>Osfond1</v>
      </c>
      <c r="F40" s="17" t="str">
        <f>IF(ISNA(VLOOKUP(B40,Trier!$A$1:$E$32,5,FALSE)),"",VLOOKUP(B40,Trier!$A$1:$E$32,5,FALSE))</f>
        <v>noisette</v>
      </c>
      <c r="G40" s="15">
        <f>IF(ISERROR(VLOOKUP(B40,Trier!$A$1:$F$32,6,FALSE)),"",VLOOKUP(B40,Trier!$A$1:$F$32,6,FALSE))</f>
        <v>1</v>
      </c>
      <c r="H40" s="18" t="str">
        <f>IF(ISERROR(VLOOKUP(B40,Trier!$A$1:$G$32,7,FALSE)),"",VLOOKUP(B40,Trier!$A$1:$G$32,7,FALSE))</f>
        <v>om</v>
      </c>
      <c r="I40" s="19">
        <v>5</v>
      </c>
      <c r="J40" s="23">
        <v>14</v>
      </c>
      <c r="K40" s="21">
        <f t="shared" si="12"/>
        <v>30.857142857142861</v>
      </c>
      <c r="L40" s="18">
        <f>IF(ISERROR(VLOOKUP(B40,Trier!$A$1:$H$32,8,FALSE)),"",VLOOKUP(B40,Trier!$A$1:$H$32,8,FALSE))</f>
        <v>0</v>
      </c>
      <c r="M40" s="22"/>
      <c r="N40" s="23"/>
      <c r="O40" s="24" t="str">
        <f t="shared" si="13"/>
        <v/>
      </c>
      <c r="P40" s="18">
        <f>IF(ISERROR(VLOOKUP(B40,Trier!$A$1:$I$32,9,FALSE)),"",VLOOKUP(B40,Trier!$A$1:$I$32,9,FALSE))</f>
        <v>0</v>
      </c>
      <c r="Q40" s="22"/>
      <c r="R40" s="23"/>
      <c r="S40" s="24" t="str">
        <f t="shared" si="14"/>
        <v/>
      </c>
      <c r="T40" s="21">
        <f t="shared" si="15"/>
        <v>30.857142857142861</v>
      </c>
      <c r="U40" s="25">
        <f>MONTH(A:A)</f>
        <v>8</v>
      </c>
      <c r="V40" s="26">
        <f>YEAR(A:A)</f>
        <v>2007</v>
      </c>
      <c r="W40" s="27"/>
      <c r="Y40" s="29"/>
    </row>
    <row r="41" spans="1:25" s="28" customFormat="1" ht="18" x14ac:dyDescent="0.25">
      <c r="A41" s="14">
        <v>39323</v>
      </c>
      <c r="B41" s="15">
        <v>824</v>
      </c>
      <c r="C41" s="15">
        <f>IF(ISNA(VLOOKUP(B41,Trier!$A$1:$E$32,2,FALSE)),"",VLOOKUP(B41,Trier!$A$1:$E$32,2,FALSE))</f>
        <v>924</v>
      </c>
      <c r="D41" s="15">
        <f>IF(ISNA(VLOOKUP(B41,Trier!$A$1:$E$32,3,FALSE)),"",VLOOKUP(B41,Trier!$A$1:$E$32,3,FALSE))</f>
        <v>104</v>
      </c>
      <c r="E41" s="16" t="str">
        <f>IF(ISNA(VLOOKUP(B41,Trier!$A$1:$E$32,4,FALSE)),"",VLOOKUP(B41,Trier!$A$1:$E$32,4,FALSE))</f>
        <v>poreaux1</v>
      </c>
      <c r="F41" s="17" t="str">
        <f>IF(ISNA(VLOOKUP(B41,Trier!$A$1:$E$32,5,FALSE)),"",VLOOKUP(B41,Trier!$A$1:$E$32,5,FALSE))</f>
        <v>poireaux</v>
      </c>
      <c r="G41" s="15">
        <f>IF(ISERROR(VLOOKUP(B41,Trier!$A$1:$F$32,6,FALSE)),"",VLOOKUP(B41,Trier!$A$1:$F$32,6,FALSE))</f>
        <v>1</v>
      </c>
      <c r="H41" s="18" t="str">
        <f>IF(ISERROR(VLOOKUP(B41,Trier!$A$1:$G$32,7,FALSE)),"",VLOOKUP(B41,Trier!$A$1:$G$32,7,FALSE))</f>
        <v>hghf</v>
      </c>
      <c r="I41" s="19">
        <v>5</v>
      </c>
      <c r="J41" s="23">
        <v>33</v>
      </c>
      <c r="K41" s="21">
        <f t="shared" si="12"/>
        <v>13.090909090909092</v>
      </c>
      <c r="L41" s="18">
        <f>IF(ISERROR(VLOOKUP(B41,Trier!$A$1:$H$32,8,FALSE)),"",VLOOKUP(B41,Trier!$A$1:$H$32,8,FALSE))</f>
        <v>0</v>
      </c>
      <c r="M41" s="22"/>
      <c r="N41" s="23"/>
      <c r="O41" s="24" t="str">
        <f t="shared" si="13"/>
        <v/>
      </c>
      <c r="P41" s="18">
        <f>IF(ISERROR(VLOOKUP(B41,Trier!$A$1:$I$32,9,FALSE)),"",VLOOKUP(B41,Trier!$A$1:$I$32,9,FALSE))</f>
        <v>0</v>
      </c>
      <c r="Q41" s="22"/>
      <c r="R41" s="23"/>
      <c r="S41" s="24" t="str">
        <f t="shared" si="14"/>
        <v/>
      </c>
      <c r="T41" s="21">
        <f t="shared" si="15"/>
        <v>13.090909090909092</v>
      </c>
      <c r="U41" s="25">
        <f>MONTH(A:A)</f>
        <v>8</v>
      </c>
      <c r="V41" s="26">
        <f>YEAR(A:A)</f>
        <v>2007</v>
      </c>
      <c r="W41" s="27"/>
      <c r="Y41" s="29"/>
    </row>
    <row r="42" spans="1:25" s="28" customFormat="1" ht="18" x14ac:dyDescent="0.25">
      <c r="A42" s="14">
        <v>39440</v>
      </c>
      <c r="B42" s="15">
        <v>812</v>
      </c>
      <c r="C42" s="15">
        <f>IF(ISNA(VLOOKUP(B42,Trier!$A$1:$E$32,2,FALSE)),"",VLOOKUP(B42,Trier!$A$1:$E$32,2,FALSE))</f>
        <v>912</v>
      </c>
      <c r="D42" s="15">
        <f>IF(ISNA(VLOOKUP(B42,Trier!$A$1:$E$32,3,FALSE)),"",VLOOKUP(B42,Trier!$A$1:$E$32,3,FALSE))</f>
        <v>104</v>
      </c>
      <c r="E42" s="16" t="str">
        <f>IF(ISNA(VLOOKUP(B42,Trier!$A$1:$E$32,4,FALSE)),"",VLOOKUP(B42,Trier!$A$1:$E$32,4,FALSE))</f>
        <v>ratatouille1</v>
      </c>
      <c r="F42" s="17" t="str">
        <f>IF(ISNA(VLOOKUP(B42,Trier!$A$1:$E$32,5,FALSE)),"",VLOOKUP(B42,Trier!$A$1:$E$32,5,FALSE))</f>
        <v>ratatouille</v>
      </c>
      <c r="G42" s="15">
        <f>IF(ISERROR(VLOOKUP(B42,Trier!$A$1:$F$32,6,FALSE)),"",VLOOKUP(B42,Trier!$A$1:$F$32,6,FALSE))</f>
        <v>1</v>
      </c>
      <c r="H42" s="18" t="str">
        <f>IF(ISERROR(VLOOKUP(B42,Trier!$A$1:$G$32,7,FALSE)),"",VLOOKUP(B42,Trier!$A$1:$G$32,7,FALSE))</f>
        <v>uy-z</v>
      </c>
      <c r="I42" s="19">
        <v>2</v>
      </c>
      <c r="J42" s="23">
        <v>9</v>
      </c>
      <c r="K42" s="21">
        <f t="shared" si="12"/>
        <v>19.2</v>
      </c>
      <c r="L42" s="18">
        <f>IF(ISERROR(VLOOKUP(B42,Trier!$A$1:$H$32,8,FALSE)),"",VLOOKUP(B42,Trier!$A$1:$H$32,8,FALSE))</f>
        <v>0</v>
      </c>
      <c r="M42" s="22"/>
      <c r="N42" s="23"/>
      <c r="O42" s="24" t="str">
        <f t="shared" si="13"/>
        <v/>
      </c>
      <c r="P42" s="18">
        <f>IF(ISERROR(VLOOKUP(B42,Trier!$A$1:$I$32,9,FALSE)),"",VLOOKUP(B42,Trier!$A$1:$I$32,9,FALSE))</f>
        <v>0</v>
      </c>
      <c r="Q42" s="22"/>
      <c r="R42" s="23"/>
      <c r="S42" s="24" t="str">
        <f t="shared" si="14"/>
        <v/>
      </c>
      <c r="T42" s="21">
        <f t="shared" si="15"/>
        <v>19.2</v>
      </c>
      <c r="U42" s="25">
        <f>MONTH(A:A)</f>
        <v>12</v>
      </c>
      <c r="V42" s="26">
        <f>YEAR(A:A)</f>
        <v>2007</v>
      </c>
      <c r="W42" s="27"/>
      <c r="Y42" s="29"/>
    </row>
    <row r="43" spans="1:25" s="28" customFormat="1" ht="18" x14ac:dyDescent="0.25">
      <c r="A43" s="14">
        <v>39440</v>
      </c>
      <c r="B43" s="15">
        <v>813</v>
      </c>
      <c r="C43" s="15">
        <f>IF(ISNA(VLOOKUP(B43,Trier!$A$1:$E$32,2,FALSE)),"",VLOOKUP(B43,Trier!$A$1:$E$32,2,FALSE))</f>
        <v>913</v>
      </c>
      <c r="D43" s="15">
        <f>IF(ISNA(VLOOKUP(B43,Trier!$A$1:$E$32,3,FALSE)),"",VLOOKUP(B43,Trier!$A$1:$E$32,3,FALSE))</f>
        <v>104</v>
      </c>
      <c r="E43" s="16" t="str">
        <f>IF(ISNA(VLOOKUP(B43,Trier!$A$1:$E$32,4,FALSE)),"",VLOOKUP(B43,Trier!$A$1:$E$32,4,FALSE))</f>
        <v>cactus1</v>
      </c>
      <c r="F43" s="17" t="str">
        <f>IF(ISNA(VLOOKUP(B43,Trier!$A$1:$E$32,5,FALSE)),"",VLOOKUP(B43,Trier!$A$1:$E$32,5,FALSE))</f>
        <v>cactus</v>
      </c>
      <c r="G43" s="15">
        <f>IF(ISERROR(VLOOKUP(B43,Trier!$A$1:$F$32,6,FALSE)),"",VLOOKUP(B43,Trier!$A$1:$F$32,6,FALSE))</f>
        <v>1</v>
      </c>
      <c r="H43" s="18" t="str">
        <f>IF(ISERROR(VLOOKUP(B43,Trier!$A$1:$G$32,7,FALSE)),"",VLOOKUP(B43,Trier!$A$1:$G$32,7,FALSE))</f>
        <v>uj</v>
      </c>
      <c r="I43" s="19">
        <v>10</v>
      </c>
      <c r="J43" s="23">
        <v>41</v>
      </c>
      <c r="K43" s="21">
        <f t="shared" si="12"/>
        <v>21.073170731707318</v>
      </c>
      <c r="L43" s="18">
        <f>IF(ISERROR(VLOOKUP(B43,Trier!$A$1:$H$32,8,FALSE)),"",VLOOKUP(B43,Trier!$A$1:$H$32,8,FALSE))</f>
        <v>0</v>
      </c>
      <c r="M43" s="22"/>
      <c r="N43" s="23"/>
      <c r="O43" s="24" t="str">
        <f t="shared" si="13"/>
        <v/>
      </c>
      <c r="P43" s="18">
        <f>IF(ISERROR(VLOOKUP(B43,Trier!$A$1:$I$32,9,FALSE)),"",VLOOKUP(B43,Trier!$A$1:$I$32,9,FALSE))</f>
        <v>0</v>
      </c>
      <c r="Q43" s="22"/>
      <c r="R43" s="23"/>
      <c r="S43" s="24" t="str">
        <f t="shared" si="14"/>
        <v/>
      </c>
      <c r="T43" s="21">
        <f t="shared" si="15"/>
        <v>21.073170731707318</v>
      </c>
      <c r="U43" s="25">
        <f>MONTH(A:A)</f>
        <v>12</v>
      </c>
      <c r="V43" s="26">
        <f>YEAR(A:A)</f>
        <v>2007</v>
      </c>
      <c r="W43" s="27"/>
      <c r="Y43" s="29"/>
    </row>
    <row r="44" spans="1:25" s="28" customFormat="1" ht="18" x14ac:dyDescent="0.25">
      <c r="A44" s="14">
        <v>39440</v>
      </c>
      <c r="B44" s="15">
        <v>823</v>
      </c>
      <c r="C44" s="15">
        <f>IF(ISNA(VLOOKUP(B44,Trier!$A$1:$E$32,2,FALSE)),"",VLOOKUP(B44,Trier!$A$1:$E$32,2,FALSE))</f>
        <v>923</v>
      </c>
      <c r="D44" s="15">
        <f>IF(ISNA(VLOOKUP(B44,Trier!$A$1:$E$32,3,FALSE)),"",VLOOKUP(B44,Trier!$A$1:$E$32,3,FALSE))</f>
        <v>104</v>
      </c>
      <c r="E44" s="16" t="str">
        <f>IF(ISNA(VLOOKUP(B44,Trier!$A$1:$E$32,4,FALSE)),"",VLOOKUP(B44,Trier!$A$1:$E$32,4,FALSE))</f>
        <v>Osfond1</v>
      </c>
      <c r="F44" s="17" t="str">
        <f>IF(ISNA(VLOOKUP(B44,Trier!$A$1:$E$32,5,FALSE)),"",VLOOKUP(B44,Trier!$A$1:$E$32,5,FALSE))</f>
        <v>noisette</v>
      </c>
      <c r="G44" s="15">
        <f>IF(ISERROR(VLOOKUP(B44,Trier!$A$1:$F$32,6,FALSE)),"",VLOOKUP(B44,Trier!$A$1:$F$32,6,FALSE))</f>
        <v>1</v>
      </c>
      <c r="H44" s="18" t="str">
        <f>IF(ISERROR(VLOOKUP(B44,Trier!$A$1:$G$32,7,FALSE)),"",VLOOKUP(B44,Trier!$A$1:$G$32,7,FALSE))</f>
        <v>om</v>
      </c>
      <c r="I44" s="19">
        <v>10</v>
      </c>
      <c r="J44" s="23">
        <v>13.51</v>
      </c>
      <c r="K44" s="21">
        <f t="shared" si="12"/>
        <v>63.952627683197633</v>
      </c>
      <c r="L44" s="18">
        <f>IF(ISERROR(VLOOKUP(B44,Trier!$A$1:$H$32,8,FALSE)),"",VLOOKUP(B44,Trier!$A$1:$H$32,8,FALSE))</f>
        <v>0</v>
      </c>
      <c r="M44" s="22"/>
      <c r="N44" s="23"/>
      <c r="O44" s="24" t="str">
        <f t="shared" si="13"/>
        <v/>
      </c>
      <c r="P44" s="18">
        <f>IF(ISERROR(VLOOKUP(B44,Trier!$A$1:$I$32,9,FALSE)),"",VLOOKUP(B44,Trier!$A$1:$I$32,9,FALSE))</f>
        <v>0</v>
      </c>
      <c r="Q44" s="22"/>
      <c r="R44" s="23"/>
      <c r="S44" s="24" t="str">
        <f t="shared" si="14"/>
        <v/>
      </c>
      <c r="T44" s="21">
        <f t="shared" si="15"/>
        <v>63.952627683197633</v>
      </c>
      <c r="U44" s="25">
        <f>MONTH(A:A)</f>
        <v>12</v>
      </c>
      <c r="V44" s="26">
        <f>YEAR(A:A)</f>
        <v>2007</v>
      </c>
      <c r="W44" s="27"/>
      <c r="Y44" s="29"/>
    </row>
    <row r="45" spans="1:25" s="28" customFormat="1" ht="18" x14ac:dyDescent="0.25">
      <c r="A45" s="14">
        <v>39440</v>
      </c>
      <c r="B45" s="15">
        <v>824</v>
      </c>
      <c r="C45" s="15">
        <f>IF(ISNA(VLOOKUP(B45,Trier!$A$1:$E$32,2,FALSE)),"",VLOOKUP(B45,Trier!$A$1:$E$32,2,FALSE))</f>
        <v>924</v>
      </c>
      <c r="D45" s="15">
        <f>IF(ISNA(VLOOKUP(B45,Trier!$A$1:$E$32,3,FALSE)),"",VLOOKUP(B45,Trier!$A$1:$E$32,3,FALSE))</f>
        <v>104</v>
      </c>
      <c r="E45" s="16" t="str">
        <f>IF(ISNA(VLOOKUP(B45,Trier!$A$1:$E$32,4,FALSE)),"",VLOOKUP(B45,Trier!$A$1:$E$32,4,FALSE))</f>
        <v>poreaux1</v>
      </c>
      <c r="F45" s="17" t="str">
        <f>IF(ISNA(VLOOKUP(B45,Trier!$A$1:$E$32,5,FALSE)),"",VLOOKUP(B45,Trier!$A$1:$E$32,5,FALSE))</f>
        <v>poireaux</v>
      </c>
      <c r="G45" s="15">
        <f>IF(ISERROR(VLOOKUP(B45,Trier!$A$1:$F$32,6,FALSE)),"",VLOOKUP(B45,Trier!$A$1:$F$32,6,FALSE))</f>
        <v>1</v>
      </c>
      <c r="H45" s="18" t="str">
        <f>IF(ISERROR(VLOOKUP(B45,Trier!$A$1:$G$32,7,FALSE)),"",VLOOKUP(B45,Trier!$A$1:$G$32,7,FALSE))</f>
        <v>hghf</v>
      </c>
      <c r="I45" s="19">
        <v>10</v>
      </c>
      <c r="J45" s="23">
        <v>25.69</v>
      </c>
      <c r="K45" s="21">
        <f t="shared" si="12"/>
        <v>33.63176333203581</v>
      </c>
      <c r="L45" s="18">
        <f>IF(ISERROR(VLOOKUP(B45,Trier!$A$1:$H$32,8,FALSE)),"",VLOOKUP(B45,Trier!$A$1:$H$32,8,FALSE))</f>
        <v>0</v>
      </c>
      <c r="M45" s="22"/>
      <c r="N45" s="23"/>
      <c r="O45" s="24" t="str">
        <f t="shared" si="13"/>
        <v/>
      </c>
      <c r="P45" s="18">
        <f>IF(ISERROR(VLOOKUP(B45,Trier!$A$1:$I$32,9,FALSE)),"",VLOOKUP(B45,Trier!$A$1:$I$32,9,FALSE))</f>
        <v>0</v>
      </c>
      <c r="Q45" s="22"/>
      <c r="R45" s="23"/>
      <c r="S45" s="24" t="str">
        <f t="shared" si="14"/>
        <v/>
      </c>
      <c r="T45" s="21">
        <f t="shared" si="15"/>
        <v>33.63176333203581</v>
      </c>
      <c r="U45" s="25">
        <f>MONTH(A:A)</f>
        <v>12</v>
      </c>
      <c r="V45" s="26">
        <f>YEAR(A:A)</f>
        <v>2007</v>
      </c>
      <c r="W45" s="27"/>
      <c r="Y45" s="29"/>
    </row>
    <row r="46" spans="1:25" s="28" customFormat="1" ht="18" x14ac:dyDescent="0.25">
      <c r="A46" s="14">
        <v>39510</v>
      </c>
      <c r="B46" s="15">
        <v>812</v>
      </c>
      <c r="C46" s="15">
        <f>IF(ISNA(VLOOKUP(B46,Trier!$A$1:$E$32,2,FALSE)),"",VLOOKUP(B46,Trier!$A$1:$E$32,2,FALSE))</f>
        <v>912</v>
      </c>
      <c r="D46" s="15">
        <f>IF(ISNA(VLOOKUP(B46,Trier!$A$1:$E$32,3,FALSE)),"",VLOOKUP(B46,Trier!$A$1:$E$32,3,FALSE))</f>
        <v>104</v>
      </c>
      <c r="E46" s="16" t="str">
        <f>IF(ISNA(VLOOKUP(B46,Trier!$A$1:$E$32,4,FALSE)),"",VLOOKUP(B46,Trier!$A$1:$E$32,4,FALSE))</f>
        <v>ratatouille1</v>
      </c>
      <c r="F46" s="17" t="str">
        <f>IF(ISNA(VLOOKUP(B46,Trier!$A$1:$E$32,5,FALSE)),"",VLOOKUP(B46,Trier!$A$1:$E$32,5,FALSE))</f>
        <v>ratatouille</v>
      </c>
      <c r="G46" s="15">
        <f>IF(ISERROR(VLOOKUP(B46,Trier!$A$1:$F$32,6,FALSE)),"",VLOOKUP(B46,Trier!$A$1:$F$32,6,FALSE))</f>
        <v>1</v>
      </c>
      <c r="H46" s="18" t="str">
        <f>IF(ISERROR(VLOOKUP(B46,Trier!$A$1:$G$32,7,FALSE)),"",VLOOKUP(B46,Trier!$A$1:$G$32,7,FALSE))</f>
        <v>uy-z</v>
      </c>
      <c r="I46" s="19">
        <v>1</v>
      </c>
      <c r="J46" s="23">
        <v>9</v>
      </c>
      <c r="K46" s="21">
        <f t="shared" si="12"/>
        <v>9.6</v>
      </c>
      <c r="L46" s="18">
        <f>IF(ISERROR(VLOOKUP(B46,Trier!$A$1:$H$32,8,FALSE)),"",VLOOKUP(B46,Trier!$A$1:$H$32,8,FALSE))</f>
        <v>0</v>
      </c>
      <c r="M46" s="22"/>
      <c r="N46" s="23"/>
      <c r="O46" s="24" t="str">
        <f t="shared" si="13"/>
        <v/>
      </c>
      <c r="P46" s="18">
        <f>IF(ISERROR(VLOOKUP(B46,Trier!$A$1:$I$32,9,FALSE)),"",VLOOKUP(B46,Trier!$A$1:$I$32,9,FALSE))</f>
        <v>0</v>
      </c>
      <c r="Q46" s="22"/>
      <c r="R46" s="23"/>
      <c r="S46" s="24" t="str">
        <f t="shared" si="14"/>
        <v/>
      </c>
      <c r="T46" s="21">
        <f t="shared" si="15"/>
        <v>9.6</v>
      </c>
      <c r="U46" s="25">
        <f>MONTH(A:A)</f>
        <v>3</v>
      </c>
      <c r="V46" s="26">
        <f>YEAR(A:A)</f>
        <v>2008</v>
      </c>
      <c r="W46" s="27"/>
      <c r="Y46" s="29"/>
    </row>
    <row r="47" spans="1:25" s="28" customFormat="1" ht="18" customHeight="1" x14ac:dyDescent="0.25">
      <c r="A47" s="14">
        <v>39510</v>
      </c>
      <c r="B47" s="15">
        <v>813</v>
      </c>
      <c r="C47" s="15">
        <f>IF(ISNA(VLOOKUP(B47,Trier!$A$1:$E$32,2,FALSE)),"",VLOOKUP(B47,Trier!$A$1:$E$32,2,FALSE))</f>
        <v>913</v>
      </c>
      <c r="D47" s="15">
        <f>IF(ISNA(VLOOKUP(B47,Trier!$A$1:$E$32,3,FALSE)),"",VLOOKUP(B47,Trier!$A$1:$E$32,3,FALSE))</f>
        <v>104</v>
      </c>
      <c r="E47" s="16" t="str">
        <f>IF(ISNA(VLOOKUP(B47,Trier!$A$1:$E$32,4,FALSE)),"",VLOOKUP(B47,Trier!$A$1:$E$32,4,FALSE))</f>
        <v>cactus1</v>
      </c>
      <c r="F47" s="17" t="str">
        <f>IF(ISNA(VLOOKUP(B47,Trier!$A$1:$E$32,5,FALSE)),"",VLOOKUP(B47,Trier!$A$1:$E$32,5,FALSE))</f>
        <v>cactus</v>
      </c>
      <c r="G47" s="15">
        <f>IF(ISERROR(VLOOKUP(B47,Trier!$A$1:$F$32,6,FALSE)),"",VLOOKUP(B47,Trier!$A$1:$F$32,6,FALSE))</f>
        <v>1</v>
      </c>
      <c r="H47" s="18" t="str">
        <f>IF(ISERROR(VLOOKUP(B47,Trier!$A$1:$G$32,7,FALSE)),"",VLOOKUP(B47,Trier!$A$1:$G$32,7,FALSE))</f>
        <v>uj</v>
      </c>
      <c r="I47" s="19">
        <v>3</v>
      </c>
      <c r="J47" s="23">
        <v>11.15</v>
      </c>
      <c r="K47" s="21">
        <f t="shared" si="12"/>
        <v>23.246636771300452</v>
      </c>
      <c r="L47" s="18">
        <f>IF(ISERROR(VLOOKUP(B47,Trier!$A$1:$H$32,8,FALSE)),"",VLOOKUP(B47,Trier!$A$1:$H$32,8,FALSE))</f>
        <v>0</v>
      </c>
      <c r="M47" s="22"/>
      <c r="N47" s="23"/>
      <c r="O47" s="24" t="str">
        <f t="shared" si="13"/>
        <v/>
      </c>
      <c r="P47" s="18">
        <f>IF(ISERROR(VLOOKUP(B47,Trier!$A$1:$I$32,9,FALSE)),"",VLOOKUP(B47,Trier!$A$1:$I$32,9,FALSE))</f>
        <v>0</v>
      </c>
      <c r="Q47" s="22"/>
      <c r="R47" s="23"/>
      <c r="S47" s="24" t="str">
        <f t="shared" si="14"/>
        <v/>
      </c>
      <c r="T47" s="21">
        <f t="shared" si="15"/>
        <v>23.246636771300452</v>
      </c>
      <c r="U47" s="25">
        <f>MONTH(A:A)</f>
        <v>3</v>
      </c>
      <c r="V47" s="26">
        <f>YEAR(A:A)</f>
        <v>2008</v>
      </c>
      <c r="W47" s="27"/>
      <c r="Y47" s="29"/>
    </row>
    <row r="48" spans="1:25" s="28" customFormat="1" ht="18" x14ac:dyDescent="0.25">
      <c r="A48" s="14">
        <v>39510</v>
      </c>
      <c r="B48" s="15">
        <v>823</v>
      </c>
      <c r="C48" s="15">
        <f>IF(ISNA(VLOOKUP(B48,Trier!$A$1:$E$32,2,FALSE)),"",VLOOKUP(B48,Trier!$A$1:$E$32,2,FALSE))</f>
        <v>923</v>
      </c>
      <c r="D48" s="15">
        <f>IF(ISNA(VLOOKUP(B48,Trier!$A$1:$E$32,3,FALSE)),"",VLOOKUP(B48,Trier!$A$1:$E$32,3,FALSE))</f>
        <v>104</v>
      </c>
      <c r="E48" s="16" t="str">
        <f>IF(ISNA(VLOOKUP(B48,Trier!$A$1:$E$32,4,FALSE)),"",VLOOKUP(B48,Trier!$A$1:$E$32,4,FALSE))</f>
        <v>Osfond1</v>
      </c>
      <c r="F48" s="17" t="str">
        <f>IF(ISNA(VLOOKUP(B48,Trier!$A$1:$E$32,5,FALSE)),"",VLOOKUP(B48,Trier!$A$1:$E$32,5,FALSE))</f>
        <v>noisette</v>
      </c>
      <c r="G48" s="15">
        <f>IF(ISERROR(VLOOKUP(B48,Trier!$A$1:$F$32,6,FALSE)),"",VLOOKUP(B48,Trier!$A$1:$F$32,6,FALSE))</f>
        <v>1</v>
      </c>
      <c r="H48" s="18" t="str">
        <f>IF(ISERROR(VLOOKUP(B48,Trier!$A$1:$G$32,7,FALSE)),"",VLOOKUP(B48,Trier!$A$1:$G$32,7,FALSE))</f>
        <v>om</v>
      </c>
      <c r="I48" s="19">
        <v>10</v>
      </c>
      <c r="J48" s="23">
        <v>26.3</v>
      </c>
      <c r="K48" s="21">
        <f t="shared" si="12"/>
        <v>32.851711026615966</v>
      </c>
      <c r="L48" s="18">
        <f>IF(ISERROR(VLOOKUP(B48,Trier!$A$1:$H$32,8,FALSE)),"",VLOOKUP(B48,Trier!$A$1:$H$32,8,FALSE))</f>
        <v>0</v>
      </c>
      <c r="M48" s="22"/>
      <c r="N48" s="23"/>
      <c r="O48" s="24" t="str">
        <f t="shared" si="13"/>
        <v/>
      </c>
      <c r="P48" s="18">
        <f>IF(ISERROR(VLOOKUP(B48,Trier!$A$1:$I$32,9,FALSE)),"",VLOOKUP(B48,Trier!$A$1:$I$32,9,FALSE))</f>
        <v>0</v>
      </c>
      <c r="Q48" s="22"/>
      <c r="R48" s="23"/>
      <c r="S48" s="24" t="str">
        <f t="shared" si="14"/>
        <v/>
      </c>
      <c r="T48" s="21">
        <f t="shared" si="15"/>
        <v>32.851711026615966</v>
      </c>
      <c r="U48" s="25">
        <f>MONTH(A:A)</f>
        <v>3</v>
      </c>
      <c r="V48" s="26">
        <f>YEAR(A:A)</f>
        <v>2008</v>
      </c>
      <c r="W48" s="27"/>
      <c r="Y48" s="29"/>
    </row>
    <row r="49" spans="1:25" s="28" customFormat="1" ht="18" x14ac:dyDescent="0.25">
      <c r="A49" s="14">
        <v>39513</v>
      </c>
      <c r="B49" s="15">
        <v>821</v>
      </c>
      <c r="C49" s="15">
        <f>IF(ISNA(VLOOKUP(B49,Trier!$A$1:$E$32,2,FALSE)),"",VLOOKUP(B49,Trier!$A$1:$E$32,2,FALSE))</f>
        <v>921</v>
      </c>
      <c r="D49" s="15">
        <f>IF(ISNA(VLOOKUP(B49,Trier!$A$1:$E$32,3,FALSE)),"",VLOOKUP(B49,Trier!$A$1:$E$32,3,FALSE))</f>
        <v>104</v>
      </c>
      <c r="E49" s="16" t="str">
        <f>IF(ISNA(VLOOKUP(B49,Trier!$A$1:$E$32,4,FALSE)),"",VLOOKUP(B49,Trier!$A$1:$E$32,4,FALSE))</f>
        <v>aubergine1</v>
      </c>
      <c r="F49" s="17" t="str">
        <f>IF(ISNA(VLOOKUP(B49,Trier!$A$1:$E$32,5,FALSE)),"",VLOOKUP(B49,Trier!$A$1:$E$32,5,FALSE))</f>
        <v>aubergine</v>
      </c>
      <c r="G49" s="15">
        <f>IF(ISERROR(VLOOKUP(B49,Trier!$A$1:$F$32,6,FALSE)),"",VLOOKUP(B49,Trier!$A$1:$F$32,6,FALSE))</f>
        <v>2</v>
      </c>
      <c r="H49" s="18" t="str">
        <f>IF(ISERROR(VLOOKUP(B49,Trier!$A$1:$G$32,7,FALSE)),"",VLOOKUP(B49,Trier!$A$1:$G$32,7,FALSE))</f>
        <v>l:!</v>
      </c>
      <c r="I49" s="19">
        <v>5</v>
      </c>
      <c r="J49" s="34">
        <v>41.9</v>
      </c>
      <c r="K49" s="35">
        <f t="shared" si="12"/>
        <v>10.310262529832936</v>
      </c>
      <c r="L49" s="18" t="str">
        <f>IF(ISERROR(VLOOKUP(B49,Trier!$A$1:$H$32,8,FALSE)),"",VLOOKUP(B49,Trier!$A$1:$H$32,8,FALSE))</f>
        <v>hfdhg</v>
      </c>
      <c r="M49" s="22">
        <v>10</v>
      </c>
      <c r="N49" s="34">
        <v>18.600000000000001</v>
      </c>
      <c r="O49" s="36">
        <f t="shared" si="13"/>
        <v>46.451612903225808</v>
      </c>
      <c r="P49" s="18">
        <f>IF(ISERROR(VLOOKUP(B49,Trier!$A$1:$I$32,9,FALSE)),"",VLOOKUP(B49,Trier!$A$1:$I$32,9,FALSE))</f>
        <v>0</v>
      </c>
      <c r="Q49" s="22"/>
      <c r="R49" s="34"/>
      <c r="S49" s="36" t="str">
        <f t="shared" si="14"/>
        <v/>
      </c>
      <c r="T49" s="21">
        <f t="shared" si="15"/>
        <v>56.761875433058748</v>
      </c>
      <c r="U49" s="25">
        <f>MONTH(A:A)</f>
        <v>3</v>
      </c>
      <c r="V49" s="26">
        <f>YEAR(A:A)</f>
        <v>2008</v>
      </c>
      <c r="W49" s="27"/>
      <c r="Y49" s="29"/>
    </row>
    <row r="50" spans="1:25" s="28" customFormat="1" ht="18" x14ac:dyDescent="0.25">
      <c r="A50" s="14">
        <v>39517</v>
      </c>
      <c r="B50" s="15">
        <v>801</v>
      </c>
      <c r="C50" s="15">
        <f>IF(ISNA(VLOOKUP(B50,Trier!$A$1:$E$32,2,FALSE)),"",VLOOKUP(B50,Trier!$A$1:$E$32,2,FALSE))</f>
        <v>901</v>
      </c>
      <c r="D50" s="15">
        <f>IF(ISNA(VLOOKUP(B50,Trier!$A$1:$E$32,3,FALSE)),"",VLOOKUP(B50,Trier!$A$1:$E$32,3,FALSE))</f>
        <v>104</v>
      </c>
      <c r="E50" s="16" t="str">
        <f>IF(ISNA(VLOOKUP(B50,Trier!$A$1:$E$32,4,FALSE)),"",VLOOKUP(B50,Trier!$A$1:$E$32,4,FALSE))</f>
        <v>melon1</v>
      </c>
      <c r="F50" s="17" t="str">
        <f>IF(ISNA(VLOOKUP(B50,Trier!$A$1:$E$32,5,FALSE)),"",VLOOKUP(B50,Trier!$A$1:$E$32,5,FALSE))</f>
        <v>melon</v>
      </c>
      <c r="G50" s="15">
        <f>IF(ISERROR(VLOOKUP(B50,Trier!$A$1:$F$32,6,FALSE)),"",VLOOKUP(B50,Trier!$A$1:$F$32,6,FALSE))</f>
        <v>2</v>
      </c>
      <c r="H50" s="18" t="str">
        <f>IF(ISERROR(VLOOKUP(B50,Trier!$A$1:$G$32,7,FALSE)),"",VLOOKUP(B50,Trier!$A$1:$G$32,7,FALSE))</f>
        <v>bb</v>
      </c>
      <c r="I50" s="19">
        <v>10</v>
      </c>
      <c r="J50" s="23">
        <v>25.7</v>
      </c>
      <c r="K50" s="21">
        <f t="shared" si="12"/>
        <v>33.618677042801558</v>
      </c>
      <c r="L50" s="18" t="str">
        <f>IF(ISERROR(VLOOKUP(B50,Trier!$A$1:$H$32,8,FALSE)),"",VLOOKUP(B50,Trier!$A$1:$H$32,8,FALSE))</f>
        <v>nd,</v>
      </c>
      <c r="M50" s="22">
        <v>3</v>
      </c>
      <c r="N50" s="23">
        <v>37.39</v>
      </c>
      <c r="O50" s="24">
        <f t="shared" si="13"/>
        <v>6.9323348488900782</v>
      </c>
      <c r="P50" s="18">
        <f>IF(ISERROR(VLOOKUP(B50,Trier!$A$1:$I$32,9,FALSE)),"",VLOOKUP(B50,Trier!$A$1:$I$32,9,FALSE))</f>
        <v>0</v>
      </c>
      <c r="Q50" s="22"/>
      <c r="R50" s="23"/>
      <c r="S50" s="24" t="str">
        <f t="shared" si="14"/>
        <v/>
      </c>
      <c r="T50" s="21">
        <f t="shared" si="15"/>
        <v>40.551011891691637</v>
      </c>
      <c r="U50" s="25">
        <f>MONTH(A:A)</f>
        <v>3</v>
      </c>
      <c r="V50" s="26">
        <f>YEAR(A:A)</f>
        <v>2008</v>
      </c>
      <c r="W50" s="27"/>
      <c r="Y50" s="29"/>
    </row>
    <row r="51" spans="1:25" s="28" customFormat="1" ht="18" x14ac:dyDescent="0.25">
      <c r="A51" s="37">
        <v>39518</v>
      </c>
      <c r="B51" s="15">
        <v>808</v>
      </c>
      <c r="C51" s="15">
        <f>IF(ISNA(VLOOKUP(B51,Trier!$A$1:$E$32,2,FALSE)),"",VLOOKUP(B51,Trier!$A$1:$E$32,2,FALSE))</f>
        <v>908</v>
      </c>
      <c r="D51" s="15">
        <f>IF(ISNA(VLOOKUP(B51,Trier!$A$1:$E$32,3,FALSE)),"",VLOOKUP(B51,Trier!$A$1:$E$32,3,FALSE))</f>
        <v>104</v>
      </c>
      <c r="E51" s="16" t="str">
        <f>IF(ISNA(VLOOKUP(B51,Trier!$A$1:$E$32,4,FALSE)),"",VLOOKUP(B51,Trier!$A$1:$E$32,4,FALSE))</f>
        <v>avocat1</v>
      </c>
      <c r="F51" s="17" t="str">
        <f>IF(ISNA(VLOOKUP(B51,Trier!$A$1:$E$32,5,FALSE)),"",VLOOKUP(B51,Trier!$A$1:$E$32,5,FALSE))</f>
        <v>avocat</v>
      </c>
      <c r="G51" s="15">
        <f>IF(ISERROR(VLOOKUP(B51,Trier!$A$1:$F$32,6,FALSE)),"",VLOOKUP(B51,Trier!$A$1:$F$32,6,FALSE))</f>
        <v>1</v>
      </c>
      <c r="H51" s="18" t="str">
        <f>IF(ISERROR(VLOOKUP(B51,Trier!$A$1:$G$32,7,FALSE)),"",VLOOKUP(B51,Trier!$A$1:$G$32,7,FALSE))</f>
        <v>yty</v>
      </c>
      <c r="I51" s="19">
        <v>10</v>
      </c>
      <c r="J51" s="23">
        <v>25.39</v>
      </c>
      <c r="K51" s="21">
        <f t="shared" si="12"/>
        <v>34.029145332808199</v>
      </c>
      <c r="L51" s="18">
        <f>IF(ISERROR(VLOOKUP(B51,Trier!$A$1:$H$32,8,FALSE)),"",VLOOKUP(B51,Trier!$A$1:$H$32,8,FALSE))</f>
        <v>0</v>
      </c>
      <c r="M51" s="22"/>
      <c r="N51" s="23"/>
      <c r="O51" s="24" t="str">
        <f t="shared" si="13"/>
        <v/>
      </c>
      <c r="P51" s="18">
        <f>IF(ISERROR(VLOOKUP(B51,Trier!$A$1:$I$32,9,FALSE)),"",VLOOKUP(B51,Trier!$A$1:$I$32,9,FALSE))</f>
        <v>0</v>
      </c>
      <c r="Q51" s="22"/>
      <c r="R51" s="23"/>
      <c r="S51" s="24" t="str">
        <f t="shared" si="14"/>
        <v/>
      </c>
      <c r="T51" s="21">
        <f t="shared" si="15"/>
        <v>34.029145332808199</v>
      </c>
      <c r="U51" s="25">
        <f>MONTH(A:A)</f>
        <v>3</v>
      </c>
      <c r="V51" s="26">
        <f>YEAR(A:A)</f>
        <v>2008</v>
      </c>
      <c r="W51" s="27"/>
      <c r="Y51" s="29"/>
    </row>
    <row r="52" spans="1:25" s="28" customFormat="1" ht="18" x14ac:dyDescent="0.25">
      <c r="A52" s="14">
        <v>39518</v>
      </c>
      <c r="B52" s="15">
        <v>810</v>
      </c>
      <c r="C52" s="15">
        <f>IF(ISNA(VLOOKUP(B52,Trier!$A$1:$E$32,2,FALSE)),"",VLOOKUP(B52,Trier!$A$1:$E$32,2,FALSE))</f>
        <v>910</v>
      </c>
      <c r="D52" s="15">
        <f>IF(ISNA(VLOOKUP(B52,Trier!$A$1:$E$32,3,FALSE)),"",VLOOKUP(B52,Trier!$A$1:$E$32,3,FALSE))</f>
        <v>104</v>
      </c>
      <c r="E52" s="16" t="str">
        <f>IF(ISNA(VLOOKUP(B52,Trier!$A$1:$E$32,4,FALSE)),"",VLOOKUP(B52,Trier!$A$1:$E$32,4,FALSE))</f>
        <v>potimaron1</v>
      </c>
      <c r="F52" s="17" t="str">
        <f>IF(ISNA(VLOOKUP(B52,Trier!$A$1:$E$32,5,FALSE)),"",VLOOKUP(B52,Trier!$A$1:$E$32,5,FALSE))</f>
        <v>potimaron</v>
      </c>
      <c r="G52" s="15">
        <f>IF(ISERROR(VLOOKUP(B52,Trier!$A$1:$F$32,6,FALSE)),"",VLOOKUP(B52,Trier!$A$1:$F$32,6,FALSE))</f>
        <v>2</v>
      </c>
      <c r="H52" s="18" t="str">
        <f>IF(ISERROR(VLOOKUP(B52,Trier!$A$1:$G$32,7,FALSE)),"",VLOOKUP(B52,Trier!$A$1:$G$32,7,FALSE))</f>
        <v>te</v>
      </c>
      <c r="I52" s="19">
        <v>10</v>
      </c>
      <c r="J52" s="23">
        <v>58.01</v>
      </c>
      <c r="K52" s="21">
        <f t="shared" si="12"/>
        <v>14.89398379589726</v>
      </c>
      <c r="L52" s="18" t="str">
        <f>IF(ISERROR(VLOOKUP(B52,Trier!$A$1:$H$32,8,FALSE)),"",VLOOKUP(B52,Trier!$A$1:$H$32,8,FALSE))</f>
        <v>tkjtdj</v>
      </c>
      <c r="M52" s="22"/>
      <c r="N52" s="23"/>
      <c r="O52" s="24" t="str">
        <f t="shared" si="13"/>
        <v/>
      </c>
      <c r="P52" s="18">
        <f>IF(ISERROR(VLOOKUP(B52,Trier!$A$1:$I$32,9,FALSE)),"",VLOOKUP(B52,Trier!$A$1:$I$32,9,FALSE))</f>
        <v>0</v>
      </c>
      <c r="Q52" s="22"/>
      <c r="R52" s="23"/>
      <c r="S52" s="24" t="str">
        <f t="shared" si="14"/>
        <v/>
      </c>
      <c r="T52" s="21">
        <f t="shared" si="15"/>
        <v>14.89398379589726</v>
      </c>
      <c r="U52" s="25">
        <f>MONTH(A:A)</f>
        <v>3</v>
      </c>
      <c r="V52" s="26">
        <f>YEAR(A:A)</f>
        <v>2008</v>
      </c>
      <c r="W52" s="27"/>
      <c r="Y52" s="29"/>
    </row>
    <row r="53" spans="1:25" s="28" customFormat="1" ht="18" x14ac:dyDescent="0.25">
      <c r="A53" s="14">
        <v>39518</v>
      </c>
      <c r="B53" s="15">
        <v>809</v>
      </c>
      <c r="C53" s="15">
        <f>IF(ISNA(VLOOKUP(B53,Trier!$A$1:$E$32,2,FALSE)),"",VLOOKUP(B53,Trier!$A$1:$E$32,2,FALSE))</f>
        <v>909</v>
      </c>
      <c r="D53" s="15">
        <f>IF(ISNA(VLOOKUP(B53,Trier!$A$1:$E$32,3,FALSE)),"",VLOOKUP(B53,Trier!$A$1:$E$32,3,FALSE))</f>
        <v>104</v>
      </c>
      <c r="E53" s="16" t="str">
        <f>IF(ISNA(VLOOKUP(B53,Trier!$A$1:$E$32,4,FALSE)),"",VLOOKUP(B53,Trier!$A$1:$E$32,4,FALSE))</f>
        <v>artichauts1</v>
      </c>
      <c r="F53" s="17" t="str">
        <f>IF(ISNA(VLOOKUP(B53,Trier!$A$1:$E$32,5,FALSE)),"",VLOOKUP(B53,Trier!$A$1:$E$32,5,FALSE))</f>
        <v>artichauts</v>
      </c>
      <c r="G53" s="15">
        <f>IF(ISERROR(VLOOKUP(B53,Trier!$A$1:$F$32,6,FALSE)),"",VLOOKUP(B53,Trier!$A$1:$F$32,6,FALSE))</f>
        <v>2</v>
      </c>
      <c r="H53" s="18" t="str">
        <f>IF(ISERROR(VLOOKUP(B53,Trier!$A$1:$G$32,7,FALSE)),"",VLOOKUP(B53,Trier!$A$1:$G$32,7,FALSE))</f>
        <v>k</v>
      </c>
      <c r="I53" s="19">
        <v>10</v>
      </c>
      <c r="J53" s="23">
        <v>58.01</v>
      </c>
      <c r="K53" s="21">
        <f t="shared" si="12"/>
        <v>14.89398379589726</v>
      </c>
      <c r="L53" s="18" t="str">
        <f>IF(ISERROR(VLOOKUP(B53,Trier!$A$1:$H$32,8,FALSE)),"",VLOOKUP(B53,Trier!$A$1:$H$32,8,FALSE))</f>
        <v>tjkedk,</v>
      </c>
      <c r="M53" s="22"/>
      <c r="N53" s="23"/>
      <c r="O53" s="24" t="str">
        <f t="shared" si="13"/>
        <v/>
      </c>
      <c r="P53" s="18">
        <f>IF(ISERROR(VLOOKUP(B53,Trier!$A$1:$I$32,9,FALSE)),"",VLOOKUP(B53,Trier!$A$1:$I$32,9,FALSE))</f>
        <v>0</v>
      </c>
      <c r="Q53" s="22"/>
      <c r="R53" s="23"/>
      <c r="S53" s="24" t="str">
        <f t="shared" si="14"/>
        <v/>
      </c>
      <c r="T53" s="21">
        <f t="shared" si="15"/>
        <v>14.89398379589726</v>
      </c>
      <c r="U53" s="25">
        <f>MONTH(A:A)</f>
        <v>3</v>
      </c>
      <c r="V53" s="26">
        <f>YEAR(A:A)</f>
        <v>2008</v>
      </c>
      <c r="W53" s="27"/>
      <c r="Y53" s="29"/>
    </row>
    <row r="54" spans="1:25" s="28" customFormat="1" ht="18" x14ac:dyDescent="0.25">
      <c r="A54" s="14">
        <v>39518</v>
      </c>
      <c r="B54" s="15">
        <v>815</v>
      </c>
      <c r="C54" s="15">
        <f>IF(ISNA(VLOOKUP(B54,Trier!$A$1:$E$32,2,FALSE)),"",VLOOKUP(B54,Trier!$A$1:$E$32,2,FALSE))</f>
        <v>915</v>
      </c>
      <c r="D54" s="15">
        <f>IF(ISNA(VLOOKUP(B54,Trier!$A$1:$E$32,3,FALSE)),"",VLOOKUP(B54,Trier!$A$1:$E$32,3,FALSE))</f>
        <v>104</v>
      </c>
      <c r="E54" s="16" t="str">
        <f>IF(ISNA(VLOOKUP(B54,Trier!$A$1:$E$32,4,FALSE)),"",VLOOKUP(B54,Trier!$A$1:$E$32,4,FALSE))</f>
        <v>groseille</v>
      </c>
      <c r="F54" s="17" t="str">
        <f>IF(ISNA(VLOOKUP(B54,Trier!$A$1:$E$32,5,FALSE)),"",VLOOKUP(B54,Trier!$A$1:$E$32,5,FALSE))</f>
        <v>groseille</v>
      </c>
      <c r="G54" s="15">
        <f>IF(ISERROR(VLOOKUP(B54,Trier!$A$1:$F$32,6,FALSE)),"",VLOOKUP(B54,Trier!$A$1:$F$32,6,FALSE))</f>
        <v>3</v>
      </c>
      <c r="H54" s="18" t="str">
        <f>IF(ISERROR(VLOOKUP(B54,Trier!$A$1:$G$32,7,FALSE)),"",VLOOKUP(B54,Trier!$A$1:$G$32,7,FALSE))</f>
        <v>yty</v>
      </c>
      <c r="I54" s="19">
        <v>10</v>
      </c>
      <c r="J54" s="23">
        <v>65.540000000000006</v>
      </c>
      <c r="K54" s="21">
        <f t="shared" si="12"/>
        <v>13.182789136405249</v>
      </c>
      <c r="L54" s="18" t="str">
        <f>IF(ISERROR(VLOOKUP(B54,Trier!$A$1:$H$32,8,FALSE)),"",VLOOKUP(B54,Trier!$A$1:$H$32,8,FALSE))</f>
        <v>qgtysjh</v>
      </c>
      <c r="M54" s="22"/>
      <c r="N54" s="23"/>
      <c r="O54" s="24" t="str">
        <f t="shared" si="13"/>
        <v/>
      </c>
      <c r="P54" s="18" t="str">
        <f>IF(ISERROR(VLOOKUP(B54,Trier!$A$1:$I$32,9,FALSE)),"",VLOOKUP(B54,Trier!$A$1:$I$32,9,FALSE))</f>
        <v>;,hfc</v>
      </c>
      <c r="Q54" s="22"/>
      <c r="R54" s="23"/>
      <c r="S54" s="24" t="str">
        <f t="shared" si="14"/>
        <v/>
      </c>
      <c r="T54" s="21">
        <f t="shared" si="15"/>
        <v>13.182789136405249</v>
      </c>
      <c r="U54" s="25">
        <f>MONTH(A:A)</f>
        <v>3</v>
      </c>
      <c r="V54" s="26">
        <f>YEAR(A:A)</f>
        <v>2008</v>
      </c>
      <c r="W54" s="27"/>
      <c r="Y54" s="29"/>
    </row>
    <row r="55" spans="1:25" s="28" customFormat="1" ht="18" x14ac:dyDescent="0.25">
      <c r="A55" s="14">
        <v>39518</v>
      </c>
      <c r="B55" s="15">
        <v>816</v>
      </c>
      <c r="C55" s="15">
        <f>IF(ISNA(VLOOKUP(B55,Trier!$A$1:$E$32,2,FALSE)),"",VLOOKUP(B55,Trier!$A$1:$E$32,2,FALSE))</f>
        <v>916</v>
      </c>
      <c r="D55" s="15">
        <f>IF(ISNA(VLOOKUP(B55,Trier!$A$1:$E$32,3,FALSE)),"",VLOOKUP(B55,Trier!$A$1:$E$32,3,FALSE))</f>
        <v>104</v>
      </c>
      <c r="E55" s="16" t="str">
        <f>IF(ISNA(VLOOKUP(B55,Trier!$A$1:$E$32,4,FALSE)),"",VLOOKUP(B55,Trier!$A$1:$E$32,4,FALSE))</f>
        <v>raisin1</v>
      </c>
      <c r="F55" s="17" t="str">
        <f>IF(ISNA(VLOOKUP(B55,Trier!$A$1:$E$32,5,FALSE)),"",VLOOKUP(B55,Trier!$A$1:$E$32,5,FALSE))</f>
        <v>raisin</v>
      </c>
      <c r="G55" s="15">
        <f>IF(ISERROR(VLOOKUP(B55,Trier!$A$1:$F$32,6,FALSE)),"",VLOOKUP(B55,Trier!$A$1:$F$32,6,FALSE))</f>
        <v>3</v>
      </c>
      <c r="H55" s="18" t="str">
        <f>IF(ISERROR(VLOOKUP(B55,Trier!$A$1:$G$32,7,FALSE)),"",VLOOKUP(B55,Trier!$A$1:$G$32,7,FALSE))</f>
        <v>tery</v>
      </c>
      <c r="I55" s="19">
        <v>2</v>
      </c>
      <c r="J55" s="23">
        <v>27.63</v>
      </c>
      <c r="K55" s="21">
        <f t="shared" si="12"/>
        <v>6.254071661237786</v>
      </c>
      <c r="L55" s="18" t="str">
        <f>IF(ISERROR(VLOOKUP(B55,Trier!$A$1:$H$32,8,FALSE)),"",VLOOKUP(B55,Trier!$A$1:$H$32,8,FALSE))</f>
        <v>frshsj</v>
      </c>
      <c r="M55" s="22">
        <v>2</v>
      </c>
      <c r="N55" s="23">
        <v>31.16</v>
      </c>
      <c r="O55" s="24">
        <f t="shared" si="13"/>
        <v>5.5455712451861361</v>
      </c>
      <c r="P55" s="18" t="str">
        <f>IF(ISERROR(VLOOKUP(B55,Trier!$A$1:$I$32,9,FALSE)),"",VLOOKUP(B55,Trier!$A$1:$I$32,9,FALSE))</f>
        <v>jdhjs</v>
      </c>
      <c r="Q55" s="22">
        <v>10</v>
      </c>
      <c r="R55" s="23">
        <v>20.37</v>
      </c>
      <c r="S55" s="24">
        <f t="shared" si="14"/>
        <v>42.415316642120764</v>
      </c>
      <c r="T55" s="21">
        <f t="shared" si="15"/>
        <v>54.214959548544684</v>
      </c>
      <c r="U55" s="25">
        <f>MONTH(A:A)</f>
        <v>3</v>
      </c>
      <c r="V55" s="26">
        <f>YEAR(A:A)</f>
        <v>2008</v>
      </c>
      <c r="W55" s="27"/>
      <c r="Y55" s="29"/>
    </row>
    <row r="56" spans="1:25" s="28" customFormat="1" ht="18" x14ac:dyDescent="0.25">
      <c r="A56" s="14">
        <v>39518</v>
      </c>
      <c r="B56" s="15">
        <v>817</v>
      </c>
      <c r="C56" s="15">
        <f>IF(ISNA(VLOOKUP(B56,Trier!$A$1:$E$32,2,FALSE)),"",VLOOKUP(B56,Trier!$A$1:$E$32,2,FALSE))</f>
        <v>917</v>
      </c>
      <c r="D56" s="15">
        <f>IF(ISNA(VLOOKUP(B56,Trier!$A$1:$E$32,3,FALSE)),"",VLOOKUP(B56,Trier!$A$1:$E$32,3,FALSE))</f>
        <v>104</v>
      </c>
      <c r="E56" s="16" t="str">
        <f>IF(ISNA(VLOOKUP(B56,Trier!$A$1:$E$32,4,FALSE)),"",VLOOKUP(B56,Trier!$A$1:$E$32,4,FALSE))</f>
        <v>fraise1</v>
      </c>
      <c r="F56" s="17" t="str">
        <f>IF(ISNA(VLOOKUP(B56,Trier!$A$1:$E$32,5,FALSE)),"",VLOOKUP(B56,Trier!$A$1:$E$32,5,FALSE))</f>
        <v>fraise</v>
      </c>
      <c r="G56" s="15">
        <f>IF(ISERROR(VLOOKUP(B56,Trier!$A$1:$F$32,6,FALSE)),"",VLOOKUP(B56,Trier!$A$1:$F$32,6,FALSE))</f>
        <v>2</v>
      </c>
      <c r="H56" s="18" t="str">
        <f>IF(ISERROR(VLOOKUP(B56,Trier!$A$1:$G$32,7,FALSE)),"",VLOOKUP(B56,Trier!$A$1:$G$32,7,FALSE))</f>
        <v>kuy</v>
      </c>
      <c r="I56" s="19">
        <v>10</v>
      </c>
      <c r="J56" s="23">
        <v>44.84</v>
      </c>
      <c r="K56" s="21">
        <f t="shared" si="12"/>
        <v>19.268510258697589</v>
      </c>
      <c r="L56" s="18" t="str">
        <f>IF(ISERROR(VLOOKUP(B56,Trier!$A$1:$H$32,8,FALSE)),"",VLOOKUP(B56,Trier!$A$1:$H$32,8,FALSE))</f>
        <v>gfshs</v>
      </c>
      <c r="M56" s="22">
        <v>10</v>
      </c>
      <c r="N56" s="23">
        <v>8.09</v>
      </c>
      <c r="O56" s="24">
        <f t="shared" si="13"/>
        <v>106.79851668726825</v>
      </c>
      <c r="P56" s="18">
        <f>IF(ISERROR(VLOOKUP(B56,Trier!$A$1:$I$32,9,FALSE)),"",VLOOKUP(B56,Trier!$A$1:$I$32,9,FALSE))</f>
        <v>0</v>
      </c>
      <c r="Q56" s="22"/>
      <c r="R56" s="23"/>
      <c r="S56" s="24" t="str">
        <f t="shared" si="14"/>
        <v/>
      </c>
      <c r="T56" s="21">
        <f t="shared" si="15"/>
        <v>126.06702694596584</v>
      </c>
      <c r="U56" s="25">
        <f>MONTH(A:A)</f>
        <v>3</v>
      </c>
      <c r="V56" s="26">
        <f>YEAR(A:A)</f>
        <v>2008</v>
      </c>
      <c r="W56" s="27"/>
      <c r="Y56" s="29"/>
    </row>
    <row r="57" spans="1:25" s="28" customFormat="1" ht="18" customHeight="1" x14ac:dyDescent="0.25">
      <c r="A57" s="37">
        <v>39520</v>
      </c>
      <c r="B57" s="15">
        <v>807</v>
      </c>
      <c r="C57" s="15">
        <f>IF(ISNA(VLOOKUP(B57,Trier!$A$1:$E$32,2,FALSE)),"",VLOOKUP(B57,Trier!$A$1:$E$32,2,FALSE))</f>
        <v>907</v>
      </c>
      <c r="D57" s="15">
        <f>IF(ISNA(VLOOKUP(B57,Trier!$A$1:$E$32,3,FALSE)),"",VLOOKUP(B57,Trier!$A$1:$E$32,3,FALSE))</f>
        <v>104</v>
      </c>
      <c r="E57" s="16" t="str">
        <f>IF(ISNA(VLOOKUP(B57,Trier!$A$1:$E$32,4,FALSE)),"",VLOOKUP(B57,Trier!$A$1:$E$32,4,FALSE))</f>
        <v>patate douce1</v>
      </c>
      <c r="F57" s="17" t="str">
        <f>IF(ISNA(VLOOKUP(B57,Trier!$A$1:$E$32,5,FALSE)),"",VLOOKUP(B57,Trier!$A$1:$E$32,5,FALSE))</f>
        <v>patate douce</v>
      </c>
      <c r="G57" s="15">
        <f>IF(ISERROR(VLOOKUP(B57,Trier!$A$1:$F$32,6,FALSE)),"",VLOOKUP(B57,Trier!$A$1:$F$32,6,FALSE))</f>
        <v>1</v>
      </c>
      <c r="H57" s="18" t="str">
        <f>IF(ISERROR(VLOOKUP(B57,Trier!$A$1:$G$32,7,FALSE)),"",VLOOKUP(B57,Trier!$A$1:$G$32,7,FALSE))</f>
        <v>te</v>
      </c>
      <c r="I57" s="19">
        <v>10</v>
      </c>
      <c r="J57" s="38">
        <v>10.37</v>
      </c>
      <c r="K57" s="21">
        <f t="shared" si="12"/>
        <v>83.317261330761824</v>
      </c>
      <c r="L57" s="18">
        <f>IF(ISERROR(VLOOKUP(B57,Trier!$A$1:$H$32,8,FALSE)),"",VLOOKUP(B57,Trier!$A$1:$H$32,8,FALSE))</f>
        <v>0</v>
      </c>
      <c r="M57" s="22"/>
      <c r="N57" s="38"/>
      <c r="O57" s="24" t="str">
        <f t="shared" si="13"/>
        <v/>
      </c>
      <c r="P57" s="18">
        <f>IF(ISERROR(VLOOKUP(B57,Trier!$A$1:$I$32,9,FALSE)),"",VLOOKUP(B57,Trier!$A$1:$I$32,9,FALSE))</f>
        <v>0</v>
      </c>
      <c r="Q57" s="22"/>
      <c r="R57" s="38"/>
      <c r="S57" s="24" t="str">
        <f t="shared" si="14"/>
        <v/>
      </c>
      <c r="T57" s="21">
        <f t="shared" si="15"/>
        <v>83.317261330761824</v>
      </c>
      <c r="U57" s="25">
        <f>MONTH(A:A)</f>
        <v>3</v>
      </c>
      <c r="V57" s="26">
        <f>YEAR(A:A)</f>
        <v>2008</v>
      </c>
      <c r="W57" s="27"/>
      <c r="Y57" s="29"/>
    </row>
    <row r="58" spans="1:25" s="28" customFormat="1" ht="18" x14ac:dyDescent="0.25">
      <c r="A58" s="14">
        <v>39622</v>
      </c>
      <c r="B58" s="15">
        <v>828</v>
      </c>
      <c r="C58" s="15">
        <f>IF(ISNA(VLOOKUP(B58,Trier!$A$1:$E$32,2,FALSE)),"",VLOOKUP(B58,Trier!$A$1:$E$32,2,FALSE))</f>
        <v>928</v>
      </c>
      <c r="D58" s="15">
        <f>IF(ISNA(VLOOKUP(B58,Trier!$A$1:$E$32,3,FALSE)),"",VLOOKUP(B58,Trier!$A$1:$E$32,3,FALSE))</f>
        <v>104</v>
      </c>
      <c r="E58" s="16" t="str">
        <f>IF(ISNA(VLOOKUP(B58,Trier!$A$1:$E$32,4,FALSE)),"",VLOOKUP(B58,Trier!$A$1:$E$32,4,FALSE))</f>
        <v>Radis1</v>
      </c>
      <c r="F58" s="17" t="str">
        <f>IF(ISNA(VLOOKUP(B58,Trier!$A$1:$E$32,5,FALSE)),"",VLOOKUP(B58,Trier!$A$1:$E$32,5,FALSE))</f>
        <v>Radis</v>
      </c>
      <c r="G58" s="15">
        <f>IF(ISERROR(VLOOKUP(B58,Trier!$A$1:$F$32,6,FALSE)),"",VLOOKUP(B58,Trier!$A$1:$F$32,6,FALSE))</f>
        <v>1</v>
      </c>
      <c r="H58" s="18" t="str">
        <f>IF(ISERROR(VLOOKUP(B58,Trier!$A$1:$G$32,7,FALSE)),"",VLOOKUP(B58,Trier!$A$1:$G$32,7,FALSE))</f>
        <v>ur</v>
      </c>
      <c r="I58" s="19">
        <v>3</v>
      </c>
      <c r="J58" s="23">
        <v>11.15</v>
      </c>
      <c r="K58" s="21">
        <f t="shared" ref="K58:K74" si="16" xml:space="preserve"> IF(ISERROR(I58/J58*86.4),"",I58/J58*86.4)</f>
        <v>23.246636771300452</v>
      </c>
      <c r="L58" s="18">
        <f>IF(ISERROR(VLOOKUP(B58,Trier!$A$1:$H$32,8,FALSE)),"",VLOOKUP(B58,Trier!$A$1:$H$32,8,FALSE))</f>
        <v>0</v>
      </c>
      <c r="M58" s="22"/>
      <c r="N58" s="23"/>
      <c r="O58" s="24" t="str">
        <f t="shared" ref="O58:O74" si="17" xml:space="preserve"> IF(ISERROR(M58/N58*86.4),"",M58/N58*86.4)</f>
        <v/>
      </c>
      <c r="P58" s="18">
        <f>IF(ISERROR(VLOOKUP(B58,Trier!$A$1:$I$32,9,FALSE)),"",VLOOKUP(B58,Trier!$A$1:$I$32,9,FALSE))</f>
        <v>0</v>
      </c>
      <c r="Q58" s="22"/>
      <c r="R58" s="23"/>
      <c r="S58" s="24" t="str">
        <f t="shared" ref="S58:S74" si="18" xml:space="preserve"> IF(ISERROR(Q58/R58*86.4),"",Q58/R58*86.4)</f>
        <v/>
      </c>
      <c r="T58" s="21">
        <f t="shared" ref="T58:T74" si="19">IF(ISERROR(SUM(K58,O58,S58)),"",SUM(K58,O58,S58))</f>
        <v>23.246636771300452</v>
      </c>
      <c r="U58" s="25">
        <f>MONTH(A:A)</f>
        <v>6</v>
      </c>
      <c r="V58" s="26">
        <f>YEAR(A:A)</f>
        <v>2008</v>
      </c>
      <c r="W58" s="27"/>
      <c r="Y58" s="29"/>
    </row>
    <row r="59" spans="1:25" s="28" customFormat="1" ht="18" x14ac:dyDescent="0.25">
      <c r="A59" s="14">
        <v>39713</v>
      </c>
      <c r="B59" s="15">
        <v>810</v>
      </c>
      <c r="C59" s="15">
        <f>IF(ISNA(VLOOKUP(B59,Trier!$A$1:$E$32,2,FALSE)),"",VLOOKUP(B59,Trier!$A$1:$E$32,2,FALSE))</f>
        <v>910</v>
      </c>
      <c r="D59" s="15">
        <f>IF(ISNA(VLOOKUP(B59,Trier!$A$1:$E$32,3,FALSE)),"",VLOOKUP(B59,Trier!$A$1:$E$32,3,FALSE))</f>
        <v>104</v>
      </c>
      <c r="E59" s="16" t="str">
        <f>IF(ISNA(VLOOKUP(B59,Trier!$A$1:$E$32,4,FALSE)),"",VLOOKUP(B59,Trier!$A$1:$E$32,4,FALSE))</f>
        <v>potimaron1</v>
      </c>
      <c r="F59" s="17" t="str">
        <f>IF(ISNA(VLOOKUP(B59,Trier!$A$1:$E$32,5,FALSE)),"",VLOOKUP(B59,Trier!$A$1:$E$32,5,FALSE))</f>
        <v>potimaron</v>
      </c>
      <c r="G59" s="15">
        <f>IF(ISERROR(VLOOKUP(B59,Trier!$A$1:$F$32,6,FALSE)),"",VLOOKUP(B59,Trier!$A$1:$F$32,6,FALSE))</f>
        <v>2</v>
      </c>
      <c r="H59" s="18" t="str">
        <f>IF(ISERROR(VLOOKUP(B59,Trier!$A$1:$G$32,7,FALSE)),"",VLOOKUP(B59,Trier!$A$1:$G$32,7,FALSE))</f>
        <v>te</v>
      </c>
      <c r="I59" s="19">
        <v>10</v>
      </c>
      <c r="J59" s="23">
        <v>58</v>
      </c>
      <c r="K59" s="21">
        <f t="shared" si="16"/>
        <v>14.896551724137932</v>
      </c>
      <c r="L59" s="18" t="str">
        <f>IF(ISERROR(VLOOKUP(B59,Trier!$A$1:$H$32,8,FALSE)),"",VLOOKUP(B59,Trier!$A$1:$H$32,8,FALSE))</f>
        <v>tkjtdj</v>
      </c>
      <c r="M59" s="22"/>
      <c r="N59" s="23"/>
      <c r="O59" s="24" t="str">
        <f t="shared" si="17"/>
        <v/>
      </c>
      <c r="P59" s="18">
        <f>IF(ISERROR(VLOOKUP(B59,Trier!$A$1:$I$32,9,FALSE)),"",VLOOKUP(B59,Trier!$A$1:$I$32,9,FALSE))</f>
        <v>0</v>
      </c>
      <c r="Q59" s="22"/>
      <c r="R59" s="23"/>
      <c r="S59" s="24" t="str">
        <f t="shared" si="18"/>
        <v/>
      </c>
      <c r="T59" s="21">
        <f t="shared" si="19"/>
        <v>14.896551724137932</v>
      </c>
      <c r="U59" s="25">
        <f>MONTH(A:A)</f>
        <v>9</v>
      </c>
      <c r="V59" s="26">
        <f>YEAR(A:A)</f>
        <v>2008</v>
      </c>
      <c r="W59" s="27"/>
      <c r="Y59" s="29"/>
    </row>
    <row r="60" spans="1:25" s="28" customFormat="1" ht="18" x14ac:dyDescent="0.25">
      <c r="A60" s="14">
        <v>39713</v>
      </c>
      <c r="B60" s="15">
        <v>809</v>
      </c>
      <c r="C60" s="15">
        <f>IF(ISNA(VLOOKUP(B60,Trier!$A$1:$E$32,2,FALSE)),"",VLOOKUP(B60,Trier!$A$1:$E$32,2,FALSE))</f>
        <v>909</v>
      </c>
      <c r="D60" s="15">
        <f>IF(ISNA(VLOOKUP(B60,Trier!$A$1:$E$32,3,FALSE)),"",VLOOKUP(B60,Trier!$A$1:$E$32,3,FALSE))</f>
        <v>104</v>
      </c>
      <c r="E60" s="16" t="str">
        <f>IF(ISNA(VLOOKUP(B60,Trier!$A$1:$E$32,4,FALSE)),"",VLOOKUP(B60,Trier!$A$1:$E$32,4,FALSE))</f>
        <v>artichauts1</v>
      </c>
      <c r="F60" s="17" t="str">
        <f>IF(ISNA(VLOOKUP(B60,Trier!$A$1:$E$32,5,FALSE)),"",VLOOKUP(B60,Trier!$A$1:$E$32,5,FALSE))</f>
        <v>artichauts</v>
      </c>
      <c r="G60" s="15">
        <f>IF(ISERROR(VLOOKUP(B60,Trier!$A$1:$F$32,6,FALSE)),"",VLOOKUP(B60,Trier!$A$1:$F$32,6,FALSE))</f>
        <v>2</v>
      </c>
      <c r="H60" s="18" t="str">
        <f>IF(ISERROR(VLOOKUP(B60,Trier!$A$1:$G$32,7,FALSE)),"",VLOOKUP(B60,Trier!$A$1:$G$32,7,FALSE))</f>
        <v>k</v>
      </c>
      <c r="I60" s="19">
        <v>10</v>
      </c>
      <c r="J60" s="23">
        <v>50</v>
      </c>
      <c r="K60" s="21">
        <f t="shared" si="16"/>
        <v>17.28</v>
      </c>
      <c r="L60" s="18" t="str">
        <f>IF(ISERROR(VLOOKUP(B60,Trier!$A$1:$H$32,8,FALSE)),"",VLOOKUP(B60,Trier!$A$1:$H$32,8,FALSE))</f>
        <v>tjkedk,</v>
      </c>
      <c r="M60" s="22"/>
      <c r="N60" s="23"/>
      <c r="O60" s="24" t="str">
        <f t="shared" si="17"/>
        <v/>
      </c>
      <c r="P60" s="18">
        <f>IF(ISERROR(VLOOKUP(B60,Trier!$A$1:$I$32,9,FALSE)),"",VLOOKUP(B60,Trier!$A$1:$I$32,9,FALSE))</f>
        <v>0</v>
      </c>
      <c r="Q60" s="22"/>
      <c r="R60" s="23"/>
      <c r="S60" s="24" t="str">
        <f t="shared" si="18"/>
        <v/>
      </c>
      <c r="T60" s="21">
        <f t="shared" si="19"/>
        <v>17.28</v>
      </c>
      <c r="U60" s="25">
        <f>MONTH(A:A)</f>
        <v>9</v>
      </c>
      <c r="V60" s="26">
        <f>YEAR(A:A)</f>
        <v>2008</v>
      </c>
      <c r="W60" s="27"/>
      <c r="Y60" s="29"/>
    </row>
    <row r="61" spans="1:25" s="28" customFormat="1" ht="18" x14ac:dyDescent="0.25">
      <c r="A61" s="39">
        <v>39836</v>
      </c>
      <c r="B61" s="15">
        <v>821</v>
      </c>
      <c r="C61" s="27">
        <f>IF(ISNA(VLOOKUP(B61,Trier!$A$1:$E$32,2,FALSE)),"",VLOOKUP(B61,Trier!$A$1:$E$32,2,FALSE))</f>
        <v>921</v>
      </c>
      <c r="D61" s="27">
        <f>IF(ISNA(VLOOKUP(B61,Trier!$A$1:$E$32,3,FALSE)),"",VLOOKUP(B61,Trier!$A$1:$E$32,3,FALSE))</f>
        <v>104</v>
      </c>
      <c r="E61" s="16" t="str">
        <f>IF(ISNA(VLOOKUP(B61,Trier!$A$1:$E$32,4,FALSE)),"",VLOOKUP(B61,Trier!$A$1:$E$32,4,FALSE))</f>
        <v>aubergine1</v>
      </c>
      <c r="F61" s="17" t="str">
        <f>IF(ISNA(VLOOKUP(B61,Trier!$A$1:$E$32,5,FALSE)),"",VLOOKUP(B61,Trier!$A$1:$E$32,5,FALSE))</f>
        <v>aubergine</v>
      </c>
      <c r="G61" s="15">
        <f>IF(ISERROR(VLOOKUP(B61,Trier!$A$1:$F$32,6,FALSE)),"",VLOOKUP(B61,Trier!$A$1:$F$32,6,FALSE))</f>
        <v>2</v>
      </c>
      <c r="H61" s="40" t="str">
        <f>IF(ISERROR(VLOOKUP(B61,Trier!$A$1:$G$32,7,FALSE)),"",VLOOKUP(B61,Trier!$A$1:$G$32,7,FALSE))</f>
        <v>l:!</v>
      </c>
      <c r="I61" s="19">
        <v>10</v>
      </c>
      <c r="J61" s="23">
        <v>1.1499999999999999</v>
      </c>
      <c r="K61" s="41">
        <f t="shared" si="16"/>
        <v>751.30434782608711</v>
      </c>
      <c r="L61" s="40" t="str">
        <f>IF(ISERROR(VLOOKUP(B61,Trier!$A$1:$H$32,8,FALSE)),"",VLOOKUP(B61,Trier!$A$1:$H$32,8,FALSE))</f>
        <v>hfdhg</v>
      </c>
      <c r="M61" s="22">
        <v>10</v>
      </c>
      <c r="N61" s="23">
        <v>15</v>
      </c>
      <c r="O61" s="42">
        <f t="shared" si="17"/>
        <v>57.6</v>
      </c>
      <c r="P61" s="40">
        <f>IF(ISERROR(VLOOKUP(B61,Trier!$A$1:$I$32,9,FALSE)),"",VLOOKUP(B61,Trier!$A$1:$I$32,9,FALSE))</f>
        <v>0</v>
      </c>
      <c r="Q61" s="22"/>
      <c r="R61" s="23"/>
      <c r="S61" s="42" t="str">
        <f t="shared" si="18"/>
        <v/>
      </c>
      <c r="T61" s="21">
        <f t="shared" si="19"/>
        <v>808.90434782608713</v>
      </c>
      <c r="U61" s="25">
        <f>MONTH(A:A)</f>
        <v>1</v>
      </c>
      <c r="V61" s="26">
        <f>YEAR(A:A)</f>
        <v>2009</v>
      </c>
      <c r="W61" s="27"/>
      <c r="Y61" s="29"/>
    </row>
    <row r="62" spans="1:25" s="28" customFormat="1" ht="18" x14ac:dyDescent="0.25">
      <c r="A62" s="14">
        <v>39847</v>
      </c>
      <c r="B62" s="15">
        <v>829</v>
      </c>
      <c r="C62" s="15">
        <f>IF(ISNA(VLOOKUP(B62,Trier!$A$1:$E$32,2,FALSE)),"",VLOOKUP(B62,Trier!$A$1:$E$32,2,FALSE))</f>
        <v>929</v>
      </c>
      <c r="D62" s="15">
        <f>IF(ISNA(VLOOKUP(B62,Trier!$A$1:$E$32,3,FALSE)),"",VLOOKUP(B62,Trier!$A$1:$E$32,3,FALSE))</f>
        <v>104</v>
      </c>
      <c r="E62" s="16" t="str">
        <f>IF(ISNA(VLOOKUP(B62,Trier!$A$1:$E$32,4,FALSE)),"",VLOOKUP(B62,Trier!$A$1:$E$32,4,FALSE))</f>
        <v>Carotte1</v>
      </c>
      <c r="F62" s="17" t="str">
        <f>IF(ISNA(VLOOKUP(B62,Trier!$A$1:$E$32,5,FALSE)),"",VLOOKUP(B62,Trier!$A$1:$E$32,5,FALSE))</f>
        <v>Carotte</v>
      </c>
      <c r="G62" s="15">
        <f>IF(ISERROR(VLOOKUP(B62,Trier!$A$1:$F$32,6,FALSE)),"",VLOOKUP(B62,Trier!$A$1:$F$32,6,FALSE))</f>
        <v>1</v>
      </c>
      <c r="H62" s="18" t="str">
        <f>IF(ISERROR(VLOOKUP(B62,Trier!$A$1:$G$32,7,FALSE)),"",VLOOKUP(B62,Trier!$A$1:$G$32,7,FALSE))</f>
        <v>miy</v>
      </c>
      <c r="I62" s="19">
        <v>5.6</v>
      </c>
      <c r="J62" s="23">
        <v>1</v>
      </c>
      <c r="K62" s="21">
        <f t="shared" si="16"/>
        <v>483.84</v>
      </c>
      <c r="L62" s="18">
        <f>IF(ISERROR(VLOOKUP(B62,Trier!$A$1:$H$32,8,FALSE)),"",VLOOKUP(B62,Trier!$A$1:$H$32,8,FALSE))</f>
        <v>0</v>
      </c>
      <c r="M62" s="22"/>
      <c r="N62" s="23"/>
      <c r="O62" s="24" t="str">
        <f t="shared" si="17"/>
        <v/>
      </c>
      <c r="P62" s="18">
        <f>IF(ISERROR(VLOOKUP(B62,Trier!$A$1:$I$32,9,FALSE)),"",VLOOKUP(B62,Trier!$A$1:$I$32,9,FALSE))</f>
        <v>0</v>
      </c>
      <c r="Q62" s="22"/>
      <c r="R62" s="23"/>
      <c r="S62" s="24" t="str">
        <f t="shared" si="18"/>
        <v/>
      </c>
      <c r="T62" s="21">
        <f t="shared" si="19"/>
        <v>483.84</v>
      </c>
      <c r="U62" s="25">
        <f>MONTH(A:A)</f>
        <v>2</v>
      </c>
      <c r="V62" s="26">
        <f>YEAR(A:A)</f>
        <v>2009</v>
      </c>
      <c r="W62" s="27"/>
      <c r="Y62" s="29"/>
    </row>
    <row r="63" spans="1:25" s="28" customFormat="1" ht="18" x14ac:dyDescent="0.25">
      <c r="A63" s="14">
        <v>39857</v>
      </c>
      <c r="B63" s="15">
        <v>807</v>
      </c>
      <c r="C63" s="15">
        <f>IF(ISNA(VLOOKUP(B63,Trier!$A$1:$E$32,2,FALSE)),"",VLOOKUP(B63,Trier!$A$1:$E$32,2,FALSE))</f>
        <v>907</v>
      </c>
      <c r="D63" s="15">
        <f>IF(ISNA(VLOOKUP(B63,Trier!$A$1:$E$32,3,FALSE)),"",VLOOKUP(B63,Trier!$A$1:$E$32,3,FALSE))</f>
        <v>104</v>
      </c>
      <c r="E63" s="16" t="str">
        <f>IF(ISNA(VLOOKUP(B63,Trier!$A$1:$E$32,4,FALSE)),"",VLOOKUP(B63,Trier!$A$1:$E$32,4,FALSE))</f>
        <v>patate douce1</v>
      </c>
      <c r="F63" s="17" t="str">
        <f>IF(ISNA(VLOOKUP(B63,Trier!$A$1:$E$32,5,FALSE)),"",VLOOKUP(B63,Trier!$A$1:$E$32,5,FALSE))</f>
        <v>patate douce</v>
      </c>
      <c r="G63" s="15">
        <f>IF(ISERROR(VLOOKUP(B63,Trier!$A$1:$F$32,6,FALSE)),"",VLOOKUP(B63,Trier!$A$1:$F$32,6,FALSE))</f>
        <v>1</v>
      </c>
      <c r="H63" s="18" t="str">
        <f>IF(ISERROR(VLOOKUP(B63,Trier!$A$1:$G$32,7,FALSE)),"",VLOOKUP(B63,Trier!$A$1:$G$32,7,FALSE))</f>
        <v>te</v>
      </c>
      <c r="I63" s="19">
        <v>42</v>
      </c>
      <c r="J63" s="23">
        <v>60</v>
      </c>
      <c r="K63" s="21">
        <f t="shared" si="16"/>
        <v>60.48</v>
      </c>
      <c r="L63" s="18">
        <f>IF(ISERROR(VLOOKUP(B63,Trier!$A$1:$H$32,8,FALSE)),"",VLOOKUP(B63,Trier!$A$1:$H$32,8,FALSE))</f>
        <v>0</v>
      </c>
      <c r="M63" s="22"/>
      <c r="N63" s="23"/>
      <c r="O63" s="24" t="str">
        <f t="shared" si="17"/>
        <v/>
      </c>
      <c r="P63" s="18">
        <f>IF(ISERROR(VLOOKUP(B63,Trier!$A$1:$I$32,9,FALSE)),"",VLOOKUP(B63,Trier!$A$1:$I$32,9,FALSE))</f>
        <v>0</v>
      </c>
      <c r="Q63" s="22"/>
      <c r="R63" s="23"/>
      <c r="S63" s="24" t="str">
        <f t="shared" si="18"/>
        <v/>
      </c>
      <c r="T63" s="21">
        <f t="shared" si="19"/>
        <v>60.48</v>
      </c>
      <c r="U63" s="25">
        <f>MONTH(A:A)</f>
        <v>2</v>
      </c>
      <c r="V63" s="26">
        <f>YEAR(A:A)</f>
        <v>2009</v>
      </c>
      <c r="W63" s="27"/>
      <c r="Y63" s="29"/>
    </row>
    <row r="64" spans="1:25" s="28" customFormat="1" ht="18" x14ac:dyDescent="0.25">
      <c r="A64" s="14">
        <v>39857</v>
      </c>
      <c r="B64" s="15">
        <v>808</v>
      </c>
      <c r="C64" s="15">
        <f>IF(ISNA(VLOOKUP(B64,Trier!$A$1:$E$32,2,FALSE)),"",VLOOKUP(B64,Trier!$A$1:$E$32,2,FALSE))</f>
        <v>908</v>
      </c>
      <c r="D64" s="15">
        <f>IF(ISNA(VLOOKUP(B64,Trier!$A$1:$E$32,3,FALSE)),"",VLOOKUP(B64,Trier!$A$1:$E$32,3,FALSE))</f>
        <v>104</v>
      </c>
      <c r="E64" s="16" t="str">
        <f>IF(ISNA(VLOOKUP(B64,Trier!$A$1:$E$32,4,FALSE)),"",VLOOKUP(B64,Trier!$A$1:$E$32,4,FALSE))</f>
        <v>avocat1</v>
      </c>
      <c r="F64" s="17" t="str">
        <f>IF(ISNA(VLOOKUP(B64,Trier!$A$1:$E$32,5,FALSE)),"",VLOOKUP(B64,Trier!$A$1:$E$32,5,FALSE))</f>
        <v>avocat</v>
      </c>
      <c r="G64" s="15">
        <f>IF(ISERROR(VLOOKUP(B64,Trier!$A$1:$F$32,6,FALSE)),"",VLOOKUP(B64,Trier!$A$1:$F$32,6,FALSE))</f>
        <v>1</v>
      </c>
      <c r="H64" s="18" t="str">
        <f>IF(ISERROR(VLOOKUP(B64,Trier!$A$1:$G$32,7,FALSE)),"",VLOOKUP(B64,Trier!$A$1:$G$32,7,FALSE))</f>
        <v>yty</v>
      </c>
      <c r="I64" s="19">
        <v>84</v>
      </c>
      <c r="J64" s="23">
        <v>60</v>
      </c>
      <c r="K64" s="21">
        <f t="shared" si="16"/>
        <v>120.96</v>
      </c>
      <c r="L64" s="18">
        <f>IF(ISERROR(VLOOKUP(B64,Trier!$A$1:$H$32,8,FALSE)),"",VLOOKUP(B64,Trier!$A$1:$H$32,8,FALSE))</f>
        <v>0</v>
      </c>
      <c r="M64" s="22"/>
      <c r="N64" s="23"/>
      <c r="O64" s="24" t="str">
        <f t="shared" si="17"/>
        <v/>
      </c>
      <c r="P64" s="18">
        <f>IF(ISERROR(VLOOKUP(B64,Trier!$A$1:$I$32,9,FALSE)),"",VLOOKUP(B64,Trier!$A$1:$I$32,9,FALSE))</f>
        <v>0</v>
      </c>
      <c r="Q64" s="22"/>
      <c r="R64" s="23"/>
      <c r="S64" s="24" t="str">
        <f t="shared" si="18"/>
        <v/>
      </c>
      <c r="T64" s="21">
        <f t="shared" si="19"/>
        <v>120.96</v>
      </c>
      <c r="U64" s="25">
        <f>MONTH(A:A)</f>
        <v>2</v>
      </c>
      <c r="V64" s="26">
        <f>YEAR(A:A)</f>
        <v>2009</v>
      </c>
      <c r="W64" s="27"/>
      <c r="Y64" s="29"/>
    </row>
    <row r="65" spans="1:25" s="28" customFormat="1" ht="18" x14ac:dyDescent="0.25">
      <c r="A65" s="14">
        <v>39876</v>
      </c>
      <c r="B65" s="15">
        <v>828</v>
      </c>
      <c r="C65" s="15">
        <f>IF(ISNA(VLOOKUP(B65,Trier!$A$1:$E$32,2,FALSE)),"",VLOOKUP(B65,Trier!$A$1:$E$32,2,FALSE))</f>
        <v>928</v>
      </c>
      <c r="D65" s="15">
        <f>IF(ISNA(VLOOKUP(B65,Trier!$A$1:$E$32,3,FALSE)),"",VLOOKUP(B65,Trier!$A$1:$E$32,3,FALSE))</f>
        <v>104</v>
      </c>
      <c r="E65" s="16" t="str">
        <f>IF(ISNA(VLOOKUP(B65,Trier!$A$1:$E$32,4,FALSE)),"",VLOOKUP(B65,Trier!$A$1:$E$32,4,FALSE))</f>
        <v>Radis1</v>
      </c>
      <c r="F65" s="17" t="str">
        <f>IF(ISNA(VLOOKUP(B65,Trier!$A$1:$E$32,5,FALSE)),"",VLOOKUP(B65,Trier!$A$1:$E$32,5,FALSE))</f>
        <v>Radis</v>
      </c>
      <c r="G65" s="15">
        <f>IF(ISERROR(VLOOKUP(B65,Trier!$A$1:$F$32,6,FALSE)),"",VLOOKUP(B65,Trier!$A$1:$F$32,6,FALSE))</f>
        <v>1</v>
      </c>
      <c r="H65" s="18" t="str">
        <f>IF(ISERROR(VLOOKUP(B65,Trier!$A$1:$G$32,7,FALSE)),"",VLOOKUP(B65,Trier!$A$1:$G$32,7,FALSE))</f>
        <v>ur</v>
      </c>
      <c r="I65" s="19">
        <v>2</v>
      </c>
      <c r="J65" s="23">
        <v>4.1500000000000004</v>
      </c>
      <c r="K65" s="21">
        <f t="shared" si="16"/>
        <v>41.638554216867469</v>
      </c>
      <c r="L65" s="18">
        <f>IF(ISERROR(VLOOKUP(B65,Trier!$A$1:$H$32,8,FALSE)),"",VLOOKUP(B65,Trier!$A$1:$H$32,8,FALSE))</f>
        <v>0</v>
      </c>
      <c r="M65" s="22"/>
      <c r="N65" s="23"/>
      <c r="O65" s="24" t="str">
        <f t="shared" si="17"/>
        <v/>
      </c>
      <c r="P65" s="18">
        <f>IF(ISERROR(VLOOKUP(B65,Trier!$A$1:$I$32,9,FALSE)),"",VLOOKUP(B65,Trier!$A$1:$I$32,9,FALSE))</f>
        <v>0</v>
      </c>
      <c r="Q65" s="22"/>
      <c r="R65" s="23"/>
      <c r="S65" s="24" t="str">
        <f t="shared" si="18"/>
        <v/>
      </c>
      <c r="T65" s="21">
        <f t="shared" si="19"/>
        <v>41.638554216867469</v>
      </c>
      <c r="U65" s="25">
        <f>MONTH(A:A)</f>
        <v>3</v>
      </c>
      <c r="V65" s="26">
        <f>YEAR(A:A)</f>
        <v>2009</v>
      </c>
      <c r="W65" s="27"/>
      <c r="Y65" s="29"/>
    </row>
    <row r="66" spans="1:25" s="28" customFormat="1" ht="18" x14ac:dyDescent="0.25">
      <c r="A66" s="14">
        <v>39876</v>
      </c>
      <c r="B66" s="15">
        <v>812</v>
      </c>
      <c r="C66" s="15">
        <f>IF(ISNA(VLOOKUP(B66,Trier!$A$1:$E$32,2,FALSE)),"",VLOOKUP(B66,Trier!$A$1:$E$32,2,FALSE))</f>
        <v>912</v>
      </c>
      <c r="D66" s="15">
        <f>IF(ISNA(VLOOKUP(B66,Trier!$A$1:$E$32,3,FALSE)),"",VLOOKUP(B66,Trier!$A$1:$E$32,3,FALSE))</f>
        <v>104</v>
      </c>
      <c r="E66" s="16" t="str">
        <f>IF(ISNA(VLOOKUP(B66,Trier!$A$1:$E$32,4,FALSE)),"",VLOOKUP(B66,Trier!$A$1:$E$32,4,FALSE))</f>
        <v>ratatouille1</v>
      </c>
      <c r="F66" s="17" t="str">
        <f>IF(ISNA(VLOOKUP(B66,Trier!$A$1:$E$32,5,FALSE)),"",VLOOKUP(B66,Trier!$A$1:$E$32,5,FALSE))</f>
        <v>ratatouille</v>
      </c>
      <c r="G66" s="15">
        <f>IF(ISERROR(VLOOKUP(B66,Trier!$A$1:$F$32,6,FALSE)),"",VLOOKUP(B66,Trier!$A$1:$F$32,6,FALSE))</f>
        <v>1</v>
      </c>
      <c r="H66" s="18" t="str">
        <f>IF(ISERROR(VLOOKUP(B66,Trier!$A$1:$G$32,7,FALSE)),"",VLOOKUP(B66,Trier!$A$1:$G$32,7,FALSE))</f>
        <v>uy-z</v>
      </c>
      <c r="I66" s="19">
        <v>3</v>
      </c>
      <c r="J66" s="23">
        <v>11.15</v>
      </c>
      <c r="K66" s="21">
        <f t="shared" si="16"/>
        <v>23.246636771300452</v>
      </c>
      <c r="L66" s="18">
        <f>IF(ISERROR(VLOOKUP(B66,Trier!$A$1:$H$32,8,FALSE)),"",VLOOKUP(B66,Trier!$A$1:$H$32,8,FALSE))</f>
        <v>0</v>
      </c>
      <c r="M66" s="22"/>
      <c r="N66" s="23"/>
      <c r="O66" s="24" t="str">
        <f t="shared" si="17"/>
        <v/>
      </c>
      <c r="P66" s="18">
        <f>IF(ISERROR(VLOOKUP(B66,Trier!$A$1:$I$32,9,FALSE)),"",VLOOKUP(B66,Trier!$A$1:$I$32,9,FALSE))</f>
        <v>0</v>
      </c>
      <c r="Q66" s="22"/>
      <c r="R66" s="23"/>
      <c r="S66" s="24" t="str">
        <f t="shared" si="18"/>
        <v/>
      </c>
      <c r="T66" s="21">
        <f t="shared" si="19"/>
        <v>23.246636771300452</v>
      </c>
      <c r="U66" s="25">
        <f>MONTH(A:A)</f>
        <v>3</v>
      </c>
      <c r="V66" s="26">
        <f>YEAR(A:A)</f>
        <v>2009</v>
      </c>
      <c r="W66" s="27"/>
      <c r="Y66" s="29"/>
    </row>
    <row r="67" spans="1:25" s="28" customFormat="1" ht="18" x14ac:dyDescent="0.25">
      <c r="A67" s="14">
        <v>39876</v>
      </c>
      <c r="B67" s="15">
        <v>813</v>
      </c>
      <c r="C67" s="15">
        <f>IF(ISNA(VLOOKUP(B67,Trier!$A$1:$E$32,2,FALSE)),"",VLOOKUP(B67,Trier!$A$1:$E$32,2,FALSE))</f>
        <v>913</v>
      </c>
      <c r="D67" s="15">
        <f>IF(ISNA(VLOOKUP(B67,Trier!$A$1:$E$32,3,FALSE)),"",VLOOKUP(B67,Trier!$A$1:$E$32,3,FALSE))</f>
        <v>104</v>
      </c>
      <c r="E67" s="16" t="str">
        <f>IF(ISNA(VLOOKUP(B67,Trier!$A$1:$E$32,4,FALSE)),"",VLOOKUP(B67,Trier!$A$1:$E$32,4,FALSE))</f>
        <v>cactus1</v>
      </c>
      <c r="F67" s="17" t="str">
        <f>IF(ISNA(VLOOKUP(B67,Trier!$A$1:$E$32,5,FALSE)),"",VLOOKUP(B67,Trier!$A$1:$E$32,5,FALSE))</f>
        <v>cactus</v>
      </c>
      <c r="G67" s="15">
        <f>IF(ISERROR(VLOOKUP(B67,Trier!$A$1:$F$32,6,FALSE)),"",VLOOKUP(B67,Trier!$A$1:$F$32,6,FALSE))</f>
        <v>1</v>
      </c>
      <c r="H67" s="18" t="str">
        <f>IF(ISERROR(VLOOKUP(B67,Trier!$A$1:$G$32,7,FALSE)),"",VLOOKUP(B67,Trier!$A$1:$G$32,7,FALSE))</f>
        <v>uj</v>
      </c>
      <c r="I67" s="19">
        <v>1</v>
      </c>
      <c r="J67" s="23">
        <v>1</v>
      </c>
      <c r="K67" s="21">
        <f t="shared" si="16"/>
        <v>86.4</v>
      </c>
      <c r="L67" s="18">
        <f>IF(ISERROR(VLOOKUP(B67,Trier!$A$1:$H$32,8,FALSE)),"",VLOOKUP(B67,Trier!$A$1:$H$32,8,FALSE))</f>
        <v>0</v>
      </c>
      <c r="M67" s="22"/>
      <c r="N67" s="23"/>
      <c r="O67" s="24" t="str">
        <f t="shared" si="17"/>
        <v/>
      </c>
      <c r="P67" s="18">
        <f>IF(ISERROR(VLOOKUP(B67,Trier!$A$1:$I$32,9,FALSE)),"",VLOOKUP(B67,Trier!$A$1:$I$32,9,FALSE))</f>
        <v>0</v>
      </c>
      <c r="Q67" s="22"/>
      <c r="R67" s="23"/>
      <c r="S67" s="24" t="str">
        <f t="shared" si="18"/>
        <v/>
      </c>
      <c r="T67" s="21">
        <f t="shared" si="19"/>
        <v>86.4</v>
      </c>
      <c r="U67" s="25">
        <f>MONTH(A:A)</f>
        <v>3</v>
      </c>
      <c r="V67" s="26">
        <f>YEAR(A:A)</f>
        <v>2009</v>
      </c>
      <c r="W67" s="27"/>
      <c r="Y67" s="29"/>
    </row>
    <row r="68" spans="1:25" s="28" customFormat="1" ht="18" customHeight="1" x14ac:dyDescent="0.25">
      <c r="A68" s="14">
        <v>39876</v>
      </c>
      <c r="B68" s="15">
        <v>823</v>
      </c>
      <c r="C68" s="15">
        <f>IF(ISNA(VLOOKUP(B68,Trier!$A$1:$E$32,2,FALSE)),"",VLOOKUP(B68,Trier!$A$1:$E$32,2,FALSE))</f>
        <v>923</v>
      </c>
      <c r="D68" s="15">
        <f>IF(ISNA(VLOOKUP(B68,Trier!$A$1:$E$32,3,FALSE)),"",VLOOKUP(B68,Trier!$A$1:$E$32,3,FALSE))</f>
        <v>104</v>
      </c>
      <c r="E68" s="16" t="str">
        <f>IF(ISNA(VLOOKUP(B68,Trier!$A$1:$E$32,4,FALSE)),"",VLOOKUP(B68,Trier!$A$1:$E$32,4,FALSE))</f>
        <v>Osfond1</v>
      </c>
      <c r="F68" s="17" t="str">
        <f>IF(ISNA(VLOOKUP(B68,Trier!$A$1:$E$32,5,FALSE)),"",VLOOKUP(B68,Trier!$A$1:$E$32,5,FALSE))</f>
        <v>noisette</v>
      </c>
      <c r="G68" s="15">
        <f>IF(ISERROR(VLOOKUP(B68,Trier!$A$1:$F$32,6,FALSE)),"",VLOOKUP(B68,Trier!$A$1:$F$32,6,FALSE))</f>
        <v>1</v>
      </c>
      <c r="H68" s="18" t="str">
        <f>IF(ISERROR(VLOOKUP(B68,Trier!$A$1:$G$32,7,FALSE)),"",VLOOKUP(B68,Trier!$A$1:$G$32,7,FALSE))</f>
        <v>om</v>
      </c>
      <c r="I68" s="19">
        <v>1.25</v>
      </c>
      <c r="J68" s="23">
        <v>1</v>
      </c>
      <c r="K68" s="21">
        <f t="shared" si="16"/>
        <v>108</v>
      </c>
      <c r="L68" s="18">
        <f>IF(ISERROR(VLOOKUP(B68,Trier!$A$1:$H$32,8,FALSE)),"",VLOOKUP(B68,Trier!$A$1:$H$32,8,FALSE))</f>
        <v>0</v>
      </c>
      <c r="M68" s="22"/>
      <c r="N68" s="23"/>
      <c r="O68" s="24" t="str">
        <f t="shared" si="17"/>
        <v/>
      </c>
      <c r="P68" s="18">
        <f>IF(ISERROR(VLOOKUP(B68,Trier!$A$1:$I$32,9,FALSE)),"",VLOOKUP(B68,Trier!$A$1:$I$32,9,FALSE))</f>
        <v>0</v>
      </c>
      <c r="Q68" s="22"/>
      <c r="R68" s="23"/>
      <c r="S68" s="24" t="str">
        <f t="shared" si="18"/>
        <v/>
      </c>
      <c r="T68" s="21">
        <f t="shared" si="19"/>
        <v>108</v>
      </c>
      <c r="U68" s="25">
        <f>MONTH(A:A)</f>
        <v>3</v>
      </c>
      <c r="V68" s="26">
        <f>YEAR(A:A)</f>
        <v>2009</v>
      </c>
      <c r="W68" s="27"/>
      <c r="Y68" s="29"/>
    </row>
    <row r="69" spans="1:25" s="28" customFormat="1" ht="18" customHeight="1" x14ac:dyDescent="0.25">
      <c r="A69" s="14">
        <v>39876</v>
      </c>
      <c r="B69" s="15">
        <v>824</v>
      </c>
      <c r="C69" s="15">
        <f>IF(ISNA(VLOOKUP(B69,Trier!$A$1:$E$32,2,FALSE)),"",VLOOKUP(B69,Trier!$A$1:$E$32,2,FALSE))</f>
        <v>924</v>
      </c>
      <c r="D69" s="15">
        <f>IF(ISNA(VLOOKUP(B69,Trier!$A$1:$E$32,3,FALSE)),"",VLOOKUP(B69,Trier!$A$1:$E$32,3,FALSE))</f>
        <v>104</v>
      </c>
      <c r="E69" s="16" t="str">
        <f>IF(ISNA(VLOOKUP(B69,Trier!$A$1:$E$32,4,FALSE)),"",VLOOKUP(B69,Trier!$A$1:$E$32,4,FALSE))</f>
        <v>poreaux1</v>
      </c>
      <c r="F69" s="17" t="str">
        <f>IF(ISNA(VLOOKUP(B69,Trier!$A$1:$E$32,5,FALSE)),"",VLOOKUP(B69,Trier!$A$1:$E$32,5,FALSE))</f>
        <v>poireaux</v>
      </c>
      <c r="G69" s="15">
        <f>IF(ISERROR(VLOOKUP(B69,Trier!$A$1:$F$32,6,FALSE)),"",VLOOKUP(B69,Trier!$A$1:$F$32,6,FALSE))</f>
        <v>1</v>
      </c>
      <c r="H69" s="18" t="str">
        <f>IF(ISERROR(VLOOKUP(B69,Trier!$A$1:$G$32,7,FALSE)),"",VLOOKUP(B69,Trier!$A$1:$G$32,7,FALSE))</f>
        <v>hghf</v>
      </c>
      <c r="I69" s="19">
        <v>0.45</v>
      </c>
      <c r="J69" s="23">
        <v>1</v>
      </c>
      <c r="K69" s="21">
        <f t="shared" si="16"/>
        <v>38.880000000000003</v>
      </c>
      <c r="L69" s="18">
        <f>IF(ISERROR(VLOOKUP(B69,Trier!$A$1:$H$32,8,FALSE)),"",VLOOKUP(B69,Trier!$A$1:$H$32,8,FALSE))</f>
        <v>0</v>
      </c>
      <c r="M69" s="22"/>
      <c r="N69" s="23"/>
      <c r="O69" s="24" t="str">
        <f t="shared" si="17"/>
        <v/>
      </c>
      <c r="P69" s="18">
        <f>IF(ISERROR(VLOOKUP(B69,Trier!$A$1:$I$32,9,FALSE)),"",VLOOKUP(B69,Trier!$A$1:$I$32,9,FALSE))</f>
        <v>0</v>
      </c>
      <c r="Q69" s="22"/>
      <c r="R69" s="23"/>
      <c r="S69" s="24" t="str">
        <f t="shared" si="18"/>
        <v/>
      </c>
      <c r="T69" s="21">
        <f t="shared" si="19"/>
        <v>38.880000000000003</v>
      </c>
      <c r="U69" s="25">
        <f>MONTH(A:A)</f>
        <v>3</v>
      </c>
      <c r="V69" s="26">
        <f>YEAR(A:A)</f>
        <v>2009</v>
      </c>
      <c r="W69" s="27"/>
      <c r="Y69" s="29"/>
    </row>
    <row r="70" spans="1:25" s="28" customFormat="1" ht="18" x14ac:dyDescent="0.25">
      <c r="A70" s="14">
        <v>39903</v>
      </c>
      <c r="B70" s="15">
        <v>807</v>
      </c>
      <c r="C70" s="15">
        <f>IF(ISNA(VLOOKUP(B70,Trier!$A$1:$E$32,2,FALSE)),"",VLOOKUP(B70,Trier!$A$1:$E$32,2,FALSE))</f>
        <v>907</v>
      </c>
      <c r="D70" s="15">
        <f>IF(ISNA(VLOOKUP(B70,Trier!$A$1:$E$32,3,FALSE)),"",VLOOKUP(B70,Trier!$A$1:$E$32,3,FALSE))</f>
        <v>104</v>
      </c>
      <c r="E70" s="16" t="str">
        <f>IF(ISNA(VLOOKUP(B70,Trier!$A$1:$E$32,4,FALSE)),"",VLOOKUP(B70,Trier!$A$1:$E$32,4,FALSE))</f>
        <v>patate douce1</v>
      </c>
      <c r="F70" s="17" t="str">
        <f>IF(ISNA(VLOOKUP(B70,Trier!$A$1:$E$32,5,FALSE)),"",VLOOKUP(B70,Trier!$A$1:$E$32,5,FALSE))</f>
        <v>patate douce</v>
      </c>
      <c r="G70" s="15">
        <f>IF(ISERROR(VLOOKUP(B70,Trier!$A$1:$F$32,6,FALSE)),"",VLOOKUP(B70,Trier!$A$1:$F$32,6,FALSE))</f>
        <v>1</v>
      </c>
      <c r="H70" s="18" t="str">
        <f>IF(ISERROR(VLOOKUP(B70,Trier!$A$1:$G$32,7,FALSE)),"",VLOOKUP(B70,Trier!$A$1:$G$32,7,FALSE))</f>
        <v>te</v>
      </c>
      <c r="I70" s="19">
        <v>10</v>
      </c>
      <c r="J70" s="23">
        <v>4.46</v>
      </c>
      <c r="K70" s="21">
        <f t="shared" si="16"/>
        <v>193.72197309417041</v>
      </c>
      <c r="L70" s="18">
        <f>IF(ISERROR(VLOOKUP(B70,Trier!$A$1:$H$32,8,FALSE)),"",VLOOKUP(B70,Trier!$A$1:$H$32,8,FALSE))</f>
        <v>0</v>
      </c>
      <c r="M70" s="22"/>
      <c r="N70" s="23"/>
      <c r="O70" s="24" t="str">
        <f t="shared" si="17"/>
        <v/>
      </c>
      <c r="P70" s="18">
        <f>IF(ISERROR(VLOOKUP(B70,Trier!$A$1:$I$32,9,FALSE)),"",VLOOKUP(B70,Trier!$A$1:$I$32,9,FALSE))</f>
        <v>0</v>
      </c>
      <c r="Q70" s="22"/>
      <c r="R70" s="23"/>
      <c r="S70" s="24" t="str">
        <f t="shared" si="18"/>
        <v/>
      </c>
      <c r="T70" s="21">
        <f t="shared" si="19"/>
        <v>193.72197309417041</v>
      </c>
      <c r="U70" s="25">
        <f>MONTH(A:A)</f>
        <v>3</v>
      </c>
      <c r="V70" s="26">
        <f>YEAR(A:A)</f>
        <v>2009</v>
      </c>
      <c r="W70" s="27"/>
      <c r="Y70" s="29"/>
    </row>
    <row r="71" spans="1:25" s="28" customFormat="1" ht="18" x14ac:dyDescent="0.25">
      <c r="A71" s="14">
        <v>39903</v>
      </c>
      <c r="B71" s="15">
        <v>808</v>
      </c>
      <c r="C71" s="15">
        <f>IF(ISNA(VLOOKUP(B71,Trier!$A$1:$E$32,2,FALSE)),"",VLOOKUP(B71,Trier!$A$1:$E$32,2,FALSE))</f>
        <v>908</v>
      </c>
      <c r="D71" s="15">
        <f>IF(ISNA(VLOOKUP(B71,Trier!$A$1:$E$32,3,FALSE)),"",VLOOKUP(B71,Trier!$A$1:$E$32,3,FALSE))</f>
        <v>104</v>
      </c>
      <c r="E71" s="16" t="str">
        <f>IF(ISNA(VLOOKUP(B71,Trier!$A$1:$E$32,4,FALSE)),"",VLOOKUP(B71,Trier!$A$1:$E$32,4,FALSE))</f>
        <v>avocat1</v>
      </c>
      <c r="F71" s="17" t="str">
        <f>IF(ISNA(VLOOKUP(B71,Trier!$A$1:$E$32,5,FALSE)),"",VLOOKUP(B71,Trier!$A$1:$E$32,5,FALSE))</f>
        <v>avocat</v>
      </c>
      <c r="G71" s="15">
        <f>IF(ISERROR(VLOOKUP(B71,Trier!$A$1:$F$32,6,FALSE)),"",VLOOKUP(B71,Trier!$A$1:$F$32,6,FALSE))</f>
        <v>1</v>
      </c>
      <c r="H71" s="18" t="str">
        <f>IF(ISERROR(VLOOKUP(B71,Trier!$A$1:$G$32,7,FALSE)),"",VLOOKUP(B71,Trier!$A$1:$G$32,7,FALSE))</f>
        <v>yty</v>
      </c>
      <c r="I71" s="19">
        <v>10</v>
      </c>
      <c r="J71" s="23">
        <v>9.43</v>
      </c>
      <c r="K71" s="21">
        <f t="shared" si="16"/>
        <v>91.622481442205739</v>
      </c>
      <c r="L71" s="18">
        <f>IF(ISERROR(VLOOKUP(B71,Trier!$A$1:$H$32,8,FALSE)),"",VLOOKUP(B71,Trier!$A$1:$H$32,8,FALSE))</f>
        <v>0</v>
      </c>
      <c r="M71" s="22"/>
      <c r="N71" s="23"/>
      <c r="O71" s="24" t="str">
        <f t="shared" si="17"/>
        <v/>
      </c>
      <c r="P71" s="18">
        <f>IF(ISERROR(VLOOKUP(B71,Trier!$A$1:$I$32,9,FALSE)),"",VLOOKUP(B71,Trier!$A$1:$I$32,9,FALSE))</f>
        <v>0</v>
      </c>
      <c r="Q71" s="22"/>
      <c r="R71" s="23"/>
      <c r="S71" s="24" t="str">
        <f t="shared" si="18"/>
        <v/>
      </c>
      <c r="T71" s="21">
        <f t="shared" si="19"/>
        <v>91.622481442205739</v>
      </c>
      <c r="U71" s="25">
        <f>MONTH(A:A)</f>
        <v>3</v>
      </c>
      <c r="V71" s="26">
        <f>YEAR(A:A)</f>
        <v>2009</v>
      </c>
      <c r="W71" s="27"/>
      <c r="Y71" s="29"/>
    </row>
    <row r="72" spans="1:25" s="28" customFormat="1" ht="18" x14ac:dyDescent="0.25">
      <c r="A72" s="14">
        <v>39955</v>
      </c>
      <c r="B72" s="15">
        <v>801</v>
      </c>
      <c r="C72" s="15">
        <f>IF(ISNA(VLOOKUP(B72,Trier!$A$1:$E$32,2,FALSE)),"",VLOOKUP(B72,Trier!$A$1:$E$32,2,FALSE))</f>
        <v>901</v>
      </c>
      <c r="D72" s="15">
        <f>IF(ISNA(VLOOKUP(B72,Trier!$A$1:$E$32,3,FALSE)),"",VLOOKUP(B72,Trier!$A$1:$E$32,3,FALSE))</f>
        <v>104</v>
      </c>
      <c r="E72" s="16" t="str">
        <f>IF(ISNA(VLOOKUP(B72,Trier!$A$1:$E$32,4,FALSE)),"",VLOOKUP(B72,Trier!$A$1:$E$32,4,FALSE))</f>
        <v>melon1</v>
      </c>
      <c r="F72" s="17" t="str">
        <f>IF(ISNA(VLOOKUP(B72,Trier!$A$1:$E$32,5,FALSE)),"",VLOOKUP(B72,Trier!$A$1:$E$32,5,FALSE))</f>
        <v>melon</v>
      </c>
      <c r="G72" s="15">
        <f>IF(ISERROR(VLOOKUP(B72,Trier!$A$1:$F$32,6,FALSE)),"",VLOOKUP(B72,Trier!$A$1:$F$32,6,FALSE))</f>
        <v>2</v>
      </c>
      <c r="H72" s="18" t="str">
        <f>IF(ISERROR(VLOOKUP(B72,Trier!$A$1:$G$32,7,FALSE)),"",VLOOKUP(B72,Trier!$A$1:$G$32,7,FALSE))</f>
        <v>bb</v>
      </c>
      <c r="I72" s="19">
        <v>10</v>
      </c>
      <c r="J72" s="23">
        <v>19.55</v>
      </c>
      <c r="K72" s="21">
        <f t="shared" si="16"/>
        <v>44.194373401534534</v>
      </c>
      <c r="L72" s="18" t="str">
        <f>IF(ISERROR(VLOOKUP(B72,Trier!$A$1:$H$32,8,FALSE)),"",VLOOKUP(B72,Trier!$A$1:$H$32,8,FALSE))</f>
        <v>nd,</v>
      </c>
      <c r="M72" s="22">
        <v>10</v>
      </c>
      <c r="N72" s="23">
        <v>31.06</v>
      </c>
      <c r="O72" s="24">
        <f t="shared" si="17"/>
        <v>27.817128139085646</v>
      </c>
      <c r="P72" s="18">
        <f>IF(ISERROR(VLOOKUP(B72,Trier!$A$1:$I$32,9,FALSE)),"",VLOOKUP(B72,Trier!$A$1:$I$32,9,FALSE))</f>
        <v>0</v>
      </c>
      <c r="Q72" s="22"/>
      <c r="R72" s="23"/>
      <c r="S72" s="24" t="str">
        <f t="shared" si="18"/>
        <v/>
      </c>
      <c r="T72" s="21">
        <f t="shared" si="19"/>
        <v>72.011501540620174</v>
      </c>
      <c r="U72" s="25">
        <f>MONTH(A:A)</f>
        <v>5</v>
      </c>
      <c r="V72" s="26">
        <f>YEAR(A:A)</f>
        <v>2009</v>
      </c>
      <c r="W72" s="27"/>
      <c r="Y72" s="29"/>
    </row>
    <row r="73" spans="1:25" s="28" customFormat="1" ht="18" x14ac:dyDescent="0.25">
      <c r="A73" s="14">
        <v>39967</v>
      </c>
      <c r="B73" s="15">
        <v>828</v>
      </c>
      <c r="C73" s="15">
        <f>IF(ISNA(VLOOKUP(B73,Trier!$A$1:$E$32,2,FALSE)),"",VLOOKUP(B73,Trier!$A$1:$E$32,2,FALSE))</f>
        <v>928</v>
      </c>
      <c r="D73" s="15">
        <f>IF(ISNA(VLOOKUP(B73,Trier!$A$1:$E$32,3,FALSE)),"",VLOOKUP(B73,Trier!$A$1:$E$32,3,FALSE))</f>
        <v>104</v>
      </c>
      <c r="E73" s="16" t="str">
        <f>IF(ISNA(VLOOKUP(B73,Trier!$A$1:$E$32,4,FALSE)),"",VLOOKUP(B73,Trier!$A$1:$E$32,4,FALSE))</f>
        <v>Radis1</v>
      </c>
      <c r="F73" s="17" t="str">
        <f>IF(ISNA(VLOOKUP(B73,Trier!$A$1:$E$32,5,FALSE)),"",VLOOKUP(B73,Trier!$A$1:$E$32,5,FALSE))</f>
        <v>Radis</v>
      </c>
      <c r="G73" s="15">
        <f>IF(ISERROR(VLOOKUP(B73,Trier!$A$1:$F$32,6,FALSE)),"",VLOOKUP(B73,Trier!$A$1:$F$32,6,FALSE))</f>
        <v>1</v>
      </c>
      <c r="H73" s="18" t="str">
        <f>IF(ISERROR(VLOOKUP(B73,Trier!$A$1:$G$32,7,FALSE)),"",VLOOKUP(B73,Trier!$A$1:$G$32,7,FALSE))</f>
        <v>ur</v>
      </c>
      <c r="I73" s="19">
        <v>1</v>
      </c>
      <c r="J73" s="23">
        <v>1</v>
      </c>
      <c r="K73" s="21">
        <f t="shared" si="16"/>
        <v>86.4</v>
      </c>
      <c r="L73" s="18">
        <f>IF(ISERROR(VLOOKUP(B73,Trier!$A$1:$H$32,8,FALSE)),"",VLOOKUP(B73,Trier!$A$1:$H$32,8,FALSE))</f>
        <v>0</v>
      </c>
      <c r="M73" s="22"/>
      <c r="N73" s="23"/>
      <c r="O73" s="24" t="str">
        <f t="shared" si="17"/>
        <v/>
      </c>
      <c r="P73" s="18">
        <f>IF(ISERROR(VLOOKUP(B73,Trier!$A$1:$I$32,9,FALSE)),"",VLOOKUP(B73,Trier!$A$1:$I$32,9,FALSE))</f>
        <v>0</v>
      </c>
      <c r="Q73" s="22"/>
      <c r="R73" s="23"/>
      <c r="S73" s="24" t="str">
        <f t="shared" si="18"/>
        <v/>
      </c>
      <c r="T73" s="21">
        <f t="shared" si="19"/>
        <v>86.4</v>
      </c>
      <c r="U73" s="25">
        <f>MONTH(A:A)</f>
        <v>6</v>
      </c>
      <c r="V73" s="26">
        <f>YEAR(A:A)</f>
        <v>2009</v>
      </c>
      <c r="W73" s="27"/>
      <c r="Y73" s="29"/>
    </row>
    <row r="74" spans="1:25" s="28" customFormat="1" ht="18" x14ac:dyDescent="0.25">
      <c r="A74" s="14">
        <v>39967</v>
      </c>
      <c r="B74" s="15">
        <v>812</v>
      </c>
      <c r="C74" s="15">
        <f>IF(ISNA(VLOOKUP(B74,Trier!$A$1:$E$32,2,FALSE)),"",VLOOKUP(B74,Trier!$A$1:$E$32,2,FALSE))</f>
        <v>912</v>
      </c>
      <c r="D74" s="15">
        <f>IF(ISNA(VLOOKUP(B74,Trier!$A$1:$E$32,3,FALSE)),"",VLOOKUP(B74,Trier!$A$1:$E$32,3,FALSE))</f>
        <v>104</v>
      </c>
      <c r="E74" s="16" t="str">
        <f>IF(ISNA(VLOOKUP(B74,Trier!$A$1:$E$32,4,FALSE)),"",VLOOKUP(B74,Trier!$A$1:$E$32,4,FALSE))</f>
        <v>ratatouille1</v>
      </c>
      <c r="F74" s="17" t="str">
        <f>IF(ISNA(VLOOKUP(B74,Trier!$A$1:$E$32,5,FALSE)),"",VLOOKUP(B74,Trier!$A$1:$E$32,5,FALSE))</f>
        <v>ratatouille</v>
      </c>
      <c r="G74" s="15">
        <f>IF(ISERROR(VLOOKUP(B74,Trier!$A$1:$F$32,6,FALSE)),"",VLOOKUP(B74,Trier!$A$1:$F$32,6,FALSE))</f>
        <v>1</v>
      </c>
      <c r="H74" s="18" t="str">
        <f>IF(ISERROR(VLOOKUP(B74,Trier!$A$1:$G$32,7,FALSE)),"",VLOOKUP(B74,Trier!$A$1:$G$32,7,FALSE))</f>
        <v>uy-z</v>
      </c>
      <c r="I74" s="19">
        <v>1</v>
      </c>
      <c r="J74" s="23">
        <v>1</v>
      </c>
      <c r="K74" s="21">
        <f t="shared" si="16"/>
        <v>86.4</v>
      </c>
      <c r="L74" s="18">
        <f>IF(ISERROR(VLOOKUP(B74,Trier!$A$1:$H$32,8,FALSE)),"",VLOOKUP(B74,Trier!$A$1:$H$32,8,FALSE))</f>
        <v>0</v>
      </c>
      <c r="M74" s="22"/>
      <c r="N74" s="23"/>
      <c r="O74" s="24" t="str">
        <f t="shared" si="17"/>
        <v/>
      </c>
      <c r="P74" s="18">
        <f>IF(ISERROR(VLOOKUP(B74,Trier!$A$1:$I$32,9,FALSE)),"",VLOOKUP(B74,Trier!$A$1:$I$32,9,FALSE))</f>
        <v>0</v>
      </c>
      <c r="Q74" s="22"/>
      <c r="R74" s="23"/>
      <c r="S74" s="24" t="str">
        <f t="shared" si="18"/>
        <v/>
      </c>
      <c r="T74" s="21">
        <f t="shared" si="19"/>
        <v>86.4</v>
      </c>
      <c r="U74" s="25">
        <f>MONTH(A:A)</f>
        <v>6</v>
      </c>
      <c r="V74" s="26">
        <f>YEAR(A:A)</f>
        <v>2009</v>
      </c>
      <c r="W74" s="27"/>
      <c r="Y74" s="29"/>
    </row>
    <row r="75" spans="1:25" s="28" customFormat="1" ht="18" customHeight="1" x14ac:dyDescent="0.25">
      <c r="A75" s="14">
        <v>39967</v>
      </c>
      <c r="B75" s="15">
        <v>813</v>
      </c>
      <c r="C75" s="15">
        <f>IF(ISNA(VLOOKUP(B75,Trier!$A$1:$E$32,2,FALSE)),"",VLOOKUP(B75,Trier!$A$1:$E$32,2,FALSE))</f>
        <v>913</v>
      </c>
      <c r="D75" s="15">
        <f>IF(ISNA(VLOOKUP(B75,Trier!$A$1:$E$32,3,FALSE)),"",VLOOKUP(B75,Trier!$A$1:$E$32,3,FALSE))</f>
        <v>104</v>
      </c>
      <c r="E75" s="16" t="str">
        <f>IF(ISNA(VLOOKUP(B75,Trier!$A$1:$E$32,4,FALSE)),"",VLOOKUP(B75,Trier!$A$1:$E$32,4,FALSE))</f>
        <v>cactus1</v>
      </c>
      <c r="F75" s="17" t="str">
        <f>IF(ISNA(VLOOKUP(B75,Trier!$A$1:$E$32,5,FALSE)),"",VLOOKUP(B75,Trier!$A$1:$E$32,5,FALSE))</f>
        <v>cactus</v>
      </c>
      <c r="G75" s="15">
        <f>IF(ISERROR(VLOOKUP(B75,Trier!$A$1:$F$32,6,FALSE)),"",VLOOKUP(B75,Trier!$A$1:$F$32,6,FALSE))</f>
        <v>1</v>
      </c>
      <c r="H75" s="18" t="str">
        <f>IF(ISERROR(VLOOKUP(B75,Trier!$A$1:$G$32,7,FALSE)),"",VLOOKUP(B75,Trier!$A$1:$G$32,7,FALSE))</f>
        <v>uj</v>
      </c>
      <c r="I75" s="19">
        <v>1</v>
      </c>
      <c r="J75" s="23">
        <v>30</v>
      </c>
      <c r="K75" s="21">
        <f t="shared" ref="K75:K91" si="20" xml:space="preserve"> IF(ISERROR(I75/J75*86.4),"",I75/J75*86.4)</f>
        <v>2.8800000000000003</v>
      </c>
      <c r="L75" s="18">
        <f>IF(ISERROR(VLOOKUP(B75,Trier!$A$1:$H$32,8,FALSE)),"",VLOOKUP(B75,Trier!$A$1:$H$32,8,FALSE))</f>
        <v>0</v>
      </c>
      <c r="M75" s="22"/>
      <c r="N75" s="23"/>
      <c r="O75" s="24" t="str">
        <f t="shared" ref="O75:O91" si="21" xml:space="preserve"> IF(ISERROR(M75/N75*86.4),"",M75/N75*86.4)</f>
        <v/>
      </c>
      <c r="P75" s="18">
        <f>IF(ISERROR(VLOOKUP(B75,Trier!$A$1:$I$32,9,FALSE)),"",VLOOKUP(B75,Trier!$A$1:$I$32,9,FALSE))</f>
        <v>0</v>
      </c>
      <c r="Q75" s="22"/>
      <c r="R75" s="23"/>
      <c r="S75" s="24" t="str">
        <f t="shared" ref="S75:S91" si="22" xml:space="preserve"> IF(ISERROR(Q75/R75*86.4),"",Q75/R75*86.4)</f>
        <v/>
      </c>
      <c r="T75" s="21">
        <f t="shared" ref="T75:T91" si="23">IF(ISERROR(SUM(K75,O75,S75)),"",SUM(K75,O75,S75))</f>
        <v>2.8800000000000003</v>
      </c>
      <c r="U75" s="25">
        <f>MONTH(A:A)</f>
        <v>6</v>
      </c>
      <c r="V75" s="26">
        <f>YEAR(A:A)</f>
        <v>2009</v>
      </c>
      <c r="W75" s="27"/>
      <c r="Y75" s="29"/>
    </row>
    <row r="76" spans="1:25" s="28" customFormat="1" ht="18" x14ac:dyDescent="0.25">
      <c r="A76" s="14">
        <v>39967</v>
      </c>
      <c r="B76" s="15">
        <v>813</v>
      </c>
      <c r="C76" s="15">
        <f>IF(ISNA(VLOOKUP(B76,Trier!$A$1:$E$32,2,FALSE)),"",VLOOKUP(B76,Trier!$A$1:$E$32,2,FALSE))</f>
        <v>913</v>
      </c>
      <c r="D76" s="15">
        <f>IF(ISNA(VLOOKUP(B76,Trier!$A$1:$E$32,3,FALSE)),"",VLOOKUP(B76,Trier!$A$1:$E$32,3,FALSE))</f>
        <v>104</v>
      </c>
      <c r="E76" s="16" t="str">
        <f>IF(ISNA(VLOOKUP(B76,Trier!$A$1:$E$32,4,FALSE)),"",VLOOKUP(B76,Trier!$A$1:$E$32,4,FALSE))</f>
        <v>cactus1</v>
      </c>
      <c r="F76" s="17" t="str">
        <f>IF(ISNA(VLOOKUP(B76,Trier!$A$1:$E$32,5,FALSE)),"",VLOOKUP(B76,Trier!$A$1:$E$32,5,FALSE))</f>
        <v>cactus</v>
      </c>
      <c r="G76" s="15">
        <f>IF(ISERROR(VLOOKUP(B76,Trier!$A$1:$F$32,6,FALSE)),"",VLOOKUP(B76,Trier!$A$1:$F$32,6,FALSE))</f>
        <v>1</v>
      </c>
      <c r="H76" s="18" t="str">
        <f>IF(ISERROR(VLOOKUP(B76,Trier!$A$1:$G$32,7,FALSE)),"",VLOOKUP(B76,Trier!$A$1:$G$32,7,FALSE))</f>
        <v>uj</v>
      </c>
      <c r="I76" s="19">
        <v>10</v>
      </c>
      <c r="J76" s="23">
        <v>60</v>
      </c>
      <c r="K76" s="21">
        <f t="shared" si="20"/>
        <v>14.4</v>
      </c>
      <c r="L76" s="18">
        <f>IF(ISERROR(VLOOKUP(B76,Trier!$A$1:$H$32,8,FALSE)),"",VLOOKUP(B76,Trier!$A$1:$H$32,8,FALSE))</f>
        <v>0</v>
      </c>
      <c r="M76" s="22"/>
      <c r="N76" s="23"/>
      <c r="O76" s="24" t="str">
        <f t="shared" si="21"/>
        <v/>
      </c>
      <c r="P76" s="18">
        <f>IF(ISERROR(VLOOKUP(B76,Trier!$A$1:$I$32,9,FALSE)),"",VLOOKUP(B76,Trier!$A$1:$I$32,9,FALSE))</f>
        <v>0</v>
      </c>
      <c r="Q76" s="22"/>
      <c r="R76" s="23"/>
      <c r="S76" s="24" t="str">
        <f t="shared" si="22"/>
        <v/>
      </c>
      <c r="T76" s="21">
        <f t="shared" si="23"/>
        <v>14.4</v>
      </c>
      <c r="U76" s="25">
        <f>MONTH(A:A)</f>
        <v>6</v>
      </c>
      <c r="V76" s="26">
        <f>YEAR(A:A)</f>
        <v>2009</v>
      </c>
      <c r="W76" s="27"/>
      <c r="Y76" s="29"/>
    </row>
    <row r="77" spans="1:25" s="28" customFormat="1" ht="18" x14ac:dyDescent="0.25">
      <c r="A77" s="14">
        <v>39967</v>
      </c>
      <c r="B77" s="15">
        <v>824</v>
      </c>
      <c r="C77" s="15">
        <f>IF(ISNA(VLOOKUP(B77,Trier!$A$1:$E$32,2,FALSE)),"",VLOOKUP(B77,Trier!$A$1:$E$32,2,FALSE))</f>
        <v>924</v>
      </c>
      <c r="D77" s="15">
        <f>IF(ISNA(VLOOKUP(B77,Trier!$A$1:$E$32,3,FALSE)),"",VLOOKUP(B77,Trier!$A$1:$E$32,3,FALSE))</f>
        <v>104</v>
      </c>
      <c r="E77" s="16" t="str">
        <f>IF(ISNA(VLOOKUP(B77,Trier!$A$1:$E$32,4,FALSE)),"",VLOOKUP(B77,Trier!$A$1:$E$32,4,FALSE))</f>
        <v>poreaux1</v>
      </c>
      <c r="F77" s="17" t="str">
        <f>IF(ISNA(VLOOKUP(B77,Trier!$A$1:$E$32,5,FALSE)),"",VLOOKUP(B77,Trier!$A$1:$E$32,5,FALSE))</f>
        <v>poireaux</v>
      </c>
      <c r="G77" s="15">
        <f>IF(ISERROR(VLOOKUP(B77,Trier!$A$1:$F$32,6,FALSE)),"",VLOOKUP(B77,Trier!$A$1:$F$32,6,FALSE))</f>
        <v>1</v>
      </c>
      <c r="H77" s="18" t="str">
        <f>IF(ISERROR(VLOOKUP(B77,Trier!$A$1:$G$32,7,FALSE)),"",VLOOKUP(B77,Trier!$A$1:$G$32,7,FALSE))</f>
        <v>hghf</v>
      </c>
      <c r="I77" s="19">
        <v>10</v>
      </c>
      <c r="J77" s="23">
        <v>50.6</v>
      </c>
      <c r="K77" s="21">
        <f t="shared" si="20"/>
        <v>17.07509881422925</v>
      </c>
      <c r="L77" s="18">
        <f>IF(ISERROR(VLOOKUP(B77,Trier!$A$1:$H$32,8,FALSE)),"",VLOOKUP(B77,Trier!$A$1:$H$32,8,FALSE))</f>
        <v>0</v>
      </c>
      <c r="M77" s="22"/>
      <c r="N77" s="23"/>
      <c r="O77" s="24" t="str">
        <f t="shared" si="21"/>
        <v/>
      </c>
      <c r="P77" s="18">
        <f>IF(ISERROR(VLOOKUP(B77,Trier!$A$1:$I$32,9,FALSE)),"",VLOOKUP(B77,Trier!$A$1:$I$32,9,FALSE))</f>
        <v>0</v>
      </c>
      <c r="Q77" s="22"/>
      <c r="R77" s="23"/>
      <c r="S77" s="24" t="str">
        <f t="shared" si="22"/>
        <v/>
      </c>
      <c r="T77" s="21">
        <f t="shared" si="23"/>
        <v>17.07509881422925</v>
      </c>
      <c r="U77" s="25">
        <f>MONTH(A:A)</f>
        <v>6</v>
      </c>
      <c r="V77" s="26">
        <f>YEAR(A:A)</f>
        <v>2009</v>
      </c>
      <c r="W77" s="27"/>
      <c r="Y77" s="29"/>
    </row>
    <row r="78" spans="1:25" s="28" customFormat="1" ht="18" x14ac:dyDescent="0.25">
      <c r="A78" s="14">
        <v>39970</v>
      </c>
      <c r="B78" s="15">
        <v>823</v>
      </c>
      <c r="C78" s="15">
        <f>IF(ISNA(VLOOKUP(B78,Trier!$A$1:$E$32,2,FALSE)),"",VLOOKUP(B78,Trier!$A$1:$E$32,2,FALSE))</f>
        <v>923</v>
      </c>
      <c r="D78" s="15">
        <f>IF(ISNA(VLOOKUP(B78,Trier!$A$1:$E$32,3,FALSE)),"",VLOOKUP(B78,Trier!$A$1:$E$32,3,FALSE))</f>
        <v>104</v>
      </c>
      <c r="E78" s="16" t="str">
        <f>IF(ISNA(VLOOKUP(B78,Trier!$A$1:$E$32,4,FALSE)),"",VLOOKUP(B78,Trier!$A$1:$E$32,4,FALSE))</f>
        <v>Osfond1</v>
      </c>
      <c r="F78" s="17" t="str">
        <f>IF(ISNA(VLOOKUP(B78,Trier!$A$1:$E$32,5,FALSE)),"",VLOOKUP(B78,Trier!$A$1:$E$32,5,FALSE))</f>
        <v>noisette</v>
      </c>
      <c r="G78" s="15">
        <f>IF(ISERROR(VLOOKUP(B78,Trier!$A$1:$F$32,6,FALSE)),"",VLOOKUP(B78,Trier!$A$1:$F$32,6,FALSE))</f>
        <v>1</v>
      </c>
      <c r="H78" s="18" t="str">
        <f>IF(ISERROR(VLOOKUP(B78,Trier!$A$1:$G$32,7,FALSE)),"",VLOOKUP(B78,Trier!$A$1:$G$32,7,FALSE))</f>
        <v>om</v>
      </c>
      <c r="I78" s="19">
        <v>10</v>
      </c>
      <c r="J78" s="23">
        <v>20.58</v>
      </c>
      <c r="K78" s="21">
        <f t="shared" si="20"/>
        <v>41.982507288629741</v>
      </c>
      <c r="L78" s="18">
        <f>IF(ISERROR(VLOOKUP(B78,Trier!$A$1:$H$32,8,FALSE)),"",VLOOKUP(B78,Trier!$A$1:$H$32,8,FALSE))</f>
        <v>0</v>
      </c>
      <c r="M78" s="22"/>
      <c r="N78" s="23"/>
      <c r="O78" s="24" t="str">
        <f t="shared" si="21"/>
        <v/>
      </c>
      <c r="P78" s="18">
        <f>IF(ISERROR(VLOOKUP(B78,Trier!$A$1:$I$32,9,FALSE)),"",VLOOKUP(B78,Trier!$A$1:$I$32,9,FALSE))</f>
        <v>0</v>
      </c>
      <c r="Q78" s="22"/>
      <c r="R78" s="23"/>
      <c r="S78" s="24" t="str">
        <f t="shared" si="22"/>
        <v/>
      </c>
      <c r="T78" s="21">
        <f t="shared" si="23"/>
        <v>41.982507288629741</v>
      </c>
      <c r="U78" s="25">
        <f>MONTH(A:A)</f>
        <v>6</v>
      </c>
      <c r="V78" s="26">
        <f>YEAR(A:A)</f>
        <v>2009</v>
      </c>
      <c r="W78" s="27"/>
      <c r="Y78" s="29"/>
    </row>
    <row r="79" spans="1:25" s="28" customFormat="1" ht="18" x14ac:dyDescent="0.25">
      <c r="A79" s="14">
        <v>39981</v>
      </c>
      <c r="B79" s="15">
        <v>821</v>
      </c>
      <c r="C79" s="15">
        <f>IF(ISNA(VLOOKUP(B79,Trier!$A$1:$E$32,2,FALSE)),"",VLOOKUP(B79,Trier!$A$1:$E$32,2,FALSE))</f>
        <v>921</v>
      </c>
      <c r="D79" s="15">
        <f>IF(ISNA(VLOOKUP(B79,Trier!$A$1:$E$32,3,FALSE)),"",VLOOKUP(B79,Trier!$A$1:$E$32,3,FALSE))</f>
        <v>104</v>
      </c>
      <c r="E79" s="16" t="str">
        <f>IF(ISNA(VLOOKUP(B79,Trier!$A$1:$E$32,4,FALSE)),"",VLOOKUP(B79,Trier!$A$1:$E$32,4,FALSE))</f>
        <v>aubergine1</v>
      </c>
      <c r="F79" s="17" t="str">
        <f>IF(ISNA(VLOOKUP(B79,Trier!$A$1:$E$32,5,FALSE)),"",VLOOKUP(B79,Trier!$A$1:$E$32,5,FALSE))</f>
        <v>aubergine</v>
      </c>
      <c r="G79" s="15">
        <f>IF(ISERROR(VLOOKUP(B79,Trier!$A$1:$F$32,6,FALSE)),"",VLOOKUP(B79,Trier!$A$1:$F$32,6,FALSE))</f>
        <v>2</v>
      </c>
      <c r="H79" s="18" t="str">
        <f>IF(ISERROR(VLOOKUP(B79,Trier!$A$1:$G$32,7,FALSE)),"",VLOOKUP(B79,Trier!$A$1:$G$32,7,FALSE))</f>
        <v>l:!</v>
      </c>
      <c r="I79" s="19">
        <v>10</v>
      </c>
      <c r="J79" s="23">
        <v>103.7</v>
      </c>
      <c r="K79" s="21">
        <f t="shared" si="20"/>
        <v>8.3317261330761827</v>
      </c>
      <c r="L79" s="18" t="str">
        <f>IF(ISERROR(VLOOKUP(B79,Trier!$A$1:$H$32,8,FALSE)),"",VLOOKUP(B79,Trier!$A$1:$H$32,8,FALSE))</f>
        <v>hfdhg</v>
      </c>
      <c r="M79" s="22">
        <v>10</v>
      </c>
      <c r="N79" s="23">
        <v>34.4</v>
      </c>
      <c r="O79" s="24">
        <f t="shared" si="21"/>
        <v>25.116279069767444</v>
      </c>
      <c r="P79" s="18">
        <f>IF(ISERROR(VLOOKUP(B79,Trier!$A$1:$I$32,9,FALSE)),"",VLOOKUP(B79,Trier!$A$1:$I$32,9,FALSE))</f>
        <v>0</v>
      </c>
      <c r="Q79" s="22"/>
      <c r="R79" s="23"/>
      <c r="S79" s="24" t="str">
        <f t="shared" si="22"/>
        <v/>
      </c>
      <c r="T79" s="21">
        <f t="shared" si="23"/>
        <v>33.448005202843625</v>
      </c>
      <c r="U79" s="25">
        <f>MONTH(A:A)</f>
        <v>6</v>
      </c>
      <c r="V79" s="26">
        <f>YEAR(A:A)</f>
        <v>2009</v>
      </c>
      <c r="W79" s="27"/>
      <c r="Y79" s="29"/>
    </row>
    <row r="80" spans="1:25" s="28" customFormat="1" ht="18" x14ac:dyDescent="0.25">
      <c r="A80" s="14">
        <v>39982</v>
      </c>
      <c r="B80" s="15">
        <v>807</v>
      </c>
      <c r="C80" s="15">
        <f>IF(ISNA(VLOOKUP(B80,Trier!$A$1:$E$32,2,FALSE)),"",VLOOKUP(B80,Trier!$A$1:$E$32,2,FALSE))</f>
        <v>907</v>
      </c>
      <c r="D80" s="15">
        <f>IF(ISNA(VLOOKUP(B80,Trier!$A$1:$E$32,3,FALSE)),"",VLOOKUP(B80,Trier!$A$1:$E$32,3,FALSE))</f>
        <v>104</v>
      </c>
      <c r="E80" s="16" t="str">
        <f>IF(ISNA(VLOOKUP(B80,Trier!$A$1:$E$32,4,FALSE)),"",VLOOKUP(B80,Trier!$A$1:$E$32,4,FALSE))</f>
        <v>patate douce1</v>
      </c>
      <c r="F80" s="17" t="str">
        <f>IF(ISNA(VLOOKUP(B80,Trier!$A$1:$E$32,5,FALSE)),"",VLOOKUP(B80,Trier!$A$1:$E$32,5,FALSE))</f>
        <v>patate douce</v>
      </c>
      <c r="G80" s="15">
        <f>IF(ISERROR(VLOOKUP(B80,Trier!$A$1:$F$32,6,FALSE)),"",VLOOKUP(B80,Trier!$A$1:$F$32,6,FALSE))</f>
        <v>1</v>
      </c>
      <c r="H80" s="18" t="str">
        <f>IF(ISERROR(VLOOKUP(B80,Trier!$A$1:$G$32,7,FALSE)),"",VLOOKUP(B80,Trier!$A$1:$G$32,7,FALSE))</f>
        <v>te</v>
      </c>
      <c r="I80" s="19">
        <v>10</v>
      </c>
      <c r="J80" s="23">
        <v>7.6</v>
      </c>
      <c r="K80" s="21">
        <f t="shared" si="20"/>
        <v>113.68421052631581</v>
      </c>
      <c r="L80" s="18">
        <f>IF(ISERROR(VLOOKUP(B80,Trier!$A$1:$H$32,8,FALSE)),"",VLOOKUP(B80,Trier!$A$1:$H$32,8,FALSE))</f>
        <v>0</v>
      </c>
      <c r="M80" s="22"/>
      <c r="N80" s="23"/>
      <c r="O80" s="24" t="str">
        <f t="shared" si="21"/>
        <v/>
      </c>
      <c r="P80" s="18">
        <f>IF(ISERROR(VLOOKUP(B80,Trier!$A$1:$I$32,9,FALSE)),"",VLOOKUP(B80,Trier!$A$1:$I$32,9,FALSE))</f>
        <v>0</v>
      </c>
      <c r="Q80" s="22"/>
      <c r="R80" s="23"/>
      <c r="S80" s="24" t="str">
        <f t="shared" si="22"/>
        <v/>
      </c>
      <c r="T80" s="21">
        <f t="shared" si="23"/>
        <v>113.68421052631581</v>
      </c>
      <c r="U80" s="25">
        <f>MONTH(A:A)</f>
        <v>6</v>
      </c>
      <c r="V80" s="26">
        <f>YEAR(A:A)</f>
        <v>2009</v>
      </c>
      <c r="W80" s="27"/>
      <c r="Y80" s="29"/>
    </row>
    <row r="81" spans="1:25" s="28" customFormat="1" ht="18" x14ac:dyDescent="0.25">
      <c r="A81" s="14">
        <v>39982</v>
      </c>
      <c r="B81" s="15">
        <v>808</v>
      </c>
      <c r="C81" s="15">
        <f>IF(ISNA(VLOOKUP(B81,Trier!$A$1:$E$32,2,FALSE)),"",VLOOKUP(B81,Trier!$A$1:$E$32,2,FALSE))</f>
        <v>908</v>
      </c>
      <c r="D81" s="15">
        <f>IF(ISNA(VLOOKUP(B81,Trier!$A$1:$E$32,3,FALSE)),"",VLOOKUP(B81,Trier!$A$1:$E$32,3,FALSE))</f>
        <v>104</v>
      </c>
      <c r="E81" s="16" t="str">
        <f>IF(ISNA(VLOOKUP(B81,Trier!$A$1:$E$32,4,FALSE)),"",VLOOKUP(B81,Trier!$A$1:$E$32,4,FALSE))</f>
        <v>avocat1</v>
      </c>
      <c r="F81" s="17" t="str">
        <f>IF(ISNA(VLOOKUP(B81,Trier!$A$1:$E$32,5,FALSE)),"",VLOOKUP(B81,Trier!$A$1:$E$32,5,FALSE))</f>
        <v>avocat</v>
      </c>
      <c r="G81" s="15">
        <f>IF(ISERROR(VLOOKUP(B81,Trier!$A$1:$F$32,6,FALSE)),"",VLOOKUP(B81,Trier!$A$1:$F$32,6,FALSE))</f>
        <v>1</v>
      </c>
      <c r="H81" s="18" t="str">
        <f>IF(ISERROR(VLOOKUP(B81,Trier!$A$1:$G$32,7,FALSE)),"",VLOOKUP(B81,Trier!$A$1:$G$32,7,FALSE))</f>
        <v>yty</v>
      </c>
      <c r="I81" s="19">
        <v>10</v>
      </c>
      <c r="J81" s="23">
        <v>17.940000000000001</v>
      </c>
      <c r="K81" s="21">
        <f t="shared" si="20"/>
        <v>48.16053511705686</v>
      </c>
      <c r="L81" s="18">
        <f>IF(ISERROR(VLOOKUP(B81,Trier!$A$1:$H$32,8,FALSE)),"",VLOOKUP(B81,Trier!$A$1:$H$32,8,FALSE))</f>
        <v>0</v>
      </c>
      <c r="M81" s="22"/>
      <c r="N81" s="23"/>
      <c r="O81" s="24" t="str">
        <f t="shared" si="21"/>
        <v/>
      </c>
      <c r="P81" s="18">
        <f>IF(ISERROR(VLOOKUP(B81,Trier!$A$1:$I$32,9,FALSE)),"",VLOOKUP(B81,Trier!$A$1:$I$32,9,FALSE))</f>
        <v>0</v>
      </c>
      <c r="Q81" s="22"/>
      <c r="R81" s="23"/>
      <c r="S81" s="24" t="str">
        <f t="shared" si="22"/>
        <v/>
      </c>
      <c r="T81" s="21">
        <f t="shared" si="23"/>
        <v>48.16053511705686</v>
      </c>
      <c r="U81" s="25">
        <f>MONTH(A:A)</f>
        <v>6</v>
      </c>
      <c r="V81" s="26">
        <f>YEAR(A:A)</f>
        <v>2009</v>
      </c>
      <c r="W81" s="27"/>
      <c r="Y81" s="29"/>
    </row>
    <row r="82" spans="1:25" s="28" customFormat="1" ht="18" x14ac:dyDescent="0.25">
      <c r="A82" s="14">
        <v>40021</v>
      </c>
      <c r="B82" s="15">
        <v>829</v>
      </c>
      <c r="C82" s="15">
        <f>IF(ISNA(VLOOKUP(B82,Trier!$A$1:$E$32,2,FALSE)),"",VLOOKUP(B82,Trier!$A$1:$E$32,2,FALSE))</f>
        <v>929</v>
      </c>
      <c r="D82" s="15">
        <f>IF(ISNA(VLOOKUP(B82,Trier!$A$1:$E$32,3,FALSE)),"",VLOOKUP(B82,Trier!$A$1:$E$32,3,FALSE))</f>
        <v>104</v>
      </c>
      <c r="E82" s="16" t="str">
        <f>IF(ISNA(VLOOKUP(B82,Trier!$A$1:$E$32,4,FALSE)),"",VLOOKUP(B82,Trier!$A$1:$E$32,4,FALSE))</f>
        <v>Carotte1</v>
      </c>
      <c r="F82" s="17" t="str">
        <f>IF(ISNA(VLOOKUP(B82,Trier!$A$1:$E$32,5,FALSE)),"",VLOOKUP(B82,Trier!$A$1:$E$32,5,FALSE))</f>
        <v>Carotte</v>
      </c>
      <c r="G82" s="15">
        <f>IF(ISERROR(VLOOKUP(B82,Trier!$A$1:$F$32,6,FALSE)),"",VLOOKUP(B82,Trier!$A$1:$F$32,6,FALSE))</f>
        <v>1</v>
      </c>
      <c r="H82" s="18" t="str">
        <f>IF(ISERROR(VLOOKUP(B82,Trier!$A$1:$G$32,7,FALSE)),"",VLOOKUP(B82,Trier!$A$1:$G$32,7,FALSE))</f>
        <v>miy</v>
      </c>
      <c r="I82" s="19">
        <v>4.4000000000000004</v>
      </c>
      <c r="J82" s="23">
        <v>1</v>
      </c>
      <c r="K82" s="21">
        <f t="shared" si="20"/>
        <v>380.16000000000008</v>
      </c>
      <c r="L82" s="18">
        <f>IF(ISERROR(VLOOKUP(B82,Trier!$A$1:$H$32,8,FALSE)),"",VLOOKUP(B82,Trier!$A$1:$H$32,8,FALSE))</f>
        <v>0</v>
      </c>
      <c r="M82" s="22"/>
      <c r="N82" s="23"/>
      <c r="O82" s="24" t="str">
        <f t="shared" si="21"/>
        <v/>
      </c>
      <c r="P82" s="18">
        <f>IF(ISERROR(VLOOKUP(B82,Trier!$A$1:$I$32,9,FALSE)),"",VLOOKUP(B82,Trier!$A$1:$I$32,9,FALSE))</f>
        <v>0</v>
      </c>
      <c r="Q82" s="22"/>
      <c r="R82" s="23"/>
      <c r="S82" s="24" t="str">
        <f t="shared" si="22"/>
        <v/>
      </c>
      <c r="T82" s="21">
        <f t="shared" si="23"/>
        <v>380.16000000000008</v>
      </c>
      <c r="U82" s="25">
        <f>MONTH(A:A)</f>
        <v>7</v>
      </c>
      <c r="V82" s="26">
        <f>YEAR(A:A)</f>
        <v>2009</v>
      </c>
      <c r="W82" s="27"/>
      <c r="Y82" s="29"/>
    </row>
    <row r="83" spans="1:25" s="28" customFormat="1" ht="18" x14ac:dyDescent="0.25">
      <c r="A83" s="14">
        <v>40021</v>
      </c>
      <c r="B83" s="15">
        <v>829</v>
      </c>
      <c r="C83" s="15">
        <f>IF(ISNA(VLOOKUP(B83,Trier!$A$1:$E$32,2,FALSE)),"",VLOOKUP(B83,Trier!$A$1:$E$32,2,FALSE))</f>
        <v>929</v>
      </c>
      <c r="D83" s="15">
        <f>IF(ISNA(VLOOKUP(B83,Trier!$A$1:$E$32,3,FALSE)),"",VLOOKUP(B83,Trier!$A$1:$E$32,3,FALSE))</f>
        <v>104</v>
      </c>
      <c r="E83" s="16" t="str">
        <f>IF(ISNA(VLOOKUP(B83,Trier!$A$1:$E$32,4,FALSE)),"",VLOOKUP(B83,Trier!$A$1:$E$32,4,FALSE))</f>
        <v>Carotte1</v>
      </c>
      <c r="F83" s="17" t="str">
        <f>IF(ISNA(VLOOKUP(B83,Trier!$A$1:$E$32,5,FALSE)),"",VLOOKUP(B83,Trier!$A$1:$E$32,5,FALSE))</f>
        <v>Carotte</v>
      </c>
      <c r="G83" s="15">
        <f>IF(ISERROR(VLOOKUP(B83,Trier!$A$1:$F$32,6,FALSE)),"",VLOOKUP(B83,Trier!$A$1:$F$32,6,FALSE))</f>
        <v>1</v>
      </c>
      <c r="H83" s="18" t="str">
        <f>IF(ISERROR(VLOOKUP(B83,Trier!$A$1:$G$32,7,FALSE)),"",VLOOKUP(B83,Trier!$A$1:$G$32,7,FALSE))</f>
        <v>miy</v>
      </c>
      <c r="I83" s="19">
        <v>4.8</v>
      </c>
      <c r="J83" s="23">
        <v>1</v>
      </c>
      <c r="K83" s="21">
        <f t="shared" si="20"/>
        <v>414.72</v>
      </c>
      <c r="L83" s="18">
        <f>IF(ISERROR(VLOOKUP(B83,Trier!$A$1:$H$32,8,FALSE)),"",VLOOKUP(B83,Trier!$A$1:$H$32,8,FALSE))</f>
        <v>0</v>
      </c>
      <c r="M83" s="22"/>
      <c r="N83" s="23"/>
      <c r="O83" s="24" t="str">
        <f t="shared" si="21"/>
        <v/>
      </c>
      <c r="P83" s="18">
        <f>IF(ISERROR(VLOOKUP(B83,Trier!$A$1:$I$32,9,FALSE)),"",VLOOKUP(B83,Trier!$A$1:$I$32,9,FALSE))</f>
        <v>0</v>
      </c>
      <c r="Q83" s="22"/>
      <c r="R83" s="23"/>
      <c r="S83" s="24" t="str">
        <f t="shared" si="22"/>
        <v/>
      </c>
      <c r="T83" s="21">
        <f t="shared" si="23"/>
        <v>414.72</v>
      </c>
      <c r="U83" s="25">
        <f>MONTH(A:A)</f>
        <v>7</v>
      </c>
      <c r="V83" s="26">
        <f>YEAR(A:A)</f>
        <v>2009</v>
      </c>
      <c r="W83" s="27"/>
      <c r="Y83" s="29"/>
    </row>
    <row r="84" spans="1:25" s="28" customFormat="1" ht="18" x14ac:dyDescent="0.25">
      <c r="A84" s="14">
        <v>40044</v>
      </c>
      <c r="B84" s="15">
        <v>801</v>
      </c>
      <c r="C84" s="15">
        <f>IF(ISNA(VLOOKUP(B84,Trier!$A$1:$E$32,2,FALSE)),"",VLOOKUP(B84,Trier!$A$1:$E$32,2,FALSE))</f>
        <v>901</v>
      </c>
      <c r="D84" s="15">
        <f>IF(ISNA(VLOOKUP(B84,Trier!$A$1:$E$32,3,FALSE)),"",VLOOKUP(B84,Trier!$A$1:$E$32,3,FALSE))</f>
        <v>104</v>
      </c>
      <c r="E84" s="16" t="str">
        <f>IF(ISNA(VLOOKUP(B84,Trier!$A$1:$E$32,4,FALSE)),"",VLOOKUP(B84,Trier!$A$1:$E$32,4,FALSE))</f>
        <v>melon1</v>
      </c>
      <c r="F84" s="17" t="str">
        <f>IF(ISNA(VLOOKUP(B84,Trier!$A$1:$E$32,5,FALSE)),"",VLOOKUP(B84,Trier!$A$1:$E$32,5,FALSE))</f>
        <v>melon</v>
      </c>
      <c r="G84" s="15">
        <f>IF(ISERROR(VLOOKUP(B84,Trier!$A$1:$F$32,6,FALSE)),"",VLOOKUP(B84,Trier!$A$1:$F$32,6,FALSE))</f>
        <v>2</v>
      </c>
      <c r="H84" s="18" t="str">
        <f>IF(ISERROR(VLOOKUP(B84,Trier!$A$1:$G$32,7,FALSE)),"",VLOOKUP(B84,Trier!$A$1:$G$32,7,FALSE))</f>
        <v>bb</v>
      </c>
      <c r="I84" s="19">
        <v>2</v>
      </c>
      <c r="J84" s="23">
        <v>12</v>
      </c>
      <c r="K84" s="21">
        <f t="shared" si="20"/>
        <v>14.4</v>
      </c>
      <c r="L84" s="18" t="str">
        <f>IF(ISERROR(VLOOKUP(B84,Trier!$A$1:$H$32,8,FALSE)),"",VLOOKUP(B84,Trier!$A$1:$H$32,8,FALSE))</f>
        <v>nd,</v>
      </c>
      <c r="M84" s="22">
        <v>2</v>
      </c>
      <c r="N84" s="23">
        <v>15</v>
      </c>
      <c r="O84" s="24">
        <f t="shared" si="21"/>
        <v>11.520000000000001</v>
      </c>
      <c r="P84" s="18">
        <f>IF(ISERROR(VLOOKUP(B84,Trier!$A$1:$I$32,9,FALSE)),"",VLOOKUP(B84,Trier!$A$1:$I$32,9,FALSE))</f>
        <v>0</v>
      </c>
      <c r="Q84" s="22"/>
      <c r="R84" s="23"/>
      <c r="S84" s="24" t="str">
        <f t="shared" si="22"/>
        <v/>
      </c>
      <c r="T84" s="21">
        <f t="shared" si="23"/>
        <v>25.92</v>
      </c>
      <c r="U84" s="25">
        <f>MONTH(A:A)</f>
        <v>8</v>
      </c>
      <c r="V84" s="26">
        <f>YEAR(A:A)</f>
        <v>2009</v>
      </c>
      <c r="W84" s="27"/>
      <c r="Y84" s="29"/>
    </row>
    <row r="85" spans="1:25" s="28" customFormat="1" ht="18" x14ac:dyDescent="0.25">
      <c r="A85" s="14">
        <v>40045</v>
      </c>
      <c r="B85" s="15">
        <v>824</v>
      </c>
      <c r="C85" s="15">
        <f>IF(ISNA(VLOOKUP(B85,Trier!$A$1:$E$32,2,FALSE)),"",VLOOKUP(B85,Trier!$A$1:$E$32,2,FALSE))</f>
        <v>924</v>
      </c>
      <c r="D85" s="15">
        <f>IF(ISNA(VLOOKUP(B85,Trier!$A$1:$E$32,3,FALSE)),"",VLOOKUP(B85,Trier!$A$1:$E$32,3,FALSE))</f>
        <v>104</v>
      </c>
      <c r="E85" s="16" t="str">
        <f>IF(ISNA(VLOOKUP(B85,Trier!$A$1:$E$32,4,FALSE)),"",VLOOKUP(B85,Trier!$A$1:$E$32,4,FALSE))</f>
        <v>poreaux1</v>
      </c>
      <c r="F85" s="17" t="str">
        <f>IF(ISNA(VLOOKUP(B85,Trier!$A$1:$E$32,5,FALSE)),"",VLOOKUP(B85,Trier!$A$1:$E$32,5,FALSE))</f>
        <v>poireaux</v>
      </c>
      <c r="G85" s="15">
        <f>IF(ISERROR(VLOOKUP(B85,Trier!$A$1:$F$32,6,FALSE)),"",VLOOKUP(B85,Trier!$A$1:$F$32,6,FALSE))</f>
        <v>1</v>
      </c>
      <c r="H85" s="18" t="str">
        <f>IF(ISERROR(VLOOKUP(B85,Trier!$A$1:$G$32,7,FALSE)),"",VLOOKUP(B85,Trier!$A$1:$G$32,7,FALSE))</f>
        <v>hghf</v>
      </c>
      <c r="I85" s="19">
        <v>1</v>
      </c>
      <c r="J85" s="23">
        <v>90</v>
      </c>
      <c r="K85" s="21">
        <f t="shared" si="20"/>
        <v>0.96000000000000008</v>
      </c>
      <c r="L85" s="18">
        <f>IF(ISERROR(VLOOKUP(B85,Trier!$A$1:$H$32,8,FALSE)),"",VLOOKUP(B85,Trier!$A$1:$H$32,8,FALSE))</f>
        <v>0</v>
      </c>
      <c r="M85" s="22"/>
      <c r="N85" s="23"/>
      <c r="O85" s="24" t="str">
        <f t="shared" si="21"/>
        <v/>
      </c>
      <c r="P85" s="18">
        <f>IF(ISERROR(VLOOKUP(B85,Trier!$A$1:$I$32,9,FALSE)),"",VLOOKUP(B85,Trier!$A$1:$I$32,9,FALSE))</f>
        <v>0</v>
      </c>
      <c r="Q85" s="22"/>
      <c r="R85" s="23"/>
      <c r="S85" s="24" t="str">
        <f t="shared" si="22"/>
        <v/>
      </c>
      <c r="T85" s="21">
        <f t="shared" si="23"/>
        <v>0.96000000000000008</v>
      </c>
      <c r="U85" s="25">
        <f>MONTH(A:A)</f>
        <v>8</v>
      </c>
      <c r="V85" s="26">
        <f>YEAR(A:A)</f>
        <v>2009</v>
      </c>
      <c r="W85" s="27"/>
      <c r="Y85" s="29"/>
    </row>
    <row r="86" spans="1:25" s="28" customFormat="1" ht="18" x14ac:dyDescent="0.25">
      <c r="A86" s="14">
        <v>40045</v>
      </c>
      <c r="B86" s="15">
        <v>821</v>
      </c>
      <c r="C86" s="15">
        <f>IF(ISNA(VLOOKUP(B86,Trier!$A$1:$E$32,2,FALSE)),"",VLOOKUP(B86,Trier!$A$1:$E$32,2,FALSE))</f>
        <v>921</v>
      </c>
      <c r="D86" s="15">
        <f>IF(ISNA(VLOOKUP(B86,Trier!$A$1:$E$32,3,FALSE)),"",VLOOKUP(B86,Trier!$A$1:$E$32,3,FALSE))</f>
        <v>104</v>
      </c>
      <c r="E86" s="16" t="str">
        <f>IF(ISNA(VLOOKUP(B86,Trier!$A$1:$E$32,4,FALSE)),"",VLOOKUP(B86,Trier!$A$1:$E$32,4,FALSE))</f>
        <v>aubergine1</v>
      </c>
      <c r="F86" s="17" t="str">
        <f>IF(ISNA(VLOOKUP(B86,Trier!$A$1:$E$32,5,FALSE)),"",VLOOKUP(B86,Trier!$A$1:$E$32,5,FALSE))</f>
        <v>aubergine</v>
      </c>
      <c r="G86" s="15">
        <f>IF(ISERROR(VLOOKUP(B86,Trier!$A$1:$F$32,6,FALSE)),"",VLOOKUP(B86,Trier!$A$1:$F$32,6,FALSE))</f>
        <v>2</v>
      </c>
      <c r="H86" s="18" t="str">
        <f>IF(ISERROR(VLOOKUP(B86,Trier!$A$1:$G$32,7,FALSE)),"",VLOOKUP(B86,Trier!$A$1:$G$32,7,FALSE))</f>
        <v>l:!</v>
      </c>
      <c r="I86" s="19">
        <v>2</v>
      </c>
      <c r="J86" s="23">
        <v>30</v>
      </c>
      <c r="K86" s="21">
        <f t="shared" si="20"/>
        <v>5.7600000000000007</v>
      </c>
      <c r="L86" s="18" t="str">
        <f>IF(ISERROR(VLOOKUP(B86,Trier!$A$1:$H$32,8,FALSE)),"",VLOOKUP(B86,Trier!$A$1:$H$32,8,FALSE))</f>
        <v>hfdhg</v>
      </c>
      <c r="M86" s="22">
        <v>2</v>
      </c>
      <c r="N86" s="23">
        <v>10</v>
      </c>
      <c r="O86" s="24">
        <f t="shared" si="21"/>
        <v>17.28</v>
      </c>
      <c r="P86" s="18">
        <f>IF(ISERROR(VLOOKUP(B86,Trier!$A$1:$I$32,9,FALSE)),"",VLOOKUP(B86,Trier!$A$1:$I$32,9,FALSE))</f>
        <v>0</v>
      </c>
      <c r="Q86" s="22"/>
      <c r="R86" s="23"/>
      <c r="S86" s="24" t="str">
        <f t="shared" si="22"/>
        <v/>
      </c>
      <c r="T86" s="21">
        <f t="shared" si="23"/>
        <v>23.040000000000003</v>
      </c>
      <c r="U86" s="25">
        <f>MONTH(A:A)</f>
        <v>8</v>
      </c>
      <c r="V86" s="26">
        <f>YEAR(A:A)</f>
        <v>2009</v>
      </c>
      <c r="W86" s="27"/>
      <c r="Y86" s="29"/>
    </row>
    <row r="87" spans="1:25" s="28" customFormat="1" ht="18" x14ac:dyDescent="0.25">
      <c r="A87" s="14">
        <v>40045</v>
      </c>
      <c r="B87" s="15">
        <v>829</v>
      </c>
      <c r="C87" s="15">
        <f>IF(ISNA(VLOOKUP(B87,Trier!$A$1:$E$32,2,FALSE)),"",VLOOKUP(B87,Trier!$A$1:$E$32,2,FALSE))</f>
        <v>929</v>
      </c>
      <c r="D87" s="15">
        <f>IF(ISNA(VLOOKUP(B87,Trier!$A$1:$E$32,3,FALSE)),"",VLOOKUP(B87,Trier!$A$1:$E$32,3,FALSE))</f>
        <v>104</v>
      </c>
      <c r="E87" s="16" t="str">
        <f>IF(ISNA(VLOOKUP(B87,Trier!$A$1:$E$32,4,FALSE)),"",VLOOKUP(B87,Trier!$A$1:$E$32,4,FALSE))</f>
        <v>Carotte1</v>
      </c>
      <c r="F87" s="17" t="str">
        <f>IF(ISNA(VLOOKUP(B87,Trier!$A$1:$E$32,5,FALSE)),"",VLOOKUP(B87,Trier!$A$1:$E$32,5,FALSE))</f>
        <v>Carotte</v>
      </c>
      <c r="G87" s="15">
        <f>IF(ISERROR(VLOOKUP(B87,Trier!$A$1:$F$32,6,FALSE)),"",VLOOKUP(B87,Trier!$A$1:$F$32,6,FALSE))</f>
        <v>1</v>
      </c>
      <c r="H87" s="18" t="str">
        <f>IF(ISERROR(VLOOKUP(B87,Trier!$A$1:$G$32,7,FALSE)),"",VLOOKUP(B87,Trier!$A$1:$G$32,7,FALSE))</f>
        <v>miy</v>
      </c>
      <c r="I87" s="19">
        <v>4.5999999999999996</v>
      </c>
      <c r="J87" s="23">
        <v>1</v>
      </c>
      <c r="K87" s="21">
        <f t="shared" si="20"/>
        <v>397.44</v>
      </c>
      <c r="L87" s="18">
        <f>IF(ISERROR(VLOOKUP(B87,Trier!$A$1:$H$32,8,FALSE)),"",VLOOKUP(B87,Trier!$A$1:$H$32,8,FALSE))</f>
        <v>0</v>
      </c>
      <c r="M87" s="22"/>
      <c r="N87" s="23"/>
      <c r="O87" s="24" t="str">
        <f t="shared" si="21"/>
        <v/>
      </c>
      <c r="P87" s="18">
        <f>IF(ISERROR(VLOOKUP(B87,Trier!$A$1:$I$32,9,FALSE)),"",VLOOKUP(B87,Trier!$A$1:$I$32,9,FALSE))</f>
        <v>0</v>
      </c>
      <c r="Q87" s="22"/>
      <c r="R87" s="23"/>
      <c r="S87" s="24" t="str">
        <f t="shared" si="22"/>
        <v/>
      </c>
      <c r="T87" s="21">
        <f t="shared" si="23"/>
        <v>397.44</v>
      </c>
      <c r="U87" s="25">
        <f>MONTH(A:A)</f>
        <v>8</v>
      </c>
      <c r="V87" s="26">
        <f>YEAR(A:A)</f>
        <v>2009</v>
      </c>
      <c r="W87" s="27"/>
      <c r="Y87" s="29"/>
    </row>
    <row r="88" spans="1:25" s="28" customFormat="1" ht="18" x14ac:dyDescent="0.25">
      <c r="A88" s="14">
        <v>40066</v>
      </c>
      <c r="B88" s="15">
        <v>824</v>
      </c>
      <c r="C88" s="15">
        <f>IF(ISNA(VLOOKUP(B88,Trier!$A$1:$E$32,2,FALSE)),"",VLOOKUP(B88,Trier!$A$1:$E$32,2,FALSE))</f>
        <v>924</v>
      </c>
      <c r="D88" s="15">
        <f>IF(ISNA(VLOOKUP(B88,Trier!$A$1:$E$32,3,FALSE)),"",VLOOKUP(B88,Trier!$A$1:$E$32,3,FALSE))</f>
        <v>104</v>
      </c>
      <c r="E88" s="16" t="str">
        <f>IF(ISNA(VLOOKUP(B88,Trier!$A$1:$E$32,4,FALSE)),"",VLOOKUP(B88,Trier!$A$1:$E$32,4,FALSE))</f>
        <v>poreaux1</v>
      </c>
      <c r="F88" s="17" t="str">
        <f>IF(ISNA(VLOOKUP(B88,Trier!$A$1:$E$32,5,FALSE)),"",VLOOKUP(B88,Trier!$A$1:$E$32,5,FALSE))</f>
        <v>poireaux</v>
      </c>
      <c r="G88" s="15">
        <f>IF(ISERROR(VLOOKUP(B88,Trier!$A$1:$F$32,6,FALSE)),"",VLOOKUP(B88,Trier!$A$1:$F$32,6,FALSE))</f>
        <v>1</v>
      </c>
      <c r="H88" s="18" t="str">
        <f>IF(ISERROR(VLOOKUP(B88,Trier!$A$1:$G$32,7,FALSE)),"",VLOOKUP(B88,Trier!$A$1:$G$32,7,FALSE))</f>
        <v>hghf</v>
      </c>
      <c r="I88" s="19">
        <v>2</v>
      </c>
      <c r="J88" s="23">
        <v>28.6</v>
      </c>
      <c r="K88" s="21">
        <f t="shared" si="20"/>
        <v>6.0419580419580416</v>
      </c>
      <c r="L88" s="18">
        <f>IF(ISERROR(VLOOKUP(B88,Trier!$A$1:$H$32,8,FALSE)),"",VLOOKUP(B88,Trier!$A$1:$H$32,8,FALSE))</f>
        <v>0</v>
      </c>
      <c r="M88" s="22"/>
      <c r="N88" s="23"/>
      <c r="O88" s="24" t="str">
        <f t="shared" si="21"/>
        <v/>
      </c>
      <c r="P88" s="18">
        <f>IF(ISERROR(VLOOKUP(B88,Trier!$A$1:$I$32,9,FALSE)),"",VLOOKUP(B88,Trier!$A$1:$I$32,9,FALSE))</f>
        <v>0</v>
      </c>
      <c r="Q88" s="22"/>
      <c r="R88" s="23"/>
      <c r="S88" s="24" t="str">
        <f t="shared" si="22"/>
        <v/>
      </c>
      <c r="T88" s="21">
        <f t="shared" si="23"/>
        <v>6.0419580419580416</v>
      </c>
      <c r="U88" s="25">
        <f>MONTH(A:A)</f>
        <v>9</v>
      </c>
      <c r="V88" s="26">
        <f>YEAR(A:A)</f>
        <v>2009</v>
      </c>
      <c r="W88" s="27"/>
      <c r="Y88" s="29"/>
    </row>
    <row r="89" spans="1:25" s="28" customFormat="1" ht="18" x14ac:dyDescent="0.25">
      <c r="A89" s="14">
        <v>40067</v>
      </c>
      <c r="B89" s="15">
        <v>828</v>
      </c>
      <c r="C89" s="15">
        <f>IF(ISNA(VLOOKUP(B89,Trier!$A$1:$E$32,2,FALSE)),"",VLOOKUP(B89,Trier!$A$1:$E$32,2,FALSE))</f>
        <v>928</v>
      </c>
      <c r="D89" s="15">
        <f>IF(ISNA(VLOOKUP(B89,Trier!$A$1:$E$32,3,FALSE)),"",VLOOKUP(B89,Trier!$A$1:$E$32,3,FALSE))</f>
        <v>104</v>
      </c>
      <c r="E89" s="16" t="str">
        <f>IF(ISNA(VLOOKUP(B89,Trier!$A$1:$E$32,4,FALSE)),"",VLOOKUP(B89,Trier!$A$1:$E$32,4,FALSE))</f>
        <v>Radis1</v>
      </c>
      <c r="F89" s="17" t="str">
        <f>IF(ISNA(VLOOKUP(B89,Trier!$A$1:$E$32,5,FALSE)),"",VLOOKUP(B89,Trier!$A$1:$E$32,5,FALSE))</f>
        <v>Radis</v>
      </c>
      <c r="G89" s="15">
        <f>IF(ISERROR(VLOOKUP(B89,Trier!$A$1:$F$32,6,FALSE)),"",VLOOKUP(B89,Trier!$A$1:$F$32,6,FALSE))</f>
        <v>1</v>
      </c>
      <c r="H89" s="18" t="str">
        <f>IF(ISERROR(VLOOKUP(B89,Trier!$A$1:$G$32,7,FALSE)),"",VLOOKUP(B89,Trier!$A$1:$G$32,7,FALSE))</f>
        <v>ur</v>
      </c>
      <c r="I89" s="19">
        <v>3.5</v>
      </c>
      <c r="J89" s="23">
        <v>10</v>
      </c>
      <c r="K89" s="21">
        <f t="shared" si="20"/>
        <v>30.24</v>
      </c>
      <c r="L89" s="18">
        <f>IF(ISERROR(VLOOKUP(B89,Trier!$A$1:$H$32,8,FALSE)),"",VLOOKUP(B89,Trier!$A$1:$H$32,8,FALSE))</f>
        <v>0</v>
      </c>
      <c r="M89" s="22"/>
      <c r="N89" s="23"/>
      <c r="O89" s="24" t="str">
        <f t="shared" si="21"/>
        <v/>
      </c>
      <c r="P89" s="18">
        <f>IF(ISERROR(VLOOKUP(B89,Trier!$A$1:$I$32,9,FALSE)),"",VLOOKUP(B89,Trier!$A$1:$I$32,9,FALSE))</f>
        <v>0</v>
      </c>
      <c r="Q89" s="22"/>
      <c r="R89" s="23"/>
      <c r="S89" s="24" t="str">
        <f t="shared" si="22"/>
        <v/>
      </c>
      <c r="T89" s="21">
        <f t="shared" si="23"/>
        <v>30.24</v>
      </c>
      <c r="U89" s="25">
        <f>MONTH(A:A)</f>
        <v>9</v>
      </c>
      <c r="V89" s="26">
        <f>YEAR(A:A)</f>
        <v>2009</v>
      </c>
      <c r="W89" s="27"/>
      <c r="Y89" s="29"/>
    </row>
    <row r="90" spans="1:25" s="28" customFormat="1" ht="18" x14ac:dyDescent="0.25">
      <c r="A90" s="14">
        <v>40067</v>
      </c>
      <c r="B90" s="15">
        <v>824</v>
      </c>
      <c r="C90" s="15">
        <f>IF(ISNA(VLOOKUP(B90,Trier!$A$1:$E$32,2,FALSE)),"",VLOOKUP(B90,Trier!$A$1:$E$32,2,FALSE))</f>
        <v>924</v>
      </c>
      <c r="D90" s="15">
        <f>IF(ISNA(VLOOKUP(B90,Trier!$A$1:$E$32,3,FALSE)),"",VLOOKUP(B90,Trier!$A$1:$E$32,3,FALSE))</f>
        <v>104</v>
      </c>
      <c r="E90" s="16" t="str">
        <f>IF(ISNA(VLOOKUP(B90,Trier!$A$1:$E$32,4,FALSE)),"",VLOOKUP(B90,Trier!$A$1:$E$32,4,FALSE))</f>
        <v>poreaux1</v>
      </c>
      <c r="F90" s="17" t="str">
        <f>IF(ISNA(VLOOKUP(B90,Trier!$A$1:$E$32,5,FALSE)),"",VLOOKUP(B90,Trier!$A$1:$E$32,5,FALSE))</f>
        <v>poireaux</v>
      </c>
      <c r="G90" s="15">
        <f>IF(ISERROR(VLOOKUP(B90,Trier!$A$1:$F$32,6,FALSE)),"",VLOOKUP(B90,Trier!$A$1:$F$32,6,FALSE))</f>
        <v>1</v>
      </c>
      <c r="H90" s="18" t="str">
        <f>IF(ISERROR(VLOOKUP(B90,Trier!$A$1:$G$32,7,FALSE)),"",VLOOKUP(B90,Trier!$A$1:$G$32,7,FALSE))</f>
        <v>hghf</v>
      </c>
      <c r="I90" s="19">
        <v>2</v>
      </c>
      <c r="J90" s="23">
        <v>28</v>
      </c>
      <c r="K90" s="21">
        <f t="shared" si="20"/>
        <v>6.1714285714285717</v>
      </c>
      <c r="L90" s="18">
        <f>IF(ISERROR(VLOOKUP(B90,Trier!$A$1:$H$32,8,FALSE)),"",VLOOKUP(B90,Trier!$A$1:$H$32,8,FALSE))</f>
        <v>0</v>
      </c>
      <c r="M90" s="22"/>
      <c r="N90" s="23"/>
      <c r="O90" s="24" t="str">
        <f t="shared" si="21"/>
        <v/>
      </c>
      <c r="P90" s="18">
        <f>IF(ISERROR(VLOOKUP(B90,Trier!$A$1:$I$32,9,FALSE)),"",VLOOKUP(B90,Trier!$A$1:$I$32,9,FALSE))</f>
        <v>0</v>
      </c>
      <c r="Q90" s="22"/>
      <c r="R90" s="23"/>
      <c r="S90" s="24" t="str">
        <f t="shared" si="22"/>
        <v/>
      </c>
      <c r="T90" s="21">
        <f t="shared" si="23"/>
        <v>6.1714285714285717</v>
      </c>
      <c r="U90" s="25">
        <f>MONTH(A:A)</f>
        <v>9</v>
      </c>
      <c r="V90" s="26">
        <f>YEAR(A:A)</f>
        <v>2009</v>
      </c>
      <c r="W90" s="27"/>
      <c r="Y90" s="29"/>
    </row>
    <row r="91" spans="1:25" s="28" customFormat="1" ht="18" x14ac:dyDescent="0.25">
      <c r="A91" s="14">
        <v>40067</v>
      </c>
      <c r="B91" s="15">
        <v>829</v>
      </c>
      <c r="C91" s="15">
        <f>IF(ISNA(VLOOKUP(B91,Trier!$A$1:$E$32,2,FALSE)),"",VLOOKUP(B91,Trier!$A$1:$E$32,2,FALSE))</f>
        <v>929</v>
      </c>
      <c r="D91" s="15">
        <f>IF(ISNA(VLOOKUP(B91,Trier!$A$1:$E$32,3,FALSE)),"",VLOOKUP(B91,Trier!$A$1:$E$32,3,FALSE))</f>
        <v>104</v>
      </c>
      <c r="E91" s="16" t="str">
        <f>IF(ISNA(VLOOKUP(B91,Trier!$A$1:$E$32,4,FALSE)),"",VLOOKUP(B91,Trier!$A$1:$E$32,4,FALSE))</f>
        <v>Carotte1</v>
      </c>
      <c r="F91" s="17" t="str">
        <f>IF(ISNA(VLOOKUP(B91,Trier!$A$1:$E$32,5,FALSE)),"",VLOOKUP(B91,Trier!$A$1:$E$32,5,FALSE))</f>
        <v>Carotte</v>
      </c>
      <c r="G91" s="15">
        <f>IF(ISERROR(VLOOKUP(B91,Trier!$A$1:$F$32,6,FALSE)),"",VLOOKUP(B91,Trier!$A$1:$F$32,6,FALSE))</f>
        <v>1</v>
      </c>
      <c r="H91" s="18" t="str">
        <f>IF(ISERROR(VLOOKUP(B91,Trier!$A$1:$G$32,7,FALSE)),"",VLOOKUP(B91,Trier!$A$1:$G$32,7,FALSE))</f>
        <v>miy</v>
      </c>
      <c r="I91" s="19">
        <v>4.5999999999999996</v>
      </c>
      <c r="J91" s="23">
        <v>1</v>
      </c>
      <c r="K91" s="21">
        <f t="shared" si="20"/>
        <v>397.44</v>
      </c>
      <c r="L91" s="18">
        <f>IF(ISERROR(VLOOKUP(B91,Trier!$A$1:$H$32,8,FALSE)),"",VLOOKUP(B91,Trier!$A$1:$H$32,8,FALSE))</f>
        <v>0</v>
      </c>
      <c r="M91" s="22"/>
      <c r="N91" s="23"/>
      <c r="O91" s="24" t="str">
        <f t="shared" si="21"/>
        <v/>
      </c>
      <c r="P91" s="18">
        <f>IF(ISERROR(VLOOKUP(B91,Trier!$A$1:$I$32,9,FALSE)),"",VLOOKUP(B91,Trier!$A$1:$I$32,9,FALSE))</f>
        <v>0</v>
      </c>
      <c r="Q91" s="22"/>
      <c r="R91" s="23"/>
      <c r="S91" s="24" t="str">
        <f t="shared" si="22"/>
        <v/>
      </c>
      <c r="T91" s="21">
        <f t="shared" si="23"/>
        <v>397.44</v>
      </c>
      <c r="U91" s="25">
        <f>MONTH(A:A)</f>
        <v>9</v>
      </c>
      <c r="V91" s="26">
        <f>YEAR(A:A)</f>
        <v>2009</v>
      </c>
      <c r="W91" s="27"/>
      <c r="Y91" s="29"/>
    </row>
    <row r="92" spans="1:25" s="28" customFormat="1" ht="18" x14ac:dyDescent="0.25">
      <c r="A92" s="14">
        <v>40102</v>
      </c>
      <c r="B92" s="15">
        <v>823</v>
      </c>
      <c r="C92" s="15">
        <f>IF(ISNA(VLOOKUP(B92,Trier!$A$1:$E$32,2,FALSE)),"",VLOOKUP(B92,Trier!$A$1:$E$32,2,FALSE))</f>
        <v>923</v>
      </c>
      <c r="D92" s="15">
        <f>IF(ISNA(VLOOKUP(B92,Trier!$A$1:$E$32,3,FALSE)),"",VLOOKUP(B92,Trier!$A$1:$E$32,3,FALSE))</f>
        <v>104</v>
      </c>
      <c r="E92" s="16" t="str">
        <f>IF(ISNA(VLOOKUP(B92,Trier!$A$1:$E$32,4,FALSE)),"",VLOOKUP(B92,Trier!$A$1:$E$32,4,FALSE))</f>
        <v>Osfond1</v>
      </c>
      <c r="F92" s="17" t="str">
        <f>IF(ISNA(VLOOKUP(B92,Trier!$A$1:$E$32,5,FALSE)),"",VLOOKUP(B92,Trier!$A$1:$E$32,5,FALSE))</f>
        <v>noisette</v>
      </c>
      <c r="G92" s="15">
        <f>IF(ISERROR(VLOOKUP(B92,Trier!$A$1:$F$32,6,FALSE)),"",VLOOKUP(B92,Trier!$A$1:$F$32,6,FALSE))</f>
        <v>1</v>
      </c>
      <c r="H92" s="18" t="str">
        <f>IF(ISERROR(VLOOKUP(B92,Trier!$A$1:$G$32,7,FALSE)),"",VLOOKUP(B92,Trier!$A$1:$G$32,7,FALSE))</f>
        <v>om</v>
      </c>
      <c r="I92" s="19">
        <v>10</v>
      </c>
      <c r="J92" s="23">
        <v>60</v>
      </c>
      <c r="K92" s="21">
        <f t="shared" ref="K92:K118" si="24" xml:space="preserve"> IF(ISERROR(I92/J92*86.4),"",I92/J92*86.4)</f>
        <v>14.4</v>
      </c>
      <c r="L92" s="18">
        <f>IF(ISERROR(VLOOKUP(B92,Trier!$A$1:$H$32,8,FALSE)),"",VLOOKUP(B92,Trier!$A$1:$H$32,8,FALSE))</f>
        <v>0</v>
      </c>
      <c r="M92" s="22"/>
      <c r="N92" s="23"/>
      <c r="O92" s="24" t="str">
        <f t="shared" ref="O92:O118" si="25" xml:space="preserve"> IF(ISERROR(M92/N92*86.4),"",M92/N92*86.4)</f>
        <v/>
      </c>
      <c r="P92" s="18">
        <f>IF(ISERROR(VLOOKUP(B92,Trier!$A$1:$I$32,9,FALSE)),"",VLOOKUP(B92,Trier!$A$1:$I$32,9,FALSE))</f>
        <v>0</v>
      </c>
      <c r="Q92" s="22"/>
      <c r="R92" s="23"/>
      <c r="S92" s="24" t="str">
        <f t="shared" ref="S92:S118" si="26" xml:space="preserve"> IF(ISERROR(Q92/R92*86.4),"",Q92/R92*86.4)</f>
        <v/>
      </c>
      <c r="T92" s="21">
        <f t="shared" ref="T92:T118" si="27">IF(ISERROR(SUM(K92,O92,S92)),"",SUM(K92,O92,S92))</f>
        <v>14.4</v>
      </c>
      <c r="U92" s="25">
        <f>MONTH(A:A)</f>
        <v>10</v>
      </c>
      <c r="V92" s="26">
        <f>YEAR(A:A)</f>
        <v>2009</v>
      </c>
      <c r="W92" s="27"/>
      <c r="Y92" s="29"/>
    </row>
    <row r="93" spans="1:25" s="28" customFormat="1" ht="18" x14ac:dyDescent="0.25">
      <c r="A93" s="14">
        <v>40107</v>
      </c>
      <c r="B93" s="15">
        <v>829</v>
      </c>
      <c r="C93" s="15">
        <f>IF(ISNA(VLOOKUP(B93,Trier!$A$1:$E$32,2,FALSE)),"",VLOOKUP(B93,Trier!$A$1:$E$32,2,FALSE))</f>
        <v>929</v>
      </c>
      <c r="D93" s="15">
        <f>IF(ISNA(VLOOKUP(B93,Trier!$A$1:$E$32,3,FALSE)),"",VLOOKUP(B93,Trier!$A$1:$E$32,3,FALSE))</f>
        <v>104</v>
      </c>
      <c r="E93" s="16" t="str">
        <f>IF(ISNA(VLOOKUP(B93,Trier!$A$1:$E$32,4,FALSE)),"",VLOOKUP(B93,Trier!$A$1:$E$32,4,FALSE))</f>
        <v>Carotte1</v>
      </c>
      <c r="F93" s="17" t="str">
        <f>IF(ISNA(VLOOKUP(B93,Trier!$A$1:$E$32,5,FALSE)),"",VLOOKUP(B93,Trier!$A$1:$E$32,5,FALSE))</f>
        <v>Carotte</v>
      </c>
      <c r="G93" s="15">
        <f>IF(ISERROR(VLOOKUP(B93,Trier!$A$1:$F$32,6,FALSE)),"",VLOOKUP(B93,Trier!$A$1:$F$32,6,FALSE))</f>
        <v>1</v>
      </c>
      <c r="H93" s="18" t="str">
        <f>IF(ISERROR(VLOOKUP(B93,Trier!$A$1:$G$32,7,FALSE)),"",VLOOKUP(B93,Trier!$A$1:$G$32,7,FALSE))</f>
        <v>miy</v>
      </c>
      <c r="I93" s="19">
        <v>4</v>
      </c>
      <c r="J93" s="23">
        <v>1</v>
      </c>
      <c r="K93" s="21">
        <f t="shared" si="24"/>
        <v>345.6</v>
      </c>
      <c r="L93" s="18">
        <f>IF(ISERROR(VLOOKUP(B93,Trier!$A$1:$H$32,8,FALSE)),"",VLOOKUP(B93,Trier!$A$1:$H$32,8,FALSE))</f>
        <v>0</v>
      </c>
      <c r="M93" s="22"/>
      <c r="N93" s="23"/>
      <c r="O93" s="24" t="str">
        <f t="shared" si="25"/>
        <v/>
      </c>
      <c r="P93" s="18">
        <f>IF(ISERROR(VLOOKUP(B93,Trier!$A$1:$I$32,9,FALSE)),"",VLOOKUP(B93,Trier!$A$1:$I$32,9,FALSE))</f>
        <v>0</v>
      </c>
      <c r="Q93" s="22"/>
      <c r="R93" s="23"/>
      <c r="S93" s="24" t="str">
        <f t="shared" si="26"/>
        <v/>
      </c>
      <c r="T93" s="21">
        <f t="shared" si="27"/>
        <v>345.6</v>
      </c>
      <c r="U93" s="25">
        <f>MONTH(A:A)</f>
        <v>10</v>
      </c>
      <c r="V93" s="26">
        <f>YEAR(A:A)</f>
        <v>2009</v>
      </c>
      <c r="W93" s="27"/>
      <c r="Y93" s="29"/>
    </row>
    <row r="94" spans="1:25" s="28" customFormat="1" ht="18" x14ac:dyDescent="0.25">
      <c r="A94" s="14">
        <v>40114</v>
      </c>
      <c r="B94" s="15">
        <v>807</v>
      </c>
      <c r="C94" s="15">
        <f>IF(ISNA(VLOOKUP(B94,Trier!$A$1:$E$32,2,FALSE)),"",VLOOKUP(B94,Trier!$A$1:$E$32,2,FALSE))</f>
        <v>907</v>
      </c>
      <c r="D94" s="15">
        <f>IF(ISNA(VLOOKUP(B94,Trier!$A$1:$E$32,3,FALSE)),"",VLOOKUP(B94,Trier!$A$1:$E$32,3,FALSE))</f>
        <v>104</v>
      </c>
      <c r="E94" s="16" t="str">
        <f>IF(ISNA(VLOOKUP(B94,Trier!$A$1:$E$32,4,FALSE)),"",VLOOKUP(B94,Trier!$A$1:$E$32,4,FALSE))</f>
        <v>patate douce1</v>
      </c>
      <c r="F94" s="17" t="str">
        <f>IF(ISNA(VLOOKUP(B94,Trier!$A$1:$E$32,5,FALSE)),"",VLOOKUP(B94,Trier!$A$1:$E$32,5,FALSE))</f>
        <v>patate douce</v>
      </c>
      <c r="G94" s="15">
        <f>IF(ISERROR(VLOOKUP(B94,Trier!$A$1:$F$32,6,FALSE)),"",VLOOKUP(B94,Trier!$A$1:$F$32,6,FALSE))</f>
        <v>1</v>
      </c>
      <c r="H94" s="18" t="str">
        <f>IF(ISERROR(VLOOKUP(B94,Trier!$A$1:$G$32,7,FALSE)),"",VLOOKUP(B94,Trier!$A$1:$G$32,7,FALSE))</f>
        <v>te</v>
      </c>
      <c r="I94" s="19">
        <v>10</v>
      </c>
      <c r="J94" s="23">
        <v>22.47</v>
      </c>
      <c r="K94" s="21">
        <f t="shared" si="24"/>
        <v>38.45126835781042</v>
      </c>
      <c r="L94" s="18">
        <f>IF(ISERROR(VLOOKUP(B94,Trier!$A$1:$H$32,8,FALSE)),"",VLOOKUP(B94,Trier!$A$1:$H$32,8,FALSE))</f>
        <v>0</v>
      </c>
      <c r="M94" s="22"/>
      <c r="N94" s="23"/>
      <c r="O94" s="24" t="str">
        <f t="shared" si="25"/>
        <v/>
      </c>
      <c r="P94" s="18">
        <f>IF(ISERROR(VLOOKUP(B94,Trier!$A$1:$I$32,9,FALSE)),"",VLOOKUP(B94,Trier!$A$1:$I$32,9,FALSE))</f>
        <v>0</v>
      </c>
      <c r="Q94" s="22"/>
      <c r="R94" s="23"/>
      <c r="S94" s="24" t="str">
        <f t="shared" si="26"/>
        <v/>
      </c>
      <c r="T94" s="21">
        <f t="shared" si="27"/>
        <v>38.45126835781042</v>
      </c>
      <c r="U94" s="25">
        <f>MONTH(A:A)</f>
        <v>10</v>
      </c>
      <c r="V94" s="26">
        <f>YEAR(A:A)</f>
        <v>2009</v>
      </c>
      <c r="W94" s="27"/>
      <c r="Y94" s="29"/>
    </row>
    <row r="95" spans="1:25" s="28" customFormat="1" ht="18" x14ac:dyDescent="0.25">
      <c r="A95" s="14">
        <v>40115</v>
      </c>
      <c r="B95" s="15">
        <v>801</v>
      </c>
      <c r="C95" s="15">
        <f>IF(ISNA(VLOOKUP(B95,Trier!$A$1:$E$32,2,FALSE)),"",VLOOKUP(B95,Trier!$A$1:$E$32,2,FALSE))</f>
        <v>901</v>
      </c>
      <c r="D95" s="15">
        <f>IF(ISNA(VLOOKUP(B95,Trier!$A$1:$E$32,3,FALSE)),"",VLOOKUP(B95,Trier!$A$1:$E$32,3,FALSE))</f>
        <v>104</v>
      </c>
      <c r="E95" s="16" t="str">
        <f>IF(ISNA(VLOOKUP(B95,Trier!$A$1:$E$32,4,FALSE)),"",VLOOKUP(B95,Trier!$A$1:$E$32,4,FALSE))</f>
        <v>melon1</v>
      </c>
      <c r="F95" s="17" t="str">
        <f>IF(ISNA(VLOOKUP(B95,Trier!$A$1:$E$32,5,FALSE)),"",VLOOKUP(B95,Trier!$A$1:$E$32,5,FALSE))</f>
        <v>melon</v>
      </c>
      <c r="G95" s="15">
        <f>IF(ISERROR(VLOOKUP(B95,Trier!$A$1:$F$32,6,FALSE)),"",VLOOKUP(B95,Trier!$A$1:$F$32,6,FALSE))</f>
        <v>2</v>
      </c>
      <c r="H95" s="18" t="str">
        <f>IF(ISERROR(VLOOKUP(B95,Trier!$A$1:$G$32,7,FALSE)),"",VLOOKUP(B95,Trier!$A$1:$G$32,7,FALSE))</f>
        <v>bb</v>
      </c>
      <c r="I95" s="19">
        <v>10</v>
      </c>
      <c r="J95" s="23">
        <v>60</v>
      </c>
      <c r="K95" s="21">
        <f t="shared" si="24"/>
        <v>14.4</v>
      </c>
      <c r="L95" s="18" t="str">
        <f>IF(ISERROR(VLOOKUP(B95,Trier!$A$1:$H$32,8,FALSE)),"",VLOOKUP(B95,Trier!$A$1:$H$32,8,FALSE))</f>
        <v>nd,</v>
      </c>
      <c r="M95" s="22">
        <v>10</v>
      </c>
      <c r="N95" s="23">
        <v>70</v>
      </c>
      <c r="O95" s="24">
        <f t="shared" si="25"/>
        <v>12.342857142857143</v>
      </c>
      <c r="P95" s="18">
        <f>IF(ISERROR(VLOOKUP(B95,Trier!$A$1:$I$32,9,FALSE)),"",VLOOKUP(B95,Trier!$A$1:$I$32,9,FALSE))</f>
        <v>0</v>
      </c>
      <c r="Q95" s="22"/>
      <c r="R95" s="23"/>
      <c r="S95" s="24" t="str">
        <f t="shared" si="26"/>
        <v/>
      </c>
      <c r="T95" s="21">
        <f t="shared" si="27"/>
        <v>26.742857142857144</v>
      </c>
      <c r="U95" s="25">
        <f>MONTH(A:A)</f>
        <v>10</v>
      </c>
      <c r="V95" s="26">
        <f>YEAR(A:A)</f>
        <v>2009</v>
      </c>
      <c r="W95" s="27"/>
      <c r="Y95" s="29"/>
    </row>
    <row r="96" spans="1:25" s="28" customFormat="1" ht="18" x14ac:dyDescent="0.25">
      <c r="A96" s="14">
        <v>40127</v>
      </c>
      <c r="B96" s="15">
        <v>829</v>
      </c>
      <c r="C96" s="15">
        <f>IF(ISNA(VLOOKUP(B96,Trier!$A$1:$E$32,2,FALSE)),"",VLOOKUP(B96,Trier!$A$1:$E$32,2,FALSE))</f>
        <v>929</v>
      </c>
      <c r="D96" s="15">
        <f>IF(ISNA(VLOOKUP(B96,Trier!$A$1:$E$32,3,FALSE)),"",VLOOKUP(B96,Trier!$A$1:$E$32,3,FALSE))</f>
        <v>104</v>
      </c>
      <c r="E96" s="16" t="str">
        <f>IF(ISNA(VLOOKUP(B96,Trier!$A$1:$E$32,4,FALSE)),"",VLOOKUP(B96,Trier!$A$1:$E$32,4,FALSE))</f>
        <v>Carotte1</v>
      </c>
      <c r="F96" s="17" t="str">
        <f>IF(ISNA(VLOOKUP(B96,Trier!$A$1:$E$32,5,FALSE)),"",VLOOKUP(B96,Trier!$A$1:$E$32,5,FALSE))</f>
        <v>Carotte</v>
      </c>
      <c r="G96" s="15">
        <f>IF(ISERROR(VLOOKUP(B96,Trier!$A$1:$F$32,6,FALSE)),"",VLOOKUP(B96,Trier!$A$1:$F$32,6,FALSE))</f>
        <v>1</v>
      </c>
      <c r="H96" s="18" t="str">
        <f>IF(ISERROR(VLOOKUP(B96,Trier!$A$1:$G$32,7,FALSE)),"",VLOOKUP(B96,Trier!$A$1:$G$32,7,FALSE))</f>
        <v>miy</v>
      </c>
      <c r="I96" s="19">
        <v>3.6</v>
      </c>
      <c r="J96" s="23">
        <v>1</v>
      </c>
      <c r="K96" s="21">
        <f t="shared" si="24"/>
        <v>311.04000000000002</v>
      </c>
      <c r="L96" s="18">
        <f>IF(ISERROR(VLOOKUP(B96,Trier!$A$1:$H$32,8,FALSE)),"",VLOOKUP(B96,Trier!$A$1:$H$32,8,FALSE))</f>
        <v>0</v>
      </c>
      <c r="M96" s="22"/>
      <c r="N96" s="23"/>
      <c r="O96" s="24" t="str">
        <f t="shared" si="25"/>
        <v/>
      </c>
      <c r="P96" s="18">
        <f>IF(ISERROR(VLOOKUP(B96,Trier!$A$1:$I$32,9,FALSE)),"",VLOOKUP(B96,Trier!$A$1:$I$32,9,FALSE))</f>
        <v>0</v>
      </c>
      <c r="Q96" s="22"/>
      <c r="R96" s="23"/>
      <c r="S96" s="24" t="str">
        <f t="shared" si="26"/>
        <v/>
      </c>
      <c r="T96" s="21">
        <f t="shared" si="27"/>
        <v>311.04000000000002</v>
      </c>
      <c r="U96" s="25">
        <f>MONTH(A:A)</f>
        <v>11</v>
      </c>
      <c r="V96" s="26">
        <f>YEAR(A:A)</f>
        <v>2009</v>
      </c>
      <c r="W96" s="27"/>
      <c r="Y96" s="29"/>
    </row>
    <row r="97" spans="1:25" s="28" customFormat="1" ht="18" x14ac:dyDescent="0.25">
      <c r="A97" s="14">
        <v>40156</v>
      </c>
      <c r="B97" s="15">
        <v>829</v>
      </c>
      <c r="C97" s="15">
        <f>IF(ISNA(VLOOKUP(B97,Trier!$A$1:$E$32,2,FALSE)),"",VLOOKUP(B97,Trier!$A$1:$E$32,2,FALSE))</f>
        <v>929</v>
      </c>
      <c r="D97" s="15">
        <f>IF(ISNA(VLOOKUP(B97,Trier!$A$1:$E$32,3,FALSE)),"",VLOOKUP(B97,Trier!$A$1:$E$32,3,FALSE))</f>
        <v>104</v>
      </c>
      <c r="E97" s="16" t="str">
        <f>IF(ISNA(VLOOKUP(B97,Trier!$A$1:$E$32,4,FALSE)),"",VLOOKUP(B97,Trier!$A$1:$E$32,4,FALSE))</f>
        <v>Carotte1</v>
      </c>
      <c r="F97" s="17" t="str">
        <f>IF(ISNA(VLOOKUP(B97,Trier!$A$1:$E$32,5,FALSE)),"",VLOOKUP(B97,Trier!$A$1:$E$32,5,FALSE))</f>
        <v>Carotte</v>
      </c>
      <c r="G97" s="15">
        <f>IF(ISERROR(VLOOKUP(B97,Trier!$A$1:$F$32,6,FALSE)),"",VLOOKUP(B97,Trier!$A$1:$F$32,6,FALSE))</f>
        <v>1</v>
      </c>
      <c r="H97" s="18" t="str">
        <f>IF(ISERROR(VLOOKUP(B97,Trier!$A$1:$G$32,7,FALSE)),"",VLOOKUP(B97,Trier!$A$1:$G$32,7,FALSE))</f>
        <v>miy</v>
      </c>
      <c r="I97" s="19">
        <v>3.5</v>
      </c>
      <c r="J97" s="23">
        <v>1</v>
      </c>
      <c r="K97" s="21">
        <f t="shared" si="24"/>
        <v>302.40000000000003</v>
      </c>
      <c r="L97" s="18">
        <f>IF(ISERROR(VLOOKUP(B97,Trier!$A$1:$H$32,8,FALSE)),"",VLOOKUP(B97,Trier!$A$1:$H$32,8,FALSE))</f>
        <v>0</v>
      </c>
      <c r="M97" s="22"/>
      <c r="N97" s="23"/>
      <c r="O97" s="24" t="str">
        <f t="shared" si="25"/>
        <v/>
      </c>
      <c r="P97" s="18">
        <f>IF(ISERROR(VLOOKUP(B97,Trier!$A$1:$I$32,9,FALSE)),"",VLOOKUP(B97,Trier!$A$1:$I$32,9,FALSE))</f>
        <v>0</v>
      </c>
      <c r="Q97" s="22"/>
      <c r="R97" s="23"/>
      <c r="S97" s="24" t="str">
        <f t="shared" si="26"/>
        <v/>
      </c>
      <c r="T97" s="21">
        <f t="shared" si="27"/>
        <v>302.40000000000003</v>
      </c>
      <c r="U97" s="25">
        <f>MONTH(A:A)</f>
        <v>12</v>
      </c>
      <c r="V97" s="26">
        <f>YEAR(A:A)</f>
        <v>2009</v>
      </c>
      <c r="W97" s="27"/>
      <c r="Y97" s="29"/>
    </row>
    <row r="98" spans="1:25" s="28" customFormat="1" ht="18" x14ac:dyDescent="0.25">
      <c r="A98" s="14">
        <v>40169</v>
      </c>
      <c r="B98" s="15">
        <v>801</v>
      </c>
      <c r="C98" s="15">
        <f>IF(ISNA(VLOOKUP(B98,Trier!$A$1:$E$32,2,FALSE)),"",VLOOKUP(B98,Trier!$A$1:$E$32,2,FALSE))</f>
        <v>901</v>
      </c>
      <c r="D98" s="15">
        <f>IF(ISNA(VLOOKUP(B98,Trier!$A$1:$E$32,3,FALSE)),"",VLOOKUP(B98,Trier!$A$1:$E$32,3,FALSE))</f>
        <v>104</v>
      </c>
      <c r="E98" s="16" t="str">
        <f>IF(ISNA(VLOOKUP(B98,Trier!$A$1:$E$32,4,FALSE)),"",VLOOKUP(B98,Trier!$A$1:$E$32,4,FALSE))</f>
        <v>melon1</v>
      </c>
      <c r="F98" s="17" t="str">
        <f>IF(ISNA(VLOOKUP(B98,Trier!$A$1:$E$32,5,FALSE)),"",VLOOKUP(B98,Trier!$A$1:$E$32,5,FALSE))</f>
        <v>melon</v>
      </c>
      <c r="G98" s="15">
        <f>IF(ISERROR(VLOOKUP(B98,Trier!$A$1:$F$32,6,FALSE)),"",VLOOKUP(B98,Trier!$A$1:$F$32,6,FALSE))</f>
        <v>2</v>
      </c>
      <c r="H98" s="18" t="str">
        <f>IF(ISERROR(VLOOKUP(B98,Trier!$A$1:$G$32,7,FALSE)),"",VLOOKUP(B98,Trier!$A$1:$G$32,7,FALSE))</f>
        <v>bb</v>
      </c>
      <c r="I98" s="19">
        <v>10</v>
      </c>
      <c r="J98" s="23">
        <v>5</v>
      </c>
      <c r="K98" s="21">
        <f t="shared" si="24"/>
        <v>172.8</v>
      </c>
      <c r="L98" s="18" t="str">
        <f>IF(ISERROR(VLOOKUP(B98,Trier!$A$1:$H$32,8,FALSE)),"",VLOOKUP(B98,Trier!$A$1:$H$32,8,FALSE))</f>
        <v>nd,</v>
      </c>
      <c r="M98" s="22">
        <v>5</v>
      </c>
      <c r="N98" s="23">
        <v>60</v>
      </c>
      <c r="O98" s="24">
        <f t="shared" si="25"/>
        <v>7.2</v>
      </c>
      <c r="P98" s="18">
        <f>IF(ISERROR(VLOOKUP(B98,Trier!$A$1:$I$32,9,FALSE)),"",VLOOKUP(B98,Trier!$A$1:$I$32,9,FALSE))</f>
        <v>0</v>
      </c>
      <c r="Q98" s="22"/>
      <c r="R98" s="23"/>
      <c r="S98" s="24" t="str">
        <f t="shared" si="26"/>
        <v/>
      </c>
      <c r="T98" s="21">
        <f t="shared" si="27"/>
        <v>180</v>
      </c>
      <c r="U98" s="25">
        <f>MONTH(A:A)</f>
        <v>12</v>
      </c>
      <c r="V98" s="26">
        <f>YEAR(A:A)</f>
        <v>2009</v>
      </c>
      <c r="W98" s="27"/>
      <c r="Y98" s="29"/>
    </row>
    <row r="99" spans="1:25" s="28" customFormat="1" ht="18" x14ac:dyDescent="0.25">
      <c r="A99" s="14">
        <v>40171</v>
      </c>
      <c r="B99" s="15">
        <v>821</v>
      </c>
      <c r="C99" s="15">
        <f>IF(ISNA(VLOOKUP(B99,Trier!$A$1:$E$32,2,FALSE)),"",VLOOKUP(B99,Trier!$A$1:$E$32,2,FALSE))</f>
        <v>921</v>
      </c>
      <c r="D99" s="15">
        <f>IF(ISNA(VLOOKUP(B99,Trier!$A$1:$E$32,3,FALSE)),"",VLOOKUP(B99,Trier!$A$1:$E$32,3,FALSE))</f>
        <v>104</v>
      </c>
      <c r="E99" s="16" t="str">
        <f>IF(ISNA(VLOOKUP(B99,Trier!$A$1:$E$32,4,FALSE)),"",VLOOKUP(B99,Trier!$A$1:$E$32,4,FALSE))</f>
        <v>aubergine1</v>
      </c>
      <c r="F99" s="17" t="str">
        <f>IF(ISNA(VLOOKUP(B99,Trier!$A$1:$E$32,5,FALSE)),"",VLOOKUP(B99,Trier!$A$1:$E$32,5,FALSE))</f>
        <v>aubergine</v>
      </c>
      <c r="G99" s="15">
        <f>IF(ISERROR(VLOOKUP(B99,Trier!$A$1:$F$32,6,FALSE)),"",VLOOKUP(B99,Trier!$A$1:$F$32,6,FALSE))</f>
        <v>2</v>
      </c>
      <c r="H99" s="18" t="str">
        <f>IF(ISERROR(VLOOKUP(B99,Trier!$A$1:$G$32,7,FALSE)),"",VLOOKUP(B99,Trier!$A$1:$G$32,7,FALSE))</f>
        <v>l:!</v>
      </c>
      <c r="I99" s="19">
        <v>3</v>
      </c>
      <c r="J99" s="23">
        <v>60</v>
      </c>
      <c r="K99" s="21">
        <f t="shared" si="24"/>
        <v>4.32</v>
      </c>
      <c r="L99" s="18" t="str">
        <f>IF(ISERROR(VLOOKUP(B99,Trier!$A$1:$H$32,8,FALSE)),"",VLOOKUP(B99,Trier!$A$1:$H$32,8,FALSE))</f>
        <v>hfdhg</v>
      </c>
      <c r="M99" s="22">
        <v>10</v>
      </c>
      <c r="N99" s="23">
        <v>37</v>
      </c>
      <c r="O99" s="24">
        <f t="shared" si="25"/>
        <v>23.351351351351354</v>
      </c>
      <c r="P99" s="18">
        <f>IF(ISERROR(VLOOKUP(B99,Trier!$A$1:$I$32,9,FALSE)),"",VLOOKUP(B99,Trier!$A$1:$I$32,9,FALSE))</f>
        <v>0</v>
      </c>
      <c r="Q99" s="22"/>
      <c r="R99" s="23"/>
      <c r="S99" s="24" t="str">
        <f t="shared" si="26"/>
        <v/>
      </c>
      <c r="T99" s="21">
        <f t="shared" si="27"/>
        <v>27.671351351351355</v>
      </c>
      <c r="U99" s="25">
        <f>MONTH(A:A)</f>
        <v>12</v>
      </c>
      <c r="V99" s="26">
        <f>YEAR(A:A)</f>
        <v>2009</v>
      </c>
      <c r="W99" s="27"/>
      <c r="Y99" s="29"/>
    </row>
    <row r="100" spans="1:25" s="28" customFormat="1" ht="18" x14ac:dyDescent="0.25">
      <c r="A100" s="14">
        <v>40178</v>
      </c>
      <c r="B100" s="15">
        <v>829</v>
      </c>
      <c r="C100" s="15">
        <f>IF(ISNA(VLOOKUP(B100,Trier!$A$1:$E$32,2,FALSE)),"",VLOOKUP(B100,Trier!$A$1:$E$32,2,FALSE))</f>
        <v>929</v>
      </c>
      <c r="D100" s="15">
        <f>IF(ISNA(VLOOKUP(B100,Trier!$A$1:$E$32,3,FALSE)),"",VLOOKUP(B100,Trier!$A$1:$E$32,3,FALSE))</f>
        <v>104</v>
      </c>
      <c r="E100" s="16" t="str">
        <f>IF(ISNA(VLOOKUP(B100,Trier!$A$1:$E$32,4,FALSE)),"",VLOOKUP(B100,Trier!$A$1:$E$32,4,FALSE))</f>
        <v>Carotte1</v>
      </c>
      <c r="F100" s="17" t="str">
        <f>IF(ISNA(VLOOKUP(B100,Trier!$A$1:$E$32,5,FALSE)),"",VLOOKUP(B100,Trier!$A$1:$E$32,5,FALSE))</f>
        <v>Carotte</v>
      </c>
      <c r="G100" s="15">
        <f>IF(ISERROR(VLOOKUP(B100,Trier!$A$1:$F$32,6,FALSE)),"",VLOOKUP(B100,Trier!$A$1:$F$32,6,FALSE))</f>
        <v>1</v>
      </c>
      <c r="H100" s="18" t="str">
        <f>IF(ISERROR(VLOOKUP(B100,Trier!$A$1:$G$32,7,FALSE)),"",VLOOKUP(B100,Trier!$A$1:$G$32,7,FALSE))</f>
        <v>miy</v>
      </c>
      <c r="I100" s="19">
        <v>3.5</v>
      </c>
      <c r="J100" s="23">
        <v>1</v>
      </c>
      <c r="K100" s="21">
        <f t="shared" si="24"/>
        <v>302.40000000000003</v>
      </c>
      <c r="L100" s="18">
        <f>IF(ISERROR(VLOOKUP(B100,Trier!$A$1:$H$32,8,FALSE)),"",VLOOKUP(B100,Trier!$A$1:$H$32,8,FALSE))</f>
        <v>0</v>
      </c>
      <c r="M100" s="22"/>
      <c r="N100" s="23"/>
      <c r="O100" s="24" t="str">
        <f t="shared" si="25"/>
        <v/>
      </c>
      <c r="P100" s="18">
        <f>IF(ISERROR(VLOOKUP(B100,Trier!$A$1:$I$32,9,FALSE)),"",VLOOKUP(B100,Trier!$A$1:$I$32,9,FALSE))</f>
        <v>0</v>
      </c>
      <c r="Q100" s="22"/>
      <c r="R100" s="23"/>
      <c r="S100" s="24" t="str">
        <f t="shared" si="26"/>
        <v/>
      </c>
      <c r="T100" s="21">
        <f t="shared" si="27"/>
        <v>302.40000000000003</v>
      </c>
      <c r="U100" s="25">
        <f>MONTH(A:A)</f>
        <v>12</v>
      </c>
      <c r="V100" s="26">
        <f>YEAR(A:A)</f>
        <v>2009</v>
      </c>
      <c r="W100" s="27"/>
      <c r="Y100" s="29"/>
    </row>
    <row r="101" spans="1:25" s="28" customFormat="1" ht="18" x14ac:dyDescent="0.25">
      <c r="A101" s="14">
        <v>40191</v>
      </c>
      <c r="B101" s="15">
        <v>824</v>
      </c>
      <c r="C101" s="15">
        <f>IF(ISNA(VLOOKUP(B101,Trier!$A$1:$E$32,2,FALSE)),"",VLOOKUP(B101,Trier!$A$1:$E$32,2,FALSE))</f>
        <v>924</v>
      </c>
      <c r="D101" s="15">
        <f>IF(ISNA(VLOOKUP(B101,Trier!$A$1:$E$32,3,FALSE)),"",VLOOKUP(B101,Trier!$A$1:$E$32,3,FALSE))</f>
        <v>104</v>
      </c>
      <c r="E101" s="16" t="str">
        <f>IF(ISNA(VLOOKUP(B101,Trier!$A$1:$E$32,4,FALSE)),"",VLOOKUP(B101,Trier!$A$1:$E$32,4,FALSE))</f>
        <v>poreaux1</v>
      </c>
      <c r="F101" s="17" t="str">
        <f>IF(ISNA(VLOOKUP(B101,Trier!$A$1:$E$32,5,FALSE)),"",VLOOKUP(B101,Trier!$A$1:$E$32,5,FALSE))</f>
        <v>poireaux</v>
      </c>
      <c r="G101" s="15">
        <f>IF(ISERROR(VLOOKUP(B101,Trier!$A$1:$F$32,6,FALSE)),"",VLOOKUP(B101,Trier!$A$1:$F$32,6,FALSE))</f>
        <v>1</v>
      </c>
      <c r="H101" s="18" t="str">
        <f>IF(ISERROR(VLOOKUP(B101,Trier!$A$1:$G$32,7,FALSE)),"",VLOOKUP(B101,Trier!$A$1:$G$32,7,FALSE))</f>
        <v>hghf</v>
      </c>
      <c r="I101" s="19">
        <v>1</v>
      </c>
      <c r="J101" s="23">
        <v>18</v>
      </c>
      <c r="K101" s="21">
        <f t="shared" si="24"/>
        <v>4.8</v>
      </c>
      <c r="L101" s="18">
        <f>IF(ISERROR(VLOOKUP(B101,Trier!$A$1:$H$32,8,FALSE)),"",VLOOKUP(B101,Trier!$A$1:$H$32,8,FALSE))</f>
        <v>0</v>
      </c>
      <c r="M101" s="22"/>
      <c r="N101" s="23"/>
      <c r="O101" s="24" t="str">
        <f t="shared" si="25"/>
        <v/>
      </c>
      <c r="P101" s="18">
        <f>IF(ISERROR(VLOOKUP(B101,Trier!$A$1:$I$32,9,FALSE)),"",VLOOKUP(B101,Trier!$A$1:$I$32,9,FALSE))</f>
        <v>0</v>
      </c>
      <c r="Q101" s="22"/>
      <c r="R101" s="23"/>
      <c r="S101" s="24" t="str">
        <f t="shared" si="26"/>
        <v/>
      </c>
      <c r="T101" s="21">
        <f t="shared" si="27"/>
        <v>4.8</v>
      </c>
      <c r="U101" s="25">
        <f>MONTH(A:A)</f>
        <v>1</v>
      </c>
      <c r="V101" s="26">
        <f>YEAR(A:A)</f>
        <v>2010</v>
      </c>
      <c r="W101" s="27"/>
      <c r="Y101" s="29"/>
    </row>
    <row r="102" spans="1:25" s="28" customFormat="1" ht="18" x14ac:dyDescent="0.25">
      <c r="A102" s="14">
        <v>40203</v>
      </c>
      <c r="B102" s="15">
        <v>829</v>
      </c>
      <c r="C102" s="15">
        <f>IF(ISNA(VLOOKUP(B102,Trier!$A$1:$E$32,2,FALSE)),"",VLOOKUP(B102,Trier!$A$1:$E$32,2,FALSE))</f>
        <v>929</v>
      </c>
      <c r="D102" s="15">
        <f>IF(ISNA(VLOOKUP(B102,Trier!$A$1:$E$32,3,FALSE)),"",VLOOKUP(B102,Trier!$A$1:$E$32,3,FALSE))</f>
        <v>104</v>
      </c>
      <c r="E102" s="16" t="str">
        <f>IF(ISNA(VLOOKUP(B102,Trier!$A$1:$E$32,4,FALSE)),"",VLOOKUP(B102,Trier!$A$1:$E$32,4,FALSE))</f>
        <v>Carotte1</v>
      </c>
      <c r="F102" s="17" t="str">
        <f>IF(ISNA(VLOOKUP(B102,Trier!$A$1:$E$32,5,FALSE)),"",VLOOKUP(B102,Trier!$A$1:$E$32,5,FALSE))</f>
        <v>Carotte</v>
      </c>
      <c r="G102" s="15">
        <f>IF(ISERROR(VLOOKUP(B102,Trier!$A$1:$F$32,6,FALSE)),"",VLOOKUP(B102,Trier!$A$1:$F$32,6,FALSE))</f>
        <v>1</v>
      </c>
      <c r="H102" s="18" t="str">
        <f>IF(ISERROR(VLOOKUP(B102,Trier!$A$1:$G$32,7,FALSE)),"",VLOOKUP(B102,Trier!$A$1:$G$32,7,FALSE))</f>
        <v>miy</v>
      </c>
      <c r="I102" s="19">
        <v>3.9</v>
      </c>
      <c r="J102" s="23">
        <v>1</v>
      </c>
      <c r="K102" s="21">
        <f t="shared" si="24"/>
        <v>336.96000000000004</v>
      </c>
      <c r="L102" s="18">
        <f>IF(ISERROR(VLOOKUP(B102,Trier!$A$1:$H$32,8,FALSE)),"",VLOOKUP(B102,Trier!$A$1:$H$32,8,FALSE))</f>
        <v>0</v>
      </c>
      <c r="M102" s="22"/>
      <c r="N102" s="23"/>
      <c r="O102" s="24" t="str">
        <f t="shared" si="25"/>
        <v/>
      </c>
      <c r="P102" s="18">
        <f>IF(ISERROR(VLOOKUP(B102,Trier!$A$1:$I$32,9,FALSE)),"",VLOOKUP(B102,Trier!$A$1:$I$32,9,FALSE))</f>
        <v>0</v>
      </c>
      <c r="Q102" s="22"/>
      <c r="R102" s="23"/>
      <c r="S102" s="24" t="str">
        <f t="shared" si="26"/>
        <v/>
      </c>
      <c r="T102" s="21">
        <f t="shared" si="27"/>
        <v>336.96000000000004</v>
      </c>
      <c r="U102" s="25">
        <f>MONTH(A:A)</f>
        <v>1</v>
      </c>
      <c r="V102" s="26">
        <f>YEAR(A:A)</f>
        <v>2010</v>
      </c>
      <c r="W102" s="27"/>
      <c r="Y102" s="29"/>
    </row>
    <row r="103" spans="1:25" s="28" customFormat="1" ht="18" x14ac:dyDescent="0.25">
      <c r="A103" s="14">
        <v>40210</v>
      </c>
      <c r="B103" s="15">
        <v>825</v>
      </c>
      <c r="C103" s="15">
        <f>IF(ISNA(VLOOKUP(B103,Trier!$A$1:$E$32,2,FALSE)),"",VLOOKUP(B103,Trier!$A$1:$E$32,2,FALSE))</f>
        <v>925</v>
      </c>
      <c r="D103" s="15">
        <f>IF(ISNA(VLOOKUP(B103,Trier!$A$1:$E$32,3,FALSE)),"",VLOOKUP(B103,Trier!$A$1:$E$32,3,FALSE))</f>
        <v>104</v>
      </c>
      <c r="E103" s="16" t="str">
        <f>IF(ISNA(VLOOKUP(B103,Trier!$A$1:$E$32,4,FALSE)),"",VLOOKUP(B103,Trier!$A$1:$E$32,4,FALSE))</f>
        <v>courgette1</v>
      </c>
      <c r="F103" s="17" t="str">
        <f>IF(ISNA(VLOOKUP(B103,Trier!$A$1:$E$32,5,FALSE)),"",VLOOKUP(B103,Trier!$A$1:$E$32,5,FALSE))</f>
        <v>courgette</v>
      </c>
      <c r="G103" s="15">
        <f>IF(ISERROR(VLOOKUP(B103,Trier!$A$1:$F$32,6,FALSE)),"",VLOOKUP(B103,Trier!$A$1:$F$32,6,FALSE))</f>
        <v>2</v>
      </c>
      <c r="H103" s="18" t="str">
        <f>IF(ISERROR(VLOOKUP(B103,Trier!$A$1:$G$32,7,FALSE)),"",VLOOKUP(B103,Trier!$A$1:$G$32,7,FALSE))</f>
        <v>ly</v>
      </c>
      <c r="I103" s="19">
        <v>2</v>
      </c>
      <c r="J103" s="23">
        <v>32</v>
      </c>
      <c r="K103" s="21">
        <f t="shared" si="24"/>
        <v>5.4</v>
      </c>
      <c r="L103" s="18" t="str">
        <f>IF(ISERROR(VLOOKUP(B103,Trier!$A$1:$H$32,8,FALSE)),"",VLOOKUP(B103,Trier!$A$1:$H$32,8,FALSE))</f>
        <v>xcbfd</v>
      </c>
      <c r="M103" s="22">
        <v>2</v>
      </c>
      <c r="N103" s="23">
        <f>5*60</f>
        <v>300</v>
      </c>
      <c r="O103" s="24">
        <f t="shared" si="25"/>
        <v>0.57600000000000007</v>
      </c>
      <c r="P103" s="18">
        <f>IF(ISERROR(VLOOKUP(B103,Trier!$A$1:$I$32,9,FALSE)),"",VLOOKUP(B103,Trier!$A$1:$I$32,9,FALSE))</f>
        <v>0</v>
      </c>
      <c r="Q103" s="22"/>
      <c r="R103" s="23"/>
      <c r="S103" s="24" t="str">
        <f t="shared" si="26"/>
        <v/>
      </c>
      <c r="T103" s="21">
        <f t="shared" si="27"/>
        <v>5.9760000000000009</v>
      </c>
      <c r="U103" s="25">
        <f>MONTH(A:A)</f>
        <v>2</v>
      </c>
      <c r="V103" s="26">
        <f>YEAR(A:A)</f>
        <v>2010</v>
      </c>
      <c r="W103" s="27"/>
      <c r="Y103" s="29"/>
    </row>
    <row r="104" spans="1:25" s="28" customFormat="1" ht="18" x14ac:dyDescent="0.25">
      <c r="A104" s="14">
        <v>40214</v>
      </c>
      <c r="B104" s="15">
        <v>828</v>
      </c>
      <c r="C104" s="15">
        <f>IF(ISNA(VLOOKUP(B104,Trier!$A$1:$E$32,2,FALSE)),"",VLOOKUP(B104,Trier!$A$1:$E$32,2,FALSE))</f>
        <v>928</v>
      </c>
      <c r="D104" s="15">
        <f>IF(ISNA(VLOOKUP(B104,Trier!$A$1:$E$32,3,FALSE)),"",VLOOKUP(B104,Trier!$A$1:$E$32,3,FALSE))</f>
        <v>104</v>
      </c>
      <c r="E104" s="16" t="str">
        <f>IF(ISNA(VLOOKUP(B104,Trier!$A$1:$E$32,4,FALSE)),"",VLOOKUP(B104,Trier!$A$1:$E$32,4,FALSE))</f>
        <v>Radis1</v>
      </c>
      <c r="F104" s="17" t="str">
        <f>IF(ISNA(VLOOKUP(B104,Trier!$A$1:$E$32,5,FALSE)),"",VLOOKUP(B104,Trier!$A$1:$E$32,5,FALSE))</f>
        <v>Radis</v>
      </c>
      <c r="G104" s="15">
        <f>IF(ISERROR(VLOOKUP(B104,Trier!$A$1:$F$32,6,FALSE)),"",VLOOKUP(B104,Trier!$A$1:$F$32,6,FALSE))</f>
        <v>1</v>
      </c>
      <c r="H104" s="18" t="str">
        <f>IF(ISERROR(VLOOKUP(B104,Trier!$A$1:$G$32,7,FALSE)),"",VLOOKUP(B104,Trier!$A$1:$G$32,7,FALSE))</f>
        <v>ur</v>
      </c>
      <c r="I104" s="19">
        <v>1</v>
      </c>
      <c r="J104" s="23">
        <v>11</v>
      </c>
      <c r="K104" s="21">
        <f t="shared" si="24"/>
        <v>7.8545454545454554</v>
      </c>
      <c r="L104" s="18">
        <f>IF(ISERROR(VLOOKUP(B104,Trier!$A$1:$H$32,8,FALSE)),"",VLOOKUP(B104,Trier!$A$1:$H$32,8,FALSE))</f>
        <v>0</v>
      </c>
      <c r="M104" s="22"/>
      <c r="N104" s="23"/>
      <c r="O104" s="24" t="str">
        <f t="shared" si="25"/>
        <v/>
      </c>
      <c r="P104" s="18">
        <f>IF(ISERROR(VLOOKUP(B104,Trier!$A$1:$I$32,9,FALSE)),"",VLOOKUP(B104,Trier!$A$1:$I$32,9,FALSE))</f>
        <v>0</v>
      </c>
      <c r="Q104" s="22"/>
      <c r="R104" s="23"/>
      <c r="S104" s="24" t="str">
        <f t="shared" si="26"/>
        <v/>
      </c>
      <c r="T104" s="21">
        <f t="shared" si="27"/>
        <v>7.8545454545454554</v>
      </c>
      <c r="U104" s="25">
        <f>MONTH(A:A)</f>
        <v>2</v>
      </c>
      <c r="V104" s="26">
        <f>YEAR(A:A)</f>
        <v>2010</v>
      </c>
      <c r="W104" s="27"/>
      <c r="Y104" s="29"/>
    </row>
    <row r="105" spans="1:25" s="28" customFormat="1" ht="18" x14ac:dyDescent="0.25">
      <c r="A105" s="14">
        <v>40242</v>
      </c>
      <c r="B105" s="15">
        <v>829</v>
      </c>
      <c r="C105" s="15">
        <f>IF(ISNA(VLOOKUP(B105,Trier!$A$1:$E$32,2,FALSE)),"",VLOOKUP(B105,Trier!$A$1:$E$32,2,FALSE))</f>
        <v>929</v>
      </c>
      <c r="D105" s="15">
        <f>IF(ISNA(VLOOKUP(B105,Trier!$A$1:$E$32,3,FALSE)),"",VLOOKUP(B105,Trier!$A$1:$E$32,3,FALSE))</f>
        <v>104</v>
      </c>
      <c r="E105" s="16" t="str">
        <f>IF(ISNA(VLOOKUP(B105,Trier!$A$1:$E$32,4,FALSE)),"",VLOOKUP(B105,Trier!$A$1:$E$32,4,FALSE))</f>
        <v>Carotte1</v>
      </c>
      <c r="F105" s="17" t="str">
        <f>IF(ISNA(VLOOKUP(B105,Trier!$A$1:$E$32,5,FALSE)),"",VLOOKUP(B105,Trier!$A$1:$E$32,5,FALSE))</f>
        <v>Carotte</v>
      </c>
      <c r="G105" s="15">
        <f>IF(ISERROR(VLOOKUP(B105,Trier!$A$1:$F$32,6,FALSE)),"",VLOOKUP(B105,Trier!$A$1:$F$32,6,FALSE))</f>
        <v>1</v>
      </c>
      <c r="H105" s="18" t="str">
        <f>IF(ISERROR(VLOOKUP(B105,Trier!$A$1:$G$32,7,FALSE)),"",VLOOKUP(B105,Trier!$A$1:$G$32,7,FALSE))</f>
        <v>miy</v>
      </c>
      <c r="I105" s="19">
        <v>4.8</v>
      </c>
      <c r="J105" s="23">
        <v>1</v>
      </c>
      <c r="K105" s="21">
        <f t="shared" si="24"/>
        <v>414.72</v>
      </c>
      <c r="L105" s="18">
        <f>IF(ISERROR(VLOOKUP(B105,Trier!$A$1:$H$32,8,FALSE)),"",VLOOKUP(B105,Trier!$A$1:$H$32,8,FALSE))</f>
        <v>0</v>
      </c>
      <c r="M105" s="22"/>
      <c r="N105" s="23"/>
      <c r="O105" s="24" t="str">
        <f t="shared" si="25"/>
        <v/>
      </c>
      <c r="P105" s="18">
        <f>IF(ISERROR(VLOOKUP(B105,Trier!$A$1:$I$32,9,FALSE)),"",VLOOKUP(B105,Trier!$A$1:$I$32,9,FALSE))</f>
        <v>0</v>
      </c>
      <c r="Q105" s="22"/>
      <c r="R105" s="23"/>
      <c r="S105" s="24" t="str">
        <f t="shared" si="26"/>
        <v/>
      </c>
      <c r="T105" s="21">
        <f t="shared" si="27"/>
        <v>414.72</v>
      </c>
      <c r="U105" s="25">
        <f>MONTH(A:A)</f>
        <v>3</v>
      </c>
      <c r="V105" s="26">
        <f>YEAR(A:A)</f>
        <v>2010</v>
      </c>
      <c r="W105" s="27"/>
      <c r="Y105" s="29"/>
    </row>
    <row r="106" spans="1:25" s="28" customFormat="1" ht="18" x14ac:dyDescent="0.25">
      <c r="A106" s="14">
        <v>40247</v>
      </c>
      <c r="B106" s="15">
        <v>828</v>
      </c>
      <c r="C106" s="15">
        <f>IF(ISNA(VLOOKUP(B106,Trier!$A$1:$E$32,2,FALSE)),"",VLOOKUP(B106,Trier!$A$1:$E$32,2,FALSE))</f>
        <v>928</v>
      </c>
      <c r="D106" s="15">
        <f>IF(ISNA(VLOOKUP(B106,Trier!$A$1:$E$32,3,FALSE)),"",VLOOKUP(B106,Trier!$A$1:$E$32,3,FALSE))</f>
        <v>104</v>
      </c>
      <c r="E106" s="16" t="str">
        <f>IF(ISNA(VLOOKUP(B106,Trier!$A$1:$E$32,4,FALSE)),"",VLOOKUP(B106,Trier!$A$1:$E$32,4,FALSE))</f>
        <v>Radis1</v>
      </c>
      <c r="F106" s="17" t="str">
        <f>IF(ISNA(VLOOKUP(B106,Trier!$A$1:$E$32,5,FALSE)),"",VLOOKUP(B106,Trier!$A$1:$E$32,5,FALSE))</f>
        <v>Radis</v>
      </c>
      <c r="G106" s="15">
        <f>IF(ISERROR(VLOOKUP(B106,Trier!$A$1:$F$32,6,FALSE)),"",VLOOKUP(B106,Trier!$A$1:$F$32,6,FALSE))</f>
        <v>1</v>
      </c>
      <c r="H106" s="18" t="str">
        <f>IF(ISERROR(VLOOKUP(B106,Trier!$A$1:$G$32,7,FALSE)),"",VLOOKUP(B106,Trier!$A$1:$G$32,7,FALSE))</f>
        <v>ur</v>
      </c>
      <c r="I106" s="19">
        <v>2</v>
      </c>
      <c r="J106" s="23">
        <v>17</v>
      </c>
      <c r="K106" s="21">
        <f t="shared" si="24"/>
        <v>10.164705882352942</v>
      </c>
      <c r="L106" s="18">
        <f>IF(ISERROR(VLOOKUP(B106,Trier!$A$1:$H$32,8,FALSE)),"",VLOOKUP(B106,Trier!$A$1:$H$32,8,FALSE))</f>
        <v>0</v>
      </c>
      <c r="M106" s="22"/>
      <c r="N106" s="23"/>
      <c r="O106" s="24" t="str">
        <f t="shared" si="25"/>
        <v/>
      </c>
      <c r="P106" s="18">
        <f>IF(ISERROR(VLOOKUP(B106,Trier!$A$1:$I$32,9,FALSE)),"",VLOOKUP(B106,Trier!$A$1:$I$32,9,FALSE))</f>
        <v>0</v>
      </c>
      <c r="Q106" s="22"/>
      <c r="R106" s="23"/>
      <c r="S106" s="24" t="str">
        <f t="shared" si="26"/>
        <v/>
      </c>
      <c r="T106" s="21">
        <f t="shared" si="27"/>
        <v>10.164705882352942</v>
      </c>
      <c r="U106" s="25">
        <f>MONTH(A:A)</f>
        <v>3</v>
      </c>
      <c r="V106" s="26">
        <f>YEAR(A:A)</f>
        <v>2010</v>
      </c>
      <c r="W106" s="27"/>
      <c r="Y106" s="29"/>
    </row>
    <row r="107" spans="1:25" s="28" customFormat="1" ht="18" x14ac:dyDescent="0.25">
      <c r="A107" s="14">
        <v>40247</v>
      </c>
      <c r="B107" s="15">
        <v>823</v>
      </c>
      <c r="C107" s="15">
        <f>IF(ISNA(VLOOKUP(B107,Trier!$A$1:$E$32,2,FALSE)),"",VLOOKUP(B107,Trier!$A$1:$E$32,2,FALSE))</f>
        <v>923</v>
      </c>
      <c r="D107" s="15">
        <f>IF(ISNA(VLOOKUP(B107,Trier!$A$1:$E$32,3,FALSE)),"",VLOOKUP(B107,Trier!$A$1:$E$32,3,FALSE))</f>
        <v>104</v>
      </c>
      <c r="E107" s="16" t="str">
        <f>IF(ISNA(VLOOKUP(B107,Trier!$A$1:$E$32,4,FALSE)),"",VLOOKUP(B107,Trier!$A$1:$E$32,4,FALSE))</f>
        <v>Osfond1</v>
      </c>
      <c r="F107" s="17" t="str">
        <f>IF(ISNA(VLOOKUP(B107,Trier!$A$1:$E$32,5,FALSE)),"",VLOOKUP(B107,Trier!$A$1:$E$32,5,FALSE))</f>
        <v>noisette</v>
      </c>
      <c r="G107" s="15">
        <f>IF(ISERROR(VLOOKUP(B107,Trier!$A$1:$F$32,6,FALSE)),"",VLOOKUP(B107,Trier!$A$1:$F$32,6,FALSE))</f>
        <v>1</v>
      </c>
      <c r="H107" s="18" t="str">
        <f>IF(ISERROR(VLOOKUP(B107,Trier!$A$1:$G$32,7,FALSE)),"",VLOOKUP(B107,Trier!$A$1:$G$32,7,FALSE))</f>
        <v>om</v>
      </c>
      <c r="I107" s="19">
        <v>10</v>
      </c>
      <c r="J107" s="23">
        <v>13</v>
      </c>
      <c r="K107" s="21">
        <f t="shared" si="24"/>
        <v>66.461538461538467</v>
      </c>
      <c r="L107" s="18">
        <f>IF(ISERROR(VLOOKUP(B107,Trier!$A$1:$H$32,8,FALSE)),"",VLOOKUP(B107,Trier!$A$1:$H$32,8,FALSE))</f>
        <v>0</v>
      </c>
      <c r="M107" s="22"/>
      <c r="N107" s="23"/>
      <c r="O107" s="24" t="str">
        <f t="shared" si="25"/>
        <v/>
      </c>
      <c r="P107" s="18">
        <f>IF(ISERROR(VLOOKUP(B107,Trier!$A$1:$I$32,9,FALSE)),"",VLOOKUP(B107,Trier!$A$1:$I$32,9,FALSE))</f>
        <v>0</v>
      </c>
      <c r="Q107" s="22"/>
      <c r="R107" s="23"/>
      <c r="S107" s="24" t="str">
        <f t="shared" si="26"/>
        <v/>
      </c>
      <c r="T107" s="21">
        <f t="shared" si="27"/>
        <v>66.461538461538467</v>
      </c>
      <c r="U107" s="25">
        <f>MONTH(A:A)</f>
        <v>3</v>
      </c>
      <c r="V107" s="26">
        <f>YEAR(A:A)</f>
        <v>2010</v>
      </c>
      <c r="W107" s="27"/>
      <c r="Y107" s="29"/>
    </row>
    <row r="108" spans="1:25" s="28" customFormat="1" ht="18" x14ac:dyDescent="0.25">
      <c r="A108" s="14">
        <v>40250</v>
      </c>
      <c r="B108" s="15">
        <v>829</v>
      </c>
      <c r="C108" s="15">
        <f>IF(ISNA(VLOOKUP(B108,Trier!$A$1:$E$32,2,FALSE)),"",VLOOKUP(B108,Trier!$A$1:$E$32,2,FALSE))</f>
        <v>929</v>
      </c>
      <c r="D108" s="15">
        <f>IF(ISNA(VLOOKUP(B108,Trier!$A$1:$E$32,3,FALSE)),"",VLOOKUP(B108,Trier!$A$1:$E$32,3,FALSE))</f>
        <v>104</v>
      </c>
      <c r="E108" s="16" t="str">
        <f>IF(ISNA(VLOOKUP(B108,Trier!$A$1:$E$32,4,FALSE)),"",VLOOKUP(B108,Trier!$A$1:$E$32,4,FALSE))</f>
        <v>Carotte1</v>
      </c>
      <c r="F108" s="17" t="str">
        <f>IF(ISNA(VLOOKUP(B108,Trier!$A$1:$E$32,5,FALSE)),"",VLOOKUP(B108,Trier!$A$1:$E$32,5,FALSE))</f>
        <v>Carotte</v>
      </c>
      <c r="G108" s="15">
        <f>IF(ISERROR(VLOOKUP(B108,Trier!$A$1:$F$32,6,FALSE)),"",VLOOKUP(B108,Trier!$A$1:$F$32,6,FALSE))</f>
        <v>1</v>
      </c>
      <c r="H108" s="18" t="str">
        <f>IF(ISERROR(VLOOKUP(B108,Trier!$A$1:$G$32,7,FALSE)),"",VLOOKUP(B108,Trier!$A$1:$G$32,7,FALSE))</f>
        <v>miy</v>
      </c>
      <c r="I108" s="19">
        <v>4.4000000000000004</v>
      </c>
      <c r="J108" s="23">
        <v>1</v>
      </c>
      <c r="K108" s="21">
        <f t="shared" si="24"/>
        <v>380.16000000000008</v>
      </c>
      <c r="L108" s="18">
        <f>IF(ISERROR(VLOOKUP(B108,Trier!$A$1:$H$32,8,FALSE)),"",VLOOKUP(B108,Trier!$A$1:$H$32,8,FALSE))</f>
        <v>0</v>
      </c>
      <c r="M108" s="22"/>
      <c r="N108" s="23"/>
      <c r="O108" s="24" t="str">
        <f t="shared" si="25"/>
        <v/>
      </c>
      <c r="P108" s="18">
        <f>IF(ISERROR(VLOOKUP(B108,Trier!$A$1:$I$32,9,FALSE)),"",VLOOKUP(B108,Trier!$A$1:$I$32,9,FALSE))</f>
        <v>0</v>
      </c>
      <c r="Q108" s="22"/>
      <c r="R108" s="23"/>
      <c r="S108" s="24" t="str">
        <f t="shared" si="26"/>
        <v/>
      </c>
      <c r="T108" s="21">
        <f t="shared" si="27"/>
        <v>380.16000000000008</v>
      </c>
      <c r="U108" s="25">
        <f>MONTH(A:A)</f>
        <v>3</v>
      </c>
      <c r="V108" s="26">
        <f>YEAR(A:A)</f>
        <v>2010</v>
      </c>
      <c r="W108" s="27"/>
      <c r="Y108" s="29"/>
    </row>
    <row r="109" spans="1:25" s="28" customFormat="1" ht="18" x14ac:dyDescent="0.25">
      <c r="A109" s="14">
        <v>40266</v>
      </c>
      <c r="B109" s="15">
        <v>821</v>
      </c>
      <c r="C109" s="15">
        <f>IF(ISNA(VLOOKUP(B109,Trier!$A$1:$E$32,2,FALSE)),"",VLOOKUP(B109,Trier!$A$1:$E$32,2,FALSE))</f>
        <v>921</v>
      </c>
      <c r="D109" s="15">
        <f>IF(ISNA(VLOOKUP(B109,Trier!$A$1:$E$32,3,FALSE)),"",VLOOKUP(B109,Trier!$A$1:$E$32,3,FALSE))</f>
        <v>104</v>
      </c>
      <c r="E109" s="16" t="str">
        <f>IF(ISNA(VLOOKUP(B109,Trier!$A$1:$E$32,4,FALSE)),"",VLOOKUP(B109,Trier!$A$1:$E$32,4,FALSE))</f>
        <v>aubergine1</v>
      </c>
      <c r="F109" s="17" t="str">
        <f>IF(ISNA(VLOOKUP(B109,Trier!$A$1:$E$32,5,FALSE)),"",VLOOKUP(B109,Trier!$A$1:$E$32,5,FALSE))</f>
        <v>aubergine</v>
      </c>
      <c r="G109" s="15">
        <f>IF(ISERROR(VLOOKUP(B109,Trier!$A$1:$F$32,6,FALSE)),"",VLOOKUP(B109,Trier!$A$1:$F$32,6,FALSE))</f>
        <v>2</v>
      </c>
      <c r="H109" s="18" t="str">
        <f>IF(ISERROR(VLOOKUP(B109,Trier!$A$1:$G$32,7,FALSE)),"",VLOOKUP(B109,Trier!$A$1:$G$32,7,FALSE))</f>
        <v>l:!</v>
      </c>
      <c r="I109" s="19">
        <v>10</v>
      </c>
      <c r="J109" s="23">
        <v>120</v>
      </c>
      <c r="K109" s="21">
        <f t="shared" si="24"/>
        <v>7.2</v>
      </c>
      <c r="L109" s="18" t="str">
        <f>IF(ISERROR(VLOOKUP(B109,Trier!$A$1:$H$32,8,FALSE)),"",VLOOKUP(B109,Trier!$A$1:$H$32,8,FALSE))</f>
        <v>hfdhg</v>
      </c>
      <c r="M109" s="22">
        <v>10</v>
      </c>
      <c r="N109" s="23">
        <v>47</v>
      </c>
      <c r="O109" s="24">
        <f t="shared" si="25"/>
        <v>18.382978723404257</v>
      </c>
      <c r="P109" s="18">
        <f>IF(ISERROR(VLOOKUP(B109,Trier!$A$1:$I$32,9,FALSE)),"",VLOOKUP(B109,Trier!$A$1:$I$32,9,FALSE))</f>
        <v>0</v>
      </c>
      <c r="Q109" s="22"/>
      <c r="R109" s="23"/>
      <c r="S109" s="24" t="str">
        <f t="shared" si="26"/>
        <v/>
      </c>
      <c r="T109" s="21">
        <f t="shared" si="27"/>
        <v>25.582978723404256</v>
      </c>
      <c r="U109" s="25">
        <f>MONTH(A:A)</f>
        <v>3</v>
      </c>
      <c r="V109" s="26">
        <f>YEAR(A:A)</f>
        <v>2010</v>
      </c>
      <c r="W109" s="27"/>
      <c r="Y109" s="29"/>
    </row>
    <row r="110" spans="1:25" s="28" customFormat="1" ht="18" x14ac:dyDescent="0.25">
      <c r="A110" s="14">
        <v>40269</v>
      </c>
      <c r="B110" s="15">
        <v>801</v>
      </c>
      <c r="C110" s="15">
        <f>IF(ISNA(VLOOKUP(B110,Trier!$A$1:$E$32,2,FALSE)),"",VLOOKUP(B110,Trier!$A$1:$E$32,2,FALSE))</f>
        <v>901</v>
      </c>
      <c r="D110" s="15">
        <f>IF(ISNA(VLOOKUP(B110,Trier!$A$1:$E$32,3,FALSE)),"",VLOOKUP(B110,Trier!$A$1:$E$32,3,FALSE))</f>
        <v>104</v>
      </c>
      <c r="E110" s="16" t="str">
        <f>IF(ISNA(VLOOKUP(B110,Trier!$A$1:$E$32,4,FALSE)),"",VLOOKUP(B110,Trier!$A$1:$E$32,4,FALSE))</f>
        <v>melon1</v>
      </c>
      <c r="F110" s="17" t="str">
        <f>IF(ISNA(VLOOKUP(B110,Trier!$A$1:$E$32,5,FALSE)),"",VLOOKUP(B110,Trier!$A$1:$E$32,5,FALSE))</f>
        <v>melon</v>
      </c>
      <c r="G110" s="15">
        <f>IF(ISERROR(VLOOKUP(B110,Trier!$A$1:$F$32,6,FALSE)),"",VLOOKUP(B110,Trier!$A$1:$F$32,6,FALSE))</f>
        <v>2</v>
      </c>
      <c r="H110" s="18" t="str">
        <f>IF(ISERROR(VLOOKUP(B110,Trier!$A$1:$G$32,7,FALSE)),"",VLOOKUP(B110,Trier!$A$1:$G$32,7,FALSE))</f>
        <v>bb</v>
      </c>
      <c r="I110" s="19">
        <v>7.5</v>
      </c>
      <c r="J110" s="23">
        <v>13</v>
      </c>
      <c r="K110" s="21">
        <f t="shared" si="24"/>
        <v>49.846153846153847</v>
      </c>
      <c r="L110" s="18" t="str">
        <f>IF(ISERROR(VLOOKUP(B110,Trier!$A$1:$H$32,8,FALSE)),"",VLOOKUP(B110,Trier!$A$1:$H$32,8,FALSE))</f>
        <v>nd,</v>
      </c>
      <c r="M110" s="22">
        <v>2</v>
      </c>
      <c r="N110" s="23">
        <v>14</v>
      </c>
      <c r="O110" s="24">
        <f t="shared" si="25"/>
        <v>12.342857142857143</v>
      </c>
      <c r="P110" s="18">
        <f>IF(ISERROR(VLOOKUP(B110,Trier!$A$1:$I$32,9,FALSE)),"",VLOOKUP(B110,Trier!$A$1:$I$32,9,FALSE))</f>
        <v>0</v>
      </c>
      <c r="Q110" s="22"/>
      <c r="R110" s="23"/>
      <c r="S110" s="24" t="str">
        <f t="shared" si="26"/>
        <v/>
      </c>
      <c r="T110" s="21">
        <f t="shared" si="27"/>
        <v>62.189010989010988</v>
      </c>
      <c r="U110" s="25">
        <f>MONTH(A:A)</f>
        <v>4</v>
      </c>
      <c r="V110" s="26">
        <f>YEAR(A:A)</f>
        <v>2010</v>
      </c>
      <c r="W110" s="27"/>
      <c r="Y110" s="29"/>
    </row>
    <row r="111" spans="1:25" s="28" customFormat="1" ht="18" x14ac:dyDescent="0.25">
      <c r="A111" s="14">
        <v>40269</v>
      </c>
      <c r="B111" s="15">
        <v>829</v>
      </c>
      <c r="C111" s="15">
        <f>IF(ISNA(VLOOKUP(B111,Trier!$A$1:$E$32,2,FALSE)),"",VLOOKUP(B111,Trier!$A$1:$E$32,2,FALSE))</f>
        <v>929</v>
      </c>
      <c r="D111" s="15">
        <f>IF(ISNA(VLOOKUP(B111,Trier!$A$1:$E$32,3,FALSE)),"",VLOOKUP(B111,Trier!$A$1:$E$32,3,FALSE))</f>
        <v>104</v>
      </c>
      <c r="E111" s="16" t="str">
        <f>IF(ISNA(VLOOKUP(B111,Trier!$A$1:$E$32,4,FALSE)),"",VLOOKUP(B111,Trier!$A$1:$E$32,4,FALSE))</f>
        <v>Carotte1</v>
      </c>
      <c r="F111" s="17" t="str">
        <f>IF(ISNA(VLOOKUP(B111,Trier!$A$1:$E$32,5,FALSE)),"",VLOOKUP(B111,Trier!$A$1:$E$32,5,FALSE))</f>
        <v>Carotte</v>
      </c>
      <c r="G111" s="15">
        <f>IF(ISERROR(VLOOKUP(B111,Trier!$A$1:$F$32,6,FALSE)),"",VLOOKUP(B111,Trier!$A$1:$F$32,6,FALSE))</f>
        <v>1</v>
      </c>
      <c r="H111" s="18" t="str">
        <f>IF(ISERROR(VLOOKUP(B111,Trier!$A$1:$G$32,7,FALSE)),"",VLOOKUP(B111,Trier!$A$1:$G$32,7,FALSE))</f>
        <v>miy</v>
      </c>
      <c r="I111" s="19">
        <v>4</v>
      </c>
      <c r="J111" s="23">
        <v>1</v>
      </c>
      <c r="K111" s="21">
        <f t="shared" si="24"/>
        <v>345.6</v>
      </c>
      <c r="L111" s="18">
        <f>IF(ISERROR(VLOOKUP(B111,Trier!$A$1:$H$32,8,FALSE)),"",VLOOKUP(B111,Trier!$A$1:$H$32,8,FALSE))</f>
        <v>0</v>
      </c>
      <c r="M111" s="22"/>
      <c r="N111" s="23"/>
      <c r="O111" s="24" t="str">
        <f t="shared" si="25"/>
        <v/>
      </c>
      <c r="P111" s="18">
        <f>IF(ISERROR(VLOOKUP(B111,Trier!$A$1:$I$32,9,FALSE)),"",VLOOKUP(B111,Trier!$A$1:$I$32,9,FALSE))</f>
        <v>0</v>
      </c>
      <c r="Q111" s="22"/>
      <c r="R111" s="23"/>
      <c r="S111" s="24" t="str">
        <f t="shared" si="26"/>
        <v/>
      </c>
      <c r="T111" s="21">
        <f t="shared" si="27"/>
        <v>345.6</v>
      </c>
      <c r="U111" s="25">
        <f>MONTH(A:A)</f>
        <v>4</v>
      </c>
      <c r="V111" s="26">
        <f>YEAR(A:A)</f>
        <v>2010</v>
      </c>
      <c r="W111" s="27"/>
      <c r="Y111" s="29"/>
    </row>
    <row r="112" spans="1:25" s="28" customFormat="1" ht="18" x14ac:dyDescent="0.25">
      <c r="A112" s="14">
        <v>40274</v>
      </c>
      <c r="B112" s="15">
        <v>828</v>
      </c>
      <c r="C112" s="15">
        <f>IF(ISNA(VLOOKUP(B112,Trier!$A$1:$E$32,2,FALSE)),"",VLOOKUP(B112,Trier!$A$1:$E$32,2,FALSE))</f>
        <v>928</v>
      </c>
      <c r="D112" s="15">
        <f>IF(ISNA(VLOOKUP(B112,Trier!$A$1:$E$32,3,FALSE)),"",VLOOKUP(B112,Trier!$A$1:$E$32,3,FALSE))</f>
        <v>104</v>
      </c>
      <c r="E112" s="16" t="str">
        <f>IF(ISNA(VLOOKUP(B112,Trier!$A$1:$E$32,4,FALSE)),"",VLOOKUP(B112,Trier!$A$1:$E$32,4,FALSE))</f>
        <v>Radis1</v>
      </c>
      <c r="F112" s="17" t="str">
        <f>IF(ISNA(VLOOKUP(B112,Trier!$A$1:$E$32,5,FALSE)),"",VLOOKUP(B112,Trier!$A$1:$E$32,5,FALSE))</f>
        <v>Radis</v>
      </c>
      <c r="G112" s="15">
        <f>IF(ISERROR(VLOOKUP(B112,Trier!$A$1:$F$32,6,FALSE)),"",VLOOKUP(B112,Trier!$A$1:$F$32,6,FALSE))</f>
        <v>1</v>
      </c>
      <c r="H112" s="18" t="str">
        <f>IF(ISERROR(VLOOKUP(B112,Trier!$A$1:$G$32,7,FALSE)),"",VLOOKUP(B112,Trier!$A$1:$G$32,7,FALSE))</f>
        <v>ur</v>
      </c>
      <c r="I112" s="19">
        <v>10</v>
      </c>
      <c r="J112" s="23">
        <v>41</v>
      </c>
      <c r="K112" s="21">
        <f t="shared" si="24"/>
        <v>21.073170731707318</v>
      </c>
      <c r="L112" s="18">
        <f>IF(ISERROR(VLOOKUP(B112,Trier!$A$1:$H$32,8,FALSE)),"",VLOOKUP(B112,Trier!$A$1:$H$32,8,FALSE))</f>
        <v>0</v>
      </c>
      <c r="M112" s="22"/>
      <c r="N112" s="23"/>
      <c r="O112" s="24" t="str">
        <f t="shared" si="25"/>
        <v/>
      </c>
      <c r="P112" s="18">
        <f>IF(ISERROR(VLOOKUP(B112,Trier!$A$1:$I$32,9,FALSE)),"",VLOOKUP(B112,Trier!$A$1:$I$32,9,FALSE))</f>
        <v>0</v>
      </c>
      <c r="Q112" s="22"/>
      <c r="R112" s="23"/>
      <c r="S112" s="24" t="str">
        <f t="shared" si="26"/>
        <v/>
      </c>
      <c r="T112" s="21">
        <f t="shared" si="27"/>
        <v>21.073170731707318</v>
      </c>
      <c r="U112" s="25">
        <f>MONTH(A:A)</f>
        <v>4</v>
      </c>
      <c r="V112" s="26">
        <f>YEAR(A:A)</f>
        <v>2010</v>
      </c>
      <c r="W112" s="27"/>
      <c r="Y112" s="29"/>
    </row>
    <row r="113" spans="1:25" s="28" customFormat="1" ht="18" x14ac:dyDescent="0.25">
      <c r="A113" s="14">
        <v>40274</v>
      </c>
      <c r="B113" s="15">
        <v>813</v>
      </c>
      <c r="C113" s="15">
        <f>IF(ISNA(VLOOKUP(B113,Trier!$A$1:$E$32,2,FALSE)),"",VLOOKUP(B113,Trier!$A$1:$E$32,2,FALSE))</f>
        <v>913</v>
      </c>
      <c r="D113" s="15">
        <f>IF(ISNA(VLOOKUP(B113,Trier!$A$1:$E$32,3,FALSE)),"",VLOOKUP(B113,Trier!$A$1:$E$32,3,FALSE))</f>
        <v>104</v>
      </c>
      <c r="E113" s="16" t="str">
        <f>IF(ISNA(VLOOKUP(B113,Trier!$A$1:$E$32,4,FALSE)),"",VLOOKUP(B113,Trier!$A$1:$E$32,4,FALSE))</f>
        <v>cactus1</v>
      </c>
      <c r="F113" s="17" t="str">
        <f>IF(ISNA(VLOOKUP(B113,Trier!$A$1:$E$32,5,FALSE)),"",VLOOKUP(B113,Trier!$A$1:$E$32,5,FALSE))</f>
        <v>cactus</v>
      </c>
      <c r="G113" s="15">
        <f>IF(ISERROR(VLOOKUP(B113,Trier!$A$1:$F$32,6,FALSE)),"",VLOOKUP(B113,Trier!$A$1:$F$32,6,FALSE))</f>
        <v>1</v>
      </c>
      <c r="H113" s="18" t="str">
        <f>IF(ISERROR(VLOOKUP(B113,Trier!$A$1:$G$32,7,FALSE)),"",VLOOKUP(B113,Trier!$A$1:$G$32,7,FALSE))</f>
        <v>uj</v>
      </c>
      <c r="I113" s="19">
        <v>1</v>
      </c>
      <c r="J113" s="23">
        <v>10</v>
      </c>
      <c r="K113" s="21">
        <f t="shared" si="24"/>
        <v>8.64</v>
      </c>
      <c r="L113" s="18">
        <f>IF(ISERROR(VLOOKUP(B113,Trier!$A$1:$H$32,8,FALSE)),"",VLOOKUP(B113,Trier!$A$1:$H$32,8,FALSE))</f>
        <v>0</v>
      </c>
      <c r="M113" s="22"/>
      <c r="N113" s="23"/>
      <c r="O113" s="24" t="str">
        <f t="shared" si="25"/>
        <v/>
      </c>
      <c r="P113" s="18">
        <f>IF(ISERROR(VLOOKUP(B113,Trier!$A$1:$I$32,9,FALSE)),"",VLOOKUP(B113,Trier!$A$1:$I$32,9,FALSE))</f>
        <v>0</v>
      </c>
      <c r="Q113" s="22"/>
      <c r="R113" s="23"/>
      <c r="S113" s="24" t="str">
        <f t="shared" si="26"/>
        <v/>
      </c>
      <c r="T113" s="21">
        <f t="shared" si="27"/>
        <v>8.64</v>
      </c>
      <c r="U113" s="25">
        <f>MONTH(A:A)</f>
        <v>4</v>
      </c>
      <c r="V113" s="26">
        <f>YEAR(A:A)</f>
        <v>2010</v>
      </c>
      <c r="W113" s="27"/>
      <c r="Y113" s="29"/>
    </row>
    <row r="114" spans="1:25" s="28" customFormat="1" ht="18" x14ac:dyDescent="0.25">
      <c r="A114" s="14">
        <v>40274</v>
      </c>
      <c r="B114" s="15">
        <v>824</v>
      </c>
      <c r="C114" s="15">
        <f>IF(ISNA(VLOOKUP(B114,Trier!$A$1:$E$32,2,FALSE)),"",VLOOKUP(B114,Trier!$A$1:$E$32,2,FALSE))</f>
        <v>924</v>
      </c>
      <c r="D114" s="15">
        <f>IF(ISNA(VLOOKUP(B114,Trier!$A$1:$E$32,3,FALSE)),"",VLOOKUP(B114,Trier!$A$1:$E$32,3,FALSE))</f>
        <v>104</v>
      </c>
      <c r="E114" s="16" t="str">
        <f>IF(ISNA(VLOOKUP(B114,Trier!$A$1:$E$32,4,FALSE)),"",VLOOKUP(B114,Trier!$A$1:$E$32,4,FALSE))</f>
        <v>poreaux1</v>
      </c>
      <c r="F114" s="17" t="str">
        <f>IF(ISNA(VLOOKUP(B114,Trier!$A$1:$E$32,5,FALSE)),"",VLOOKUP(B114,Trier!$A$1:$E$32,5,FALSE))</f>
        <v>poireaux</v>
      </c>
      <c r="G114" s="15">
        <f>IF(ISERROR(VLOOKUP(B114,Trier!$A$1:$F$32,6,FALSE)),"",VLOOKUP(B114,Trier!$A$1:$F$32,6,FALSE))</f>
        <v>1</v>
      </c>
      <c r="H114" s="18" t="str">
        <f>IF(ISERROR(VLOOKUP(B114,Trier!$A$1:$G$32,7,FALSE)),"",VLOOKUP(B114,Trier!$A$1:$G$32,7,FALSE))</f>
        <v>hghf</v>
      </c>
      <c r="I114" s="19">
        <v>1</v>
      </c>
      <c r="J114" s="23">
        <v>5</v>
      </c>
      <c r="K114" s="21">
        <f t="shared" si="24"/>
        <v>17.28</v>
      </c>
      <c r="L114" s="18">
        <f>IF(ISERROR(VLOOKUP(B114,Trier!$A$1:$H$32,8,FALSE)),"",VLOOKUP(B114,Trier!$A$1:$H$32,8,FALSE))</f>
        <v>0</v>
      </c>
      <c r="M114" s="22"/>
      <c r="N114" s="23"/>
      <c r="O114" s="24" t="str">
        <f t="shared" si="25"/>
        <v/>
      </c>
      <c r="P114" s="18">
        <f>IF(ISERROR(VLOOKUP(B114,Trier!$A$1:$I$32,9,FALSE)),"",VLOOKUP(B114,Trier!$A$1:$I$32,9,FALSE))</f>
        <v>0</v>
      </c>
      <c r="Q114" s="22"/>
      <c r="R114" s="23"/>
      <c r="S114" s="24" t="str">
        <f t="shared" si="26"/>
        <v/>
      </c>
      <c r="T114" s="21">
        <f t="shared" si="27"/>
        <v>17.28</v>
      </c>
      <c r="U114" s="25">
        <f>MONTH(A:A)</f>
        <v>4</v>
      </c>
      <c r="V114" s="26">
        <f>YEAR(A:A)</f>
        <v>2010</v>
      </c>
      <c r="W114" s="27"/>
      <c r="Y114" s="29"/>
    </row>
    <row r="115" spans="1:25" s="28" customFormat="1" ht="18" x14ac:dyDescent="0.25">
      <c r="A115" s="14">
        <v>40296</v>
      </c>
      <c r="B115" s="15">
        <v>828</v>
      </c>
      <c r="C115" s="15">
        <f>IF(ISNA(VLOOKUP(B115,Trier!$A$1:$E$32,2,FALSE)),"",VLOOKUP(B115,Trier!$A$1:$E$32,2,FALSE))</f>
        <v>928</v>
      </c>
      <c r="D115" s="15">
        <f>IF(ISNA(VLOOKUP(B115,Trier!$A$1:$E$32,3,FALSE)),"",VLOOKUP(B115,Trier!$A$1:$E$32,3,FALSE))</f>
        <v>104</v>
      </c>
      <c r="E115" s="16" t="str">
        <f>IF(ISNA(VLOOKUP(B115,Trier!$A$1:$E$32,4,FALSE)),"",VLOOKUP(B115,Trier!$A$1:$E$32,4,FALSE))</f>
        <v>Radis1</v>
      </c>
      <c r="F115" s="17" t="str">
        <f>IF(ISNA(VLOOKUP(B115,Trier!$A$1:$E$32,5,FALSE)),"",VLOOKUP(B115,Trier!$A$1:$E$32,5,FALSE))</f>
        <v>Radis</v>
      </c>
      <c r="G115" s="15">
        <f>IF(ISERROR(VLOOKUP(B115,Trier!$A$1:$F$32,6,FALSE)),"",VLOOKUP(B115,Trier!$A$1:$F$32,6,FALSE))</f>
        <v>1</v>
      </c>
      <c r="H115" s="18" t="str">
        <f>IF(ISERROR(VLOOKUP(B115,Trier!$A$1:$G$32,7,FALSE)),"",VLOOKUP(B115,Trier!$A$1:$G$32,7,FALSE))</f>
        <v>ur</v>
      </c>
      <c r="I115" s="19">
        <v>1</v>
      </c>
      <c r="J115" s="23">
        <v>10</v>
      </c>
      <c r="K115" s="21">
        <f t="shared" si="24"/>
        <v>8.64</v>
      </c>
      <c r="L115" s="18">
        <f>IF(ISERROR(VLOOKUP(B115,Trier!$A$1:$H$32,8,FALSE)),"",VLOOKUP(B115,Trier!$A$1:$H$32,8,FALSE))</f>
        <v>0</v>
      </c>
      <c r="M115" s="22"/>
      <c r="N115" s="23"/>
      <c r="O115" s="24" t="str">
        <f t="shared" si="25"/>
        <v/>
      </c>
      <c r="P115" s="18">
        <f>IF(ISERROR(VLOOKUP(B115,Trier!$A$1:$I$32,9,FALSE)),"",VLOOKUP(B115,Trier!$A$1:$I$32,9,FALSE))</f>
        <v>0</v>
      </c>
      <c r="Q115" s="22"/>
      <c r="R115" s="23"/>
      <c r="S115" s="24" t="str">
        <f t="shared" si="26"/>
        <v/>
      </c>
      <c r="T115" s="21">
        <f t="shared" si="27"/>
        <v>8.64</v>
      </c>
      <c r="U115" s="25">
        <f>MONTH(A:A)</f>
        <v>4</v>
      </c>
      <c r="V115" s="26">
        <f>YEAR(A:A)</f>
        <v>2010</v>
      </c>
      <c r="W115" s="27"/>
      <c r="Y115" s="29"/>
    </row>
    <row r="116" spans="1:25" s="28" customFormat="1" ht="18" x14ac:dyDescent="0.25">
      <c r="A116" s="14">
        <v>40296</v>
      </c>
      <c r="B116" s="15">
        <v>813</v>
      </c>
      <c r="C116" s="15">
        <f>IF(ISNA(VLOOKUP(B116,Trier!$A$1:$E$32,2,FALSE)),"",VLOOKUP(B116,Trier!$A$1:$E$32,2,FALSE))</f>
        <v>913</v>
      </c>
      <c r="D116" s="15">
        <f>IF(ISNA(VLOOKUP(B116,Trier!$A$1:$E$32,3,FALSE)),"",VLOOKUP(B116,Trier!$A$1:$E$32,3,FALSE))</f>
        <v>104</v>
      </c>
      <c r="E116" s="16" t="str">
        <f>IF(ISNA(VLOOKUP(B116,Trier!$A$1:$E$32,4,FALSE)),"",VLOOKUP(B116,Trier!$A$1:$E$32,4,FALSE))</f>
        <v>cactus1</v>
      </c>
      <c r="F116" s="17" t="str">
        <f>IF(ISNA(VLOOKUP(B116,Trier!$A$1:$E$32,5,FALSE)),"",VLOOKUP(B116,Trier!$A$1:$E$32,5,FALSE))</f>
        <v>cactus</v>
      </c>
      <c r="G116" s="15">
        <f>IF(ISERROR(VLOOKUP(B116,Trier!$A$1:$F$32,6,FALSE)),"",VLOOKUP(B116,Trier!$A$1:$F$32,6,FALSE))</f>
        <v>1</v>
      </c>
      <c r="H116" s="18" t="str">
        <f>IF(ISERROR(VLOOKUP(B116,Trier!$A$1:$G$32,7,FALSE)),"",VLOOKUP(B116,Trier!$A$1:$G$32,7,FALSE))</f>
        <v>uj</v>
      </c>
      <c r="I116" s="19">
        <v>1</v>
      </c>
      <c r="J116" s="23">
        <v>30</v>
      </c>
      <c r="K116" s="21">
        <f t="shared" si="24"/>
        <v>2.8800000000000003</v>
      </c>
      <c r="L116" s="18">
        <f>IF(ISERROR(VLOOKUP(B116,Trier!$A$1:$H$32,8,FALSE)),"",VLOOKUP(B116,Trier!$A$1:$H$32,8,FALSE))</f>
        <v>0</v>
      </c>
      <c r="M116" s="22"/>
      <c r="N116" s="23"/>
      <c r="O116" s="24" t="str">
        <f t="shared" si="25"/>
        <v/>
      </c>
      <c r="P116" s="18">
        <f>IF(ISERROR(VLOOKUP(B116,Trier!$A$1:$I$32,9,FALSE)),"",VLOOKUP(B116,Trier!$A$1:$I$32,9,FALSE))</f>
        <v>0</v>
      </c>
      <c r="Q116" s="22"/>
      <c r="R116" s="23"/>
      <c r="S116" s="24" t="str">
        <f t="shared" si="26"/>
        <v/>
      </c>
      <c r="T116" s="21">
        <f t="shared" si="27"/>
        <v>2.8800000000000003</v>
      </c>
      <c r="U116" s="25">
        <f>MONTH(A:A)</f>
        <v>4</v>
      </c>
      <c r="V116" s="26">
        <f>YEAR(A:A)</f>
        <v>2010</v>
      </c>
      <c r="W116" s="27"/>
      <c r="Y116" s="29"/>
    </row>
    <row r="117" spans="1:25" s="28" customFormat="1" ht="18" x14ac:dyDescent="0.25">
      <c r="A117" s="14">
        <v>40296</v>
      </c>
      <c r="B117" s="15">
        <v>824</v>
      </c>
      <c r="C117" s="15">
        <f>IF(ISNA(VLOOKUP(B117,Trier!$A$1:$E$32,2,FALSE)),"",VLOOKUP(B117,Trier!$A$1:$E$32,2,FALSE))</f>
        <v>924</v>
      </c>
      <c r="D117" s="15">
        <f>IF(ISNA(VLOOKUP(B117,Trier!$A$1:$E$32,3,FALSE)),"",VLOOKUP(B117,Trier!$A$1:$E$32,3,FALSE))</f>
        <v>104</v>
      </c>
      <c r="E117" s="16" t="str">
        <f>IF(ISNA(VLOOKUP(B117,Trier!$A$1:$E$32,4,FALSE)),"",VLOOKUP(B117,Trier!$A$1:$E$32,4,FALSE))</f>
        <v>poreaux1</v>
      </c>
      <c r="F117" s="17" t="str">
        <f>IF(ISNA(VLOOKUP(B117,Trier!$A$1:$E$32,5,FALSE)),"",VLOOKUP(B117,Trier!$A$1:$E$32,5,FALSE))</f>
        <v>poireaux</v>
      </c>
      <c r="G117" s="15">
        <f>IF(ISERROR(VLOOKUP(B117,Trier!$A$1:$F$32,6,FALSE)),"",VLOOKUP(B117,Trier!$A$1:$F$32,6,FALSE))</f>
        <v>1</v>
      </c>
      <c r="H117" s="18" t="str">
        <f>IF(ISERROR(VLOOKUP(B117,Trier!$A$1:$G$32,7,FALSE)),"",VLOOKUP(B117,Trier!$A$1:$G$32,7,FALSE))</f>
        <v>hghf</v>
      </c>
      <c r="I117" s="19">
        <v>1</v>
      </c>
      <c r="J117" s="23">
        <v>7</v>
      </c>
      <c r="K117" s="21">
        <f t="shared" si="24"/>
        <v>12.342857142857143</v>
      </c>
      <c r="L117" s="18">
        <f>IF(ISERROR(VLOOKUP(B117,Trier!$A$1:$H$32,8,FALSE)),"",VLOOKUP(B117,Trier!$A$1:$H$32,8,FALSE))</f>
        <v>0</v>
      </c>
      <c r="M117" s="22"/>
      <c r="N117" s="23"/>
      <c r="O117" s="24" t="str">
        <f t="shared" si="25"/>
        <v/>
      </c>
      <c r="P117" s="18">
        <f>IF(ISERROR(VLOOKUP(B117,Trier!$A$1:$I$32,9,FALSE)),"",VLOOKUP(B117,Trier!$A$1:$I$32,9,FALSE))</f>
        <v>0</v>
      </c>
      <c r="Q117" s="22"/>
      <c r="R117" s="23"/>
      <c r="S117" s="24" t="str">
        <f t="shared" si="26"/>
        <v/>
      </c>
      <c r="T117" s="21">
        <f t="shared" si="27"/>
        <v>12.342857142857143</v>
      </c>
      <c r="U117" s="25">
        <f>MONTH(A:A)</f>
        <v>4</v>
      </c>
      <c r="V117" s="26">
        <f>YEAR(A:A)</f>
        <v>2010</v>
      </c>
      <c r="W117" s="27"/>
      <c r="Y117" s="29"/>
    </row>
    <row r="118" spans="1:25" s="28" customFormat="1" ht="18" x14ac:dyDescent="0.25">
      <c r="A118" s="14">
        <v>40297</v>
      </c>
      <c r="B118" s="15">
        <v>801</v>
      </c>
      <c r="C118" s="15">
        <f>IF(ISNA(VLOOKUP(B118,Trier!$A$1:$E$32,2,FALSE)),"",VLOOKUP(B118,Trier!$A$1:$E$32,2,FALSE))</f>
        <v>901</v>
      </c>
      <c r="D118" s="15">
        <f>IF(ISNA(VLOOKUP(B118,Trier!$A$1:$E$32,3,FALSE)),"",VLOOKUP(B118,Trier!$A$1:$E$32,3,FALSE))</f>
        <v>104</v>
      </c>
      <c r="E118" s="16" t="str">
        <f>IF(ISNA(VLOOKUP(B118,Trier!$A$1:$E$32,4,FALSE)),"",VLOOKUP(B118,Trier!$A$1:$E$32,4,FALSE))</f>
        <v>melon1</v>
      </c>
      <c r="F118" s="17" t="str">
        <f>IF(ISNA(VLOOKUP(B118,Trier!$A$1:$E$32,5,FALSE)),"",VLOOKUP(B118,Trier!$A$1:$E$32,5,FALSE))</f>
        <v>melon</v>
      </c>
      <c r="G118" s="15">
        <f>IF(ISERROR(VLOOKUP(B118,Trier!$A$1:$F$32,6,FALSE)),"",VLOOKUP(B118,Trier!$A$1:$F$32,6,FALSE))</f>
        <v>2</v>
      </c>
      <c r="H118" s="18" t="str">
        <f>IF(ISERROR(VLOOKUP(B118,Trier!$A$1:$G$32,7,FALSE)),"",VLOOKUP(B118,Trier!$A$1:$G$32,7,FALSE))</f>
        <v>bb</v>
      </c>
      <c r="I118" s="19">
        <v>2</v>
      </c>
      <c r="J118" s="23">
        <v>5</v>
      </c>
      <c r="K118" s="21">
        <f t="shared" si="24"/>
        <v>34.56</v>
      </c>
      <c r="L118" s="18" t="str">
        <f>IF(ISERROR(VLOOKUP(B118,Trier!$A$1:$H$32,8,FALSE)),"",VLOOKUP(B118,Trier!$A$1:$H$32,8,FALSE))</f>
        <v>nd,</v>
      </c>
      <c r="M118" s="22">
        <v>10</v>
      </c>
      <c r="N118" s="23">
        <v>20</v>
      </c>
      <c r="O118" s="24">
        <f t="shared" si="25"/>
        <v>43.2</v>
      </c>
      <c r="P118" s="18">
        <f>IF(ISERROR(VLOOKUP(B118,Trier!$A$1:$I$32,9,FALSE)),"",VLOOKUP(B118,Trier!$A$1:$I$32,9,FALSE))</f>
        <v>0</v>
      </c>
      <c r="Q118" s="22"/>
      <c r="R118" s="23"/>
      <c r="S118" s="24" t="str">
        <f t="shared" si="26"/>
        <v/>
      </c>
      <c r="T118" s="21">
        <f t="shared" si="27"/>
        <v>77.760000000000005</v>
      </c>
      <c r="U118" s="25">
        <f>MONTH(A:A)</f>
        <v>4</v>
      </c>
      <c r="V118" s="26">
        <f>YEAR(A:A)</f>
        <v>2010</v>
      </c>
      <c r="W118" s="27"/>
      <c r="Y118" s="29"/>
    </row>
    <row r="119" spans="1:25" s="28" customFormat="1" ht="18" x14ac:dyDescent="0.25">
      <c r="A119" s="14">
        <v>40308</v>
      </c>
      <c r="B119" s="15">
        <v>829</v>
      </c>
      <c r="C119" s="15">
        <f>IF(ISNA(VLOOKUP(B119,Trier!$A$1:$E$32,2,FALSE)),"",VLOOKUP(B119,Trier!$A$1:$E$32,2,FALSE))</f>
        <v>929</v>
      </c>
      <c r="D119" s="15">
        <f>IF(ISNA(VLOOKUP(B119,Trier!$A$1:$E$32,3,FALSE)),"",VLOOKUP(B119,Trier!$A$1:$E$32,3,FALSE))</f>
        <v>104</v>
      </c>
      <c r="E119" s="16" t="str">
        <f>IF(ISNA(VLOOKUP(B119,Trier!$A$1:$E$32,4,FALSE)),"",VLOOKUP(B119,Trier!$A$1:$E$32,4,FALSE))</f>
        <v>Carotte1</v>
      </c>
      <c r="F119" s="17" t="str">
        <f>IF(ISNA(VLOOKUP(B119,Trier!$A$1:$E$32,5,FALSE)),"",VLOOKUP(B119,Trier!$A$1:$E$32,5,FALSE))</f>
        <v>Carotte</v>
      </c>
      <c r="G119" s="15">
        <f>IF(ISERROR(VLOOKUP(B119,Trier!$A$1:$F$32,6,FALSE)),"",VLOOKUP(B119,Trier!$A$1:$F$32,6,FALSE))</f>
        <v>1</v>
      </c>
      <c r="H119" s="18" t="str">
        <f>IF(ISERROR(VLOOKUP(B119,Trier!$A$1:$G$32,7,FALSE)),"",VLOOKUP(B119,Trier!$A$1:$G$32,7,FALSE))</f>
        <v>miy</v>
      </c>
      <c r="I119" s="19">
        <v>8.5</v>
      </c>
      <c r="J119" s="23">
        <v>1</v>
      </c>
      <c r="K119" s="21">
        <f t="shared" ref="K119:K145" si="28" xml:space="preserve"> IF(ISERROR(I119/J119*86.4),"",I119/J119*86.4)</f>
        <v>734.40000000000009</v>
      </c>
      <c r="L119" s="18">
        <f>IF(ISERROR(VLOOKUP(B119,Trier!$A$1:$H$32,8,FALSE)),"",VLOOKUP(B119,Trier!$A$1:$H$32,8,FALSE))</f>
        <v>0</v>
      </c>
      <c r="M119" s="22"/>
      <c r="N119" s="23"/>
      <c r="O119" s="24" t="str">
        <f t="shared" ref="O119:O145" si="29" xml:space="preserve"> IF(ISERROR(M119/N119*86.4),"",M119/N119*86.4)</f>
        <v/>
      </c>
      <c r="P119" s="18">
        <f>IF(ISERROR(VLOOKUP(B119,Trier!$A$1:$I$32,9,FALSE)),"",VLOOKUP(B119,Trier!$A$1:$I$32,9,FALSE))</f>
        <v>0</v>
      </c>
      <c r="Q119" s="22"/>
      <c r="R119" s="23"/>
      <c r="S119" s="24" t="str">
        <f t="shared" ref="S119:S145" si="30" xml:space="preserve"> IF(ISERROR(Q119/R119*86.4),"",Q119/R119*86.4)</f>
        <v/>
      </c>
      <c r="T119" s="21">
        <f t="shared" ref="T119:T145" si="31">IF(ISERROR(SUM(K119,O119,S119)),"",SUM(K119,O119,S119))</f>
        <v>734.40000000000009</v>
      </c>
      <c r="U119" s="25">
        <f>MONTH(A:A)</f>
        <v>5</v>
      </c>
      <c r="V119" s="26">
        <f>YEAR(A:A)</f>
        <v>2010</v>
      </c>
      <c r="W119" s="27"/>
      <c r="Y119" s="29"/>
    </row>
    <row r="120" spans="1:25" s="28" customFormat="1" ht="18" x14ac:dyDescent="0.25">
      <c r="A120" s="14">
        <v>40329</v>
      </c>
      <c r="B120" s="15">
        <v>829</v>
      </c>
      <c r="C120" s="15">
        <f>IF(ISNA(VLOOKUP(B120,Trier!$A$1:$E$32,2,FALSE)),"",VLOOKUP(B120,Trier!$A$1:$E$32,2,FALSE))</f>
        <v>929</v>
      </c>
      <c r="D120" s="15">
        <f>IF(ISNA(VLOOKUP(B120,Trier!$A$1:$E$32,3,FALSE)),"",VLOOKUP(B120,Trier!$A$1:$E$32,3,FALSE))</f>
        <v>104</v>
      </c>
      <c r="E120" s="16" t="str">
        <f>IF(ISNA(VLOOKUP(B120,Trier!$A$1:$E$32,4,FALSE)),"",VLOOKUP(B120,Trier!$A$1:$E$32,4,FALSE))</f>
        <v>Carotte1</v>
      </c>
      <c r="F120" s="17" t="str">
        <f>IF(ISNA(VLOOKUP(B120,Trier!$A$1:$E$32,5,FALSE)),"",VLOOKUP(B120,Trier!$A$1:$E$32,5,FALSE))</f>
        <v>Carotte</v>
      </c>
      <c r="G120" s="15">
        <f>IF(ISERROR(VLOOKUP(B120,Trier!$A$1:$F$32,6,FALSE)),"",VLOOKUP(B120,Trier!$A$1:$F$32,6,FALSE))</f>
        <v>1</v>
      </c>
      <c r="H120" s="18" t="str">
        <f>IF(ISERROR(VLOOKUP(B120,Trier!$A$1:$G$32,7,FALSE)),"",VLOOKUP(B120,Trier!$A$1:$G$32,7,FALSE))</f>
        <v>miy</v>
      </c>
      <c r="I120" s="19">
        <v>7</v>
      </c>
      <c r="J120" s="23">
        <v>1</v>
      </c>
      <c r="K120" s="21">
        <f t="shared" si="28"/>
        <v>604.80000000000007</v>
      </c>
      <c r="L120" s="18">
        <f>IF(ISERROR(VLOOKUP(B120,Trier!$A$1:$H$32,8,FALSE)),"",VLOOKUP(B120,Trier!$A$1:$H$32,8,FALSE))</f>
        <v>0</v>
      </c>
      <c r="M120" s="22"/>
      <c r="N120" s="23"/>
      <c r="O120" s="24" t="str">
        <f t="shared" si="29"/>
        <v/>
      </c>
      <c r="P120" s="18">
        <f>IF(ISERROR(VLOOKUP(B120,Trier!$A$1:$I$32,9,FALSE)),"",VLOOKUP(B120,Trier!$A$1:$I$32,9,FALSE))</f>
        <v>0</v>
      </c>
      <c r="Q120" s="22"/>
      <c r="R120" s="23"/>
      <c r="S120" s="24" t="str">
        <f t="shared" si="30"/>
        <v/>
      </c>
      <c r="T120" s="21">
        <f t="shared" si="31"/>
        <v>604.80000000000007</v>
      </c>
      <c r="U120" s="25">
        <f>MONTH(A:A)</f>
        <v>5</v>
      </c>
      <c r="V120" s="26">
        <f>YEAR(A:A)</f>
        <v>2010</v>
      </c>
      <c r="W120" s="27"/>
      <c r="Y120" s="29"/>
    </row>
    <row r="121" spans="1:25" s="28" customFormat="1" ht="18" x14ac:dyDescent="0.25">
      <c r="A121" s="14">
        <v>40343</v>
      </c>
      <c r="B121" s="15">
        <v>801</v>
      </c>
      <c r="C121" s="15">
        <f>IF(ISNA(VLOOKUP(B121,Trier!$A$1:$E$32,2,FALSE)),"",VLOOKUP(B121,Trier!$A$1:$E$32,2,FALSE))</f>
        <v>901</v>
      </c>
      <c r="D121" s="15">
        <f>IF(ISNA(VLOOKUP(B121,Trier!$A$1:$E$32,3,FALSE)),"",VLOOKUP(B121,Trier!$A$1:$E$32,3,FALSE))</f>
        <v>104</v>
      </c>
      <c r="E121" s="16" t="str">
        <f>IF(ISNA(VLOOKUP(B121,Trier!$A$1:$E$32,4,FALSE)),"",VLOOKUP(B121,Trier!$A$1:$E$32,4,FALSE))</f>
        <v>melon1</v>
      </c>
      <c r="F121" s="17" t="str">
        <f>IF(ISNA(VLOOKUP(B121,Trier!$A$1:$E$32,5,FALSE)),"",VLOOKUP(B121,Trier!$A$1:$E$32,5,FALSE))</f>
        <v>melon</v>
      </c>
      <c r="G121" s="15">
        <f>IF(ISERROR(VLOOKUP(B121,Trier!$A$1:$F$32,6,FALSE)),"",VLOOKUP(B121,Trier!$A$1:$F$32,6,FALSE))</f>
        <v>2</v>
      </c>
      <c r="H121" s="18" t="str">
        <f>IF(ISERROR(VLOOKUP(B121,Trier!$A$1:$G$32,7,FALSE)),"",VLOOKUP(B121,Trier!$A$1:$G$32,7,FALSE))</f>
        <v>bb</v>
      </c>
      <c r="I121" s="19">
        <v>10</v>
      </c>
      <c r="J121" s="23">
        <v>2</v>
      </c>
      <c r="K121" s="21">
        <f t="shared" si="28"/>
        <v>432</v>
      </c>
      <c r="L121" s="18" t="str">
        <f>IF(ISERROR(VLOOKUP(B121,Trier!$A$1:$H$32,8,FALSE)),"",VLOOKUP(B121,Trier!$A$1:$H$32,8,FALSE))</f>
        <v>nd,</v>
      </c>
      <c r="M121" s="22">
        <v>10</v>
      </c>
      <c r="N121" s="23">
        <v>7</v>
      </c>
      <c r="O121" s="24">
        <f t="shared" si="29"/>
        <v>123.42857142857144</v>
      </c>
      <c r="P121" s="18">
        <f>IF(ISERROR(VLOOKUP(B121,Trier!$A$1:$I$32,9,FALSE)),"",VLOOKUP(B121,Trier!$A$1:$I$32,9,FALSE))</f>
        <v>0</v>
      </c>
      <c r="Q121" s="22"/>
      <c r="R121" s="23"/>
      <c r="S121" s="24" t="str">
        <f t="shared" si="30"/>
        <v/>
      </c>
      <c r="T121" s="21">
        <f t="shared" si="31"/>
        <v>555.42857142857144</v>
      </c>
      <c r="U121" s="25">
        <f>MONTH(A:A)</f>
        <v>6</v>
      </c>
      <c r="V121" s="26">
        <f>YEAR(A:A)</f>
        <v>2010</v>
      </c>
      <c r="W121" s="27"/>
      <c r="Y121" s="29"/>
    </row>
    <row r="122" spans="1:25" s="28" customFormat="1" ht="18" x14ac:dyDescent="0.25">
      <c r="A122" s="14">
        <v>40346</v>
      </c>
      <c r="B122" s="15">
        <v>828</v>
      </c>
      <c r="C122" s="15">
        <f>IF(ISNA(VLOOKUP(B122,Trier!$A$1:$E$32,2,FALSE)),"",VLOOKUP(B122,Trier!$A$1:$E$32,2,FALSE))</f>
        <v>928</v>
      </c>
      <c r="D122" s="15">
        <f>IF(ISNA(VLOOKUP(B122,Trier!$A$1:$E$32,3,FALSE)),"",VLOOKUP(B122,Trier!$A$1:$E$32,3,FALSE))</f>
        <v>104</v>
      </c>
      <c r="E122" s="16" t="str">
        <f>IF(ISNA(VLOOKUP(B122,Trier!$A$1:$E$32,4,FALSE)),"",VLOOKUP(B122,Trier!$A$1:$E$32,4,FALSE))</f>
        <v>Radis1</v>
      </c>
      <c r="F122" s="17" t="str">
        <f>IF(ISNA(VLOOKUP(B122,Trier!$A$1:$E$32,5,FALSE)),"",VLOOKUP(B122,Trier!$A$1:$E$32,5,FALSE))</f>
        <v>Radis</v>
      </c>
      <c r="G122" s="15">
        <f>IF(ISERROR(VLOOKUP(B122,Trier!$A$1:$F$32,6,FALSE)),"",VLOOKUP(B122,Trier!$A$1:$F$32,6,FALSE))</f>
        <v>1</v>
      </c>
      <c r="H122" s="18" t="str">
        <f>IF(ISERROR(VLOOKUP(B122,Trier!$A$1:$G$32,7,FALSE)),"",VLOOKUP(B122,Trier!$A$1:$G$32,7,FALSE))</f>
        <v>ur</v>
      </c>
      <c r="I122" s="19">
        <v>1</v>
      </c>
      <c r="J122" s="23">
        <v>10</v>
      </c>
      <c r="K122" s="21">
        <f t="shared" si="28"/>
        <v>8.64</v>
      </c>
      <c r="L122" s="18">
        <f>IF(ISERROR(VLOOKUP(B122,Trier!$A$1:$H$32,8,FALSE)),"",VLOOKUP(B122,Trier!$A$1:$H$32,8,FALSE))</f>
        <v>0</v>
      </c>
      <c r="M122" s="22"/>
      <c r="N122" s="23"/>
      <c r="O122" s="24" t="str">
        <f t="shared" si="29"/>
        <v/>
      </c>
      <c r="P122" s="18">
        <f>IF(ISERROR(VLOOKUP(B122,Trier!$A$1:$I$32,9,FALSE)),"",VLOOKUP(B122,Trier!$A$1:$I$32,9,FALSE))</f>
        <v>0</v>
      </c>
      <c r="Q122" s="22"/>
      <c r="R122" s="23"/>
      <c r="S122" s="24" t="str">
        <f t="shared" si="30"/>
        <v/>
      </c>
      <c r="T122" s="21">
        <f t="shared" si="31"/>
        <v>8.64</v>
      </c>
      <c r="U122" s="25">
        <f>MONTH(A:A)</f>
        <v>6</v>
      </c>
      <c r="V122" s="26">
        <f>YEAR(A:A)</f>
        <v>2010</v>
      </c>
      <c r="W122" s="27"/>
      <c r="Y122" s="29"/>
    </row>
    <row r="123" spans="1:25" s="28" customFormat="1" ht="18" x14ac:dyDescent="0.25">
      <c r="A123" s="14">
        <v>40346</v>
      </c>
      <c r="B123" s="15">
        <v>811</v>
      </c>
      <c r="C123" s="15">
        <f>IF(ISNA(VLOOKUP(B123,Trier!$A$1:$E$32,2,FALSE)),"",VLOOKUP(B123,Trier!$A$1:$E$32,2,FALSE))</f>
        <v>911</v>
      </c>
      <c r="D123" s="15">
        <f>IF(ISNA(VLOOKUP(B123,Trier!$A$1:$E$32,3,FALSE)),"",VLOOKUP(B123,Trier!$A$1:$E$32,3,FALSE))</f>
        <v>104</v>
      </c>
      <c r="E123" s="16" t="str">
        <f>IF(ISNA(VLOOKUP(B123,Trier!$A$1:$E$32,4,FALSE)),"",VLOOKUP(B123,Trier!$A$1:$E$32,4,FALSE))</f>
        <v>potiron1</v>
      </c>
      <c r="F123" s="17" t="str">
        <f>IF(ISNA(VLOOKUP(B123,Trier!$A$1:$E$32,5,FALSE)),"",VLOOKUP(B123,Trier!$A$1:$E$32,5,FALSE))</f>
        <v>potiron</v>
      </c>
      <c r="G123" s="15">
        <f>IF(ISERROR(VLOOKUP(B123,Trier!$A$1:$F$32,6,FALSE)),"",VLOOKUP(B123,Trier!$A$1:$F$32,6,FALSE))</f>
        <v>1</v>
      </c>
      <c r="H123" s="18" t="str">
        <f>IF(ISERROR(VLOOKUP(B123,Trier!$A$1:$G$32,7,FALSE)),"",VLOOKUP(B123,Trier!$A$1:$G$32,7,FALSE))</f>
        <v>iku</v>
      </c>
      <c r="I123" s="19">
        <v>10</v>
      </c>
      <c r="J123" s="23">
        <v>34</v>
      </c>
      <c r="K123" s="21">
        <f t="shared" si="28"/>
        <v>25.411764705882355</v>
      </c>
      <c r="L123" s="18" t="str">
        <f>IF(ISERROR(VLOOKUP(B123,Trier!$A$1:$H$32,8,FALSE)),"",VLOOKUP(B123,Trier!$A$1:$H$32,8,FALSE))</f>
        <v>srj,dnd</v>
      </c>
      <c r="M123" s="22"/>
      <c r="N123" s="23"/>
      <c r="O123" s="24" t="str">
        <f t="shared" si="29"/>
        <v/>
      </c>
      <c r="P123" s="18">
        <f>IF(ISERROR(VLOOKUP(B123,Trier!$A$1:$I$32,9,FALSE)),"",VLOOKUP(B123,Trier!$A$1:$I$32,9,FALSE))</f>
        <v>0</v>
      </c>
      <c r="Q123" s="22"/>
      <c r="R123" s="23"/>
      <c r="S123" s="24" t="str">
        <f t="shared" si="30"/>
        <v/>
      </c>
      <c r="T123" s="21">
        <f t="shared" si="31"/>
        <v>25.411764705882355</v>
      </c>
      <c r="U123" s="25">
        <f>MONTH(A:A)</f>
        <v>6</v>
      </c>
      <c r="V123" s="26">
        <f>YEAR(A:A)</f>
        <v>2010</v>
      </c>
      <c r="W123" s="27"/>
      <c r="Y123" s="29"/>
    </row>
    <row r="124" spans="1:25" s="28" customFormat="1" ht="18" x14ac:dyDescent="0.25">
      <c r="A124" s="14">
        <v>40346</v>
      </c>
      <c r="B124" s="15">
        <v>813</v>
      </c>
      <c r="C124" s="15">
        <f>IF(ISNA(VLOOKUP(B124,Trier!$A$1:$E$32,2,FALSE)),"",VLOOKUP(B124,Trier!$A$1:$E$32,2,FALSE))</f>
        <v>913</v>
      </c>
      <c r="D124" s="15">
        <f>IF(ISNA(VLOOKUP(B124,Trier!$A$1:$E$32,3,FALSE)),"",VLOOKUP(B124,Trier!$A$1:$E$32,3,FALSE))</f>
        <v>104</v>
      </c>
      <c r="E124" s="16" t="str">
        <f>IF(ISNA(VLOOKUP(B124,Trier!$A$1:$E$32,4,FALSE)),"",VLOOKUP(B124,Trier!$A$1:$E$32,4,FALSE))</f>
        <v>cactus1</v>
      </c>
      <c r="F124" s="17" t="str">
        <f>IF(ISNA(VLOOKUP(B124,Trier!$A$1:$E$32,5,FALSE)),"",VLOOKUP(B124,Trier!$A$1:$E$32,5,FALSE))</f>
        <v>cactus</v>
      </c>
      <c r="G124" s="15">
        <f>IF(ISERROR(VLOOKUP(B124,Trier!$A$1:$F$32,6,FALSE)),"",VLOOKUP(B124,Trier!$A$1:$F$32,6,FALSE))</f>
        <v>1</v>
      </c>
      <c r="H124" s="18" t="str">
        <f>IF(ISERROR(VLOOKUP(B124,Trier!$A$1:$G$32,7,FALSE)),"",VLOOKUP(B124,Trier!$A$1:$G$32,7,FALSE))</f>
        <v>uj</v>
      </c>
      <c r="I124" s="19">
        <v>10</v>
      </c>
      <c r="J124" s="23">
        <v>38</v>
      </c>
      <c r="K124" s="21">
        <f t="shared" si="28"/>
        <v>22.736842105263158</v>
      </c>
      <c r="L124" s="18">
        <f>IF(ISERROR(VLOOKUP(B124,Trier!$A$1:$H$32,8,FALSE)),"",VLOOKUP(B124,Trier!$A$1:$H$32,8,FALSE))</f>
        <v>0</v>
      </c>
      <c r="M124" s="22"/>
      <c r="N124" s="23"/>
      <c r="O124" s="24" t="str">
        <f t="shared" si="29"/>
        <v/>
      </c>
      <c r="P124" s="18">
        <f>IF(ISERROR(VLOOKUP(B124,Trier!$A$1:$I$32,9,FALSE)),"",VLOOKUP(B124,Trier!$A$1:$I$32,9,FALSE))</f>
        <v>0</v>
      </c>
      <c r="Q124" s="22"/>
      <c r="R124" s="23"/>
      <c r="S124" s="24" t="str">
        <f t="shared" si="30"/>
        <v/>
      </c>
      <c r="T124" s="21">
        <f t="shared" si="31"/>
        <v>22.736842105263158</v>
      </c>
      <c r="U124" s="25">
        <f>MONTH(A:A)</f>
        <v>6</v>
      </c>
      <c r="V124" s="26">
        <f>YEAR(A:A)</f>
        <v>2010</v>
      </c>
      <c r="W124" s="27"/>
      <c r="Y124" s="29"/>
    </row>
    <row r="125" spans="1:25" s="28" customFormat="1" ht="18" x14ac:dyDescent="0.25">
      <c r="A125" s="14">
        <v>40346</v>
      </c>
      <c r="B125" s="15">
        <v>823</v>
      </c>
      <c r="C125" s="15">
        <f>IF(ISNA(VLOOKUP(B125,Trier!$A$1:$E$32,2,FALSE)),"",VLOOKUP(B125,Trier!$A$1:$E$32,2,FALSE))</f>
        <v>923</v>
      </c>
      <c r="D125" s="15">
        <f>IF(ISNA(VLOOKUP(B125,Trier!$A$1:$E$32,3,FALSE)),"",VLOOKUP(B125,Trier!$A$1:$E$32,3,FALSE))</f>
        <v>104</v>
      </c>
      <c r="E125" s="16" t="str">
        <f>IF(ISNA(VLOOKUP(B125,Trier!$A$1:$E$32,4,FALSE)),"",VLOOKUP(B125,Trier!$A$1:$E$32,4,FALSE))</f>
        <v>Osfond1</v>
      </c>
      <c r="F125" s="17" t="str">
        <f>IF(ISNA(VLOOKUP(B125,Trier!$A$1:$E$32,5,FALSE)),"",VLOOKUP(B125,Trier!$A$1:$E$32,5,FALSE))</f>
        <v>noisette</v>
      </c>
      <c r="G125" s="15">
        <f>IF(ISERROR(VLOOKUP(B125,Trier!$A$1:$F$32,6,FALSE)),"",VLOOKUP(B125,Trier!$A$1:$F$32,6,FALSE))</f>
        <v>1</v>
      </c>
      <c r="H125" s="18" t="str">
        <f>IF(ISERROR(VLOOKUP(B125,Trier!$A$1:$G$32,7,FALSE)),"",VLOOKUP(B125,Trier!$A$1:$G$32,7,FALSE))</f>
        <v>om</v>
      </c>
      <c r="I125" s="19">
        <v>10</v>
      </c>
      <c r="J125" s="23">
        <v>16</v>
      </c>
      <c r="K125" s="21">
        <f t="shared" si="28"/>
        <v>54</v>
      </c>
      <c r="L125" s="18">
        <f>IF(ISERROR(VLOOKUP(B125,Trier!$A$1:$H$32,8,FALSE)),"",VLOOKUP(B125,Trier!$A$1:$H$32,8,FALSE))</f>
        <v>0</v>
      </c>
      <c r="M125" s="22"/>
      <c r="N125" s="23"/>
      <c r="O125" s="24" t="str">
        <f t="shared" si="29"/>
        <v/>
      </c>
      <c r="P125" s="18">
        <f>IF(ISERROR(VLOOKUP(B125,Trier!$A$1:$I$32,9,FALSE)),"",VLOOKUP(B125,Trier!$A$1:$I$32,9,FALSE))</f>
        <v>0</v>
      </c>
      <c r="Q125" s="22"/>
      <c r="R125" s="23"/>
      <c r="S125" s="24" t="str">
        <f t="shared" si="30"/>
        <v/>
      </c>
      <c r="T125" s="21">
        <f t="shared" si="31"/>
        <v>54</v>
      </c>
      <c r="U125" s="25">
        <f>MONTH(A:A)</f>
        <v>6</v>
      </c>
      <c r="V125" s="26">
        <f>YEAR(A:A)</f>
        <v>2010</v>
      </c>
      <c r="W125" s="27"/>
      <c r="Y125" s="29"/>
    </row>
    <row r="126" spans="1:25" s="28" customFormat="1" ht="18" x14ac:dyDescent="0.25">
      <c r="A126" s="14">
        <v>40346</v>
      </c>
      <c r="B126" s="15">
        <v>829</v>
      </c>
      <c r="C126" s="15">
        <f>IF(ISNA(VLOOKUP(B126,Trier!$A$1:$E$32,2,FALSE)),"",VLOOKUP(B126,Trier!$A$1:$E$32,2,FALSE))</f>
        <v>929</v>
      </c>
      <c r="D126" s="15">
        <f>IF(ISNA(VLOOKUP(B126,Trier!$A$1:$E$32,3,FALSE)),"",VLOOKUP(B126,Trier!$A$1:$E$32,3,FALSE))</f>
        <v>104</v>
      </c>
      <c r="E126" s="16" t="str">
        <f>IF(ISNA(VLOOKUP(B126,Trier!$A$1:$E$32,4,FALSE)),"",VLOOKUP(B126,Trier!$A$1:$E$32,4,FALSE))</f>
        <v>Carotte1</v>
      </c>
      <c r="F126" s="17" t="str">
        <f>IF(ISNA(VLOOKUP(B126,Trier!$A$1:$E$32,5,FALSE)),"",VLOOKUP(B126,Trier!$A$1:$E$32,5,FALSE))</f>
        <v>Carotte</v>
      </c>
      <c r="G126" s="15">
        <f>IF(ISERROR(VLOOKUP(B126,Trier!$A$1:$F$32,6,FALSE)),"",VLOOKUP(B126,Trier!$A$1:$F$32,6,FALSE))</f>
        <v>1</v>
      </c>
      <c r="H126" s="18" t="str">
        <f>IF(ISERROR(VLOOKUP(B126,Trier!$A$1:$G$32,7,FALSE)),"",VLOOKUP(B126,Trier!$A$1:$G$32,7,FALSE))</f>
        <v>miy</v>
      </c>
      <c r="I126" s="19">
        <v>5.6</v>
      </c>
      <c r="J126" s="23">
        <v>1</v>
      </c>
      <c r="K126" s="21">
        <f t="shared" si="28"/>
        <v>483.84</v>
      </c>
      <c r="L126" s="18">
        <f>IF(ISERROR(VLOOKUP(B126,Trier!$A$1:$H$32,8,FALSE)),"",VLOOKUP(B126,Trier!$A$1:$H$32,8,FALSE))</f>
        <v>0</v>
      </c>
      <c r="M126" s="22"/>
      <c r="N126" s="23"/>
      <c r="O126" s="24" t="str">
        <f t="shared" si="29"/>
        <v/>
      </c>
      <c r="P126" s="18">
        <f>IF(ISERROR(VLOOKUP(B126,Trier!$A$1:$I$32,9,FALSE)),"",VLOOKUP(B126,Trier!$A$1:$I$32,9,FALSE))</f>
        <v>0</v>
      </c>
      <c r="Q126" s="22"/>
      <c r="R126" s="23"/>
      <c r="S126" s="24" t="str">
        <f t="shared" si="30"/>
        <v/>
      </c>
      <c r="T126" s="21">
        <f t="shared" si="31"/>
        <v>483.84</v>
      </c>
      <c r="U126" s="25">
        <f>MONTH(A:A)</f>
        <v>6</v>
      </c>
      <c r="V126" s="26">
        <f>YEAR(A:A)</f>
        <v>2010</v>
      </c>
      <c r="W126" s="27"/>
      <c r="Y126" s="29"/>
    </row>
    <row r="127" spans="1:25" s="28" customFormat="1" ht="18" x14ac:dyDescent="0.25">
      <c r="A127" s="14">
        <v>40347</v>
      </c>
      <c r="B127" s="15">
        <v>815</v>
      </c>
      <c r="C127" s="15">
        <f>IF(ISNA(VLOOKUP(B127,Trier!$A$1:$E$32,2,FALSE)),"",VLOOKUP(B127,Trier!$A$1:$E$32,2,FALSE))</f>
        <v>915</v>
      </c>
      <c r="D127" s="15">
        <f>IF(ISNA(VLOOKUP(B127,Trier!$A$1:$E$32,3,FALSE)),"",VLOOKUP(B127,Trier!$A$1:$E$32,3,FALSE))</f>
        <v>104</v>
      </c>
      <c r="E127" s="16" t="str">
        <f>IF(ISNA(VLOOKUP(B127,Trier!$A$1:$E$32,4,FALSE)),"",VLOOKUP(B127,Trier!$A$1:$E$32,4,FALSE))</f>
        <v>groseille</v>
      </c>
      <c r="F127" s="17" t="str">
        <f>IF(ISNA(VLOOKUP(B127,Trier!$A$1:$E$32,5,FALSE)),"",VLOOKUP(B127,Trier!$A$1:$E$32,5,FALSE))</f>
        <v>groseille</v>
      </c>
      <c r="G127" s="15">
        <f>IF(ISERROR(VLOOKUP(B127,Trier!$A$1:$F$32,6,FALSE)),"",VLOOKUP(B127,Trier!$A$1:$F$32,6,FALSE))</f>
        <v>3</v>
      </c>
      <c r="H127" s="18" t="str">
        <f>IF(ISERROR(VLOOKUP(B127,Trier!$A$1:$G$32,7,FALSE)),"",VLOOKUP(B127,Trier!$A$1:$G$32,7,FALSE))</f>
        <v>yty</v>
      </c>
      <c r="I127" s="19">
        <v>2.5</v>
      </c>
      <c r="J127" s="23">
        <v>6</v>
      </c>
      <c r="K127" s="21">
        <f t="shared" si="28"/>
        <v>36.000000000000007</v>
      </c>
      <c r="L127" s="18" t="str">
        <f>IF(ISERROR(VLOOKUP(B127,Trier!$A$1:$H$32,8,FALSE)),"",VLOOKUP(B127,Trier!$A$1:$H$32,8,FALSE))</f>
        <v>qgtysjh</v>
      </c>
      <c r="M127" s="22">
        <v>10</v>
      </c>
      <c r="N127" s="23">
        <v>29.6</v>
      </c>
      <c r="O127" s="24">
        <f t="shared" si="29"/>
        <v>29.189189189189189</v>
      </c>
      <c r="P127" s="18" t="str">
        <f>IF(ISERROR(VLOOKUP(B127,Trier!$A$1:$I$32,9,FALSE)),"",VLOOKUP(B127,Trier!$A$1:$I$32,9,FALSE))</f>
        <v>;,hfc</v>
      </c>
      <c r="Q127" s="22"/>
      <c r="R127" s="23"/>
      <c r="S127" s="24" t="str">
        <f t="shared" si="30"/>
        <v/>
      </c>
      <c r="T127" s="21">
        <f t="shared" si="31"/>
        <v>65.189189189189193</v>
      </c>
      <c r="U127" s="25">
        <f>MONTH(A:A)</f>
        <v>6</v>
      </c>
      <c r="V127" s="26">
        <f>YEAR(A:A)</f>
        <v>2010</v>
      </c>
      <c r="W127" s="27"/>
      <c r="Y127" s="29"/>
    </row>
    <row r="128" spans="1:25" s="28" customFormat="1" ht="18" x14ac:dyDescent="0.25">
      <c r="A128" s="14">
        <v>40347</v>
      </c>
      <c r="B128" s="15">
        <v>816</v>
      </c>
      <c r="C128" s="15">
        <f>IF(ISNA(VLOOKUP(B128,Trier!$A$1:$E$32,2,FALSE)),"",VLOOKUP(B128,Trier!$A$1:$E$32,2,FALSE))</f>
        <v>916</v>
      </c>
      <c r="D128" s="15">
        <f>IF(ISNA(VLOOKUP(B128,Trier!$A$1:$E$32,3,FALSE)),"",VLOOKUP(B128,Trier!$A$1:$E$32,3,FALSE))</f>
        <v>104</v>
      </c>
      <c r="E128" s="16" t="str">
        <f>IF(ISNA(VLOOKUP(B128,Trier!$A$1:$E$32,4,FALSE)),"",VLOOKUP(B128,Trier!$A$1:$E$32,4,FALSE))</f>
        <v>raisin1</v>
      </c>
      <c r="F128" s="17" t="str">
        <f>IF(ISNA(VLOOKUP(B128,Trier!$A$1:$E$32,5,FALSE)),"",VLOOKUP(B128,Trier!$A$1:$E$32,5,FALSE))</f>
        <v>raisin</v>
      </c>
      <c r="G128" s="15">
        <f>IF(ISERROR(VLOOKUP(B128,Trier!$A$1:$F$32,6,FALSE)),"",VLOOKUP(B128,Trier!$A$1:$F$32,6,FALSE))</f>
        <v>3</v>
      </c>
      <c r="H128" s="18" t="str">
        <f>IF(ISERROR(VLOOKUP(B128,Trier!$A$1:$G$32,7,FALSE)),"",VLOOKUP(B128,Trier!$A$1:$G$32,7,FALSE))</f>
        <v>tery</v>
      </c>
      <c r="I128" s="19">
        <v>5</v>
      </c>
      <c r="J128" s="23">
        <v>34</v>
      </c>
      <c r="K128" s="21">
        <f t="shared" si="28"/>
        <v>12.705882352941178</v>
      </c>
      <c r="L128" s="18" t="str">
        <f>IF(ISERROR(VLOOKUP(B128,Trier!$A$1:$H$32,8,FALSE)),"",VLOOKUP(B128,Trier!$A$1:$H$32,8,FALSE))</f>
        <v>frshsj</v>
      </c>
      <c r="M128" s="22">
        <v>5</v>
      </c>
      <c r="N128" s="23">
        <v>53</v>
      </c>
      <c r="O128" s="24">
        <f t="shared" si="29"/>
        <v>8.1509433962264168</v>
      </c>
      <c r="P128" s="18" t="str">
        <f>IF(ISERROR(VLOOKUP(B128,Trier!$A$1:$I$32,9,FALSE)),"",VLOOKUP(B128,Trier!$A$1:$I$32,9,FALSE))</f>
        <v>jdhjs</v>
      </c>
      <c r="Q128" s="22">
        <v>10</v>
      </c>
      <c r="R128" s="23">
        <v>12</v>
      </c>
      <c r="S128" s="24">
        <f t="shared" si="30"/>
        <v>72.000000000000014</v>
      </c>
      <c r="T128" s="21">
        <f t="shared" si="31"/>
        <v>92.856825749167612</v>
      </c>
      <c r="U128" s="25">
        <f>MONTH(A:A)</f>
        <v>6</v>
      </c>
      <c r="V128" s="26">
        <f>YEAR(A:A)</f>
        <v>2010</v>
      </c>
      <c r="W128" s="27"/>
      <c r="Y128" s="29"/>
    </row>
    <row r="129" spans="1:25" s="28" customFormat="1" ht="18" x14ac:dyDescent="0.25">
      <c r="A129" s="14">
        <v>40347</v>
      </c>
      <c r="B129" s="15">
        <v>817</v>
      </c>
      <c r="C129" s="15">
        <f>IF(ISNA(VLOOKUP(B129,Trier!$A$1:$E$32,2,FALSE)),"",VLOOKUP(B129,Trier!$A$1:$E$32,2,FALSE))</f>
        <v>917</v>
      </c>
      <c r="D129" s="15">
        <f>IF(ISNA(VLOOKUP(B129,Trier!$A$1:$E$32,3,FALSE)),"",VLOOKUP(B129,Trier!$A$1:$E$32,3,FALSE))</f>
        <v>104</v>
      </c>
      <c r="E129" s="16" t="str">
        <f>IF(ISNA(VLOOKUP(B129,Trier!$A$1:$E$32,4,FALSE)),"",VLOOKUP(B129,Trier!$A$1:$E$32,4,FALSE))</f>
        <v>fraise1</v>
      </c>
      <c r="F129" s="17" t="str">
        <f>IF(ISNA(VLOOKUP(B129,Trier!$A$1:$E$32,5,FALSE)),"",VLOOKUP(B129,Trier!$A$1:$E$32,5,FALSE))</f>
        <v>fraise</v>
      </c>
      <c r="G129" s="15">
        <f>IF(ISERROR(VLOOKUP(B129,Trier!$A$1:$F$32,6,FALSE)),"",VLOOKUP(B129,Trier!$A$1:$F$32,6,FALSE))</f>
        <v>2</v>
      </c>
      <c r="H129" s="18" t="str">
        <f>IF(ISERROR(VLOOKUP(B129,Trier!$A$1:$G$32,7,FALSE)),"",VLOOKUP(B129,Trier!$A$1:$G$32,7,FALSE))</f>
        <v>kuy</v>
      </c>
      <c r="I129" s="19">
        <v>10</v>
      </c>
      <c r="J129" s="23">
        <v>38</v>
      </c>
      <c r="K129" s="21">
        <f t="shared" si="28"/>
        <v>22.736842105263158</v>
      </c>
      <c r="L129" s="18" t="str">
        <f>IF(ISERROR(VLOOKUP(B129,Trier!$A$1:$H$32,8,FALSE)),"",VLOOKUP(B129,Trier!$A$1:$H$32,8,FALSE))</f>
        <v>gfshs</v>
      </c>
      <c r="M129" s="22">
        <v>10</v>
      </c>
      <c r="N129" s="23">
        <v>8</v>
      </c>
      <c r="O129" s="24">
        <f t="shared" si="29"/>
        <v>108</v>
      </c>
      <c r="P129" s="18">
        <f>IF(ISERROR(VLOOKUP(B129,Trier!$A$1:$I$32,9,FALSE)),"",VLOOKUP(B129,Trier!$A$1:$I$32,9,FALSE))</f>
        <v>0</v>
      </c>
      <c r="Q129" s="22"/>
      <c r="R129" s="23"/>
      <c r="S129" s="24" t="str">
        <f t="shared" si="30"/>
        <v/>
      </c>
      <c r="T129" s="21">
        <f t="shared" si="31"/>
        <v>130.73684210526315</v>
      </c>
      <c r="U129" s="25">
        <f>MONTH(A:A)</f>
        <v>6</v>
      </c>
      <c r="V129" s="26">
        <f>YEAR(A:A)</f>
        <v>2010</v>
      </c>
      <c r="W129" s="27"/>
      <c r="Y129" s="29"/>
    </row>
    <row r="130" spans="1:25" s="28" customFormat="1" ht="18" x14ac:dyDescent="0.25">
      <c r="A130" s="14">
        <v>40353</v>
      </c>
      <c r="B130" s="15">
        <v>807</v>
      </c>
      <c r="C130" s="15">
        <f>IF(ISNA(VLOOKUP(B130,Trier!$A$1:$E$32,2,FALSE)),"",VLOOKUP(B130,Trier!$A$1:$E$32,2,FALSE))</f>
        <v>907</v>
      </c>
      <c r="D130" s="15">
        <f>IF(ISNA(VLOOKUP(B130,Trier!$A$1:$E$32,3,FALSE)),"",VLOOKUP(B130,Trier!$A$1:$E$32,3,FALSE))</f>
        <v>104</v>
      </c>
      <c r="E130" s="16" t="str">
        <f>IF(ISNA(VLOOKUP(B130,Trier!$A$1:$E$32,4,FALSE)),"",VLOOKUP(B130,Trier!$A$1:$E$32,4,FALSE))</f>
        <v>patate douce1</v>
      </c>
      <c r="F130" s="17" t="str">
        <f>IF(ISNA(VLOOKUP(B130,Trier!$A$1:$E$32,5,FALSE)),"",VLOOKUP(B130,Trier!$A$1:$E$32,5,FALSE))</f>
        <v>patate douce</v>
      </c>
      <c r="G130" s="15">
        <f>IF(ISERROR(VLOOKUP(B130,Trier!$A$1:$F$32,6,FALSE)),"",VLOOKUP(B130,Trier!$A$1:$F$32,6,FALSE))</f>
        <v>1</v>
      </c>
      <c r="H130" s="18" t="str">
        <f>IF(ISERROR(VLOOKUP(B130,Trier!$A$1:$G$32,7,FALSE)),"",VLOOKUP(B130,Trier!$A$1:$G$32,7,FALSE))</f>
        <v>te</v>
      </c>
      <c r="I130" s="19">
        <v>10</v>
      </c>
      <c r="J130" s="23">
        <v>5</v>
      </c>
      <c r="K130" s="21">
        <f t="shared" si="28"/>
        <v>172.8</v>
      </c>
      <c r="L130" s="18">
        <f>IF(ISERROR(VLOOKUP(B130,Trier!$A$1:$H$32,8,FALSE)),"",VLOOKUP(B130,Trier!$A$1:$H$32,8,FALSE))</f>
        <v>0</v>
      </c>
      <c r="M130" s="22"/>
      <c r="N130" s="23"/>
      <c r="O130" s="24" t="str">
        <f t="shared" si="29"/>
        <v/>
      </c>
      <c r="P130" s="18">
        <f>IF(ISERROR(VLOOKUP(B130,Trier!$A$1:$I$32,9,FALSE)),"",VLOOKUP(B130,Trier!$A$1:$I$32,9,FALSE))</f>
        <v>0</v>
      </c>
      <c r="Q130" s="22"/>
      <c r="R130" s="23"/>
      <c r="S130" s="24" t="str">
        <f t="shared" si="30"/>
        <v/>
      </c>
      <c r="T130" s="21">
        <f t="shared" si="31"/>
        <v>172.8</v>
      </c>
      <c r="U130" s="25">
        <f>MONTH(A:A)</f>
        <v>6</v>
      </c>
      <c r="V130" s="26">
        <f>YEAR(A:A)</f>
        <v>2010</v>
      </c>
      <c r="W130" s="27"/>
      <c r="Y130" s="29"/>
    </row>
    <row r="131" spans="1:25" s="28" customFormat="1" ht="18" x14ac:dyDescent="0.25">
      <c r="A131" s="14">
        <v>40353</v>
      </c>
      <c r="B131" s="15">
        <v>808</v>
      </c>
      <c r="C131" s="15">
        <f>IF(ISNA(VLOOKUP(B131,Trier!$A$1:$E$32,2,FALSE)),"",VLOOKUP(B131,Trier!$A$1:$E$32,2,FALSE))</f>
        <v>908</v>
      </c>
      <c r="D131" s="15">
        <f>IF(ISNA(VLOOKUP(B131,Trier!$A$1:$E$32,3,FALSE)),"",VLOOKUP(B131,Trier!$A$1:$E$32,3,FALSE))</f>
        <v>104</v>
      </c>
      <c r="E131" s="16" t="str">
        <f>IF(ISNA(VLOOKUP(B131,Trier!$A$1:$E$32,4,FALSE)),"",VLOOKUP(B131,Trier!$A$1:$E$32,4,FALSE))</f>
        <v>avocat1</v>
      </c>
      <c r="F131" s="17" t="str">
        <f>IF(ISNA(VLOOKUP(B131,Trier!$A$1:$E$32,5,FALSE)),"",VLOOKUP(B131,Trier!$A$1:$E$32,5,FALSE))</f>
        <v>avocat</v>
      </c>
      <c r="G131" s="15">
        <f>IF(ISERROR(VLOOKUP(B131,Trier!$A$1:$F$32,6,FALSE)),"",VLOOKUP(B131,Trier!$A$1:$F$32,6,FALSE))</f>
        <v>1</v>
      </c>
      <c r="H131" s="18" t="str">
        <f>IF(ISERROR(VLOOKUP(B131,Trier!$A$1:$G$32,7,FALSE)),"",VLOOKUP(B131,Trier!$A$1:$G$32,7,FALSE))</f>
        <v>yty</v>
      </c>
      <c r="I131" s="19">
        <v>10</v>
      </c>
      <c r="J131" s="23">
        <v>11</v>
      </c>
      <c r="K131" s="21">
        <f t="shared" si="28"/>
        <v>78.545454545454547</v>
      </c>
      <c r="L131" s="18">
        <f>IF(ISERROR(VLOOKUP(B131,Trier!$A$1:$H$32,8,FALSE)),"",VLOOKUP(B131,Trier!$A$1:$H$32,8,FALSE))</f>
        <v>0</v>
      </c>
      <c r="M131" s="22"/>
      <c r="N131" s="23"/>
      <c r="O131" s="24" t="str">
        <f t="shared" si="29"/>
        <v/>
      </c>
      <c r="P131" s="18">
        <f>IF(ISERROR(VLOOKUP(B131,Trier!$A$1:$I$32,9,FALSE)),"",VLOOKUP(B131,Trier!$A$1:$I$32,9,FALSE))</f>
        <v>0</v>
      </c>
      <c r="Q131" s="22"/>
      <c r="R131" s="23"/>
      <c r="S131" s="24" t="str">
        <f t="shared" si="30"/>
        <v/>
      </c>
      <c r="T131" s="21">
        <f t="shared" si="31"/>
        <v>78.545454545454547</v>
      </c>
      <c r="U131" s="25">
        <f>MONTH(A:A)</f>
        <v>6</v>
      </c>
      <c r="V131" s="26">
        <f>YEAR(A:A)</f>
        <v>2010</v>
      </c>
      <c r="W131" s="27"/>
      <c r="Y131" s="29"/>
    </row>
    <row r="132" spans="1:25" s="28" customFormat="1" ht="18" x14ac:dyDescent="0.25">
      <c r="A132" s="14">
        <v>40353</v>
      </c>
      <c r="B132" s="15">
        <v>810</v>
      </c>
      <c r="C132" s="15">
        <f>IF(ISNA(VLOOKUP(B132,Trier!$A$1:$E$32,2,FALSE)),"",VLOOKUP(B132,Trier!$A$1:$E$32,2,FALSE))</f>
        <v>910</v>
      </c>
      <c r="D132" s="15">
        <f>IF(ISNA(VLOOKUP(B132,Trier!$A$1:$E$32,3,FALSE)),"",VLOOKUP(B132,Trier!$A$1:$E$32,3,FALSE))</f>
        <v>104</v>
      </c>
      <c r="E132" s="16" t="str">
        <f>IF(ISNA(VLOOKUP(B132,Trier!$A$1:$E$32,4,FALSE)),"",VLOOKUP(B132,Trier!$A$1:$E$32,4,FALSE))</f>
        <v>potimaron1</v>
      </c>
      <c r="F132" s="17" t="str">
        <f>IF(ISNA(VLOOKUP(B132,Trier!$A$1:$E$32,5,FALSE)),"",VLOOKUP(B132,Trier!$A$1:$E$32,5,FALSE))</f>
        <v>potimaron</v>
      </c>
      <c r="G132" s="15">
        <f>IF(ISERROR(VLOOKUP(B132,Trier!$A$1:$F$32,6,FALSE)),"",VLOOKUP(B132,Trier!$A$1:$F$32,6,FALSE))</f>
        <v>2</v>
      </c>
      <c r="H132" s="18" t="str">
        <f>IF(ISERROR(VLOOKUP(B132,Trier!$A$1:$G$32,7,FALSE)),"",VLOOKUP(B132,Trier!$A$1:$G$32,7,FALSE))</f>
        <v>te</v>
      </c>
      <c r="I132" s="19">
        <v>10</v>
      </c>
      <c r="J132" s="23">
        <v>41</v>
      </c>
      <c r="K132" s="21">
        <f t="shared" si="28"/>
        <v>21.073170731707318</v>
      </c>
      <c r="L132" s="18" t="str">
        <f>IF(ISERROR(VLOOKUP(B132,Trier!$A$1:$H$32,8,FALSE)),"",VLOOKUP(B132,Trier!$A$1:$H$32,8,FALSE))</f>
        <v>tkjtdj</v>
      </c>
      <c r="M132" s="22"/>
      <c r="N132" s="23"/>
      <c r="O132" s="24" t="str">
        <f t="shared" si="29"/>
        <v/>
      </c>
      <c r="P132" s="18">
        <f>IF(ISERROR(VLOOKUP(B132,Trier!$A$1:$I$32,9,FALSE)),"",VLOOKUP(B132,Trier!$A$1:$I$32,9,FALSE))</f>
        <v>0</v>
      </c>
      <c r="Q132" s="22"/>
      <c r="R132" s="23"/>
      <c r="S132" s="24" t="str">
        <f t="shared" si="30"/>
        <v/>
      </c>
      <c r="T132" s="21">
        <f t="shared" si="31"/>
        <v>21.073170731707318</v>
      </c>
      <c r="U132" s="25">
        <f>MONTH(A:A)</f>
        <v>6</v>
      </c>
      <c r="V132" s="26">
        <f>YEAR(A:A)</f>
        <v>2010</v>
      </c>
      <c r="W132" s="27"/>
      <c r="Y132" s="29"/>
    </row>
    <row r="133" spans="1:25" s="28" customFormat="1" ht="18" x14ac:dyDescent="0.25">
      <c r="A133" s="14">
        <v>40353</v>
      </c>
      <c r="B133" s="15">
        <v>809</v>
      </c>
      <c r="C133" s="15">
        <f>IF(ISNA(VLOOKUP(B133,Trier!$A$1:$E$32,2,FALSE)),"",VLOOKUP(B133,Trier!$A$1:$E$32,2,FALSE))</f>
        <v>909</v>
      </c>
      <c r="D133" s="15">
        <f>IF(ISNA(VLOOKUP(B133,Trier!$A$1:$E$32,3,FALSE)),"",VLOOKUP(B133,Trier!$A$1:$E$32,3,FALSE))</f>
        <v>104</v>
      </c>
      <c r="E133" s="16" t="str">
        <f>IF(ISNA(VLOOKUP(B133,Trier!$A$1:$E$32,4,FALSE)),"",VLOOKUP(B133,Trier!$A$1:$E$32,4,FALSE))</f>
        <v>artichauts1</v>
      </c>
      <c r="F133" s="17" t="str">
        <f>IF(ISNA(VLOOKUP(B133,Trier!$A$1:$E$32,5,FALSE)),"",VLOOKUP(B133,Trier!$A$1:$E$32,5,FALSE))</f>
        <v>artichauts</v>
      </c>
      <c r="G133" s="15">
        <f>IF(ISERROR(VLOOKUP(B133,Trier!$A$1:$F$32,6,FALSE)),"",VLOOKUP(B133,Trier!$A$1:$F$32,6,FALSE))</f>
        <v>2</v>
      </c>
      <c r="H133" s="18" t="str">
        <f>IF(ISERROR(VLOOKUP(B133,Trier!$A$1:$G$32,7,FALSE)),"",VLOOKUP(B133,Trier!$A$1:$G$32,7,FALSE))</f>
        <v>k</v>
      </c>
      <c r="I133" s="19">
        <v>10</v>
      </c>
      <c r="J133" s="23">
        <v>41</v>
      </c>
      <c r="K133" s="21">
        <f t="shared" si="28"/>
        <v>21.073170731707318</v>
      </c>
      <c r="L133" s="18" t="str">
        <f>IF(ISERROR(VLOOKUP(B133,Trier!$A$1:$H$32,8,FALSE)),"",VLOOKUP(B133,Trier!$A$1:$H$32,8,FALSE))</f>
        <v>tjkedk,</v>
      </c>
      <c r="M133" s="22"/>
      <c r="N133" s="23"/>
      <c r="O133" s="24" t="str">
        <f t="shared" si="29"/>
        <v/>
      </c>
      <c r="P133" s="18">
        <f>IF(ISERROR(VLOOKUP(B133,Trier!$A$1:$I$32,9,FALSE)),"",VLOOKUP(B133,Trier!$A$1:$I$32,9,FALSE))</f>
        <v>0</v>
      </c>
      <c r="Q133" s="22"/>
      <c r="R133" s="23"/>
      <c r="S133" s="24" t="str">
        <f t="shared" si="30"/>
        <v/>
      </c>
      <c r="T133" s="21">
        <f t="shared" si="31"/>
        <v>21.073170731707318</v>
      </c>
      <c r="U133" s="25">
        <f>MONTH(A:A)</f>
        <v>6</v>
      </c>
      <c r="V133" s="26">
        <f>YEAR(A:A)</f>
        <v>2010</v>
      </c>
      <c r="W133" s="27"/>
      <c r="Y133" s="29"/>
    </row>
    <row r="134" spans="1:25" s="28" customFormat="1" ht="18" x14ac:dyDescent="0.25">
      <c r="A134" s="14">
        <v>40354</v>
      </c>
      <c r="B134" s="15">
        <v>801</v>
      </c>
      <c r="C134" s="15">
        <f>IF(ISNA(VLOOKUP(B134,Trier!$A$1:$E$32,2,FALSE)),"",VLOOKUP(B134,Trier!$A$1:$E$32,2,FALSE))</f>
        <v>901</v>
      </c>
      <c r="D134" s="15">
        <f>IF(ISNA(VLOOKUP(B134,Trier!$A$1:$E$32,3,FALSE)),"",VLOOKUP(B134,Trier!$A$1:$E$32,3,FALSE))</f>
        <v>104</v>
      </c>
      <c r="E134" s="16" t="str">
        <f>IF(ISNA(VLOOKUP(B134,Trier!$A$1:$E$32,4,FALSE)),"",VLOOKUP(B134,Trier!$A$1:$E$32,4,FALSE))</f>
        <v>melon1</v>
      </c>
      <c r="F134" s="17" t="str">
        <f>IF(ISNA(VLOOKUP(B134,Trier!$A$1:$E$32,5,FALSE)),"",VLOOKUP(B134,Trier!$A$1:$E$32,5,FALSE))</f>
        <v>melon</v>
      </c>
      <c r="G134" s="15">
        <f>IF(ISERROR(VLOOKUP(B134,Trier!$A$1:$F$32,6,FALSE)),"",VLOOKUP(B134,Trier!$A$1:$F$32,6,FALSE))</f>
        <v>2</v>
      </c>
      <c r="H134" s="18" t="str">
        <f>IF(ISERROR(VLOOKUP(B134,Trier!$A$1:$G$32,7,FALSE)),"",VLOOKUP(B134,Trier!$A$1:$G$32,7,FALSE))</f>
        <v>bb</v>
      </c>
      <c r="I134" s="19">
        <v>1</v>
      </c>
      <c r="J134" s="23">
        <v>7</v>
      </c>
      <c r="K134" s="21">
        <f t="shared" si="28"/>
        <v>12.342857142857143</v>
      </c>
      <c r="L134" s="18" t="str">
        <f>IF(ISERROR(VLOOKUP(B134,Trier!$A$1:$H$32,8,FALSE)),"",VLOOKUP(B134,Trier!$A$1:$H$32,8,FALSE))</f>
        <v>nd,</v>
      </c>
      <c r="M134" s="22">
        <v>1</v>
      </c>
      <c r="N134" s="23">
        <v>4</v>
      </c>
      <c r="O134" s="24">
        <f t="shared" si="29"/>
        <v>21.6</v>
      </c>
      <c r="P134" s="18">
        <f>IF(ISERROR(VLOOKUP(B134,Trier!$A$1:$I$32,9,FALSE)),"",VLOOKUP(B134,Trier!$A$1:$I$32,9,FALSE))</f>
        <v>0</v>
      </c>
      <c r="Q134" s="22"/>
      <c r="R134" s="23"/>
      <c r="S134" s="24" t="str">
        <f t="shared" si="30"/>
        <v/>
      </c>
      <c r="T134" s="21">
        <f t="shared" si="31"/>
        <v>33.942857142857143</v>
      </c>
      <c r="U134" s="25">
        <f>MONTH(A:A)</f>
        <v>6</v>
      </c>
      <c r="V134" s="26">
        <f>YEAR(A:A)</f>
        <v>2010</v>
      </c>
      <c r="W134" s="27"/>
      <c r="Y134" s="29"/>
    </row>
    <row r="135" spans="1:25" s="28" customFormat="1" ht="18" x14ac:dyDescent="0.25">
      <c r="A135" s="14">
        <v>40365</v>
      </c>
      <c r="B135" s="15">
        <v>821</v>
      </c>
      <c r="C135" s="15">
        <f>IF(ISNA(VLOOKUP(B135,Trier!$A$1:$E$32,2,FALSE)),"",VLOOKUP(B135,Trier!$A$1:$E$32,2,FALSE))</f>
        <v>921</v>
      </c>
      <c r="D135" s="15">
        <f>IF(ISNA(VLOOKUP(B135,Trier!$A$1:$E$32,3,FALSE)),"",VLOOKUP(B135,Trier!$A$1:$E$32,3,FALSE))</f>
        <v>104</v>
      </c>
      <c r="E135" s="16" t="str">
        <f>IF(ISNA(VLOOKUP(B135,Trier!$A$1:$E$32,4,FALSE)),"",VLOOKUP(B135,Trier!$A$1:$E$32,4,FALSE))</f>
        <v>aubergine1</v>
      </c>
      <c r="F135" s="17" t="str">
        <f>IF(ISNA(VLOOKUP(B135,Trier!$A$1:$E$32,5,FALSE)),"",VLOOKUP(B135,Trier!$A$1:$E$32,5,FALSE))</f>
        <v>aubergine</v>
      </c>
      <c r="G135" s="15">
        <f>IF(ISERROR(VLOOKUP(B135,Trier!$A$1:$F$32,6,FALSE)),"",VLOOKUP(B135,Trier!$A$1:$F$32,6,FALSE))</f>
        <v>2</v>
      </c>
      <c r="H135" s="18" t="str">
        <f>IF(ISERROR(VLOOKUP(B135,Trier!$A$1:$G$32,7,FALSE)),"",VLOOKUP(B135,Trier!$A$1:$G$32,7,FALSE))</f>
        <v>l:!</v>
      </c>
      <c r="I135" s="19">
        <v>10</v>
      </c>
      <c r="J135" s="23">
        <v>67</v>
      </c>
      <c r="K135" s="21">
        <f t="shared" si="28"/>
        <v>12.895522388059701</v>
      </c>
      <c r="L135" s="18" t="str">
        <f>IF(ISERROR(VLOOKUP(B135,Trier!$A$1:$H$32,8,FALSE)),"",VLOOKUP(B135,Trier!$A$1:$H$32,8,FALSE))</f>
        <v>hfdhg</v>
      </c>
      <c r="M135" s="22">
        <v>10</v>
      </c>
      <c r="N135" s="23">
        <v>12</v>
      </c>
      <c r="O135" s="24">
        <f t="shared" si="29"/>
        <v>72.000000000000014</v>
      </c>
      <c r="P135" s="18">
        <f>IF(ISERROR(VLOOKUP(B135,Trier!$A$1:$I$32,9,FALSE)),"",VLOOKUP(B135,Trier!$A$1:$I$32,9,FALSE))</f>
        <v>0</v>
      </c>
      <c r="Q135" s="22"/>
      <c r="R135" s="23"/>
      <c r="S135" s="24" t="str">
        <f t="shared" si="30"/>
        <v/>
      </c>
      <c r="T135" s="21">
        <f t="shared" si="31"/>
        <v>84.895522388059717</v>
      </c>
      <c r="U135" s="25">
        <f>MONTH(A:A)</f>
        <v>7</v>
      </c>
      <c r="V135" s="26">
        <f>YEAR(A:A)</f>
        <v>2010</v>
      </c>
      <c r="W135" s="27"/>
      <c r="Y135" s="29"/>
    </row>
    <row r="136" spans="1:25" s="28" customFormat="1" ht="18" x14ac:dyDescent="0.25">
      <c r="A136" s="14">
        <v>40399</v>
      </c>
      <c r="B136" s="15">
        <v>801</v>
      </c>
      <c r="C136" s="15">
        <f>IF(ISNA(VLOOKUP(B136,Trier!$A$1:$E$32,2,FALSE)),"",VLOOKUP(B136,Trier!$A$1:$E$32,2,FALSE))</f>
        <v>901</v>
      </c>
      <c r="D136" s="15">
        <f>IF(ISNA(VLOOKUP(B136,Trier!$A$1:$E$32,3,FALSE)),"",VLOOKUP(B136,Trier!$A$1:$E$32,3,FALSE))</f>
        <v>104</v>
      </c>
      <c r="E136" s="16" t="str">
        <f>IF(ISNA(VLOOKUP(B136,Trier!$A$1:$E$32,4,FALSE)),"",VLOOKUP(B136,Trier!$A$1:$E$32,4,FALSE))</f>
        <v>melon1</v>
      </c>
      <c r="F136" s="17" t="str">
        <f>IF(ISNA(VLOOKUP(B136,Trier!$A$1:$E$32,5,FALSE)),"",VLOOKUP(B136,Trier!$A$1:$E$32,5,FALSE))</f>
        <v>melon</v>
      </c>
      <c r="G136" s="15">
        <f>IF(ISERROR(VLOOKUP(B136,Trier!$A$1:$F$32,6,FALSE)),"",VLOOKUP(B136,Trier!$A$1:$F$32,6,FALSE))</f>
        <v>2</v>
      </c>
      <c r="H136" s="18" t="str">
        <f>IF(ISERROR(VLOOKUP(B136,Trier!$A$1:$G$32,7,FALSE)),"",VLOOKUP(B136,Trier!$A$1:$G$32,7,FALSE))</f>
        <v>bb</v>
      </c>
      <c r="I136" s="19">
        <v>1</v>
      </c>
      <c r="J136" s="23">
        <v>4</v>
      </c>
      <c r="K136" s="21">
        <f t="shared" si="28"/>
        <v>21.6</v>
      </c>
      <c r="L136" s="18" t="str">
        <f>IF(ISERROR(VLOOKUP(B136,Trier!$A$1:$H$32,8,FALSE)),"",VLOOKUP(B136,Trier!$A$1:$H$32,8,FALSE))</f>
        <v>nd,</v>
      </c>
      <c r="M136" s="22">
        <v>10</v>
      </c>
      <c r="N136" s="23">
        <v>17</v>
      </c>
      <c r="O136" s="24">
        <f t="shared" si="29"/>
        <v>50.82352941176471</v>
      </c>
      <c r="P136" s="18">
        <f>IF(ISERROR(VLOOKUP(B136,Trier!$A$1:$I$32,9,FALSE)),"",VLOOKUP(B136,Trier!$A$1:$I$32,9,FALSE))</f>
        <v>0</v>
      </c>
      <c r="Q136" s="22"/>
      <c r="R136" s="23"/>
      <c r="S136" s="24" t="str">
        <f t="shared" si="30"/>
        <v/>
      </c>
      <c r="T136" s="21">
        <f t="shared" si="31"/>
        <v>72.423529411764719</v>
      </c>
      <c r="U136" s="25">
        <f>MONTH(A:A)</f>
        <v>8</v>
      </c>
      <c r="V136" s="26">
        <f>YEAR(A:A)</f>
        <v>2010</v>
      </c>
      <c r="W136" s="27"/>
      <c r="Y136" s="29"/>
    </row>
    <row r="137" spans="1:25" s="28" customFormat="1" ht="18" x14ac:dyDescent="0.25">
      <c r="A137" s="14">
        <v>40409</v>
      </c>
      <c r="B137" s="15">
        <v>829</v>
      </c>
      <c r="C137" s="15">
        <f>IF(ISNA(VLOOKUP(B137,Trier!$A$1:$E$32,2,FALSE)),"",VLOOKUP(B137,Trier!$A$1:$E$32,2,FALSE))</f>
        <v>929</v>
      </c>
      <c r="D137" s="15">
        <f>IF(ISNA(VLOOKUP(B137,Trier!$A$1:$E$32,3,FALSE)),"",VLOOKUP(B137,Trier!$A$1:$E$32,3,FALSE))</f>
        <v>104</v>
      </c>
      <c r="E137" s="16" t="str">
        <f>IF(ISNA(VLOOKUP(B137,Trier!$A$1:$E$32,4,FALSE)),"",VLOOKUP(B137,Trier!$A$1:$E$32,4,FALSE))</f>
        <v>Carotte1</v>
      </c>
      <c r="F137" s="17" t="str">
        <f>IF(ISNA(VLOOKUP(B137,Trier!$A$1:$E$32,5,FALSE)),"",VLOOKUP(B137,Trier!$A$1:$E$32,5,FALSE))</f>
        <v>Carotte</v>
      </c>
      <c r="G137" s="15">
        <f>IF(ISERROR(VLOOKUP(B137,Trier!$A$1:$F$32,6,FALSE)),"",VLOOKUP(B137,Trier!$A$1:$F$32,6,FALSE))</f>
        <v>1</v>
      </c>
      <c r="H137" s="18" t="str">
        <f>IF(ISERROR(VLOOKUP(B137,Trier!$A$1:$G$32,7,FALSE)),"",VLOOKUP(B137,Trier!$A$1:$G$32,7,FALSE))</f>
        <v>miy</v>
      </c>
      <c r="I137" s="19">
        <v>4.88</v>
      </c>
      <c r="J137" s="23">
        <v>1</v>
      </c>
      <c r="K137" s="21">
        <f t="shared" si="28"/>
        <v>421.63200000000001</v>
      </c>
      <c r="L137" s="18">
        <f>IF(ISERROR(VLOOKUP(B137,Trier!$A$1:$H$32,8,FALSE)),"",VLOOKUP(B137,Trier!$A$1:$H$32,8,FALSE))</f>
        <v>0</v>
      </c>
      <c r="M137" s="22"/>
      <c r="N137" s="23"/>
      <c r="O137" s="24" t="str">
        <f t="shared" si="29"/>
        <v/>
      </c>
      <c r="P137" s="18">
        <f>IF(ISERROR(VLOOKUP(B137,Trier!$A$1:$I$32,9,FALSE)),"",VLOOKUP(B137,Trier!$A$1:$I$32,9,FALSE))</f>
        <v>0</v>
      </c>
      <c r="Q137" s="22"/>
      <c r="R137" s="23"/>
      <c r="S137" s="24" t="str">
        <f t="shared" si="30"/>
        <v/>
      </c>
      <c r="T137" s="21">
        <f t="shared" si="31"/>
        <v>421.63200000000001</v>
      </c>
      <c r="U137" s="25">
        <f>MONTH(A:A)</f>
        <v>8</v>
      </c>
      <c r="V137" s="26">
        <f>YEAR(A:A)</f>
        <v>2010</v>
      </c>
      <c r="W137" s="27"/>
      <c r="Y137" s="29"/>
    </row>
    <row r="138" spans="1:25" s="28" customFormat="1" ht="18" x14ac:dyDescent="0.25">
      <c r="A138" s="14">
        <v>40416</v>
      </c>
      <c r="B138" s="15">
        <v>829</v>
      </c>
      <c r="C138" s="15">
        <f>IF(ISNA(VLOOKUP(B138,Trier!$A$1:$E$32,2,FALSE)),"",VLOOKUP(B138,Trier!$A$1:$E$32,2,FALSE))</f>
        <v>929</v>
      </c>
      <c r="D138" s="15">
        <f>IF(ISNA(VLOOKUP(B138,Trier!$A$1:$E$32,3,FALSE)),"",VLOOKUP(B138,Trier!$A$1:$E$32,3,FALSE))</f>
        <v>104</v>
      </c>
      <c r="E138" s="16" t="str">
        <f>IF(ISNA(VLOOKUP(B138,Trier!$A$1:$E$32,4,FALSE)),"",VLOOKUP(B138,Trier!$A$1:$E$32,4,FALSE))</f>
        <v>Carotte1</v>
      </c>
      <c r="F138" s="17" t="str">
        <f>IF(ISNA(VLOOKUP(B138,Trier!$A$1:$E$32,5,FALSE)),"",VLOOKUP(B138,Trier!$A$1:$E$32,5,FALSE))</f>
        <v>Carotte</v>
      </c>
      <c r="G138" s="15">
        <f>IF(ISERROR(VLOOKUP(B138,Trier!$A$1:$F$32,6,FALSE)),"",VLOOKUP(B138,Trier!$A$1:$F$32,6,FALSE))</f>
        <v>1</v>
      </c>
      <c r="H138" s="18" t="str">
        <f>IF(ISERROR(VLOOKUP(B138,Trier!$A$1:$G$32,7,FALSE)),"",VLOOKUP(B138,Trier!$A$1:$G$32,7,FALSE))</f>
        <v>miy</v>
      </c>
      <c r="I138" s="19">
        <v>4.2</v>
      </c>
      <c r="J138" s="23">
        <v>1</v>
      </c>
      <c r="K138" s="21">
        <f t="shared" si="28"/>
        <v>362.88000000000005</v>
      </c>
      <c r="L138" s="18">
        <f>IF(ISERROR(VLOOKUP(B138,Trier!$A$1:$H$32,8,FALSE)),"",VLOOKUP(B138,Trier!$A$1:$H$32,8,FALSE))</f>
        <v>0</v>
      </c>
      <c r="M138" s="22"/>
      <c r="N138" s="23"/>
      <c r="O138" s="24" t="str">
        <f t="shared" si="29"/>
        <v/>
      </c>
      <c r="P138" s="18">
        <f>IF(ISERROR(VLOOKUP(B138,Trier!$A$1:$I$32,9,FALSE)),"",VLOOKUP(B138,Trier!$A$1:$I$32,9,FALSE))</f>
        <v>0</v>
      </c>
      <c r="Q138" s="22"/>
      <c r="R138" s="23"/>
      <c r="S138" s="24" t="str">
        <f t="shared" si="30"/>
        <v/>
      </c>
      <c r="T138" s="21">
        <f t="shared" si="31"/>
        <v>362.88000000000005</v>
      </c>
      <c r="U138" s="25">
        <f>MONTH(A:A)</f>
        <v>8</v>
      </c>
      <c r="V138" s="26">
        <f>YEAR(A:A)</f>
        <v>2010</v>
      </c>
      <c r="W138" s="27"/>
      <c r="Y138" s="29"/>
    </row>
    <row r="139" spans="1:25" s="28" customFormat="1" ht="18" x14ac:dyDescent="0.25">
      <c r="A139" s="14">
        <v>40421</v>
      </c>
      <c r="B139" s="15">
        <v>829</v>
      </c>
      <c r="C139" s="15">
        <f>IF(ISNA(VLOOKUP(B139,Trier!$A$1:$E$32,2,FALSE)),"",VLOOKUP(B139,Trier!$A$1:$E$32,2,FALSE))</f>
        <v>929</v>
      </c>
      <c r="D139" s="15">
        <f>IF(ISNA(VLOOKUP(B139,Trier!$A$1:$E$32,3,FALSE)),"",VLOOKUP(B139,Trier!$A$1:$E$32,3,FALSE))</f>
        <v>104</v>
      </c>
      <c r="E139" s="16" t="str">
        <f>IF(ISNA(VLOOKUP(B139,Trier!$A$1:$E$32,4,FALSE)),"",VLOOKUP(B139,Trier!$A$1:$E$32,4,FALSE))</f>
        <v>Carotte1</v>
      </c>
      <c r="F139" s="17" t="str">
        <f>IF(ISNA(VLOOKUP(B139,Trier!$A$1:$E$32,5,FALSE)),"",VLOOKUP(B139,Trier!$A$1:$E$32,5,FALSE))</f>
        <v>Carotte</v>
      </c>
      <c r="G139" s="15">
        <f>IF(ISERROR(VLOOKUP(B139,Trier!$A$1:$F$32,6,FALSE)),"",VLOOKUP(B139,Trier!$A$1:$F$32,6,FALSE))</f>
        <v>1</v>
      </c>
      <c r="H139" s="18" t="str">
        <f>IF(ISERROR(VLOOKUP(B139,Trier!$A$1:$G$32,7,FALSE)),"",VLOOKUP(B139,Trier!$A$1:$G$32,7,FALSE))</f>
        <v>miy</v>
      </c>
      <c r="I139" s="19">
        <v>4.2</v>
      </c>
      <c r="J139" s="23">
        <v>1</v>
      </c>
      <c r="K139" s="21">
        <f t="shared" si="28"/>
        <v>362.88000000000005</v>
      </c>
      <c r="L139" s="18">
        <f>IF(ISERROR(VLOOKUP(B139,Trier!$A$1:$H$32,8,FALSE)),"",VLOOKUP(B139,Trier!$A$1:$H$32,8,FALSE))</f>
        <v>0</v>
      </c>
      <c r="M139" s="22"/>
      <c r="N139" s="23"/>
      <c r="O139" s="24" t="str">
        <f t="shared" si="29"/>
        <v/>
      </c>
      <c r="P139" s="18">
        <f>IF(ISERROR(VLOOKUP(B139,Trier!$A$1:$I$32,9,FALSE)),"",VLOOKUP(B139,Trier!$A$1:$I$32,9,FALSE))</f>
        <v>0</v>
      </c>
      <c r="Q139" s="22"/>
      <c r="R139" s="23"/>
      <c r="S139" s="24" t="str">
        <f t="shared" si="30"/>
        <v/>
      </c>
      <c r="T139" s="21">
        <f t="shared" si="31"/>
        <v>362.88000000000005</v>
      </c>
      <c r="U139" s="25">
        <f>MONTH(A:A)</f>
        <v>8</v>
      </c>
      <c r="V139" s="26">
        <f>YEAR(A:A)</f>
        <v>2010</v>
      </c>
      <c r="W139" s="27"/>
      <c r="Y139" s="29"/>
    </row>
    <row r="140" spans="1:25" s="28" customFormat="1" ht="18" x14ac:dyDescent="0.25">
      <c r="A140" s="14">
        <v>40423</v>
      </c>
      <c r="B140" s="15">
        <v>828</v>
      </c>
      <c r="C140" s="15">
        <f>IF(ISNA(VLOOKUP(B140,Trier!$A$1:$E$32,2,FALSE)),"",VLOOKUP(B140,Trier!$A$1:$E$32,2,FALSE))</f>
        <v>928</v>
      </c>
      <c r="D140" s="15">
        <f>IF(ISNA(VLOOKUP(B140,Trier!$A$1:$E$32,3,FALSE)),"",VLOOKUP(B140,Trier!$A$1:$E$32,3,FALSE))</f>
        <v>104</v>
      </c>
      <c r="E140" s="16" t="str">
        <f>IF(ISNA(VLOOKUP(B140,Trier!$A$1:$E$32,4,FALSE)),"",VLOOKUP(B140,Trier!$A$1:$E$32,4,FALSE))</f>
        <v>Radis1</v>
      </c>
      <c r="F140" s="17" t="str">
        <f>IF(ISNA(VLOOKUP(B140,Trier!$A$1:$E$32,5,FALSE)),"",VLOOKUP(B140,Trier!$A$1:$E$32,5,FALSE))</f>
        <v>Radis</v>
      </c>
      <c r="G140" s="15">
        <f>IF(ISERROR(VLOOKUP(B140,Trier!$A$1:$F$32,6,FALSE)),"",VLOOKUP(B140,Trier!$A$1:$F$32,6,FALSE))</f>
        <v>1</v>
      </c>
      <c r="H140" s="18" t="str">
        <f>IF(ISERROR(VLOOKUP(B140,Trier!$A$1:$G$32,7,FALSE)),"",VLOOKUP(B140,Trier!$A$1:$G$32,7,FALSE))</f>
        <v>ur</v>
      </c>
      <c r="I140" s="19">
        <v>10</v>
      </c>
      <c r="J140" s="23">
        <v>17</v>
      </c>
      <c r="K140" s="21">
        <f t="shared" si="28"/>
        <v>50.82352941176471</v>
      </c>
      <c r="L140" s="18">
        <f>IF(ISERROR(VLOOKUP(B140,Trier!$A$1:$H$32,8,FALSE)),"",VLOOKUP(B140,Trier!$A$1:$H$32,8,FALSE))</f>
        <v>0</v>
      </c>
      <c r="M140" s="22"/>
      <c r="N140" s="23"/>
      <c r="O140" s="24" t="str">
        <f t="shared" si="29"/>
        <v/>
      </c>
      <c r="P140" s="18">
        <f>IF(ISERROR(VLOOKUP(B140,Trier!$A$1:$I$32,9,FALSE)),"",VLOOKUP(B140,Trier!$A$1:$I$32,9,FALSE))</f>
        <v>0</v>
      </c>
      <c r="Q140" s="22"/>
      <c r="R140" s="23"/>
      <c r="S140" s="24" t="str">
        <f t="shared" si="30"/>
        <v/>
      </c>
      <c r="T140" s="21">
        <f t="shared" si="31"/>
        <v>50.82352941176471</v>
      </c>
      <c r="U140" s="25">
        <f>MONTH(A:A)</f>
        <v>9</v>
      </c>
      <c r="V140" s="26">
        <f>YEAR(A:A)</f>
        <v>2010</v>
      </c>
      <c r="W140" s="27"/>
      <c r="Y140" s="29"/>
    </row>
    <row r="141" spans="1:25" s="28" customFormat="1" ht="18" x14ac:dyDescent="0.25">
      <c r="A141" s="14">
        <v>40423</v>
      </c>
      <c r="B141" s="15">
        <v>812</v>
      </c>
      <c r="C141" s="15">
        <f>IF(ISNA(VLOOKUP(B141,Trier!$A$1:$E$32,2,FALSE)),"",VLOOKUP(B141,Trier!$A$1:$E$32,2,FALSE))</f>
        <v>912</v>
      </c>
      <c r="D141" s="15">
        <f>IF(ISNA(VLOOKUP(B141,Trier!$A$1:$E$32,3,FALSE)),"",VLOOKUP(B141,Trier!$A$1:$E$32,3,FALSE))</f>
        <v>104</v>
      </c>
      <c r="E141" s="16" t="str">
        <f>IF(ISNA(VLOOKUP(B141,Trier!$A$1:$E$32,4,FALSE)),"",VLOOKUP(B141,Trier!$A$1:$E$32,4,FALSE))</f>
        <v>ratatouille1</v>
      </c>
      <c r="F141" s="17" t="str">
        <f>IF(ISNA(VLOOKUP(B141,Trier!$A$1:$E$32,5,FALSE)),"",VLOOKUP(B141,Trier!$A$1:$E$32,5,FALSE))</f>
        <v>ratatouille</v>
      </c>
      <c r="G141" s="15">
        <f>IF(ISERROR(VLOOKUP(B141,Trier!$A$1:$F$32,6,FALSE)),"",VLOOKUP(B141,Trier!$A$1:$F$32,6,FALSE))</f>
        <v>1</v>
      </c>
      <c r="H141" s="18" t="str">
        <f>IF(ISERROR(VLOOKUP(B141,Trier!$A$1:$G$32,7,FALSE)),"",VLOOKUP(B141,Trier!$A$1:$G$32,7,FALSE))</f>
        <v>uy-z</v>
      </c>
      <c r="I141" s="19">
        <v>1</v>
      </c>
      <c r="J141" s="23">
        <v>30</v>
      </c>
      <c r="K141" s="21">
        <f t="shared" si="28"/>
        <v>2.8800000000000003</v>
      </c>
      <c r="L141" s="18">
        <f>IF(ISERROR(VLOOKUP(B141,Trier!$A$1:$H$32,8,FALSE)),"",VLOOKUP(B141,Trier!$A$1:$H$32,8,FALSE))</f>
        <v>0</v>
      </c>
      <c r="M141" s="22"/>
      <c r="N141" s="23"/>
      <c r="O141" s="24" t="str">
        <f t="shared" si="29"/>
        <v/>
      </c>
      <c r="P141" s="18">
        <f>IF(ISERROR(VLOOKUP(B141,Trier!$A$1:$I$32,9,FALSE)),"",VLOOKUP(B141,Trier!$A$1:$I$32,9,FALSE))</f>
        <v>0</v>
      </c>
      <c r="Q141" s="22"/>
      <c r="R141" s="23"/>
      <c r="S141" s="24" t="str">
        <f t="shared" si="30"/>
        <v/>
      </c>
      <c r="T141" s="21">
        <f t="shared" si="31"/>
        <v>2.8800000000000003</v>
      </c>
      <c r="U141" s="25">
        <f>MONTH(A:A)</f>
        <v>9</v>
      </c>
      <c r="V141" s="26">
        <f>YEAR(A:A)</f>
        <v>2010</v>
      </c>
      <c r="W141" s="27"/>
      <c r="Y141" s="29"/>
    </row>
    <row r="142" spans="1:25" s="28" customFormat="1" ht="18" x14ac:dyDescent="0.25">
      <c r="A142" s="14">
        <v>40423</v>
      </c>
      <c r="B142" s="15">
        <v>813</v>
      </c>
      <c r="C142" s="15">
        <f>IF(ISNA(VLOOKUP(B142,Trier!$A$1:$E$32,2,FALSE)),"",VLOOKUP(B142,Trier!$A$1:$E$32,2,FALSE))</f>
        <v>913</v>
      </c>
      <c r="D142" s="15">
        <f>IF(ISNA(VLOOKUP(B142,Trier!$A$1:$E$32,3,FALSE)),"",VLOOKUP(B142,Trier!$A$1:$E$32,3,FALSE))</f>
        <v>104</v>
      </c>
      <c r="E142" s="16" t="str">
        <f>IF(ISNA(VLOOKUP(B142,Trier!$A$1:$E$32,4,FALSE)),"",VLOOKUP(B142,Trier!$A$1:$E$32,4,FALSE))</f>
        <v>cactus1</v>
      </c>
      <c r="F142" s="17" t="str">
        <f>IF(ISNA(VLOOKUP(B142,Trier!$A$1:$E$32,5,FALSE)),"",VLOOKUP(B142,Trier!$A$1:$E$32,5,FALSE))</f>
        <v>cactus</v>
      </c>
      <c r="G142" s="15">
        <f>IF(ISERROR(VLOOKUP(B142,Trier!$A$1:$F$32,6,FALSE)),"",VLOOKUP(B142,Trier!$A$1:$F$32,6,FALSE))</f>
        <v>1</v>
      </c>
      <c r="H142" s="18" t="str">
        <f>IF(ISERROR(VLOOKUP(B142,Trier!$A$1:$G$32,7,FALSE)),"",VLOOKUP(B142,Trier!$A$1:$G$32,7,FALSE))</f>
        <v>uj</v>
      </c>
      <c r="I142" s="19">
        <v>10</v>
      </c>
      <c r="J142" s="23">
        <v>60</v>
      </c>
      <c r="K142" s="21">
        <f t="shared" si="28"/>
        <v>14.4</v>
      </c>
      <c r="L142" s="18">
        <f>IF(ISERROR(VLOOKUP(B142,Trier!$A$1:$H$32,8,FALSE)),"",VLOOKUP(B142,Trier!$A$1:$H$32,8,FALSE))</f>
        <v>0</v>
      </c>
      <c r="M142" s="22"/>
      <c r="N142" s="23"/>
      <c r="O142" s="24" t="str">
        <f t="shared" si="29"/>
        <v/>
      </c>
      <c r="P142" s="18">
        <f>IF(ISERROR(VLOOKUP(B142,Trier!$A$1:$I$32,9,FALSE)),"",VLOOKUP(B142,Trier!$A$1:$I$32,9,FALSE))</f>
        <v>0</v>
      </c>
      <c r="Q142" s="22"/>
      <c r="R142" s="23"/>
      <c r="S142" s="24" t="str">
        <f t="shared" si="30"/>
        <v/>
      </c>
      <c r="T142" s="21">
        <f t="shared" si="31"/>
        <v>14.4</v>
      </c>
      <c r="U142" s="25">
        <f>MONTH(A:A)</f>
        <v>9</v>
      </c>
      <c r="V142" s="26">
        <f>YEAR(A:A)</f>
        <v>2010</v>
      </c>
      <c r="W142" s="27"/>
      <c r="Y142" s="29"/>
    </row>
    <row r="143" spans="1:25" s="28" customFormat="1" ht="18" x14ac:dyDescent="0.25">
      <c r="A143" s="14">
        <v>40423</v>
      </c>
      <c r="B143" s="15">
        <v>824</v>
      </c>
      <c r="C143" s="15">
        <f>IF(ISNA(VLOOKUP(B143,Trier!$A$1:$E$32,2,FALSE)),"",VLOOKUP(B143,Trier!$A$1:$E$32,2,FALSE))</f>
        <v>924</v>
      </c>
      <c r="D143" s="15">
        <f>IF(ISNA(VLOOKUP(B143,Trier!$A$1:$E$32,3,FALSE)),"",VLOOKUP(B143,Trier!$A$1:$E$32,3,FALSE))</f>
        <v>104</v>
      </c>
      <c r="E143" s="16" t="str">
        <f>IF(ISNA(VLOOKUP(B143,Trier!$A$1:$E$32,4,FALSE)),"",VLOOKUP(B143,Trier!$A$1:$E$32,4,FALSE))</f>
        <v>poreaux1</v>
      </c>
      <c r="F143" s="17" t="str">
        <f>IF(ISNA(VLOOKUP(B143,Trier!$A$1:$E$32,5,FALSE)),"",VLOOKUP(B143,Trier!$A$1:$E$32,5,FALSE))</f>
        <v>poireaux</v>
      </c>
      <c r="G143" s="15">
        <f>IF(ISERROR(VLOOKUP(B143,Trier!$A$1:$F$32,6,FALSE)),"",VLOOKUP(B143,Trier!$A$1:$F$32,6,FALSE))</f>
        <v>1</v>
      </c>
      <c r="H143" s="18" t="str">
        <f>IF(ISERROR(VLOOKUP(B143,Trier!$A$1:$G$32,7,FALSE)),"",VLOOKUP(B143,Trier!$A$1:$G$32,7,FALSE))</f>
        <v>hghf</v>
      </c>
      <c r="I143" s="19">
        <v>1</v>
      </c>
      <c r="J143" s="23">
        <v>15</v>
      </c>
      <c r="K143" s="21">
        <f t="shared" si="28"/>
        <v>5.7600000000000007</v>
      </c>
      <c r="L143" s="18">
        <f>IF(ISERROR(VLOOKUP(B143,Trier!$A$1:$H$32,8,FALSE)),"",VLOOKUP(B143,Trier!$A$1:$H$32,8,FALSE))</f>
        <v>0</v>
      </c>
      <c r="M143" s="22"/>
      <c r="N143" s="23"/>
      <c r="O143" s="24" t="str">
        <f t="shared" si="29"/>
        <v/>
      </c>
      <c r="P143" s="18">
        <f>IF(ISERROR(VLOOKUP(B143,Trier!$A$1:$I$32,9,FALSE)),"",VLOOKUP(B143,Trier!$A$1:$I$32,9,FALSE))</f>
        <v>0</v>
      </c>
      <c r="Q143" s="22"/>
      <c r="R143" s="23"/>
      <c r="S143" s="24" t="str">
        <f t="shared" si="30"/>
        <v/>
      </c>
      <c r="T143" s="21">
        <f t="shared" si="31"/>
        <v>5.7600000000000007</v>
      </c>
      <c r="U143" s="25">
        <f>MONTH(A:A)</f>
        <v>9</v>
      </c>
      <c r="V143" s="26">
        <f>YEAR(A:A)</f>
        <v>2010</v>
      </c>
      <c r="W143" s="27"/>
      <c r="Y143" s="29"/>
    </row>
    <row r="144" spans="1:25" s="28" customFormat="1" ht="18" x14ac:dyDescent="0.25">
      <c r="A144" s="14">
        <v>40427</v>
      </c>
      <c r="B144" s="15">
        <v>801</v>
      </c>
      <c r="C144" s="15">
        <f>IF(ISNA(VLOOKUP(B144,Trier!$A$1:$E$32,2,FALSE)),"",VLOOKUP(B144,Trier!$A$1:$E$32,2,FALSE))</f>
        <v>901</v>
      </c>
      <c r="D144" s="15">
        <f>IF(ISNA(VLOOKUP(B144,Trier!$A$1:$E$32,3,FALSE)),"",VLOOKUP(B144,Trier!$A$1:$E$32,3,FALSE))</f>
        <v>104</v>
      </c>
      <c r="E144" s="16" t="str">
        <f>IF(ISNA(VLOOKUP(B144,Trier!$A$1:$E$32,4,FALSE)),"",VLOOKUP(B144,Trier!$A$1:$E$32,4,FALSE))</f>
        <v>melon1</v>
      </c>
      <c r="F144" s="17" t="str">
        <f>IF(ISNA(VLOOKUP(B144,Trier!$A$1:$E$32,5,FALSE)),"",VLOOKUP(B144,Trier!$A$1:$E$32,5,FALSE))</f>
        <v>melon</v>
      </c>
      <c r="G144" s="15">
        <f>IF(ISERROR(VLOOKUP(B144,Trier!$A$1:$F$32,6,FALSE)),"",VLOOKUP(B144,Trier!$A$1:$F$32,6,FALSE))</f>
        <v>2</v>
      </c>
      <c r="H144" s="18" t="str">
        <f>IF(ISERROR(VLOOKUP(B144,Trier!$A$1:$G$32,7,FALSE)),"",VLOOKUP(B144,Trier!$A$1:$G$32,7,FALSE))</f>
        <v>bb</v>
      </c>
      <c r="I144" s="19">
        <v>1</v>
      </c>
      <c r="J144" s="23">
        <v>8</v>
      </c>
      <c r="K144" s="21">
        <f t="shared" si="28"/>
        <v>10.8</v>
      </c>
      <c r="L144" s="18" t="str">
        <f>IF(ISERROR(VLOOKUP(B144,Trier!$A$1:$H$32,8,FALSE)),"",VLOOKUP(B144,Trier!$A$1:$H$32,8,FALSE))</f>
        <v>nd,</v>
      </c>
      <c r="M144" s="22">
        <v>1</v>
      </c>
      <c r="N144" s="23">
        <v>6</v>
      </c>
      <c r="O144" s="24">
        <f t="shared" si="29"/>
        <v>14.4</v>
      </c>
      <c r="P144" s="18">
        <f>IF(ISERROR(VLOOKUP(B144,Trier!$A$1:$I$32,9,FALSE)),"",VLOOKUP(B144,Trier!$A$1:$I$32,9,FALSE))</f>
        <v>0</v>
      </c>
      <c r="Q144" s="22"/>
      <c r="R144" s="23"/>
      <c r="S144" s="24" t="str">
        <f t="shared" si="30"/>
        <v/>
      </c>
      <c r="T144" s="21">
        <f t="shared" si="31"/>
        <v>25.200000000000003</v>
      </c>
      <c r="U144" s="25">
        <f>MONTH(A:A)</f>
        <v>9</v>
      </c>
      <c r="V144" s="26">
        <f>YEAR(A:A)</f>
        <v>2010</v>
      </c>
      <c r="W144" s="27"/>
      <c r="Y144" s="29"/>
    </row>
    <row r="145" spans="1:25" s="28" customFormat="1" ht="18" x14ac:dyDescent="0.25">
      <c r="A145" s="14">
        <v>40427</v>
      </c>
      <c r="B145" s="15">
        <v>829</v>
      </c>
      <c r="C145" s="15">
        <f>IF(ISNA(VLOOKUP(B145,Trier!$A$1:$E$32,2,FALSE)),"",VLOOKUP(B145,Trier!$A$1:$E$32,2,FALSE))</f>
        <v>929</v>
      </c>
      <c r="D145" s="15">
        <f>IF(ISNA(VLOOKUP(B145,Trier!$A$1:$E$32,3,FALSE)),"",VLOOKUP(B145,Trier!$A$1:$E$32,3,FALSE))</f>
        <v>104</v>
      </c>
      <c r="E145" s="16" t="str">
        <f>IF(ISNA(VLOOKUP(B145,Trier!$A$1:$E$32,4,FALSE)),"",VLOOKUP(B145,Trier!$A$1:$E$32,4,FALSE))</f>
        <v>Carotte1</v>
      </c>
      <c r="F145" s="17" t="str">
        <f>IF(ISNA(VLOOKUP(B145,Trier!$A$1:$E$32,5,FALSE)),"",VLOOKUP(B145,Trier!$A$1:$E$32,5,FALSE))</f>
        <v>Carotte</v>
      </c>
      <c r="G145" s="15">
        <f>IF(ISERROR(VLOOKUP(B145,Trier!$A$1:$F$32,6,FALSE)),"",VLOOKUP(B145,Trier!$A$1:$F$32,6,FALSE))</f>
        <v>1</v>
      </c>
      <c r="H145" s="18" t="str">
        <f>IF(ISERROR(VLOOKUP(B145,Trier!$A$1:$G$32,7,FALSE)),"",VLOOKUP(B145,Trier!$A$1:$G$32,7,FALSE))</f>
        <v>miy</v>
      </c>
      <c r="I145" s="19">
        <v>4.4000000000000004</v>
      </c>
      <c r="J145" s="23">
        <v>1</v>
      </c>
      <c r="K145" s="21">
        <f t="shared" si="28"/>
        <v>380.16000000000008</v>
      </c>
      <c r="L145" s="18">
        <f>IF(ISERROR(VLOOKUP(B145,Trier!$A$1:$H$32,8,FALSE)),"",VLOOKUP(B145,Trier!$A$1:$H$32,8,FALSE))</f>
        <v>0</v>
      </c>
      <c r="M145" s="22"/>
      <c r="N145" s="23"/>
      <c r="O145" s="24" t="str">
        <f t="shared" si="29"/>
        <v/>
      </c>
      <c r="P145" s="18">
        <f>IF(ISERROR(VLOOKUP(B145,Trier!$A$1:$I$32,9,FALSE)),"",VLOOKUP(B145,Trier!$A$1:$I$32,9,FALSE))</f>
        <v>0</v>
      </c>
      <c r="Q145" s="22"/>
      <c r="R145" s="23"/>
      <c r="S145" s="24" t="str">
        <f t="shared" si="30"/>
        <v/>
      </c>
      <c r="T145" s="21">
        <f t="shared" si="31"/>
        <v>380.16000000000008</v>
      </c>
      <c r="U145" s="25">
        <f>MONTH(A:A)</f>
        <v>9</v>
      </c>
      <c r="V145" s="26">
        <f>YEAR(A:A)</f>
        <v>2010</v>
      </c>
      <c r="W145" s="27"/>
      <c r="Y145" s="29"/>
    </row>
    <row r="146" spans="1:25" s="28" customFormat="1" ht="18" x14ac:dyDescent="0.25">
      <c r="A146" s="14">
        <v>40434</v>
      </c>
      <c r="B146" s="15">
        <v>812</v>
      </c>
      <c r="C146" s="15">
        <f>IF(ISNA(VLOOKUP(B146,Trier!$A$1:$E$32,2,FALSE)),"",VLOOKUP(B146,Trier!$A$1:$E$32,2,FALSE))</f>
        <v>912</v>
      </c>
      <c r="D146" s="15">
        <f>IF(ISNA(VLOOKUP(B146,Trier!$A$1:$E$32,3,FALSE)),"",VLOOKUP(B146,Trier!$A$1:$E$32,3,FALSE))</f>
        <v>104</v>
      </c>
      <c r="E146" s="16" t="str">
        <f>IF(ISNA(VLOOKUP(B146,Trier!$A$1:$E$32,4,FALSE)),"",VLOOKUP(B146,Trier!$A$1:$E$32,4,FALSE))</f>
        <v>ratatouille1</v>
      </c>
      <c r="F146" s="17" t="str">
        <f>IF(ISNA(VLOOKUP(B146,Trier!$A$1:$E$32,5,FALSE)),"",VLOOKUP(B146,Trier!$A$1:$E$32,5,FALSE))</f>
        <v>ratatouille</v>
      </c>
      <c r="G146" s="15">
        <f>IF(ISERROR(VLOOKUP(B146,Trier!$A$1:$F$32,6,FALSE)),"",VLOOKUP(B146,Trier!$A$1:$F$32,6,FALSE))</f>
        <v>1</v>
      </c>
      <c r="H146" s="18" t="str">
        <f>IF(ISERROR(VLOOKUP(B146,Trier!$A$1:$G$32,7,FALSE)),"",VLOOKUP(B146,Trier!$A$1:$G$32,7,FALSE))</f>
        <v>uy-z</v>
      </c>
      <c r="I146" s="19">
        <v>1</v>
      </c>
      <c r="J146" s="23">
        <v>30</v>
      </c>
      <c r="K146" s="21">
        <f t="shared" ref="K146:K167" si="32" xml:space="preserve"> IF(ISERROR(I146/J146*86.4),"",I146/J146*86.4)</f>
        <v>2.8800000000000003</v>
      </c>
      <c r="L146" s="18">
        <f>IF(ISERROR(VLOOKUP(B146,Trier!$A$1:$H$32,8,FALSE)),"",VLOOKUP(B146,Trier!$A$1:$H$32,8,FALSE))</f>
        <v>0</v>
      </c>
      <c r="M146" s="22"/>
      <c r="N146" s="23"/>
      <c r="O146" s="24" t="str">
        <f t="shared" ref="O146:O167" si="33" xml:space="preserve"> IF(ISERROR(M146/N146*86.4),"",M146/N146*86.4)</f>
        <v/>
      </c>
      <c r="P146" s="18">
        <f>IF(ISERROR(VLOOKUP(B146,Trier!$A$1:$I$32,9,FALSE)),"",VLOOKUP(B146,Trier!$A$1:$I$32,9,FALSE))</f>
        <v>0</v>
      </c>
      <c r="Q146" s="22"/>
      <c r="R146" s="23"/>
      <c r="S146" s="24" t="str">
        <f t="shared" ref="S146:S167" si="34" xml:space="preserve"> IF(ISERROR(Q146/R146*86.4),"",Q146/R146*86.4)</f>
        <v/>
      </c>
      <c r="T146" s="21">
        <f t="shared" ref="T146:T167" si="35">IF(ISERROR(SUM(K146,O146,S146)),"",SUM(K146,O146,S146))</f>
        <v>2.8800000000000003</v>
      </c>
      <c r="U146" s="25">
        <f>MONTH(A:A)</f>
        <v>9</v>
      </c>
      <c r="V146" s="26">
        <f>YEAR(A:A)</f>
        <v>2010</v>
      </c>
      <c r="W146" s="27"/>
      <c r="Y146" s="29"/>
    </row>
    <row r="147" spans="1:25" s="28" customFormat="1" ht="18" x14ac:dyDescent="0.25">
      <c r="A147" s="14">
        <v>40434</v>
      </c>
      <c r="B147" s="15">
        <v>813</v>
      </c>
      <c r="C147" s="15">
        <f>IF(ISNA(VLOOKUP(B147,Trier!$A$1:$E$32,2,FALSE)),"",VLOOKUP(B147,Trier!$A$1:$E$32,2,FALSE))</f>
        <v>913</v>
      </c>
      <c r="D147" s="15">
        <f>IF(ISNA(VLOOKUP(B147,Trier!$A$1:$E$32,3,FALSE)),"",VLOOKUP(B147,Trier!$A$1:$E$32,3,FALSE))</f>
        <v>104</v>
      </c>
      <c r="E147" s="16" t="str">
        <f>IF(ISNA(VLOOKUP(B147,Trier!$A$1:$E$32,4,FALSE)),"",VLOOKUP(B147,Trier!$A$1:$E$32,4,FALSE))</f>
        <v>cactus1</v>
      </c>
      <c r="F147" s="17" t="str">
        <f>IF(ISNA(VLOOKUP(B147,Trier!$A$1:$E$32,5,FALSE)),"",VLOOKUP(B147,Trier!$A$1:$E$32,5,FALSE))</f>
        <v>cactus</v>
      </c>
      <c r="G147" s="15">
        <f>IF(ISERROR(VLOOKUP(B147,Trier!$A$1:$F$32,6,FALSE)),"",VLOOKUP(B147,Trier!$A$1:$F$32,6,FALSE))</f>
        <v>1</v>
      </c>
      <c r="H147" s="18" t="str">
        <f>IF(ISERROR(VLOOKUP(B147,Trier!$A$1:$G$32,7,FALSE)),"",VLOOKUP(B147,Trier!$A$1:$G$32,7,FALSE))</f>
        <v>uj</v>
      </c>
      <c r="I147" s="19">
        <v>1</v>
      </c>
      <c r="J147" s="23">
        <v>60</v>
      </c>
      <c r="K147" s="21">
        <f t="shared" si="32"/>
        <v>1.4400000000000002</v>
      </c>
      <c r="L147" s="18">
        <f>IF(ISERROR(VLOOKUP(B147,Trier!$A$1:$H$32,8,FALSE)),"",VLOOKUP(B147,Trier!$A$1:$H$32,8,FALSE))</f>
        <v>0</v>
      </c>
      <c r="M147" s="22"/>
      <c r="N147" s="23"/>
      <c r="O147" s="24" t="str">
        <f t="shared" si="33"/>
        <v/>
      </c>
      <c r="P147" s="18">
        <f>IF(ISERROR(VLOOKUP(B147,Trier!$A$1:$I$32,9,FALSE)),"",VLOOKUP(B147,Trier!$A$1:$I$32,9,FALSE))</f>
        <v>0</v>
      </c>
      <c r="Q147" s="22"/>
      <c r="R147" s="23"/>
      <c r="S147" s="24" t="str">
        <f t="shared" si="34"/>
        <v/>
      </c>
      <c r="T147" s="21">
        <f t="shared" si="35"/>
        <v>1.4400000000000002</v>
      </c>
      <c r="U147" s="25">
        <f>MONTH(A:A)</f>
        <v>9</v>
      </c>
      <c r="V147" s="26">
        <f>YEAR(A:A)</f>
        <v>2010</v>
      </c>
      <c r="W147" s="27"/>
      <c r="Y147" s="29"/>
    </row>
    <row r="148" spans="1:25" s="28" customFormat="1" ht="18" x14ac:dyDescent="0.25">
      <c r="A148" s="14">
        <v>40441</v>
      </c>
      <c r="B148" s="15">
        <v>829</v>
      </c>
      <c r="C148" s="15">
        <f>IF(ISNA(VLOOKUP(B148,Trier!$A$1:$E$32,2,FALSE)),"",VLOOKUP(B148,Trier!$A$1:$E$32,2,FALSE))</f>
        <v>929</v>
      </c>
      <c r="D148" s="15">
        <f>IF(ISNA(VLOOKUP(B148,Trier!$A$1:$E$32,3,FALSE)),"",VLOOKUP(B148,Trier!$A$1:$E$32,3,FALSE))</f>
        <v>104</v>
      </c>
      <c r="E148" s="16" t="str">
        <f>IF(ISNA(VLOOKUP(B148,Trier!$A$1:$E$32,4,FALSE)),"",VLOOKUP(B148,Trier!$A$1:$E$32,4,FALSE))</f>
        <v>Carotte1</v>
      </c>
      <c r="F148" s="17" t="str">
        <f>IF(ISNA(VLOOKUP(B148,Trier!$A$1:$E$32,5,FALSE)),"",VLOOKUP(B148,Trier!$A$1:$E$32,5,FALSE))</f>
        <v>Carotte</v>
      </c>
      <c r="G148" s="15">
        <f>IF(ISERROR(VLOOKUP(B148,Trier!$A$1:$F$32,6,FALSE)),"",VLOOKUP(B148,Trier!$A$1:$F$32,6,FALSE))</f>
        <v>1</v>
      </c>
      <c r="H148" s="18" t="str">
        <f>IF(ISERROR(VLOOKUP(B148,Trier!$A$1:$G$32,7,FALSE)),"",VLOOKUP(B148,Trier!$A$1:$G$32,7,FALSE))</f>
        <v>miy</v>
      </c>
      <c r="I148" s="19">
        <v>4.4000000000000004</v>
      </c>
      <c r="J148" s="23">
        <v>1</v>
      </c>
      <c r="K148" s="21">
        <f t="shared" si="32"/>
        <v>380.16000000000008</v>
      </c>
      <c r="L148" s="18">
        <f>IF(ISERROR(VLOOKUP(B148,Trier!$A$1:$H$32,8,FALSE)),"",VLOOKUP(B148,Trier!$A$1:$H$32,8,FALSE))</f>
        <v>0</v>
      </c>
      <c r="M148" s="22"/>
      <c r="N148" s="23"/>
      <c r="O148" s="24" t="str">
        <f t="shared" si="33"/>
        <v/>
      </c>
      <c r="P148" s="18">
        <f>IF(ISERROR(VLOOKUP(B148,Trier!$A$1:$I$32,9,FALSE)),"",VLOOKUP(B148,Trier!$A$1:$I$32,9,FALSE))</f>
        <v>0</v>
      </c>
      <c r="Q148" s="22"/>
      <c r="R148" s="23"/>
      <c r="S148" s="24" t="str">
        <f t="shared" si="34"/>
        <v/>
      </c>
      <c r="T148" s="21">
        <f t="shared" si="35"/>
        <v>380.16000000000008</v>
      </c>
      <c r="U148" s="25">
        <f>MONTH(A:A)</f>
        <v>9</v>
      </c>
      <c r="V148" s="26">
        <f>YEAR(A:A)</f>
        <v>2010</v>
      </c>
      <c r="W148" s="27"/>
      <c r="Y148" s="29"/>
    </row>
    <row r="149" spans="1:25" s="28" customFormat="1" ht="18" x14ac:dyDescent="0.25">
      <c r="A149" s="14">
        <v>40455</v>
      </c>
      <c r="B149" s="15">
        <v>828</v>
      </c>
      <c r="C149" s="15">
        <f>IF(ISNA(VLOOKUP(B149,Trier!$A$1:$E$32,2,FALSE)),"",VLOOKUP(B149,Trier!$A$1:$E$32,2,FALSE))</f>
        <v>928</v>
      </c>
      <c r="D149" s="15">
        <f>IF(ISNA(VLOOKUP(B149,Trier!$A$1:$E$32,3,FALSE)),"",VLOOKUP(B149,Trier!$A$1:$E$32,3,FALSE))</f>
        <v>104</v>
      </c>
      <c r="E149" s="16" t="str">
        <f>IF(ISNA(VLOOKUP(B149,Trier!$A$1:$E$32,4,FALSE)),"",VLOOKUP(B149,Trier!$A$1:$E$32,4,FALSE))</f>
        <v>Radis1</v>
      </c>
      <c r="F149" s="17" t="str">
        <f>IF(ISNA(VLOOKUP(B149,Trier!$A$1:$E$32,5,FALSE)),"",VLOOKUP(B149,Trier!$A$1:$E$32,5,FALSE))</f>
        <v>Radis</v>
      </c>
      <c r="G149" s="15">
        <f>IF(ISERROR(VLOOKUP(B149,Trier!$A$1:$F$32,6,FALSE)),"",VLOOKUP(B149,Trier!$A$1:$F$32,6,FALSE))</f>
        <v>1</v>
      </c>
      <c r="H149" s="18" t="str">
        <f>IF(ISERROR(VLOOKUP(B149,Trier!$A$1:$G$32,7,FALSE)),"",VLOOKUP(B149,Trier!$A$1:$G$32,7,FALSE))</f>
        <v>ur</v>
      </c>
      <c r="I149" s="19">
        <v>1</v>
      </c>
      <c r="J149" s="23">
        <v>9</v>
      </c>
      <c r="K149" s="21">
        <f t="shared" si="32"/>
        <v>9.6</v>
      </c>
      <c r="L149" s="18">
        <f>IF(ISERROR(VLOOKUP(B149,Trier!$A$1:$H$32,8,FALSE)),"",VLOOKUP(B149,Trier!$A$1:$H$32,8,FALSE))</f>
        <v>0</v>
      </c>
      <c r="M149" s="22"/>
      <c r="N149" s="23"/>
      <c r="O149" s="24" t="str">
        <f t="shared" si="33"/>
        <v/>
      </c>
      <c r="P149" s="18">
        <f>IF(ISERROR(VLOOKUP(B149,Trier!$A$1:$I$32,9,FALSE)),"",VLOOKUP(B149,Trier!$A$1:$I$32,9,FALSE))</f>
        <v>0</v>
      </c>
      <c r="Q149" s="22"/>
      <c r="R149" s="23"/>
      <c r="S149" s="24" t="str">
        <f t="shared" si="34"/>
        <v/>
      </c>
      <c r="T149" s="21">
        <f t="shared" si="35"/>
        <v>9.6</v>
      </c>
      <c r="U149" s="25">
        <f>MONTH(A:A)</f>
        <v>10</v>
      </c>
      <c r="V149" s="26">
        <f>YEAR(A:A)</f>
        <v>2010</v>
      </c>
      <c r="W149" s="27"/>
      <c r="Y149" s="29"/>
    </row>
    <row r="150" spans="1:25" s="28" customFormat="1" ht="18" x14ac:dyDescent="0.25">
      <c r="A150" s="14">
        <v>40455</v>
      </c>
      <c r="B150" s="15">
        <v>824</v>
      </c>
      <c r="C150" s="15">
        <f>IF(ISNA(VLOOKUP(B150,Trier!$A$1:$E$32,2,FALSE)),"",VLOOKUP(B150,Trier!$A$1:$E$32,2,FALSE))</f>
        <v>924</v>
      </c>
      <c r="D150" s="15">
        <f>IF(ISNA(VLOOKUP(B150,Trier!$A$1:$E$32,3,FALSE)),"",VLOOKUP(B150,Trier!$A$1:$E$32,3,FALSE))</f>
        <v>104</v>
      </c>
      <c r="E150" s="16" t="str">
        <f>IF(ISNA(VLOOKUP(B150,Trier!$A$1:$E$32,4,FALSE)),"",VLOOKUP(B150,Trier!$A$1:$E$32,4,FALSE))</f>
        <v>poreaux1</v>
      </c>
      <c r="F150" s="17" t="str">
        <f>IF(ISNA(VLOOKUP(B150,Trier!$A$1:$E$32,5,FALSE)),"",VLOOKUP(B150,Trier!$A$1:$E$32,5,FALSE))</f>
        <v>poireaux</v>
      </c>
      <c r="G150" s="15">
        <f>IF(ISERROR(VLOOKUP(B150,Trier!$A$1:$F$32,6,FALSE)),"",VLOOKUP(B150,Trier!$A$1:$F$32,6,FALSE))</f>
        <v>1</v>
      </c>
      <c r="H150" s="18" t="str">
        <f>IF(ISERROR(VLOOKUP(B150,Trier!$A$1:$G$32,7,FALSE)),"",VLOOKUP(B150,Trier!$A$1:$G$32,7,FALSE))</f>
        <v>hghf</v>
      </c>
      <c r="I150" s="19">
        <v>1</v>
      </c>
      <c r="J150" s="23">
        <v>13</v>
      </c>
      <c r="K150" s="21">
        <f t="shared" si="32"/>
        <v>6.6461538461538465</v>
      </c>
      <c r="L150" s="18">
        <f>IF(ISERROR(VLOOKUP(B150,Trier!$A$1:$H$32,8,FALSE)),"",VLOOKUP(B150,Trier!$A$1:$H$32,8,FALSE))</f>
        <v>0</v>
      </c>
      <c r="M150" s="22"/>
      <c r="N150" s="23"/>
      <c r="O150" s="24" t="str">
        <f t="shared" si="33"/>
        <v/>
      </c>
      <c r="P150" s="18">
        <f>IF(ISERROR(VLOOKUP(B150,Trier!$A$1:$I$32,9,FALSE)),"",VLOOKUP(B150,Trier!$A$1:$I$32,9,FALSE))</f>
        <v>0</v>
      </c>
      <c r="Q150" s="22"/>
      <c r="R150" s="23"/>
      <c r="S150" s="24" t="str">
        <f t="shared" si="34"/>
        <v/>
      </c>
      <c r="T150" s="21">
        <f t="shared" si="35"/>
        <v>6.6461538461538465</v>
      </c>
      <c r="U150" s="25">
        <f>MONTH(A:A)</f>
        <v>10</v>
      </c>
      <c r="V150" s="26">
        <f>YEAR(A:A)</f>
        <v>2010</v>
      </c>
      <c r="W150" s="27"/>
      <c r="Y150" s="29"/>
    </row>
    <row r="151" spans="1:25" s="28" customFormat="1" ht="18" x14ac:dyDescent="0.25">
      <c r="A151" s="14">
        <v>40457</v>
      </c>
      <c r="B151" s="15">
        <v>801</v>
      </c>
      <c r="C151" s="15">
        <f>IF(ISNA(VLOOKUP(B151,Trier!$A$1:$E$32,2,FALSE)),"",VLOOKUP(B151,Trier!$A$1:$E$32,2,FALSE))</f>
        <v>901</v>
      </c>
      <c r="D151" s="15">
        <f>IF(ISNA(VLOOKUP(B151,Trier!$A$1:$E$32,3,FALSE)),"",VLOOKUP(B151,Trier!$A$1:$E$32,3,FALSE))</f>
        <v>104</v>
      </c>
      <c r="E151" s="16" t="str">
        <f>IF(ISNA(VLOOKUP(B151,Trier!$A$1:$E$32,4,FALSE)),"",VLOOKUP(B151,Trier!$A$1:$E$32,4,FALSE))</f>
        <v>melon1</v>
      </c>
      <c r="F151" s="17" t="str">
        <f>IF(ISNA(VLOOKUP(B151,Trier!$A$1:$E$32,5,FALSE)),"",VLOOKUP(B151,Trier!$A$1:$E$32,5,FALSE))</f>
        <v>melon</v>
      </c>
      <c r="G151" s="15">
        <f>IF(ISERROR(VLOOKUP(B151,Trier!$A$1:$F$32,6,FALSE)),"",VLOOKUP(B151,Trier!$A$1:$F$32,6,FALSE))</f>
        <v>2</v>
      </c>
      <c r="H151" s="18" t="str">
        <f>IF(ISERROR(VLOOKUP(B151,Trier!$A$1:$G$32,7,FALSE)),"",VLOOKUP(B151,Trier!$A$1:$G$32,7,FALSE))</f>
        <v>bb</v>
      </c>
      <c r="I151" s="19">
        <v>1</v>
      </c>
      <c r="J151" s="23">
        <v>2</v>
      </c>
      <c r="K151" s="21">
        <f t="shared" si="32"/>
        <v>43.2</v>
      </c>
      <c r="L151" s="18" t="str">
        <f>IF(ISERROR(VLOOKUP(B151,Trier!$A$1:$H$32,8,FALSE)),"",VLOOKUP(B151,Trier!$A$1:$H$32,8,FALSE))</f>
        <v>nd,</v>
      </c>
      <c r="M151" s="22">
        <v>1</v>
      </c>
      <c r="N151" s="23">
        <v>9</v>
      </c>
      <c r="O151" s="24">
        <f t="shared" si="33"/>
        <v>9.6</v>
      </c>
      <c r="P151" s="18">
        <f>IF(ISERROR(VLOOKUP(B151,Trier!$A$1:$I$32,9,FALSE)),"",VLOOKUP(B151,Trier!$A$1:$I$32,9,FALSE))</f>
        <v>0</v>
      </c>
      <c r="Q151" s="22"/>
      <c r="R151" s="23"/>
      <c r="S151" s="24" t="str">
        <f t="shared" si="34"/>
        <v/>
      </c>
      <c r="T151" s="21">
        <f t="shared" si="35"/>
        <v>52.800000000000004</v>
      </c>
      <c r="U151" s="25">
        <f>MONTH(A:A)</f>
        <v>10</v>
      </c>
      <c r="V151" s="26">
        <f>YEAR(A:A)</f>
        <v>2010</v>
      </c>
      <c r="W151" s="27"/>
      <c r="Y151" s="29"/>
    </row>
    <row r="152" spans="1:25" s="28" customFormat="1" ht="18" x14ac:dyDescent="0.25">
      <c r="A152" s="14">
        <v>40462</v>
      </c>
      <c r="B152" s="15">
        <v>829</v>
      </c>
      <c r="C152" s="15">
        <f>IF(ISNA(VLOOKUP(B152,Trier!$A$1:$E$32,2,FALSE)),"",VLOOKUP(B152,Trier!$A$1:$E$32,2,FALSE))</f>
        <v>929</v>
      </c>
      <c r="D152" s="15">
        <f>IF(ISNA(VLOOKUP(B152,Trier!$A$1:$E$32,3,FALSE)),"",VLOOKUP(B152,Trier!$A$1:$E$32,3,FALSE))</f>
        <v>104</v>
      </c>
      <c r="E152" s="16" t="str">
        <f>IF(ISNA(VLOOKUP(B152,Trier!$A$1:$E$32,4,FALSE)),"",VLOOKUP(B152,Trier!$A$1:$E$32,4,FALSE))</f>
        <v>Carotte1</v>
      </c>
      <c r="F152" s="17" t="str">
        <f>IF(ISNA(VLOOKUP(B152,Trier!$A$1:$E$32,5,FALSE)),"",VLOOKUP(B152,Trier!$A$1:$E$32,5,FALSE))</f>
        <v>Carotte</v>
      </c>
      <c r="G152" s="15">
        <f>IF(ISERROR(VLOOKUP(B152,Trier!$A$1:$F$32,6,FALSE)),"",VLOOKUP(B152,Trier!$A$1:$F$32,6,FALSE))</f>
        <v>1</v>
      </c>
      <c r="H152" s="18" t="str">
        <f>IF(ISERROR(VLOOKUP(B152,Trier!$A$1:$G$32,7,FALSE)),"",VLOOKUP(B152,Trier!$A$1:$G$32,7,FALSE))</f>
        <v>miy</v>
      </c>
      <c r="I152" s="19">
        <v>4.4000000000000004</v>
      </c>
      <c r="J152" s="23">
        <v>1</v>
      </c>
      <c r="K152" s="21">
        <f t="shared" si="32"/>
        <v>380.16000000000008</v>
      </c>
      <c r="L152" s="18">
        <f>IF(ISERROR(VLOOKUP(B152,Trier!$A$1:$H$32,8,FALSE)),"",VLOOKUP(B152,Trier!$A$1:$H$32,8,FALSE))</f>
        <v>0</v>
      </c>
      <c r="M152" s="22"/>
      <c r="N152" s="23"/>
      <c r="O152" s="24" t="str">
        <f t="shared" si="33"/>
        <v/>
      </c>
      <c r="P152" s="18">
        <f>IF(ISERROR(VLOOKUP(B152,Trier!$A$1:$I$32,9,FALSE)),"",VLOOKUP(B152,Trier!$A$1:$I$32,9,FALSE))</f>
        <v>0</v>
      </c>
      <c r="Q152" s="22"/>
      <c r="R152" s="23"/>
      <c r="S152" s="24" t="str">
        <f t="shared" si="34"/>
        <v/>
      </c>
      <c r="T152" s="21">
        <f t="shared" si="35"/>
        <v>380.16000000000008</v>
      </c>
      <c r="U152" s="25">
        <f>MONTH(A:A)</f>
        <v>10</v>
      </c>
      <c r="V152" s="26">
        <f>YEAR(A:A)</f>
        <v>2010</v>
      </c>
      <c r="W152" s="27"/>
      <c r="Y152" s="29"/>
    </row>
    <row r="153" spans="1:25" s="28" customFormat="1" ht="18" x14ac:dyDescent="0.25">
      <c r="A153" s="14">
        <v>40499</v>
      </c>
      <c r="B153" s="15">
        <v>829</v>
      </c>
      <c r="C153" s="15">
        <f>IF(ISNA(VLOOKUP(B153,Trier!$A$1:$E$32,2,FALSE)),"",VLOOKUP(B153,Trier!$A$1:$E$32,2,FALSE))</f>
        <v>929</v>
      </c>
      <c r="D153" s="15">
        <f>IF(ISNA(VLOOKUP(B153,Trier!$A$1:$E$32,3,FALSE)),"",VLOOKUP(B153,Trier!$A$1:$E$32,3,FALSE))</f>
        <v>104</v>
      </c>
      <c r="E153" s="16" t="str">
        <f>IF(ISNA(VLOOKUP(B153,Trier!$A$1:$E$32,4,FALSE)),"",VLOOKUP(B153,Trier!$A$1:$E$32,4,FALSE))</f>
        <v>Carotte1</v>
      </c>
      <c r="F153" s="17" t="str">
        <f>IF(ISNA(VLOOKUP(B153,Trier!$A$1:$E$32,5,FALSE)),"",VLOOKUP(B153,Trier!$A$1:$E$32,5,FALSE))</f>
        <v>Carotte</v>
      </c>
      <c r="G153" s="15">
        <f>IF(ISERROR(VLOOKUP(B153,Trier!$A$1:$F$32,6,FALSE)),"",VLOOKUP(B153,Trier!$A$1:$F$32,6,FALSE))</f>
        <v>1</v>
      </c>
      <c r="H153" s="18" t="str">
        <f>IF(ISERROR(VLOOKUP(B153,Trier!$A$1:$G$32,7,FALSE)),"",VLOOKUP(B153,Trier!$A$1:$G$32,7,FALSE))</f>
        <v>miy</v>
      </c>
      <c r="I153" s="19">
        <v>10.199999999999999</v>
      </c>
      <c r="J153" s="23">
        <v>1</v>
      </c>
      <c r="K153" s="21">
        <f t="shared" si="32"/>
        <v>881.28</v>
      </c>
      <c r="L153" s="18">
        <f>IF(ISERROR(VLOOKUP(B153,Trier!$A$1:$H$32,8,FALSE)),"",VLOOKUP(B153,Trier!$A$1:$H$32,8,FALSE))</f>
        <v>0</v>
      </c>
      <c r="M153" s="22"/>
      <c r="N153" s="23"/>
      <c r="O153" s="24" t="str">
        <f t="shared" si="33"/>
        <v/>
      </c>
      <c r="P153" s="18">
        <f>IF(ISERROR(VLOOKUP(B153,Trier!$A$1:$I$32,9,FALSE)),"",VLOOKUP(B153,Trier!$A$1:$I$32,9,FALSE))</f>
        <v>0</v>
      </c>
      <c r="Q153" s="22"/>
      <c r="R153" s="23"/>
      <c r="S153" s="24" t="str">
        <f t="shared" si="34"/>
        <v/>
      </c>
      <c r="T153" s="21">
        <f t="shared" si="35"/>
        <v>881.28</v>
      </c>
      <c r="U153" s="25">
        <f>MONTH(A:A)</f>
        <v>11</v>
      </c>
      <c r="V153" s="26">
        <f>YEAR(A:A)</f>
        <v>2010</v>
      </c>
      <c r="W153" s="27"/>
      <c r="Y153" s="29"/>
    </row>
    <row r="154" spans="1:25" s="28" customFormat="1" ht="18" x14ac:dyDescent="0.25">
      <c r="A154" s="14">
        <v>40560</v>
      </c>
      <c r="B154" s="15">
        <v>829</v>
      </c>
      <c r="C154" s="15">
        <f>IF(ISNA(VLOOKUP(B154,Trier!$A$1:$E$32,2,FALSE)),"",VLOOKUP(B154,Trier!$A$1:$E$32,2,FALSE))</f>
        <v>929</v>
      </c>
      <c r="D154" s="15">
        <f>IF(ISNA(VLOOKUP(B154,Trier!$A$1:$E$32,3,FALSE)),"",VLOOKUP(B154,Trier!$A$1:$E$32,3,FALSE))</f>
        <v>104</v>
      </c>
      <c r="E154" s="16" t="str">
        <f>IF(ISNA(VLOOKUP(B154,Trier!$A$1:$E$32,4,FALSE)),"",VLOOKUP(B154,Trier!$A$1:$E$32,4,FALSE))</f>
        <v>Carotte1</v>
      </c>
      <c r="F154" s="17" t="str">
        <f>IF(ISNA(VLOOKUP(B154,Trier!$A$1:$E$32,5,FALSE)),"",VLOOKUP(B154,Trier!$A$1:$E$32,5,FALSE))</f>
        <v>Carotte</v>
      </c>
      <c r="G154" s="15">
        <f>IF(ISERROR(VLOOKUP(B154,Trier!$A$1:$F$32,6,FALSE)),"",VLOOKUP(B154,Trier!$A$1:$F$32,6,FALSE))</f>
        <v>1</v>
      </c>
      <c r="H154" s="18" t="str">
        <f>IF(ISERROR(VLOOKUP(B154,Trier!$A$1:$G$32,7,FALSE)),"",VLOOKUP(B154,Trier!$A$1:$G$32,7,FALSE))</f>
        <v>miy</v>
      </c>
      <c r="I154" s="19">
        <v>8.5</v>
      </c>
      <c r="J154" s="23">
        <v>1</v>
      </c>
      <c r="K154" s="21">
        <f t="shared" si="32"/>
        <v>734.40000000000009</v>
      </c>
      <c r="L154" s="18">
        <f>IF(ISERROR(VLOOKUP(B154,Trier!$A$1:$H$32,8,FALSE)),"",VLOOKUP(B154,Trier!$A$1:$H$32,8,FALSE))</f>
        <v>0</v>
      </c>
      <c r="M154" s="22"/>
      <c r="N154" s="23"/>
      <c r="O154" s="24" t="str">
        <f t="shared" si="33"/>
        <v/>
      </c>
      <c r="P154" s="18">
        <f>IF(ISERROR(VLOOKUP(B154,Trier!$A$1:$I$32,9,FALSE)),"",VLOOKUP(B154,Trier!$A$1:$I$32,9,FALSE))</f>
        <v>0</v>
      </c>
      <c r="Q154" s="22"/>
      <c r="R154" s="23"/>
      <c r="S154" s="24" t="str">
        <f t="shared" si="34"/>
        <v/>
      </c>
      <c r="T154" s="21">
        <f t="shared" si="35"/>
        <v>734.40000000000009</v>
      </c>
      <c r="U154" s="25">
        <f>MONTH(A:A)</f>
        <v>1</v>
      </c>
      <c r="V154" s="26">
        <f>YEAR(A:A)</f>
        <v>2011</v>
      </c>
      <c r="W154" s="27"/>
      <c r="Y154" s="29"/>
    </row>
    <row r="155" spans="1:25" s="28" customFormat="1" ht="18" x14ac:dyDescent="0.25">
      <c r="A155" s="14">
        <v>40634</v>
      </c>
      <c r="B155" s="15">
        <v>823</v>
      </c>
      <c r="C155" s="15">
        <f>IF(ISNA(VLOOKUP(B155,Trier!$A$1:$E$32,2,FALSE)),"",VLOOKUP(B155,Trier!$A$1:$E$32,2,FALSE))</f>
        <v>923</v>
      </c>
      <c r="D155" s="15">
        <f>IF(ISNA(VLOOKUP(B155,Trier!$A$1:$E$32,3,FALSE)),"",VLOOKUP(B155,Trier!$A$1:$E$32,3,FALSE))</f>
        <v>104</v>
      </c>
      <c r="E155" s="16" t="str">
        <f>IF(ISNA(VLOOKUP(B155,Trier!$A$1:$E$32,4,FALSE)),"",VLOOKUP(B155,Trier!$A$1:$E$32,4,FALSE))</f>
        <v>Osfond1</v>
      </c>
      <c r="F155" s="17" t="str">
        <f>IF(ISNA(VLOOKUP(B155,Trier!$A$1:$E$32,5,FALSE)),"",VLOOKUP(B155,Trier!$A$1:$E$32,5,FALSE))</f>
        <v>noisette</v>
      </c>
      <c r="G155" s="15">
        <f>IF(ISERROR(VLOOKUP(B155,Trier!$A$1:$F$32,6,FALSE)),"",VLOOKUP(B155,Trier!$A$1:$F$32,6,FALSE))</f>
        <v>1</v>
      </c>
      <c r="H155" s="18" t="str">
        <f>IF(ISERROR(VLOOKUP(B155,Trier!$A$1:$G$32,7,FALSE)),"",VLOOKUP(B155,Trier!$A$1:$G$32,7,FALSE))</f>
        <v>om</v>
      </c>
      <c r="I155" s="19">
        <v>10</v>
      </c>
      <c r="J155" s="23">
        <v>18</v>
      </c>
      <c r="K155" s="21">
        <f t="shared" si="32"/>
        <v>48.000000000000007</v>
      </c>
      <c r="L155" s="18">
        <f>IF(ISERROR(VLOOKUP(B155,Trier!$A$1:$H$32,8,FALSE)),"",VLOOKUP(B155,Trier!$A$1:$H$32,8,FALSE))</f>
        <v>0</v>
      </c>
      <c r="M155" s="22"/>
      <c r="N155" s="23"/>
      <c r="O155" s="24" t="str">
        <f t="shared" si="33"/>
        <v/>
      </c>
      <c r="P155" s="18">
        <f>IF(ISERROR(VLOOKUP(B155,Trier!$A$1:$I$32,9,FALSE)),"",VLOOKUP(B155,Trier!$A$1:$I$32,9,FALSE))</f>
        <v>0</v>
      </c>
      <c r="Q155" s="22"/>
      <c r="R155" s="23"/>
      <c r="S155" s="24" t="str">
        <f t="shared" si="34"/>
        <v/>
      </c>
      <c r="T155" s="21">
        <f t="shared" si="35"/>
        <v>48.000000000000007</v>
      </c>
      <c r="U155" s="25">
        <f>MONTH(A:A)</f>
        <v>4</v>
      </c>
      <c r="V155" s="26">
        <f>YEAR(A:A)</f>
        <v>2011</v>
      </c>
      <c r="W155" s="27"/>
      <c r="Y155" s="29"/>
    </row>
    <row r="156" spans="1:25" s="28" customFormat="1" ht="18" x14ac:dyDescent="0.25">
      <c r="A156" s="14">
        <v>40634</v>
      </c>
      <c r="B156" s="15">
        <v>815</v>
      </c>
      <c r="C156" s="15">
        <f>IF(ISNA(VLOOKUP(B156,Trier!$A$1:$E$32,2,FALSE)),"",VLOOKUP(B156,Trier!$A$1:$E$32,2,FALSE))</f>
        <v>915</v>
      </c>
      <c r="D156" s="15">
        <f>IF(ISNA(VLOOKUP(B156,Trier!$A$1:$E$32,3,FALSE)),"",VLOOKUP(B156,Trier!$A$1:$E$32,3,FALSE))</f>
        <v>104</v>
      </c>
      <c r="E156" s="16" t="str">
        <f>IF(ISNA(VLOOKUP(B156,Trier!$A$1:$E$32,4,FALSE)),"",VLOOKUP(B156,Trier!$A$1:$E$32,4,FALSE))</f>
        <v>groseille</v>
      </c>
      <c r="F156" s="17" t="str">
        <f>IF(ISNA(VLOOKUP(B156,Trier!$A$1:$E$32,5,FALSE)),"",VLOOKUP(B156,Trier!$A$1:$E$32,5,FALSE))</f>
        <v>groseille</v>
      </c>
      <c r="G156" s="15">
        <f>IF(ISERROR(VLOOKUP(B156,Trier!$A$1:$F$32,6,FALSE)),"",VLOOKUP(B156,Trier!$A$1:$F$32,6,FALSE))</f>
        <v>3</v>
      </c>
      <c r="H156" s="18" t="str">
        <f>IF(ISERROR(VLOOKUP(B156,Trier!$A$1:$G$32,7,FALSE)),"",VLOOKUP(B156,Trier!$A$1:$G$32,7,FALSE))</f>
        <v>yty</v>
      </c>
      <c r="I156" s="19">
        <v>10</v>
      </c>
      <c r="J156" s="23">
        <v>50</v>
      </c>
      <c r="K156" s="21">
        <f t="shared" si="32"/>
        <v>17.28</v>
      </c>
      <c r="L156" s="18" t="str">
        <f>IF(ISERROR(VLOOKUP(B156,Trier!$A$1:$H$32,8,FALSE)),"",VLOOKUP(B156,Trier!$A$1:$H$32,8,FALSE))</f>
        <v>qgtysjh</v>
      </c>
      <c r="M156" s="22">
        <v>2.5</v>
      </c>
      <c r="N156" s="23">
        <v>10</v>
      </c>
      <c r="O156" s="24">
        <f t="shared" si="33"/>
        <v>21.6</v>
      </c>
      <c r="P156" s="18" t="str">
        <f>IF(ISERROR(VLOOKUP(B156,Trier!$A$1:$I$32,9,FALSE)),"",VLOOKUP(B156,Trier!$A$1:$I$32,9,FALSE))</f>
        <v>;,hfc</v>
      </c>
      <c r="Q156" s="22"/>
      <c r="R156" s="23"/>
      <c r="S156" s="24" t="str">
        <f t="shared" si="34"/>
        <v/>
      </c>
      <c r="T156" s="21">
        <f t="shared" si="35"/>
        <v>38.880000000000003</v>
      </c>
      <c r="U156" s="25">
        <f>MONTH(A:A)</f>
        <v>4</v>
      </c>
      <c r="V156" s="26">
        <f>YEAR(A:A)</f>
        <v>2011</v>
      </c>
      <c r="W156" s="27"/>
      <c r="Y156" s="29"/>
    </row>
    <row r="157" spans="1:25" s="28" customFormat="1" ht="18" x14ac:dyDescent="0.25">
      <c r="A157" s="14">
        <v>40634</v>
      </c>
      <c r="B157" s="15">
        <v>816</v>
      </c>
      <c r="C157" s="15">
        <f>IF(ISNA(VLOOKUP(B157,Trier!$A$1:$E$32,2,FALSE)),"",VLOOKUP(B157,Trier!$A$1:$E$32,2,FALSE))</f>
        <v>916</v>
      </c>
      <c r="D157" s="15">
        <f>IF(ISNA(VLOOKUP(B157,Trier!$A$1:$E$32,3,FALSE)),"",VLOOKUP(B157,Trier!$A$1:$E$32,3,FALSE))</f>
        <v>104</v>
      </c>
      <c r="E157" s="16" t="str">
        <f>IF(ISNA(VLOOKUP(B157,Trier!$A$1:$E$32,4,FALSE)),"",VLOOKUP(B157,Trier!$A$1:$E$32,4,FALSE))</f>
        <v>raisin1</v>
      </c>
      <c r="F157" s="17" t="str">
        <f>IF(ISNA(VLOOKUP(B157,Trier!$A$1:$E$32,5,FALSE)),"",VLOOKUP(B157,Trier!$A$1:$E$32,5,FALSE))</f>
        <v>raisin</v>
      </c>
      <c r="G157" s="15">
        <f>IF(ISERROR(VLOOKUP(B157,Trier!$A$1:$F$32,6,FALSE)),"",VLOOKUP(B157,Trier!$A$1:$F$32,6,FALSE))</f>
        <v>3</v>
      </c>
      <c r="H157" s="18" t="str">
        <f>IF(ISERROR(VLOOKUP(B157,Trier!$A$1:$G$32,7,FALSE)),"",VLOOKUP(B157,Trier!$A$1:$G$32,7,FALSE))</f>
        <v>tery</v>
      </c>
      <c r="I157" s="19">
        <v>10</v>
      </c>
      <c r="J157" s="23">
        <v>104</v>
      </c>
      <c r="K157" s="21">
        <f t="shared" si="32"/>
        <v>8.3076923076923084</v>
      </c>
      <c r="L157" s="18" t="str">
        <f>IF(ISERROR(VLOOKUP(B157,Trier!$A$1:$H$32,8,FALSE)),"",VLOOKUP(B157,Trier!$A$1:$H$32,8,FALSE))</f>
        <v>frshsj</v>
      </c>
      <c r="M157" s="22">
        <v>10</v>
      </c>
      <c r="N157" s="23">
        <v>96</v>
      </c>
      <c r="O157" s="24">
        <f t="shared" si="33"/>
        <v>9.0000000000000018</v>
      </c>
      <c r="P157" s="18" t="str">
        <f>IF(ISERROR(VLOOKUP(B157,Trier!$A$1:$I$32,9,FALSE)),"",VLOOKUP(B157,Trier!$A$1:$I$32,9,FALSE))</f>
        <v>jdhjs</v>
      </c>
      <c r="Q157" s="22">
        <v>10</v>
      </c>
      <c r="R157" s="23">
        <v>18</v>
      </c>
      <c r="S157" s="24">
        <f t="shared" si="34"/>
        <v>48.000000000000007</v>
      </c>
      <c r="T157" s="21">
        <f t="shared" si="35"/>
        <v>65.307692307692321</v>
      </c>
      <c r="U157" s="25">
        <f>MONTH(A:A)</f>
        <v>4</v>
      </c>
      <c r="V157" s="26">
        <f>YEAR(A:A)</f>
        <v>2011</v>
      </c>
      <c r="W157" s="27"/>
      <c r="Y157" s="29"/>
    </row>
    <row r="158" spans="1:25" s="28" customFormat="1" ht="18" x14ac:dyDescent="0.25">
      <c r="A158" s="14">
        <v>40634</v>
      </c>
      <c r="B158" s="15">
        <v>817</v>
      </c>
      <c r="C158" s="15">
        <f>IF(ISNA(VLOOKUP(B158,Trier!$A$1:$E$32,2,FALSE)),"",VLOOKUP(B158,Trier!$A$1:$E$32,2,FALSE))</f>
        <v>917</v>
      </c>
      <c r="D158" s="15">
        <f>IF(ISNA(VLOOKUP(B158,Trier!$A$1:$E$32,3,FALSE)),"",VLOOKUP(B158,Trier!$A$1:$E$32,3,FALSE))</f>
        <v>104</v>
      </c>
      <c r="E158" s="16" t="str">
        <f>IF(ISNA(VLOOKUP(B158,Trier!$A$1:$E$32,4,FALSE)),"",VLOOKUP(B158,Trier!$A$1:$E$32,4,FALSE))</f>
        <v>fraise1</v>
      </c>
      <c r="F158" s="17" t="str">
        <f>IF(ISNA(VLOOKUP(B158,Trier!$A$1:$E$32,5,FALSE)),"",VLOOKUP(B158,Trier!$A$1:$E$32,5,FALSE))</f>
        <v>fraise</v>
      </c>
      <c r="G158" s="15">
        <f>IF(ISERROR(VLOOKUP(B158,Trier!$A$1:$F$32,6,FALSE)),"",VLOOKUP(B158,Trier!$A$1:$F$32,6,FALSE))</f>
        <v>2</v>
      </c>
      <c r="H158" s="18" t="str">
        <f>IF(ISERROR(VLOOKUP(B158,Trier!$A$1:$G$32,7,FALSE)),"",VLOOKUP(B158,Trier!$A$1:$G$32,7,FALSE))</f>
        <v>kuy</v>
      </c>
      <c r="I158" s="19">
        <v>10</v>
      </c>
      <c r="J158" s="23">
        <v>28</v>
      </c>
      <c r="K158" s="21">
        <f t="shared" si="32"/>
        <v>30.857142857142861</v>
      </c>
      <c r="L158" s="18" t="str">
        <f>IF(ISERROR(VLOOKUP(B158,Trier!$A$1:$H$32,8,FALSE)),"",VLOOKUP(B158,Trier!$A$1:$H$32,8,FALSE))</f>
        <v>gfshs</v>
      </c>
      <c r="M158" s="22">
        <v>10</v>
      </c>
      <c r="N158" s="23">
        <v>11</v>
      </c>
      <c r="O158" s="24">
        <f t="shared" si="33"/>
        <v>78.545454545454547</v>
      </c>
      <c r="P158" s="18">
        <f>IF(ISERROR(VLOOKUP(B158,Trier!$A$1:$I$32,9,FALSE)),"",VLOOKUP(B158,Trier!$A$1:$I$32,9,FALSE))</f>
        <v>0</v>
      </c>
      <c r="Q158" s="22"/>
      <c r="R158" s="23"/>
      <c r="S158" s="24" t="str">
        <f t="shared" si="34"/>
        <v/>
      </c>
      <c r="T158" s="21">
        <f t="shared" si="35"/>
        <v>109.40259740259741</v>
      </c>
      <c r="U158" s="25">
        <f>MONTH(A:A)</f>
        <v>4</v>
      </c>
      <c r="V158" s="26">
        <f>YEAR(A:A)</f>
        <v>2011</v>
      </c>
      <c r="W158" s="27"/>
      <c r="Y158" s="29"/>
    </row>
    <row r="159" spans="1:25" s="28" customFormat="1" ht="18" x14ac:dyDescent="0.25">
      <c r="A159" s="14">
        <v>40634</v>
      </c>
      <c r="B159" s="15">
        <v>829</v>
      </c>
      <c r="C159" s="15">
        <f>IF(ISNA(VLOOKUP(B159,Trier!$A$1:$E$32,2,FALSE)),"",VLOOKUP(B159,Trier!$A$1:$E$32,2,FALSE))</f>
        <v>929</v>
      </c>
      <c r="D159" s="15">
        <f>IF(ISNA(VLOOKUP(B159,Trier!$A$1:$E$32,3,FALSE)),"",VLOOKUP(B159,Trier!$A$1:$E$32,3,FALSE))</f>
        <v>104</v>
      </c>
      <c r="E159" s="16" t="str">
        <f>IF(ISNA(VLOOKUP(B159,Trier!$A$1:$E$32,4,FALSE)),"",VLOOKUP(B159,Trier!$A$1:$E$32,4,FALSE))</f>
        <v>Carotte1</v>
      </c>
      <c r="F159" s="17" t="str">
        <f>IF(ISNA(VLOOKUP(B159,Trier!$A$1:$E$32,5,FALSE)),"",VLOOKUP(B159,Trier!$A$1:$E$32,5,FALSE))</f>
        <v>Carotte</v>
      </c>
      <c r="G159" s="15">
        <f>IF(ISERROR(VLOOKUP(B159,Trier!$A$1:$F$32,6,FALSE)),"",VLOOKUP(B159,Trier!$A$1:$F$32,6,FALSE))</f>
        <v>1</v>
      </c>
      <c r="H159" s="18" t="str">
        <f>IF(ISERROR(VLOOKUP(B159,Trier!$A$1:$G$32,7,FALSE)),"",VLOOKUP(B159,Trier!$A$1:$G$32,7,FALSE))</f>
        <v>miy</v>
      </c>
      <c r="I159" s="19">
        <v>8</v>
      </c>
      <c r="J159" s="23">
        <v>1</v>
      </c>
      <c r="K159" s="21">
        <f t="shared" si="32"/>
        <v>691.2</v>
      </c>
      <c r="L159" s="18">
        <f>IF(ISERROR(VLOOKUP(B159,Trier!$A$1:$H$32,8,FALSE)),"",VLOOKUP(B159,Trier!$A$1:$H$32,8,FALSE))</f>
        <v>0</v>
      </c>
      <c r="M159" s="22"/>
      <c r="N159" s="23"/>
      <c r="O159" s="24" t="str">
        <f t="shared" si="33"/>
        <v/>
      </c>
      <c r="P159" s="18">
        <f>IF(ISERROR(VLOOKUP(B159,Trier!$A$1:$I$32,9,FALSE)),"",VLOOKUP(B159,Trier!$A$1:$I$32,9,FALSE))</f>
        <v>0</v>
      </c>
      <c r="Q159" s="22"/>
      <c r="R159" s="23"/>
      <c r="S159" s="24" t="str">
        <f t="shared" si="34"/>
        <v/>
      </c>
      <c r="T159" s="21">
        <f t="shared" si="35"/>
        <v>691.2</v>
      </c>
      <c r="U159" s="25">
        <f>MONTH(A:A)</f>
        <v>4</v>
      </c>
      <c r="V159" s="26">
        <f>YEAR(A:A)</f>
        <v>2011</v>
      </c>
      <c r="W159" s="27"/>
      <c r="Y159" s="29"/>
    </row>
    <row r="160" spans="1:25" s="28" customFormat="1" ht="18" x14ac:dyDescent="0.25">
      <c r="A160" s="14">
        <v>40638</v>
      </c>
      <c r="B160" s="15">
        <v>823</v>
      </c>
      <c r="C160" s="15">
        <f>IF(ISNA(VLOOKUP(B160,Trier!$A$1:$E$32,2,FALSE)),"",VLOOKUP(B160,Trier!$A$1:$E$32,2,FALSE))</f>
        <v>923</v>
      </c>
      <c r="D160" s="15">
        <f>IF(ISNA(VLOOKUP(B160,Trier!$A$1:$E$32,3,FALSE)),"",VLOOKUP(B160,Trier!$A$1:$E$32,3,FALSE))</f>
        <v>104</v>
      </c>
      <c r="E160" s="16" t="str">
        <f>IF(ISNA(VLOOKUP(B160,Trier!$A$1:$E$32,4,FALSE)),"",VLOOKUP(B160,Trier!$A$1:$E$32,4,FALSE))</f>
        <v>Osfond1</v>
      </c>
      <c r="F160" s="17" t="str">
        <f>IF(ISNA(VLOOKUP(B160,Trier!$A$1:$E$32,5,FALSE)),"",VLOOKUP(B160,Trier!$A$1:$E$32,5,FALSE))</f>
        <v>noisette</v>
      </c>
      <c r="G160" s="15">
        <f>IF(ISERROR(VLOOKUP(B160,Trier!$A$1:$F$32,6,FALSE)),"",VLOOKUP(B160,Trier!$A$1:$F$32,6,FALSE))</f>
        <v>1</v>
      </c>
      <c r="H160" s="18" t="str">
        <f>IF(ISERROR(VLOOKUP(B160,Trier!$A$1:$G$32,7,FALSE)),"",VLOOKUP(B160,Trier!$A$1:$G$32,7,FALSE))</f>
        <v>om</v>
      </c>
      <c r="I160" s="19">
        <v>10</v>
      </c>
      <c r="J160" s="23">
        <v>9.1999999999999993</v>
      </c>
      <c r="K160" s="21">
        <f t="shared" si="32"/>
        <v>93.913043478260889</v>
      </c>
      <c r="L160" s="18">
        <f>IF(ISERROR(VLOOKUP(B160,Trier!$A$1:$H$32,8,FALSE)),"",VLOOKUP(B160,Trier!$A$1:$H$32,8,FALSE))</f>
        <v>0</v>
      </c>
      <c r="M160" s="22"/>
      <c r="N160" s="23"/>
      <c r="O160" s="24" t="str">
        <f t="shared" si="33"/>
        <v/>
      </c>
      <c r="P160" s="18">
        <f>IF(ISERROR(VLOOKUP(B160,Trier!$A$1:$I$32,9,FALSE)),"",VLOOKUP(B160,Trier!$A$1:$I$32,9,FALSE))</f>
        <v>0</v>
      </c>
      <c r="Q160" s="22"/>
      <c r="R160" s="23"/>
      <c r="S160" s="24" t="str">
        <f t="shared" si="34"/>
        <v/>
      </c>
      <c r="T160" s="21">
        <f t="shared" si="35"/>
        <v>93.913043478260889</v>
      </c>
      <c r="U160" s="25">
        <f>MONTH(A:A)</f>
        <v>4</v>
      </c>
      <c r="V160" s="26">
        <f>YEAR(A:A)</f>
        <v>2011</v>
      </c>
      <c r="W160" s="27"/>
      <c r="Y160" s="29"/>
    </row>
    <row r="161" spans="1:25" s="28" customFormat="1" ht="18" x14ac:dyDescent="0.25">
      <c r="A161" s="14">
        <v>40652</v>
      </c>
      <c r="B161" s="15">
        <v>829</v>
      </c>
      <c r="C161" s="15">
        <f>IF(ISNA(VLOOKUP(B161,Trier!$A$1:$E$32,2,FALSE)),"",VLOOKUP(B161,Trier!$A$1:$E$32,2,FALSE))</f>
        <v>929</v>
      </c>
      <c r="D161" s="15">
        <f>IF(ISNA(VLOOKUP(B161,Trier!$A$1:$E$32,3,FALSE)),"",VLOOKUP(B161,Trier!$A$1:$E$32,3,FALSE))</f>
        <v>104</v>
      </c>
      <c r="E161" s="16" t="str">
        <f>IF(ISNA(VLOOKUP(B161,Trier!$A$1:$E$32,4,FALSE)),"",VLOOKUP(B161,Trier!$A$1:$E$32,4,FALSE))</f>
        <v>Carotte1</v>
      </c>
      <c r="F161" s="17" t="str">
        <f>IF(ISNA(VLOOKUP(B161,Trier!$A$1:$E$32,5,FALSE)),"",VLOOKUP(B161,Trier!$A$1:$E$32,5,FALSE))</f>
        <v>Carotte</v>
      </c>
      <c r="G161" s="15">
        <f>IF(ISERROR(VLOOKUP(B161,Trier!$A$1:$F$32,6,FALSE)),"",VLOOKUP(B161,Trier!$A$1:$F$32,6,FALSE))</f>
        <v>1</v>
      </c>
      <c r="H161" s="18" t="str">
        <f>IF(ISERROR(VLOOKUP(B161,Trier!$A$1:$G$32,7,FALSE)),"",VLOOKUP(B161,Trier!$A$1:$G$32,7,FALSE))</f>
        <v>miy</v>
      </c>
      <c r="I161" s="19">
        <v>5</v>
      </c>
      <c r="J161" s="23">
        <v>1</v>
      </c>
      <c r="K161" s="21">
        <f t="shared" si="32"/>
        <v>432</v>
      </c>
      <c r="L161" s="18">
        <f>IF(ISERROR(VLOOKUP(B161,Trier!$A$1:$H$32,8,FALSE)),"",VLOOKUP(B161,Trier!$A$1:$H$32,8,FALSE))</f>
        <v>0</v>
      </c>
      <c r="M161" s="22"/>
      <c r="N161" s="23"/>
      <c r="O161" s="24" t="str">
        <f t="shared" si="33"/>
        <v/>
      </c>
      <c r="P161" s="18">
        <f>IF(ISERROR(VLOOKUP(B161,Trier!$A$1:$I$32,9,FALSE)),"",VLOOKUP(B161,Trier!$A$1:$I$32,9,FALSE))</f>
        <v>0</v>
      </c>
      <c r="Q161" s="22"/>
      <c r="R161" s="23"/>
      <c r="S161" s="24" t="str">
        <f t="shared" si="34"/>
        <v/>
      </c>
      <c r="T161" s="21">
        <f t="shared" si="35"/>
        <v>432</v>
      </c>
      <c r="U161" s="25">
        <f>MONTH(A:A)</f>
        <v>4</v>
      </c>
      <c r="V161" s="26">
        <f>YEAR(A:A)</f>
        <v>2011</v>
      </c>
      <c r="W161" s="27"/>
      <c r="Y161" s="29"/>
    </row>
    <row r="162" spans="1:25" s="28" customFormat="1" ht="18" x14ac:dyDescent="0.25">
      <c r="A162" s="14">
        <v>40674</v>
      </c>
      <c r="B162" s="15">
        <v>829</v>
      </c>
      <c r="C162" s="15">
        <f>IF(ISNA(VLOOKUP(B162,Trier!$A$1:$E$32,2,FALSE)),"",VLOOKUP(B162,Trier!$A$1:$E$32,2,FALSE))</f>
        <v>929</v>
      </c>
      <c r="D162" s="15">
        <f>IF(ISNA(VLOOKUP(B162,Trier!$A$1:$E$32,3,FALSE)),"",VLOOKUP(B162,Trier!$A$1:$E$32,3,FALSE))</f>
        <v>104</v>
      </c>
      <c r="E162" s="16" t="str">
        <f>IF(ISNA(VLOOKUP(B162,Trier!$A$1:$E$32,4,FALSE)),"",VLOOKUP(B162,Trier!$A$1:$E$32,4,FALSE))</f>
        <v>Carotte1</v>
      </c>
      <c r="F162" s="17" t="str">
        <f>IF(ISNA(VLOOKUP(B162,Trier!$A$1:$E$32,5,FALSE)),"",VLOOKUP(B162,Trier!$A$1:$E$32,5,FALSE))</f>
        <v>Carotte</v>
      </c>
      <c r="G162" s="15">
        <f>IF(ISERROR(VLOOKUP(B162,Trier!$A$1:$F$32,6,FALSE)),"",VLOOKUP(B162,Trier!$A$1:$F$32,6,FALSE))</f>
        <v>1</v>
      </c>
      <c r="H162" s="18" t="str">
        <f>IF(ISERROR(VLOOKUP(B162,Trier!$A$1:$G$32,7,FALSE)),"",VLOOKUP(B162,Trier!$A$1:$G$32,7,FALSE))</f>
        <v>miy</v>
      </c>
      <c r="I162" s="19">
        <v>5</v>
      </c>
      <c r="J162" s="23">
        <v>1</v>
      </c>
      <c r="K162" s="21">
        <f t="shared" si="32"/>
        <v>432</v>
      </c>
      <c r="L162" s="18">
        <f>IF(ISERROR(VLOOKUP(B162,Trier!$A$1:$H$32,8,FALSE)),"",VLOOKUP(B162,Trier!$A$1:$H$32,8,FALSE))</f>
        <v>0</v>
      </c>
      <c r="M162" s="22"/>
      <c r="N162" s="23"/>
      <c r="O162" s="24" t="str">
        <f t="shared" si="33"/>
        <v/>
      </c>
      <c r="P162" s="18">
        <f>IF(ISERROR(VLOOKUP(B162,Trier!$A$1:$I$32,9,FALSE)),"",VLOOKUP(B162,Trier!$A$1:$I$32,9,FALSE))</f>
        <v>0</v>
      </c>
      <c r="Q162" s="22"/>
      <c r="R162" s="23"/>
      <c r="S162" s="24" t="str">
        <f t="shared" si="34"/>
        <v/>
      </c>
      <c r="T162" s="21">
        <f t="shared" si="35"/>
        <v>432</v>
      </c>
      <c r="U162" s="25">
        <f>MONTH(A:A)</f>
        <v>5</v>
      </c>
      <c r="V162" s="26">
        <f>YEAR(A:A)</f>
        <v>2011</v>
      </c>
      <c r="W162" s="27"/>
      <c r="Y162" s="29"/>
    </row>
    <row r="163" spans="1:25" s="28" customFormat="1" ht="18" x14ac:dyDescent="0.25">
      <c r="A163" s="14">
        <v>40680</v>
      </c>
      <c r="B163" s="15">
        <v>801</v>
      </c>
      <c r="C163" s="15">
        <f>IF(ISNA(VLOOKUP(B163,Trier!$A$1:$E$32,2,FALSE)),"",VLOOKUP(B163,Trier!$A$1:$E$32,2,FALSE))</f>
        <v>901</v>
      </c>
      <c r="D163" s="15">
        <f>IF(ISNA(VLOOKUP(B163,Trier!$A$1:$E$32,3,FALSE)),"",VLOOKUP(B163,Trier!$A$1:$E$32,3,FALSE))</f>
        <v>104</v>
      </c>
      <c r="E163" s="16" t="str">
        <f>IF(ISNA(VLOOKUP(B163,Trier!$A$1:$E$32,4,FALSE)),"",VLOOKUP(B163,Trier!$A$1:$E$32,4,FALSE))</f>
        <v>melon1</v>
      </c>
      <c r="F163" s="17" t="str">
        <f>IF(ISNA(VLOOKUP(B163,Trier!$A$1:$E$32,5,FALSE)),"",VLOOKUP(B163,Trier!$A$1:$E$32,5,FALSE))</f>
        <v>melon</v>
      </c>
      <c r="G163" s="15">
        <f>IF(ISERROR(VLOOKUP(B163,Trier!$A$1:$F$32,6,FALSE)),"",VLOOKUP(B163,Trier!$A$1:$F$32,6,FALSE))</f>
        <v>2</v>
      </c>
      <c r="H163" s="18" t="str">
        <f>IF(ISERROR(VLOOKUP(B163,Trier!$A$1:$G$32,7,FALSE)),"",VLOOKUP(B163,Trier!$A$1:$G$32,7,FALSE))</f>
        <v>bb</v>
      </c>
      <c r="I163" s="19">
        <v>1</v>
      </c>
      <c r="J163" s="23">
        <v>6</v>
      </c>
      <c r="K163" s="21">
        <f t="shared" si="32"/>
        <v>14.4</v>
      </c>
      <c r="L163" s="18" t="str">
        <f>IF(ISERROR(VLOOKUP(B163,Trier!$A$1:$H$32,8,FALSE)),"",VLOOKUP(B163,Trier!$A$1:$H$32,8,FALSE))</f>
        <v>nd,</v>
      </c>
      <c r="M163" s="22">
        <v>1</v>
      </c>
      <c r="N163" s="23">
        <v>4</v>
      </c>
      <c r="O163" s="24">
        <f t="shared" si="33"/>
        <v>21.6</v>
      </c>
      <c r="P163" s="18">
        <f>IF(ISERROR(VLOOKUP(B163,Trier!$A$1:$I$32,9,FALSE)),"",VLOOKUP(B163,Trier!$A$1:$I$32,9,FALSE))</f>
        <v>0</v>
      </c>
      <c r="Q163" s="22"/>
      <c r="R163" s="23"/>
      <c r="S163" s="24" t="str">
        <f t="shared" si="34"/>
        <v/>
      </c>
      <c r="T163" s="21">
        <f t="shared" si="35"/>
        <v>36</v>
      </c>
      <c r="U163" s="25">
        <f>MONTH(A:A)</f>
        <v>5</v>
      </c>
      <c r="V163" s="26">
        <f>YEAR(A:A)</f>
        <v>2011</v>
      </c>
      <c r="W163" s="27"/>
      <c r="Y163" s="29"/>
    </row>
    <row r="164" spans="1:25" s="28" customFormat="1" ht="18" x14ac:dyDescent="0.25">
      <c r="A164" s="14">
        <v>40682</v>
      </c>
      <c r="B164" s="15">
        <v>828</v>
      </c>
      <c r="C164" s="15">
        <f>IF(ISNA(VLOOKUP(B164,Trier!$A$1:$E$32,2,FALSE)),"",VLOOKUP(B164,Trier!$A$1:$E$32,2,FALSE))</f>
        <v>928</v>
      </c>
      <c r="D164" s="15">
        <f>IF(ISNA(VLOOKUP(B164,Trier!$A$1:$E$32,3,FALSE)),"",VLOOKUP(B164,Trier!$A$1:$E$32,3,FALSE))</f>
        <v>104</v>
      </c>
      <c r="E164" s="16" t="str">
        <f>IF(ISNA(VLOOKUP(B164,Trier!$A$1:$E$32,4,FALSE)),"",VLOOKUP(B164,Trier!$A$1:$E$32,4,FALSE))</f>
        <v>Radis1</v>
      </c>
      <c r="F164" s="17" t="str">
        <f>IF(ISNA(VLOOKUP(B164,Trier!$A$1:$E$32,5,FALSE)),"",VLOOKUP(B164,Trier!$A$1:$E$32,5,FALSE))</f>
        <v>Radis</v>
      </c>
      <c r="G164" s="15">
        <f>IF(ISERROR(VLOOKUP(B164,Trier!$A$1:$F$32,6,FALSE)),"",VLOOKUP(B164,Trier!$A$1:$F$32,6,FALSE))</f>
        <v>1</v>
      </c>
      <c r="H164" s="18" t="str">
        <f>IF(ISERROR(VLOOKUP(B164,Trier!$A$1:$G$32,7,FALSE)),"",VLOOKUP(B164,Trier!$A$1:$G$32,7,FALSE))</f>
        <v>ur</v>
      </c>
      <c r="I164" s="19">
        <v>1</v>
      </c>
      <c r="J164" s="23">
        <v>5</v>
      </c>
      <c r="K164" s="21">
        <f t="shared" si="32"/>
        <v>17.28</v>
      </c>
      <c r="L164" s="18">
        <f>IF(ISERROR(VLOOKUP(B164,Trier!$A$1:$H$32,8,FALSE)),"",VLOOKUP(B164,Trier!$A$1:$H$32,8,FALSE))</f>
        <v>0</v>
      </c>
      <c r="M164" s="22"/>
      <c r="N164" s="23"/>
      <c r="O164" s="24" t="str">
        <f t="shared" si="33"/>
        <v/>
      </c>
      <c r="P164" s="18">
        <f>IF(ISERROR(VLOOKUP(B164,Trier!$A$1:$I$32,9,FALSE)),"",VLOOKUP(B164,Trier!$A$1:$I$32,9,FALSE))</f>
        <v>0</v>
      </c>
      <c r="Q164" s="22"/>
      <c r="R164" s="23"/>
      <c r="S164" s="24" t="str">
        <f t="shared" si="34"/>
        <v/>
      </c>
      <c r="T164" s="21">
        <f t="shared" si="35"/>
        <v>17.28</v>
      </c>
      <c r="U164" s="25">
        <f>MONTH(A:A)</f>
        <v>5</v>
      </c>
      <c r="V164" s="26">
        <f>YEAR(A:A)</f>
        <v>2011</v>
      </c>
      <c r="W164" s="27"/>
      <c r="Y164" s="29"/>
    </row>
    <row r="165" spans="1:25" s="28" customFormat="1" ht="18" x14ac:dyDescent="0.25">
      <c r="A165" s="14">
        <v>40682</v>
      </c>
      <c r="B165" s="15">
        <v>813</v>
      </c>
      <c r="C165" s="15">
        <f>IF(ISNA(VLOOKUP(B165,Trier!$A$1:$E$32,2,FALSE)),"",VLOOKUP(B165,Trier!$A$1:$E$32,2,FALSE))</f>
        <v>913</v>
      </c>
      <c r="D165" s="15">
        <f>IF(ISNA(VLOOKUP(B165,Trier!$A$1:$E$32,3,FALSE)),"",VLOOKUP(B165,Trier!$A$1:$E$32,3,FALSE))</f>
        <v>104</v>
      </c>
      <c r="E165" s="16" t="str">
        <f>IF(ISNA(VLOOKUP(B165,Trier!$A$1:$E$32,4,FALSE)),"",VLOOKUP(B165,Trier!$A$1:$E$32,4,FALSE))</f>
        <v>cactus1</v>
      </c>
      <c r="F165" s="17" t="str">
        <f>IF(ISNA(VLOOKUP(B165,Trier!$A$1:$E$32,5,FALSE)),"",VLOOKUP(B165,Trier!$A$1:$E$32,5,FALSE))</f>
        <v>cactus</v>
      </c>
      <c r="G165" s="15">
        <f>IF(ISERROR(VLOOKUP(B165,Trier!$A$1:$F$32,6,FALSE)),"",VLOOKUP(B165,Trier!$A$1:$F$32,6,FALSE))</f>
        <v>1</v>
      </c>
      <c r="H165" s="18" t="str">
        <f>IF(ISERROR(VLOOKUP(B165,Trier!$A$1:$G$32,7,FALSE)),"",VLOOKUP(B165,Trier!$A$1:$G$32,7,FALSE))</f>
        <v>uj</v>
      </c>
      <c r="I165" s="19">
        <v>10</v>
      </c>
      <c r="J165" s="23">
        <v>134</v>
      </c>
      <c r="K165" s="21">
        <f t="shared" si="32"/>
        <v>6.4477611940298507</v>
      </c>
      <c r="L165" s="18">
        <f>IF(ISERROR(VLOOKUP(B165,Trier!$A$1:$H$32,8,FALSE)),"",VLOOKUP(B165,Trier!$A$1:$H$32,8,FALSE))</f>
        <v>0</v>
      </c>
      <c r="M165" s="22"/>
      <c r="N165" s="23"/>
      <c r="O165" s="24" t="str">
        <f t="shared" si="33"/>
        <v/>
      </c>
      <c r="P165" s="18">
        <f>IF(ISERROR(VLOOKUP(B165,Trier!$A$1:$I$32,9,FALSE)),"",VLOOKUP(B165,Trier!$A$1:$I$32,9,FALSE))</f>
        <v>0</v>
      </c>
      <c r="Q165" s="22"/>
      <c r="R165" s="23"/>
      <c r="S165" s="24" t="str">
        <f t="shared" si="34"/>
        <v/>
      </c>
      <c r="T165" s="21">
        <f t="shared" si="35"/>
        <v>6.4477611940298507</v>
      </c>
      <c r="U165" s="25">
        <f>MONTH(A:A)</f>
        <v>5</v>
      </c>
      <c r="V165" s="26">
        <f>YEAR(A:A)</f>
        <v>2011</v>
      </c>
      <c r="W165" s="27"/>
      <c r="Y165" s="29"/>
    </row>
    <row r="166" spans="1:25" s="28" customFormat="1" ht="18" x14ac:dyDescent="0.25">
      <c r="A166" s="14">
        <v>40682</v>
      </c>
      <c r="B166" s="15">
        <v>823</v>
      </c>
      <c r="C166" s="15">
        <f>IF(ISNA(VLOOKUP(B166,Trier!$A$1:$E$32,2,FALSE)),"",VLOOKUP(B166,Trier!$A$1:$E$32,2,FALSE))</f>
        <v>923</v>
      </c>
      <c r="D166" s="15">
        <f>IF(ISNA(VLOOKUP(B166,Trier!$A$1:$E$32,3,FALSE)),"",VLOOKUP(B166,Trier!$A$1:$E$32,3,FALSE))</f>
        <v>104</v>
      </c>
      <c r="E166" s="16" t="str">
        <f>IF(ISNA(VLOOKUP(B166,Trier!$A$1:$E$32,4,FALSE)),"",VLOOKUP(B166,Trier!$A$1:$E$32,4,FALSE))</f>
        <v>Osfond1</v>
      </c>
      <c r="F166" s="17" t="str">
        <f>IF(ISNA(VLOOKUP(B166,Trier!$A$1:$E$32,5,FALSE)),"",VLOOKUP(B166,Trier!$A$1:$E$32,5,FALSE))</f>
        <v>noisette</v>
      </c>
      <c r="G166" s="15">
        <f>IF(ISERROR(VLOOKUP(B166,Trier!$A$1:$F$32,6,FALSE)),"",VLOOKUP(B166,Trier!$A$1:$F$32,6,FALSE))</f>
        <v>1</v>
      </c>
      <c r="H166" s="18" t="str">
        <f>IF(ISERROR(VLOOKUP(B166,Trier!$A$1:$G$32,7,FALSE)),"",VLOOKUP(B166,Trier!$A$1:$G$32,7,FALSE))</f>
        <v>om</v>
      </c>
      <c r="I166" s="19">
        <v>10</v>
      </c>
      <c r="J166" s="23">
        <v>33</v>
      </c>
      <c r="K166" s="21">
        <f t="shared" si="32"/>
        <v>26.181818181818183</v>
      </c>
      <c r="L166" s="18">
        <f>IF(ISERROR(VLOOKUP(B166,Trier!$A$1:$H$32,8,FALSE)),"",VLOOKUP(B166,Trier!$A$1:$H$32,8,FALSE))</f>
        <v>0</v>
      </c>
      <c r="M166" s="22"/>
      <c r="N166" s="23"/>
      <c r="O166" s="24" t="str">
        <f t="shared" si="33"/>
        <v/>
      </c>
      <c r="P166" s="18">
        <f>IF(ISERROR(VLOOKUP(B166,Trier!$A$1:$I$32,9,FALSE)),"",VLOOKUP(B166,Trier!$A$1:$I$32,9,FALSE))</f>
        <v>0</v>
      </c>
      <c r="Q166" s="22"/>
      <c r="R166" s="23"/>
      <c r="S166" s="24" t="str">
        <f t="shared" si="34"/>
        <v/>
      </c>
      <c r="T166" s="21">
        <f t="shared" si="35"/>
        <v>26.181818181818183</v>
      </c>
      <c r="U166" s="25">
        <f>MONTH(A:A)</f>
        <v>5</v>
      </c>
      <c r="V166" s="26">
        <f>YEAR(A:A)</f>
        <v>2011</v>
      </c>
      <c r="W166" s="27"/>
      <c r="Y166" s="29"/>
    </row>
    <row r="167" spans="1:25" s="28" customFormat="1" ht="18" x14ac:dyDescent="0.25">
      <c r="A167" s="14">
        <v>40682</v>
      </c>
      <c r="B167" s="15">
        <v>824</v>
      </c>
      <c r="C167" s="15">
        <f>IF(ISNA(VLOOKUP(B167,Trier!$A$1:$E$32,2,FALSE)),"",VLOOKUP(B167,Trier!$A$1:$E$32,2,FALSE))</f>
        <v>924</v>
      </c>
      <c r="D167" s="15">
        <f>IF(ISNA(VLOOKUP(B167,Trier!$A$1:$E$32,3,FALSE)),"",VLOOKUP(B167,Trier!$A$1:$E$32,3,FALSE))</f>
        <v>104</v>
      </c>
      <c r="E167" s="16" t="str">
        <f>IF(ISNA(VLOOKUP(B167,Trier!$A$1:$E$32,4,FALSE)),"",VLOOKUP(B167,Trier!$A$1:$E$32,4,FALSE))</f>
        <v>poreaux1</v>
      </c>
      <c r="F167" s="17" t="str">
        <f>IF(ISNA(VLOOKUP(B167,Trier!$A$1:$E$32,5,FALSE)),"",VLOOKUP(B167,Trier!$A$1:$E$32,5,FALSE))</f>
        <v>poireaux</v>
      </c>
      <c r="G167" s="15">
        <f>IF(ISERROR(VLOOKUP(B167,Trier!$A$1:$F$32,6,FALSE)),"",VLOOKUP(B167,Trier!$A$1:$F$32,6,FALSE))</f>
        <v>1</v>
      </c>
      <c r="H167" s="18" t="str">
        <f>IF(ISERROR(VLOOKUP(B167,Trier!$A$1:$G$32,7,FALSE)),"",VLOOKUP(B167,Trier!$A$1:$G$32,7,FALSE))</f>
        <v>hghf</v>
      </c>
      <c r="I167" s="19">
        <v>10</v>
      </c>
      <c r="J167" s="23">
        <v>125</v>
      </c>
      <c r="K167" s="21">
        <f t="shared" si="32"/>
        <v>6.9120000000000008</v>
      </c>
      <c r="L167" s="18">
        <f>IF(ISERROR(VLOOKUP(B167,Trier!$A$1:$H$32,8,FALSE)),"",VLOOKUP(B167,Trier!$A$1:$H$32,8,FALSE))</f>
        <v>0</v>
      </c>
      <c r="M167" s="22"/>
      <c r="N167" s="23"/>
      <c r="O167" s="24" t="str">
        <f t="shared" si="33"/>
        <v/>
      </c>
      <c r="P167" s="18">
        <f>IF(ISERROR(VLOOKUP(B167,Trier!$A$1:$I$32,9,FALSE)),"",VLOOKUP(B167,Trier!$A$1:$I$32,9,FALSE))</f>
        <v>0</v>
      </c>
      <c r="Q167" s="22"/>
      <c r="R167" s="23"/>
      <c r="S167" s="24" t="str">
        <f t="shared" si="34"/>
        <v/>
      </c>
      <c r="T167" s="21">
        <f t="shared" si="35"/>
        <v>6.9120000000000008</v>
      </c>
      <c r="U167" s="25">
        <f>MONTH(A:A)</f>
        <v>5</v>
      </c>
      <c r="V167" s="26">
        <f>YEAR(A:A)</f>
        <v>2011</v>
      </c>
      <c r="W167" s="27"/>
      <c r="Y167" s="29"/>
    </row>
    <row r="168" spans="1:25" s="28" customFormat="1" ht="18" x14ac:dyDescent="0.25">
      <c r="A168" s="14">
        <v>40682</v>
      </c>
      <c r="B168" s="15">
        <v>825</v>
      </c>
      <c r="C168" s="15">
        <f>IF(ISNA(VLOOKUP(B168,Trier!$A$1:$E$32,2,FALSE)),"",VLOOKUP(B168,Trier!$A$1:$E$32,2,FALSE))</f>
        <v>925</v>
      </c>
      <c r="D168" s="15">
        <f>IF(ISNA(VLOOKUP(B168,Trier!$A$1:$E$32,3,FALSE)),"",VLOOKUP(B168,Trier!$A$1:$E$32,3,FALSE))</f>
        <v>104</v>
      </c>
      <c r="E168" s="16" t="str">
        <f>IF(ISNA(VLOOKUP(B168,Trier!$A$1:$E$32,4,FALSE)),"",VLOOKUP(B168,Trier!$A$1:$E$32,4,FALSE))</f>
        <v>courgette1</v>
      </c>
      <c r="F168" s="17" t="str">
        <f>IF(ISNA(VLOOKUP(B168,Trier!$A$1:$E$32,5,FALSE)),"",VLOOKUP(B168,Trier!$A$1:$E$32,5,FALSE))</f>
        <v>courgette</v>
      </c>
      <c r="G168" s="15">
        <f>IF(ISERROR(VLOOKUP(B168,Trier!$A$1:$F$32,6,FALSE)),"",VLOOKUP(B168,Trier!$A$1:$F$32,6,FALSE))</f>
        <v>2</v>
      </c>
      <c r="H168" s="18" t="str">
        <f>IF(ISERROR(VLOOKUP(B168,Trier!$A$1:$G$32,7,FALSE)),"",VLOOKUP(B168,Trier!$A$1:$G$32,7,FALSE))</f>
        <v>ly</v>
      </c>
      <c r="I168" s="19">
        <v>5</v>
      </c>
      <c r="J168" s="23">
        <v>126</v>
      </c>
      <c r="K168" s="21">
        <f t="shared" ref="K168:K186" si="36" xml:space="preserve"> IF(ISERROR(I168/J168*86.4),"",I168/J168*86.4)</f>
        <v>3.4285714285714288</v>
      </c>
      <c r="L168" s="18" t="str">
        <f>IF(ISERROR(VLOOKUP(B168,Trier!$A$1:$H$32,8,FALSE)),"",VLOOKUP(B168,Trier!$A$1:$H$32,8,FALSE))</f>
        <v>xcbfd</v>
      </c>
      <c r="M168" s="22">
        <v>1</v>
      </c>
      <c r="N168" s="23">
        <v>108</v>
      </c>
      <c r="O168" s="24">
        <f t="shared" ref="O168:O186" si="37" xml:space="preserve"> IF(ISERROR(M168/N168*86.4),"",M168/N168*86.4)</f>
        <v>0.8</v>
      </c>
      <c r="P168" s="18">
        <f>IF(ISERROR(VLOOKUP(B168,Trier!$A$1:$I$32,9,FALSE)),"",VLOOKUP(B168,Trier!$A$1:$I$32,9,FALSE))</f>
        <v>0</v>
      </c>
      <c r="Q168" s="22"/>
      <c r="R168" s="23"/>
      <c r="S168" s="24" t="str">
        <f t="shared" ref="S168:S186" si="38" xml:space="preserve"> IF(ISERROR(Q168/R168*86.4),"",Q168/R168*86.4)</f>
        <v/>
      </c>
      <c r="T168" s="21">
        <f t="shared" ref="T168:T186" si="39">IF(ISERROR(SUM(K168,O168,S168)),"",SUM(K168,O168,S168))</f>
        <v>4.2285714285714286</v>
      </c>
      <c r="U168" s="25">
        <f>MONTH(A:A)</f>
        <v>5</v>
      </c>
      <c r="V168" s="26">
        <f>YEAR(A:A)</f>
        <v>2011</v>
      </c>
      <c r="W168" s="27"/>
      <c r="Y168" s="29"/>
    </row>
    <row r="169" spans="1:25" s="28" customFormat="1" ht="18" x14ac:dyDescent="0.25">
      <c r="A169" s="14">
        <v>40693</v>
      </c>
      <c r="B169" s="15">
        <v>828</v>
      </c>
      <c r="C169" s="15">
        <f>IF(ISNA(VLOOKUP(B169,Trier!$A$1:$E$32,2,FALSE)),"",VLOOKUP(B169,Trier!$A$1:$E$32,2,FALSE))</f>
        <v>928</v>
      </c>
      <c r="D169" s="15">
        <f>IF(ISNA(VLOOKUP(B169,Trier!$A$1:$E$32,3,FALSE)),"",VLOOKUP(B169,Trier!$A$1:$E$32,3,FALSE))</f>
        <v>104</v>
      </c>
      <c r="E169" s="16" t="str">
        <f>IF(ISNA(VLOOKUP(B169,Trier!$A$1:$E$32,4,FALSE)),"",VLOOKUP(B169,Trier!$A$1:$E$32,4,FALSE))</f>
        <v>Radis1</v>
      </c>
      <c r="F169" s="17" t="str">
        <f>IF(ISNA(VLOOKUP(B169,Trier!$A$1:$E$32,5,FALSE)),"",VLOOKUP(B169,Trier!$A$1:$E$32,5,FALSE))</f>
        <v>Radis</v>
      </c>
      <c r="G169" s="15">
        <f>IF(ISERROR(VLOOKUP(B169,Trier!$A$1:$F$32,6,FALSE)),"",VLOOKUP(B169,Trier!$A$1:$F$32,6,FALSE))</f>
        <v>1</v>
      </c>
      <c r="H169" s="18" t="str">
        <f>IF(ISERROR(VLOOKUP(B169,Trier!$A$1:$G$32,7,FALSE)),"",VLOOKUP(B169,Trier!$A$1:$G$32,7,FALSE))</f>
        <v>ur</v>
      </c>
      <c r="I169" s="19">
        <v>10</v>
      </c>
      <c r="J169" s="23">
        <v>60</v>
      </c>
      <c r="K169" s="21">
        <f t="shared" si="36"/>
        <v>14.4</v>
      </c>
      <c r="L169" s="18">
        <f>IF(ISERROR(VLOOKUP(B169,Trier!$A$1:$H$32,8,FALSE)),"",VLOOKUP(B169,Trier!$A$1:$H$32,8,FALSE))</f>
        <v>0</v>
      </c>
      <c r="M169" s="22"/>
      <c r="N169" s="23"/>
      <c r="O169" s="24" t="str">
        <f t="shared" si="37"/>
        <v/>
      </c>
      <c r="P169" s="18">
        <f>IF(ISERROR(VLOOKUP(B169,Trier!$A$1:$I$32,9,FALSE)),"",VLOOKUP(B169,Trier!$A$1:$I$32,9,FALSE))</f>
        <v>0</v>
      </c>
      <c r="Q169" s="22"/>
      <c r="R169" s="23"/>
      <c r="S169" s="24" t="str">
        <f t="shared" si="38"/>
        <v/>
      </c>
      <c r="T169" s="21">
        <f t="shared" si="39"/>
        <v>14.4</v>
      </c>
      <c r="U169" s="25">
        <f>MONTH(A:A)</f>
        <v>5</v>
      </c>
      <c r="V169" s="26">
        <f>YEAR(A:A)</f>
        <v>2011</v>
      </c>
      <c r="W169" s="27"/>
      <c r="Y169" s="29"/>
    </row>
    <row r="170" spans="1:25" s="28" customFormat="1" ht="18" x14ac:dyDescent="0.25">
      <c r="A170" s="14">
        <v>40693</v>
      </c>
      <c r="B170" s="15">
        <v>811</v>
      </c>
      <c r="C170" s="15">
        <f>IF(ISNA(VLOOKUP(B170,Trier!$A$1:$E$32,2,FALSE)),"",VLOOKUP(B170,Trier!$A$1:$E$32,2,FALSE))</f>
        <v>911</v>
      </c>
      <c r="D170" s="15">
        <f>IF(ISNA(VLOOKUP(B170,Trier!$A$1:$E$32,3,FALSE)),"",VLOOKUP(B170,Trier!$A$1:$E$32,3,FALSE))</f>
        <v>104</v>
      </c>
      <c r="E170" s="16" t="str">
        <f>IF(ISNA(VLOOKUP(B170,Trier!$A$1:$E$32,4,FALSE)),"",VLOOKUP(B170,Trier!$A$1:$E$32,4,FALSE))</f>
        <v>potiron1</v>
      </c>
      <c r="F170" s="17" t="str">
        <f>IF(ISNA(VLOOKUP(B170,Trier!$A$1:$E$32,5,FALSE)),"",VLOOKUP(B170,Trier!$A$1:$E$32,5,FALSE))</f>
        <v>potiron</v>
      </c>
      <c r="G170" s="15">
        <f>IF(ISERROR(VLOOKUP(B170,Trier!$A$1:$F$32,6,FALSE)),"",VLOOKUP(B170,Trier!$A$1:$F$32,6,FALSE))</f>
        <v>1</v>
      </c>
      <c r="H170" s="18" t="str">
        <f>IF(ISERROR(VLOOKUP(B170,Trier!$A$1:$G$32,7,FALSE)),"",VLOOKUP(B170,Trier!$A$1:$G$32,7,FALSE))</f>
        <v>iku</v>
      </c>
      <c r="I170" s="19">
        <v>10</v>
      </c>
      <c r="J170" s="23">
        <v>115</v>
      </c>
      <c r="K170" s="21">
        <f t="shared" si="36"/>
        <v>7.5130434782608697</v>
      </c>
      <c r="L170" s="18" t="str">
        <f>IF(ISERROR(VLOOKUP(B170,Trier!$A$1:$H$32,8,FALSE)),"",VLOOKUP(B170,Trier!$A$1:$H$32,8,FALSE))</f>
        <v>srj,dnd</v>
      </c>
      <c r="M170" s="22"/>
      <c r="N170" s="23"/>
      <c r="O170" s="24" t="str">
        <f t="shared" si="37"/>
        <v/>
      </c>
      <c r="P170" s="18">
        <f>IF(ISERROR(VLOOKUP(B170,Trier!$A$1:$I$32,9,FALSE)),"",VLOOKUP(B170,Trier!$A$1:$I$32,9,FALSE))</f>
        <v>0</v>
      </c>
      <c r="Q170" s="22"/>
      <c r="R170" s="23"/>
      <c r="S170" s="24" t="str">
        <f t="shared" si="38"/>
        <v/>
      </c>
      <c r="T170" s="21">
        <f t="shared" si="39"/>
        <v>7.5130434782608697</v>
      </c>
      <c r="U170" s="25">
        <f>MONTH(A:A)</f>
        <v>5</v>
      </c>
      <c r="V170" s="26">
        <f>YEAR(A:A)</f>
        <v>2011</v>
      </c>
      <c r="W170" s="27"/>
      <c r="Y170" s="29"/>
    </row>
    <row r="171" spans="1:25" s="28" customFormat="1" ht="18" x14ac:dyDescent="0.25">
      <c r="A171" s="14">
        <v>40693</v>
      </c>
      <c r="B171" s="15">
        <v>813</v>
      </c>
      <c r="C171" s="15">
        <f>IF(ISNA(VLOOKUP(B171,Trier!$A$1:$E$32,2,FALSE)),"",VLOOKUP(B171,Trier!$A$1:$E$32,2,FALSE))</f>
        <v>913</v>
      </c>
      <c r="D171" s="15">
        <f>IF(ISNA(VLOOKUP(B171,Trier!$A$1:$E$32,3,FALSE)),"",VLOOKUP(B171,Trier!$A$1:$E$32,3,FALSE))</f>
        <v>104</v>
      </c>
      <c r="E171" s="16" t="str">
        <f>IF(ISNA(VLOOKUP(B171,Trier!$A$1:$E$32,4,FALSE)),"",VLOOKUP(B171,Trier!$A$1:$E$32,4,FALSE))</f>
        <v>cactus1</v>
      </c>
      <c r="F171" s="17" t="str">
        <f>IF(ISNA(VLOOKUP(B171,Trier!$A$1:$E$32,5,FALSE)),"",VLOOKUP(B171,Trier!$A$1:$E$32,5,FALSE))</f>
        <v>cactus</v>
      </c>
      <c r="G171" s="15">
        <f>IF(ISERROR(VLOOKUP(B171,Trier!$A$1:$F$32,6,FALSE)),"",VLOOKUP(B171,Trier!$A$1:$F$32,6,FALSE))</f>
        <v>1</v>
      </c>
      <c r="H171" s="18" t="str">
        <f>IF(ISERROR(VLOOKUP(B171,Trier!$A$1:$G$32,7,FALSE)),"",VLOOKUP(B171,Trier!$A$1:$G$32,7,FALSE))</f>
        <v>uj</v>
      </c>
      <c r="I171" s="19">
        <v>4</v>
      </c>
      <c r="J171" s="23">
        <v>75</v>
      </c>
      <c r="K171" s="21">
        <f t="shared" si="36"/>
        <v>4.6080000000000005</v>
      </c>
      <c r="L171" s="18">
        <f>IF(ISERROR(VLOOKUP(B171,Trier!$A$1:$H$32,8,FALSE)),"",VLOOKUP(B171,Trier!$A$1:$H$32,8,FALSE))</f>
        <v>0</v>
      </c>
      <c r="M171" s="22"/>
      <c r="N171" s="23"/>
      <c r="O171" s="24" t="str">
        <f t="shared" si="37"/>
        <v/>
      </c>
      <c r="P171" s="18">
        <f>IF(ISERROR(VLOOKUP(B171,Trier!$A$1:$I$32,9,FALSE)),"",VLOOKUP(B171,Trier!$A$1:$I$32,9,FALSE))</f>
        <v>0</v>
      </c>
      <c r="Q171" s="22"/>
      <c r="R171" s="23"/>
      <c r="S171" s="24" t="str">
        <f t="shared" si="38"/>
        <v/>
      </c>
      <c r="T171" s="21">
        <f t="shared" si="39"/>
        <v>4.6080000000000005</v>
      </c>
      <c r="U171" s="25">
        <f>MONTH(A:A)</f>
        <v>5</v>
      </c>
      <c r="V171" s="26">
        <f>YEAR(A:A)</f>
        <v>2011</v>
      </c>
      <c r="W171" s="27"/>
      <c r="Y171" s="29"/>
    </row>
    <row r="172" spans="1:25" s="28" customFormat="1" ht="18" x14ac:dyDescent="0.25">
      <c r="A172" s="14">
        <v>40693</v>
      </c>
      <c r="B172" s="15">
        <v>823</v>
      </c>
      <c r="C172" s="15">
        <f>IF(ISNA(VLOOKUP(B172,Trier!$A$1:$E$32,2,FALSE)),"",VLOOKUP(B172,Trier!$A$1:$E$32,2,FALSE))</f>
        <v>923</v>
      </c>
      <c r="D172" s="15">
        <f>IF(ISNA(VLOOKUP(B172,Trier!$A$1:$E$32,3,FALSE)),"",VLOOKUP(B172,Trier!$A$1:$E$32,3,FALSE))</f>
        <v>104</v>
      </c>
      <c r="E172" s="16" t="str">
        <f>IF(ISNA(VLOOKUP(B172,Trier!$A$1:$E$32,4,FALSE)),"",VLOOKUP(B172,Trier!$A$1:$E$32,4,FALSE))</f>
        <v>Osfond1</v>
      </c>
      <c r="F172" s="17" t="str">
        <f>IF(ISNA(VLOOKUP(B172,Trier!$A$1:$E$32,5,FALSE)),"",VLOOKUP(B172,Trier!$A$1:$E$32,5,FALSE))</f>
        <v>noisette</v>
      </c>
      <c r="G172" s="15">
        <f>IF(ISERROR(VLOOKUP(B172,Trier!$A$1:$F$32,6,FALSE)),"",VLOOKUP(B172,Trier!$A$1:$F$32,6,FALSE))</f>
        <v>1</v>
      </c>
      <c r="H172" s="18" t="str">
        <f>IF(ISERROR(VLOOKUP(B172,Trier!$A$1:$G$32,7,FALSE)),"",VLOOKUP(B172,Trier!$A$1:$G$32,7,FALSE))</f>
        <v>om</v>
      </c>
      <c r="I172" s="19">
        <v>10</v>
      </c>
      <c r="J172" s="23">
        <v>39</v>
      </c>
      <c r="K172" s="21">
        <f t="shared" si="36"/>
        <v>22.153846153846153</v>
      </c>
      <c r="L172" s="18">
        <f>IF(ISERROR(VLOOKUP(B172,Trier!$A$1:$H$32,8,FALSE)),"",VLOOKUP(B172,Trier!$A$1:$H$32,8,FALSE))</f>
        <v>0</v>
      </c>
      <c r="M172" s="22"/>
      <c r="N172" s="23"/>
      <c r="O172" s="24" t="str">
        <f t="shared" si="37"/>
        <v/>
      </c>
      <c r="P172" s="18">
        <f>IF(ISERROR(VLOOKUP(B172,Trier!$A$1:$I$32,9,FALSE)),"",VLOOKUP(B172,Trier!$A$1:$I$32,9,FALSE))</f>
        <v>0</v>
      </c>
      <c r="Q172" s="22"/>
      <c r="R172" s="23"/>
      <c r="S172" s="24" t="str">
        <f t="shared" si="38"/>
        <v/>
      </c>
      <c r="T172" s="21">
        <f t="shared" si="39"/>
        <v>22.153846153846153</v>
      </c>
      <c r="U172" s="25">
        <f>MONTH(A:A)</f>
        <v>5</v>
      </c>
      <c r="V172" s="26">
        <f>YEAR(A:A)</f>
        <v>2011</v>
      </c>
      <c r="W172" s="27"/>
      <c r="Y172" s="29"/>
    </row>
    <row r="173" spans="1:25" s="28" customFormat="1" ht="18" x14ac:dyDescent="0.25">
      <c r="A173" s="14">
        <v>40693</v>
      </c>
      <c r="B173" s="15">
        <v>824</v>
      </c>
      <c r="C173" s="15">
        <f>IF(ISNA(VLOOKUP(B173,Trier!$A$1:$E$32,2,FALSE)),"",VLOOKUP(B173,Trier!$A$1:$E$32,2,FALSE))</f>
        <v>924</v>
      </c>
      <c r="D173" s="15">
        <f>IF(ISNA(VLOOKUP(B173,Trier!$A$1:$E$32,3,FALSE)),"",VLOOKUP(B173,Trier!$A$1:$E$32,3,FALSE))</f>
        <v>104</v>
      </c>
      <c r="E173" s="16" t="str">
        <f>IF(ISNA(VLOOKUP(B173,Trier!$A$1:$E$32,4,FALSE)),"",VLOOKUP(B173,Trier!$A$1:$E$32,4,FALSE))</f>
        <v>poreaux1</v>
      </c>
      <c r="F173" s="17" t="str">
        <f>IF(ISNA(VLOOKUP(B173,Trier!$A$1:$E$32,5,FALSE)),"",VLOOKUP(B173,Trier!$A$1:$E$32,5,FALSE))</f>
        <v>poireaux</v>
      </c>
      <c r="G173" s="15">
        <f>IF(ISERROR(VLOOKUP(B173,Trier!$A$1:$F$32,6,FALSE)),"",VLOOKUP(B173,Trier!$A$1:$F$32,6,FALSE))</f>
        <v>1</v>
      </c>
      <c r="H173" s="18" t="str">
        <f>IF(ISERROR(VLOOKUP(B173,Trier!$A$1:$G$32,7,FALSE)),"",VLOOKUP(B173,Trier!$A$1:$G$32,7,FALSE))</f>
        <v>hghf</v>
      </c>
      <c r="I173" s="19">
        <v>4.5</v>
      </c>
      <c r="J173" s="23">
        <v>47</v>
      </c>
      <c r="K173" s="21">
        <f t="shared" si="36"/>
        <v>8.2723404255319153</v>
      </c>
      <c r="L173" s="18">
        <f>IF(ISERROR(VLOOKUP(B173,Trier!$A$1:$H$32,8,FALSE)),"",VLOOKUP(B173,Trier!$A$1:$H$32,8,FALSE))</f>
        <v>0</v>
      </c>
      <c r="M173" s="22"/>
      <c r="N173" s="23"/>
      <c r="O173" s="24" t="str">
        <f t="shared" si="37"/>
        <v/>
      </c>
      <c r="P173" s="18">
        <f>IF(ISERROR(VLOOKUP(B173,Trier!$A$1:$I$32,9,FALSE)),"",VLOOKUP(B173,Trier!$A$1:$I$32,9,FALSE))</f>
        <v>0</v>
      </c>
      <c r="Q173" s="22"/>
      <c r="R173" s="23"/>
      <c r="S173" s="24" t="str">
        <f t="shared" si="38"/>
        <v/>
      </c>
      <c r="T173" s="21">
        <f t="shared" si="39"/>
        <v>8.2723404255319153</v>
      </c>
      <c r="U173" s="25">
        <f>MONTH(A:A)</f>
        <v>5</v>
      </c>
      <c r="V173" s="26">
        <f>YEAR(A:A)</f>
        <v>2011</v>
      </c>
      <c r="W173" s="27"/>
      <c r="Y173" s="29"/>
    </row>
    <row r="174" spans="1:25" s="28" customFormat="1" ht="18" x14ac:dyDescent="0.25">
      <c r="A174" s="14">
        <v>40728</v>
      </c>
      <c r="B174" s="15">
        <v>811</v>
      </c>
      <c r="C174" s="15">
        <f>IF(ISNA(VLOOKUP(B174,Trier!$A$1:$E$32,2,FALSE)),"",VLOOKUP(B174,Trier!$A$1:$E$32,2,FALSE))</f>
        <v>911</v>
      </c>
      <c r="D174" s="15">
        <f>IF(ISNA(VLOOKUP(B174,Trier!$A$1:$E$32,3,FALSE)),"",VLOOKUP(B174,Trier!$A$1:$E$32,3,FALSE))</f>
        <v>104</v>
      </c>
      <c r="E174" s="16" t="str">
        <f>IF(ISNA(VLOOKUP(B174,Trier!$A$1:$E$32,4,FALSE)),"",VLOOKUP(B174,Trier!$A$1:$E$32,4,FALSE))</f>
        <v>potiron1</v>
      </c>
      <c r="F174" s="17" t="str">
        <f>IF(ISNA(VLOOKUP(B174,Trier!$A$1:$E$32,5,FALSE)),"",VLOOKUP(B174,Trier!$A$1:$E$32,5,FALSE))</f>
        <v>potiron</v>
      </c>
      <c r="G174" s="15">
        <f>IF(ISERROR(VLOOKUP(B174,Trier!$A$1:$F$32,6,FALSE)),"",VLOOKUP(B174,Trier!$A$1:$F$32,6,FALSE))</f>
        <v>1</v>
      </c>
      <c r="H174" s="18" t="str">
        <f>IF(ISERROR(VLOOKUP(B174,Trier!$A$1:$G$32,7,FALSE)),"",VLOOKUP(B174,Trier!$A$1:$G$32,7,FALSE))</f>
        <v>iku</v>
      </c>
      <c r="I174" s="19">
        <v>4</v>
      </c>
      <c r="J174" s="23">
        <v>75</v>
      </c>
      <c r="K174" s="21">
        <f t="shared" si="36"/>
        <v>4.6080000000000005</v>
      </c>
      <c r="L174" s="18" t="str">
        <f>IF(ISERROR(VLOOKUP(B174,Trier!$A$1:$H$32,8,FALSE)),"",VLOOKUP(B174,Trier!$A$1:$H$32,8,FALSE))</f>
        <v>srj,dnd</v>
      </c>
      <c r="M174" s="22"/>
      <c r="N174" s="23"/>
      <c r="O174" s="24" t="str">
        <f t="shared" si="37"/>
        <v/>
      </c>
      <c r="P174" s="18">
        <f>IF(ISERROR(VLOOKUP(B174,Trier!$A$1:$I$32,9,FALSE)),"",VLOOKUP(B174,Trier!$A$1:$I$32,9,FALSE))</f>
        <v>0</v>
      </c>
      <c r="Q174" s="22"/>
      <c r="R174" s="23"/>
      <c r="S174" s="24" t="str">
        <f t="shared" si="38"/>
        <v/>
      </c>
      <c r="T174" s="21">
        <f t="shared" si="39"/>
        <v>4.6080000000000005</v>
      </c>
      <c r="U174" s="25">
        <f>MONTH(A:A)</f>
        <v>7</v>
      </c>
      <c r="V174" s="26">
        <f>YEAR(A:A)</f>
        <v>2011</v>
      </c>
      <c r="W174" s="27"/>
      <c r="Y174" s="29"/>
    </row>
    <row r="175" spans="1:25" s="28" customFormat="1" ht="18" x14ac:dyDescent="0.25">
      <c r="A175" s="14">
        <v>40728</v>
      </c>
      <c r="B175" s="15">
        <v>813</v>
      </c>
      <c r="C175" s="15">
        <f>IF(ISNA(VLOOKUP(B175,Trier!$A$1:$E$32,2,FALSE)),"",VLOOKUP(B175,Trier!$A$1:$E$32,2,FALSE))</f>
        <v>913</v>
      </c>
      <c r="D175" s="15">
        <f>IF(ISNA(VLOOKUP(B175,Trier!$A$1:$E$32,3,FALSE)),"",VLOOKUP(B175,Trier!$A$1:$E$32,3,FALSE))</f>
        <v>104</v>
      </c>
      <c r="E175" s="16" t="str">
        <f>IF(ISNA(VLOOKUP(B175,Trier!$A$1:$E$32,4,FALSE)),"",VLOOKUP(B175,Trier!$A$1:$E$32,4,FALSE))</f>
        <v>cactus1</v>
      </c>
      <c r="F175" s="17" t="str">
        <f>IF(ISNA(VLOOKUP(B175,Trier!$A$1:$E$32,5,FALSE)),"",VLOOKUP(B175,Trier!$A$1:$E$32,5,FALSE))</f>
        <v>cactus</v>
      </c>
      <c r="G175" s="15">
        <f>IF(ISERROR(VLOOKUP(B175,Trier!$A$1:$F$32,6,FALSE)),"",VLOOKUP(B175,Trier!$A$1:$F$32,6,FALSE))</f>
        <v>1</v>
      </c>
      <c r="H175" s="18" t="str">
        <f>IF(ISERROR(VLOOKUP(B175,Trier!$A$1:$G$32,7,FALSE)),"",VLOOKUP(B175,Trier!$A$1:$G$32,7,FALSE))</f>
        <v>uj</v>
      </c>
      <c r="I175" s="19">
        <v>2.5</v>
      </c>
      <c r="J175" s="23">
        <v>60</v>
      </c>
      <c r="K175" s="21">
        <f t="shared" si="36"/>
        <v>3.6</v>
      </c>
      <c r="L175" s="18">
        <f>IF(ISERROR(VLOOKUP(B175,Trier!$A$1:$H$32,8,FALSE)),"",VLOOKUP(B175,Trier!$A$1:$H$32,8,FALSE))</f>
        <v>0</v>
      </c>
      <c r="M175" s="22"/>
      <c r="N175" s="23"/>
      <c r="O175" s="24" t="str">
        <f t="shared" si="37"/>
        <v/>
      </c>
      <c r="P175" s="18">
        <f>IF(ISERROR(VLOOKUP(B175,Trier!$A$1:$I$32,9,FALSE)),"",VLOOKUP(B175,Trier!$A$1:$I$32,9,FALSE))</f>
        <v>0</v>
      </c>
      <c r="Q175" s="22"/>
      <c r="R175" s="23"/>
      <c r="S175" s="24" t="str">
        <f t="shared" si="38"/>
        <v/>
      </c>
      <c r="T175" s="21">
        <f t="shared" si="39"/>
        <v>3.6</v>
      </c>
      <c r="U175" s="25">
        <f>MONTH(A:A)</f>
        <v>7</v>
      </c>
      <c r="V175" s="26">
        <f>YEAR(A:A)</f>
        <v>2011</v>
      </c>
      <c r="W175" s="27"/>
      <c r="Y175" s="29"/>
    </row>
    <row r="176" spans="1:25" s="28" customFormat="1" ht="18" x14ac:dyDescent="0.25">
      <c r="A176" s="14">
        <v>40728</v>
      </c>
      <c r="B176" s="15">
        <v>823</v>
      </c>
      <c r="C176" s="15">
        <f>IF(ISNA(VLOOKUP(B176,Trier!$A$1:$E$32,2,FALSE)),"",VLOOKUP(B176,Trier!$A$1:$E$32,2,FALSE))</f>
        <v>923</v>
      </c>
      <c r="D176" s="15">
        <f>IF(ISNA(VLOOKUP(B176,Trier!$A$1:$E$32,3,FALSE)),"",VLOOKUP(B176,Trier!$A$1:$E$32,3,FALSE))</f>
        <v>104</v>
      </c>
      <c r="E176" s="16" t="str">
        <f>IF(ISNA(VLOOKUP(B176,Trier!$A$1:$E$32,4,FALSE)),"",VLOOKUP(B176,Trier!$A$1:$E$32,4,FALSE))</f>
        <v>Osfond1</v>
      </c>
      <c r="F176" s="17" t="str">
        <f>IF(ISNA(VLOOKUP(B176,Trier!$A$1:$E$32,5,FALSE)),"",VLOOKUP(B176,Trier!$A$1:$E$32,5,FALSE))</f>
        <v>noisette</v>
      </c>
      <c r="G176" s="15">
        <f>IF(ISERROR(VLOOKUP(B176,Trier!$A$1:$F$32,6,FALSE)),"",VLOOKUP(B176,Trier!$A$1:$F$32,6,FALSE))</f>
        <v>1</v>
      </c>
      <c r="H176" s="18" t="str">
        <f>IF(ISERROR(VLOOKUP(B176,Trier!$A$1:$G$32,7,FALSE)),"",VLOOKUP(B176,Trier!$A$1:$G$32,7,FALSE))</f>
        <v>om</v>
      </c>
      <c r="I176" s="19">
        <v>6</v>
      </c>
      <c r="J176" s="23">
        <v>30</v>
      </c>
      <c r="K176" s="21">
        <f t="shared" si="36"/>
        <v>17.28</v>
      </c>
      <c r="L176" s="18">
        <f>IF(ISERROR(VLOOKUP(B176,Trier!$A$1:$H$32,8,FALSE)),"",VLOOKUP(B176,Trier!$A$1:$H$32,8,FALSE))</f>
        <v>0</v>
      </c>
      <c r="M176" s="22"/>
      <c r="N176" s="23"/>
      <c r="O176" s="24" t="str">
        <f t="shared" si="37"/>
        <v/>
      </c>
      <c r="P176" s="18">
        <f>IF(ISERROR(VLOOKUP(B176,Trier!$A$1:$I$32,9,FALSE)),"",VLOOKUP(B176,Trier!$A$1:$I$32,9,FALSE))</f>
        <v>0</v>
      </c>
      <c r="Q176" s="22"/>
      <c r="R176" s="23"/>
      <c r="S176" s="24" t="str">
        <f t="shared" si="38"/>
        <v/>
      </c>
      <c r="T176" s="21">
        <f t="shared" si="39"/>
        <v>17.28</v>
      </c>
      <c r="U176" s="25">
        <f>MONTH(A:A)</f>
        <v>7</v>
      </c>
      <c r="V176" s="26">
        <f>YEAR(A:A)</f>
        <v>2011</v>
      </c>
      <c r="W176" s="27"/>
      <c r="Y176" s="29"/>
    </row>
    <row r="177" spans="1:25" s="28" customFormat="1" ht="18" x14ac:dyDescent="0.25">
      <c r="A177" s="14">
        <v>40728</v>
      </c>
      <c r="B177" s="15">
        <v>824</v>
      </c>
      <c r="C177" s="15">
        <f>IF(ISNA(VLOOKUP(B177,Trier!$A$1:$E$32,2,FALSE)),"",VLOOKUP(B177,Trier!$A$1:$E$32,2,FALSE))</f>
        <v>924</v>
      </c>
      <c r="D177" s="15">
        <f>IF(ISNA(VLOOKUP(B177,Trier!$A$1:$E$32,3,FALSE)),"",VLOOKUP(B177,Trier!$A$1:$E$32,3,FALSE))</f>
        <v>104</v>
      </c>
      <c r="E177" s="16" t="str">
        <f>IF(ISNA(VLOOKUP(B177,Trier!$A$1:$E$32,4,FALSE)),"",VLOOKUP(B177,Trier!$A$1:$E$32,4,FALSE))</f>
        <v>poreaux1</v>
      </c>
      <c r="F177" s="17" t="str">
        <f>IF(ISNA(VLOOKUP(B177,Trier!$A$1:$E$32,5,FALSE)),"",VLOOKUP(B177,Trier!$A$1:$E$32,5,FALSE))</f>
        <v>poireaux</v>
      </c>
      <c r="G177" s="15">
        <f>IF(ISERROR(VLOOKUP(B177,Trier!$A$1:$F$32,6,FALSE)),"",VLOOKUP(B177,Trier!$A$1:$F$32,6,FALSE))</f>
        <v>1</v>
      </c>
      <c r="H177" s="18" t="str">
        <f>IF(ISERROR(VLOOKUP(B177,Trier!$A$1:$G$32,7,FALSE)),"",VLOOKUP(B177,Trier!$A$1:$G$32,7,FALSE))</f>
        <v>hghf</v>
      </c>
      <c r="I177" s="19">
        <v>3</v>
      </c>
      <c r="J177" s="23">
        <v>50</v>
      </c>
      <c r="K177" s="21">
        <f t="shared" si="36"/>
        <v>5.1840000000000002</v>
      </c>
      <c r="L177" s="18">
        <f>IF(ISERROR(VLOOKUP(B177,Trier!$A$1:$H$32,8,FALSE)),"",VLOOKUP(B177,Trier!$A$1:$H$32,8,FALSE))</f>
        <v>0</v>
      </c>
      <c r="M177" s="22"/>
      <c r="N177" s="23"/>
      <c r="O177" s="24" t="str">
        <f t="shared" si="37"/>
        <v/>
      </c>
      <c r="P177" s="18">
        <f>IF(ISERROR(VLOOKUP(B177,Trier!$A$1:$I$32,9,FALSE)),"",VLOOKUP(B177,Trier!$A$1:$I$32,9,FALSE))</f>
        <v>0</v>
      </c>
      <c r="Q177" s="22"/>
      <c r="R177" s="23"/>
      <c r="S177" s="24" t="str">
        <f t="shared" si="38"/>
        <v/>
      </c>
      <c r="T177" s="21">
        <f t="shared" si="39"/>
        <v>5.1840000000000002</v>
      </c>
      <c r="U177" s="25">
        <f>MONTH(A:A)</f>
        <v>7</v>
      </c>
      <c r="V177" s="26">
        <f>YEAR(A:A)</f>
        <v>2011</v>
      </c>
      <c r="W177" s="27"/>
      <c r="Y177" s="29"/>
    </row>
    <row r="178" spans="1:25" s="28" customFormat="1" ht="18" x14ac:dyDescent="0.25">
      <c r="A178" s="14">
        <v>40731</v>
      </c>
      <c r="B178" s="15">
        <v>825</v>
      </c>
      <c r="C178" s="15">
        <f>IF(ISNA(VLOOKUP(B178,Trier!$A$1:$E$32,2,FALSE)),"",VLOOKUP(B178,Trier!$A$1:$E$32,2,FALSE))</f>
        <v>925</v>
      </c>
      <c r="D178" s="15">
        <f>IF(ISNA(VLOOKUP(B178,Trier!$A$1:$E$32,3,FALSE)),"",VLOOKUP(B178,Trier!$A$1:$E$32,3,FALSE))</f>
        <v>104</v>
      </c>
      <c r="E178" s="16" t="str">
        <f>IF(ISNA(VLOOKUP(B178,Trier!$A$1:$E$32,4,FALSE)),"",VLOOKUP(B178,Trier!$A$1:$E$32,4,FALSE))</f>
        <v>courgette1</v>
      </c>
      <c r="F178" s="17" t="str">
        <f>IF(ISNA(VLOOKUP(B178,Trier!$A$1:$E$32,5,FALSE)),"",VLOOKUP(B178,Trier!$A$1:$E$32,5,FALSE))</f>
        <v>courgette</v>
      </c>
      <c r="G178" s="15">
        <f>IF(ISERROR(VLOOKUP(B178,Trier!$A$1:$F$32,6,FALSE)),"",VLOOKUP(B178,Trier!$A$1:$F$32,6,FALSE))</f>
        <v>2</v>
      </c>
      <c r="H178" s="18" t="str">
        <f>IF(ISERROR(VLOOKUP(B178,Trier!$A$1:$G$32,7,FALSE)),"",VLOOKUP(B178,Trier!$A$1:$G$32,7,FALSE))</f>
        <v>ly</v>
      </c>
      <c r="I178" s="19">
        <v>2</v>
      </c>
      <c r="J178" s="23">
        <v>60</v>
      </c>
      <c r="K178" s="21">
        <f t="shared" si="36"/>
        <v>2.8800000000000003</v>
      </c>
      <c r="L178" s="18" t="str">
        <f>IF(ISERROR(VLOOKUP(B178,Trier!$A$1:$H$32,8,FALSE)),"",VLOOKUP(B178,Trier!$A$1:$H$32,8,FALSE))</f>
        <v>xcbfd</v>
      </c>
      <c r="M178" s="22">
        <v>1</v>
      </c>
      <c r="N178" s="23">
        <v>180</v>
      </c>
      <c r="O178" s="24">
        <f t="shared" si="37"/>
        <v>0.48000000000000004</v>
      </c>
      <c r="P178" s="18">
        <f>IF(ISERROR(VLOOKUP(B178,Trier!$A$1:$I$32,9,FALSE)),"",VLOOKUP(B178,Trier!$A$1:$I$32,9,FALSE))</f>
        <v>0</v>
      </c>
      <c r="Q178" s="22"/>
      <c r="R178" s="23"/>
      <c r="S178" s="24" t="str">
        <f t="shared" si="38"/>
        <v/>
      </c>
      <c r="T178" s="21">
        <f t="shared" si="39"/>
        <v>3.3600000000000003</v>
      </c>
      <c r="U178" s="25">
        <f>MONTH(A:A)</f>
        <v>7</v>
      </c>
      <c r="V178" s="26">
        <f>YEAR(A:A)</f>
        <v>2011</v>
      </c>
      <c r="W178" s="27"/>
      <c r="Y178" s="29"/>
    </row>
    <row r="179" spans="1:25" s="28" customFormat="1" ht="18" x14ac:dyDescent="0.25">
      <c r="A179" s="14">
        <v>40732</v>
      </c>
      <c r="B179" s="15">
        <v>829</v>
      </c>
      <c r="C179" s="15">
        <f>IF(ISNA(VLOOKUP(B179,Trier!$A$1:$E$32,2,FALSE)),"",VLOOKUP(B179,Trier!$A$1:$E$32,2,FALSE))</f>
        <v>929</v>
      </c>
      <c r="D179" s="15">
        <f>IF(ISNA(VLOOKUP(B179,Trier!$A$1:$E$32,3,FALSE)),"",VLOOKUP(B179,Trier!$A$1:$E$32,3,FALSE))</f>
        <v>104</v>
      </c>
      <c r="E179" s="16" t="str">
        <f>IF(ISNA(VLOOKUP(B179,Trier!$A$1:$E$32,4,FALSE)),"",VLOOKUP(B179,Trier!$A$1:$E$32,4,FALSE))</f>
        <v>Carotte1</v>
      </c>
      <c r="F179" s="17" t="str">
        <f>IF(ISNA(VLOOKUP(B179,Trier!$A$1:$E$32,5,FALSE)),"",VLOOKUP(B179,Trier!$A$1:$E$32,5,FALSE))</f>
        <v>Carotte</v>
      </c>
      <c r="G179" s="15">
        <f>IF(ISERROR(VLOOKUP(B179,Trier!$A$1:$F$32,6,FALSE)),"",VLOOKUP(B179,Trier!$A$1:$F$32,6,FALSE))</f>
        <v>1</v>
      </c>
      <c r="H179" s="18" t="str">
        <f>IF(ISERROR(VLOOKUP(B179,Trier!$A$1:$G$32,7,FALSE)),"",VLOOKUP(B179,Trier!$A$1:$G$32,7,FALSE))</f>
        <v>miy</v>
      </c>
      <c r="I179" s="19">
        <v>5.6</v>
      </c>
      <c r="J179" s="23">
        <v>1</v>
      </c>
      <c r="K179" s="21">
        <f t="shared" si="36"/>
        <v>483.84</v>
      </c>
      <c r="L179" s="18">
        <f>IF(ISERROR(VLOOKUP(B179,Trier!$A$1:$H$32,8,FALSE)),"",VLOOKUP(B179,Trier!$A$1:$H$32,8,FALSE))</f>
        <v>0</v>
      </c>
      <c r="M179" s="22"/>
      <c r="N179" s="23"/>
      <c r="O179" s="24" t="str">
        <f t="shared" si="37"/>
        <v/>
      </c>
      <c r="P179" s="18">
        <f>IF(ISERROR(VLOOKUP(B179,Trier!$A$1:$I$32,9,FALSE)),"",VLOOKUP(B179,Trier!$A$1:$I$32,9,FALSE))</f>
        <v>0</v>
      </c>
      <c r="Q179" s="22"/>
      <c r="R179" s="23"/>
      <c r="S179" s="24" t="str">
        <f t="shared" si="38"/>
        <v/>
      </c>
      <c r="T179" s="21">
        <f t="shared" si="39"/>
        <v>483.84</v>
      </c>
      <c r="U179" s="25">
        <f>MONTH(A:A)</f>
        <v>7</v>
      </c>
      <c r="V179" s="26">
        <f>YEAR(A:A)</f>
        <v>2011</v>
      </c>
      <c r="W179" s="27"/>
      <c r="Y179" s="29"/>
    </row>
    <row r="180" spans="1:25" s="28" customFormat="1" ht="18" x14ac:dyDescent="0.25">
      <c r="A180" s="14">
        <v>40767</v>
      </c>
      <c r="B180" s="15">
        <v>829</v>
      </c>
      <c r="C180" s="15">
        <f>IF(ISNA(VLOOKUP(B180,Trier!$A$1:$E$32,2,FALSE)),"",VLOOKUP(B180,Trier!$A$1:$E$32,2,FALSE))</f>
        <v>929</v>
      </c>
      <c r="D180" s="15">
        <f>IF(ISNA(VLOOKUP(B180,Trier!$A$1:$E$32,3,FALSE)),"",VLOOKUP(B180,Trier!$A$1:$E$32,3,FALSE))</f>
        <v>104</v>
      </c>
      <c r="E180" s="16" t="str">
        <f>IF(ISNA(VLOOKUP(B180,Trier!$A$1:$E$32,4,FALSE)),"",VLOOKUP(B180,Trier!$A$1:$E$32,4,FALSE))</f>
        <v>Carotte1</v>
      </c>
      <c r="F180" s="17" t="str">
        <f>IF(ISNA(VLOOKUP(B180,Trier!$A$1:$E$32,5,FALSE)),"",VLOOKUP(B180,Trier!$A$1:$E$32,5,FALSE))</f>
        <v>Carotte</v>
      </c>
      <c r="G180" s="15">
        <f>IF(ISERROR(VLOOKUP(B180,Trier!$A$1:$F$32,6,FALSE)),"",VLOOKUP(B180,Trier!$A$1:$F$32,6,FALSE))</f>
        <v>1</v>
      </c>
      <c r="H180" s="18" t="str">
        <f>IF(ISERROR(VLOOKUP(B180,Trier!$A$1:$G$32,7,FALSE)),"",VLOOKUP(B180,Trier!$A$1:$G$32,7,FALSE))</f>
        <v>miy</v>
      </c>
      <c r="I180" s="19">
        <v>4.4000000000000004</v>
      </c>
      <c r="J180" s="23">
        <v>1</v>
      </c>
      <c r="K180" s="21">
        <f t="shared" si="36"/>
        <v>380.16000000000008</v>
      </c>
      <c r="L180" s="18">
        <f>IF(ISERROR(VLOOKUP(B180,Trier!$A$1:$H$32,8,FALSE)),"",VLOOKUP(B180,Trier!$A$1:$H$32,8,FALSE))</f>
        <v>0</v>
      </c>
      <c r="M180" s="22"/>
      <c r="N180" s="23"/>
      <c r="O180" s="24" t="str">
        <f t="shared" si="37"/>
        <v/>
      </c>
      <c r="P180" s="18">
        <f>IF(ISERROR(VLOOKUP(B180,Trier!$A$1:$I$32,9,FALSE)),"",VLOOKUP(B180,Trier!$A$1:$I$32,9,FALSE))</f>
        <v>0</v>
      </c>
      <c r="Q180" s="22"/>
      <c r="R180" s="23"/>
      <c r="S180" s="24" t="str">
        <f t="shared" si="38"/>
        <v/>
      </c>
      <c r="T180" s="21">
        <f t="shared" si="39"/>
        <v>380.16000000000008</v>
      </c>
      <c r="U180" s="25">
        <f>MONTH(A:A)</f>
        <v>8</v>
      </c>
      <c r="V180" s="26">
        <f>YEAR(A:A)</f>
        <v>2011</v>
      </c>
      <c r="W180" s="27"/>
      <c r="Y180" s="29"/>
    </row>
    <row r="181" spans="1:25" s="28" customFormat="1" ht="18" x14ac:dyDescent="0.25">
      <c r="A181" s="14">
        <v>40805</v>
      </c>
      <c r="B181" s="15">
        <v>829</v>
      </c>
      <c r="C181" s="15">
        <f>IF(ISNA(VLOOKUP(B181,Trier!$A$1:$E$32,2,FALSE)),"",VLOOKUP(B181,Trier!$A$1:$E$32,2,FALSE))</f>
        <v>929</v>
      </c>
      <c r="D181" s="15">
        <f>IF(ISNA(VLOOKUP(B181,Trier!$A$1:$E$32,3,FALSE)),"",VLOOKUP(B181,Trier!$A$1:$E$32,3,FALSE))</f>
        <v>104</v>
      </c>
      <c r="E181" s="16" t="str">
        <f>IF(ISNA(VLOOKUP(B181,Trier!$A$1:$E$32,4,FALSE)),"",VLOOKUP(B181,Trier!$A$1:$E$32,4,FALSE))</f>
        <v>Carotte1</v>
      </c>
      <c r="F181" s="17" t="str">
        <f>IF(ISNA(VLOOKUP(B181,Trier!$A$1:$E$32,5,FALSE)),"",VLOOKUP(B181,Trier!$A$1:$E$32,5,FALSE))</f>
        <v>Carotte</v>
      </c>
      <c r="G181" s="15">
        <f>IF(ISERROR(VLOOKUP(B181,Trier!$A$1:$F$32,6,FALSE)),"",VLOOKUP(B181,Trier!$A$1:$F$32,6,FALSE))</f>
        <v>1</v>
      </c>
      <c r="H181" s="18" t="str">
        <f>IF(ISERROR(VLOOKUP(B181,Trier!$A$1:$G$32,7,FALSE)),"",VLOOKUP(B181,Trier!$A$1:$G$32,7,FALSE))</f>
        <v>miy</v>
      </c>
      <c r="I181" s="19">
        <v>6.9</v>
      </c>
      <c r="J181" s="23">
        <v>1</v>
      </c>
      <c r="K181" s="21">
        <f t="shared" si="36"/>
        <v>596.16000000000008</v>
      </c>
      <c r="L181" s="18">
        <f>IF(ISERROR(VLOOKUP(B181,Trier!$A$1:$H$32,8,FALSE)),"",VLOOKUP(B181,Trier!$A$1:$H$32,8,FALSE))</f>
        <v>0</v>
      </c>
      <c r="M181" s="22"/>
      <c r="N181" s="23"/>
      <c r="O181" s="24" t="str">
        <f t="shared" si="37"/>
        <v/>
      </c>
      <c r="P181" s="18">
        <f>IF(ISERROR(VLOOKUP(B181,Trier!$A$1:$I$32,9,FALSE)),"",VLOOKUP(B181,Trier!$A$1:$I$32,9,FALSE))</f>
        <v>0</v>
      </c>
      <c r="Q181" s="22"/>
      <c r="R181" s="23"/>
      <c r="S181" s="24" t="str">
        <f t="shared" si="38"/>
        <v/>
      </c>
      <c r="T181" s="21">
        <f t="shared" si="39"/>
        <v>596.16000000000008</v>
      </c>
      <c r="U181" s="25">
        <f>MONTH(A:A)</f>
        <v>9</v>
      </c>
      <c r="V181" s="26">
        <f>YEAR(A:A)</f>
        <v>2011</v>
      </c>
      <c r="W181" s="27"/>
      <c r="Y181" s="29"/>
    </row>
    <row r="182" spans="1:25" s="28" customFormat="1" ht="18" x14ac:dyDescent="0.25">
      <c r="A182" s="14">
        <v>40823</v>
      </c>
      <c r="B182" s="15">
        <v>828</v>
      </c>
      <c r="C182" s="15">
        <f>IF(ISNA(VLOOKUP(B182,Trier!$A$1:$E$32,2,FALSE)),"",VLOOKUP(B182,Trier!$A$1:$E$32,2,FALSE))</f>
        <v>928</v>
      </c>
      <c r="D182" s="15">
        <f>IF(ISNA(VLOOKUP(B182,Trier!$A$1:$E$32,3,FALSE)),"",VLOOKUP(B182,Trier!$A$1:$E$32,3,FALSE))</f>
        <v>104</v>
      </c>
      <c r="E182" s="16" t="str">
        <f>IF(ISNA(VLOOKUP(B182,Trier!$A$1:$E$32,4,FALSE)),"",VLOOKUP(B182,Trier!$A$1:$E$32,4,FALSE))</f>
        <v>Radis1</v>
      </c>
      <c r="F182" s="17" t="str">
        <f>IF(ISNA(VLOOKUP(B182,Trier!$A$1:$E$32,5,FALSE)),"",VLOOKUP(B182,Trier!$A$1:$E$32,5,FALSE))</f>
        <v>Radis</v>
      </c>
      <c r="G182" s="15">
        <f>IF(ISERROR(VLOOKUP(B182,Trier!$A$1:$F$32,6,FALSE)),"",VLOOKUP(B182,Trier!$A$1:$F$32,6,FALSE))</f>
        <v>1</v>
      </c>
      <c r="H182" s="18" t="str">
        <f>IF(ISERROR(VLOOKUP(B182,Trier!$A$1:$G$32,7,FALSE)),"",VLOOKUP(B182,Trier!$A$1:$G$32,7,FALSE))</f>
        <v>ur</v>
      </c>
      <c r="I182" s="19">
        <v>4</v>
      </c>
      <c r="J182" s="23">
        <v>30</v>
      </c>
      <c r="K182" s="21">
        <f t="shared" si="36"/>
        <v>11.520000000000001</v>
      </c>
      <c r="L182" s="18">
        <f>IF(ISERROR(VLOOKUP(B182,Trier!$A$1:$H$32,8,FALSE)),"",VLOOKUP(B182,Trier!$A$1:$H$32,8,FALSE))</f>
        <v>0</v>
      </c>
      <c r="M182" s="22"/>
      <c r="N182" s="23"/>
      <c r="O182" s="24" t="str">
        <f t="shared" si="37"/>
        <v/>
      </c>
      <c r="P182" s="18">
        <f>IF(ISERROR(VLOOKUP(B182,Trier!$A$1:$I$32,9,FALSE)),"",VLOOKUP(B182,Trier!$A$1:$I$32,9,FALSE))</f>
        <v>0</v>
      </c>
      <c r="Q182" s="22"/>
      <c r="R182" s="23"/>
      <c r="S182" s="24" t="str">
        <f t="shared" si="38"/>
        <v/>
      </c>
      <c r="T182" s="21">
        <f t="shared" si="39"/>
        <v>11.520000000000001</v>
      </c>
      <c r="U182" s="25">
        <f>MONTH(A:A)</f>
        <v>10</v>
      </c>
      <c r="V182" s="26">
        <f>YEAR(A:A)</f>
        <v>2011</v>
      </c>
      <c r="W182" s="27"/>
      <c r="Y182" s="29"/>
    </row>
    <row r="183" spans="1:25" s="28" customFormat="1" ht="18" x14ac:dyDescent="0.25">
      <c r="A183" s="14">
        <v>40823</v>
      </c>
      <c r="B183" s="15">
        <v>801</v>
      </c>
      <c r="C183" s="15">
        <f>IF(ISNA(VLOOKUP(B183,Trier!$A$1:$E$32,2,FALSE)),"",VLOOKUP(B183,Trier!$A$1:$E$32,2,FALSE))</f>
        <v>901</v>
      </c>
      <c r="D183" s="15">
        <f>IF(ISNA(VLOOKUP(B183,Trier!$A$1:$E$32,3,FALSE)),"",VLOOKUP(B183,Trier!$A$1:$E$32,3,FALSE))</f>
        <v>104</v>
      </c>
      <c r="E183" s="16" t="str">
        <f>IF(ISNA(VLOOKUP(B183,Trier!$A$1:$E$32,4,FALSE)),"",VLOOKUP(B183,Trier!$A$1:$E$32,4,FALSE))</f>
        <v>melon1</v>
      </c>
      <c r="F183" s="17" t="str">
        <f>IF(ISNA(VLOOKUP(B183,Trier!$A$1:$E$32,5,FALSE)),"",VLOOKUP(B183,Trier!$A$1:$E$32,5,FALSE))</f>
        <v>melon</v>
      </c>
      <c r="G183" s="15">
        <f>IF(ISERROR(VLOOKUP(B183,Trier!$A$1:$F$32,6,FALSE)),"",VLOOKUP(B183,Trier!$A$1:$F$32,6,FALSE))</f>
        <v>2</v>
      </c>
      <c r="H183" s="18" t="str">
        <f>IF(ISERROR(VLOOKUP(B183,Trier!$A$1:$G$32,7,FALSE)),"",VLOOKUP(B183,Trier!$A$1:$G$32,7,FALSE))</f>
        <v>bb</v>
      </c>
      <c r="I183" s="19">
        <v>1</v>
      </c>
      <c r="J183" s="23">
        <v>8</v>
      </c>
      <c r="K183" s="21">
        <f t="shared" si="36"/>
        <v>10.8</v>
      </c>
      <c r="L183" s="18" t="str">
        <f>IF(ISERROR(VLOOKUP(B183,Trier!$A$1:$H$32,8,FALSE)),"",VLOOKUP(B183,Trier!$A$1:$H$32,8,FALSE))</f>
        <v>nd,</v>
      </c>
      <c r="M183" s="22">
        <v>1</v>
      </c>
      <c r="N183" s="23">
        <v>8</v>
      </c>
      <c r="O183" s="24">
        <f t="shared" si="37"/>
        <v>10.8</v>
      </c>
      <c r="P183" s="18">
        <f>IF(ISERROR(VLOOKUP(B183,Trier!$A$1:$I$32,9,FALSE)),"",VLOOKUP(B183,Trier!$A$1:$I$32,9,FALSE))</f>
        <v>0</v>
      </c>
      <c r="Q183" s="22"/>
      <c r="R183" s="23"/>
      <c r="S183" s="24" t="str">
        <f t="shared" si="38"/>
        <v/>
      </c>
      <c r="T183" s="21">
        <f t="shared" si="39"/>
        <v>21.6</v>
      </c>
      <c r="U183" s="25">
        <f>MONTH(A:A)</f>
        <v>10</v>
      </c>
      <c r="V183" s="26">
        <f>YEAR(A:A)</f>
        <v>2011</v>
      </c>
      <c r="W183" s="27"/>
      <c r="Y183" s="29"/>
    </row>
    <row r="184" spans="1:25" s="28" customFormat="1" ht="18" x14ac:dyDescent="0.25">
      <c r="A184" s="14">
        <v>40840</v>
      </c>
      <c r="B184" s="15">
        <v>801</v>
      </c>
      <c r="C184" s="15">
        <f>IF(ISNA(VLOOKUP(B184,Trier!$A$1:$E$32,2,FALSE)),"",VLOOKUP(B184,Trier!$A$1:$E$32,2,FALSE))</f>
        <v>901</v>
      </c>
      <c r="D184" s="15">
        <f>IF(ISNA(VLOOKUP(B184,Trier!$A$1:$E$32,3,FALSE)),"",VLOOKUP(B184,Trier!$A$1:$E$32,3,FALSE))</f>
        <v>104</v>
      </c>
      <c r="E184" s="16" t="str">
        <f>IF(ISNA(VLOOKUP(B184,Trier!$A$1:$E$32,4,FALSE)),"",VLOOKUP(B184,Trier!$A$1:$E$32,4,FALSE))</f>
        <v>melon1</v>
      </c>
      <c r="F184" s="17" t="str">
        <f>IF(ISNA(VLOOKUP(B184,Trier!$A$1:$E$32,5,FALSE)),"",VLOOKUP(B184,Trier!$A$1:$E$32,5,FALSE))</f>
        <v>melon</v>
      </c>
      <c r="G184" s="15">
        <f>IF(ISERROR(VLOOKUP(B184,Trier!$A$1:$F$32,6,FALSE)),"",VLOOKUP(B184,Trier!$A$1:$F$32,6,FALSE))</f>
        <v>2</v>
      </c>
      <c r="H184" s="18" t="str">
        <f>IF(ISERROR(VLOOKUP(B184,Trier!$A$1:$G$32,7,FALSE)),"",VLOOKUP(B184,Trier!$A$1:$G$32,7,FALSE))</f>
        <v>bb</v>
      </c>
      <c r="I184" s="19">
        <v>1</v>
      </c>
      <c r="J184" s="23">
        <v>8</v>
      </c>
      <c r="K184" s="21">
        <f t="shared" si="36"/>
        <v>10.8</v>
      </c>
      <c r="L184" s="18" t="str">
        <f>IF(ISERROR(VLOOKUP(B184,Trier!$A$1:$H$32,8,FALSE)),"",VLOOKUP(B184,Trier!$A$1:$H$32,8,FALSE))</f>
        <v>nd,</v>
      </c>
      <c r="M184" s="22">
        <v>1</v>
      </c>
      <c r="N184" s="23">
        <v>12</v>
      </c>
      <c r="O184" s="24">
        <f t="shared" si="37"/>
        <v>7.2</v>
      </c>
      <c r="P184" s="18">
        <f>IF(ISERROR(VLOOKUP(B184,Trier!$A$1:$I$32,9,FALSE)),"",VLOOKUP(B184,Trier!$A$1:$I$32,9,FALSE))</f>
        <v>0</v>
      </c>
      <c r="Q184" s="22"/>
      <c r="R184" s="23"/>
      <c r="S184" s="24" t="str">
        <f t="shared" si="38"/>
        <v/>
      </c>
      <c r="T184" s="21">
        <f t="shared" si="39"/>
        <v>18</v>
      </c>
      <c r="U184" s="25">
        <f>MONTH(A:A)</f>
        <v>10</v>
      </c>
      <c r="V184" s="26">
        <f>YEAR(A:A)</f>
        <v>2011</v>
      </c>
      <c r="W184" s="27"/>
      <c r="Y184" s="29"/>
    </row>
    <row r="185" spans="1:25" s="28" customFormat="1" ht="18" x14ac:dyDescent="0.25">
      <c r="A185" s="14">
        <v>40879</v>
      </c>
      <c r="B185" s="15">
        <v>801</v>
      </c>
      <c r="C185" s="15">
        <f>IF(ISNA(VLOOKUP(B185,Trier!$A$1:$E$32,2,FALSE)),"",VLOOKUP(B185,Trier!$A$1:$E$32,2,FALSE))</f>
        <v>901</v>
      </c>
      <c r="D185" s="15">
        <f>IF(ISNA(VLOOKUP(B185,Trier!$A$1:$E$32,3,FALSE)),"",VLOOKUP(B185,Trier!$A$1:$E$32,3,FALSE))</f>
        <v>104</v>
      </c>
      <c r="E185" s="16" t="str">
        <f>IF(ISNA(VLOOKUP(B185,Trier!$A$1:$E$32,4,FALSE)),"",VLOOKUP(B185,Trier!$A$1:$E$32,4,FALSE))</f>
        <v>melon1</v>
      </c>
      <c r="F185" s="17" t="str">
        <f>IF(ISNA(VLOOKUP(B185,Trier!$A$1:$E$32,5,FALSE)),"",VLOOKUP(B185,Trier!$A$1:$E$32,5,FALSE))</f>
        <v>melon</v>
      </c>
      <c r="G185" s="15">
        <f>IF(ISERROR(VLOOKUP(B185,Trier!$A$1:$F$32,6,FALSE)),"",VLOOKUP(B185,Trier!$A$1:$F$32,6,FALSE))</f>
        <v>2</v>
      </c>
      <c r="H185" s="18" t="str">
        <f>IF(ISERROR(VLOOKUP(B185,Trier!$A$1:$G$32,7,FALSE)),"",VLOOKUP(B185,Trier!$A$1:$G$32,7,FALSE))</f>
        <v>bb</v>
      </c>
      <c r="I185" s="19">
        <v>1</v>
      </c>
      <c r="J185" s="23">
        <v>4</v>
      </c>
      <c r="K185" s="21">
        <f t="shared" si="36"/>
        <v>21.6</v>
      </c>
      <c r="L185" s="18" t="str">
        <f>IF(ISERROR(VLOOKUP(B185,Trier!$A$1:$H$32,8,FALSE)),"",VLOOKUP(B185,Trier!$A$1:$H$32,8,FALSE))</f>
        <v>nd,</v>
      </c>
      <c r="M185" s="22">
        <v>1</v>
      </c>
      <c r="N185" s="23">
        <v>12</v>
      </c>
      <c r="O185" s="24">
        <f t="shared" si="37"/>
        <v>7.2</v>
      </c>
      <c r="P185" s="18">
        <f>IF(ISERROR(VLOOKUP(B185,Trier!$A$1:$I$32,9,FALSE)),"",VLOOKUP(B185,Trier!$A$1:$I$32,9,FALSE))</f>
        <v>0</v>
      </c>
      <c r="Q185" s="22"/>
      <c r="R185" s="23"/>
      <c r="S185" s="24" t="str">
        <f t="shared" si="38"/>
        <v/>
      </c>
      <c r="T185" s="21">
        <f t="shared" si="39"/>
        <v>28.8</v>
      </c>
      <c r="U185" s="25">
        <f>MONTH(A:A)</f>
        <v>12</v>
      </c>
      <c r="V185" s="26">
        <f>YEAR(A:A)</f>
        <v>2011</v>
      </c>
      <c r="W185" s="27"/>
      <c r="Y185" s="29"/>
    </row>
    <row r="186" spans="1:25" s="28" customFormat="1" ht="18" x14ac:dyDescent="0.25">
      <c r="A186" s="14">
        <v>40882</v>
      </c>
      <c r="B186" s="15">
        <v>828</v>
      </c>
      <c r="C186" s="15">
        <f>IF(ISNA(VLOOKUP(B186,Trier!$A$1:$E$32,2,FALSE)),"",VLOOKUP(B186,Trier!$A$1:$E$32,2,FALSE))</f>
        <v>928</v>
      </c>
      <c r="D186" s="15">
        <f>IF(ISNA(VLOOKUP(B186,Trier!$A$1:$E$32,3,FALSE)),"",VLOOKUP(B186,Trier!$A$1:$E$32,3,FALSE))</f>
        <v>104</v>
      </c>
      <c r="E186" s="16" t="str">
        <f>IF(ISNA(VLOOKUP(B186,Trier!$A$1:$E$32,4,FALSE)),"",VLOOKUP(B186,Trier!$A$1:$E$32,4,FALSE))</f>
        <v>Radis1</v>
      </c>
      <c r="F186" s="17" t="str">
        <f>IF(ISNA(VLOOKUP(B186,Trier!$A$1:$E$32,5,FALSE)),"",VLOOKUP(B186,Trier!$A$1:$E$32,5,FALSE))</f>
        <v>Radis</v>
      </c>
      <c r="G186" s="15">
        <f>IF(ISERROR(VLOOKUP(B186,Trier!$A$1:$F$32,6,FALSE)),"",VLOOKUP(B186,Trier!$A$1:$F$32,6,FALSE))</f>
        <v>1</v>
      </c>
      <c r="H186" s="18" t="str">
        <f>IF(ISERROR(VLOOKUP(B186,Trier!$A$1:$G$32,7,FALSE)),"",VLOOKUP(B186,Trier!$A$1:$G$32,7,FALSE))</f>
        <v>ur</v>
      </c>
      <c r="I186" s="19">
        <v>2</v>
      </c>
      <c r="J186" s="23">
        <v>22</v>
      </c>
      <c r="K186" s="21">
        <f t="shared" si="36"/>
        <v>7.8545454545454554</v>
      </c>
      <c r="L186" s="18">
        <f>IF(ISERROR(VLOOKUP(B186,Trier!$A$1:$H$32,8,FALSE)),"",VLOOKUP(B186,Trier!$A$1:$H$32,8,FALSE))</f>
        <v>0</v>
      </c>
      <c r="M186" s="22"/>
      <c r="N186" s="23"/>
      <c r="O186" s="24" t="str">
        <f t="shared" si="37"/>
        <v/>
      </c>
      <c r="P186" s="18">
        <f>IF(ISERROR(VLOOKUP(B186,Trier!$A$1:$I$32,9,FALSE)),"",VLOOKUP(B186,Trier!$A$1:$I$32,9,FALSE))</f>
        <v>0</v>
      </c>
      <c r="Q186" s="22"/>
      <c r="R186" s="23"/>
      <c r="S186" s="24" t="str">
        <f t="shared" si="38"/>
        <v/>
      </c>
      <c r="T186" s="21">
        <f t="shared" si="39"/>
        <v>7.8545454545454554</v>
      </c>
      <c r="U186" s="25">
        <f>MONTH(A:A)</f>
        <v>12</v>
      </c>
      <c r="V186" s="26">
        <f>YEAR(A:A)</f>
        <v>2011</v>
      </c>
      <c r="W186" s="27"/>
      <c r="Y186" s="29"/>
    </row>
    <row r="187" spans="1:25" s="28" customFormat="1" ht="18" x14ac:dyDescent="0.25">
      <c r="A187" s="14">
        <v>40882</v>
      </c>
      <c r="B187" s="15">
        <v>813</v>
      </c>
      <c r="C187" s="15">
        <f>IF(ISNA(VLOOKUP(B187,Trier!$A$1:$E$32,2,FALSE)),"",VLOOKUP(B187,Trier!$A$1:$E$32,2,FALSE))</f>
        <v>913</v>
      </c>
      <c r="D187" s="15">
        <f>IF(ISNA(VLOOKUP(B187,Trier!$A$1:$E$32,3,FALSE)),"",VLOOKUP(B187,Trier!$A$1:$E$32,3,FALSE))</f>
        <v>104</v>
      </c>
      <c r="E187" s="16" t="str">
        <f>IF(ISNA(VLOOKUP(B187,Trier!$A$1:$E$32,4,FALSE)),"",VLOOKUP(B187,Trier!$A$1:$E$32,4,FALSE))</f>
        <v>cactus1</v>
      </c>
      <c r="F187" s="17" t="str">
        <f>IF(ISNA(VLOOKUP(B187,Trier!$A$1:$E$32,5,FALSE)),"",VLOOKUP(B187,Trier!$A$1:$E$32,5,FALSE))</f>
        <v>cactus</v>
      </c>
      <c r="G187" s="15">
        <f>IF(ISERROR(VLOOKUP(B187,Trier!$A$1:$F$32,6,FALSE)),"",VLOOKUP(B187,Trier!$A$1:$F$32,6,FALSE))</f>
        <v>1</v>
      </c>
      <c r="H187" s="18" t="str">
        <f>IF(ISERROR(VLOOKUP(B187,Trier!$A$1:$G$32,7,FALSE)),"",VLOOKUP(B187,Trier!$A$1:$G$32,7,FALSE))</f>
        <v>uj</v>
      </c>
      <c r="I187" s="19">
        <v>1</v>
      </c>
      <c r="J187" s="23">
        <v>106</v>
      </c>
      <c r="K187" s="21">
        <f t="shared" ref="K187:K210" si="40" xml:space="preserve"> IF(ISERROR(I187/J187*86.4),"",I187/J187*86.4)</f>
        <v>0.81509433962264155</v>
      </c>
      <c r="L187" s="18">
        <f>IF(ISERROR(VLOOKUP(B187,Trier!$A$1:$H$32,8,FALSE)),"",VLOOKUP(B187,Trier!$A$1:$H$32,8,FALSE))</f>
        <v>0</v>
      </c>
      <c r="M187" s="22"/>
      <c r="N187" s="23"/>
      <c r="O187" s="24" t="str">
        <f t="shared" ref="O187:O210" si="41" xml:space="preserve"> IF(ISERROR(M187/N187*86.4),"",M187/N187*86.4)</f>
        <v/>
      </c>
      <c r="P187" s="18">
        <f>IF(ISERROR(VLOOKUP(B187,Trier!$A$1:$I$32,9,FALSE)),"",VLOOKUP(B187,Trier!$A$1:$I$32,9,FALSE))</f>
        <v>0</v>
      </c>
      <c r="Q187" s="22"/>
      <c r="R187" s="23"/>
      <c r="S187" s="24" t="str">
        <f t="shared" ref="S187:S210" si="42" xml:space="preserve"> IF(ISERROR(Q187/R187*86.4),"",Q187/R187*86.4)</f>
        <v/>
      </c>
      <c r="T187" s="21">
        <f t="shared" ref="T187:T210" si="43">IF(ISERROR(SUM(K187,O187,S187)),"",SUM(K187,O187,S187))</f>
        <v>0.81509433962264155</v>
      </c>
      <c r="U187" s="25">
        <f>MONTH(A:A)</f>
        <v>12</v>
      </c>
      <c r="V187" s="26">
        <f>YEAR(A:A)</f>
        <v>2011</v>
      </c>
      <c r="W187" s="27"/>
      <c r="Y187" s="29"/>
    </row>
    <row r="188" spans="1:25" s="28" customFormat="1" ht="18" x14ac:dyDescent="0.25">
      <c r="A188" s="14">
        <v>40882</v>
      </c>
      <c r="B188" s="15">
        <v>824</v>
      </c>
      <c r="C188" s="15">
        <f>IF(ISNA(VLOOKUP(B188,Trier!$A$1:$E$32,2,FALSE)),"",VLOOKUP(B188,Trier!$A$1:$E$32,2,FALSE))</f>
        <v>924</v>
      </c>
      <c r="D188" s="15">
        <f>IF(ISNA(VLOOKUP(B188,Trier!$A$1:$E$32,3,FALSE)),"",VLOOKUP(B188,Trier!$A$1:$E$32,3,FALSE))</f>
        <v>104</v>
      </c>
      <c r="E188" s="16" t="str">
        <f>IF(ISNA(VLOOKUP(B188,Trier!$A$1:$E$32,4,FALSE)),"",VLOOKUP(B188,Trier!$A$1:$E$32,4,FALSE))</f>
        <v>poreaux1</v>
      </c>
      <c r="F188" s="17" t="str">
        <f>IF(ISNA(VLOOKUP(B188,Trier!$A$1:$E$32,5,FALSE)),"",VLOOKUP(B188,Trier!$A$1:$E$32,5,FALSE))</f>
        <v>poireaux</v>
      </c>
      <c r="G188" s="15">
        <f>IF(ISERROR(VLOOKUP(B188,Trier!$A$1:$F$32,6,FALSE)),"",VLOOKUP(B188,Trier!$A$1:$F$32,6,FALSE))</f>
        <v>1</v>
      </c>
      <c r="H188" s="18" t="str">
        <f>IF(ISERROR(VLOOKUP(B188,Trier!$A$1:$G$32,7,FALSE)),"",VLOOKUP(B188,Trier!$A$1:$G$32,7,FALSE))</f>
        <v>hghf</v>
      </c>
      <c r="I188" s="19">
        <v>2</v>
      </c>
      <c r="J188" s="23">
        <v>66</v>
      </c>
      <c r="K188" s="21">
        <f t="shared" si="40"/>
        <v>2.6181818181818186</v>
      </c>
      <c r="L188" s="18">
        <f>IF(ISERROR(VLOOKUP(B188,Trier!$A$1:$H$32,8,FALSE)),"",VLOOKUP(B188,Trier!$A$1:$H$32,8,FALSE))</f>
        <v>0</v>
      </c>
      <c r="M188" s="22"/>
      <c r="N188" s="23"/>
      <c r="O188" s="24" t="str">
        <f t="shared" si="41"/>
        <v/>
      </c>
      <c r="P188" s="18">
        <f>IF(ISERROR(VLOOKUP(B188,Trier!$A$1:$I$32,9,FALSE)),"",VLOOKUP(B188,Trier!$A$1:$I$32,9,FALSE))</f>
        <v>0</v>
      </c>
      <c r="Q188" s="22"/>
      <c r="R188" s="23"/>
      <c r="S188" s="24" t="str">
        <f t="shared" si="42"/>
        <v/>
      </c>
      <c r="T188" s="21">
        <f t="shared" si="43"/>
        <v>2.6181818181818186</v>
      </c>
      <c r="U188" s="25">
        <f>MONTH(A:A)</f>
        <v>12</v>
      </c>
      <c r="V188" s="26">
        <f>YEAR(A:A)</f>
        <v>2011</v>
      </c>
      <c r="W188" s="27"/>
      <c r="Y188" s="29"/>
    </row>
    <row r="189" spans="1:25" s="28" customFormat="1" ht="18" x14ac:dyDescent="0.25">
      <c r="A189" s="14">
        <v>40882</v>
      </c>
      <c r="B189" s="15">
        <v>829</v>
      </c>
      <c r="C189" s="15">
        <f>IF(ISNA(VLOOKUP(B189,Trier!$A$1:$E$32,2,FALSE)),"",VLOOKUP(B189,Trier!$A$1:$E$32,2,FALSE))</f>
        <v>929</v>
      </c>
      <c r="D189" s="15">
        <f>IF(ISNA(VLOOKUP(B189,Trier!$A$1:$E$32,3,FALSE)),"",VLOOKUP(B189,Trier!$A$1:$E$32,3,FALSE))</f>
        <v>104</v>
      </c>
      <c r="E189" s="16" t="str">
        <f>IF(ISNA(VLOOKUP(B189,Trier!$A$1:$E$32,4,FALSE)),"",VLOOKUP(B189,Trier!$A$1:$E$32,4,FALSE))</f>
        <v>Carotte1</v>
      </c>
      <c r="F189" s="17" t="str">
        <f>IF(ISNA(VLOOKUP(B189,Trier!$A$1:$E$32,5,FALSE)),"",VLOOKUP(B189,Trier!$A$1:$E$32,5,FALSE))</f>
        <v>Carotte</v>
      </c>
      <c r="G189" s="15">
        <f>IF(ISERROR(VLOOKUP(B189,Trier!$A$1:$F$32,6,FALSE)),"",VLOOKUP(B189,Trier!$A$1:$F$32,6,FALSE))</f>
        <v>1</v>
      </c>
      <c r="H189" s="18" t="str">
        <f>IF(ISERROR(VLOOKUP(B189,Trier!$A$1:$G$32,7,FALSE)),"",VLOOKUP(B189,Trier!$A$1:$G$32,7,FALSE))</f>
        <v>miy</v>
      </c>
      <c r="I189" s="19">
        <v>4.4000000000000004</v>
      </c>
      <c r="J189" s="23">
        <v>1</v>
      </c>
      <c r="K189" s="21">
        <f t="shared" si="40"/>
        <v>380.16000000000008</v>
      </c>
      <c r="L189" s="18">
        <f>IF(ISERROR(VLOOKUP(B189,Trier!$A$1:$H$32,8,FALSE)),"",VLOOKUP(B189,Trier!$A$1:$H$32,8,FALSE))</f>
        <v>0</v>
      </c>
      <c r="M189" s="22"/>
      <c r="N189" s="23"/>
      <c r="O189" s="24" t="str">
        <f t="shared" si="41"/>
        <v/>
      </c>
      <c r="P189" s="18">
        <f>IF(ISERROR(VLOOKUP(B189,Trier!$A$1:$I$32,9,FALSE)),"",VLOOKUP(B189,Trier!$A$1:$I$32,9,FALSE))</f>
        <v>0</v>
      </c>
      <c r="Q189" s="22"/>
      <c r="R189" s="23"/>
      <c r="S189" s="24" t="str">
        <f t="shared" si="42"/>
        <v/>
      </c>
      <c r="T189" s="21">
        <f t="shared" si="43"/>
        <v>380.16000000000008</v>
      </c>
      <c r="U189" s="25">
        <f>MONTH(A:A)</f>
        <v>12</v>
      </c>
      <c r="V189" s="26">
        <f>YEAR(A:A)</f>
        <v>2011</v>
      </c>
      <c r="W189" s="27"/>
      <c r="Y189" s="29"/>
    </row>
    <row r="190" spans="1:25" s="28" customFormat="1" ht="18" x14ac:dyDescent="0.25">
      <c r="A190" s="14">
        <v>40884</v>
      </c>
      <c r="B190" s="15">
        <v>809</v>
      </c>
      <c r="C190" s="15">
        <f>IF(ISNA(VLOOKUP(B190,Trier!$A$1:$E$32,2,FALSE)),"",VLOOKUP(B190,Trier!$A$1:$E$32,2,FALSE))</f>
        <v>909</v>
      </c>
      <c r="D190" s="15">
        <f>IF(ISNA(VLOOKUP(B190,Trier!$A$1:$E$32,3,FALSE)),"",VLOOKUP(B190,Trier!$A$1:$E$32,3,FALSE))</f>
        <v>104</v>
      </c>
      <c r="E190" s="16" t="str">
        <f>IF(ISNA(VLOOKUP(B190,Trier!$A$1:$E$32,4,FALSE)),"",VLOOKUP(B190,Trier!$A$1:$E$32,4,FALSE))</f>
        <v>artichauts1</v>
      </c>
      <c r="F190" s="17" t="str">
        <f>IF(ISNA(VLOOKUP(B190,Trier!$A$1:$E$32,5,FALSE)),"",VLOOKUP(B190,Trier!$A$1:$E$32,5,FALSE))</f>
        <v>artichauts</v>
      </c>
      <c r="G190" s="15">
        <f>IF(ISERROR(VLOOKUP(B190,Trier!$A$1:$F$32,6,FALSE)),"",VLOOKUP(B190,Trier!$A$1:$F$32,6,FALSE))</f>
        <v>2</v>
      </c>
      <c r="H190" s="18" t="str">
        <f>IF(ISERROR(VLOOKUP(B190,Trier!$A$1:$G$32,7,FALSE)),"",VLOOKUP(B190,Trier!$A$1:$G$32,7,FALSE))</f>
        <v>k</v>
      </c>
      <c r="I190" s="19">
        <v>10</v>
      </c>
      <c r="J190" s="23">
        <v>60</v>
      </c>
      <c r="K190" s="21">
        <f t="shared" si="40"/>
        <v>14.4</v>
      </c>
      <c r="L190" s="18" t="str">
        <f>IF(ISERROR(VLOOKUP(B190,Trier!$A$1:$H$32,8,FALSE)),"",VLOOKUP(B190,Trier!$A$1:$H$32,8,FALSE))</f>
        <v>tjkedk,</v>
      </c>
      <c r="M190" s="22"/>
      <c r="N190" s="23"/>
      <c r="O190" s="24" t="str">
        <f t="shared" si="41"/>
        <v/>
      </c>
      <c r="P190" s="18">
        <f>IF(ISERROR(VLOOKUP(B190,Trier!$A$1:$I$32,9,FALSE)),"",VLOOKUP(B190,Trier!$A$1:$I$32,9,FALSE))</f>
        <v>0</v>
      </c>
      <c r="Q190" s="22"/>
      <c r="R190" s="23"/>
      <c r="S190" s="24" t="str">
        <f t="shared" si="42"/>
        <v/>
      </c>
      <c r="T190" s="21">
        <f t="shared" si="43"/>
        <v>14.4</v>
      </c>
      <c r="U190" s="25">
        <f>MONTH(A:A)</f>
        <v>12</v>
      </c>
      <c r="V190" s="26">
        <f>YEAR(A:A)</f>
        <v>2011</v>
      </c>
      <c r="W190" s="27"/>
      <c r="Y190" s="29"/>
    </row>
    <row r="191" spans="1:25" s="28" customFormat="1" ht="18" x14ac:dyDescent="0.25">
      <c r="A191" s="14">
        <v>40884</v>
      </c>
      <c r="B191" s="15">
        <v>811</v>
      </c>
      <c r="C191" s="15">
        <f>IF(ISNA(VLOOKUP(B191,Trier!$A$1:$E$32,2,FALSE)),"",VLOOKUP(B191,Trier!$A$1:$E$32,2,FALSE))</f>
        <v>911</v>
      </c>
      <c r="D191" s="15">
        <f>IF(ISNA(VLOOKUP(B191,Trier!$A$1:$E$32,3,FALSE)),"",VLOOKUP(B191,Trier!$A$1:$E$32,3,FALSE))</f>
        <v>104</v>
      </c>
      <c r="E191" s="16" t="str">
        <f>IF(ISNA(VLOOKUP(B191,Trier!$A$1:$E$32,4,FALSE)),"",VLOOKUP(B191,Trier!$A$1:$E$32,4,FALSE))</f>
        <v>potiron1</v>
      </c>
      <c r="F191" s="17" t="str">
        <f>IF(ISNA(VLOOKUP(B191,Trier!$A$1:$E$32,5,FALSE)),"",VLOOKUP(B191,Trier!$A$1:$E$32,5,FALSE))</f>
        <v>potiron</v>
      </c>
      <c r="G191" s="15">
        <f>IF(ISERROR(VLOOKUP(B191,Trier!$A$1:$F$32,6,FALSE)),"",VLOOKUP(B191,Trier!$A$1:$F$32,6,FALSE))</f>
        <v>1</v>
      </c>
      <c r="H191" s="18" t="str">
        <f>IF(ISERROR(VLOOKUP(B191,Trier!$A$1:$G$32,7,FALSE)),"",VLOOKUP(B191,Trier!$A$1:$G$32,7,FALSE))</f>
        <v>iku</v>
      </c>
      <c r="I191" s="19">
        <v>2</v>
      </c>
      <c r="J191" s="23">
        <v>72</v>
      </c>
      <c r="K191" s="21">
        <f t="shared" si="40"/>
        <v>2.4</v>
      </c>
      <c r="L191" s="18" t="str">
        <f>IF(ISERROR(VLOOKUP(B191,Trier!$A$1:$H$32,8,FALSE)),"",VLOOKUP(B191,Trier!$A$1:$H$32,8,FALSE))</f>
        <v>srj,dnd</v>
      </c>
      <c r="M191" s="22"/>
      <c r="N191" s="23"/>
      <c r="O191" s="24" t="str">
        <f t="shared" si="41"/>
        <v/>
      </c>
      <c r="P191" s="18">
        <f>IF(ISERROR(VLOOKUP(B191,Trier!$A$1:$I$32,9,FALSE)),"",VLOOKUP(B191,Trier!$A$1:$I$32,9,FALSE))</f>
        <v>0</v>
      </c>
      <c r="Q191" s="22"/>
      <c r="R191" s="23"/>
      <c r="S191" s="24" t="str">
        <f t="shared" si="42"/>
        <v/>
      </c>
      <c r="T191" s="21">
        <f t="shared" si="43"/>
        <v>2.4</v>
      </c>
      <c r="U191" s="25">
        <f>MONTH(A:A)</f>
        <v>12</v>
      </c>
      <c r="V191" s="26">
        <f>YEAR(A:A)</f>
        <v>2011</v>
      </c>
      <c r="W191" s="27"/>
      <c r="Y191" s="29"/>
    </row>
    <row r="192" spans="1:25" s="28" customFormat="1" ht="18" x14ac:dyDescent="0.25">
      <c r="A192" s="14">
        <v>40884</v>
      </c>
      <c r="B192" s="15">
        <v>825</v>
      </c>
      <c r="C192" s="15">
        <f>IF(ISNA(VLOOKUP(B192,Trier!$A$1:$E$32,2,FALSE)),"",VLOOKUP(B192,Trier!$A$1:$E$32,2,FALSE))</f>
        <v>925</v>
      </c>
      <c r="D192" s="15">
        <f>IF(ISNA(VLOOKUP(B192,Trier!$A$1:$E$32,3,FALSE)),"",VLOOKUP(B192,Trier!$A$1:$E$32,3,FALSE))</f>
        <v>104</v>
      </c>
      <c r="E192" s="16" t="str">
        <f>IF(ISNA(VLOOKUP(B192,Trier!$A$1:$E$32,4,FALSE)),"",VLOOKUP(B192,Trier!$A$1:$E$32,4,FALSE))</f>
        <v>courgette1</v>
      </c>
      <c r="F192" s="17" t="str">
        <f>IF(ISNA(VLOOKUP(B192,Trier!$A$1:$E$32,5,FALSE)),"",VLOOKUP(B192,Trier!$A$1:$E$32,5,FALSE))</f>
        <v>courgette</v>
      </c>
      <c r="G192" s="15">
        <f>IF(ISERROR(VLOOKUP(B192,Trier!$A$1:$F$32,6,FALSE)),"",VLOOKUP(B192,Trier!$A$1:$F$32,6,FALSE))</f>
        <v>2</v>
      </c>
      <c r="H192" s="18" t="str">
        <f>IF(ISERROR(VLOOKUP(B192,Trier!$A$1:$G$32,7,FALSE)),"",VLOOKUP(B192,Trier!$A$1:$G$32,7,FALSE))</f>
        <v>ly</v>
      </c>
      <c r="I192" s="19">
        <v>2</v>
      </c>
      <c r="J192" s="23">
        <v>30</v>
      </c>
      <c r="K192" s="21">
        <f t="shared" si="40"/>
        <v>5.7600000000000007</v>
      </c>
      <c r="L192" s="18" t="str">
        <f>IF(ISERROR(VLOOKUP(B192,Trier!$A$1:$H$32,8,FALSE)),"",VLOOKUP(B192,Trier!$A$1:$H$32,8,FALSE))</f>
        <v>xcbfd</v>
      </c>
      <c r="M192" s="22">
        <v>1</v>
      </c>
      <c r="N192" s="23">
        <v>60</v>
      </c>
      <c r="O192" s="24">
        <f t="shared" si="41"/>
        <v>1.4400000000000002</v>
      </c>
      <c r="P192" s="18">
        <f>IF(ISERROR(VLOOKUP(B192,Trier!$A$1:$I$32,9,FALSE)),"",VLOOKUP(B192,Trier!$A$1:$I$32,9,FALSE))</f>
        <v>0</v>
      </c>
      <c r="Q192" s="22"/>
      <c r="R192" s="23"/>
      <c r="S192" s="24" t="str">
        <f t="shared" si="42"/>
        <v/>
      </c>
      <c r="T192" s="21">
        <f t="shared" si="43"/>
        <v>7.2000000000000011</v>
      </c>
      <c r="U192" s="25">
        <f>MONTH(A:A)</f>
        <v>12</v>
      </c>
      <c r="V192" s="26">
        <f>YEAR(A:A)</f>
        <v>2011</v>
      </c>
      <c r="W192" s="27"/>
      <c r="Y192" s="29"/>
    </row>
    <row r="193" spans="1:25" s="28" customFormat="1" ht="18" x14ac:dyDescent="0.25">
      <c r="A193" s="14">
        <v>40884</v>
      </c>
      <c r="B193" s="15">
        <v>817</v>
      </c>
      <c r="C193" s="15">
        <f>IF(ISNA(VLOOKUP(B193,Trier!$A$1:$E$32,2,FALSE)),"",VLOOKUP(B193,Trier!$A$1:$E$32,2,FALSE))</f>
        <v>917</v>
      </c>
      <c r="D193" s="15">
        <f>IF(ISNA(VLOOKUP(B193,Trier!$A$1:$E$32,3,FALSE)),"",VLOOKUP(B193,Trier!$A$1:$E$32,3,FALSE))</f>
        <v>104</v>
      </c>
      <c r="E193" s="16" t="str">
        <f>IF(ISNA(VLOOKUP(B193,Trier!$A$1:$E$32,4,FALSE)),"",VLOOKUP(B193,Trier!$A$1:$E$32,4,FALSE))</f>
        <v>fraise1</v>
      </c>
      <c r="F193" s="17" t="str">
        <f>IF(ISNA(VLOOKUP(B193,Trier!$A$1:$E$32,5,FALSE)),"",VLOOKUP(B193,Trier!$A$1:$E$32,5,FALSE))</f>
        <v>fraise</v>
      </c>
      <c r="G193" s="15">
        <f>IF(ISERROR(VLOOKUP(B193,Trier!$A$1:$F$32,6,FALSE)),"",VLOOKUP(B193,Trier!$A$1:$F$32,6,FALSE))</f>
        <v>2</v>
      </c>
      <c r="H193" s="18" t="str">
        <f>IF(ISERROR(VLOOKUP(B193,Trier!$A$1:$G$32,7,FALSE)),"",VLOOKUP(B193,Trier!$A$1:$G$32,7,FALSE))</f>
        <v>kuy</v>
      </c>
      <c r="I193" s="19">
        <v>2</v>
      </c>
      <c r="J193" s="23">
        <v>20</v>
      </c>
      <c r="K193" s="21">
        <f t="shared" si="40"/>
        <v>8.64</v>
      </c>
      <c r="L193" s="18" t="str">
        <f>IF(ISERROR(VLOOKUP(B193,Trier!$A$1:$H$32,8,FALSE)),"",VLOOKUP(B193,Trier!$A$1:$H$32,8,FALSE))</f>
        <v>gfshs</v>
      </c>
      <c r="M193" s="22">
        <v>2</v>
      </c>
      <c r="N193" s="23">
        <v>6</v>
      </c>
      <c r="O193" s="24">
        <f t="shared" si="41"/>
        <v>28.8</v>
      </c>
      <c r="P193" s="18">
        <f>IF(ISERROR(VLOOKUP(B193,Trier!$A$1:$I$32,9,FALSE)),"",VLOOKUP(B193,Trier!$A$1:$I$32,9,FALSE))</f>
        <v>0</v>
      </c>
      <c r="Q193" s="22"/>
      <c r="R193" s="23"/>
      <c r="S193" s="24" t="str">
        <f t="shared" si="42"/>
        <v/>
      </c>
      <c r="T193" s="21">
        <f t="shared" si="43"/>
        <v>37.44</v>
      </c>
      <c r="U193" s="25">
        <f>MONTH(A:A)</f>
        <v>12</v>
      </c>
      <c r="V193" s="26">
        <f>YEAR(A:A)</f>
        <v>2011</v>
      </c>
      <c r="W193" s="27"/>
      <c r="Y193" s="29"/>
    </row>
    <row r="194" spans="1:25" s="28" customFormat="1" ht="18" x14ac:dyDescent="0.25">
      <c r="A194" s="14">
        <v>40884</v>
      </c>
      <c r="B194" s="15">
        <v>821</v>
      </c>
      <c r="C194" s="15">
        <f>IF(ISNA(VLOOKUP(B194,Trier!$A$1:$E$32,2,FALSE)),"",VLOOKUP(B194,Trier!$A$1:$E$32,2,FALSE))</f>
        <v>921</v>
      </c>
      <c r="D194" s="15">
        <f>IF(ISNA(VLOOKUP(B194,Trier!$A$1:$E$32,3,FALSE)),"",VLOOKUP(B194,Trier!$A$1:$E$32,3,FALSE))</f>
        <v>104</v>
      </c>
      <c r="E194" s="16" t="str">
        <f>IF(ISNA(VLOOKUP(B194,Trier!$A$1:$E$32,4,FALSE)),"",VLOOKUP(B194,Trier!$A$1:$E$32,4,FALSE))</f>
        <v>aubergine1</v>
      </c>
      <c r="F194" s="17" t="str">
        <f>IF(ISNA(VLOOKUP(B194,Trier!$A$1:$E$32,5,FALSE)),"",VLOOKUP(B194,Trier!$A$1:$E$32,5,FALSE))</f>
        <v>aubergine</v>
      </c>
      <c r="G194" s="15">
        <f>IF(ISERROR(VLOOKUP(B194,Trier!$A$1:$F$32,6,FALSE)),"",VLOOKUP(B194,Trier!$A$1:$F$32,6,FALSE))</f>
        <v>2</v>
      </c>
      <c r="H194" s="18" t="str">
        <f>IF(ISERROR(VLOOKUP(B194,Trier!$A$1:$G$32,7,FALSE)),"",VLOOKUP(B194,Trier!$A$1:$G$32,7,FALSE))</f>
        <v>l:!</v>
      </c>
      <c r="I194" s="19">
        <v>2</v>
      </c>
      <c r="J194" s="23">
        <v>16</v>
      </c>
      <c r="K194" s="21">
        <f t="shared" si="40"/>
        <v>10.8</v>
      </c>
      <c r="L194" s="18" t="str">
        <f>IF(ISERROR(VLOOKUP(B194,Trier!$A$1:$H$32,8,FALSE)),"",VLOOKUP(B194,Trier!$A$1:$H$32,8,FALSE))</f>
        <v>hfdhg</v>
      </c>
      <c r="M194" s="22">
        <v>1</v>
      </c>
      <c r="N194" s="23">
        <v>5</v>
      </c>
      <c r="O194" s="24">
        <f t="shared" si="41"/>
        <v>17.28</v>
      </c>
      <c r="P194" s="18">
        <f>IF(ISERROR(VLOOKUP(B194,Trier!$A$1:$I$32,9,FALSE)),"",VLOOKUP(B194,Trier!$A$1:$I$32,9,FALSE))</f>
        <v>0</v>
      </c>
      <c r="Q194" s="22"/>
      <c r="R194" s="23"/>
      <c r="S194" s="24" t="str">
        <f t="shared" si="42"/>
        <v/>
      </c>
      <c r="T194" s="21">
        <f t="shared" si="43"/>
        <v>28.080000000000002</v>
      </c>
      <c r="U194" s="25">
        <f>MONTH(A:A)</f>
        <v>12</v>
      </c>
      <c r="V194" s="26">
        <f>YEAR(A:A)</f>
        <v>2011</v>
      </c>
      <c r="W194" s="27"/>
      <c r="Y194" s="29"/>
    </row>
    <row r="195" spans="1:25" s="28" customFormat="1" ht="18" x14ac:dyDescent="0.25">
      <c r="A195" s="14">
        <v>40885</v>
      </c>
      <c r="B195" s="15">
        <v>823</v>
      </c>
      <c r="C195" s="15">
        <f>IF(ISNA(VLOOKUP(B195,Trier!$A$1:$E$32,2,FALSE)),"",VLOOKUP(B195,Trier!$A$1:$E$32,2,FALSE))</f>
        <v>923</v>
      </c>
      <c r="D195" s="15">
        <f>IF(ISNA(VLOOKUP(B195,Trier!$A$1:$E$32,3,FALSE)),"",VLOOKUP(B195,Trier!$A$1:$E$32,3,FALSE))</f>
        <v>104</v>
      </c>
      <c r="E195" s="16" t="str">
        <f>IF(ISNA(VLOOKUP(B195,Trier!$A$1:$E$32,4,FALSE)),"",VLOOKUP(B195,Trier!$A$1:$E$32,4,FALSE))</f>
        <v>Osfond1</v>
      </c>
      <c r="F195" s="17" t="str">
        <f>IF(ISNA(VLOOKUP(B195,Trier!$A$1:$E$32,5,FALSE)),"",VLOOKUP(B195,Trier!$A$1:$E$32,5,FALSE))</f>
        <v>noisette</v>
      </c>
      <c r="G195" s="15">
        <f>IF(ISERROR(VLOOKUP(B195,Trier!$A$1:$F$32,6,FALSE)),"",VLOOKUP(B195,Trier!$A$1:$F$32,6,FALSE))</f>
        <v>1</v>
      </c>
      <c r="H195" s="18" t="str">
        <f>IF(ISERROR(VLOOKUP(B195,Trier!$A$1:$G$32,7,FALSE)),"",VLOOKUP(B195,Trier!$A$1:$G$32,7,FALSE))</f>
        <v>om</v>
      </c>
      <c r="I195" s="19">
        <v>2</v>
      </c>
      <c r="J195" s="23">
        <v>13</v>
      </c>
      <c r="K195" s="21">
        <f t="shared" si="40"/>
        <v>13.292307692307693</v>
      </c>
      <c r="L195" s="18">
        <f>IF(ISERROR(VLOOKUP(B195,Trier!$A$1:$H$32,8,FALSE)),"",VLOOKUP(B195,Trier!$A$1:$H$32,8,FALSE))</f>
        <v>0</v>
      </c>
      <c r="M195" s="22"/>
      <c r="N195" s="23"/>
      <c r="O195" s="24" t="str">
        <f t="shared" si="41"/>
        <v/>
      </c>
      <c r="P195" s="18">
        <f>IF(ISERROR(VLOOKUP(B195,Trier!$A$1:$I$32,9,FALSE)),"",VLOOKUP(B195,Trier!$A$1:$I$32,9,FALSE))</f>
        <v>0</v>
      </c>
      <c r="Q195" s="22"/>
      <c r="R195" s="23"/>
      <c r="S195" s="24" t="str">
        <f t="shared" si="42"/>
        <v/>
      </c>
      <c r="T195" s="21">
        <f t="shared" si="43"/>
        <v>13.292307692307693</v>
      </c>
      <c r="U195" s="25">
        <f>MONTH(A:A)</f>
        <v>12</v>
      </c>
      <c r="V195" s="26">
        <f>YEAR(A:A)</f>
        <v>2011</v>
      </c>
      <c r="W195" s="27"/>
      <c r="Y195" s="29"/>
    </row>
    <row r="196" spans="1:25" s="28" customFormat="1" ht="18" x14ac:dyDescent="0.25">
      <c r="A196" s="14">
        <v>41013</v>
      </c>
      <c r="B196" s="15">
        <v>808</v>
      </c>
      <c r="C196" s="15">
        <f>IF(ISNA(VLOOKUP(B196,Trier!$A$1:$E$32,2,FALSE)),"",VLOOKUP(B196,Trier!$A$1:$E$32,2,FALSE))</f>
        <v>908</v>
      </c>
      <c r="D196" s="15">
        <f>IF(ISNA(VLOOKUP(B196,Trier!$A$1:$E$32,3,FALSE)),"",VLOOKUP(B196,Trier!$A$1:$E$32,3,FALSE))</f>
        <v>104</v>
      </c>
      <c r="E196" s="16" t="str">
        <f>IF(ISNA(VLOOKUP(B196,Trier!$A$1:$E$32,4,FALSE)),"",VLOOKUP(B196,Trier!$A$1:$E$32,4,FALSE))</f>
        <v>avocat1</v>
      </c>
      <c r="F196" s="17" t="str">
        <f>IF(ISNA(VLOOKUP(B196,Trier!$A$1:$E$32,5,FALSE)),"",VLOOKUP(B196,Trier!$A$1:$E$32,5,FALSE))</f>
        <v>avocat</v>
      </c>
      <c r="G196" s="15">
        <f>IF(ISERROR(VLOOKUP(B196,Trier!$A$1:$F$32,6,FALSE)),"",VLOOKUP(B196,Trier!$A$1:$F$32,6,FALSE))</f>
        <v>1</v>
      </c>
      <c r="H196" s="18" t="str">
        <f>IF(ISERROR(VLOOKUP(B196,Trier!$A$1:$G$32,7,FALSE)),"",VLOOKUP(B196,Trier!$A$1:$G$32,7,FALSE))</f>
        <v>yty</v>
      </c>
      <c r="I196" s="19">
        <v>2</v>
      </c>
      <c r="J196" s="23">
        <v>8</v>
      </c>
      <c r="K196" s="21">
        <f t="shared" si="40"/>
        <v>21.6</v>
      </c>
      <c r="L196" s="18">
        <f>IF(ISERROR(VLOOKUP(B196,Trier!$A$1:$H$32,8,FALSE)),"",VLOOKUP(B196,Trier!$A$1:$H$32,8,FALSE))</f>
        <v>0</v>
      </c>
      <c r="M196" s="22"/>
      <c r="N196" s="23"/>
      <c r="O196" s="24" t="str">
        <f t="shared" si="41"/>
        <v/>
      </c>
      <c r="P196" s="18">
        <f>IF(ISERROR(VLOOKUP(B196,Trier!$A$1:$I$32,9,FALSE)),"",VLOOKUP(B196,Trier!$A$1:$I$32,9,FALSE))</f>
        <v>0</v>
      </c>
      <c r="Q196" s="22"/>
      <c r="R196" s="23"/>
      <c r="S196" s="24" t="str">
        <f t="shared" si="42"/>
        <v/>
      </c>
      <c r="T196" s="21">
        <f t="shared" si="43"/>
        <v>21.6</v>
      </c>
      <c r="U196" s="25">
        <f>MONTH(A:A)</f>
        <v>4</v>
      </c>
      <c r="V196" s="26">
        <f>YEAR(A:A)</f>
        <v>2012</v>
      </c>
      <c r="W196" s="27"/>
      <c r="Y196" s="29"/>
    </row>
    <row r="197" spans="1:25" s="28" customFormat="1" ht="18" x14ac:dyDescent="0.25">
      <c r="A197" s="14">
        <v>41013</v>
      </c>
      <c r="B197" s="15">
        <v>828</v>
      </c>
      <c r="C197" s="15">
        <f>IF(ISNA(VLOOKUP(B197,Trier!$A$1:$E$32,2,FALSE)),"",VLOOKUP(B197,Trier!$A$1:$E$32,2,FALSE))</f>
        <v>928</v>
      </c>
      <c r="D197" s="15">
        <f>IF(ISNA(VLOOKUP(B197,Trier!$A$1:$E$32,3,FALSE)),"",VLOOKUP(B197,Trier!$A$1:$E$32,3,FALSE))</f>
        <v>104</v>
      </c>
      <c r="E197" s="16" t="str">
        <f>IF(ISNA(VLOOKUP(B197,Trier!$A$1:$E$32,4,FALSE)),"",VLOOKUP(B197,Trier!$A$1:$E$32,4,FALSE))</f>
        <v>Radis1</v>
      </c>
      <c r="F197" s="17" t="str">
        <f>IF(ISNA(VLOOKUP(B197,Trier!$A$1:$E$32,5,FALSE)),"",VLOOKUP(B197,Trier!$A$1:$E$32,5,FALSE))</f>
        <v>Radis</v>
      </c>
      <c r="G197" s="15">
        <f>IF(ISERROR(VLOOKUP(B197,Trier!$A$1:$F$32,6,FALSE)),"",VLOOKUP(B197,Trier!$A$1:$F$32,6,FALSE))</f>
        <v>1</v>
      </c>
      <c r="H197" s="18" t="str">
        <f>IF(ISERROR(VLOOKUP(B197,Trier!$A$1:$G$32,7,FALSE)),"",VLOOKUP(B197,Trier!$A$1:$G$32,7,FALSE))</f>
        <v>ur</v>
      </c>
      <c r="I197" s="19">
        <v>2</v>
      </c>
      <c r="J197" s="23">
        <v>17</v>
      </c>
      <c r="K197" s="21">
        <f t="shared" si="40"/>
        <v>10.164705882352942</v>
      </c>
      <c r="L197" s="18">
        <f>IF(ISERROR(VLOOKUP(B197,Trier!$A$1:$H$32,8,FALSE)),"",VLOOKUP(B197,Trier!$A$1:$H$32,8,FALSE))</f>
        <v>0</v>
      </c>
      <c r="M197" s="22"/>
      <c r="N197" s="23"/>
      <c r="O197" s="24" t="str">
        <f t="shared" si="41"/>
        <v/>
      </c>
      <c r="P197" s="18">
        <f>IF(ISERROR(VLOOKUP(B197,Trier!$A$1:$I$32,9,FALSE)),"",VLOOKUP(B197,Trier!$A$1:$I$32,9,FALSE))</f>
        <v>0</v>
      </c>
      <c r="Q197" s="22"/>
      <c r="R197" s="23"/>
      <c r="S197" s="24" t="str">
        <f t="shared" si="42"/>
        <v/>
      </c>
      <c r="T197" s="21">
        <f t="shared" si="43"/>
        <v>10.164705882352942</v>
      </c>
      <c r="U197" s="25">
        <f>MONTH(A:A)</f>
        <v>4</v>
      </c>
      <c r="V197" s="26">
        <f>YEAR(A:A)</f>
        <v>2012</v>
      </c>
      <c r="W197" s="27"/>
      <c r="Y197" s="29"/>
    </row>
    <row r="198" spans="1:25" s="28" customFormat="1" ht="18" x14ac:dyDescent="0.25">
      <c r="A198" s="14">
        <v>41013</v>
      </c>
      <c r="B198" s="15">
        <v>812</v>
      </c>
      <c r="C198" s="15">
        <f>IF(ISNA(VLOOKUP(B198,Trier!$A$1:$E$32,2,FALSE)),"",VLOOKUP(B198,Trier!$A$1:$E$32,2,FALSE))</f>
        <v>912</v>
      </c>
      <c r="D198" s="15">
        <f>IF(ISNA(VLOOKUP(B198,Trier!$A$1:$E$32,3,FALSE)),"",VLOOKUP(B198,Trier!$A$1:$E$32,3,FALSE))</f>
        <v>104</v>
      </c>
      <c r="E198" s="16" t="str">
        <f>IF(ISNA(VLOOKUP(B198,Trier!$A$1:$E$32,4,FALSE)),"",VLOOKUP(B198,Trier!$A$1:$E$32,4,FALSE))</f>
        <v>ratatouille1</v>
      </c>
      <c r="F198" s="17" t="str">
        <f>IF(ISNA(VLOOKUP(B198,Trier!$A$1:$E$32,5,FALSE)),"",VLOOKUP(B198,Trier!$A$1:$E$32,5,FALSE))</f>
        <v>ratatouille</v>
      </c>
      <c r="G198" s="15">
        <f>IF(ISERROR(VLOOKUP(B198,Trier!$A$1:$F$32,6,FALSE)),"",VLOOKUP(B198,Trier!$A$1:$F$32,6,FALSE))</f>
        <v>1</v>
      </c>
      <c r="H198" s="18" t="str">
        <f>IF(ISERROR(VLOOKUP(B198,Trier!$A$1:$G$32,7,FALSE)),"",VLOOKUP(B198,Trier!$A$1:$G$32,7,FALSE))</f>
        <v>uy-z</v>
      </c>
      <c r="I198" s="19">
        <v>2</v>
      </c>
      <c r="J198" s="23">
        <v>18</v>
      </c>
      <c r="K198" s="21">
        <f t="shared" si="40"/>
        <v>9.6</v>
      </c>
      <c r="L198" s="18">
        <f>IF(ISERROR(VLOOKUP(B198,Trier!$A$1:$H$32,8,FALSE)),"",VLOOKUP(B198,Trier!$A$1:$H$32,8,FALSE))</f>
        <v>0</v>
      </c>
      <c r="M198" s="22"/>
      <c r="N198" s="23"/>
      <c r="O198" s="24" t="str">
        <f t="shared" si="41"/>
        <v/>
      </c>
      <c r="P198" s="18">
        <f>IF(ISERROR(VLOOKUP(B198,Trier!$A$1:$I$32,9,FALSE)),"",VLOOKUP(B198,Trier!$A$1:$I$32,9,FALSE))</f>
        <v>0</v>
      </c>
      <c r="Q198" s="22"/>
      <c r="R198" s="23"/>
      <c r="S198" s="24" t="str">
        <f t="shared" si="42"/>
        <v/>
      </c>
      <c r="T198" s="21">
        <f t="shared" si="43"/>
        <v>9.6</v>
      </c>
      <c r="U198" s="25">
        <f>MONTH(A:A)</f>
        <v>4</v>
      </c>
      <c r="V198" s="26">
        <f>YEAR(A:A)</f>
        <v>2012</v>
      </c>
      <c r="W198" s="27"/>
      <c r="Y198" s="29"/>
    </row>
    <row r="199" spans="1:25" s="28" customFormat="1" ht="18" x14ac:dyDescent="0.25">
      <c r="A199" s="14">
        <v>41013</v>
      </c>
      <c r="B199" s="15">
        <v>813</v>
      </c>
      <c r="C199" s="15">
        <f>IF(ISNA(VLOOKUP(B199,Trier!$A$1:$E$32,2,FALSE)),"",VLOOKUP(B199,Trier!$A$1:$E$32,2,FALSE))</f>
        <v>913</v>
      </c>
      <c r="D199" s="15">
        <f>IF(ISNA(VLOOKUP(B199,Trier!$A$1:$E$32,3,FALSE)),"",VLOOKUP(B199,Trier!$A$1:$E$32,3,FALSE))</f>
        <v>104</v>
      </c>
      <c r="E199" s="16" t="str">
        <f>IF(ISNA(VLOOKUP(B199,Trier!$A$1:$E$32,4,FALSE)),"",VLOOKUP(B199,Trier!$A$1:$E$32,4,FALSE))</f>
        <v>cactus1</v>
      </c>
      <c r="F199" s="17" t="str">
        <f>IF(ISNA(VLOOKUP(B199,Trier!$A$1:$E$32,5,FALSE)),"",VLOOKUP(B199,Trier!$A$1:$E$32,5,FALSE))</f>
        <v>cactus</v>
      </c>
      <c r="G199" s="15">
        <f>IF(ISERROR(VLOOKUP(B199,Trier!$A$1:$F$32,6,FALSE)),"",VLOOKUP(B199,Trier!$A$1:$F$32,6,FALSE))</f>
        <v>1</v>
      </c>
      <c r="H199" s="18" t="str">
        <f>IF(ISERROR(VLOOKUP(B199,Trier!$A$1:$G$32,7,FALSE)),"",VLOOKUP(B199,Trier!$A$1:$G$32,7,FALSE))</f>
        <v>uj</v>
      </c>
      <c r="I199" s="19">
        <v>2</v>
      </c>
      <c r="J199" s="23">
        <v>36</v>
      </c>
      <c r="K199" s="21">
        <f t="shared" si="40"/>
        <v>4.8</v>
      </c>
      <c r="L199" s="18">
        <f>IF(ISERROR(VLOOKUP(B199,Trier!$A$1:$H$32,8,FALSE)),"",VLOOKUP(B199,Trier!$A$1:$H$32,8,FALSE))</f>
        <v>0</v>
      </c>
      <c r="M199" s="22"/>
      <c r="N199" s="23"/>
      <c r="O199" s="24" t="str">
        <f t="shared" si="41"/>
        <v/>
      </c>
      <c r="P199" s="18">
        <f>IF(ISERROR(VLOOKUP(B199,Trier!$A$1:$I$32,9,FALSE)),"",VLOOKUP(B199,Trier!$A$1:$I$32,9,FALSE))</f>
        <v>0</v>
      </c>
      <c r="Q199" s="22"/>
      <c r="R199" s="23"/>
      <c r="S199" s="24" t="str">
        <f t="shared" si="42"/>
        <v/>
      </c>
      <c r="T199" s="21">
        <f t="shared" si="43"/>
        <v>4.8</v>
      </c>
      <c r="U199" s="25">
        <f>MONTH(A:A)</f>
        <v>4</v>
      </c>
      <c r="V199" s="26">
        <f>YEAR(A:A)</f>
        <v>2012</v>
      </c>
      <c r="W199" s="27"/>
      <c r="Y199" s="29"/>
    </row>
    <row r="200" spans="1:25" s="28" customFormat="1" ht="18" x14ac:dyDescent="0.25">
      <c r="A200" s="14">
        <v>41013</v>
      </c>
      <c r="B200" s="15">
        <v>815</v>
      </c>
      <c r="C200" s="15">
        <f>IF(ISNA(VLOOKUP(B200,Trier!$A$1:$E$32,2,FALSE)),"",VLOOKUP(B200,Trier!$A$1:$E$32,2,FALSE))</f>
        <v>915</v>
      </c>
      <c r="D200" s="15">
        <f>IF(ISNA(VLOOKUP(B200,Trier!$A$1:$E$32,3,FALSE)),"",VLOOKUP(B200,Trier!$A$1:$E$32,3,FALSE))</f>
        <v>104</v>
      </c>
      <c r="E200" s="16" t="str">
        <f>IF(ISNA(VLOOKUP(B200,Trier!$A$1:$E$32,4,FALSE)),"",VLOOKUP(B200,Trier!$A$1:$E$32,4,FALSE))</f>
        <v>groseille</v>
      </c>
      <c r="F200" s="17" t="str">
        <f>IF(ISNA(VLOOKUP(B200,Trier!$A$1:$E$32,5,FALSE)),"",VLOOKUP(B200,Trier!$A$1:$E$32,5,FALSE))</f>
        <v>groseille</v>
      </c>
      <c r="G200" s="15">
        <f>IF(ISERROR(VLOOKUP(B200,Trier!$A$1:$F$32,6,FALSE)),"",VLOOKUP(B200,Trier!$A$1:$F$32,6,FALSE))</f>
        <v>3</v>
      </c>
      <c r="H200" s="18" t="str">
        <f>IF(ISERROR(VLOOKUP(B200,Trier!$A$1:$G$32,7,FALSE)),"",VLOOKUP(B200,Trier!$A$1:$G$32,7,FALSE))</f>
        <v>yty</v>
      </c>
      <c r="I200" s="19">
        <v>2</v>
      </c>
      <c r="J200" s="23">
        <v>17</v>
      </c>
      <c r="K200" s="21">
        <f t="shared" si="40"/>
        <v>10.164705882352942</v>
      </c>
      <c r="L200" s="18" t="str">
        <f>IF(ISERROR(VLOOKUP(B200,Trier!$A$1:$H$32,8,FALSE)),"",VLOOKUP(B200,Trier!$A$1:$H$32,8,FALSE))</f>
        <v>qgtysjh</v>
      </c>
      <c r="M200" s="22">
        <v>10</v>
      </c>
      <c r="N200" s="23">
        <v>23</v>
      </c>
      <c r="O200" s="24">
        <f t="shared" si="41"/>
        <v>37.565217391304351</v>
      </c>
      <c r="P200" s="18" t="str">
        <f>IF(ISERROR(VLOOKUP(B200,Trier!$A$1:$I$32,9,FALSE)),"",VLOOKUP(B200,Trier!$A$1:$I$32,9,FALSE))</f>
        <v>;,hfc</v>
      </c>
      <c r="Q200" s="22"/>
      <c r="R200" s="23"/>
      <c r="S200" s="24" t="str">
        <f t="shared" si="42"/>
        <v/>
      </c>
      <c r="T200" s="21">
        <f t="shared" si="43"/>
        <v>47.729923273657292</v>
      </c>
      <c r="U200" s="25">
        <f>MONTH(A:A)</f>
        <v>4</v>
      </c>
      <c r="V200" s="26">
        <f>YEAR(A:A)</f>
        <v>2012</v>
      </c>
      <c r="W200" s="27"/>
      <c r="Y200" s="29"/>
    </row>
    <row r="201" spans="1:25" s="28" customFormat="1" ht="18" x14ac:dyDescent="0.25">
      <c r="A201" s="14">
        <v>41013</v>
      </c>
      <c r="B201" s="15">
        <v>816</v>
      </c>
      <c r="C201" s="15">
        <f>IF(ISNA(VLOOKUP(B201,Trier!$A$1:$E$32,2,FALSE)),"",VLOOKUP(B201,Trier!$A$1:$E$32,2,FALSE))</f>
        <v>916</v>
      </c>
      <c r="D201" s="15">
        <f>IF(ISNA(VLOOKUP(B201,Trier!$A$1:$E$32,3,FALSE)),"",VLOOKUP(B201,Trier!$A$1:$E$32,3,FALSE))</f>
        <v>104</v>
      </c>
      <c r="E201" s="16" t="str">
        <f>IF(ISNA(VLOOKUP(B201,Trier!$A$1:$E$32,4,FALSE)),"",VLOOKUP(B201,Trier!$A$1:$E$32,4,FALSE))</f>
        <v>raisin1</v>
      </c>
      <c r="F201" s="17" t="str">
        <f>IF(ISNA(VLOOKUP(B201,Trier!$A$1:$E$32,5,FALSE)),"",VLOOKUP(B201,Trier!$A$1:$E$32,5,FALSE))</f>
        <v>raisin</v>
      </c>
      <c r="G201" s="15">
        <f>IF(ISERROR(VLOOKUP(B201,Trier!$A$1:$F$32,6,FALSE)),"",VLOOKUP(B201,Trier!$A$1:$F$32,6,FALSE))</f>
        <v>3</v>
      </c>
      <c r="H201" s="18" t="str">
        <f>IF(ISERROR(VLOOKUP(B201,Trier!$A$1:$G$32,7,FALSE)),"",VLOOKUP(B201,Trier!$A$1:$G$32,7,FALSE))</f>
        <v>tery</v>
      </c>
      <c r="I201" s="19">
        <v>2</v>
      </c>
      <c r="J201" s="23">
        <v>30</v>
      </c>
      <c r="K201" s="21">
        <f t="shared" si="40"/>
        <v>5.7600000000000007</v>
      </c>
      <c r="L201" s="18" t="str">
        <f>IF(ISERROR(VLOOKUP(B201,Trier!$A$1:$H$32,8,FALSE)),"",VLOOKUP(B201,Trier!$A$1:$H$32,8,FALSE))</f>
        <v>frshsj</v>
      </c>
      <c r="M201" s="22">
        <v>2</v>
      </c>
      <c r="N201" s="23">
        <v>27</v>
      </c>
      <c r="O201" s="24">
        <f t="shared" si="41"/>
        <v>6.4</v>
      </c>
      <c r="P201" s="18" t="str">
        <f>IF(ISERROR(VLOOKUP(B201,Trier!$A$1:$I$32,9,FALSE)),"",VLOOKUP(B201,Trier!$A$1:$I$32,9,FALSE))</f>
        <v>jdhjs</v>
      </c>
      <c r="Q201" s="22">
        <v>2</v>
      </c>
      <c r="R201" s="23">
        <v>5</v>
      </c>
      <c r="S201" s="24">
        <f t="shared" si="42"/>
        <v>34.56</v>
      </c>
      <c r="T201" s="21">
        <f t="shared" si="43"/>
        <v>46.72</v>
      </c>
      <c r="U201" s="25">
        <f>MONTH(A:A)</f>
        <v>4</v>
      </c>
      <c r="V201" s="26">
        <f>YEAR(A:A)</f>
        <v>2012</v>
      </c>
      <c r="W201" s="27"/>
      <c r="Y201" s="29"/>
    </row>
    <row r="202" spans="1:25" s="28" customFormat="1" ht="18" x14ac:dyDescent="0.25">
      <c r="A202" s="14">
        <v>41013</v>
      </c>
      <c r="B202" s="15">
        <v>817</v>
      </c>
      <c r="C202" s="15">
        <f>IF(ISNA(VLOOKUP(B202,Trier!$A$1:$E$32,2,FALSE)),"",VLOOKUP(B202,Trier!$A$1:$E$32,2,FALSE))</f>
        <v>917</v>
      </c>
      <c r="D202" s="15">
        <f>IF(ISNA(VLOOKUP(B202,Trier!$A$1:$E$32,3,FALSE)),"",VLOOKUP(B202,Trier!$A$1:$E$32,3,FALSE))</f>
        <v>104</v>
      </c>
      <c r="E202" s="16" t="str">
        <f>IF(ISNA(VLOOKUP(B202,Trier!$A$1:$E$32,4,FALSE)),"",VLOOKUP(B202,Trier!$A$1:$E$32,4,FALSE))</f>
        <v>fraise1</v>
      </c>
      <c r="F202" s="17" t="str">
        <f>IF(ISNA(VLOOKUP(B202,Trier!$A$1:$E$32,5,FALSE)),"",VLOOKUP(B202,Trier!$A$1:$E$32,5,FALSE))</f>
        <v>fraise</v>
      </c>
      <c r="G202" s="15">
        <f>IF(ISERROR(VLOOKUP(B202,Trier!$A$1:$F$32,6,FALSE)),"",VLOOKUP(B202,Trier!$A$1:$F$32,6,FALSE))</f>
        <v>2</v>
      </c>
      <c r="H202" s="18" t="str">
        <f>IF(ISERROR(VLOOKUP(B202,Trier!$A$1:$G$32,7,FALSE)),"",VLOOKUP(B202,Trier!$A$1:$G$32,7,FALSE))</f>
        <v>kuy</v>
      </c>
      <c r="I202" s="19">
        <v>2</v>
      </c>
      <c r="J202" s="23">
        <v>6</v>
      </c>
      <c r="K202" s="21">
        <f t="shared" si="40"/>
        <v>28.8</v>
      </c>
      <c r="L202" s="18" t="str">
        <f>IF(ISERROR(VLOOKUP(B202,Trier!$A$1:$H$32,8,FALSE)),"",VLOOKUP(B202,Trier!$A$1:$H$32,8,FALSE))</f>
        <v>gfshs</v>
      </c>
      <c r="M202" s="22">
        <v>10</v>
      </c>
      <c r="N202" s="23">
        <v>8</v>
      </c>
      <c r="O202" s="24">
        <f t="shared" si="41"/>
        <v>108</v>
      </c>
      <c r="P202" s="18">
        <f>IF(ISERROR(VLOOKUP(B202,Trier!$A$1:$I$32,9,FALSE)),"",VLOOKUP(B202,Trier!$A$1:$I$32,9,FALSE))</f>
        <v>0</v>
      </c>
      <c r="Q202" s="22"/>
      <c r="R202" s="23"/>
      <c r="S202" s="24" t="str">
        <f t="shared" si="42"/>
        <v/>
      </c>
      <c r="T202" s="21">
        <f t="shared" si="43"/>
        <v>136.80000000000001</v>
      </c>
      <c r="U202" s="25">
        <f>MONTH(A:A)</f>
        <v>4</v>
      </c>
      <c r="V202" s="26">
        <f>YEAR(A:A)</f>
        <v>2012</v>
      </c>
      <c r="W202" s="27"/>
      <c r="Y202" s="29"/>
    </row>
    <row r="203" spans="1:25" s="28" customFormat="1" ht="18" x14ac:dyDescent="0.25">
      <c r="A203" s="14">
        <v>41013</v>
      </c>
      <c r="B203" s="15">
        <v>821</v>
      </c>
      <c r="C203" s="15">
        <f>IF(ISNA(VLOOKUP(B203,Trier!$A$1:$E$32,2,FALSE)),"",VLOOKUP(B203,Trier!$A$1:$E$32,2,FALSE))</f>
        <v>921</v>
      </c>
      <c r="D203" s="15">
        <f>IF(ISNA(VLOOKUP(B203,Trier!$A$1:$E$32,3,FALSE)),"",VLOOKUP(B203,Trier!$A$1:$E$32,3,FALSE))</f>
        <v>104</v>
      </c>
      <c r="E203" s="16" t="str">
        <f>IF(ISNA(VLOOKUP(B203,Trier!$A$1:$E$32,4,FALSE)),"",VLOOKUP(B203,Trier!$A$1:$E$32,4,FALSE))</f>
        <v>aubergine1</v>
      </c>
      <c r="F203" s="17" t="str">
        <f>IF(ISNA(VLOOKUP(B203,Trier!$A$1:$E$32,5,FALSE)),"",VLOOKUP(B203,Trier!$A$1:$E$32,5,FALSE))</f>
        <v>aubergine</v>
      </c>
      <c r="G203" s="15">
        <f>IF(ISERROR(VLOOKUP(B203,Trier!$A$1:$F$32,6,FALSE)),"",VLOOKUP(B203,Trier!$A$1:$F$32,6,FALSE))</f>
        <v>2</v>
      </c>
      <c r="H203" s="18" t="str">
        <f>IF(ISERROR(VLOOKUP(B203,Trier!$A$1:$G$32,7,FALSE)),"",VLOOKUP(B203,Trier!$A$1:$G$32,7,FALSE))</f>
        <v>l:!</v>
      </c>
      <c r="I203" s="19">
        <v>2</v>
      </c>
      <c r="J203" s="23">
        <v>10</v>
      </c>
      <c r="K203" s="21">
        <f t="shared" si="40"/>
        <v>17.28</v>
      </c>
      <c r="L203" s="18" t="str">
        <f>IF(ISERROR(VLOOKUP(B203,Trier!$A$1:$H$32,8,FALSE)),"",VLOOKUP(B203,Trier!$A$1:$H$32,8,FALSE))</f>
        <v>hfdhg</v>
      </c>
      <c r="M203" s="22">
        <v>10</v>
      </c>
      <c r="N203" s="23">
        <v>15</v>
      </c>
      <c r="O203" s="24">
        <f t="shared" si="41"/>
        <v>57.6</v>
      </c>
      <c r="P203" s="18">
        <f>IF(ISERROR(VLOOKUP(B203,Trier!$A$1:$I$32,9,FALSE)),"",VLOOKUP(B203,Trier!$A$1:$I$32,9,FALSE))</f>
        <v>0</v>
      </c>
      <c r="Q203" s="22"/>
      <c r="R203" s="23"/>
      <c r="S203" s="24" t="str">
        <f t="shared" si="42"/>
        <v/>
      </c>
      <c r="T203" s="21">
        <f t="shared" si="43"/>
        <v>74.88</v>
      </c>
      <c r="U203" s="25">
        <f>MONTH(A:A)</f>
        <v>4</v>
      </c>
      <c r="V203" s="26">
        <f>YEAR(A:A)</f>
        <v>2012</v>
      </c>
      <c r="W203" s="27"/>
      <c r="Y203" s="29"/>
    </row>
    <row r="204" spans="1:25" s="28" customFormat="1" ht="18" x14ac:dyDescent="0.25">
      <c r="A204" s="14">
        <v>41013</v>
      </c>
      <c r="B204" s="15">
        <v>829</v>
      </c>
      <c r="C204" s="15">
        <f>IF(ISNA(VLOOKUP(B204,Trier!$A$1:$E$32,2,FALSE)),"",VLOOKUP(B204,Trier!$A$1:$E$32,2,FALSE))</f>
        <v>929</v>
      </c>
      <c r="D204" s="15">
        <f>IF(ISNA(VLOOKUP(B204,Trier!$A$1:$E$32,3,FALSE)),"",VLOOKUP(B204,Trier!$A$1:$E$32,3,FALSE))</f>
        <v>104</v>
      </c>
      <c r="E204" s="16" t="str">
        <f>IF(ISNA(VLOOKUP(B204,Trier!$A$1:$E$32,4,FALSE)),"",VLOOKUP(B204,Trier!$A$1:$E$32,4,FALSE))</f>
        <v>Carotte1</v>
      </c>
      <c r="F204" s="17" t="str">
        <f>IF(ISNA(VLOOKUP(B204,Trier!$A$1:$E$32,5,FALSE)),"",VLOOKUP(B204,Trier!$A$1:$E$32,5,FALSE))</f>
        <v>Carotte</v>
      </c>
      <c r="G204" s="15">
        <f>IF(ISERROR(VLOOKUP(B204,Trier!$A$1:$F$32,6,FALSE)),"",VLOOKUP(B204,Trier!$A$1:$F$32,6,FALSE))</f>
        <v>1</v>
      </c>
      <c r="H204" s="18" t="str">
        <f>IF(ISERROR(VLOOKUP(B204,Trier!$A$1:$G$32,7,FALSE)),"",VLOOKUP(B204,Trier!$A$1:$G$32,7,FALSE))</f>
        <v>miy</v>
      </c>
      <c r="I204" s="19">
        <v>3.4</v>
      </c>
      <c r="J204" s="23">
        <v>1</v>
      </c>
      <c r="K204" s="21">
        <f t="shared" si="40"/>
        <v>293.76</v>
      </c>
      <c r="L204" s="18">
        <f>IF(ISERROR(VLOOKUP(B204,Trier!$A$1:$H$32,8,FALSE)),"",VLOOKUP(B204,Trier!$A$1:$H$32,8,FALSE))</f>
        <v>0</v>
      </c>
      <c r="M204" s="22"/>
      <c r="N204" s="23"/>
      <c r="O204" s="24" t="str">
        <f t="shared" si="41"/>
        <v/>
      </c>
      <c r="P204" s="18">
        <f>IF(ISERROR(VLOOKUP(B204,Trier!$A$1:$I$32,9,FALSE)),"",VLOOKUP(B204,Trier!$A$1:$I$32,9,FALSE))</f>
        <v>0</v>
      </c>
      <c r="Q204" s="22"/>
      <c r="R204" s="23"/>
      <c r="S204" s="24" t="str">
        <f t="shared" si="42"/>
        <v/>
      </c>
      <c r="T204" s="21">
        <f t="shared" si="43"/>
        <v>293.76</v>
      </c>
      <c r="U204" s="25">
        <f>MONTH(A:A)</f>
        <v>4</v>
      </c>
      <c r="V204" s="26">
        <f>YEAR(A:A)</f>
        <v>2012</v>
      </c>
      <c r="W204" s="27"/>
      <c r="Y204" s="29"/>
    </row>
    <row r="205" spans="1:25" s="28" customFormat="1" ht="18" x14ac:dyDescent="0.25">
      <c r="A205" s="14">
        <v>41017</v>
      </c>
      <c r="B205" s="15">
        <v>807</v>
      </c>
      <c r="C205" s="15">
        <f>IF(ISNA(VLOOKUP(B205,Trier!$A$1:$E$32,2,FALSE)),"",VLOOKUP(B205,Trier!$A$1:$E$32,2,FALSE))</f>
        <v>907</v>
      </c>
      <c r="D205" s="15">
        <f>IF(ISNA(VLOOKUP(B205,Trier!$A$1:$E$32,3,FALSE)),"",VLOOKUP(B205,Trier!$A$1:$E$32,3,FALSE))</f>
        <v>104</v>
      </c>
      <c r="E205" s="16" t="str">
        <f>IF(ISNA(VLOOKUP(B205,Trier!$A$1:$E$32,4,FALSE)),"",VLOOKUP(B205,Trier!$A$1:$E$32,4,FALSE))</f>
        <v>patate douce1</v>
      </c>
      <c r="F205" s="17" t="str">
        <f>IF(ISNA(VLOOKUP(B205,Trier!$A$1:$E$32,5,FALSE)),"",VLOOKUP(B205,Trier!$A$1:$E$32,5,FALSE))</f>
        <v>patate douce</v>
      </c>
      <c r="G205" s="15">
        <f>IF(ISERROR(VLOOKUP(B205,Trier!$A$1:$F$32,6,FALSE)),"",VLOOKUP(B205,Trier!$A$1:$F$32,6,FALSE))</f>
        <v>1</v>
      </c>
      <c r="H205" s="18" t="str">
        <f>IF(ISERROR(VLOOKUP(B205,Trier!$A$1:$G$32,7,FALSE)),"",VLOOKUP(B205,Trier!$A$1:$G$32,7,FALSE))</f>
        <v>te</v>
      </c>
      <c r="I205" s="19">
        <v>2</v>
      </c>
      <c r="J205" s="23">
        <v>3</v>
      </c>
      <c r="K205" s="21">
        <f t="shared" si="40"/>
        <v>57.6</v>
      </c>
      <c r="L205" s="18">
        <f>IF(ISERROR(VLOOKUP(B205,Trier!$A$1:$H$32,8,FALSE)),"",VLOOKUP(B205,Trier!$A$1:$H$32,8,FALSE))</f>
        <v>0</v>
      </c>
      <c r="M205" s="22"/>
      <c r="N205" s="23"/>
      <c r="O205" s="24" t="str">
        <f t="shared" si="41"/>
        <v/>
      </c>
      <c r="P205" s="18">
        <f>IF(ISERROR(VLOOKUP(B205,Trier!$A$1:$I$32,9,FALSE)),"",VLOOKUP(B205,Trier!$A$1:$I$32,9,FALSE))</f>
        <v>0</v>
      </c>
      <c r="Q205" s="22"/>
      <c r="R205" s="23"/>
      <c r="S205" s="24" t="str">
        <f t="shared" si="42"/>
        <v/>
      </c>
      <c r="T205" s="21">
        <f t="shared" si="43"/>
        <v>57.6</v>
      </c>
      <c r="U205" s="25">
        <f>MONTH(A:A)</f>
        <v>4</v>
      </c>
      <c r="V205" s="26">
        <f>YEAR(A:A)</f>
        <v>2012</v>
      </c>
      <c r="W205" s="27"/>
      <c r="Y205" s="29"/>
    </row>
    <row r="206" spans="1:25" s="28" customFormat="1" ht="18" x14ac:dyDescent="0.25">
      <c r="A206" s="14">
        <v>41017</v>
      </c>
      <c r="B206" s="15">
        <v>810</v>
      </c>
      <c r="C206" s="15">
        <f>IF(ISNA(VLOOKUP(B206,Trier!$A$1:$E$32,2,FALSE)),"",VLOOKUP(B206,Trier!$A$1:$E$32,2,FALSE))</f>
        <v>910</v>
      </c>
      <c r="D206" s="15">
        <f>IF(ISNA(VLOOKUP(B206,Trier!$A$1:$E$32,3,FALSE)),"",VLOOKUP(B206,Trier!$A$1:$E$32,3,FALSE))</f>
        <v>104</v>
      </c>
      <c r="E206" s="16" t="str">
        <f>IF(ISNA(VLOOKUP(B206,Trier!$A$1:$E$32,4,FALSE)),"",VLOOKUP(B206,Trier!$A$1:$E$32,4,FALSE))</f>
        <v>potimaron1</v>
      </c>
      <c r="F206" s="17" t="str">
        <f>IF(ISNA(VLOOKUP(B206,Trier!$A$1:$E$32,5,FALSE)),"",VLOOKUP(B206,Trier!$A$1:$E$32,5,FALSE))</f>
        <v>potimaron</v>
      </c>
      <c r="G206" s="15">
        <f>IF(ISERROR(VLOOKUP(B206,Trier!$A$1:$F$32,6,FALSE)),"",VLOOKUP(B206,Trier!$A$1:$F$32,6,FALSE))</f>
        <v>2</v>
      </c>
      <c r="H206" s="18" t="str">
        <f>IF(ISERROR(VLOOKUP(B206,Trier!$A$1:$G$32,7,FALSE)),"",VLOOKUP(B206,Trier!$A$1:$G$32,7,FALSE))</f>
        <v>te</v>
      </c>
      <c r="I206" s="19">
        <v>2</v>
      </c>
      <c r="J206" s="23">
        <v>15</v>
      </c>
      <c r="K206" s="21">
        <f t="shared" si="40"/>
        <v>11.520000000000001</v>
      </c>
      <c r="L206" s="18" t="str">
        <f>IF(ISERROR(VLOOKUP(B206,Trier!$A$1:$H$32,8,FALSE)),"",VLOOKUP(B206,Trier!$A$1:$H$32,8,FALSE))</f>
        <v>tkjtdj</v>
      </c>
      <c r="M206" s="22"/>
      <c r="N206" s="23"/>
      <c r="O206" s="24" t="str">
        <f t="shared" si="41"/>
        <v/>
      </c>
      <c r="P206" s="18">
        <f>IF(ISERROR(VLOOKUP(B206,Trier!$A$1:$I$32,9,FALSE)),"",VLOOKUP(B206,Trier!$A$1:$I$32,9,FALSE))</f>
        <v>0</v>
      </c>
      <c r="Q206" s="22"/>
      <c r="R206" s="23"/>
      <c r="S206" s="24" t="str">
        <f t="shared" si="42"/>
        <v/>
      </c>
      <c r="T206" s="21">
        <f t="shared" si="43"/>
        <v>11.520000000000001</v>
      </c>
      <c r="U206" s="25">
        <f>MONTH(A:A)</f>
        <v>4</v>
      </c>
      <c r="V206" s="26">
        <f>YEAR(A:A)</f>
        <v>2012</v>
      </c>
      <c r="W206" s="27"/>
      <c r="Y206" s="29"/>
    </row>
    <row r="207" spans="1:25" s="28" customFormat="1" ht="18" x14ac:dyDescent="0.25">
      <c r="A207" s="14">
        <v>41017</v>
      </c>
      <c r="B207" s="15">
        <v>809</v>
      </c>
      <c r="C207" s="15">
        <f>IF(ISNA(VLOOKUP(B207,Trier!$A$1:$E$32,2,FALSE)),"",VLOOKUP(B207,Trier!$A$1:$E$32,2,FALSE))</f>
        <v>909</v>
      </c>
      <c r="D207" s="15">
        <f>IF(ISNA(VLOOKUP(B207,Trier!$A$1:$E$32,3,FALSE)),"",VLOOKUP(B207,Trier!$A$1:$E$32,3,FALSE))</f>
        <v>104</v>
      </c>
      <c r="E207" s="16" t="str">
        <f>IF(ISNA(VLOOKUP(B207,Trier!$A$1:$E$32,4,FALSE)),"",VLOOKUP(B207,Trier!$A$1:$E$32,4,FALSE))</f>
        <v>artichauts1</v>
      </c>
      <c r="F207" s="17" t="str">
        <f>IF(ISNA(VLOOKUP(B207,Trier!$A$1:$E$32,5,FALSE)),"",VLOOKUP(B207,Trier!$A$1:$E$32,5,FALSE))</f>
        <v>artichauts</v>
      </c>
      <c r="G207" s="15">
        <f>IF(ISERROR(VLOOKUP(B207,Trier!$A$1:$F$32,6,FALSE)),"",VLOOKUP(B207,Trier!$A$1:$F$32,6,FALSE))</f>
        <v>2</v>
      </c>
      <c r="H207" s="18" t="str">
        <f>IF(ISERROR(VLOOKUP(B207,Trier!$A$1:$G$32,7,FALSE)),"",VLOOKUP(B207,Trier!$A$1:$G$32,7,FALSE))</f>
        <v>k</v>
      </c>
      <c r="I207" s="19">
        <v>2</v>
      </c>
      <c r="J207" s="23">
        <v>19</v>
      </c>
      <c r="K207" s="21">
        <f t="shared" si="40"/>
        <v>9.094736842105263</v>
      </c>
      <c r="L207" s="18" t="str">
        <f>IF(ISERROR(VLOOKUP(B207,Trier!$A$1:$H$32,8,FALSE)),"",VLOOKUP(B207,Trier!$A$1:$H$32,8,FALSE))</f>
        <v>tjkedk,</v>
      </c>
      <c r="M207" s="22"/>
      <c r="N207" s="23"/>
      <c r="O207" s="24" t="str">
        <f t="shared" si="41"/>
        <v/>
      </c>
      <c r="P207" s="18">
        <f>IF(ISERROR(VLOOKUP(B207,Trier!$A$1:$I$32,9,FALSE)),"",VLOOKUP(B207,Trier!$A$1:$I$32,9,FALSE))</f>
        <v>0</v>
      </c>
      <c r="Q207" s="22"/>
      <c r="R207" s="23"/>
      <c r="S207" s="24" t="str">
        <f t="shared" si="42"/>
        <v/>
      </c>
      <c r="T207" s="21">
        <f t="shared" si="43"/>
        <v>9.094736842105263</v>
      </c>
      <c r="U207" s="25">
        <f>MONTH(A:A)</f>
        <v>4</v>
      </c>
      <c r="V207" s="26">
        <f>YEAR(A:A)</f>
        <v>2012</v>
      </c>
      <c r="W207" s="27"/>
      <c r="Y207" s="29"/>
    </row>
    <row r="208" spans="1:25" s="28" customFormat="1" ht="18" x14ac:dyDescent="0.25">
      <c r="A208" s="14">
        <v>41017</v>
      </c>
      <c r="B208" s="15">
        <v>801</v>
      </c>
      <c r="C208" s="15">
        <f>IF(ISNA(VLOOKUP(B208,Trier!$A$1:$E$32,2,FALSE)),"",VLOOKUP(B208,Trier!$A$1:$E$32,2,FALSE))</f>
        <v>901</v>
      </c>
      <c r="D208" s="15">
        <f>IF(ISNA(VLOOKUP(B208,Trier!$A$1:$E$32,3,FALSE)),"",VLOOKUP(B208,Trier!$A$1:$E$32,3,FALSE))</f>
        <v>104</v>
      </c>
      <c r="E208" s="16" t="str">
        <f>IF(ISNA(VLOOKUP(B208,Trier!$A$1:$E$32,4,FALSE)),"",VLOOKUP(B208,Trier!$A$1:$E$32,4,FALSE))</f>
        <v>melon1</v>
      </c>
      <c r="F208" s="17" t="str">
        <f>IF(ISNA(VLOOKUP(B208,Trier!$A$1:$E$32,5,FALSE)),"",VLOOKUP(B208,Trier!$A$1:$E$32,5,FALSE))</f>
        <v>melon</v>
      </c>
      <c r="G208" s="15">
        <f>IF(ISERROR(VLOOKUP(B208,Trier!$A$1:$F$32,6,FALSE)),"",VLOOKUP(B208,Trier!$A$1:$F$32,6,FALSE))</f>
        <v>2</v>
      </c>
      <c r="H208" s="18" t="str">
        <f>IF(ISERROR(VLOOKUP(B208,Trier!$A$1:$G$32,7,FALSE)),"",VLOOKUP(B208,Trier!$A$1:$G$32,7,FALSE))</f>
        <v>bb</v>
      </c>
      <c r="I208" s="19">
        <v>10</v>
      </c>
      <c r="J208" s="23">
        <v>30</v>
      </c>
      <c r="K208" s="21">
        <f t="shared" si="40"/>
        <v>28.8</v>
      </c>
      <c r="L208" s="18" t="str">
        <f>IF(ISERROR(VLOOKUP(B208,Trier!$A$1:$H$32,8,FALSE)),"",VLOOKUP(B208,Trier!$A$1:$H$32,8,FALSE))</f>
        <v>nd,</v>
      </c>
      <c r="M208" s="22">
        <v>1</v>
      </c>
      <c r="N208" s="23">
        <v>8</v>
      </c>
      <c r="O208" s="24">
        <f t="shared" si="41"/>
        <v>10.8</v>
      </c>
      <c r="P208" s="18">
        <f>IF(ISERROR(VLOOKUP(B208,Trier!$A$1:$I$32,9,FALSE)),"",VLOOKUP(B208,Trier!$A$1:$I$32,9,FALSE))</f>
        <v>0</v>
      </c>
      <c r="Q208" s="22"/>
      <c r="R208" s="23"/>
      <c r="S208" s="24" t="str">
        <f t="shared" si="42"/>
        <v/>
      </c>
      <c r="T208" s="21">
        <f t="shared" si="43"/>
        <v>39.6</v>
      </c>
      <c r="U208" s="25">
        <f>MONTH(A:A)</f>
        <v>4</v>
      </c>
      <c r="V208" s="26">
        <f>YEAR(A:A)</f>
        <v>2012</v>
      </c>
      <c r="W208" s="27"/>
      <c r="Y208" s="29"/>
    </row>
    <row r="209" spans="1:25" s="28" customFormat="1" ht="18" x14ac:dyDescent="0.25">
      <c r="A209" s="14">
        <v>41017</v>
      </c>
      <c r="B209" s="15">
        <v>824</v>
      </c>
      <c r="C209" s="15">
        <f>IF(ISNA(VLOOKUP(B209,Trier!$A$1:$E$32,2,FALSE)),"",VLOOKUP(B209,Trier!$A$1:$E$32,2,FALSE))</f>
        <v>924</v>
      </c>
      <c r="D209" s="15">
        <f>IF(ISNA(VLOOKUP(B209,Trier!$A$1:$E$32,3,FALSE)),"",VLOOKUP(B209,Trier!$A$1:$E$32,3,FALSE))</f>
        <v>104</v>
      </c>
      <c r="E209" s="16" t="str">
        <f>IF(ISNA(VLOOKUP(B209,Trier!$A$1:$E$32,4,FALSE)),"",VLOOKUP(B209,Trier!$A$1:$E$32,4,FALSE))</f>
        <v>poreaux1</v>
      </c>
      <c r="F209" s="17" t="str">
        <f>IF(ISNA(VLOOKUP(B209,Trier!$A$1:$E$32,5,FALSE)),"",VLOOKUP(B209,Trier!$A$1:$E$32,5,FALSE))</f>
        <v>poireaux</v>
      </c>
      <c r="G209" s="15">
        <f>IF(ISERROR(VLOOKUP(B209,Trier!$A$1:$F$32,6,FALSE)),"",VLOOKUP(B209,Trier!$A$1:$F$32,6,FALSE))</f>
        <v>1</v>
      </c>
      <c r="H209" s="18" t="str">
        <f>IF(ISERROR(VLOOKUP(B209,Trier!$A$1:$G$32,7,FALSE)),"",VLOOKUP(B209,Trier!$A$1:$G$32,7,FALSE))</f>
        <v>hghf</v>
      </c>
      <c r="I209" s="19">
        <v>2</v>
      </c>
      <c r="J209" s="23">
        <v>15</v>
      </c>
      <c r="K209" s="21">
        <f t="shared" si="40"/>
        <v>11.520000000000001</v>
      </c>
      <c r="L209" s="18">
        <f>IF(ISERROR(VLOOKUP(B209,Trier!$A$1:$H$32,8,FALSE)),"",VLOOKUP(B209,Trier!$A$1:$H$32,8,FALSE))</f>
        <v>0</v>
      </c>
      <c r="M209" s="22"/>
      <c r="N209" s="23"/>
      <c r="O209" s="24" t="str">
        <f t="shared" si="41"/>
        <v/>
      </c>
      <c r="P209" s="18">
        <f>IF(ISERROR(VLOOKUP(B209,Trier!$A$1:$I$32,9,FALSE)),"",VLOOKUP(B209,Trier!$A$1:$I$32,9,FALSE))</f>
        <v>0</v>
      </c>
      <c r="Q209" s="22"/>
      <c r="R209" s="23"/>
      <c r="S209" s="24" t="str">
        <f t="shared" si="42"/>
        <v/>
      </c>
      <c r="T209" s="21">
        <f t="shared" si="43"/>
        <v>11.520000000000001</v>
      </c>
      <c r="U209" s="25">
        <f>MONTH(A:A)</f>
        <v>4</v>
      </c>
      <c r="V209" s="26">
        <f>YEAR(A:A)</f>
        <v>2012</v>
      </c>
      <c r="W209" s="27"/>
      <c r="Y209" s="29"/>
    </row>
    <row r="210" spans="1:25" s="28" customFormat="1" ht="18" x14ac:dyDescent="0.25">
      <c r="A210" s="14">
        <v>41017</v>
      </c>
      <c r="B210" s="15">
        <v>825</v>
      </c>
      <c r="C210" s="15">
        <f>IF(ISNA(VLOOKUP(B210,Trier!$A$1:$E$32,2,FALSE)),"",VLOOKUP(B210,Trier!$A$1:$E$32,2,FALSE))</f>
        <v>925</v>
      </c>
      <c r="D210" s="15">
        <f>IF(ISNA(VLOOKUP(B210,Trier!$A$1:$E$32,3,FALSE)),"",VLOOKUP(B210,Trier!$A$1:$E$32,3,FALSE))</f>
        <v>104</v>
      </c>
      <c r="E210" s="16" t="str">
        <f>IF(ISNA(VLOOKUP(B210,Trier!$A$1:$E$32,4,FALSE)),"",VLOOKUP(B210,Trier!$A$1:$E$32,4,FALSE))</f>
        <v>courgette1</v>
      </c>
      <c r="F210" s="17" t="str">
        <f>IF(ISNA(VLOOKUP(B210,Trier!$A$1:$E$32,5,FALSE)),"",VLOOKUP(B210,Trier!$A$1:$E$32,5,FALSE))</f>
        <v>courgette</v>
      </c>
      <c r="G210" s="15">
        <f>IF(ISERROR(VLOOKUP(B210,Trier!$A$1:$F$32,6,FALSE)),"",VLOOKUP(B210,Trier!$A$1:$F$32,6,FALSE))</f>
        <v>2</v>
      </c>
      <c r="H210" s="18" t="str">
        <f>IF(ISERROR(VLOOKUP(B210,Trier!$A$1:$G$32,7,FALSE)),"",VLOOKUP(B210,Trier!$A$1:$G$32,7,FALSE))</f>
        <v>ly</v>
      </c>
      <c r="I210" s="19">
        <v>2</v>
      </c>
      <c r="J210" s="23">
        <v>15</v>
      </c>
      <c r="K210" s="21">
        <f t="shared" si="40"/>
        <v>11.520000000000001</v>
      </c>
      <c r="L210" s="18" t="str">
        <f>IF(ISERROR(VLOOKUP(B210,Trier!$A$1:$H$32,8,FALSE)),"",VLOOKUP(B210,Trier!$A$1:$H$32,8,FALSE))</f>
        <v>xcbfd</v>
      </c>
      <c r="M210" s="22">
        <v>2</v>
      </c>
      <c r="N210" s="23">
        <v>52</v>
      </c>
      <c r="O210" s="24">
        <f t="shared" si="41"/>
        <v>3.3230769230769233</v>
      </c>
      <c r="P210" s="18">
        <f>IF(ISERROR(VLOOKUP(B210,Trier!$A$1:$I$32,9,FALSE)),"",VLOOKUP(B210,Trier!$A$1:$I$32,9,FALSE))</f>
        <v>0</v>
      </c>
      <c r="Q210" s="22"/>
      <c r="R210" s="23"/>
      <c r="S210" s="24" t="str">
        <f t="shared" si="42"/>
        <v/>
      </c>
      <c r="T210" s="21">
        <f t="shared" si="43"/>
        <v>14.843076923076925</v>
      </c>
      <c r="U210" s="25">
        <f>MONTH(A:A)</f>
        <v>4</v>
      </c>
      <c r="V210" s="26">
        <f>YEAR(A:A)</f>
        <v>2012</v>
      </c>
      <c r="W210" s="27"/>
      <c r="Y210" s="29"/>
    </row>
    <row r="211" spans="1:25" s="28" customFormat="1" ht="18" x14ac:dyDescent="0.25">
      <c r="A211" s="14">
        <v>41078</v>
      </c>
      <c r="B211" s="15">
        <v>823</v>
      </c>
      <c r="C211" s="15">
        <f>IF(ISNA(VLOOKUP(B211,Trier!$A$1:$E$32,2,FALSE)),"",VLOOKUP(B211,Trier!$A$1:$E$32,2,FALSE))</f>
        <v>923</v>
      </c>
      <c r="D211" s="15">
        <f>IF(ISNA(VLOOKUP(B211,Trier!$A$1:$E$32,3,FALSE)),"",VLOOKUP(B211,Trier!$A$1:$E$32,3,FALSE))</f>
        <v>104</v>
      </c>
      <c r="E211" s="16" t="str">
        <f>IF(ISNA(VLOOKUP(B211,Trier!$A$1:$E$32,4,FALSE)),"",VLOOKUP(B211,Trier!$A$1:$E$32,4,FALSE))</f>
        <v>Osfond1</v>
      </c>
      <c r="F211" s="17" t="str">
        <f>IF(ISNA(VLOOKUP(B211,Trier!$A$1:$E$32,5,FALSE)),"",VLOOKUP(B211,Trier!$A$1:$E$32,5,FALSE))</f>
        <v>noisette</v>
      </c>
      <c r="G211" s="15">
        <f>IF(ISERROR(VLOOKUP(B211,Trier!$A$1:$F$32,6,FALSE)),"",VLOOKUP(B211,Trier!$A$1:$F$32,6,FALSE))</f>
        <v>1</v>
      </c>
      <c r="H211" s="18" t="str">
        <f>IF(ISERROR(VLOOKUP(B211,Trier!$A$1:$G$32,7,FALSE)),"",VLOOKUP(B211,Trier!$A$1:$G$32,7,FALSE))</f>
        <v>om</v>
      </c>
      <c r="I211" s="19">
        <v>2</v>
      </c>
      <c r="J211" s="23">
        <v>5</v>
      </c>
      <c r="K211" s="21">
        <f t="shared" ref="K211:K216" si="44" xml:space="preserve"> IF(ISERROR(I211/J211*86.4),"",I211/J211*86.4)</f>
        <v>34.56</v>
      </c>
      <c r="L211" s="18">
        <f>IF(ISERROR(VLOOKUP(B211,Trier!$A$1:$H$32,8,FALSE)),"",VLOOKUP(B211,Trier!$A$1:$H$32,8,FALSE))</f>
        <v>0</v>
      </c>
      <c r="M211" s="22"/>
      <c r="N211" s="23"/>
      <c r="O211" s="24" t="str">
        <f t="shared" ref="O211:O216" si="45" xml:space="preserve"> IF(ISERROR(M211/N211*86.4),"",M211/N211*86.4)</f>
        <v/>
      </c>
      <c r="P211" s="18">
        <f>IF(ISERROR(VLOOKUP(B211,Trier!$A$1:$I$32,9,FALSE)),"",VLOOKUP(B211,Trier!$A$1:$I$32,9,FALSE))</f>
        <v>0</v>
      </c>
      <c r="Q211" s="22"/>
      <c r="R211" s="23"/>
      <c r="S211" s="24" t="str">
        <f t="shared" ref="S211:S216" si="46" xml:space="preserve"> IF(ISERROR(Q211/R211*86.4),"",Q211/R211*86.4)</f>
        <v/>
      </c>
      <c r="T211" s="21">
        <f t="shared" ref="T211:T216" si="47">IF(ISERROR(SUM(K211,O211,S211)),"",SUM(K211,O211,S211))</f>
        <v>34.56</v>
      </c>
      <c r="U211" s="25">
        <f>MONTH(A:A)</f>
        <v>6</v>
      </c>
      <c r="V211" s="26">
        <f>YEAR(A:A)</f>
        <v>2012</v>
      </c>
      <c r="W211" s="27"/>
      <c r="Y211" s="29"/>
    </row>
    <row r="212" spans="1:25" s="28" customFormat="1" ht="18" x14ac:dyDescent="0.25">
      <c r="A212" s="14">
        <v>41078</v>
      </c>
      <c r="B212" s="15">
        <v>825</v>
      </c>
      <c r="C212" s="15">
        <f>IF(ISNA(VLOOKUP(B212,Trier!$A$1:$E$32,2,FALSE)),"",VLOOKUP(B212,Trier!$A$1:$E$32,2,FALSE))</f>
        <v>925</v>
      </c>
      <c r="D212" s="15">
        <f>IF(ISNA(VLOOKUP(B212,Trier!$A$1:$E$32,3,FALSE)),"",VLOOKUP(B212,Trier!$A$1:$E$32,3,FALSE))</f>
        <v>104</v>
      </c>
      <c r="E212" s="16" t="str">
        <f>IF(ISNA(VLOOKUP(B212,Trier!$A$1:$E$32,4,FALSE)),"",VLOOKUP(B212,Trier!$A$1:$E$32,4,FALSE))</f>
        <v>courgette1</v>
      </c>
      <c r="F212" s="17" t="str">
        <f>IF(ISNA(VLOOKUP(B212,Trier!$A$1:$E$32,5,FALSE)),"",VLOOKUP(B212,Trier!$A$1:$E$32,5,FALSE))</f>
        <v>courgette</v>
      </c>
      <c r="G212" s="15">
        <f>IF(ISERROR(VLOOKUP(B212,Trier!$A$1:$F$32,6,FALSE)),"",VLOOKUP(B212,Trier!$A$1:$F$32,6,FALSE))</f>
        <v>2</v>
      </c>
      <c r="H212" s="18" t="str">
        <f>IF(ISERROR(VLOOKUP(B212,Trier!$A$1:$G$32,7,FALSE)),"",VLOOKUP(B212,Trier!$A$1:$G$32,7,FALSE))</f>
        <v>ly</v>
      </c>
      <c r="I212" s="19">
        <v>10</v>
      </c>
      <c r="J212" s="23">
        <v>51</v>
      </c>
      <c r="K212" s="21">
        <f t="shared" si="44"/>
        <v>16.941176470588236</v>
      </c>
      <c r="L212" s="18" t="str">
        <f>IF(ISERROR(VLOOKUP(B212,Trier!$A$1:$H$32,8,FALSE)),"",VLOOKUP(B212,Trier!$A$1:$H$32,8,FALSE))</f>
        <v>xcbfd</v>
      </c>
      <c r="M212" s="22">
        <v>10</v>
      </c>
      <c r="N212" s="23">
        <v>80</v>
      </c>
      <c r="O212" s="24">
        <f t="shared" si="45"/>
        <v>10.8</v>
      </c>
      <c r="P212" s="18">
        <f>IF(ISERROR(VLOOKUP(B212,Trier!$A$1:$I$32,9,FALSE)),"",VLOOKUP(B212,Trier!$A$1:$I$32,9,FALSE))</f>
        <v>0</v>
      </c>
      <c r="Q212" s="22"/>
      <c r="R212" s="23"/>
      <c r="S212" s="24" t="str">
        <f t="shared" si="46"/>
        <v/>
      </c>
      <c r="T212" s="21">
        <f t="shared" si="47"/>
        <v>27.741176470588236</v>
      </c>
      <c r="U212" s="25">
        <f>MONTH(A:A)</f>
        <v>6</v>
      </c>
      <c r="V212" s="26">
        <f>YEAR(A:A)</f>
        <v>2012</v>
      </c>
      <c r="W212" s="27"/>
      <c r="Y212" s="29"/>
    </row>
    <row r="213" spans="1:25" s="28" customFormat="1" ht="18" x14ac:dyDescent="0.25">
      <c r="A213" s="14">
        <v>41085</v>
      </c>
      <c r="B213" s="15">
        <v>810</v>
      </c>
      <c r="C213" s="15">
        <f>IF(ISNA(VLOOKUP(B213,Trier!$A$1:$E$32,2,FALSE)),"",VLOOKUP(B213,Trier!$A$1:$E$32,2,FALSE))</f>
        <v>910</v>
      </c>
      <c r="D213" s="15">
        <f>IF(ISNA(VLOOKUP(B213,Trier!$A$1:$E$32,3,FALSE)),"",VLOOKUP(B213,Trier!$A$1:$E$32,3,FALSE))</f>
        <v>104</v>
      </c>
      <c r="E213" s="16" t="str">
        <f>IF(ISNA(VLOOKUP(B213,Trier!$A$1:$E$32,4,FALSE)),"",VLOOKUP(B213,Trier!$A$1:$E$32,4,FALSE))</f>
        <v>potimaron1</v>
      </c>
      <c r="F213" s="17" t="str">
        <f>IF(ISNA(VLOOKUP(B213,Trier!$A$1:$E$32,5,FALSE)),"",VLOOKUP(B213,Trier!$A$1:$E$32,5,FALSE))</f>
        <v>potimaron</v>
      </c>
      <c r="G213" s="15">
        <f>IF(ISERROR(VLOOKUP(B213,Trier!$A$1:$F$32,6,FALSE)),"",VLOOKUP(B213,Trier!$A$1:$F$32,6,FALSE))</f>
        <v>2</v>
      </c>
      <c r="H213" s="18" t="str">
        <f>IF(ISERROR(VLOOKUP(B213,Trier!$A$1:$G$32,7,FALSE)),"",VLOOKUP(B213,Trier!$A$1:$G$32,7,FALSE))</f>
        <v>te</v>
      </c>
      <c r="I213" s="19">
        <v>10</v>
      </c>
      <c r="J213" s="23">
        <v>37</v>
      </c>
      <c r="K213" s="21">
        <f t="shared" si="44"/>
        <v>23.351351351351354</v>
      </c>
      <c r="L213" s="18" t="str">
        <f>IF(ISERROR(VLOOKUP(B213,Trier!$A$1:$H$32,8,FALSE)),"",VLOOKUP(B213,Trier!$A$1:$H$32,8,FALSE))</f>
        <v>tkjtdj</v>
      </c>
      <c r="M213" s="22"/>
      <c r="N213" s="23"/>
      <c r="O213" s="24" t="str">
        <f t="shared" si="45"/>
        <v/>
      </c>
      <c r="P213" s="18">
        <f>IF(ISERROR(VLOOKUP(B213,Trier!$A$1:$I$32,9,FALSE)),"",VLOOKUP(B213,Trier!$A$1:$I$32,9,FALSE))</f>
        <v>0</v>
      </c>
      <c r="Q213" s="22"/>
      <c r="R213" s="23"/>
      <c r="S213" s="24" t="str">
        <f t="shared" si="46"/>
        <v/>
      </c>
      <c r="T213" s="21">
        <f t="shared" si="47"/>
        <v>23.351351351351354</v>
      </c>
      <c r="U213" s="25">
        <f>MONTH(A:A)</f>
        <v>6</v>
      </c>
      <c r="V213" s="26">
        <f>YEAR(A:A)</f>
        <v>2012</v>
      </c>
      <c r="W213" s="27"/>
      <c r="Y213" s="29"/>
    </row>
    <row r="214" spans="1:25" s="28" customFormat="1" ht="18" x14ac:dyDescent="0.25">
      <c r="A214" s="14">
        <v>41158</v>
      </c>
      <c r="B214" s="15">
        <v>829</v>
      </c>
      <c r="C214" s="15">
        <f>IF(ISNA(VLOOKUP(B214,Trier!$A$1:$E$32,2,FALSE)),"",VLOOKUP(B214,Trier!$A$1:$E$32,2,FALSE))</f>
        <v>929</v>
      </c>
      <c r="D214" s="15">
        <f>IF(ISNA(VLOOKUP(B214,Trier!$A$1:$E$32,3,FALSE)),"",VLOOKUP(B214,Trier!$A$1:$E$32,3,FALSE))</f>
        <v>104</v>
      </c>
      <c r="E214" s="16" t="str">
        <f>IF(ISNA(VLOOKUP(B214,Trier!$A$1:$E$32,4,FALSE)),"",VLOOKUP(B214,Trier!$A$1:$E$32,4,FALSE))</f>
        <v>Carotte1</v>
      </c>
      <c r="F214" s="17" t="str">
        <f>IF(ISNA(VLOOKUP(B214,Trier!$A$1:$E$32,5,FALSE)),"",VLOOKUP(B214,Trier!$A$1:$E$32,5,FALSE))</f>
        <v>Carotte</v>
      </c>
      <c r="G214" s="15">
        <f>IF(ISERROR(VLOOKUP(B214,Trier!$A$1:$F$32,6,FALSE)),"",VLOOKUP(B214,Trier!$A$1:$F$32,6,FALSE))</f>
        <v>1</v>
      </c>
      <c r="H214" s="18" t="str">
        <f>IF(ISERROR(VLOOKUP(B214,Trier!$A$1:$G$32,7,FALSE)),"",VLOOKUP(B214,Trier!$A$1:$G$32,7,FALSE))</f>
        <v>miy</v>
      </c>
      <c r="I214" s="19">
        <v>4.3</v>
      </c>
      <c r="J214" s="23">
        <v>1</v>
      </c>
      <c r="K214" s="21">
        <f t="shared" si="44"/>
        <v>371.52</v>
      </c>
      <c r="L214" s="18">
        <f>IF(ISERROR(VLOOKUP(B214,Trier!$A$1:$H$32,8,FALSE)),"",VLOOKUP(B214,Trier!$A$1:$H$32,8,FALSE))</f>
        <v>0</v>
      </c>
      <c r="M214" s="22"/>
      <c r="N214" s="23"/>
      <c r="O214" s="24" t="str">
        <f t="shared" si="45"/>
        <v/>
      </c>
      <c r="P214" s="18">
        <f>IF(ISERROR(VLOOKUP(B214,Trier!$A$1:$I$32,9,FALSE)),"",VLOOKUP(B214,Trier!$A$1:$I$32,9,FALSE))</f>
        <v>0</v>
      </c>
      <c r="Q214" s="22"/>
      <c r="R214" s="23"/>
      <c r="S214" s="24" t="str">
        <f t="shared" si="46"/>
        <v/>
      </c>
      <c r="T214" s="21">
        <f t="shared" si="47"/>
        <v>371.52</v>
      </c>
      <c r="U214" s="25">
        <f>MONTH(A:A)</f>
        <v>9</v>
      </c>
      <c r="V214" s="26">
        <f>YEAR(A:A)</f>
        <v>2012</v>
      </c>
      <c r="W214" s="27"/>
      <c r="Y214" s="29"/>
    </row>
    <row r="215" spans="1:25" s="28" customFormat="1" ht="18" x14ac:dyDescent="0.25">
      <c r="A215" s="14">
        <v>41193</v>
      </c>
      <c r="B215" s="15">
        <v>821</v>
      </c>
      <c r="C215" s="15">
        <f>IF(ISNA(VLOOKUP(B215,Trier!$A$1:$E$32,2,FALSE)),"",VLOOKUP(B215,Trier!$A$1:$E$32,2,FALSE))</f>
        <v>921</v>
      </c>
      <c r="D215" s="15">
        <f>IF(ISNA(VLOOKUP(B215,Trier!$A$1:$E$32,3,FALSE)),"",VLOOKUP(B215,Trier!$A$1:$E$32,3,FALSE))</f>
        <v>104</v>
      </c>
      <c r="E215" s="16" t="str">
        <f>IF(ISNA(VLOOKUP(B215,Trier!$A$1:$E$32,4,FALSE)),"",VLOOKUP(B215,Trier!$A$1:$E$32,4,FALSE))</f>
        <v>aubergine1</v>
      </c>
      <c r="F215" s="17" t="str">
        <f>IF(ISNA(VLOOKUP(B215,Trier!$A$1:$E$32,5,FALSE)),"",VLOOKUP(B215,Trier!$A$1:$E$32,5,FALSE))</f>
        <v>aubergine</v>
      </c>
      <c r="G215" s="15">
        <f>IF(ISERROR(VLOOKUP(B215,Trier!$A$1:$F$32,6,FALSE)),"",VLOOKUP(B215,Trier!$A$1:$F$32,6,FALSE))</f>
        <v>2</v>
      </c>
      <c r="H215" s="18" t="str">
        <f>IF(ISERROR(VLOOKUP(B215,Trier!$A$1:$G$32,7,FALSE)),"",VLOOKUP(B215,Trier!$A$1:$G$32,7,FALSE))</f>
        <v>l:!</v>
      </c>
      <c r="I215" s="19">
        <v>1</v>
      </c>
      <c r="J215" s="23">
        <v>18</v>
      </c>
      <c r="K215" s="21">
        <f t="shared" si="44"/>
        <v>4.8</v>
      </c>
      <c r="L215" s="18" t="str">
        <f>IF(ISERROR(VLOOKUP(B215,Trier!$A$1:$H$32,8,FALSE)),"",VLOOKUP(B215,Trier!$A$1:$H$32,8,FALSE))</f>
        <v>hfdhg</v>
      </c>
      <c r="M215" s="22">
        <v>10</v>
      </c>
      <c r="N215" s="23">
        <v>30</v>
      </c>
      <c r="O215" s="24">
        <f t="shared" si="45"/>
        <v>28.8</v>
      </c>
      <c r="P215" s="18">
        <f>IF(ISERROR(VLOOKUP(B215,Trier!$A$1:$I$32,9,FALSE)),"",VLOOKUP(B215,Trier!$A$1:$I$32,9,FALSE))</f>
        <v>0</v>
      </c>
      <c r="Q215" s="22"/>
      <c r="R215" s="23"/>
      <c r="S215" s="24" t="str">
        <f t="shared" si="46"/>
        <v/>
      </c>
      <c r="T215" s="21">
        <f t="shared" si="47"/>
        <v>33.6</v>
      </c>
      <c r="U215" s="25">
        <f>MONTH(A:A)</f>
        <v>10</v>
      </c>
      <c r="V215" s="26">
        <f>YEAR(A:A)</f>
        <v>2012</v>
      </c>
      <c r="W215" s="27"/>
      <c r="Y215" s="29"/>
    </row>
    <row r="216" spans="1:25" s="28" customFormat="1" ht="18" x14ac:dyDescent="0.25">
      <c r="A216" s="14">
        <v>41193</v>
      </c>
      <c r="B216" s="15">
        <v>820</v>
      </c>
      <c r="C216" s="15">
        <f>IF(ISNA(VLOOKUP(B216,Trier!$A$1:$E$32,2,FALSE)),"",VLOOKUP(B216,Trier!$A$1:$E$32,2,FALSE))</f>
        <v>920</v>
      </c>
      <c r="D216" s="15">
        <f>IF(ISNA(VLOOKUP(B216,Trier!$A$1:$E$32,3,FALSE)),"",VLOOKUP(B216,Trier!$A$1:$E$32,3,FALSE))</f>
        <v>104</v>
      </c>
      <c r="E216" s="16" t="str">
        <f>IF(ISNA(VLOOKUP(B216,Trier!$A$1:$E$32,4,FALSE)),"",VLOOKUP(B216,Trier!$A$1:$E$32,4,FALSE))</f>
        <v>cornichons1</v>
      </c>
      <c r="F216" s="17" t="str">
        <f>IF(ISNA(VLOOKUP(B216,Trier!$A$1:$E$32,5,FALSE)),"",VLOOKUP(B216,Trier!$A$1:$E$32,5,FALSE))</f>
        <v>cornichons</v>
      </c>
      <c r="G216" s="15">
        <f>IF(ISERROR(VLOOKUP(B216,Trier!$A$1:$F$32,6,FALSE)),"",VLOOKUP(B216,Trier!$A$1:$F$32,6,FALSE))</f>
        <v>1</v>
      </c>
      <c r="H216" s="18" t="str">
        <f>IF(ISERROR(VLOOKUP(B216,Trier!$A$1:$G$32,7,FALSE)),"",VLOOKUP(B216,Trier!$A$1:$G$32,7,FALSE))</f>
        <v>kiu</v>
      </c>
      <c r="I216" s="19">
        <v>1</v>
      </c>
      <c r="J216" s="23">
        <v>2.25</v>
      </c>
      <c r="K216" s="21">
        <f t="shared" si="44"/>
        <v>38.4</v>
      </c>
      <c r="L216" s="18">
        <f>IF(ISERROR(VLOOKUP(B216,Trier!$A$1:$H$32,8,FALSE)),"",VLOOKUP(B216,Trier!$A$1:$H$32,8,FALSE))</f>
        <v>0</v>
      </c>
      <c r="M216" s="22"/>
      <c r="N216" s="23"/>
      <c r="O216" s="24" t="str">
        <f t="shared" si="45"/>
        <v/>
      </c>
      <c r="P216" s="18">
        <f>IF(ISERROR(VLOOKUP(B216,Trier!$A$1:$I$32,9,FALSE)),"",VLOOKUP(B216,Trier!$A$1:$I$32,9,FALSE))</f>
        <v>0</v>
      </c>
      <c r="Q216" s="22"/>
      <c r="R216" s="23"/>
      <c r="S216" s="24" t="str">
        <f t="shared" si="46"/>
        <v/>
      </c>
      <c r="T216" s="21">
        <f t="shared" si="47"/>
        <v>38.4</v>
      </c>
      <c r="U216" s="25">
        <f>MONTH(A:A)</f>
        <v>10</v>
      </c>
      <c r="V216" s="26">
        <f>YEAR(A:A)</f>
        <v>2012</v>
      </c>
      <c r="W216" s="27"/>
      <c r="Y216" s="29"/>
    </row>
    <row r="217" spans="1:25" s="28" customFormat="1" ht="18" x14ac:dyDescent="0.25">
      <c r="A217" s="14">
        <v>41431</v>
      </c>
      <c r="B217" s="15">
        <v>829</v>
      </c>
      <c r="C217" s="15">
        <f>IF(ISNA(VLOOKUP(B217,Trier!$A$1:$E$32,2,FALSE)),"",VLOOKUP(B217,Trier!$A$1:$E$32,2,FALSE))</f>
        <v>929</v>
      </c>
      <c r="D217" s="15">
        <f>IF(ISNA(VLOOKUP(B217,Trier!$A$1:$E$32,3,FALSE)),"",VLOOKUP(B217,Trier!$A$1:$E$32,3,FALSE))</f>
        <v>104</v>
      </c>
      <c r="E217" s="16" t="str">
        <f>IF(ISNA(VLOOKUP(B217,Trier!$A$1:$E$32,4,FALSE)),"",VLOOKUP(B217,Trier!$A$1:$E$32,4,FALSE))</f>
        <v>Carotte1</v>
      </c>
      <c r="F217" s="17" t="str">
        <f>IF(ISNA(VLOOKUP(B217,Trier!$A$1:$E$32,5,FALSE)),"",VLOOKUP(B217,Trier!$A$1:$E$32,5,FALSE))</f>
        <v>Carotte</v>
      </c>
      <c r="G217" s="15">
        <f>IF(ISERROR(VLOOKUP(B217,Trier!$A$1:$F$32,6,FALSE)),"",VLOOKUP(B217,Trier!$A$1:$F$32,6,FALSE))</f>
        <v>1</v>
      </c>
      <c r="H217" s="18" t="str">
        <f>IF(ISERROR(VLOOKUP(B217,Trier!$A$1:$G$32,7,FALSE)),"",VLOOKUP(B217,Trier!$A$1:$G$32,7,FALSE))</f>
        <v>miy</v>
      </c>
      <c r="I217" s="19">
        <v>8.5</v>
      </c>
      <c r="J217" s="23">
        <v>1</v>
      </c>
      <c r="K217" s="21">
        <f t="shared" ref="K217:K229" si="48" xml:space="preserve"> IF(ISERROR(I217/J217*86.4),"",I217/J217*86.4)</f>
        <v>734.40000000000009</v>
      </c>
      <c r="L217" s="18">
        <f>IF(ISERROR(VLOOKUP(B217,Trier!$A$1:$H$32,8,FALSE)),"",VLOOKUP(B217,Trier!$A$1:$H$32,8,FALSE))</f>
        <v>0</v>
      </c>
      <c r="M217" s="22"/>
      <c r="N217" s="23"/>
      <c r="O217" s="24" t="str">
        <f t="shared" ref="O217:O234" si="49" xml:space="preserve"> IF(ISERROR(M217/N217*86.4),"",M217/N217*86.4)</f>
        <v/>
      </c>
      <c r="P217" s="18">
        <f>IF(ISERROR(VLOOKUP(B217,Trier!$A$1:$I$32,9,FALSE)),"",VLOOKUP(B217,Trier!$A$1:$I$32,9,FALSE))</f>
        <v>0</v>
      </c>
      <c r="Q217" s="22"/>
      <c r="R217" s="23"/>
      <c r="S217" s="24" t="str">
        <f t="shared" ref="S217:S234" si="50" xml:space="preserve"> IF(ISERROR(Q217/R217*86.4),"",Q217/R217*86.4)</f>
        <v/>
      </c>
      <c r="T217" s="21">
        <f t="shared" ref="T217:T234" si="51">IF(ISERROR(SUM(K217,O217,S217)),"",SUM(K217,O217,S217))</f>
        <v>734.40000000000009</v>
      </c>
      <c r="U217" s="25">
        <f>MONTH(A:A)</f>
        <v>6</v>
      </c>
      <c r="V217" s="26">
        <f>YEAR(A:A)</f>
        <v>2013</v>
      </c>
      <c r="W217" s="27"/>
      <c r="Y217" s="29"/>
    </row>
    <row r="218" spans="1:25" s="28" customFormat="1" ht="18" x14ac:dyDescent="0.25">
      <c r="A218" s="14">
        <v>41443</v>
      </c>
      <c r="B218" s="15">
        <v>828</v>
      </c>
      <c r="C218" s="15">
        <f>IF(ISNA(VLOOKUP(B218,Trier!$A$1:$E$32,2,FALSE)),"",VLOOKUP(B218,Trier!$A$1:$E$32,2,FALSE))</f>
        <v>928</v>
      </c>
      <c r="D218" s="15">
        <f>IF(ISNA(VLOOKUP(B218,Trier!$A$1:$E$32,3,FALSE)),"",VLOOKUP(B218,Trier!$A$1:$E$32,3,FALSE))</f>
        <v>104</v>
      </c>
      <c r="E218" s="16" t="str">
        <f>IF(ISNA(VLOOKUP(B218,Trier!$A$1:$E$32,4,FALSE)),"",VLOOKUP(B218,Trier!$A$1:$E$32,4,FALSE))</f>
        <v>Radis1</v>
      </c>
      <c r="F218" s="17" t="str">
        <f>IF(ISNA(VLOOKUP(B218,Trier!$A$1:$E$32,5,FALSE)),"",VLOOKUP(B218,Trier!$A$1:$E$32,5,FALSE))</f>
        <v>Radis</v>
      </c>
      <c r="G218" s="15">
        <f>IF(ISERROR(VLOOKUP(B218,Trier!$A$1:$F$32,6,FALSE)),"",VLOOKUP(B218,Trier!$A$1:$F$32,6,FALSE))</f>
        <v>1</v>
      </c>
      <c r="H218" s="18" t="str">
        <f>IF(ISERROR(VLOOKUP(B218,Trier!$A$1:$G$32,7,FALSE)),"",VLOOKUP(B218,Trier!$A$1:$G$32,7,FALSE))</f>
        <v>ur</v>
      </c>
      <c r="I218" s="19">
        <v>2</v>
      </c>
      <c r="J218" s="23">
        <v>10</v>
      </c>
      <c r="K218" s="21">
        <f t="shared" si="48"/>
        <v>17.28</v>
      </c>
      <c r="L218" s="18">
        <f>IF(ISERROR(VLOOKUP(B218,Trier!$A$1:$H$32,8,FALSE)),"",VLOOKUP(B218,Trier!$A$1:$H$32,8,FALSE))</f>
        <v>0</v>
      </c>
      <c r="M218" s="22"/>
      <c r="N218" s="23"/>
      <c r="O218" s="24" t="str">
        <f t="shared" si="49"/>
        <v/>
      </c>
      <c r="P218" s="18">
        <f>IF(ISERROR(VLOOKUP(B218,Trier!$A$1:$I$32,9,FALSE)),"",VLOOKUP(B218,Trier!$A$1:$I$32,9,FALSE))</f>
        <v>0</v>
      </c>
      <c r="Q218" s="22"/>
      <c r="R218" s="23"/>
      <c r="S218" s="24" t="str">
        <f t="shared" si="50"/>
        <v/>
      </c>
      <c r="T218" s="21">
        <f t="shared" si="51"/>
        <v>17.28</v>
      </c>
      <c r="U218" s="25">
        <f>MONTH(A:A)</f>
        <v>6</v>
      </c>
      <c r="V218" s="26">
        <f>YEAR(A:A)</f>
        <v>2013</v>
      </c>
      <c r="W218" s="27"/>
      <c r="Y218" s="29"/>
    </row>
    <row r="219" spans="1:25" s="28" customFormat="1" ht="18" x14ac:dyDescent="0.25">
      <c r="A219" s="14">
        <v>41443</v>
      </c>
      <c r="B219" s="15">
        <v>811</v>
      </c>
      <c r="C219" s="15">
        <f>IF(ISNA(VLOOKUP(B219,Trier!$A$1:$E$32,2,FALSE)),"",VLOOKUP(B219,Trier!$A$1:$E$32,2,FALSE))</f>
        <v>911</v>
      </c>
      <c r="D219" s="15">
        <f>IF(ISNA(VLOOKUP(B219,Trier!$A$1:$E$32,3,FALSE)),"",VLOOKUP(B219,Trier!$A$1:$E$32,3,FALSE))</f>
        <v>104</v>
      </c>
      <c r="E219" s="16" t="str">
        <f>IF(ISNA(VLOOKUP(B219,Trier!$A$1:$E$32,4,FALSE)),"",VLOOKUP(B219,Trier!$A$1:$E$32,4,FALSE))</f>
        <v>potiron1</v>
      </c>
      <c r="F219" s="17" t="str">
        <f>IF(ISNA(VLOOKUP(B219,Trier!$A$1:$E$32,5,FALSE)),"",VLOOKUP(B219,Trier!$A$1:$E$32,5,FALSE))</f>
        <v>potiron</v>
      </c>
      <c r="G219" s="15">
        <f>IF(ISERROR(VLOOKUP(B219,Trier!$A$1:$F$32,6,FALSE)),"",VLOOKUP(B219,Trier!$A$1:$F$32,6,FALSE))</f>
        <v>1</v>
      </c>
      <c r="H219" s="18" t="str">
        <f>IF(ISERROR(VLOOKUP(B219,Trier!$A$1:$G$32,7,FALSE)),"",VLOOKUP(B219,Trier!$A$1:$G$32,7,FALSE))</f>
        <v>iku</v>
      </c>
      <c r="I219" s="19">
        <v>2</v>
      </c>
      <c r="J219" s="23">
        <v>14</v>
      </c>
      <c r="K219" s="21">
        <f t="shared" si="48"/>
        <v>12.342857142857143</v>
      </c>
      <c r="L219" s="18" t="str">
        <f>IF(ISERROR(VLOOKUP(B219,Trier!$A$1:$H$32,8,FALSE)),"",VLOOKUP(B219,Trier!$A$1:$H$32,8,FALSE))</f>
        <v>srj,dnd</v>
      </c>
      <c r="M219" s="22"/>
      <c r="N219" s="23"/>
      <c r="O219" s="24" t="str">
        <f t="shared" si="49"/>
        <v/>
      </c>
      <c r="P219" s="18">
        <f>IF(ISERROR(VLOOKUP(B219,Trier!$A$1:$I$32,9,FALSE)),"",VLOOKUP(B219,Trier!$A$1:$I$32,9,FALSE))</f>
        <v>0</v>
      </c>
      <c r="Q219" s="22"/>
      <c r="R219" s="23"/>
      <c r="S219" s="24" t="str">
        <f t="shared" si="50"/>
        <v/>
      </c>
      <c r="T219" s="21">
        <f t="shared" si="51"/>
        <v>12.342857142857143</v>
      </c>
      <c r="U219" s="25">
        <f>MONTH(A:A)</f>
        <v>6</v>
      </c>
      <c r="V219" s="26">
        <f>YEAR(A:A)</f>
        <v>2013</v>
      </c>
      <c r="W219" s="27"/>
      <c r="Y219" s="29"/>
    </row>
    <row r="220" spans="1:25" s="28" customFormat="1" ht="18" x14ac:dyDescent="0.25">
      <c r="A220" s="14">
        <v>41443</v>
      </c>
      <c r="B220" s="15">
        <v>801</v>
      </c>
      <c r="C220" s="15">
        <f>IF(ISNA(VLOOKUP(B220,Trier!$A$1:$E$32,2,FALSE)),"",VLOOKUP(B220,Trier!$A$1:$E$32,2,FALSE))</f>
        <v>901</v>
      </c>
      <c r="D220" s="15">
        <f>IF(ISNA(VLOOKUP(B220,Trier!$A$1:$E$32,3,FALSE)),"",VLOOKUP(B220,Trier!$A$1:$E$32,3,FALSE))</f>
        <v>104</v>
      </c>
      <c r="E220" s="16" t="str">
        <f>IF(ISNA(VLOOKUP(B220,Trier!$A$1:$E$32,4,FALSE)),"",VLOOKUP(B220,Trier!$A$1:$E$32,4,FALSE))</f>
        <v>melon1</v>
      </c>
      <c r="F220" s="17" t="str">
        <f>IF(ISNA(VLOOKUP(B220,Trier!$A$1:$E$32,5,FALSE)),"",VLOOKUP(B220,Trier!$A$1:$E$32,5,FALSE))</f>
        <v>melon</v>
      </c>
      <c r="G220" s="15">
        <f>IF(ISERROR(VLOOKUP(B220,Trier!$A$1:$F$32,6,FALSE)),"",VLOOKUP(B220,Trier!$A$1:$F$32,6,FALSE))</f>
        <v>2</v>
      </c>
      <c r="H220" s="18" t="str">
        <f>IF(ISERROR(VLOOKUP(B220,Trier!$A$1:$G$32,7,FALSE)),"",VLOOKUP(B220,Trier!$A$1:$G$32,7,FALSE))</f>
        <v>bb</v>
      </c>
      <c r="I220" s="19">
        <v>2</v>
      </c>
      <c r="J220" s="23">
        <v>7</v>
      </c>
      <c r="K220" s="21">
        <f t="shared" si="48"/>
        <v>24.685714285714287</v>
      </c>
      <c r="L220" s="18" t="str">
        <f>IF(ISERROR(VLOOKUP(B220,Trier!$A$1:$H$32,8,FALSE)),"",VLOOKUP(B220,Trier!$A$1:$H$32,8,FALSE))</f>
        <v>nd,</v>
      </c>
      <c r="M220" s="22">
        <v>10</v>
      </c>
      <c r="N220" s="23">
        <v>20</v>
      </c>
      <c r="O220" s="24">
        <f t="shared" si="49"/>
        <v>43.2</v>
      </c>
      <c r="P220" s="18">
        <f>IF(ISERROR(VLOOKUP(B220,Trier!$A$1:$I$32,9,FALSE)),"",VLOOKUP(B220,Trier!$A$1:$I$32,9,FALSE))</f>
        <v>0</v>
      </c>
      <c r="Q220" s="22"/>
      <c r="R220" s="23"/>
      <c r="S220" s="24" t="str">
        <f t="shared" si="50"/>
        <v/>
      </c>
      <c r="T220" s="21">
        <f t="shared" si="51"/>
        <v>67.885714285714286</v>
      </c>
      <c r="U220" s="25">
        <f>MONTH(A:A)</f>
        <v>6</v>
      </c>
      <c r="V220" s="26">
        <f>YEAR(A:A)</f>
        <v>2013</v>
      </c>
      <c r="W220" s="27"/>
      <c r="Y220" s="29"/>
    </row>
    <row r="221" spans="1:25" s="28" customFormat="1" ht="18" x14ac:dyDescent="0.25">
      <c r="A221" s="14">
        <v>41443</v>
      </c>
      <c r="B221" s="15">
        <v>813</v>
      </c>
      <c r="C221" s="15">
        <f>IF(ISNA(VLOOKUP(B221,Trier!$A$1:$E$32,2,FALSE)),"",VLOOKUP(B221,Trier!$A$1:$E$32,2,FALSE))</f>
        <v>913</v>
      </c>
      <c r="D221" s="15">
        <f>IF(ISNA(VLOOKUP(B221,Trier!$A$1:$E$32,3,FALSE)),"",VLOOKUP(B221,Trier!$A$1:$E$32,3,FALSE))</f>
        <v>104</v>
      </c>
      <c r="E221" s="16" t="str">
        <f>IF(ISNA(VLOOKUP(B221,Trier!$A$1:$E$32,4,FALSE)),"",VLOOKUP(B221,Trier!$A$1:$E$32,4,FALSE))</f>
        <v>cactus1</v>
      </c>
      <c r="F221" s="17" t="str">
        <f>IF(ISNA(VLOOKUP(B221,Trier!$A$1:$E$32,5,FALSE)),"",VLOOKUP(B221,Trier!$A$1:$E$32,5,FALSE))</f>
        <v>cactus</v>
      </c>
      <c r="G221" s="15">
        <f>IF(ISERROR(VLOOKUP(B221,Trier!$A$1:$F$32,6,FALSE)),"",VLOOKUP(B221,Trier!$A$1:$F$32,6,FALSE))</f>
        <v>1</v>
      </c>
      <c r="H221" s="18" t="str">
        <f>IF(ISERROR(VLOOKUP(B221,Trier!$A$1:$G$32,7,FALSE)),"",VLOOKUP(B221,Trier!$A$1:$G$32,7,FALSE))</f>
        <v>uj</v>
      </c>
      <c r="I221" s="19">
        <v>10</v>
      </c>
      <c r="J221" s="23">
        <v>50</v>
      </c>
      <c r="K221" s="21">
        <f t="shared" si="48"/>
        <v>17.28</v>
      </c>
      <c r="L221" s="18">
        <f>IF(ISERROR(VLOOKUP(B221,Trier!$A$1:$H$32,8,FALSE)),"",VLOOKUP(B221,Trier!$A$1:$H$32,8,FALSE))</f>
        <v>0</v>
      </c>
      <c r="M221" s="22"/>
      <c r="N221" s="23"/>
      <c r="O221" s="24" t="str">
        <f t="shared" si="49"/>
        <v/>
      </c>
      <c r="P221" s="18">
        <f>IF(ISERROR(VLOOKUP(B221,Trier!$A$1:$I$32,9,FALSE)),"",VLOOKUP(B221,Trier!$A$1:$I$32,9,FALSE))</f>
        <v>0</v>
      </c>
      <c r="Q221" s="22"/>
      <c r="R221" s="23"/>
      <c r="S221" s="24" t="str">
        <f t="shared" si="50"/>
        <v/>
      </c>
      <c r="T221" s="21">
        <f t="shared" si="51"/>
        <v>17.28</v>
      </c>
      <c r="U221" s="25">
        <f>MONTH(A:A)</f>
        <v>6</v>
      </c>
      <c r="V221" s="26">
        <f>YEAR(A:A)</f>
        <v>2013</v>
      </c>
      <c r="W221" s="27"/>
      <c r="Y221" s="29"/>
    </row>
    <row r="222" spans="1:25" s="28" customFormat="1" ht="18" x14ac:dyDescent="0.25">
      <c r="A222" s="14">
        <v>41443</v>
      </c>
      <c r="B222" s="15">
        <v>824</v>
      </c>
      <c r="C222" s="15">
        <f>IF(ISNA(VLOOKUP(B222,Trier!$A$1:$E$32,2,FALSE)),"",VLOOKUP(B222,Trier!$A$1:$E$32,2,FALSE))</f>
        <v>924</v>
      </c>
      <c r="D222" s="15">
        <f>IF(ISNA(VLOOKUP(B222,Trier!$A$1:$E$32,3,FALSE)),"",VLOOKUP(B222,Trier!$A$1:$E$32,3,FALSE))</f>
        <v>104</v>
      </c>
      <c r="E222" s="16" t="str">
        <f>IF(ISNA(VLOOKUP(B222,Trier!$A$1:$E$32,4,FALSE)),"",VLOOKUP(B222,Trier!$A$1:$E$32,4,FALSE))</f>
        <v>poreaux1</v>
      </c>
      <c r="F222" s="17" t="str">
        <f>IF(ISNA(VLOOKUP(B222,Trier!$A$1:$E$32,5,FALSE)),"",VLOOKUP(B222,Trier!$A$1:$E$32,5,FALSE))</f>
        <v>poireaux</v>
      </c>
      <c r="G222" s="15">
        <f>IF(ISERROR(VLOOKUP(B222,Trier!$A$1:$F$32,6,FALSE)),"",VLOOKUP(B222,Trier!$A$1:$F$32,6,FALSE))</f>
        <v>1</v>
      </c>
      <c r="H222" s="18" t="str">
        <f>IF(ISERROR(VLOOKUP(B222,Trier!$A$1:$G$32,7,FALSE)),"",VLOOKUP(B222,Trier!$A$1:$G$32,7,FALSE))</f>
        <v>hghf</v>
      </c>
      <c r="I222" s="19">
        <v>2</v>
      </c>
      <c r="J222" s="23">
        <v>17</v>
      </c>
      <c r="K222" s="21">
        <f t="shared" si="48"/>
        <v>10.164705882352942</v>
      </c>
      <c r="L222" s="18">
        <f>IF(ISERROR(VLOOKUP(B222,Trier!$A$1:$H$32,8,FALSE)),"",VLOOKUP(B222,Trier!$A$1:$H$32,8,FALSE))</f>
        <v>0</v>
      </c>
      <c r="M222" s="22"/>
      <c r="N222" s="23"/>
      <c r="O222" s="24" t="str">
        <f t="shared" si="49"/>
        <v/>
      </c>
      <c r="P222" s="18">
        <f>IF(ISERROR(VLOOKUP(B222,Trier!$A$1:$I$32,9,FALSE)),"",VLOOKUP(B222,Trier!$A$1:$I$32,9,FALSE))</f>
        <v>0</v>
      </c>
      <c r="Q222" s="22"/>
      <c r="R222" s="23"/>
      <c r="S222" s="24" t="str">
        <f t="shared" si="50"/>
        <v/>
      </c>
      <c r="T222" s="21">
        <f t="shared" si="51"/>
        <v>10.164705882352942</v>
      </c>
      <c r="U222" s="25">
        <f>MONTH(A:A)</f>
        <v>6</v>
      </c>
      <c r="V222" s="26">
        <f>YEAR(A:A)</f>
        <v>2013</v>
      </c>
      <c r="W222" s="27"/>
      <c r="Y222" s="29"/>
    </row>
    <row r="223" spans="1:25" s="28" customFormat="1" ht="18" x14ac:dyDescent="0.25">
      <c r="A223" s="14">
        <v>41444</v>
      </c>
      <c r="B223" s="15">
        <v>821</v>
      </c>
      <c r="C223" s="15">
        <f>IF(ISNA(VLOOKUP(B223,Trier!$A$1:$E$32,2,FALSE)),"",VLOOKUP(B223,Trier!$A$1:$E$32,2,FALSE))</f>
        <v>921</v>
      </c>
      <c r="D223" s="15">
        <f>IF(ISNA(VLOOKUP(B223,Trier!$A$1:$E$32,3,FALSE)),"",VLOOKUP(B223,Trier!$A$1:$E$32,3,FALSE))</f>
        <v>104</v>
      </c>
      <c r="E223" s="16" t="str">
        <f>IF(ISNA(VLOOKUP(B223,Trier!$A$1:$E$32,4,FALSE)),"",VLOOKUP(B223,Trier!$A$1:$E$32,4,FALSE))</f>
        <v>aubergine1</v>
      </c>
      <c r="F223" s="17" t="str">
        <f>IF(ISNA(VLOOKUP(B223,Trier!$A$1:$E$32,5,FALSE)),"",VLOOKUP(B223,Trier!$A$1:$E$32,5,FALSE))</f>
        <v>aubergine</v>
      </c>
      <c r="G223" s="15">
        <f>IF(ISERROR(VLOOKUP(B223,Trier!$A$1:$F$32,6,FALSE)),"",VLOOKUP(B223,Trier!$A$1:$F$32,6,FALSE))</f>
        <v>2</v>
      </c>
      <c r="H223" s="18" t="str">
        <f>IF(ISERROR(VLOOKUP(B223,Trier!$A$1:$G$32,7,FALSE)),"",VLOOKUP(B223,Trier!$A$1:$G$32,7,FALSE))</f>
        <v>l:!</v>
      </c>
      <c r="I223" s="19">
        <v>10</v>
      </c>
      <c r="J223" s="23">
        <v>35</v>
      </c>
      <c r="K223" s="21">
        <f t="shared" si="48"/>
        <v>24.685714285714287</v>
      </c>
      <c r="L223" s="18" t="str">
        <f>IF(ISERROR(VLOOKUP(B223,Trier!$A$1:$H$32,8,FALSE)),"",VLOOKUP(B223,Trier!$A$1:$H$32,8,FALSE))</f>
        <v>hfdhg</v>
      </c>
      <c r="M223" s="22">
        <v>10</v>
      </c>
      <c r="N223" s="23">
        <v>6</v>
      </c>
      <c r="O223" s="24">
        <f t="shared" si="49"/>
        <v>144.00000000000003</v>
      </c>
      <c r="P223" s="18">
        <f>IF(ISERROR(VLOOKUP(B223,Trier!$A$1:$I$32,9,FALSE)),"",VLOOKUP(B223,Trier!$A$1:$I$32,9,FALSE))</f>
        <v>0</v>
      </c>
      <c r="Q223" s="22"/>
      <c r="R223" s="23"/>
      <c r="S223" s="24" t="str">
        <f t="shared" si="50"/>
        <v/>
      </c>
      <c r="T223" s="21">
        <f t="shared" si="51"/>
        <v>168.68571428571431</v>
      </c>
      <c r="U223" s="25">
        <f>MONTH(A:A)</f>
        <v>6</v>
      </c>
      <c r="V223" s="26">
        <f>YEAR(A:A)</f>
        <v>2013</v>
      </c>
      <c r="W223" s="27"/>
      <c r="Y223" s="29"/>
    </row>
    <row r="224" spans="1:25" s="28" customFormat="1" ht="18" x14ac:dyDescent="0.25">
      <c r="A224" s="14">
        <v>41444</v>
      </c>
      <c r="B224" s="15">
        <v>829</v>
      </c>
      <c r="C224" s="15">
        <f>IF(ISNA(VLOOKUP(B224,Trier!$A$1:$E$32,2,FALSE)),"",VLOOKUP(B224,Trier!$A$1:$E$32,2,FALSE))</f>
        <v>929</v>
      </c>
      <c r="D224" s="15">
        <f>IF(ISNA(VLOOKUP(B224,Trier!$A$1:$E$32,3,FALSE)),"",VLOOKUP(B224,Trier!$A$1:$E$32,3,FALSE))</f>
        <v>104</v>
      </c>
      <c r="E224" s="16" t="str">
        <f>IF(ISNA(VLOOKUP(B224,Trier!$A$1:$E$32,4,FALSE)),"",VLOOKUP(B224,Trier!$A$1:$E$32,4,FALSE))</f>
        <v>Carotte1</v>
      </c>
      <c r="F224" s="17" t="str">
        <f>IF(ISNA(VLOOKUP(B224,Trier!$A$1:$E$32,5,FALSE)),"",VLOOKUP(B224,Trier!$A$1:$E$32,5,FALSE))</f>
        <v>Carotte</v>
      </c>
      <c r="G224" s="15">
        <f>IF(ISERROR(VLOOKUP(B224,Trier!$A$1:$F$32,6,FALSE)),"",VLOOKUP(B224,Trier!$A$1:$F$32,6,FALSE))</f>
        <v>1</v>
      </c>
      <c r="H224" s="18" t="str">
        <f>IF(ISERROR(VLOOKUP(B224,Trier!$A$1:$G$32,7,FALSE)),"",VLOOKUP(B224,Trier!$A$1:$G$32,7,FALSE))</f>
        <v>miy</v>
      </c>
      <c r="I224" s="19">
        <v>12.2</v>
      </c>
      <c r="J224" s="23">
        <v>1</v>
      </c>
      <c r="K224" s="21">
        <f t="shared" si="48"/>
        <v>1054.08</v>
      </c>
      <c r="L224" s="18">
        <f>IF(ISERROR(VLOOKUP(B224,Trier!$A$1:$H$32,8,FALSE)),"",VLOOKUP(B224,Trier!$A$1:$H$32,8,FALSE))</f>
        <v>0</v>
      </c>
      <c r="M224" s="22"/>
      <c r="N224" s="23"/>
      <c r="O224" s="24" t="str">
        <f t="shared" si="49"/>
        <v/>
      </c>
      <c r="P224" s="18">
        <f>IF(ISERROR(VLOOKUP(B224,Trier!$A$1:$I$32,9,FALSE)),"",VLOOKUP(B224,Trier!$A$1:$I$32,9,FALSE))</f>
        <v>0</v>
      </c>
      <c r="Q224" s="22"/>
      <c r="R224" s="23"/>
      <c r="S224" s="24" t="str">
        <f t="shared" si="50"/>
        <v/>
      </c>
      <c r="T224" s="21">
        <f t="shared" si="51"/>
        <v>1054.08</v>
      </c>
      <c r="U224" s="25">
        <f>MONTH(A:A)</f>
        <v>6</v>
      </c>
      <c r="V224" s="26">
        <f>YEAR(A:A)</f>
        <v>2013</v>
      </c>
      <c r="W224" s="27"/>
      <c r="Y224" s="29"/>
    </row>
    <row r="225" spans="1:25" s="28" customFormat="1" ht="18" x14ac:dyDescent="0.25">
      <c r="A225" s="14">
        <v>41450</v>
      </c>
      <c r="B225" s="15">
        <v>807</v>
      </c>
      <c r="C225" s="15">
        <f>IF(ISNA(VLOOKUP(B225,Trier!$A$1:$E$32,2,FALSE)),"",VLOOKUP(B225,Trier!$A$1:$E$32,2,FALSE))</f>
        <v>907</v>
      </c>
      <c r="D225" s="15">
        <f>IF(ISNA(VLOOKUP(B225,Trier!$A$1:$E$32,3,FALSE)),"",VLOOKUP(B225,Trier!$A$1:$E$32,3,FALSE))</f>
        <v>104</v>
      </c>
      <c r="E225" s="16" t="str">
        <f>IF(ISNA(VLOOKUP(B225,Trier!$A$1:$E$32,4,FALSE)),"",VLOOKUP(B225,Trier!$A$1:$E$32,4,FALSE))</f>
        <v>patate douce1</v>
      </c>
      <c r="F225" s="17" t="str">
        <f>IF(ISNA(VLOOKUP(B225,Trier!$A$1:$E$32,5,FALSE)),"",VLOOKUP(B225,Trier!$A$1:$E$32,5,FALSE))</f>
        <v>patate douce</v>
      </c>
      <c r="G225" s="15">
        <f>IF(ISERROR(VLOOKUP(B225,Trier!$A$1:$F$32,6,FALSE)),"",VLOOKUP(B225,Trier!$A$1:$F$32,6,FALSE))</f>
        <v>1</v>
      </c>
      <c r="H225" s="18" t="str">
        <f>IF(ISERROR(VLOOKUP(B225,Trier!$A$1:$G$32,7,FALSE)),"",VLOOKUP(B225,Trier!$A$1:$G$32,7,FALSE))</f>
        <v>te</v>
      </c>
      <c r="I225" s="19">
        <v>10</v>
      </c>
      <c r="J225" s="23">
        <v>7</v>
      </c>
      <c r="K225" s="21">
        <f t="shared" si="48"/>
        <v>123.42857142857144</v>
      </c>
      <c r="L225" s="18">
        <f>IF(ISERROR(VLOOKUP(B225,Trier!$A$1:$H$32,8,FALSE)),"",VLOOKUP(B225,Trier!$A$1:$H$32,8,FALSE))</f>
        <v>0</v>
      </c>
      <c r="M225" s="22"/>
      <c r="N225" s="23"/>
      <c r="O225" s="24" t="str">
        <f t="shared" si="49"/>
        <v/>
      </c>
      <c r="P225" s="18">
        <f>IF(ISERROR(VLOOKUP(B225,Trier!$A$1:$I$32,9,FALSE)),"",VLOOKUP(B225,Trier!$A$1:$I$32,9,FALSE))</f>
        <v>0</v>
      </c>
      <c r="Q225" s="22"/>
      <c r="R225" s="23"/>
      <c r="S225" s="24" t="str">
        <f t="shared" si="50"/>
        <v/>
      </c>
      <c r="T225" s="21">
        <f t="shared" si="51"/>
        <v>123.42857142857144</v>
      </c>
      <c r="U225" s="25">
        <f>MONTH(A:A)</f>
        <v>6</v>
      </c>
      <c r="V225" s="26">
        <f>YEAR(A:A)</f>
        <v>2013</v>
      </c>
      <c r="W225" s="27"/>
      <c r="Y225" s="29"/>
    </row>
    <row r="226" spans="1:25" s="28" customFormat="1" ht="18" x14ac:dyDescent="0.25">
      <c r="A226" s="14">
        <v>41450</v>
      </c>
      <c r="B226" s="15">
        <v>808</v>
      </c>
      <c r="C226" s="15">
        <f>IF(ISNA(VLOOKUP(B226,Trier!$A$1:$E$32,2,FALSE)),"",VLOOKUP(B226,Trier!$A$1:$E$32,2,FALSE))</f>
        <v>908</v>
      </c>
      <c r="D226" s="15">
        <f>IF(ISNA(VLOOKUP(B226,Trier!$A$1:$E$32,3,FALSE)),"",VLOOKUP(B226,Trier!$A$1:$E$32,3,FALSE))</f>
        <v>104</v>
      </c>
      <c r="E226" s="16" t="str">
        <f>IF(ISNA(VLOOKUP(B226,Trier!$A$1:$E$32,4,FALSE)),"",VLOOKUP(B226,Trier!$A$1:$E$32,4,FALSE))</f>
        <v>avocat1</v>
      </c>
      <c r="F226" s="17" t="str">
        <f>IF(ISNA(VLOOKUP(B226,Trier!$A$1:$E$32,5,FALSE)),"",VLOOKUP(B226,Trier!$A$1:$E$32,5,FALSE))</f>
        <v>avocat</v>
      </c>
      <c r="G226" s="15">
        <f>IF(ISERROR(VLOOKUP(B226,Trier!$A$1:$F$32,6,FALSE)),"",VLOOKUP(B226,Trier!$A$1:$F$32,6,FALSE))</f>
        <v>1</v>
      </c>
      <c r="H226" s="18" t="str">
        <f>IF(ISERROR(VLOOKUP(B226,Trier!$A$1:$G$32,7,FALSE)),"",VLOOKUP(B226,Trier!$A$1:$G$32,7,FALSE))</f>
        <v>yty</v>
      </c>
      <c r="I226" s="19">
        <v>10</v>
      </c>
      <c r="J226" s="23">
        <v>10</v>
      </c>
      <c r="K226" s="21">
        <f t="shared" si="48"/>
        <v>86.4</v>
      </c>
      <c r="L226" s="18">
        <f>IF(ISERROR(VLOOKUP(B226,Trier!$A$1:$H$32,8,FALSE)),"",VLOOKUP(B226,Trier!$A$1:$H$32,8,FALSE))</f>
        <v>0</v>
      </c>
      <c r="M226" s="22"/>
      <c r="N226" s="23"/>
      <c r="O226" s="24" t="str">
        <f t="shared" si="49"/>
        <v/>
      </c>
      <c r="P226" s="18">
        <f>IF(ISERROR(VLOOKUP(B226,Trier!$A$1:$I$32,9,FALSE)),"",VLOOKUP(B226,Trier!$A$1:$I$32,9,FALSE))</f>
        <v>0</v>
      </c>
      <c r="Q226" s="22"/>
      <c r="R226" s="23"/>
      <c r="S226" s="24" t="str">
        <f t="shared" si="50"/>
        <v/>
      </c>
      <c r="T226" s="21">
        <f t="shared" si="51"/>
        <v>86.4</v>
      </c>
      <c r="U226" s="25">
        <f>MONTH(A:A)</f>
        <v>6</v>
      </c>
      <c r="V226" s="26">
        <f>YEAR(A:A)</f>
        <v>2013</v>
      </c>
      <c r="W226" s="27"/>
      <c r="Y226" s="29"/>
    </row>
    <row r="227" spans="1:25" s="28" customFormat="1" ht="18" x14ac:dyDescent="0.25">
      <c r="A227" s="14">
        <v>41450</v>
      </c>
      <c r="B227" s="15">
        <v>809</v>
      </c>
      <c r="C227" s="15">
        <f>IF(ISNA(VLOOKUP(B227,Trier!$A$1:$E$32,2,FALSE)),"",VLOOKUP(B227,Trier!$A$1:$E$32,2,FALSE))</f>
        <v>909</v>
      </c>
      <c r="D227" s="15">
        <f>IF(ISNA(VLOOKUP(B227,Trier!$A$1:$E$32,3,FALSE)),"",VLOOKUP(B227,Trier!$A$1:$E$32,3,FALSE))</f>
        <v>104</v>
      </c>
      <c r="E227" s="16" t="str">
        <f>IF(ISNA(VLOOKUP(B227,Trier!$A$1:$E$32,4,FALSE)),"",VLOOKUP(B227,Trier!$A$1:$E$32,4,FALSE))</f>
        <v>artichauts1</v>
      </c>
      <c r="F227" s="17" t="str">
        <f>IF(ISNA(VLOOKUP(B227,Trier!$A$1:$E$32,5,FALSE)),"",VLOOKUP(B227,Trier!$A$1:$E$32,5,FALSE))</f>
        <v>artichauts</v>
      </c>
      <c r="G227" s="15">
        <f>IF(ISERROR(VLOOKUP(B227,Trier!$A$1:$F$32,6,FALSE)),"",VLOOKUP(B227,Trier!$A$1:$F$32,6,FALSE))</f>
        <v>2</v>
      </c>
      <c r="H227" s="18" t="str">
        <f>IF(ISERROR(VLOOKUP(B227,Trier!$A$1:$G$32,7,FALSE)),"",VLOOKUP(B227,Trier!$A$1:$G$32,7,FALSE))</f>
        <v>k</v>
      </c>
      <c r="I227" s="19">
        <v>10</v>
      </c>
      <c r="J227" s="23">
        <v>35</v>
      </c>
      <c r="K227" s="21">
        <f t="shared" si="48"/>
        <v>24.685714285714287</v>
      </c>
      <c r="L227" s="18" t="str">
        <f>IF(ISERROR(VLOOKUP(B227,Trier!$A$1:$H$32,8,FALSE)),"",VLOOKUP(B227,Trier!$A$1:$H$32,8,FALSE))</f>
        <v>tjkedk,</v>
      </c>
      <c r="M227" s="22"/>
      <c r="N227" s="23"/>
      <c r="O227" s="24" t="str">
        <f t="shared" si="49"/>
        <v/>
      </c>
      <c r="P227" s="18">
        <f>IF(ISERROR(VLOOKUP(B227,Trier!$A$1:$I$32,9,FALSE)),"",VLOOKUP(B227,Trier!$A$1:$I$32,9,FALSE))</f>
        <v>0</v>
      </c>
      <c r="Q227" s="22"/>
      <c r="R227" s="23"/>
      <c r="S227" s="24" t="str">
        <f t="shared" si="50"/>
        <v/>
      </c>
      <c r="T227" s="21">
        <f t="shared" si="51"/>
        <v>24.685714285714287</v>
      </c>
      <c r="U227" s="25">
        <f>MONTH(A:A)</f>
        <v>6</v>
      </c>
      <c r="V227" s="26">
        <f>YEAR(A:A)</f>
        <v>2013</v>
      </c>
      <c r="W227" s="27"/>
      <c r="Y227" s="29"/>
    </row>
    <row r="228" spans="1:25" s="28" customFormat="1" ht="18" x14ac:dyDescent="0.25">
      <c r="A228" s="14">
        <v>41450</v>
      </c>
      <c r="B228" s="15">
        <v>820</v>
      </c>
      <c r="C228" s="15">
        <f>IF(ISNA(VLOOKUP(B228,Trier!$A$1:$E$32,2,FALSE)),"",VLOOKUP(B228,Trier!$A$1:$E$32,2,FALSE))</f>
        <v>920</v>
      </c>
      <c r="D228" s="15">
        <f>IF(ISNA(VLOOKUP(B228,Trier!$A$1:$E$32,3,FALSE)),"",VLOOKUP(B228,Trier!$A$1:$E$32,3,FALSE))</f>
        <v>104</v>
      </c>
      <c r="E228" s="16" t="str">
        <f>IF(ISNA(VLOOKUP(B228,Trier!$A$1:$E$32,4,FALSE)),"",VLOOKUP(B228,Trier!$A$1:$E$32,4,FALSE))</f>
        <v>cornichons1</v>
      </c>
      <c r="F228" s="17" t="str">
        <f>IF(ISNA(VLOOKUP(B228,Trier!$A$1:$E$32,5,FALSE)),"",VLOOKUP(B228,Trier!$A$1:$E$32,5,FALSE))</f>
        <v>cornichons</v>
      </c>
      <c r="G228" s="15">
        <f>IF(ISERROR(VLOOKUP(B228,Trier!$A$1:$F$32,6,FALSE)),"",VLOOKUP(B228,Trier!$A$1:$F$32,6,FALSE))</f>
        <v>1</v>
      </c>
      <c r="H228" s="18" t="str">
        <f>IF(ISERROR(VLOOKUP(B228,Trier!$A$1:$G$32,7,FALSE)),"",VLOOKUP(B228,Trier!$A$1:$G$32,7,FALSE))</f>
        <v>kiu</v>
      </c>
      <c r="I228" s="19">
        <v>10</v>
      </c>
      <c r="J228" s="23">
        <v>7</v>
      </c>
      <c r="K228" s="21">
        <f t="shared" si="48"/>
        <v>123.42857142857144</v>
      </c>
      <c r="L228" s="18">
        <f>IF(ISERROR(VLOOKUP(B228,Trier!$A$1:$H$32,8,FALSE)),"",VLOOKUP(B228,Trier!$A$1:$H$32,8,FALSE))</f>
        <v>0</v>
      </c>
      <c r="M228" s="22"/>
      <c r="N228" s="23"/>
      <c r="O228" s="24" t="str">
        <f t="shared" si="49"/>
        <v/>
      </c>
      <c r="P228" s="18">
        <f>IF(ISERROR(VLOOKUP(B228,Trier!$A$1:$I$32,9,FALSE)),"",VLOOKUP(B228,Trier!$A$1:$I$32,9,FALSE))</f>
        <v>0</v>
      </c>
      <c r="Q228" s="22"/>
      <c r="R228" s="23"/>
      <c r="S228" s="24" t="str">
        <f t="shared" si="50"/>
        <v/>
      </c>
      <c r="T228" s="21">
        <f t="shared" si="51"/>
        <v>123.42857142857144</v>
      </c>
      <c r="U228" s="25">
        <f>MONTH(A:A)</f>
        <v>6</v>
      </c>
      <c r="V228" s="26">
        <f>YEAR(A:A)</f>
        <v>2013</v>
      </c>
      <c r="W228" s="27"/>
      <c r="Y228" s="29"/>
    </row>
    <row r="229" spans="1:25" s="28" customFormat="1" ht="18" x14ac:dyDescent="0.25">
      <c r="A229" s="14">
        <v>41453</v>
      </c>
      <c r="B229" s="15">
        <v>801</v>
      </c>
      <c r="C229" s="15">
        <f>IF(ISNA(VLOOKUP(B229,Trier!$A$1:$E$32,2,FALSE)),"",VLOOKUP(B229,Trier!$A$1:$E$32,2,FALSE))</f>
        <v>901</v>
      </c>
      <c r="D229" s="15">
        <f>IF(ISNA(VLOOKUP(B229,Trier!$A$1:$E$32,3,FALSE)),"",VLOOKUP(B229,Trier!$A$1:$E$32,3,FALSE))</f>
        <v>104</v>
      </c>
      <c r="E229" s="16" t="str">
        <f>IF(ISNA(VLOOKUP(B229,Trier!$A$1:$E$32,4,FALSE)),"",VLOOKUP(B229,Trier!$A$1:$E$32,4,FALSE))</f>
        <v>melon1</v>
      </c>
      <c r="F229" s="17" t="str">
        <f>IF(ISNA(VLOOKUP(B229,Trier!$A$1:$E$32,5,FALSE)),"",VLOOKUP(B229,Trier!$A$1:$E$32,5,FALSE))</f>
        <v>melon</v>
      </c>
      <c r="G229" s="15">
        <f>IF(ISERROR(VLOOKUP(B229,Trier!$A$1:$F$32,6,FALSE)),"",VLOOKUP(B229,Trier!$A$1:$F$32,6,FALSE))</f>
        <v>2</v>
      </c>
      <c r="H229" s="18" t="str">
        <f>IF(ISERROR(VLOOKUP(B229,Trier!$A$1:$G$32,7,FALSE)),"",VLOOKUP(B229,Trier!$A$1:$G$32,7,FALSE))</f>
        <v>bb</v>
      </c>
      <c r="I229" s="19">
        <v>10</v>
      </c>
      <c r="J229" s="23">
        <v>20</v>
      </c>
      <c r="K229" s="21">
        <f t="shared" si="48"/>
        <v>43.2</v>
      </c>
      <c r="L229" s="18" t="str">
        <f>IF(ISERROR(VLOOKUP(B229,Trier!$A$1:$H$32,8,FALSE)),"",VLOOKUP(B229,Trier!$A$1:$H$32,8,FALSE))</f>
        <v>nd,</v>
      </c>
      <c r="M229" s="22">
        <v>10</v>
      </c>
      <c r="N229" s="23">
        <v>15</v>
      </c>
      <c r="O229" s="24">
        <f t="shared" si="49"/>
        <v>57.6</v>
      </c>
      <c r="P229" s="18">
        <f>IF(ISERROR(VLOOKUP(B229,Trier!$A$1:$I$32,9,FALSE)),"",VLOOKUP(B229,Trier!$A$1:$I$32,9,FALSE))</f>
        <v>0</v>
      </c>
      <c r="Q229" s="22"/>
      <c r="R229" s="23"/>
      <c r="S229" s="24" t="str">
        <f t="shared" si="50"/>
        <v/>
      </c>
      <c r="T229" s="21">
        <f t="shared" si="51"/>
        <v>100.80000000000001</v>
      </c>
      <c r="U229" s="25">
        <f>MONTH(A:A)</f>
        <v>6</v>
      </c>
      <c r="V229" s="26">
        <f>YEAR(A:A)</f>
        <v>2013</v>
      </c>
      <c r="W229" s="27"/>
      <c r="Y229" s="29"/>
    </row>
    <row r="230" spans="1:25" s="28" customFormat="1" ht="18" x14ac:dyDescent="0.25">
      <c r="A230" s="14">
        <v>41621</v>
      </c>
      <c r="B230" s="15">
        <v>801</v>
      </c>
      <c r="C230" s="15">
        <f>IF(ISNA(VLOOKUP(B230,Trier!$A$1:$E$32,2,FALSE)),"",VLOOKUP(B230,Trier!$A$1:$E$32,2,FALSE))</f>
        <v>901</v>
      </c>
      <c r="D230" s="15">
        <f>IF(ISNA(VLOOKUP(B230,Trier!$A$1:$E$32,3,FALSE)),"",VLOOKUP(B230,Trier!$A$1:$E$32,3,FALSE))</f>
        <v>104</v>
      </c>
      <c r="E230" s="16" t="str">
        <f>IF(ISNA(VLOOKUP(B230,Trier!$A$1:$E$32,4,FALSE)),"",VLOOKUP(B230,Trier!$A$1:$E$32,4,FALSE))</f>
        <v>melon1</v>
      </c>
      <c r="F230" s="17" t="str">
        <f>IF(ISNA(VLOOKUP(B230,Trier!$A$1:$E$32,5,FALSE)),"",VLOOKUP(B230,Trier!$A$1:$E$32,5,FALSE))</f>
        <v>melon</v>
      </c>
      <c r="G230" s="15">
        <f>IF(ISERROR(VLOOKUP(B230,Trier!$A$1:$F$32,6,FALSE)),"",VLOOKUP(B230,Trier!$A$1:$F$32,6,FALSE))</f>
        <v>2</v>
      </c>
      <c r="H230" s="18" t="str">
        <f>IF(ISERROR(VLOOKUP(B230,Trier!$A$1:$G$32,7,FALSE)),"",VLOOKUP(B230,Trier!$A$1:$G$32,7,FALSE))</f>
        <v>bb</v>
      </c>
      <c r="I230" s="19">
        <v>10</v>
      </c>
      <c r="J230" s="23">
        <v>8</v>
      </c>
      <c r="K230" s="21">
        <f t="shared" ref="K230:K246" si="52" xml:space="preserve"> IF(ISERROR(I230/J230*86.4),"",I230/J230*86.4)</f>
        <v>108</v>
      </c>
      <c r="L230" s="18" t="str">
        <f>IF(ISERROR(VLOOKUP(B230,Trier!$A$1:$H$32,8,FALSE)),"",VLOOKUP(B230,Trier!$A$1:$H$32,8,FALSE))</f>
        <v>nd,</v>
      </c>
      <c r="M230" s="22">
        <v>10</v>
      </c>
      <c r="N230" s="23">
        <v>12</v>
      </c>
      <c r="O230" s="24">
        <f t="shared" si="49"/>
        <v>72.000000000000014</v>
      </c>
      <c r="P230" s="18">
        <f>IF(ISERROR(VLOOKUP(B230,Trier!$A$1:$I$32,9,FALSE)),"",VLOOKUP(B230,Trier!$A$1:$I$32,9,FALSE))</f>
        <v>0</v>
      </c>
      <c r="Q230" s="22"/>
      <c r="R230" s="23"/>
      <c r="S230" s="24" t="str">
        <f t="shared" si="50"/>
        <v/>
      </c>
      <c r="T230" s="21">
        <f t="shared" si="51"/>
        <v>180</v>
      </c>
      <c r="U230" s="25">
        <f>MONTH(A:A)</f>
        <v>12</v>
      </c>
      <c r="V230" s="26">
        <f>YEAR(A:A)</f>
        <v>2013</v>
      </c>
      <c r="W230" s="27"/>
      <c r="Y230" s="29"/>
    </row>
    <row r="231" spans="1:25" s="28" customFormat="1" ht="18" x14ac:dyDescent="0.25">
      <c r="A231" s="14">
        <v>41628</v>
      </c>
      <c r="B231" s="15">
        <v>828</v>
      </c>
      <c r="C231" s="15">
        <f>IF(ISNA(VLOOKUP(B231,Trier!$A$1:$E$32,2,FALSE)),"",VLOOKUP(B231,Trier!$A$1:$E$32,2,FALSE))</f>
        <v>928</v>
      </c>
      <c r="D231" s="15">
        <f>IF(ISNA(VLOOKUP(B231,Trier!$A$1:$E$32,3,FALSE)),"",VLOOKUP(B231,Trier!$A$1:$E$32,3,FALSE))</f>
        <v>104</v>
      </c>
      <c r="E231" s="16" t="str">
        <f>IF(ISNA(VLOOKUP(B231,Trier!$A$1:$E$32,4,FALSE)),"",VLOOKUP(B231,Trier!$A$1:$E$32,4,FALSE))</f>
        <v>Radis1</v>
      </c>
      <c r="F231" s="17" t="str">
        <f>IF(ISNA(VLOOKUP(B231,Trier!$A$1:$E$32,5,FALSE)),"",VLOOKUP(B231,Trier!$A$1:$E$32,5,FALSE))</f>
        <v>Radis</v>
      </c>
      <c r="G231" s="15">
        <f>IF(ISERROR(VLOOKUP(B231,Trier!$A$1:$F$32,6,FALSE)),"",VLOOKUP(B231,Trier!$A$1:$F$32,6,FALSE))</f>
        <v>1</v>
      </c>
      <c r="H231" s="18" t="str">
        <f>IF(ISERROR(VLOOKUP(B231,Trier!$A$1:$G$32,7,FALSE)),"",VLOOKUP(B231,Trier!$A$1:$G$32,7,FALSE))</f>
        <v>ur</v>
      </c>
      <c r="I231" s="19">
        <v>2</v>
      </c>
      <c r="J231" s="23">
        <v>14</v>
      </c>
      <c r="K231" s="21">
        <f t="shared" si="52"/>
        <v>12.342857142857143</v>
      </c>
      <c r="L231" s="18">
        <f>IF(ISERROR(VLOOKUP(B231,Trier!$A$1:$H$32,8,FALSE)),"",VLOOKUP(B231,Trier!$A$1:$H$32,8,FALSE))</f>
        <v>0</v>
      </c>
      <c r="M231" s="22"/>
      <c r="N231" s="23"/>
      <c r="O231" s="24" t="str">
        <f t="shared" si="49"/>
        <v/>
      </c>
      <c r="P231" s="18">
        <f>IF(ISERROR(VLOOKUP(B231,Trier!$A$1:$I$32,9,FALSE)),"",VLOOKUP(B231,Trier!$A$1:$I$32,9,FALSE))</f>
        <v>0</v>
      </c>
      <c r="Q231" s="22"/>
      <c r="R231" s="23"/>
      <c r="S231" s="24" t="str">
        <f t="shared" si="50"/>
        <v/>
      </c>
      <c r="T231" s="21">
        <f t="shared" si="51"/>
        <v>12.342857142857143</v>
      </c>
      <c r="U231" s="25">
        <f>MONTH(A:A)</f>
        <v>12</v>
      </c>
      <c r="V231" s="26">
        <f>YEAR(A:A)</f>
        <v>2013</v>
      </c>
      <c r="W231" s="27"/>
      <c r="Y231" s="29"/>
    </row>
    <row r="232" spans="1:25" s="28" customFormat="1" ht="18" x14ac:dyDescent="0.25">
      <c r="A232" s="14">
        <v>41628</v>
      </c>
      <c r="B232" s="15">
        <v>811</v>
      </c>
      <c r="C232" s="15">
        <f>IF(ISNA(VLOOKUP(B232,Trier!$A$1:$E$32,2,FALSE)),"",VLOOKUP(B232,Trier!$A$1:$E$32,2,FALSE))</f>
        <v>911</v>
      </c>
      <c r="D232" s="15">
        <f>IF(ISNA(VLOOKUP(B232,Trier!$A$1:$E$32,3,FALSE)),"",VLOOKUP(B232,Trier!$A$1:$E$32,3,FALSE))</f>
        <v>104</v>
      </c>
      <c r="E232" s="16" t="str">
        <f>IF(ISNA(VLOOKUP(B232,Trier!$A$1:$E$32,4,FALSE)),"",VLOOKUP(B232,Trier!$A$1:$E$32,4,FALSE))</f>
        <v>potiron1</v>
      </c>
      <c r="F232" s="17" t="str">
        <f>IF(ISNA(VLOOKUP(B232,Trier!$A$1:$E$32,5,FALSE)),"",VLOOKUP(B232,Trier!$A$1:$E$32,5,FALSE))</f>
        <v>potiron</v>
      </c>
      <c r="G232" s="15">
        <f>IF(ISERROR(VLOOKUP(B232,Trier!$A$1:$F$32,6,FALSE)),"",VLOOKUP(B232,Trier!$A$1:$F$32,6,FALSE))</f>
        <v>1</v>
      </c>
      <c r="H232" s="18" t="str">
        <f>IF(ISERROR(VLOOKUP(B232,Trier!$A$1:$G$32,7,FALSE)),"",VLOOKUP(B232,Trier!$A$1:$G$32,7,FALSE))</f>
        <v>iku</v>
      </c>
      <c r="I232" s="19">
        <v>10</v>
      </c>
      <c r="J232" s="23">
        <v>20</v>
      </c>
      <c r="K232" s="21">
        <f t="shared" si="52"/>
        <v>43.2</v>
      </c>
      <c r="L232" s="18" t="str">
        <f>IF(ISERROR(VLOOKUP(B232,Trier!$A$1:$H$32,8,FALSE)),"",VLOOKUP(B232,Trier!$A$1:$H$32,8,FALSE))</f>
        <v>srj,dnd</v>
      </c>
      <c r="M232" s="22"/>
      <c r="N232" s="23"/>
      <c r="O232" s="24" t="str">
        <f t="shared" si="49"/>
        <v/>
      </c>
      <c r="P232" s="18">
        <f>IF(ISERROR(VLOOKUP(B232,Trier!$A$1:$I$32,9,FALSE)),"",VLOOKUP(B232,Trier!$A$1:$I$32,9,FALSE))</f>
        <v>0</v>
      </c>
      <c r="Q232" s="22"/>
      <c r="R232" s="23"/>
      <c r="S232" s="24" t="str">
        <f t="shared" si="50"/>
        <v/>
      </c>
      <c r="T232" s="21">
        <f t="shared" si="51"/>
        <v>43.2</v>
      </c>
      <c r="U232" s="25">
        <f>MONTH(A:A)</f>
        <v>12</v>
      </c>
      <c r="V232" s="26">
        <f>YEAR(A:A)</f>
        <v>2013</v>
      </c>
      <c r="W232" s="27"/>
      <c r="Y232" s="29"/>
    </row>
    <row r="233" spans="1:25" s="28" customFormat="1" ht="18" x14ac:dyDescent="0.25">
      <c r="A233" s="14">
        <v>41628</v>
      </c>
      <c r="B233" s="15">
        <v>823</v>
      </c>
      <c r="C233" s="15">
        <f>IF(ISNA(VLOOKUP(B233,Trier!$A$1:$E$32,2,FALSE)),"",VLOOKUP(B233,Trier!$A$1:$E$32,2,FALSE))</f>
        <v>923</v>
      </c>
      <c r="D233" s="15">
        <f>IF(ISNA(VLOOKUP(B233,Trier!$A$1:$E$32,3,FALSE)),"",VLOOKUP(B233,Trier!$A$1:$E$32,3,FALSE))</f>
        <v>104</v>
      </c>
      <c r="E233" s="16" t="str">
        <f>IF(ISNA(VLOOKUP(B233,Trier!$A$1:$E$32,4,FALSE)),"",VLOOKUP(B233,Trier!$A$1:$E$32,4,FALSE))</f>
        <v>Osfond1</v>
      </c>
      <c r="F233" s="17" t="str">
        <f>IF(ISNA(VLOOKUP(B233,Trier!$A$1:$E$32,5,FALSE)),"",VLOOKUP(B233,Trier!$A$1:$E$32,5,FALSE))</f>
        <v>noisette</v>
      </c>
      <c r="G233" s="15">
        <f>IF(ISERROR(VLOOKUP(B233,Trier!$A$1:$F$32,6,FALSE)),"",VLOOKUP(B233,Trier!$A$1:$F$32,6,FALSE))</f>
        <v>1</v>
      </c>
      <c r="H233" s="18" t="str">
        <f>IF(ISERROR(VLOOKUP(B233,Trier!$A$1:$G$32,7,FALSE)),"",VLOOKUP(B233,Trier!$A$1:$G$32,7,FALSE))</f>
        <v>om</v>
      </c>
      <c r="I233" s="19">
        <v>10</v>
      </c>
      <c r="J233" s="23">
        <v>13</v>
      </c>
      <c r="K233" s="21">
        <f t="shared" si="52"/>
        <v>66.461538461538467</v>
      </c>
      <c r="L233" s="18">
        <f>IF(ISERROR(VLOOKUP(B233,Trier!$A$1:$H$32,8,FALSE)),"",VLOOKUP(B233,Trier!$A$1:$H$32,8,FALSE))</f>
        <v>0</v>
      </c>
      <c r="M233" s="22"/>
      <c r="N233" s="23"/>
      <c r="O233" s="24" t="str">
        <f t="shared" si="49"/>
        <v/>
      </c>
      <c r="P233" s="18">
        <f>IF(ISERROR(VLOOKUP(B233,Trier!$A$1:$I$32,9,FALSE)),"",VLOOKUP(B233,Trier!$A$1:$I$32,9,FALSE))</f>
        <v>0</v>
      </c>
      <c r="Q233" s="22"/>
      <c r="R233" s="23"/>
      <c r="S233" s="24" t="str">
        <f t="shared" si="50"/>
        <v/>
      </c>
      <c r="T233" s="21">
        <f t="shared" si="51"/>
        <v>66.461538461538467</v>
      </c>
      <c r="U233" s="25">
        <f>MONTH(A:A)</f>
        <v>12</v>
      </c>
      <c r="V233" s="26">
        <f>YEAR(A:A)</f>
        <v>2013</v>
      </c>
      <c r="W233" s="27"/>
      <c r="Y233" s="29"/>
    </row>
    <row r="234" spans="1:25" s="28" customFormat="1" ht="18" x14ac:dyDescent="0.25">
      <c r="A234" s="14">
        <v>41628</v>
      </c>
      <c r="B234" s="15">
        <v>824</v>
      </c>
      <c r="C234" s="15">
        <f>IF(ISNA(VLOOKUP(B234,Trier!$A$1:$E$32,2,FALSE)),"",VLOOKUP(B234,Trier!$A$1:$E$32,2,FALSE))</f>
        <v>924</v>
      </c>
      <c r="D234" s="15">
        <f>IF(ISNA(VLOOKUP(B234,Trier!$A$1:$E$32,3,FALSE)),"",VLOOKUP(B234,Trier!$A$1:$E$32,3,FALSE))</f>
        <v>104</v>
      </c>
      <c r="E234" s="16" t="str">
        <f>IF(ISNA(VLOOKUP(B234,Trier!$A$1:$E$32,4,FALSE)),"",VLOOKUP(B234,Trier!$A$1:$E$32,4,FALSE))</f>
        <v>poreaux1</v>
      </c>
      <c r="F234" s="17" t="str">
        <f>IF(ISNA(VLOOKUP(B234,Trier!$A$1:$E$32,5,FALSE)),"",VLOOKUP(B234,Trier!$A$1:$E$32,5,FALSE))</f>
        <v>poireaux</v>
      </c>
      <c r="G234" s="15">
        <f>IF(ISERROR(VLOOKUP(B234,Trier!$A$1:$F$32,6,FALSE)),"",VLOOKUP(B234,Trier!$A$1:$F$32,6,FALSE))</f>
        <v>1</v>
      </c>
      <c r="H234" s="18" t="str">
        <f>IF(ISERROR(VLOOKUP(B234,Trier!$A$1:$G$32,7,FALSE)),"",VLOOKUP(B234,Trier!$A$1:$G$32,7,FALSE))</f>
        <v>hghf</v>
      </c>
      <c r="I234" s="19">
        <v>10</v>
      </c>
      <c r="J234" s="23">
        <v>29</v>
      </c>
      <c r="K234" s="21">
        <f t="shared" si="52"/>
        <v>29.793103448275865</v>
      </c>
      <c r="L234" s="18">
        <f>IF(ISERROR(VLOOKUP(B234,Trier!$A$1:$H$32,8,FALSE)),"",VLOOKUP(B234,Trier!$A$1:$H$32,8,FALSE))</f>
        <v>0</v>
      </c>
      <c r="M234" s="22"/>
      <c r="N234" s="23"/>
      <c r="O234" s="24" t="str">
        <f t="shared" si="49"/>
        <v/>
      </c>
      <c r="P234" s="18">
        <f>IF(ISERROR(VLOOKUP(B234,Trier!$A$1:$I$32,9,FALSE)),"",VLOOKUP(B234,Trier!$A$1:$I$32,9,FALSE))</f>
        <v>0</v>
      </c>
      <c r="Q234" s="22"/>
      <c r="R234" s="23"/>
      <c r="S234" s="24" t="str">
        <f t="shared" si="50"/>
        <v/>
      </c>
      <c r="T234" s="21">
        <f t="shared" si="51"/>
        <v>29.793103448275865</v>
      </c>
      <c r="U234" s="25">
        <f>MONTH(A:A)</f>
        <v>12</v>
      </c>
      <c r="V234" s="26">
        <f>YEAR(A:A)</f>
        <v>2013</v>
      </c>
      <c r="W234" s="27"/>
      <c r="Y234" s="29"/>
    </row>
    <row r="235" spans="1:25" s="28" customFormat="1" ht="18" x14ac:dyDescent="0.25">
      <c r="A235" s="14">
        <v>41632</v>
      </c>
      <c r="B235" s="15">
        <v>813</v>
      </c>
      <c r="C235" s="15">
        <f>IF(ISNA(VLOOKUP(B235,Trier!$A$1:$E$32,2,FALSE)),"",VLOOKUP(B235,Trier!$A$1:$E$32,2,FALSE))</f>
        <v>913</v>
      </c>
      <c r="D235" s="15">
        <f>IF(ISNA(VLOOKUP(B235,Trier!$A$1:$E$32,3,FALSE)),"",VLOOKUP(B235,Trier!$A$1:$E$32,3,FALSE))</f>
        <v>104</v>
      </c>
      <c r="E235" s="16" t="str">
        <f>IF(ISNA(VLOOKUP(B235,Trier!$A$1:$E$32,4,FALSE)),"",VLOOKUP(B235,Trier!$A$1:$E$32,4,FALSE))</f>
        <v>cactus1</v>
      </c>
      <c r="F235" s="17" t="str">
        <f>IF(ISNA(VLOOKUP(B235,Trier!$A$1:$E$32,5,FALSE)),"",VLOOKUP(B235,Trier!$A$1:$E$32,5,FALSE))</f>
        <v>cactus</v>
      </c>
      <c r="G235" s="15">
        <f>IF(ISERROR(VLOOKUP(B235,Trier!$A$1:$F$32,6,FALSE)),"",VLOOKUP(B235,Trier!$A$1:$F$32,6,FALSE))</f>
        <v>1</v>
      </c>
      <c r="H235" s="18" t="str">
        <f>IF(ISERROR(VLOOKUP(B235,Trier!$A$1:$G$32,7,FALSE)),"",VLOOKUP(B235,Trier!$A$1:$G$32,7,FALSE))</f>
        <v>uj</v>
      </c>
      <c r="I235" s="19">
        <v>10</v>
      </c>
      <c r="J235" s="23">
        <v>28</v>
      </c>
      <c r="K235" s="21">
        <f t="shared" si="52"/>
        <v>30.857142857142861</v>
      </c>
      <c r="L235" s="18">
        <f>IF(ISERROR(VLOOKUP(B235,Trier!$A$1:$H$32,8,FALSE)),"",VLOOKUP(B235,Trier!$A$1:$H$32,8,FALSE))</f>
        <v>0</v>
      </c>
      <c r="M235" s="22"/>
      <c r="N235" s="23"/>
      <c r="O235" s="24" t="str">
        <f t="shared" ref="O235:O260" si="53" xml:space="preserve"> IF(ISERROR(M235/N235*86.4),"",M235/N235*86.4)</f>
        <v/>
      </c>
      <c r="P235" s="18">
        <f>IF(ISERROR(VLOOKUP(B235,Trier!$A$1:$I$32,9,FALSE)),"",VLOOKUP(B235,Trier!$A$1:$I$32,9,FALSE))</f>
        <v>0</v>
      </c>
      <c r="Q235" s="22"/>
      <c r="R235" s="23"/>
      <c r="S235" s="24" t="str">
        <f t="shared" ref="S235:S260" si="54" xml:space="preserve"> IF(ISERROR(Q235/R235*86.4),"",Q235/R235*86.4)</f>
        <v/>
      </c>
      <c r="T235" s="21">
        <f t="shared" ref="T235:T260" si="55">IF(ISERROR(SUM(K235,O235,S235)),"",SUM(K235,O235,S235))</f>
        <v>30.857142857142861</v>
      </c>
      <c r="U235" s="25">
        <f>MONTH(A:A)</f>
        <v>12</v>
      </c>
      <c r="V235" s="26">
        <f>YEAR(A:A)</f>
        <v>2013</v>
      </c>
      <c r="W235" s="27"/>
      <c r="Y235" s="29"/>
    </row>
    <row r="236" spans="1:25" s="28" customFormat="1" ht="18" x14ac:dyDescent="0.25">
      <c r="A236" s="14">
        <v>41632</v>
      </c>
      <c r="B236" s="15">
        <v>825</v>
      </c>
      <c r="C236" s="15">
        <f>IF(ISNA(VLOOKUP(B236,Trier!$A$1:$E$32,2,FALSE)),"",VLOOKUP(B236,Trier!$A$1:$E$32,2,FALSE))</f>
        <v>925</v>
      </c>
      <c r="D236" s="15">
        <f>IF(ISNA(VLOOKUP(B236,Trier!$A$1:$E$32,3,FALSE)),"",VLOOKUP(B236,Trier!$A$1:$E$32,3,FALSE))</f>
        <v>104</v>
      </c>
      <c r="E236" s="16" t="str">
        <f>IF(ISNA(VLOOKUP(B236,Trier!$A$1:$E$32,4,FALSE)),"",VLOOKUP(B236,Trier!$A$1:$E$32,4,FALSE))</f>
        <v>courgette1</v>
      </c>
      <c r="F236" s="17" t="str">
        <f>IF(ISNA(VLOOKUP(B236,Trier!$A$1:$E$32,5,FALSE)),"",VLOOKUP(B236,Trier!$A$1:$E$32,5,FALSE))</f>
        <v>courgette</v>
      </c>
      <c r="G236" s="15">
        <f>IF(ISERROR(VLOOKUP(B236,Trier!$A$1:$F$32,6,FALSE)),"",VLOOKUP(B236,Trier!$A$1:$F$32,6,FALSE))</f>
        <v>2</v>
      </c>
      <c r="H236" s="18" t="str">
        <f>IF(ISERROR(VLOOKUP(B236,Trier!$A$1:$G$32,7,FALSE)),"",VLOOKUP(B236,Trier!$A$1:$G$32,7,FALSE))</f>
        <v>ly</v>
      </c>
      <c r="I236" s="19">
        <v>10</v>
      </c>
      <c r="J236" s="23">
        <v>35</v>
      </c>
      <c r="K236" s="21">
        <f t="shared" si="52"/>
        <v>24.685714285714287</v>
      </c>
      <c r="L236" s="18" t="str">
        <f>IF(ISERROR(VLOOKUP(B236,Trier!$A$1:$H$32,8,FALSE)),"",VLOOKUP(B236,Trier!$A$1:$H$32,8,FALSE))</f>
        <v>xcbfd</v>
      </c>
      <c r="M236" s="22">
        <v>10</v>
      </c>
      <c r="N236" s="23">
        <v>30</v>
      </c>
      <c r="O236" s="24">
        <f t="shared" si="53"/>
        <v>28.8</v>
      </c>
      <c r="P236" s="18">
        <f>IF(ISERROR(VLOOKUP(B236,Trier!$A$1:$I$32,9,FALSE)),"",VLOOKUP(B236,Trier!$A$1:$I$32,9,FALSE))</f>
        <v>0</v>
      </c>
      <c r="Q236" s="22"/>
      <c r="R236" s="23"/>
      <c r="S236" s="24" t="str">
        <f t="shared" si="54"/>
        <v/>
      </c>
      <c r="T236" s="21">
        <f t="shared" si="55"/>
        <v>53.485714285714288</v>
      </c>
      <c r="U236" s="25">
        <f>MONTH(A:A)</f>
        <v>12</v>
      </c>
      <c r="V236" s="26">
        <f>YEAR(A:A)</f>
        <v>2013</v>
      </c>
      <c r="W236" s="27"/>
      <c r="Y236" s="29"/>
    </row>
    <row r="237" spans="1:25" s="28" customFormat="1" ht="18" x14ac:dyDescent="0.25">
      <c r="A237" s="14">
        <v>41632</v>
      </c>
      <c r="B237" s="15">
        <v>821</v>
      </c>
      <c r="C237" s="15">
        <f>IF(ISNA(VLOOKUP(B237,Trier!$A$1:$E$32,2,FALSE)),"",VLOOKUP(B237,Trier!$A$1:$E$32,2,FALSE))</f>
        <v>921</v>
      </c>
      <c r="D237" s="15">
        <f>IF(ISNA(VLOOKUP(B237,Trier!$A$1:$E$32,3,FALSE)),"",VLOOKUP(B237,Trier!$A$1:$E$32,3,FALSE))</f>
        <v>104</v>
      </c>
      <c r="E237" s="16" t="str">
        <f>IF(ISNA(VLOOKUP(B237,Trier!$A$1:$E$32,4,FALSE)),"",VLOOKUP(B237,Trier!$A$1:$E$32,4,FALSE))</f>
        <v>aubergine1</v>
      </c>
      <c r="F237" s="17" t="str">
        <f>IF(ISNA(VLOOKUP(B237,Trier!$A$1:$E$32,5,FALSE)),"",VLOOKUP(B237,Trier!$A$1:$E$32,5,FALSE))</f>
        <v>aubergine</v>
      </c>
      <c r="G237" s="15">
        <f>IF(ISERROR(VLOOKUP(B237,Trier!$A$1:$F$32,6,FALSE)),"",VLOOKUP(B237,Trier!$A$1:$F$32,6,FALSE))</f>
        <v>2</v>
      </c>
      <c r="H237" s="18" t="str">
        <f>IF(ISERROR(VLOOKUP(B237,Trier!$A$1:$G$32,7,FALSE)),"",VLOOKUP(B237,Trier!$A$1:$G$32,7,FALSE))</f>
        <v>l:!</v>
      </c>
      <c r="I237" s="19">
        <v>10</v>
      </c>
      <c r="J237" s="23">
        <v>106</v>
      </c>
      <c r="K237" s="21">
        <f t="shared" si="52"/>
        <v>8.1509433962264168</v>
      </c>
      <c r="L237" s="18" t="str">
        <f>IF(ISERROR(VLOOKUP(B237,Trier!$A$1:$H$32,8,FALSE)),"",VLOOKUP(B237,Trier!$A$1:$H$32,8,FALSE))</f>
        <v>hfdhg</v>
      </c>
      <c r="M237" s="22">
        <v>10</v>
      </c>
      <c r="N237" s="23">
        <v>21</v>
      </c>
      <c r="O237" s="24">
        <f t="shared" si="53"/>
        <v>41.142857142857146</v>
      </c>
      <c r="P237" s="18">
        <f>IF(ISERROR(VLOOKUP(B237,Trier!$A$1:$I$32,9,FALSE)),"",VLOOKUP(B237,Trier!$A$1:$I$32,9,FALSE))</f>
        <v>0</v>
      </c>
      <c r="Q237" s="22"/>
      <c r="R237" s="23"/>
      <c r="S237" s="24" t="str">
        <f t="shared" si="54"/>
        <v/>
      </c>
      <c r="T237" s="21">
        <f t="shared" si="55"/>
        <v>49.293800539083563</v>
      </c>
      <c r="U237" s="25">
        <f>MONTH(A:A)</f>
        <v>12</v>
      </c>
      <c r="V237" s="26">
        <f>YEAR(A:A)</f>
        <v>2013</v>
      </c>
      <c r="W237" s="27"/>
      <c r="Y237" s="29"/>
    </row>
    <row r="238" spans="1:25" s="28" customFormat="1" ht="18" x14ac:dyDescent="0.25">
      <c r="A238" s="14">
        <v>41632</v>
      </c>
      <c r="B238" s="15">
        <v>829</v>
      </c>
      <c r="C238" s="15">
        <f>IF(ISNA(VLOOKUP(B238,Trier!$A$1:$E$32,2,FALSE)),"",VLOOKUP(B238,Trier!$A$1:$E$32,2,FALSE))</f>
        <v>929</v>
      </c>
      <c r="D238" s="15">
        <f>IF(ISNA(VLOOKUP(B238,Trier!$A$1:$E$32,3,FALSE)),"",VLOOKUP(B238,Trier!$A$1:$E$32,3,FALSE))</f>
        <v>104</v>
      </c>
      <c r="E238" s="16" t="str">
        <f>IF(ISNA(VLOOKUP(B238,Trier!$A$1:$E$32,4,FALSE)),"",VLOOKUP(B238,Trier!$A$1:$E$32,4,FALSE))</f>
        <v>Carotte1</v>
      </c>
      <c r="F238" s="17" t="str">
        <f>IF(ISNA(VLOOKUP(B238,Trier!$A$1:$E$32,5,FALSE)),"",VLOOKUP(B238,Trier!$A$1:$E$32,5,FALSE))</f>
        <v>Carotte</v>
      </c>
      <c r="G238" s="15">
        <f>IF(ISERROR(VLOOKUP(B238,Trier!$A$1:$F$32,6,FALSE)),"",VLOOKUP(B238,Trier!$A$1:$F$32,6,FALSE))</f>
        <v>1</v>
      </c>
      <c r="H238" s="18" t="str">
        <f>IF(ISERROR(VLOOKUP(B238,Trier!$A$1:$G$32,7,FALSE)),"",VLOOKUP(B238,Trier!$A$1:$G$32,7,FALSE))</f>
        <v>miy</v>
      </c>
      <c r="I238" s="19">
        <v>10</v>
      </c>
      <c r="J238" s="23">
        <v>1</v>
      </c>
      <c r="K238" s="21">
        <f t="shared" si="52"/>
        <v>864</v>
      </c>
      <c r="L238" s="18">
        <f>IF(ISERROR(VLOOKUP(B238,Trier!$A$1:$H$32,8,FALSE)),"",VLOOKUP(B238,Trier!$A$1:$H$32,8,FALSE))</f>
        <v>0</v>
      </c>
      <c r="M238" s="22"/>
      <c r="N238" s="23"/>
      <c r="O238" s="24" t="str">
        <f t="shared" si="53"/>
        <v/>
      </c>
      <c r="P238" s="18">
        <f>IF(ISERROR(VLOOKUP(B238,Trier!$A$1:$I$32,9,FALSE)),"",VLOOKUP(B238,Trier!$A$1:$I$32,9,FALSE))</f>
        <v>0</v>
      </c>
      <c r="Q238" s="22"/>
      <c r="R238" s="23"/>
      <c r="S238" s="24" t="str">
        <f t="shared" si="54"/>
        <v/>
      </c>
      <c r="T238" s="21">
        <f t="shared" si="55"/>
        <v>864</v>
      </c>
      <c r="U238" s="25">
        <f>MONTH(A:A)</f>
        <v>12</v>
      </c>
      <c r="V238" s="26">
        <f>YEAR(A:A)</f>
        <v>2013</v>
      </c>
      <c r="W238" s="27"/>
      <c r="Y238" s="29"/>
    </row>
    <row r="239" spans="1:25" s="28" customFormat="1" ht="18" x14ac:dyDescent="0.25">
      <c r="A239" s="14">
        <v>41635</v>
      </c>
      <c r="B239" s="15">
        <v>807</v>
      </c>
      <c r="C239" s="15">
        <f>IF(ISNA(VLOOKUP(B239,Trier!$A$1:$E$32,2,FALSE)),"",VLOOKUP(B239,Trier!$A$1:$E$32,2,FALSE))</f>
        <v>907</v>
      </c>
      <c r="D239" s="15">
        <f>IF(ISNA(VLOOKUP(B239,Trier!$A$1:$E$32,3,FALSE)),"",VLOOKUP(B239,Trier!$A$1:$E$32,3,FALSE))</f>
        <v>104</v>
      </c>
      <c r="E239" s="16" t="str">
        <f>IF(ISNA(VLOOKUP(B239,Trier!$A$1:$E$32,4,FALSE)),"",VLOOKUP(B239,Trier!$A$1:$E$32,4,FALSE))</f>
        <v>patate douce1</v>
      </c>
      <c r="F239" s="17" t="str">
        <f>IF(ISNA(VLOOKUP(B239,Trier!$A$1:$E$32,5,FALSE)),"",VLOOKUP(B239,Trier!$A$1:$E$32,5,FALSE))</f>
        <v>patate douce</v>
      </c>
      <c r="G239" s="15">
        <f>IF(ISERROR(VLOOKUP(B239,Trier!$A$1:$F$32,6,FALSE)),"",VLOOKUP(B239,Trier!$A$1:$F$32,6,FALSE))</f>
        <v>1</v>
      </c>
      <c r="H239" s="18" t="str">
        <f>IF(ISERROR(VLOOKUP(B239,Trier!$A$1:$G$32,7,FALSE)),"",VLOOKUP(B239,Trier!$A$1:$G$32,7,FALSE))</f>
        <v>te</v>
      </c>
      <c r="I239" s="19">
        <v>10</v>
      </c>
      <c r="J239" s="23">
        <v>13</v>
      </c>
      <c r="K239" s="21">
        <f t="shared" si="52"/>
        <v>66.461538461538467</v>
      </c>
      <c r="L239" s="18">
        <f>IF(ISERROR(VLOOKUP(B239,Trier!$A$1:$H$32,8,FALSE)),"",VLOOKUP(B239,Trier!$A$1:$H$32,8,FALSE))</f>
        <v>0</v>
      </c>
      <c r="M239" s="22"/>
      <c r="N239" s="23"/>
      <c r="O239" s="24" t="str">
        <f t="shared" si="53"/>
        <v/>
      </c>
      <c r="P239" s="18">
        <f>IF(ISERROR(VLOOKUP(B239,Trier!$A$1:$I$32,9,FALSE)),"",VLOOKUP(B239,Trier!$A$1:$I$32,9,FALSE))</f>
        <v>0</v>
      </c>
      <c r="Q239" s="22"/>
      <c r="R239" s="23"/>
      <c r="S239" s="24" t="str">
        <f t="shared" si="54"/>
        <v/>
      </c>
      <c r="T239" s="21">
        <f t="shared" si="55"/>
        <v>66.461538461538467</v>
      </c>
      <c r="U239" s="25">
        <f>MONTH(A:A)</f>
        <v>12</v>
      </c>
      <c r="V239" s="26">
        <f>YEAR(A:A)</f>
        <v>2013</v>
      </c>
      <c r="W239" s="27"/>
      <c r="Y239" s="29"/>
    </row>
    <row r="240" spans="1:25" s="28" customFormat="1" ht="18" x14ac:dyDescent="0.25">
      <c r="A240" s="14">
        <v>41635</v>
      </c>
      <c r="B240" s="15">
        <v>808</v>
      </c>
      <c r="C240" s="15">
        <f>IF(ISNA(VLOOKUP(B240,Trier!$A$1:$E$32,2,FALSE)),"",VLOOKUP(B240,Trier!$A$1:$E$32,2,FALSE))</f>
        <v>908</v>
      </c>
      <c r="D240" s="15">
        <f>IF(ISNA(VLOOKUP(B240,Trier!$A$1:$E$32,3,FALSE)),"",VLOOKUP(B240,Trier!$A$1:$E$32,3,FALSE))</f>
        <v>104</v>
      </c>
      <c r="E240" s="16" t="str">
        <f>IF(ISNA(VLOOKUP(B240,Trier!$A$1:$E$32,4,FALSE)),"",VLOOKUP(B240,Trier!$A$1:$E$32,4,FALSE))</f>
        <v>avocat1</v>
      </c>
      <c r="F240" s="17" t="str">
        <f>IF(ISNA(VLOOKUP(B240,Trier!$A$1:$E$32,5,FALSE)),"",VLOOKUP(B240,Trier!$A$1:$E$32,5,FALSE))</f>
        <v>avocat</v>
      </c>
      <c r="G240" s="15">
        <f>IF(ISERROR(VLOOKUP(B240,Trier!$A$1:$F$32,6,FALSE)),"",VLOOKUP(B240,Trier!$A$1:$F$32,6,FALSE))</f>
        <v>1</v>
      </c>
      <c r="H240" s="18" t="str">
        <f>IF(ISERROR(VLOOKUP(B240,Trier!$A$1:$G$32,7,FALSE)),"",VLOOKUP(B240,Trier!$A$1:$G$32,7,FALSE))</f>
        <v>yty</v>
      </c>
      <c r="I240" s="19">
        <v>10</v>
      </c>
      <c r="J240" s="23">
        <v>16</v>
      </c>
      <c r="K240" s="21">
        <f t="shared" si="52"/>
        <v>54</v>
      </c>
      <c r="L240" s="18">
        <f>IF(ISERROR(VLOOKUP(B240,Trier!$A$1:$H$32,8,FALSE)),"",VLOOKUP(B240,Trier!$A$1:$H$32,8,FALSE))</f>
        <v>0</v>
      </c>
      <c r="M240" s="22"/>
      <c r="N240" s="23"/>
      <c r="O240" s="24" t="str">
        <f t="shared" si="53"/>
        <v/>
      </c>
      <c r="P240" s="18">
        <f>IF(ISERROR(VLOOKUP(B240,Trier!$A$1:$I$32,9,FALSE)),"",VLOOKUP(B240,Trier!$A$1:$I$32,9,FALSE))</f>
        <v>0</v>
      </c>
      <c r="Q240" s="22"/>
      <c r="R240" s="23"/>
      <c r="S240" s="24" t="str">
        <f t="shared" si="54"/>
        <v/>
      </c>
      <c r="T240" s="21">
        <f t="shared" si="55"/>
        <v>54</v>
      </c>
      <c r="U240" s="25">
        <f>MONTH(A:A)</f>
        <v>12</v>
      </c>
      <c r="V240" s="26">
        <f>YEAR(A:A)</f>
        <v>2013</v>
      </c>
      <c r="W240" s="27"/>
      <c r="Y240" s="29"/>
    </row>
    <row r="241" spans="1:25" s="28" customFormat="1" ht="18" x14ac:dyDescent="0.25">
      <c r="A241" s="14">
        <v>41635</v>
      </c>
      <c r="B241" s="15">
        <v>810</v>
      </c>
      <c r="C241" s="15">
        <f>IF(ISNA(VLOOKUP(B241,Trier!$A$1:$E$32,2,FALSE)),"",VLOOKUP(B241,Trier!$A$1:$E$32,2,FALSE))</f>
        <v>910</v>
      </c>
      <c r="D241" s="15">
        <f>IF(ISNA(VLOOKUP(B241,Trier!$A$1:$E$32,3,FALSE)),"",VLOOKUP(B241,Trier!$A$1:$E$32,3,FALSE))</f>
        <v>104</v>
      </c>
      <c r="E241" s="16" t="str">
        <f>IF(ISNA(VLOOKUP(B241,Trier!$A$1:$E$32,4,FALSE)),"",VLOOKUP(B241,Trier!$A$1:$E$32,4,FALSE))</f>
        <v>potimaron1</v>
      </c>
      <c r="F241" s="17" t="str">
        <f>IF(ISNA(VLOOKUP(B241,Trier!$A$1:$E$32,5,FALSE)),"",VLOOKUP(B241,Trier!$A$1:$E$32,5,FALSE))</f>
        <v>potimaron</v>
      </c>
      <c r="G241" s="15">
        <f>IF(ISERROR(VLOOKUP(B241,Trier!$A$1:$F$32,6,FALSE)),"",VLOOKUP(B241,Trier!$A$1:$F$32,6,FALSE))</f>
        <v>2</v>
      </c>
      <c r="H241" s="18" t="str">
        <f>IF(ISERROR(VLOOKUP(B241,Trier!$A$1:$G$32,7,FALSE)),"",VLOOKUP(B241,Trier!$A$1:$G$32,7,FALSE))</f>
        <v>te</v>
      </c>
      <c r="I241" s="19">
        <v>10</v>
      </c>
      <c r="J241" s="23">
        <v>42</v>
      </c>
      <c r="K241" s="21">
        <f t="shared" si="52"/>
        <v>20.571428571428573</v>
      </c>
      <c r="L241" s="18" t="str">
        <f>IF(ISERROR(VLOOKUP(B241,Trier!$A$1:$H$32,8,FALSE)),"",VLOOKUP(B241,Trier!$A$1:$H$32,8,FALSE))</f>
        <v>tkjtdj</v>
      </c>
      <c r="M241" s="22"/>
      <c r="N241" s="23"/>
      <c r="O241" s="24" t="str">
        <f t="shared" si="53"/>
        <v/>
      </c>
      <c r="P241" s="18">
        <f>IF(ISERROR(VLOOKUP(B241,Trier!$A$1:$I$32,9,FALSE)),"",VLOOKUP(B241,Trier!$A$1:$I$32,9,FALSE))</f>
        <v>0</v>
      </c>
      <c r="Q241" s="22"/>
      <c r="R241" s="23"/>
      <c r="S241" s="24" t="str">
        <f t="shared" si="54"/>
        <v/>
      </c>
      <c r="T241" s="21">
        <f t="shared" si="55"/>
        <v>20.571428571428573</v>
      </c>
      <c r="U241" s="25">
        <f>MONTH(A:A)</f>
        <v>12</v>
      </c>
      <c r="V241" s="26">
        <f>YEAR(A:A)</f>
        <v>2013</v>
      </c>
      <c r="W241" s="27"/>
      <c r="Y241" s="29"/>
    </row>
    <row r="242" spans="1:25" s="28" customFormat="1" ht="18" x14ac:dyDescent="0.25">
      <c r="A242" s="14">
        <v>41635</v>
      </c>
      <c r="B242" s="15">
        <v>809</v>
      </c>
      <c r="C242" s="15">
        <f>IF(ISNA(VLOOKUP(B242,Trier!$A$1:$E$32,2,FALSE)),"",VLOOKUP(B242,Trier!$A$1:$E$32,2,FALSE))</f>
        <v>909</v>
      </c>
      <c r="D242" s="15">
        <f>IF(ISNA(VLOOKUP(B242,Trier!$A$1:$E$32,3,FALSE)),"",VLOOKUP(B242,Trier!$A$1:$E$32,3,FALSE))</f>
        <v>104</v>
      </c>
      <c r="E242" s="16" t="str">
        <f>IF(ISNA(VLOOKUP(B242,Trier!$A$1:$E$32,4,FALSE)),"",VLOOKUP(B242,Trier!$A$1:$E$32,4,FALSE))</f>
        <v>artichauts1</v>
      </c>
      <c r="F242" s="17" t="str">
        <f>IF(ISNA(VLOOKUP(B242,Trier!$A$1:$E$32,5,FALSE)),"",VLOOKUP(B242,Trier!$A$1:$E$32,5,FALSE))</f>
        <v>artichauts</v>
      </c>
      <c r="G242" s="15">
        <f>IF(ISERROR(VLOOKUP(B242,Trier!$A$1:$F$32,6,FALSE)),"",VLOOKUP(B242,Trier!$A$1:$F$32,6,FALSE))</f>
        <v>2</v>
      </c>
      <c r="H242" s="18" t="str">
        <f>IF(ISERROR(VLOOKUP(B242,Trier!$A$1:$G$32,7,FALSE)),"",VLOOKUP(B242,Trier!$A$1:$G$32,7,FALSE))</f>
        <v>k</v>
      </c>
      <c r="I242" s="19">
        <v>10</v>
      </c>
      <c r="J242" s="23">
        <v>25</v>
      </c>
      <c r="K242" s="21">
        <f t="shared" si="52"/>
        <v>34.56</v>
      </c>
      <c r="L242" s="18" t="str">
        <f>IF(ISERROR(VLOOKUP(B242,Trier!$A$1:$H$32,8,FALSE)),"",VLOOKUP(B242,Trier!$A$1:$H$32,8,FALSE))</f>
        <v>tjkedk,</v>
      </c>
      <c r="M242" s="22"/>
      <c r="N242" s="23"/>
      <c r="O242" s="24" t="str">
        <f t="shared" si="53"/>
        <v/>
      </c>
      <c r="P242" s="18">
        <f>IF(ISERROR(VLOOKUP(B242,Trier!$A$1:$I$32,9,FALSE)),"",VLOOKUP(B242,Trier!$A$1:$I$32,9,FALSE))</f>
        <v>0</v>
      </c>
      <c r="Q242" s="22"/>
      <c r="R242" s="23"/>
      <c r="S242" s="24" t="str">
        <f t="shared" si="54"/>
        <v/>
      </c>
      <c r="T242" s="21">
        <f t="shared" si="55"/>
        <v>34.56</v>
      </c>
      <c r="U242" s="25">
        <f>MONTH(A:A)</f>
        <v>12</v>
      </c>
      <c r="V242" s="26">
        <f>YEAR(A:A)</f>
        <v>2013</v>
      </c>
      <c r="W242" s="27"/>
      <c r="Y242" s="29"/>
    </row>
    <row r="243" spans="1:25" s="28" customFormat="1" ht="18" x14ac:dyDescent="0.25">
      <c r="A243" s="14">
        <v>41635</v>
      </c>
      <c r="B243" s="15">
        <v>815</v>
      </c>
      <c r="C243" s="15">
        <f>IF(ISNA(VLOOKUP(B243,Trier!$A$1:$E$32,2,FALSE)),"",VLOOKUP(B243,Trier!$A$1:$E$32,2,FALSE))</f>
        <v>915</v>
      </c>
      <c r="D243" s="15">
        <f>IF(ISNA(VLOOKUP(B243,Trier!$A$1:$E$32,3,FALSE)),"",VLOOKUP(B243,Trier!$A$1:$E$32,3,FALSE))</f>
        <v>104</v>
      </c>
      <c r="E243" s="16" t="str">
        <f>IF(ISNA(VLOOKUP(B243,Trier!$A$1:$E$32,4,FALSE)),"",VLOOKUP(B243,Trier!$A$1:$E$32,4,FALSE))</f>
        <v>groseille</v>
      </c>
      <c r="F243" s="17" t="str">
        <f>IF(ISNA(VLOOKUP(B243,Trier!$A$1:$E$32,5,FALSE)),"",VLOOKUP(B243,Trier!$A$1:$E$32,5,FALSE))</f>
        <v>groseille</v>
      </c>
      <c r="G243" s="15">
        <f>IF(ISERROR(VLOOKUP(B243,Trier!$A$1:$F$32,6,FALSE)),"",VLOOKUP(B243,Trier!$A$1:$F$32,6,FALSE))</f>
        <v>3</v>
      </c>
      <c r="H243" s="18" t="str">
        <f>IF(ISERROR(VLOOKUP(B243,Trier!$A$1:$G$32,7,FALSE)),"",VLOOKUP(B243,Trier!$A$1:$G$32,7,FALSE))</f>
        <v>yty</v>
      </c>
      <c r="I243" s="19">
        <v>10</v>
      </c>
      <c r="J243" s="23">
        <v>32</v>
      </c>
      <c r="K243" s="21">
        <f t="shared" si="52"/>
        <v>27</v>
      </c>
      <c r="L243" s="18" t="str">
        <f>IF(ISERROR(VLOOKUP(B243,Trier!$A$1:$H$32,8,FALSE)),"",VLOOKUP(B243,Trier!$A$1:$H$32,8,FALSE))</f>
        <v>qgtysjh</v>
      </c>
      <c r="M243" s="22">
        <v>2</v>
      </c>
      <c r="N243" s="23">
        <v>8</v>
      </c>
      <c r="O243" s="24">
        <f t="shared" si="53"/>
        <v>21.6</v>
      </c>
      <c r="P243" s="18" t="str">
        <f>IF(ISERROR(VLOOKUP(B243,Trier!$A$1:$I$32,9,FALSE)),"",VLOOKUP(B243,Trier!$A$1:$I$32,9,FALSE))</f>
        <v>;,hfc</v>
      </c>
      <c r="Q243" s="22"/>
      <c r="R243" s="23"/>
      <c r="S243" s="24" t="str">
        <f t="shared" si="54"/>
        <v/>
      </c>
      <c r="T243" s="21">
        <f t="shared" si="55"/>
        <v>48.6</v>
      </c>
      <c r="U243" s="25">
        <f>MONTH(A:A)</f>
        <v>12</v>
      </c>
      <c r="V243" s="26">
        <f>YEAR(A:A)</f>
        <v>2013</v>
      </c>
      <c r="W243" s="27"/>
      <c r="Y243" s="29"/>
    </row>
    <row r="244" spans="1:25" s="28" customFormat="1" ht="18" x14ac:dyDescent="0.25">
      <c r="A244" s="14">
        <v>41635</v>
      </c>
      <c r="B244" s="15">
        <v>816</v>
      </c>
      <c r="C244" s="15">
        <f>IF(ISNA(VLOOKUP(B244,Trier!$A$1:$E$32,2,FALSE)),"",VLOOKUP(B244,Trier!$A$1:$E$32,2,FALSE))</f>
        <v>916</v>
      </c>
      <c r="D244" s="15">
        <f>IF(ISNA(VLOOKUP(B244,Trier!$A$1:$E$32,3,FALSE)),"",VLOOKUP(B244,Trier!$A$1:$E$32,3,FALSE))</f>
        <v>104</v>
      </c>
      <c r="E244" s="16" t="str">
        <f>IF(ISNA(VLOOKUP(B244,Trier!$A$1:$E$32,4,FALSE)),"",VLOOKUP(B244,Trier!$A$1:$E$32,4,FALSE))</f>
        <v>raisin1</v>
      </c>
      <c r="F244" s="17" t="str">
        <f>IF(ISNA(VLOOKUP(B244,Trier!$A$1:$E$32,5,FALSE)),"",VLOOKUP(B244,Trier!$A$1:$E$32,5,FALSE))</f>
        <v>raisin</v>
      </c>
      <c r="G244" s="15">
        <f>IF(ISERROR(VLOOKUP(B244,Trier!$A$1:$F$32,6,FALSE)),"",VLOOKUP(B244,Trier!$A$1:$F$32,6,FALSE))</f>
        <v>3</v>
      </c>
      <c r="H244" s="18" t="str">
        <f>IF(ISERROR(VLOOKUP(B244,Trier!$A$1:$G$32,7,FALSE)),"",VLOOKUP(B244,Trier!$A$1:$G$32,7,FALSE))</f>
        <v>tery</v>
      </c>
      <c r="I244" s="19">
        <v>10</v>
      </c>
      <c r="J244" s="23">
        <v>150</v>
      </c>
      <c r="K244" s="21">
        <f t="shared" si="52"/>
        <v>5.7600000000000007</v>
      </c>
      <c r="L244" s="18" t="str">
        <f>IF(ISERROR(VLOOKUP(B244,Trier!$A$1:$H$32,8,FALSE)),"",VLOOKUP(B244,Trier!$A$1:$H$32,8,FALSE))</f>
        <v>frshsj</v>
      </c>
      <c r="M244" s="22">
        <v>1</v>
      </c>
      <c r="N244" s="23">
        <v>40</v>
      </c>
      <c r="O244" s="24">
        <f t="shared" si="53"/>
        <v>2.16</v>
      </c>
      <c r="P244" s="18" t="str">
        <f>IF(ISERROR(VLOOKUP(B244,Trier!$A$1:$I$32,9,FALSE)),"",VLOOKUP(B244,Trier!$A$1:$I$32,9,FALSE))</f>
        <v>jdhjs</v>
      </c>
      <c r="Q244" s="22">
        <v>10</v>
      </c>
      <c r="R244" s="23">
        <v>9</v>
      </c>
      <c r="S244" s="24">
        <f t="shared" si="54"/>
        <v>96.000000000000014</v>
      </c>
      <c r="T244" s="21">
        <f t="shared" si="55"/>
        <v>103.92000000000002</v>
      </c>
      <c r="U244" s="25">
        <f>MONTH(A:A)</f>
        <v>12</v>
      </c>
      <c r="V244" s="26">
        <f>YEAR(A:A)</f>
        <v>2013</v>
      </c>
      <c r="W244" s="27"/>
      <c r="Y244" s="29"/>
    </row>
    <row r="245" spans="1:25" s="28" customFormat="1" ht="18" x14ac:dyDescent="0.25">
      <c r="A245" s="14">
        <v>41635</v>
      </c>
      <c r="B245" s="15">
        <v>817</v>
      </c>
      <c r="C245" s="15">
        <f>IF(ISNA(VLOOKUP(B245,Trier!$A$1:$E$32,2,FALSE)),"",VLOOKUP(B245,Trier!$A$1:$E$32,2,FALSE))</f>
        <v>917</v>
      </c>
      <c r="D245" s="15">
        <f>IF(ISNA(VLOOKUP(B245,Trier!$A$1:$E$32,3,FALSE)),"",VLOOKUP(B245,Trier!$A$1:$E$32,3,FALSE))</f>
        <v>104</v>
      </c>
      <c r="E245" s="16" t="str">
        <f>IF(ISNA(VLOOKUP(B245,Trier!$A$1:$E$32,4,FALSE)),"",VLOOKUP(B245,Trier!$A$1:$E$32,4,FALSE))</f>
        <v>fraise1</v>
      </c>
      <c r="F245" s="17" t="str">
        <f>IF(ISNA(VLOOKUP(B245,Trier!$A$1:$E$32,5,FALSE)),"",VLOOKUP(B245,Trier!$A$1:$E$32,5,FALSE))</f>
        <v>fraise</v>
      </c>
      <c r="G245" s="15">
        <f>IF(ISERROR(VLOOKUP(B245,Trier!$A$1:$F$32,6,FALSE)),"",VLOOKUP(B245,Trier!$A$1:$F$32,6,FALSE))</f>
        <v>2</v>
      </c>
      <c r="H245" s="18" t="str">
        <f>IF(ISERROR(VLOOKUP(B245,Trier!$A$1:$G$32,7,FALSE)),"",VLOOKUP(B245,Trier!$A$1:$G$32,7,FALSE))</f>
        <v>kuy</v>
      </c>
      <c r="I245" s="19">
        <v>10</v>
      </c>
      <c r="J245" s="23">
        <v>15</v>
      </c>
      <c r="K245" s="21">
        <f t="shared" si="52"/>
        <v>57.6</v>
      </c>
      <c r="L245" s="18" t="str">
        <f>IF(ISERROR(VLOOKUP(B245,Trier!$A$1:$H$32,8,FALSE)),"",VLOOKUP(B245,Trier!$A$1:$H$32,8,FALSE))</f>
        <v>gfshs</v>
      </c>
      <c r="M245" s="22">
        <v>10</v>
      </c>
      <c r="N245" s="23">
        <v>11</v>
      </c>
      <c r="O245" s="24">
        <f t="shared" si="53"/>
        <v>78.545454545454547</v>
      </c>
      <c r="P245" s="18">
        <f>IF(ISERROR(VLOOKUP(B245,Trier!$A$1:$I$32,9,FALSE)),"",VLOOKUP(B245,Trier!$A$1:$I$32,9,FALSE))</f>
        <v>0</v>
      </c>
      <c r="Q245" s="22"/>
      <c r="R245" s="23"/>
      <c r="S245" s="24" t="str">
        <f t="shared" si="54"/>
        <v/>
      </c>
      <c r="T245" s="21">
        <f t="shared" si="55"/>
        <v>136.14545454545456</v>
      </c>
      <c r="U245" s="25">
        <f>MONTH(A:A)</f>
        <v>12</v>
      </c>
      <c r="V245" s="26">
        <f>YEAR(A:A)</f>
        <v>2013</v>
      </c>
      <c r="W245" s="27"/>
      <c r="Y245" s="29"/>
    </row>
    <row r="246" spans="1:25" s="28" customFormat="1" ht="18" x14ac:dyDescent="0.25">
      <c r="A246" s="14">
        <v>41635</v>
      </c>
      <c r="B246" s="15">
        <v>820</v>
      </c>
      <c r="C246" s="15">
        <f>IF(ISNA(VLOOKUP(B246,Trier!$A$1:$E$32,2,FALSE)),"",VLOOKUP(B246,Trier!$A$1:$E$32,2,FALSE))</f>
        <v>920</v>
      </c>
      <c r="D246" s="15">
        <f>IF(ISNA(VLOOKUP(B246,Trier!$A$1:$E$32,3,FALSE)),"",VLOOKUP(B246,Trier!$A$1:$E$32,3,FALSE))</f>
        <v>104</v>
      </c>
      <c r="E246" s="16" t="str">
        <f>IF(ISNA(VLOOKUP(B246,Trier!$A$1:$E$32,4,FALSE)),"",VLOOKUP(B246,Trier!$A$1:$E$32,4,FALSE))</f>
        <v>cornichons1</v>
      </c>
      <c r="F246" s="17" t="str">
        <f>IF(ISNA(VLOOKUP(B246,Trier!$A$1:$E$32,5,FALSE)),"",VLOOKUP(B246,Trier!$A$1:$E$32,5,FALSE))</f>
        <v>cornichons</v>
      </c>
      <c r="G246" s="15">
        <f>IF(ISERROR(VLOOKUP(B246,Trier!$A$1:$F$32,6,FALSE)),"",VLOOKUP(B246,Trier!$A$1:$F$32,6,FALSE))</f>
        <v>1</v>
      </c>
      <c r="H246" s="18" t="str">
        <f>IF(ISERROR(VLOOKUP(B246,Trier!$A$1:$G$32,7,FALSE)),"",VLOOKUP(B246,Trier!$A$1:$G$32,7,FALSE))</f>
        <v>kiu</v>
      </c>
      <c r="I246" s="19">
        <v>10</v>
      </c>
      <c r="J246" s="23">
        <v>8</v>
      </c>
      <c r="K246" s="21">
        <f t="shared" si="52"/>
        <v>108</v>
      </c>
      <c r="L246" s="18">
        <f>IF(ISERROR(VLOOKUP(B246,Trier!$A$1:$H$32,8,FALSE)),"",VLOOKUP(B246,Trier!$A$1:$H$32,8,FALSE))</f>
        <v>0</v>
      </c>
      <c r="M246" s="22"/>
      <c r="N246" s="23"/>
      <c r="O246" s="24" t="str">
        <f t="shared" si="53"/>
        <v/>
      </c>
      <c r="P246" s="18">
        <f>IF(ISERROR(VLOOKUP(B246,Trier!$A$1:$I$32,9,FALSE)),"",VLOOKUP(B246,Trier!$A$1:$I$32,9,FALSE))</f>
        <v>0</v>
      </c>
      <c r="Q246" s="22"/>
      <c r="R246" s="23"/>
      <c r="S246" s="24" t="str">
        <f t="shared" si="54"/>
        <v/>
      </c>
      <c r="T246" s="21">
        <f t="shared" si="55"/>
        <v>108</v>
      </c>
      <c r="U246" s="25">
        <f>MONTH(A:A)</f>
        <v>12</v>
      </c>
      <c r="V246" s="26">
        <f>YEAR(A:A)</f>
        <v>2013</v>
      </c>
      <c r="W246" s="27"/>
      <c r="Y246" s="29"/>
    </row>
    <row r="247" spans="1:25" s="28" customFormat="1" ht="18" x14ac:dyDescent="0.25">
      <c r="A247" s="14">
        <v>41710</v>
      </c>
      <c r="B247" s="15">
        <v>828</v>
      </c>
      <c r="C247" s="15">
        <f>IF(ISNA(VLOOKUP(B247,Trier!$A$1:$E$32,2,FALSE)),"",VLOOKUP(B247,Trier!$A$1:$E$32,2,FALSE))</f>
        <v>928</v>
      </c>
      <c r="D247" s="15">
        <f>IF(ISNA(VLOOKUP(B247,Trier!$A$1:$E$32,3,FALSE)),"",VLOOKUP(B247,Trier!$A$1:$E$32,3,FALSE))</f>
        <v>104</v>
      </c>
      <c r="E247" s="16" t="str">
        <f>IF(ISNA(VLOOKUP(B247,Trier!$A$1:$E$32,4,FALSE)),"",VLOOKUP(B247,Trier!$A$1:$E$32,4,FALSE))</f>
        <v>Radis1</v>
      </c>
      <c r="F247" s="17" t="str">
        <f>IF(ISNA(VLOOKUP(B247,Trier!$A$1:$E$32,5,FALSE)),"",VLOOKUP(B247,Trier!$A$1:$E$32,5,FALSE))</f>
        <v>Radis</v>
      </c>
      <c r="G247" s="15">
        <f>IF(ISERROR(VLOOKUP(B247,Trier!$A$1:$F$32,6,FALSE)),"",VLOOKUP(B247,Trier!$A$1:$F$32,6,FALSE))</f>
        <v>1</v>
      </c>
      <c r="H247" s="18" t="str">
        <f>IF(ISERROR(VLOOKUP(B247,Trier!$A$1:$G$32,7,FALSE)),"",VLOOKUP(B247,Trier!$A$1:$G$32,7,FALSE))</f>
        <v>ur</v>
      </c>
      <c r="I247" s="19">
        <v>10</v>
      </c>
      <c r="J247" s="23">
        <v>14</v>
      </c>
      <c r="K247" s="21">
        <f t="shared" ref="K247:K274" si="56" xml:space="preserve"> IF(ISERROR(I247/J247*86.4),"",I247/J247*86.4)</f>
        <v>61.714285714285722</v>
      </c>
      <c r="L247" s="18">
        <f>IF(ISERROR(VLOOKUP(B247,Trier!$A$1:$H$32,8,FALSE)),"",VLOOKUP(B247,Trier!$A$1:$H$32,8,FALSE))</f>
        <v>0</v>
      </c>
      <c r="M247" s="22"/>
      <c r="N247" s="23"/>
      <c r="O247" s="24" t="str">
        <f t="shared" si="53"/>
        <v/>
      </c>
      <c r="P247" s="18">
        <f>IF(ISERROR(VLOOKUP(B247,Trier!$A$1:$I$32,9,FALSE)),"",VLOOKUP(B247,Trier!$A$1:$I$32,9,FALSE))</f>
        <v>0</v>
      </c>
      <c r="Q247" s="22"/>
      <c r="R247" s="23"/>
      <c r="S247" s="24" t="str">
        <f t="shared" si="54"/>
        <v/>
      </c>
      <c r="T247" s="21">
        <f t="shared" si="55"/>
        <v>61.714285714285722</v>
      </c>
      <c r="U247" s="25">
        <f>MONTH(A:A)</f>
        <v>3</v>
      </c>
      <c r="V247" s="26">
        <f>YEAR(A:A)</f>
        <v>2014</v>
      </c>
      <c r="W247" s="27"/>
      <c r="Y247" s="29"/>
    </row>
    <row r="248" spans="1:25" s="28" customFormat="1" ht="18" x14ac:dyDescent="0.25">
      <c r="A248" s="14">
        <v>41710</v>
      </c>
      <c r="B248" s="15">
        <v>811</v>
      </c>
      <c r="C248" s="15">
        <f>IF(ISNA(VLOOKUP(B248,Trier!$A$1:$E$32,2,FALSE)),"",VLOOKUP(B248,Trier!$A$1:$E$32,2,FALSE))</f>
        <v>911</v>
      </c>
      <c r="D248" s="15">
        <f>IF(ISNA(VLOOKUP(B248,Trier!$A$1:$E$32,3,FALSE)),"",VLOOKUP(B248,Trier!$A$1:$E$32,3,FALSE))</f>
        <v>104</v>
      </c>
      <c r="E248" s="16" t="str">
        <f>IF(ISNA(VLOOKUP(B248,Trier!$A$1:$E$32,4,FALSE)),"",VLOOKUP(B248,Trier!$A$1:$E$32,4,FALSE))</f>
        <v>potiron1</v>
      </c>
      <c r="F248" s="17" t="str">
        <f>IF(ISNA(VLOOKUP(B248,Trier!$A$1:$E$32,5,FALSE)),"",VLOOKUP(B248,Trier!$A$1:$E$32,5,FALSE))</f>
        <v>potiron</v>
      </c>
      <c r="G248" s="15">
        <f>IF(ISERROR(VLOOKUP(B248,Trier!$A$1:$F$32,6,FALSE)),"",VLOOKUP(B248,Trier!$A$1:$F$32,6,FALSE))</f>
        <v>1</v>
      </c>
      <c r="H248" s="18" t="str">
        <f>IF(ISERROR(VLOOKUP(B248,Trier!$A$1:$G$32,7,FALSE)),"",VLOOKUP(B248,Trier!$A$1:$G$32,7,FALSE))</f>
        <v>iku</v>
      </c>
      <c r="I248" s="19">
        <v>10</v>
      </c>
      <c r="J248" s="23">
        <v>22</v>
      </c>
      <c r="K248" s="21">
        <f t="shared" si="56"/>
        <v>39.272727272727273</v>
      </c>
      <c r="L248" s="18" t="str">
        <f>IF(ISERROR(VLOOKUP(B248,Trier!$A$1:$H$32,8,FALSE)),"",VLOOKUP(B248,Trier!$A$1:$H$32,8,FALSE))</f>
        <v>srj,dnd</v>
      </c>
      <c r="M248" s="22"/>
      <c r="N248" s="23"/>
      <c r="O248" s="24" t="str">
        <f t="shared" si="53"/>
        <v/>
      </c>
      <c r="P248" s="18">
        <f>IF(ISERROR(VLOOKUP(B248,Trier!$A$1:$I$32,9,FALSE)),"",VLOOKUP(B248,Trier!$A$1:$I$32,9,FALSE))</f>
        <v>0</v>
      </c>
      <c r="Q248" s="22"/>
      <c r="R248" s="23"/>
      <c r="S248" s="24" t="str">
        <f t="shared" si="54"/>
        <v/>
      </c>
      <c r="T248" s="21">
        <f t="shared" si="55"/>
        <v>39.272727272727273</v>
      </c>
      <c r="U248" s="25">
        <f>MONTH(A:A)</f>
        <v>3</v>
      </c>
      <c r="V248" s="26">
        <f>YEAR(A:A)</f>
        <v>2014</v>
      </c>
      <c r="W248" s="27"/>
      <c r="Y248" s="29"/>
    </row>
    <row r="249" spans="1:25" s="28" customFormat="1" ht="18" x14ac:dyDescent="0.25">
      <c r="A249" s="14">
        <v>41710</v>
      </c>
      <c r="B249" s="15">
        <v>813</v>
      </c>
      <c r="C249" s="15">
        <f>IF(ISNA(VLOOKUP(B249,Trier!$A$1:$E$32,2,FALSE)),"",VLOOKUP(B249,Trier!$A$1:$E$32,2,FALSE))</f>
        <v>913</v>
      </c>
      <c r="D249" s="15">
        <f>IF(ISNA(VLOOKUP(B249,Trier!$A$1:$E$32,3,FALSE)),"",VLOOKUP(B249,Trier!$A$1:$E$32,3,FALSE))</f>
        <v>104</v>
      </c>
      <c r="E249" s="16" t="str">
        <f>IF(ISNA(VLOOKUP(B249,Trier!$A$1:$E$32,4,FALSE)),"",VLOOKUP(B249,Trier!$A$1:$E$32,4,FALSE))</f>
        <v>cactus1</v>
      </c>
      <c r="F249" s="17" t="str">
        <f>IF(ISNA(VLOOKUP(B249,Trier!$A$1:$E$32,5,FALSE)),"",VLOOKUP(B249,Trier!$A$1:$E$32,5,FALSE))</f>
        <v>cactus</v>
      </c>
      <c r="G249" s="15">
        <f>IF(ISERROR(VLOOKUP(B249,Trier!$A$1:$F$32,6,FALSE)),"",VLOOKUP(B249,Trier!$A$1:$F$32,6,FALSE))</f>
        <v>1</v>
      </c>
      <c r="H249" s="18" t="str">
        <f>IF(ISERROR(VLOOKUP(B249,Trier!$A$1:$G$32,7,FALSE)),"",VLOOKUP(B249,Trier!$A$1:$G$32,7,FALSE))</f>
        <v>uj</v>
      </c>
      <c r="I249" s="19">
        <v>10</v>
      </c>
      <c r="J249" s="23">
        <v>56</v>
      </c>
      <c r="K249" s="21">
        <f t="shared" si="56"/>
        <v>15.428571428571431</v>
      </c>
      <c r="L249" s="18">
        <f>IF(ISERROR(VLOOKUP(B249,Trier!$A$1:$H$32,8,FALSE)),"",VLOOKUP(B249,Trier!$A$1:$H$32,8,FALSE))</f>
        <v>0</v>
      </c>
      <c r="M249" s="22"/>
      <c r="N249" s="23"/>
      <c r="O249" s="24" t="str">
        <f t="shared" si="53"/>
        <v/>
      </c>
      <c r="P249" s="18">
        <f>IF(ISERROR(VLOOKUP(B249,Trier!$A$1:$I$32,9,FALSE)),"",VLOOKUP(B249,Trier!$A$1:$I$32,9,FALSE))</f>
        <v>0</v>
      </c>
      <c r="Q249" s="22"/>
      <c r="R249" s="23"/>
      <c r="S249" s="24" t="str">
        <f t="shared" si="54"/>
        <v/>
      </c>
      <c r="T249" s="21">
        <f t="shared" si="55"/>
        <v>15.428571428571431</v>
      </c>
      <c r="U249" s="25">
        <f>MONTH(A:A)</f>
        <v>3</v>
      </c>
      <c r="V249" s="26">
        <f>YEAR(A:A)</f>
        <v>2014</v>
      </c>
      <c r="W249" s="27"/>
      <c r="Y249" s="29"/>
    </row>
    <row r="250" spans="1:25" s="28" customFormat="1" ht="18" x14ac:dyDescent="0.25">
      <c r="A250" s="14">
        <v>41710</v>
      </c>
      <c r="B250" s="15">
        <v>823</v>
      </c>
      <c r="C250" s="15">
        <f>IF(ISNA(VLOOKUP(B250,Trier!$A$1:$E$32,2,FALSE)),"",VLOOKUP(B250,Trier!$A$1:$E$32,2,FALSE))</f>
        <v>923</v>
      </c>
      <c r="D250" s="15">
        <f>IF(ISNA(VLOOKUP(B250,Trier!$A$1:$E$32,3,FALSE)),"",VLOOKUP(B250,Trier!$A$1:$E$32,3,FALSE))</f>
        <v>104</v>
      </c>
      <c r="E250" s="16" t="str">
        <f>IF(ISNA(VLOOKUP(B250,Trier!$A$1:$E$32,4,FALSE)),"",VLOOKUP(B250,Trier!$A$1:$E$32,4,FALSE))</f>
        <v>Osfond1</v>
      </c>
      <c r="F250" s="17" t="str">
        <f>IF(ISNA(VLOOKUP(B250,Trier!$A$1:$E$32,5,FALSE)),"",VLOOKUP(B250,Trier!$A$1:$E$32,5,FALSE))</f>
        <v>noisette</v>
      </c>
      <c r="G250" s="15">
        <f>IF(ISERROR(VLOOKUP(B250,Trier!$A$1:$F$32,6,FALSE)),"",VLOOKUP(B250,Trier!$A$1:$F$32,6,FALSE))</f>
        <v>1</v>
      </c>
      <c r="H250" s="18" t="str">
        <f>IF(ISERROR(VLOOKUP(B250,Trier!$A$1:$G$32,7,FALSE)),"",VLOOKUP(B250,Trier!$A$1:$G$32,7,FALSE))</f>
        <v>om</v>
      </c>
      <c r="I250" s="19">
        <v>10</v>
      </c>
      <c r="J250" s="23">
        <v>11</v>
      </c>
      <c r="K250" s="21">
        <f t="shared" si="56"/>
        <v>78.545454545454547</v>
      </c>
      <c r="L250" s="18">
        <f>IF(ISERROR(VLOOKUP(B250,Trier!$A$1:$H$32,8,FALSE)),"",VLOOKUP(B250,Trier!$A$1:$H$32,8,FALSE))</f>
        <v>0</v>
      </c>
      <c r="M250" s="22"/>
      <c r="N250" s="23"/>
      <c r="O250" s="24" t="str">
        <f t="shared" si="53"/>
        <v/>
      </c>
      <c r="P250" s="18">
        <f>IF(ISERROR(VLOOKUP(B250,Trier!$A$1:$I$32,9,FALSE)),"",VLOOKUP(B250,Trier!$A$1:$I$32,9,FALSE))</f>
        <v>0</v>
      </c>
      <c r="Q250" s="22"/>
      <c r="R250" s="23"/>
      <c r="S250" s="24" t="str">
        <f t="shared" si="54"/>
        <v/>
      </c>
      <c r="T250" s="21">
        <f t="shared" si="55"/>
        <v>78.545454545454547</v>
      </c>
      <c r="U250" s="25">
        <f>MONTH(A:A)</f>
        <v>3</v>
      </c>
      <c r="V250" s="26">
        <f>YEAR(A:A)</f>
        <v>2014</v>
      </c>
      <c r="W250" s="27"/>
      <c r="Y250" s="29"/>
    </row>
    <row r="251" spans="1:25" s="28" customFormat="1" ht="18" x14ac:dyDescent="0.25">
      <c r="A251" s="14">
        <v>41710</v>
      </c>
      <c r="B251" s="15">
        <v>824</v>
      </c>
      <c r="C251" s="15">
        <f>IF(ISNA(VLOOKUP(B251,Trier!$A$1:$E$32,2,FALSE)),"",VLOOKUP(B251,Trier!$A$1:$E$32,2,FALSE))</f>
        <v>924</v>
      </c>
      <c r="D251" s="15">
        <f>IF(ISNA(VLOOKUP(B251,Trier!$A$1:$E$32,3,FALSE)),"",VLOOKUP(B251,Trier!$A$1:$E$32,3,FALSE))</f>
        <v>104</v>
      </c>
      <c r="E251" s="16" t="str">
        <f>IF(ISNA(VLOOKUP(B251,Trier!$A$1:$E$32,4,FALSE)),"",VLOOKUP(B251,Trier!$A$1:$E$32,4,FALSE))</f>
        <v>poreaux1</v>
      </c>
      <c r="F251" s="17" t="str">
        <f>IF(ISNA(VLOOKUP(B251,Trier!$A$1:$E$32,5,FALSE)),"",VLOOKUP(B251,Trier!$A$1:$E$32,5,FALSE))</f>
        <v>poireaux</v>
      </c>
      <c r="G251" s="15">
        <f>IF(ISERROR(VLOOKUP(B251,Trier!$A$1:$F$32,6,FALSE)),"",VLOOKUP(B251,Trier!$A$1:$F$32,6,FALSE))</f>
        <v>1</v>
      </c>
      <c r="H251" s="18" t="str">
        <f>IF(ISERROR(VLOOKUP(B251,Trier!$A$1:$G$32,7,FALSE)),"",VLOOKUP(B251,Trier!$A$1:$G$32,7,FALSE))</f>
        <v>hghf</v>
      </c>
      <c r="I251" s="19">
        <v>10</v>
      </c>
      <c r="J251" s="23">
        <v>22</v>
      </c>
      <c r="K251" s="21">
        <f t="shared" si="56"/>
        <v>39.272727272727273</v>
      </c>
      <c r="L251" s="18">
        <f>IF(ISERROR(VLOOKUP(B251,Trier!$A$1:$H$32,8,FALSE)),"",VLOOKUP(B251,Trier!$A$1:$H$32,8,FALSE))</f>
        <v>0</v>
      </c>
      <c r="M251" s="22"/>
      <c r="N251" s="23"/>
      <c r="O251" s="24" t="str">
        <f t="shared" si="53"/>
        <v/>
      </c>
      <c r="P251" s="18">
        <f>IF(ISERROR(VLOOKUP(B251,Trier!$A$1:$I$32,9,FALSE)),"",VLOOKUP(B251,Trier!$A$1:$I$32,9,FALSE))</f>
        <v>0</v>
      </c>
      <c r="Q251" s="22"/>
      <c r="R251" s="23"/>
      <c r="S251" s="24" t="str">
        <f t="shared" si="54"/>
        <v/>
      </c>
      <c r="T251" s="21">
        <f t="shared" si="55"/>
        <v>39.272727272727273</v>
      </c>
      <c r="U251" s="25">
        <f>MONTH(A:A)</f>
        <v>3</v>
      </c>
      <c r="V251" s="26">
        <f>YEAR(A:A)</f>
        <v>2014</v>
      </c>
      <c r="W251" s="27"/>
      <c r="Y251" s="29"/>
    </row>
    <row r="252" spans="1:25" s="28" customFormat="1" ht="18" x14ac:dyDescent="0.25">
      <c r="A252" s="14">
        <v>41710</v>
      </c>
      <c r="B252" s="15">
        <v>825</v>
      </c>
      <c r="C252" s="15">
        <f>IF(ISNA(VLOOKUP(B252,Trier!$A$1:$E$32,2,FALSE)),"",VLOOKUP(B252,Trier!$A$1:$E$32,2,FALSE))</f>
        <v>925</v>
      </c>
      <c r="D252" s="15">
        <f>IF(ISNA(VLOOKUP(B252,Trier!$A$1:$E$32,3,FALSE)),"",VLOOKUP(B252,Trier!$A$1:$E$32,3,FALSE))</f>
        <v>104</v>
      </c>
      <c r="E252" s="16" t="str">
        <f>IF(ISNA(VLOOKUP(B252,Trier!$A$1:$E$32,4,FALSE)),"",VLOOKUP(B252,Trier!$A$1:$E$32,4,FALSE))</f>
        <v>courgette1</v>
      </c>
      <c r="F252" s="17" t="str">
        <f>IF(ISNA(VLOOKUP(B252,Trier!$A$1:$E$32,5,FALSE)),"",VLOOKUP(B252,Trier!$A$1:$E$32,5,FALSE))</f>
        <v>courgette</v>
      </c>
      <c r="G252" s="15">
        <f>IF(ISERROR(VLOOKUP(B252,Trier!$A$1:$F$32,6,FALSE)),"",VLOOKUP(B252,Trier!$A$1:$F$32,6,FALSE))</f>
        <v>2</v>
      </c>
      <c r="H252" s="18" t="str">
        <f>IF(ISERROR(VLOOKUP(B252,Trier!$A$1:$G$32,7,FALSE)),"",VLOOKUP(B252,Trier!$A$1:$G$32,7,FALSE))</f>
        <v>ly</v>
      </c>
      <c r="I252" s="19">
        <v>10</v>
      </c>
      <c r="J252" s="23">
        <v>50</v>
      </c>
      <c r="K252" s="21">
        <f t="shared" si="56"/>
        <v>17.28</v>
      </c>
      <c r="L252" s="18" t="str">
        <f>IF(ISERROR(VLOOKUP(B252,Trier!$A$1:$H$32,8,FALSE)),"",VLOOKUP(B252,Trier!$A$1:$H$32,8,FALSE))</f>
        <v>xcbfd</v>
      </c>
      <c r="M252" s="22">
        <v>10</v>
      </c>
      <c r="N252" s="23">
        <v>78</v>
      </c>
      <c r="O252" s="24">
        <f t="shared" si="53"/>
        <v>11.076923076923077</v>
      </c>
      <c r="P252" s="18">
        <f>IF(ISERROR(VLOOKUP(B252,Trier!$A$1:$I$32,9,FALSE)),"",VLOOKUP(B252,Trier!$A$1:$I$32,9,FALSE))</f>
        <v>0</v>
      </c>
      <c r="Q252" s="22"/>
      <c r="R252" s="23"/>
      <c r="S252" s="24" t="str">
        <f t="shared" si="54"/>
        <v/>
      </c>
      <c r="T252" s="21">
        <f t="shared" si="55"/>
        <v>28.356923076923078</v>
      </c>
      <c r="U252" s="25">
        <f>MONTH(A:A)</f>
        <v>3</v>
      </c>
      <c r="V252" s="26">
        <f>YEAR(A:A)</f>
        <v>2014</v>
      </c>
      <c r="W252" s="27"/>
      <c r="Y252" s="29"/>
    </row>
    <row r="253" spans="1:25" s="28" customFormat="1" ht="18" x14ac:dyDescent="0.25">
      <c r="A253" s="14">
        <v>41710</v>
      </c>
      <c r="B253" s="15">
        <v>821</v>
      </c>
      <c r="C253" s="15">
        <f>IF(ISNA(VLOOKUP(B253,Trier!$A$1:$E$32,2,FALSE)),"",VLOOKUP(B253,Trier!$A$1:$E$32,2,FALSE))</f>
        <v>921</v>
      </c>
      <c r="D253" s="15">
        <f>IF(ISNA(VLOOKUP(B253,Trier!$A$1:$E$32,3,FALSE)),"",VLOOKUP(B253,Trier!$A$1:$E$32,3,FALSE))</f>
        <v>104</v>
      </c>
      <c r="E253" s="16" t="str">
        <f>IF(ISNA(VLOOKUP(B253,Trier!$A$1:$E$32,4,FALSE)),"",VLOOKUP(B253,Trier!$A$1:$E$32,4,FALSE))</f>
        <v>aubergine1</v>
      </c>
      <c r="F253" s="17" t="str">
        <f>IF(ISNA(VLOOKUP(B253,Trier!$A$1:$E$32,5,FALSE)),"",VLOOKUP(B253,Trier!$A$1:$E$32,5,FALSE))</f>
        <v>aubergine</v>
      </c>
      <c r="G253" s="15">
        <f>IF(ISERROR(VLOOKUP(B253,Trier!$A$1:$F$32,6,FALSE)),"",VLOOKUP(B253,Trier!$A$1:$F$32,6,FALSE))</f>
        <v>2</v>
      </c>
      <c r="H253" s="18" t="str">
        <f>IF(ISERROR(VLOOKUP(B253,Trier!$A$1:$G$32,7,FALSE)),"",VLOOKUP(B253,Trier!$A$1:$G$32,7,FALSE))</f>
        <v>l:!</v>
      </c>
      <c r="I253" s="19">
        <v>10</v>
      </c>
      <c r="J253" s="23">
        <v>28</v>
      </c>
      <c r="K253" s="21">
        <f t="shared" si="56"/>
        <v>30.857142857142861</v>
      </c>
      <c r="L253" s="18" t="str">
        <f>IF(ISERROR(VLOOKUP(B253,Trier!$A$1:$H$32,8,FALSE)),"",VLOOKUP(B253,Trier!$A$1:$H$32,8,FALSE))</f>
        <v>hfdhg</v>
      </c>
      <c r="M253" s="22">
        <v>10</v>
      </c>
      <c r="N253" s="23">
        <v>107</v>
      </c>
      <c r="O253" s="24">
        <f t="shared" si="53"/>
        <v>8.0747663551401878</v>
      </c>
      <c r="P253" s="18">
        <f>IF(ISERROR(VLOOKUP(B253,Trier!$A$1:$I$32,9,FALSE)),"",VLOOKUP(B253,Trier!$A$1:$I$32,9,FALSE))</f>
        <v>0</v>
      </c>
      <c r="Q253" s="22"/>
      <c r="R253" s="23"/>
      <c r="S253" s="24" t="str">
        <f t="shared" si="54"/>
        <v/>
      </c>
      <c r="T253" s="21">
        <f t="shared" si="55"/>
        <v>38.931909212283045</v>
      </c>
      <c r="U253" s="25">
        <f>MONTH(A:A)</f>
        <v>3</v>
      </c>
      <c r="V253" s="26">
        <f>YEAR(A:A)</f>
        <v>2014</v>
      </c>
      <c r="W253" s="27"/>
      <c r="Y253" s="29"/>
    </row>
    <row r="254" spans="1:25" s="28" customFormat="1" ht="18" x14ac:dyDescent="0.25">
      <c r="A254" s="14">
        <v>41710</v>
      </c>
      <c r="B254" s="15">
        <v>820</v>
      </c>
      <c r="C254" s="15">
        <f>IF(ISNA(VLOOKUP(B254,Trier!$A$1:$E$32,2,FALSE)),"",VLOOKUP(B254,Trier!$A$1:$E$32,2,FALSE))</f>
        <v>920</v>
      </c>
      <c r="D254" s="15">
        <f>IF(ISNA(VLOOKUP(B254,Trier!$A$1:$E$32,3,FALSE)),"",VLOOKUP(B254,Trier!$A$1:$E$32,3,FALSE))</f>
        <v>104</v>
      </c>
      <c r="E254" s="16" t="str">
        <f>IF(ISNA(VLOOKUP(B254,Trier!$A$1:$E$32,4,FALSE)),"",VLOOKUP(B254,Trier!$A$1:$E$32,4,FALSE))</f>
        <v>cornichons1</v>
      </c>
      <c r="F254" s="17" t="str">
        <f>IF(ISNA(VLOOKUP(B254,Trier!$A$1:$E$32,5,FALSE)),"",VLOOKUP(B254,Trier!$A$1:$E$32,5,FALSE))</f>
        <v>cornichons</v>
      </c>
      <c r="G254" s="15">
        <f>IF(ISERROR(VLOOKUP(B254,Trier!$A$1:$F$32,6,FALSE)),"",VLOOKUP(B254,Trier!$A$1:$F$32,6,FALSE))</f>
        <v>1</v>
      </c>
      <c r="H254" s="18" t="str">
        <f>IF(ISERROR(VLOOKUP(B254,Trier!$A$1:$G$32,7,FALSE)),"",VLOOKUP(B254,Trier!$A$1:$G$32,7,FALSE))</f>
        <v>kiu</v>
      </c>
      <c r="I254" s="19">
        <v>10</v>
      </c>
      <c r="J254" s="23">
        <v>4</v>
      </c>
      <c r="K254" s="21">
        <f t="shared" si="56"/>
        <v>216</v>
      </c>
      <c r="L254" s="18">
        <f>IF(ISERROR(VLOOKUP(B254,Trier!$A$1:$H$32,8,FALSE)),"",VLOOKUP(B254,Trier!$A$1:$H$32,8,FALSE))</f>
        <v>0</v>
      </c>
      <c r="M254" s="22"/>
      <c r="N254" s="23"/>
      <c r="O254" s="24" t="str">
        <f t="shared" si="53"/>
        <v/>
      </c>
      <c r="P254" s="18">
        <f>IF(ISERROR(VLOOKUP(B254,Trier!$A$1:$I$32,9,FALSE)),"",VLOOKUP(B254,Trier!$A$1:$I$32,9,FALSE))</f>
        <v>0</v>
      </c>
      <c r="Q254" s="22"/>
      <c r="R254" s="23"/>
      <c r="S254" s="24" t="str">
        <f t="shared" si="54"/>
        <v/>
      </c>
      <c r="T254" s="21">
        <f t="shared" si="55"/>
        <v>216</v>
      </c>
      <c r="U254" s="25">
        <f>MONTH(A:A)</f>
        <v>3</v>
      </c>
      <c r="V254" s="26">
        <f>YEAR(A:A)</f>
        <v>2014</v>
      </c>
      <c r="W254" s="27"/>
      <c r="Y254" s="29"/>
    </row>
    <row r="255" spans="1:25" s="28" customFormat="1" ht="18" x14ac:dyDescent="0.25">
      <c r="A255" s="14">
        <v>41712</v>
      </c>
      <c r="B255" s="15">
        <v>807</v>
      </c>
      <c r="C255" s="15">
        <f>IF(ISNA(VLOOKUP(B255,Trier!$A$1:$E$32,2,FALSE)),"",VLOOKUP(B255,Trier!$A$1:$E$32,2,FALSE))</f>
        <v>907</v>
      </c>
      <c r="D255" s="15">
        <f>IF(ISNA(VLOOKUP(B255,Trier!$A$1:$E$32,3,FALSE)),"",VLOOKUP(B255,Trier!$A$1:$E$32,3,FALSE))</f>
        <v>104</v>
      </c>
      <c r="E255" s="16" t="str">
        <f>IF(ISNA(VLOOKUP(B255,Trier!$A$1:$E$32,4,FALSE)),"",VLOOKUP(B255,Trier!$A$1:$E$32,4,FALSE))</f>
        <v>patate douce1</v>
      </c>
      <c r="F255" s="17" t="str">
        <f>IF(ISNA(VLOOKUP(B255,Trier!$A$1:$E$32,5,FALSE)),"",VLOOKUP(B255,Trier!$A$1:$E$32,5,FALSE))</f>
        <v>patate douce</v>
      </c>
      <c r="G255" s="15">
        <f>IF(ISERROR(VLOOKUP(B255,Trier!$A$1:$F$32,6,FALSE)),"",VLOOKUP(B255,Trier!$A$1:$F$32,6,FALSE))</f>
        <v>1</v>
      </c>
      <c r="H255" s="18" t="str">
        <f>IF(ISERROR(VLOOKUP(B255,Trier!$A$1:$G$32,7,FALSE)),"",VLOOKUP(B255,Trier!$A$1:$G$32,7,FALSE))</f>
        <v>te</v>
      </c>
      <c r="I255" s="19">
        <v>10</v>
      </c>
      <c r="J255" s="23">
        <v>6</v>
      </c>
      <c r="K255" s="21">
        <f t="shared" si="56"/>
        <v>144.00000000000003</v>
      </c>
      <c r="L255" s="18">
        <f>IF(ISERROR(VLOOKUP(B255,Trier!$A$1:$H$32,8,FALSE)),"",VLOOKUP(B255,Trier!$A$1:$H$32,8,FALSE))</f>
        <v>0</v>
      </c>
      <c r="M255" s="22"/>
      <c r="N255" s="23"/>
      <c r="O255" s="24" t="str">
        <f t="shared" si="53"/>
        <v/>
      </c>
      <c r="P255" s="18">
        <f>IF(ISERROR(VLOOKUP(B255,Trier!$A$1:$I$32,9,FALSE)),"",VLOOKUP(B255,Trier!$A$1:$I$32,9,FALSE))</f>
        <v>0</v>
      </c>
      <c r="Q255" s="22"/>
      <c r="R255" s="23"/>
      <c r="S255" s="24" t="str">
        <f t="shared" si="54"/>
        <v/>
      </c>
      <c r="T255" s="21">
        <f t="shared" si="55"/>
        <v>144.00000000000003</v>
      </c>
      <c r="U255" s="25">
        <f>MONTH(A:A)</f>
        <v>3</v>
      </c>
      <c r="V255" s="26">
        <f>YEAR(A:A)</f>
        <v>2014</v>
      </c>
      <c r="W255" s="27"/>
      <c r="Y255" s="29"/>
    </row>
    <row r="256" spans="1:25" s="28" customFormat="1" ht="18" x14ac:dyDescent="0.25">
      <c r="A256" s="14">
        <v>41712</v>
      </c>
      <c r="B256" s="15">
        <v>808</v>
      </c>
      <c r="C256" s="15">
        <f>IF(ISNA(VLOOKUP(B256,Trier!$A$1:$E$32,2,FALSE)),"",VLOOKUP(B256,Trier!$A$1:$E$32,2,FALSE))</f>
        <v>908</v>
      </c>
      <c r="D256" s="15">
        <f>IF(ISNA(VLOOKUP(B256,Trier!$A$1:$E$32,3,FALSE)),"",VLOOKUP(B256,Trier!$A$1:$E$32,3,FALSE))</f>
        <v>104</v>
      </c>
      <c r="E256" s="16" t="str">
        <f>IF(ISNA(VLOOKUP(B256,Trier!$A$1:$E$32,4,FALSE)),"",VLOOKUP(B256,Trier!$A$1:$E$32,4,FALSE))</f>
        <v>avocat1</v>
      </c>
      <c r="F256" s="17" t="str">
        <f>IF(ISNA(VLOOKUP(B256,Trier!$A$1:$E$32,5,FALSE)),"",VLOOKUP(B256,Trier!$A$1:$E$32,5,FALSE))</f>
        <v>avocat</v>
      </c>
      <c r="G256" s="15">
        <f>IF(ISERROR(VLOOKUP(B256,Trier!$A$1:$F$32,6,FALSE)),"",VLOOKUP(B256,Trier!$A$1:$F$32,6,FALSE))</f>
        <v>1</v>
      </c>
      <c r="H256" s="18" t="str">
        <f>IF(ISERROR(VLOOKUP(B256,Trier!$A$1:$G$32,7,FALSE)),"",VLOOKUP(B256,Trier!$A$1:$G$32,7,FALSE))</f>
        <v>yty</v>
      </c>
      <c r="I256" s="19">
        <v>10</v>
      </c>
      <c r="J256" s="23">
        <v>11</v>
      </c>
      <c r="K256" s="21">
        <f t="shared" si="56"/>
        <v>78.545454545454547</v>
      </c>
      <c r="L256" s="18">
        <f>IF(ISERROR(VLOOKUP(B256,Trier!$A$1:$H$32,8,FALSE)),"",VLOOKUP(B256,Trier!$A$1:$H$32,8,FALSE))</f>
        <v>0</v>
      </c>
      <c r="M256" s="22"/>
      <c r="N256" s="23"/>
      <c r="O256" s="24" t="str">
        <f t="shared" si="53"/>
        <v/>
      </c>
      <c r="P256" s="18">
        <f>IF(ISERROR(VLOOKUP(B256,Trier!$A$1:$I$32,9,FALSE)),"",VLOOKUP(B256,Trier!$A$1:$I$32,9,FALSE))</f>
        <v>0</v>
      </c>
      <c r="Q256" s="22"/>
      <c r="R256" s="23"/>
      <c r="S256" s="24" t="str">
        <f t="shared" si="54"/>
        <v/>
      </c>
      <c r="T256" s="21">
        <f t="shared" si="55"/>
        <v>78.545454545454547</v>
      </c>
      <c r="U256" s="25">
        <f>MONTH(A:A)</f>
        <v>3</v>
      </c>
      <c r="V256" s="26">
        <f>YEAR(A:A)</f>
        <v>2014</v>
      </c>
      <c r="W256" s="27"/>
      <c r="Y256" s="29"/>
    </row>
    <row r="257" spans="1:25" s="28" customFormat="1" ht="18" x14ac:dyDescent="0.25">
      <c r="A257" s="14">
        <v>41712</v>
      </c>
      <c r="B257" s="15">
        <v>810</v>
      </c>
      <c r="C257" s="15">
        <f>IF(ISNA(VLOOKUP(B257,Trier!$A$1:$E$32,2,FALSE)),"",VLOOKUP(B257,Trier!$A$1:$E$32,2,FALSE))</f>
        <v>910</v>
      </c>
      <c r="D257" s="15">
        <f>IF(ISNA(VLOOKUP(B257,Trier!$A$1:$E$32,3,FALSE)),"",VLOOKUP(B257,Trier!$A$1:$E$32,3,FALSE))</f>
        <v>104</v>
      </c>
      <c r="E257" s="16" t="str">
        <f>IF(ISNA(VLOOKUP(B257,Trier!$A$1:$E$32,4,FALSE)),"",VLOOKUP(B257,Trier!$A$1:$E$32,4,FALSE))</f>
        <v>potimaron1</v>
      </c>
      <c r="F257" s="17" t="str">
        <f>IF(ISNA(VLOOKUP(B257,Trier!$A$1:$E$32,5,FALSE)),"",VLOOKUP(B257,Trier!$A$1:$E$32,5,FALSE))</f>
        <v>potimaron</v>
      </c>
      <c r="G257" s="15">
        <f>IF(ISERROR(VLOOKUP(B257,Trier!$A$1:$F$32,6,FALSE)),"",VLOOKUP(B257,Trier!$A$1:$F$32,6,FALSE))</f>
        <v>2</v>
      </c>
      <c r="H257" s="18" t="str">
        <f>IF(ISERROR(VLOOKUP(B257,Trier!$A$1:$G$32,7,FALSE)),"",VLOOKUP(B257,Trier!$A$1:$G$32,7,FALSE))</f>
        <v>te</v>
      </c>
      <c r="I257" s="19">
        <v>10</v>
      </c>
      <c r="J257" s="23">
        <v>31</v>
      </c>
      <c r="K257" s="21">
        <f t="shared" si="56"/>
        <v>27.870967741935484</v>
      </c>
      <c r="L257" s="18" t="str">
        <f>IF(ISERROR(VLOOKUP(B257,Trier!$A$1:$H$32,8,FALSE)),"",VLOOKUP(B257,Trier!$A$1:$H$32,8,FALSE))</f>
        <v>tkjtdj</v>
      </c>
      <c r="M257" s="22"/>
      <c r="N257" s="23"/>
      <c r="O257" s="24" t="str">
        <f t="shared" si="53"/>
        <v/>
      </c>
      <c r="P257" s="18">
        <f>IF(ISERROR(VLOOKUP(B257,Trier!$A$1:$I$32,9,FALSE)),"",VLOOKUP(B257,Trier!$A$1:$I$32,9,FALSE))</f>
        <v>0</v>
      </c>
      <c r="Q257" s="22"/>
      <c r="R257" s="23"/>
      <c r="S257" s="24" t="str">
        <f t="shared" si="54"/>
        <v/>
      </c>
      <c r="T257" s="21">
        <f t="shared" si="55"/>
        <v>27.870967741935484</v>
      </c>
      <c r="U257" s="25">
        <f>MONTH(A:A)</f>
        <v>3</v>
      </c>
      <c r="V257" s="26">
        <f>YEAR(A:A)</f>
        <v>2014</v>
      </c>
      <c r="W257" s="27"/>
      <c r="Y257" s="29"/>
    </row>
    <row r="258" spans="1:25" s="28" customFormat="1" ht="18" x14ac:dyDescent="0.25">
      <c r="A258" s="14">
        <v>41712</v>
      </c>
      <c r="B258" s="15">
        <v>809</v>
      </c>
      <c r="C258" s="15">
        <f>IF(ISNA(VLOOKUP(B258,Trier!$A$1:$E$32,2,FALSE)),"",VLOOKUP(B258,Trier!$A$1:$E$32,2,FALSE))</f>
        <v>909</v>
      </c>
      <c r="D258" s="15">
        <f>IF(ISNA(VLOOKUP(B258,Trier!$A$1:$E$32,3,FALSE)),"",VLOOKUP(B258,Trier!$A$1:$E$32,3,FALSE))</f>
        <v>104</v>
      </c>
      <c r="E258" s="16" t="str">
        <f>IF(ISNA(VLOOKUP(B258,Trier!$A$1:$E$32,4,FALSE)),"",VLOOKUP(B258,Trier!$A$1:$E$32,4,FALSE))</f>
        <v>artichauts1</v>
      </c>
      <c r="F258" s="17" t="str">
        <f>IF(ISNA(VLOOKUP(B258,Trier!$A$1:$E$32,5,FALSE)),"",VLOOKUP(B258,Trier!$A$1:$E$32,5,FALSE))</f>
        <v>artichauts</v>
      </c>
      <c r="G258" s="15">
        <f>IF(ISERROR(VLOOKUP(B258,Trier!$A$1:$F$32,6,FALSE)),"",VLOOKUP(B258,Trier!$A$1:$F$32,6,FALSE))</f>
        <v>2</v>
      </c>
      <c r="H258" s="18" t="str">
        <f>IF(ISERROR(VLOOKUP(B258,Trier!$A$1:$G$32,7,FALSE)),"",VLOOKUP(B258,Trier!$A$1:$G$32,7,FALSE))</f>
        <v>k</v>
      </c>
      <c r="I258" s="19">
        <v>10</v>
      </c>
      <c r="J258" s="23">
        <v>19</v>
      </c>
      <c r="K258" s="21">
        <f t="shared" si="56"/>
        <v>45.473684210526315</v>
      </c>
      <c r="L258" s="18" t="str">
        <f>IF(ISERROR(VLOOKUP(B258,Trier!$A$1:$H$32,8,FALSE)),"",VLOOKUP(B258,Trier!$A$1:$H$32,8,FALSE))</f>
        <v>tjkedk,</v>
      </c>
      <c r="M258" s="22"/>
      <c r="N258" s="23"/>
      <c r="O258" s="24" t="str">
        <f t="shared" si="53"/>
        <v/>
      </c>
      <c r="P258" s="18">
        <f>IF(ISERROR(VLOOKUP(B258,Trier!$A$1:$I$32,9,FALSE)),"",VLOOKUP(B258,Trier!$A$1:$I$32,9,FALSE))</f>
        <v>0</v>
      </c>
      <c r="Q258" s="22"/>
      <c r="R258" s="23"/>
      <c r="S258" s="24" t="str">
        <f t="shared" si="54"/>
        <v/>
      </c>
      <c r="T258" s="21">
        <f t="shared" si="55"/>
        <v>45.473684210526315</v>
      </c>
      <c r="U258" s="25">
        <f>MONTH(A:A)</f>
        <v>3</v>
      </c>
      <c r="V258" s="26">
        <f>YEAR(A:A)</f>
        <v>2014</v>
      </c>
      <c r="W258" s="27"/>
      <c r="Y258" s="29"/>
    </row>
    <row r="259" spans="1:25" s="28" customFormat="1" ht="18" x14ac:dyDescent="0.25">
      <c r="A259" s="14">
        <v>41793</v>
      </c>
      <c r="B259" s="15">
        <v>828</v>
      </c>
      <c r="C259" s="15">
        <f>IF(ISNA(VLOOKUP(B259,Trier!$A$1:$E$32,2,FALSE)),"",VLOOKUP(B259,Trier!$A$1:$E$32,2,FALSE))</f>
        <v>928</v>
      </c>
      <c r="D259" s="15">
        <f>IF(ISNA(VLOOKUP(B259,Trier!$A$1:$E$32,3,FALSE)),"",VLOOKUP(B259,Trier!$A$1:$E$32,3,FALSE))</f>
        <v>104</v>
      </c>
      <c r="E259" s="16" t="str">
        <f>IF(ISNA(VLOOKUP(B259,Trier!$A$1:$E$32,4,FALSE)),"",VLOOKUP(B259,Trier!$A$1:$E$32,4,FALSE))</f>
        <v>Radis1</v>
      </c>
      <c r="F259" s="17" t="str">
        <f>IF(ISNA(VLOOKUP(B259,Trier!$A$1:$E$32,5,FALSE)),"",VLOOKUP(B259,Trier!$A$1:$E$32,5,FALSE))</f>
        <v>Radis</v>
      </c>
      <c r="G259" s="15">
        <f>IF(ISERROR(VLOOKUP(B259,Trier!$A$1:$F$32,6,FALSE)),"",VLOOKUP(B259,Trier!$A$1:$F$32,6,FALSE))</f>
        <v>1</v>
      </c>
      <c r="H259" s="18" t="str">
        <f>IF(ISERROR(VLOOKUP(B259,Trier!$A$1:$G$32,7,FALSE)),"",VLOOKUP(B259,Trier!$A$1:$G$32,7,FALSE))</f>
        <v>ur</v>
      </c>
      <c r="I259" s="19">
        <v>10</v>
      </c>
      <c r="J259" s="23">
        <v>26</v>
      </c>
      <c r="K259" s="21">
        <f t="shared" si="56"/>
        <v>33.230769230769234</v>
      </c>
      <c r="L259" s="18">
        <f>IF(ISERROR(VLOOKUP(B259,Trier!$A$1:$H$32,8,FALSE)),"",VLOOKUP(B259,Trier!$A$1:$H$32,8,FALSE))</f>
        <v>0</v>
      </c>
      <c r="M259" s="22"/>
      <c r="N259" s="23"/>
      <c r="O259" s="24" t="str">
        <f t="shared" si="53"/>
        <v/>
      </c>
      <c r="P259" s="18">
        <f>IF(ISERROR(VLOOKUP(B259,Trier!$A$1:$I$32,9,FALSE)),"",VLOOKUP(B259,Trier!$A$1:$I$32,9,FALSE))</f>
        <v>0</v>
      </c>
      <c r="Q259" s="22"/>
      <c r="R259" s="23"/>
      <c r="S259" s="24" t="str">
        <f t="shared" si="54"/>
        <v/>
      </c>
      <c r="T259" s="21">
        <f t="shared" si="55"/>
        <v>33.230769230769234</v>
      </c>
      <c r="U259" s="25">
        <f>MONTH(A:A)</f>
        <v>6</v>
      </c>
      <c r="V259" s="26">
        <f>YEAR(A:A)</f>
        <v>2014</v>
      </c>
      <c r="W259" s="27"/>
      <c r="Y259" s="29"/>
    </row>
    <row r="260" spans="1:25" s="28" customFormat="1" ht="18" x14ac:dyDescent="0.25">
      <c r="A260" s="14">
        <v>41793</v>
      </c>
      <c r="B260" s="15">
        <v>811</v>
      </c>
      <c r="C260" s="15">
        <f>IF(ISNA(VLOOKUP(B260,Trier!$A$1:$E$32,2,FALSE)),"",VLOOKUP(B260,Trier!$A$1:$E$32,2,FALSE))</f>
        <v>911</v>
      </c>
      <c r="D260" s="15">
        <f>IF(ISNA(VLOOKUP(B260,Trier!$A$1:$E$32,3,FALSE)),"",VLOOKUP(B260,Trier!$A$1:$E$32,3,FALSE))</f>
        <v>104</v>
      </c>
      <c r="E260" s="16" t="str">
        <f>IF(ISNA(VLOOKUP(B260,Trier!$A$1:$E$32,4,FALSE)),"",VLOOKUP(B260,Trier!$A$1:$E$32,4,FALSE))</f>
        <v>potiron1</v>
      </c>
      <c r="F260" s="17" t="str">
        <f>IF(ISNA(VLOOKUP(B260,Trier!$A$1:$E$32,5,FALSE)),"",VLOOKUP(B260,Trier!$A$1:$E$32,5,FALSE))</f>
        <v>potiron</v>
      </c>
      <c r="G260" s="15">
        <f>IF(ISERROR(VLOOKUP(B260,Trier!$A$1:$F$32,6,FALSE)),"",VLOOKUP(B260,Trier!$A$1:$F$32,6,FALSE))</f>
        <v>1</v>
      </c>
      <c r="H260" s="18" t="str">
        <f>IF(ISERROR(VLOOKUP(B260,Trier!$A$1:$G$32,7,FALSE)),"",VLOOKUP(B260,Trier!$A$1:$G$32,7,FALSE))</f>
        <v>iku</v>
      </c>
      <c r="I260" s="19">
        <v>10</v>
      </c>
      <c r="J260" s="23">
        <v>101</v>
      </c>
      <c r="K260" s="21">
        <f t="shared" si="56"/>
        <v>8.5544554455445549</v>
      </c>
      <c r="L260" s="18" t="str">
        <f>IF(ISERROR(VLOOKUP(B260,Trier!$A$1:$H$32,8,FALSE)),"",VLOOKUP(B260,Trier!$A$1:$H$32,8,FALSE))</f>
        <v>srj,dnd</v>
      </c>
      <c r="M260" s="22"/>
      <c r="N260" s="23"/>
      <c r="O260" s="24" t="str">
        <f t="shared" si="53"/>
        <v/>
      </c>
      <c r="P260" s="18">
        <f>IF(ISERROR(VLOOKUP(B260,Trier!$A$1:$I$32,9,FALSE)),"",VLOOKUP(B260,Trier!$A$1:$I$32,9,FALSE))</f>
        <v>0</v>
      </c>
      <c r="Q260" s="22"/>
      <c r="R260" s="23"/>
      <c r="S260" s="24" t="str">
        <f t="shared" si="54"/>
        <v/>
      </c>
      <c r="T260" s="21">
        <f t="shared" si="55"/>
        <v>8.5544554455445549</v>
      </c>
      <c r="U260" s="25">
        <f>MONTH(A:A)</f>
        <v>6</v>
      </c>
      <c r="V260" s="26">
        <f>YEAR(A:A)</f>
        <v>2014</v>
      </c>
      <c r="W260" s="27"/>
      <c r="Y260" s="29"/>
    </row>
    <row r="261" spans="1:25" s="28" customFormat="1" ht="18" x14ac:dyDescent="0.25">
      <c r="A261" s="14">
        <v>41793</v>
      </c>
      <c r="B261" s="15">
        <v>801</v>
      </c>
      <c r="C261" s="15">
        <f>IF(ISNA(VLOOKUP(B261,Trier!$A$1:$E$32,2,FALSE)),"",VLOOKUP(B261,Trier!$A$1:$E$32,2,FALSE))</f>
        <v>901</v>
      </c>
      <c r="D261" s="15">
        <f>IF(ISNA(VLOOKUP(B261,Trier!$A$1:$E$32,3,FALSE)),"",VLOOKUP(B261,Trier!$A$1:$E$32,3,FALSE))</f>
        <v>104</v>
      </c>
      <c r="E261" s="16" t="str">
        <f>IF(ISNA(VLOOKUP(B261,Trier!$A$1:$E$32,4,FALSE)),"",VLOOKUP(B261,Trier!$A$1:$E$32,4,FALSE))</f>
        <v>melon1</v>
      </c>
      <c r="F261" s="17" t="str">
        <f>IF(ISNA(VLOOKUP(B261,Trier!$A$1:$E$32,5,FALSE)),"",VLOOKUP(B261,Trier!$A$1:$E$32,5,FALSE))</f>
        <v>melon</v>
      </c>
      <c r="G261" s="15">
        <f>IF(ISERROR(VLOOKUP(B261,Trier!$A$1:$F$32,6,FALSE)),"",VLOOKUP(B261,Trier!$A$1:$F$32,6,FALSE))</f>
        <v>2</v>
      </c>
      <c r="H261" s="18" t="str">
        <f>IF(ISERROR(VLOOKUP(B261,Trier!$A$1:$G$32,7,FALSE)),"",VLOOKUP(B261,Trier!$A$1:$G$32,7,FALSE))</f>
        <v>bb</v>
      </c>
      <c r="I261" s="19">
        <v>10</v>
      </c>
      <c r="J261" s="23">
        <v>14</v>
      </c>
      <c r="K261" s="21">
        <f t="shared" si="56"/>
        <v>61.714285714285722</v>
      </c>
      <c r="L261" s="18" t="str">
        <f>IF(ISERROR(VLOOKUP(B261,Trier!$A$1:$H$32,8,FALSE)),"",VLOOKUP(B261,Trier!$A$1:$H$32,8,FALSE))</f>
        <v>nd,</v>
      </c>
      <c r="M261" s="22">
        <v>10</v>
      </c>
      <c r="N261" s="23">
        <v>50</v>
      </c>
      <c r="O261" s="24">
        <f t="shared" ref="O261:O289" si="57" xml:space="preserve"> IF(ISERROR(M261/N261*86.4),"",M261/N261*86.4)</f>
        <v>17.28</v>
      </c>
      <c r="P261" s="18">
        <f>IF(ISERROR(VLOOKUP(B261,Trier!$A$1:$I$32,9,FALSE)),"",VLOOKUP(B261,Trier!$A$1:$I$32,9,FALSE))</f>
        <v>0</v>
      </c>
      <c r="Q261" s="22"/>
      <c r="R261" s="23"/>
      <c r="S261" s="24" t="str">
        <f t="shared" ref="S261:S279" si="58" xml:space="preserve"> IF(ISERROR(Q261/R261*86.4),"",Q261/R261*86.4)</f>
        <v/>
      </c>
      <c r="T261" s="21">
        <f t="shared" ref="T261:T289" si="59">IF(ISERROR(SUM(K261,O261,S261)),"",SUM(K261,O261,S261))</f>
        <v>78.994285714285724</v>
      </c>
      <c r="U261" s="25">
        <f>MONTH(A:A)</f>
        <v>6</v>
      </c>
      <c r="V261" s="26">
        <f>YEAR(A:A)</f>
        <v>2014</v>
      </c>
      <c r="W261" s="27"/>
      <c r="Y261" s="29"/>
    </row>
    <row r="262" spans="1:25" s="28" customFormat="1" ht="18" x14ac:dyDescent="0.25">
      <c r="A262" s="14">
        <v>41793</v>
      </c>
      <c r="B262" s="15">
        <v>813</v>
      </c>
      <c r="C262" s="15">
        <f>IF(ISNA(VLOOKUP(B262,Trier!$A$1:$E$32,2,FALSE)),"",VLOOKUP(B262,Trier!$A$1:$E$32,2,FALSE))</f>
        <v>913</v>
      </c>
      <c r="D262" s="15">
        <f>IF(ISNA(VLOOKUP(B262,Trier!$A$1:$E$32,3,FALSE)),"",VLOOKUP(B262,Trier!$A$1:$E$32,3,FALSE))</f>
        <v>104</v>
      </c>
      <c r="E262" s="16" t="str">
        <f>IF(ISNA(VLOOKUP(B262,Trier!$A$1:$E$32,4,FALSE)),"",VLOOKUP(B262,Trier!$A$1:$E$32,4,FALSE))</f>
        <v>cactus1</v>
      </c>
      <c r="F262" s="17" t="str">
        <f>IF(ISNA(VLOOKUP(B262,Trier!$A$1:$E$32,5,FALSE)),"",VLOOKUP(B262,Trier!$A$1:$E$32,5,FALSE))</f>
        <v>cactus</v>
      </c>
      <c r="G262" s="15">
        <f>IF(ISERROR(VLOOKUP(B262,Trier!$A$1:$F$32,6,FALSE)),"",VLOOKUP(B262,Trier!$A$1:$F$32,6,FALSE))</f>
        <v>1</v>
      </c>
      <c r="H262" s="18" t="str">
        <f>IF(ISERROR(VLOOKUP(B262,Trier!$A$1:$G$32,7,FALSE)),"",VLOOKUP(B262,Trier!$A$1:$G$32,7,FALSE))</f>
        <v>uj</v>
      </c>
      <c r="I262" s="19">
        <v>10</v>
      </c>
      <c r="J262" s="23">
        <v>150</v>
      </c>
      <c r="K262" s="21">
        <f t="shared" si="56"/>
        <v>5.7600000000000007</v>
      </c>
      <c r="L262" s="18">
        <f>IF(ISERROR(VLOOKUP(B262,Trier!$A$1:$H$32,8,FALSE)),"",VLOOKUP(B262,Trier!$A$1:$H$32,8,FALSE))</f>
        <v>0</v>
      </c>
      <c r="M262" s="22"/>
      <c r="N262" s="23"/>
      <c r="O262" s="24" t="str">
        <f t="shared" si="57"/>
        <v/>
      </c>
      <c r="P262" s="18">
        <f>IF(ISERROR(VLOOKUP(B262,Trier!$A$1:$I$32,9,FALSE)),"",VLOOKUP(B262,Trier!$A$1:$I$32,9,FALSE))</f>
        <v>0</v>
      </c>
      <c r="Q262" s="22"/>
      <c r="R262" s="23"/>
      <c r="S262" s="24" t="str">
        <f t="shared" si="58"/>
        <v/>
      </c>
      <c r="T262" s="21">
        <f t="shared" si="59"/>
        <v>5.7600000000000007</v>
      </c>
      <c r="U262" s="25">
        <f>MONTH(A:A)</f>
        <v>6</v>
      </c>
      <c r="V262" s="26">
        <f>YEAR(A:A)</f>
        <v>2014</v>
      </c>
      <c r="W262" s="27"/>
      <c r="Y262" s="29"/>
    </row>
    <row r="263" spans="1:25" s="28" customFormat="1" ht="18" x14ac:dyDescent="0.25">
      <c r="A263" s="14">
        <v>41793</v>
      </c>
      <c r="B263" s="15">
        <v>823</v>
      </c>
      <c r="C263" s="15">
        <f>IF(ISNA(VLOOKUP(B263,Trier!$A$1:$E$32,2,FALSE)),"",VLOOKUP(B263,Trier!$A$1:$E$32,2,FALSE))</f>
        <v>923</v>
      </c>
      <c r="D263" s="15">
        <f>IF(ISNA(VLOOKUP(B263,Trier!$A$1:$E$32,3,FALSE)),"",VLOOKUP(B263,Trier!$A$1:$E$32,3,FALSE))</f>
        <v>104</v>
      </c>
      <c r="E263" s="16" t="str">
        <f>IF(ISNA(VLOOKUP(B263,Trier!$A$1:$E$32,4,FALSE)),"",VLOOKUP(B263,Trier!$A$1:$E$32,4,FALSE))</f>
        <v>Osfond1</v>
      </c>
      <c r="F263" s="17" t="str">
        <f>IF(ISNA(VLOOKUP(B263,Trier!$A$1:$E$32,5,FALSE)),"",VLOOKUP(B263,Trier!$A$1:$E$32,5,FALSE))</f>
        <v>noisette</v>
      </c>
      <c r="G263" s="15">
        <f>IF(ISERROR(VLOOKUP(B263,Trier!$A$1:$F$32,6,FALSE)),"",VLOOKUP(B263,Trier!$A$1:$F$32,6,FALSE))</f>
        <v>1</v>
      </c>
      <c r="H263" s="18" t="str">
        <f>IF(ISERROR(VLOOKUP(B263,Trier!$A$1:$G$32,7,FALSE)),"",VLOOKUP(B263,Trier!$A$1:$G$32,7,FALSE))</f>
        <v>om</v>
      </c>
      <c r="I263" s="19">
        <v>10</v>
      </c>
      <c r="J263" s="23">
        <v>29</v>
      </c>
      <c r="K263" s="21">
        <f t="shared" si="56"/>
        <v>29.793103448275865</v>
      </c>
      <c r="L263" s="18">
        <f>IF(ISERROR(VLOOKUP(B263,Trier!$A$1:$H$32,8,FALSE)),"",VLOOKUP(B263,Trier!$A$1:$H$32,8,FALSE))</f>
        <v>0</v>
      </c>
      <c r="M263" s="22"/>
      <c r="N263" s="23"/>
      <c r="O263" s="24" t="str">
        <f t="shared" si="57"/>
        <v/>
      </c>
      <c r="P263" s="18">
        <f>IF(ISERROR(VLOOKUP(B263,Trier!$A$1:$I$32,9,FALSE)),"",VLOOKUP(B263,Trier!$A$1:$I$32,9,FALSE))</f>
        <v>0</v>
      </c>
      <c r="Q263" s="22"/>
      <c r="R263" s="23"/>
      <c r="S263" s="24" t="str">
        <f t="shared" si="58"/>
        <v/>
      </c>
      <c r="T263" s="21">
        <f t="shared" si="59"/>
        <v>29.793103448275865</v>
      </c>
      <c r="U263" s="25">
        <f>MONTH(A:A)</f>
        <v>6</v>
      </c>
      <c r="V263" s="26">
        <f>YEAR(A:A)</f>
        <v>2014</v>
      </c>
      <c r="W263" s="27"/>
      <c r="Y263" s="29"/>
    </row>
    <row r="264" spans="1:25" s="28" customFormat="1" ht="18" x14ac:dyDescent="0.25">
      <c r="A264" s="14">
        <v>41793</v>
      </c>
      <c r="B264" s="15">
        <v>824</v>
      </c>
      <c r="C264" s="15">
        <f>IF(ISNA(VLOOKUP(B264,Trier!$A$1:$E$32,2,FALSE)),"",VLOOKUP(B264,Trier!$A$1:$E$32,2,FALSE))</f>
        <v>924</v>
      </c>
      <c r="D264" s="15">
        <f>IF(ISNA(VLOOKUP(B264,Trier!$A$1:$E$32,3,FALSE)),"",VLOOKUP(B264,Trier!$A$1:$E$32,3,FALSE))</f>
        <v>104</v>
      </c>
      <c r="E264" s="16" t="str">
        <f>IF(ISNA(VLOOKUP(B264,Trier!$A$1:$E$32,4,FALSE)),"",VLOOKUP(B264,Trier!$A$1:$E$32,4,FALSE))</f>
        <v>poreaux1</v>
      </c>
      <c r="F264" s="17" t="str">
        <f>IF(ISNA(VLOOKUP(B264,Trier!$A$1:$E$32,5,FALSE)),"",VLOOKUP(B264,Trier!$A$1:$E$32,5,FALSE))</f>
        <v>poireaux</v>
      </c>
      <c r="G264" s="15">
        <f>IF(ISERROR(VLOOKUP(B264,Trier!$A$1:$F$32,6,FALSE)),"",VLOOKUP(B264,Trier!$A$1:$F$32,6,FALSE))</f>
        <v>1</v>
      </c>
      <c r="H264" s="18" t="str">
        <f>IF(ISERROR(VLOOKUP(B264,Trier!$A$1:$G$32,7,FALSE)),"",VLOOKUP(B264,Trier!$A$1:$G$32,7,FALSE))</f>
        <v>hghf</v>
      </c>
      <c r="I264" s="19">
        <v>10</v>
      </c>
      <c r="J264" s="23">
        <v>103</v>
      </c>
      <c r="K264" s="21">
        <f t="shared" si="56"/>
        <v>8.3883495145631066</v>
      </c>
      <c r="L264" s="18">
        <f>IF(ISERROR(VLOOKUP(B264,Trier!$A$1:$H$32,8,FALSE)),"",VLOOKUP(B264,Trier!$A$1:$H$32,8,FALSE))</f>
        <v>0</v>
      </c>
      <c r="M264" s="22"/>
      <c r="N264" s="23"/>
      <c r="O264" s="24" t="str">
        <f t="shared" si="57"/>
        <v/>
      </c>
      <c r="P264" s="18">
        <f>IF(ISERROR(VLOOKUP(B264,Trier!$A$1:$I$32,9,FALSE)),"",VLOOKUP(B264,Trier!$A$1:$I$32,9,FALSE))</f>
        <v>0</v>
      </c>
      <c r="Q264" s="22"/>
      <c r="R264" s="23"/>
      <c r="S264" s="24" t="str">
        <f t="shared" si="58"/>
        <v/>
      </c>
      <c r="T264" s="21">
        <f t="shared" si="59"/>
        <v>8.3883495145631066</v>
      </c>
      <c r="U264" s="25">
        <f>MONTH(A:A)</f>
        <v>6</v>
      </c>
      <c r="V264" s="26">
        <f>YEAR(A:A)</f>
        <v>2014</v>
      </c>
      <c r="W264" s="27"/>
      <c r="Y264" s="29"/>
    </row>
    <row r="265" spans="1:25" s="28" customFormat="1" ht="18" x14ac:dyDescent="0.25">
      <c r="A265" s="14">
        <v>41793</v>
      </c>
      <c r="B265" s="15">
        <v>825</v>
      </c>
      <c r="C265" s="15">
        <f>IF(ISNA(VLOOKUP(B265,Trier!$A$1:$E$32,2,FALSE)),"",VLOOKUP(B265,Trier!$A$1:$E$32,2,FALSE))</f>
        <v>925</v>
      </c>
      <c r="D265" s="15">
        <f>IF(ISNA(VLOOKUP(B265,Trier!$A$1:$E$32,3,FALSE)),"",VLOOKUP(B265,Trier!$A$1:$E$32,3,FALSE))</f>
        <v>104</v>
      </c>
      <c r="E265" s="16" t="str">
        <f>IF(ISNA(VLOOKUP(B265,Trier!$A$1:$E$32,4,FALSE)),"",VLOOKUP(B265,Trier!$A$1:$E$32,4,FALSE))</f>
        <v>courgette1</v>
      </c>
      <c r="F265" s="17" t="str">
        <f>IF(ISNA(VLOOKUP(B265,Trier!$A$1:$E$32,5,FALSE)),"",VLOOKUP(B265,Trier!$A$1:$E$32,5,FALSE))</f>
        <v>courgette</v>
      </c>
      <c r="G265" s="15">
        <f>IF(ISERROR(VLOOKUP(B265,Trier!$A$1:$F$32,6,FALSE)),"",VLOOKUP(B265,Trier!$A$1:$F$32,6,FALSE))</f>
        <v>2</v>
      </c>
      <c r="H265" s="18" t="str">
        <f>IF(ISERROR(VLOOKUP(B265,Trier!$A$1:$G$32,7,FALSE)),"",VLOOKUP(B265,Trier!$A$1:$G$32,7,FALSE))</f>
        <v>ly</v>
      </c>
      <c r="I265" s="19">
        <v>10</v>
      </c>
      <c r="J265" s="23">
        <v>123</v>
      </c>
      <c r="K265" s="21">
        <f t="shared" si="56"/>
        <v>7.024390243902439</v>
      </c>
      <c r="L265" s="18" t="str">
        <f>IF(ISERROR(VLOOKUP(B265,Trier!$A$1:$H$32,8,FALSE)),"",VLOOKUP(B265,Trier!$A$1:$H$32,8,FALSE))</f>
        <v>xcbfd</v>
      </c>
      <c r="M265" s="22">
        <v>10</v>
      </c>
      <c r="N265" s="23">
        <v>320</v>
      </c>
      <c r="O265" s="24">
        <f t="shared" si="57"/>
        <v>2.7</v>
      </c>
      <c r="P265" s="18">
        <f>IF(ISERROR(VLOOKUP(B265,Trier!$A$1:$I$32,9,FALSE)),"",VLOOKUP(B265,Trier!$A$1:$I$32,9,FALSE))</f>
        <v>0</v>
      </c>
      <c r="Q265" s="22"/>
      <c r="R265" s="23"/>
      <c r="S265" s="24" t="str">
        <f t="shared" si="58"/>
        <v/>
      </c>
      <c r="T265" s="21">
        <f t="shared" si="59"/>
        <v>9.7243902439024392</v>
      </c>
      <c r="U265" s="25">
        <f>MONTH(A:A)</f>
        <v>6</v>
      </c>
      <c r="V265" s="26">
        <f>YEAR(A:A)</f>
        <v>2014</v>
      </c>
      <c r="W265" s="27"/>
      <c r="Y265" s="29"/>
    </row>
    <row r="266" spans="1:25" s="28" customFormat="1" ht="18" x14ac:dyDescent="0.25">
      <c r="A266" s="14">
        <v>41794</v>
      </c>
      <c r="B266" s="15">
        <v>829</v>
      </c>
      <c r="C266" s="15">
        <f>IF(ISNA(VLOOKUP(B266,Trier!$A$1:$E$32,2,FALSE)),"",VLOOKUP(B266,Trier!$A$1:$E$32,2,FALSE))</f>
        <v>929</v>
      </c>
      <c r="D266" s="15">
        <f>IF(ISNA(VLOOKUP(B266,Trier!$A$1:$E$32,3,FALSE)),"",VLOOKUP(B266,Trier!$A$1:$E$32,3,FALSE))</f>
        <v>104</v>
      </c>
      <c r="E266" s="16" t="str">
        <f>IF(ISNA(VLOOKUP(B266,Trier!$A$1:$E$32,4,FALSE)),"",VLOOKUP(B266,Trier!$A$1:$E$32,4,FALSE))</f>
        <v>Carotte1</v>
      </c>
      <c r="F266" s="17" t="str">
        <f>IF(ISNA(VLOOKUP(B266,Trier!$A$1:$E$32,5,FALSE)),"",VLOOKUP(B266,Trier!$A$1:$E$32,5,FALSE))</f>
        <v>Carotte</v>
      </c>
      <c r="G266" s="15">
        <f>IF(ISERROR(VLOOKUP(B266,Trier!$A$1:$F$32,6,FALSE)),"",VLOOKUP(B266,Trier!$A$1:$F$32,6,FALSE))</f>
        <v>1</v>
      </c>
      <c r="H266" s="18" t="str">
        <f>IF(ISERROR(VLOOKUP(B266,Trier!$A$1:$G$32,7,FALSE)),"",VLOOKUP(B266,Trier!$A$1:$G$32,7,FALSE))</f>
        <v>miy</v>
      </c>
      <c r="I266" s="19">
        <v>5.6</v>
      </c>
      <c r="J266" s="23">
        <v>1</v>
      </c>
      <c r="K266" s="21">
        <f t="shared" si="56"/>
        <v>483.84</v>
      </c>
      <c r="L266" s="18">
        <f>IF(ISERROR(VLOOKUP(B266,Trier!$A$1:$H$32,8,FALSE)),"",VLOOKUP(B266,Trier!$A$1:$H$32,8,FALSE))</f>
        <v>0</v>
      </c>
      <c r="M266" s="22"/>
      <c r="N266" s="23"/>
      <c r="O266" s="24" t="str">
        <f t="shared" si="57"/>
        <v/>
      </c>
      <c r="P266" s="18">
        <f>IF(ISERROR(VLOOKUP(B266,Trier!$A$1:$I$32,9,FALSE)),"",VLOOKUP(B266,Trier!$A$1:$I$32,9,FALSE))</f>
        <v>0</v>
      </c>
      <c r="Q266" s="22"/>
      <c r="R266" s="23"/>
      <c r="S266" s="24" t="str">
        <f t="shared" si="58"/>
        <v/>
      </c>
      <c r="T266" s="21">
        <f t="shared" si="59"/>
        <v>483.84</v>
      </c>
      <c r="U266" s="25">
        <f>MONTH(A:A)</f>
        <v>6</v>
      </c>
      <c r="V266" s="26">
        <f>YEAR(A:A)</f>
        <v>2014</v>
      </c>
      <c r="W266" s="27"/>
      <c r="Y266" s="29"/>
    </row>
    <row r="267" spans="1:25" s="28" customFormat="1" ht="18" x14ac:dyDescent="0.25">
      <c r="A267" s="14">
        <v>41795</v>
      </c>
      <c r="B267" s="15">
        <v>821</v>
      </c>
      <c r="C267" s="15">
        <f>IF(ISNA(VLOOKUP(B267,Trier!$A$1:$E$32,2,FALSE)),"",VLOOKUP(B267,Trier!$A$1:$E$32,2,FALSE))</f>
        <v>921</v>
      </c>
      <c r="D267" s="15">
        <f>IF(ISNA(VLOOKUP(B267,Trier!$A$1:$E$32,3,FALSE)),"",VLOOKUP(B267,Trier!$A$1:$E$32,3,FALSE))</f>
        <v>104</v>
      </c>
      <c r="E267" s="16" t="str">
        <f>IF(ISNA(VLOOKUP(B267,Trier!$A$1:$E$32,4,FALSE)),"",VLOOKUP(B267,Trier!$A$1:$E$32,4,FALSE))</f>
        <v>aubergine1</v>
      </c>
      <c r="F267" s="17" t="str">
        <f>IF(ISNA(VLOOKUP(B267,Trier!$A$1:$E$32,5,FALSE)),"",VLOOKUP(B267,Trier!$A$1:$E$32,5,FALSE))</f>
        <v>aubergine</v>
      </c>
      <c r="G267" s="15">
        <f>IF(ISERROR(VLOOKUP(B267,Trier!$A$1:$F$32,6,FALSE)),"",VLOOKUP(B267,Trier!$A$1:$F$32,6,FALSE))</f>
        <v>2</v>
      </c>
      <c r="H267" s="18" t="str">
        <f>IF(ISERROR(VLOOKUP(B267,Trier!$A$1:$G$32,7,FALSE)),"",VLOOKUP(B267,Trier!$A$1:$G$32,7,FALSE))</f>
        <v>l:!</v>
      </c>
      <c r="I267" s="19">
        <v>10</v>
      </c>
      <c r="J267" s="23">
        <v>100</v>
      </c>
      <c r="K267" s="21">
        <f t="shared" si="56"/>
        <v>8.64</v>
      </c>
      <c r="L267" s="18" t="str">
        <f>IF(ISERROR(VLOOKUP(B267,Trier!$A$1:$H$32,8,FALSE)),"",VLOOKUP(B267,Trier!$A$1:$H$32,8,FALSE))</f>
        <v>hfdhg</v>
      </c>
      <c r="M267" s="22">
        <v>10</v>
      </c>
      <c r="N267" s="23">
        <v>107</v>
      </c>
      <c r="O267" s="24">
        <f t="shared" si="57"/>
        <v>8.0747663551401878</v>
      </c>
      <c r="P267" s="18">
        <f>IF(ISERROR(VLOOKUP(B267,Trier!$A$1:$I$32,9,FALSE)),"",VLOOKUP(B267,Trier!$A$1:$I$32,9,FALSE))</f>
        <v>0</v>
      </c>
      <c r="Q267" s="22"/>
      <c r="R267" s="23"/>
      <c r="S267" s="24" t="str">
        <f t="shared" si="58"/>
        <v/>
      </c>
      <c r="T267" s="21">
        <f t="shared" si="59"/>
        <v>16.714766355140188</v>
      </c>
      <c r="U267" s="25">
        <f>MONTH(A:A)</f>
        <v>6</v>
      </c>
      <c r="V267" s="26">
        <f>YEAR(A:A)</f>
        <v>2014</v>
      </c>
      <c r="W267" s="27"/>
      <c r="Y267" s="29"/>
    </row>
    <row r="268" spans="1:25" s="28" customFormat="1" ht="18" x14ac:dyDescent="0.25">
      <c r="A268" s="14">
        <v>41796</v>
      </c>
      <c r="B268" s="15">
        <v>807</v>
      </c>
      <c r="C268" s="15">
        <f>IF(ISNA(VLOOKUP(B268,Trier!$A$1:$E$32,2,FALSE)),"",VLOOKUP(B268,Trier!$A$1:$E$32,2,FALSE))</f>
        <v>907</v>
      </c>
      <c r="D268" s="15">
        <f>IF(ISNA(VLOOKUP(B268,Trier!$A$1:$E$32,3,FALSE)),"",VLOOKUP(B268,Trier!$A$1:$E$32,3,FALSE))</f>
        <v>104</v>
      </c>
      <c r="E268" s="16" t="str">
        <f>IF(ISNA(VLOOKUP(B268,Trier!$A$1:$E$32,4,FALSE)),"",VLOOKUP(B268,Trier!$A$1:$E$32,4,FALSE))</f>
        <v>patate douce1</v>
      </c>
      <c r="F268" s="17" t="str">
        <f>IF(ISNA(VLOOKUP(B268,Trier!$A$1:$E$32,5,FALSE)),"",VLOOKUP(B268,Trier!$A$1:$E$32,5,FALSE))</f>
        <v>patate douce</v>
      </c>
      <c r="G268" s="15">
        <f>IF(ISERROR(VLOOKUP(B268,Trier!$A$1:$F$32,6,FALSE)),"",VLOOKUP(B268,Trier!$A$1:$F$32,6,FALSE))</f>
        <v>1</v>
      </c>
      <c r="H268" s="18" t="str">
        <f>IF(ISERROR(VLOOKUP(B268,Trier!$A$1:$G$32,7,FALSE)),"",VLOOKUP(B268,Trier!$A$1:$G$32,7,FALSE))</f>
        <v>te</v>
      </c>
      <c r="I268" s="19">
        <v>10</v>
      </c>
      <c r="J268" s="23">
        <v>19</v>
      </c>
      <c r="K268" s="21">
        <f t="shared" si="56"/>
        <v>45.473684210526315</v>
      </c>
      <c r="L268" s="18">
        <f>IF(ISERROR(VLOOKUP(B268,Trier!$A$1:$H$32,8,FALSE)),"",VLOOKUP(B268,Trier!$A$1:$H$32,8,FALSE))</f>
        <v>0</v>
      </c>
      <c r="M268" s="22"/>
      <c r="N268" s="23"/>
      <c r="O268" s="24" t="str">
        <f t="shared" si="57"/>
        <v/>
      </c>
      <c r="P268" s="18">
        <f>IF(ISERROR(VLOOKUP(B268,Trier!$A$1:$I$32,9,FALSE)),"",VLOOKUP(B268,Trier!$A$1:$I$32,9,FALSE))</f>
        <v>0</v>
      </c>
      <c r="Q268" s="22"/>
      <c r="R268" s="23"/>
      <c r="S268" s="24" t="str">
        <f t="shared" si="58"/>
        <v/>
      </c>
      <c r="T268" s="21">
        <f t="shared" si="59"/>
        <v>45.473684210526315</v>
      </c>
      <c r="U268" s="25">
        <f>MONTH(A:A)</f>
        <v>6</v>
      </c>
      <c r="V268" s="26">
        <f>YEAR(A:A)</f>
        <v>2014</v>
      </c>
      <c r="W268" s="27"/>
      <c r="Y268" s="29"/>
    </row>
    <row r="269" spans="1:25" s="28" customFormat="1" ht="18" x14ac:dyDescent="0.25">
      <c r="A269" s="14">
        <v>41796</v>
      </c>
      <c r="B269" s="15">
        <v>808</v>
      </c>
      <c r="C269" s="15">
        <f>IF(ISNA(VLOOKUP(B269,Trier!$A$1:$E$32,2,FALSE)),"",VLOOKUP(B269,Trier!$A$1:$E$32,2,FALSE))</f>
        <v>908</v>
      </c>
      <c r="D269" s="15">
        <f>IF(ISNA(VLOOKUP(B269,Trier!$A$1:$E$32,3,FALSE)),"",VLOOKUP(B269,Trier!$A$1:$E$32,3,FALSE))</f>
        <v>104</v>
      </c>
      <c r="E269" s="16" t="str">
        <f>IF(ISNA(VLOOKUP(B269,Trier!$A$1:$E$32,4,FALSE)),"",VLOOKUP(B269,Trier!$A$1:$E$32,4,FALSE))</f>
        <v>avocat1</v>
      </c>
      <c r="F269" s="17" t="str">
        <f>IF(ISNA(VLOOKUP(B269,Trier!$A$1:$E$32,5,FALSE)),"",VLOOKUP(B269,Trier!$A$1:$E$32,5,FALSE))</f>
        <v>avocat</v>
      </c>
      <c r="G269" s="15">
        <f>IF(ISERROR(VLOOKUP(B269,Trier!$A$1:$F$32,6,FALSE)),"",VLOOKUP(B269,Trier!$A$1:$F$32,6,FALSE))</f>
        <v>1</v>
      </c>
      <c r="H269" s="18" t="str">
        <f>IF(ISERROR(VLOOKUP(B269,Trier!$A$1:$G$32,7,FALSE)),"",VLOOKUP(B269,Trier!$A$1:$G$32,7,FALSE))</f>
        <v>yty</v>
      </c>
      <c r="I269" s="19">
        <v>10</v>
      </c>
      <c r="J269" s="23">
        <v>28</v>
      </c>
      <c r="K269" s="21">
        <f t="shared" si="56"/>
        <v>30.857142857142861</v>
      </c>
      <c r="L269" s="18">
        <f>IF(ISERROR(VLOOKUP(B269,Trier!$A$1:$H$32,8,FALSE)),"",VLOOKUP(B269,Trier!$A$1:$H$32,8,FALSE))</f>
        <v>0</v>
      </c>
      <c r="M269" s="22"/>
      <c r="N269" s="23"/>
      <c r="O269" s="24" t="str">
        <f t="shared" si="57"/>
        <v/>
      </c>
      <c r="P269" s="18">
        <f>IF(ISERROR(VLOOKUP(B269,Trier!$A$1:$I$32,9,FALSE)),"",VLOOKUP(B269,Trier!$A$1:$I$32,9,FALSE))</f>
        <v>0</v>
      </c>
      <c r="Q269" s="22"/>
      <c r="R269" s="23"/>
      <c r="S269" s="24" t="str">
        <f t="shared" si="58"/>
        <v/>
      </c>
      <c r="T269" s="21">
        <f t="shared" si="59"/>
        <v>30.857142857142861</v>
      </c>
      <c r="U269" s="25">
        <f>MONTH(A:A)</f>
        <v>6</v>
      </c>
      <c r="V269" s="26">
        <f>YEAR(A:A)</f>
        <v>2014</v>
      </c>
      <c r="W269" s="27"/>
      <c r="Y269" s="29"/>
    </row>
    <row r="270" spans="1:25" s="28" customFormat="1" ht="18" x14ac:dyDescent="0.25">
      <c r="A270" s="14">
        <v>41796</v>
      </c>
      <c r="B270" s="15">
        <v>815</v>
      </c>
      <c r="C270" s="15">
        <f>IF(ISNA(VLOOKUP(B270,Trier!$A$1:$E$32,2,FALSE)),"",VLOOKUP(B270,Trier!$A$1:$E$32,2,FALSE))</f>
        <v>915</v>
      </c>
      <c r="D270" s="15">
        <f>IF(ISNA(VLOOKUP(B270,Trier!$A$1:$E$32,3,FALSE)),"",VLOOKUP(B270,Trier!$A$1:$E$32,3,FALSE))</f>
        <v>104</v>
      </c>
      <c r="E270" s="16" t="str">
        <f>IF(ISNA(VLOOKUP(B270,Trier!$A$1:$E$32,4,FALSE)),"",VLOOKUP(B270,Trier!$A$1:$E$32,4,FALSE))</f>
        <v>groseille</v>
      </c>
      <c r="F270" s="17" t="str">
        <f>IF(ISNA(VLOOKUP(B270,Trier!$A$1:$E$32,5,FALSE)),"",VLOOKUP(B270,Trier!$A$1:$E$32,5,FALSE))</f>
        <v>groseille</v>
      </c>
      <c r="G270" s="15">
        <f>IF(ISERROR(VLOOKUP(B270,Trier!$A$1:$F$32,6,FALSE)),"",VLOOKUP(B270,Trier!$A$1:$F$32,6,FALSE))</f>
        <v>3</v>
      </c>
      <c r="H270" s="18" t="str">
        <f>IF(ISERROR(VLOOKUP(B270,Trier!$A$1:$G$32,7,FALSE)),"",VLOOKUP(B270,Trier!$A$1:$G$32,7,FALSE))</f>
        <v>yty</v>
      </c>
      <c r="I270" s="19">
        <v>10</v>
      </c>
      <c r="J270" s="23">
        <v>63</v>
      </c>
      <c r="K270" s="21">
        <f t="shared" si="56"/>
        <v>13.714285714285715</v>
      </c>
      <c r="L270" s="18" t="str">
        <f>IF(ISERROR(VLOOKUP(B270,Trier!$A$1:$H$32,8,FALSE)),"",VLOOKUP(B270,Trier!$A$1:$H$32,8,FALSE))</f>
        <v>qgtysjh</v>
      </c>
      <c r="M270" s="22">
        <v>10</v>
      </c>
      <c r="N270" s="23">
        <v>10</v>
      </c>
      <c r="O270" s="24">
        <f t="shared" si="57"/>
        <v>86.4</v>
      </c>
      <c r="P270" s="18" t="str">
        <f>IF(ISERROR(VLOOKUP(B270,Trier!$A$1:$I$32,9,FALSE)),"",VLOOKUP(B270,Trier!$A$1:$I$32,9,FALSE))</f>
        <v>;,hfc</v>
      </c>
      <c r="Q270" s="22"/>
      <c r="R270" s="23"/>
      <c r="S270" s="24" t="str">
        <f t="shared" si="58"/>
        <v/>
      </c>
      <c r="T270" s="21">
        <f t="shared" si="59"/>
        <v>100.11428571428573</v>
      </c>
      <c r="U270" s="25">
        <f>MONTH(A:A)</f>
        <v>6</v>
      </c>
      <c r="V270" s="26">
        <f>YEAR(A:A)</f>
        <v>2014</v>
      </c>
      <c r="W270" s="27"/>
      <c r="Y270" s="29"/>
    </row>
    <row r="271" spans="1:25" s="28" customFormat="1" ht="18" x14ac:dyDescent="0.25">
      <c r="A271" s="14">
        <v>41796</v>
      </c>
      <c r="B271" s="15">
        <v>816</v>
      </c>
      <c r="C271" s="15">
        <f>IF(ISNA(VLOOKUP(B271,Trier!$A$1:$E$32,2,FALSE)),"",VLOOKUP(B271,Trier!$A$1:$E$32,2,FALSE))</f>
        <v>916</v>
      </c>
      <c r="D271" s="15">
        <f>IF(ISNA(VLOOKUP(B271,Trier!$A$1:$E$32,3,FALSE)),"",VLOOKUP(B271,Trier!$A$1:$E$32,3,FALSE))</f>
        <v>104</v>
      </c>
      <c r="E271" s="16" t="str">
        <f>IF(ISNA(VLOOKUP(B271,Trier!$A$1:$E$32,4,FALSE)),"",VLOOKUP(B271,Trier!$A$1:$E$32,4,FALSE))</f>
        <v>raisin1</v>
      </c>
      <c r="F271" s="17" t="str">
        <f>IF(ISNA(VLOOKUP(B271,Trier!$A$1:$E$32,5,FALSE)),"",VLOOKUP(B271,Trier!$A$1:$E$32,5,FALSE))</f>
        <v>raisin</v>
      </c>
      <c r="G271" s="15">
        <f>IF(ISERROR(VLOOKUP(B271,Trier!$A$1:$F$32,6,FALSE)),"",VLOOKUP(B271,Trier!$A$1:$F$32,6,FALSE))</f>
        <v>3</v>
      </c>
      <c r="H271" s="18" t="str">
        <f>IF(ISERROR(VLOOKUP(B271,Trier!$A$1:$G$32,7,FALSE)),"",VLOOKUP(B271,Trier!$A$1:$G$32,7,FALSE))</f>
        <v>tery</v>
      </c>
      <c r="I271" s="19">
        <v>10</v>
      </c>
      <c r="J271" s="23">
        <v>160</v>
      </c>
      <c r="K271" s="21">
        <f t="shared" si="56"/>
        <v>5.4</v>
      </c>
      <c r="L271" s="18" t="str">
        <f>IF(ISERROR(VLOOKUP(B271,Trier!$A$1:$H$32,8,FALSE)),"",VLOOKUP(B271,Trier!$A$1:$H$32,8,FALSE))</f>
        <v>frshsj</v>
      </c>
      <c r="M271" s="22">
        <v>10</v>
      </c>
      <c r="N271" s="23">
        <v>180</v>
      </c>
      <c r="O271" s="24">
        <f t="shared" si="57"/>
        <v>4.8</v>
      </c>
      <c r="P271" s="18" t="str">
        <f>IF(ISERROR(VLOOKUP(B271,Trier!$A$1:$I$32,9,FALSE)),"",VLOOKUP(B271,Trier!$A$1:$I$32,9,FALSE))</f>
        <v>jdhjs</v>
      </c>
      <c r="Q271" s="22">
        <v>10</v>
      </c>
      <c r="R271" s="23">
        <v>15</v>
      </c>
      <c r="S271" s="24">
        <f t="shared" si="58"/>
        <v>57.6</v>
      </c>
      <c r="T271" s="21">
        <f t="shared" si="59"/>
        <v>67.8</v>
      </c>
      <c r="U271" s="25">
        <f>MONTH(A:A)</f>
        <v>6</v>
      </c>
      <c r="V271" s="26">
        <f>YEAR(A:A)</f>
        <v>2014</v>
      </c>
      <c r="W271" s="27"/>
      <c r="Y271" s="29"/>
    </row>
    <row r="272" spans="1:25" s="28" customFormat="1" ht="18" x14ac:dyDescent="0.25">
      <c r="A272" s="14">
        <v>41796</v>
      </c>
      <c r="B272" s="15">
        <v>817</v>
      </c>
      <c r="C272" s="15">
        <f>IF(ISNA(VLOOKUP(B272,Trier!$A$1:$E$32,2,FALSE)),"",VLOOKUP(B272,Trier!$A$1:$E$32,2,FALSE))</f>
        <v>917</v>
      </c>
      <c r="D272" s="15">
        <f>IF(ISNA(VLOOKUP(B272,Trier!$A$1:$E$32,3,FALSE)),"",VLOOKUP(B272,Trier!$A$1:$E$32,3,FALSE))</f>
        <v>104</v>
      </c>
      <c r="E272" s="16" t="str">
        <f>IF(ISNA(VLOOKUP(B272,Trier!$A$1:$E$32,4,FALSE)),"",VLOOKUP(B272,Trier!$A$1:$E$32,4,FALSE))</f>
        <v>fraise1</v>
      </c>
      <c r="F272" s="17" t="str">
        <f>IF(ISNA(VLOOKUP(B272,Trier!$A$1:$E$32,5,FALSE)),"",VLOOKUP(B272,Trier!$A$1:$E$32,5,FALSE))</f>
        <v>fraise</v>
      </c>
      <c r="G272" s="15">
        <f>IF(ISERROR(VLOOKUP(B272,Trier!$A$1:$F$32,6,FALSE)),"",VLOOKUP(B272,Trier!$A$1:$F$32,6,FALSE))</f>
        <v>2</v>
      </c>
      <c r="H272" s="18" t="str">
        <f>IF(ISERROR(VLOOKUP(B272,Trier!$A$1:$G$32,7,FALSE)),"",VLOOKUP(B272,Trier!$A$1:$G$32,7,FALSE))</f>
        <v>kuy</v>
      </c>
      <c r="I272" s="19">
        <v>10</v>
      </c>
      <c r="J272" s="23">
        <v>36</v>
      </c>
      <c r="K272" s="21">
        <f t="shared" si="56"/>
        <v>24.000000000000004</v>
      </c>
      <c r="L272" s="18" t="str">
        <f>IF(ISERROR(VLOOKUP(B272,Trier!$A$1:$H$32,8,FALSE)),"",VLOOKUP(B272,Trier!$A$1:$H$32,8,FALSE))</f>
        <v>gfshs</v>
      </c>
      <c r="M272" s="22">
        <v>10</v>
      </c>
      <c r="N272" s="23">
        <v>12</v>
      </c>
      <c r="O272" s="24">
        <f t="shared" si="57"/>
        <v>72.000000000000014</v>
      </c>
      <c r="P272" s="18">
        <f>IF(ISERROR(VLOOKUP(B272,Trier!$A$1:$I$32,9,FALSE)),"",VLOOKUP(B272,Trier!$A$1:$I$32,9,FALSE))</f>
        <v>0</v>
      </c>
      <c r="Q272" s="22"/>
      <c r="R272" s="23"/>
      <c r="S272" s="24" t="str">
        <f t="shared" si="58"/>
        <v/>
      </c>
      <c r="T272" s="21">
        <f t="shared" si="59"/>
        <v>96.000000000000014</v>
      </c>
      <c r="U272" s="25">
        <f>MONTH(A:A)</f>
        <v>6</v>
      </c>
      <c r="V272" s="26">
        <f>YEAR(A:A)</f>
        <v>2014</v>
      </c>
      <c r="W272" s="27"/>
      <c r="Y272" s="29"/>
    </row>
    <row r="273" spans="1:25" s="28" customFormat="1" ht="18" x14ac:dyDescent="0.25">
      <c r="A273" s="14">
        <v>41800</v>
      </c>
      <c r="B273" s="15">
        <v>810</v>
      </c>
      <c r="C273" s="15">
        <f>IF(ISNA(VLOOKUP(B273,Trier!$A$1:$E$32,2,FALSE)),"",VLOOKUP(B273,Trier!$A$1:$E$32,2,FALSE))</f>
        <v>910</v>
      </c>
      <c r="D273" s="15">
        <f>IF(ISNA(VLOOKUP(B273,Trier!$A$1:$E$32,3,FALSE)),"",VLOOKUP(B273,Trier!$A$1:$E$32,3,FALSE))</f>
        <v>104</v>
      </c>
      <c r="E273" s="16" t="str">
        <f>IF(ISNA(VLOOKUP(B273,Trier!$A$1:$E$32,4,FALSE)),"",VLOOKUP(B273,Trier!$A$1:$E$32,4,FALSE))</f>
        <v>potimaron1</v>
      </c>
      <c r="F273" s="17" t="str">
        <f>IF(ISNA(VLOOKUP(B273,Trier!$A$1:$E$32,5,FALSE)),"",VLOOKUP(B273,Trier!$A$1:$E$32,5,FALSE))</f>
        <v>potimaron</v>
      </c>
      <c r="G273" s="15">
        <f>IF(ISERROR(VLOOKUP(B273,Trier!$A$1:$F$32,6,FALSE)),"",VLOOKUP(B273,Trier!$A$1:$F$32,6,FALSE))</f>
        <v>2</v>
      </c>
      <c r="H273" s="18" t="str">
        <f>IF(ISERROR(VLOOKUP(B273,Trier!$A$1:$G$32,7,FALSE)),"",VLOOKUP(B273,Trier!$A$1:$G$32,7,FALSE))</f>
        <v>te</v>
      </c>
      <c r="I273" s="19">
        <v>10</v>
      </c>
      <c r="J273" s="23">
        <v>56</v>
      </c>
      <c r="K273" s="21">
        <f t="shared" si="56"/>
        <v>15.428571428571431</v>
      </c>
      <c r="L273" s="18" t="str">
        <f>IF(ISERROR(VLOOKUP(B273,Trier!$A$1:$H$32,8,FALSE)),"",VLOOKUP(B273,Trier!$A$1:$H$32,8,FALSE))</f>
        <v>tkjtdj</v>
      </c>
      <c r="M273" s="22"/>
      <c r="N273" s="23"/>
      <c r="O273" s="24" t="str">
        <f t="shared" si="57"/>
        <v/>
      </c>
      <c r="P273" s="18">
        <f>IF(ISERROR(VLOOKUP(B273,Trier!$A$1:$I$32,9,FALSE)),"",VLOOKUP(B273,Trier!$A$1:$I$32,9,FALSE))</f>
        <v>0</v>
      </c>
      <c r="Q273" s="22"/>
      <c r="R273" s="23"/>
      <c r="S273" s="24" t="str">
        <f t="shared" si="58"/>
        <v/>
      </c>
      <c r="T273" s="21">
        <f t="shared" si="59"/>
        <v>15.428571428571431</v>
      </c>
      <c r="U273" s="25">
        <f>MONTH(A:A)</f>
        <v>6</v>
      </c>
      <c r="V273" s="26">
        <f>YEAR(A:A)</f>
        <v>2014</v>
      </c>
      <c r="W273" s="27"/>
      <c r="Y273" s="29"/>
    </row>
    <row r="274" spans="1:25" s="28" customFormat="1" ht="18" x14ac:dyDescent="0.25">
      <c r="A274" s="14">
        <v>41800</v>
      </c>
      <c r="B274" s="15">
        <v>809</v>
      </c>
      <c r="C274" s="15">
        <f>IF(ISNA(VLOOKUP(B274,Trier!$A$1:$E$32,2,FALSE)),"",VLOOKUP(B274,Trier!$A$1:$E$32,2,FALSE))</f>
        <v>909</v>
      </c>
      <c r="D274" s="15">
        <f>IF(ISNA(VLOOKUP(B274,Trier!$A$1:$E$32,3,FALSE)),"",VLOOKUP(B274,Trier!$A$1:$E$32,3,FALSE))</f>
        <v>104</v>
      </c>
      <c r="E274" s="16" t="str">
        <f>IF(ISNA(VLOOKUP(B274,Trier!$A$1:$E$32,4,FALSE)),"",VLOOKUP(B274,Trier!$A$1:$E$32,4,FALSE))</f>
        <v>artichauts1</v>
      </c>
      <c r="F274" s="17" t="str">
        <f>IF(ISNA(VLOOKUP(B274,Trier!$A$1:$E$32,5,FALSE)),"",VLOOKUP(B274,Trier!$A$1:$E$32,5,FALSE))</f>
        <v>artichauts</v>
      </c>
      <c r="G274" s="15">
        <f>IF(ISERROR(VLOOKUP(B274,Trier!$A$1:$F$32,6,FALSE)),"",VLOOKUP(B274,Trier!$A$1:$F$32,6,FALSE))</f>
        <v>2</v>
      </c>
      <c r="H274" s="18" t="str">
        <f>IF(ISERROR(VLOOKUP(B274,Trier!$A$1:$G$32,7,FALSE)),"",VLOOKUP(B274,Trier!$A$1:$G$32,7,FALSE))</f>
        <v>k</v>
      </c>
      <c r="I274" s="19">
        <v>10</v>
      </c>
      <c r="J274" s="23">
        <v>54</v>
      </c>
      <c r="K274" s="21">
        <f t="shared" si="56"/>
        <v>16</v>
      </c>
      <c r="L274" s="18" t="str">
        <f>IF(ISERROR(VLOOKUP(B274,Trier!$A$1:$H$32,8,FALSE)),"",VLOOKUP(B274,Trier!$A$1:$H$32,8,FALSE))</f>
        <v>tjkedk,</v>
      </c>
      <c r="M274" s="22"/>
      <c r="N274" s="23"/>
      <c r="O274" s="24" t="str">
        <f t="shared" si="57"/>
        <v/>
      </c>
      <c r="P274" s="18">
        <f>IF(ISERROR(VLOOKUP(B274,Trier!$A$1:$I$32,9,FALSE)),"",VLOOKUP(B274,Trier!$A$1:$I$32,9,FALSE))</f>
        <v>0</v>
      </c>
      <c r="Q274" s="22"/>
      <c r="R274" s="23"/>
      <c r="S274" s="24" t="str">
        <f t="shared" si="58"/>
        <v/>
      </c>
      <c r="T274" s="21">
        <f t="shared" si="59"/>
        <v>16</v>
      </c>
      <c r="U274" s="25">
        <f>MONTH(A:A)</f>
        <v>6</v>
      </c>
      <c r="V274" s="26">
        <f>YEAR(A:A)</f>
        <v>2014</v>
      </c>
      <c r="W274" s="27"/>
      <c r="Y274" s="29"/>
    </row>
    <row r="275" spans="1:25" s="28" customFormat="1" ht="18" x14ac:dyDescent="0.25">
      <c r="A275" s="14">
        <v>41802</v>
      </c>
      <c r="B275" s="15">
        <v>820</v>
      </c>
      <c r="C275" s="15">
        <f>IF(ISNA(VLOOKUP(B275,Trier!$A$1:$E$32,2,FALSE)),"",VLOOKUP(B275,Trier!$A$1:$E$32,2,FALSE))</f>
        <v>920</v>
      </c>
      <c r="D275" s="15">
        <f>IF(ISNA(VLOOKUP(B275,Trier!$A$1:$E$32,3,FALSE)),"",VLOOKUP(B275,Trier!$A$1:$E$32,3,FALSE))</f>
        <v>104</v>
      </c>
      <c r="E275" s="16" t="str">
        <f>IF(ISNA(VLOOKUP(B275,Trier!$A$1:$E$32,4,FALSE)),"",VLOOKUP(B275,Trier!$A$1:$E$32,4,FALSE))</f>
        <v>cornichons1</v>
      </c>
      <c r="F275" s="17" t="str">
        <f>IF(ISNA(VLOOKUP(B275,Trier!$A$1:$E$32,5,FALSE)),"",VLOOKUP(B275,Trier!$A$1:$E$32,5,FALSE))</f>
        <v>cornichons</v>
      </c>
      <c r="G275" s="15">
        <f>IF(ISERROR(VLOOKUP(B275,Trier!$A$1:$F$32,6,FALSE)),"",VLOOKUP(B275,Trier!$A$1:$F$32,6,FALSE))</f>
        <v>1</v>
      </c>
      <c r="H275" s="18" t="str">
        <f>IF(ISERROR(VLOOKUP(B275,Trier!$A$1:$G$32,7,FALSE)),"",VLOOKUP(B275,Trier!$A$1:$G$32,7,FALSE))</f>
        <v>kiu</v>
      </c>
      <c r="I275" s="19">
        <v>10</v>
      </c>
      <c r="J275" s="23">
        <v>14</v>
      </c>
      <c r="K275" s="21">
        <f t="shared" ref="K275:K302" si="60" xml:space="preserve"> IF(ISERROR(I275/J275*86.4),"",I275/J275*86.4)</f>
        <v>61.714285714285722</v>
      </c>
      <c r="L275" s="18">
        <f>IF(ISERROR(VLOOKUP(B275,Trier!$A$1:$H$32,8,FALSE)),"",VLOOKUP(B275,Trier!$A$1:$H$32,8,FALSE))</f>
        <v>0</v>
      </c>
      <c r="M275" s="22"/>
      <c r="N275" s="23"/>
      <c r="O275" s="24" t="str">
        <f t="shared" si="57"/>
        <v/>
      </c>
      <c r="P275" s="18">
        <f>IF(ISERROR(VLOOKUP(B275,Trier!$A$1:$I$32,9,FALSE)),"",VLOOKUP(B275,Trier!$A$1:$I$32,9,FALSE))</f>
        <v>0</v>
      </c>
      <c r="Q275" s="22"/>
      <c r="R275" s="23"/>
      <c r="S275" s="24" t="str">
        <f t="shared" si="58"/>
        <v/>
      </c>
      <c r="T275" s="21">
        <f t="shared" si="59"/>
        <v>61.714285714285722</v>
      </c>
      <c r="U275" s="25">
        <f>MONTH(A:A)</f>
        <v>6</v>
      </c>
      <c r="V275" s="26">
        <f>YEAR(A:A)</f>
        <v>2014</v>
      </c>
      <c r="W275" s="27"/>
      <c r="Y275" s="29"/>
    </row>
    <row r="276" spans="1:25" s="28" customFormat="1" ht="18" x14ac:dyDescent="0.25">
      <c r="A276" s="14">
        <v>41828</v>
      </c>
      <c r="B276" s="15">
        <v>828</v>
      </c>
      <c r="C276" s="15">
        <f>IF(ISNA(VLOOKUP(B276,Trier!$A$1:$E$32,2,FALSE)),"",VLOOKUP(B276,Trier!$A$1:$E$32,2,FALSE))</f>
        <v>928</v>
      </c>
      <c r="D276" s="15">
        <f>IF(ISNA(VLOOKUP(B276,Trier!$A$1:$E$32,3,FALSE)),"",VLOOKUP(B276,Trier!$A$1:$E$32,3,FALSE))</f>
        <v>104</v>
      </c>
      <c r="E276" s="16" t="str">
        <f>IF(ISNA(VLOOKUP(B276,Trier!$A$1:$E$32,4,FALSE)),"",VLOOKUP(B276,Trier!$A$1:$E$32,4,FALSE))</f>
        <v>Radis1</v>
      </c>
      <c r="F276" s="17" t="str">
        <f>IF(ISNA(VLOOKUP(B276,Trier!$A$1:$E$32,5,FALSE)),"",VLOOKUP(B276,Trier!$A$1:$E$32,5,FALSE))</f>
        <v>Radis</v>
      </c>
      <c r="G276" s="15">
        <f>IF(ISERROR(VLOOKUP(B276,Trier!$A$1:$F$32,6,FALSE)),"",VLOOKUP(B276,Trier!$A$1:$F$32,6,FALSE))</f>
        <v>1</v>
      </c>
      <c r="H276" s="18" t="str">
        <f>IF(ISERROR(VLOOKUP(B276,Trier!$A$1:$G$32,7,FALSE)),"",VLOOKUP(B276,Trier!$A$1:$G$32,7,FALSE))</f>
        <v>ur</v>
      </c>
      <c r="I276" s="19">
        <v>10</v>
      </c>
      <c r="J276" s="23">
        <v>58</v>
      </c>
      <c r="K276" s="21">
        <f t="shared" si="60"/>
        <v>14.896551724137932</v>
      </c>
      <c r="L276" s="18">
        <f>IF(ISERROR(VLOOKUP(B276,Trier!$A$1:$H$32,8,FALSE)),"",VLOOKUP(B276,Trier!$A$1:$H$32,8,FALSE))</f>
        <v>0</v>
      </c>
      <c r="M276" s="22"/>
      <c r="N276" s="23"/>
      <c r="O276" s="24" t="str">
        <f t="shared" si="57"/>
        <v/>
      </c>
      <c r="P276" s="18">
        <f>IF(ISERROR(VLOOKUP(B276,Trier!$A$1:$I$32,9,FALSE)),"",VLOOKUP(B276,Trier!$A$1:$I$32,9,FALSE))</f>
        <v>0</v>
      </c>
      <c r="Q276" s="22"/>
      <c r="R276" s="23"/>
      <c r="S276" s="24" t="str">
        <f t="shared" si="58"/>
        <v/>
      </c>
      <c r="T276" s="21">
        <f t="shared" si="59"/>
        <v>14.896551724137932</v>
      </c>
      <c r="U276" s="25">
        <f>MONTH(A:A)</f>
        <v>7</v>
      </c>
      <c r="V276" s="26">
        <f>YEAR(A:A)</f>
        <v>2014</v>
      </c>
      <c r="W276" s="27"/>
      <c r="Y276" s="29"/>
    </row>
    <row r="277" spans="1:25" s="28" customFormat="1" ht="18" x14ac:dyDescent="0.25">
      <c r="A277" s="14">
        <v>41828</v>
      </c>
      <c r="B277" s="15">
        <v>813</v>
      </c>
      <c r="C277" s="15">
        <f>IF(ISNA(VLOOKUP(B277,Trier!$A$1:$E$32,2,FALSE)),"",VLOOKUP(B277,Trier!$A$1:$E$32,2,FALSE))</f>
        <v>913</v>
      </c>
      <c r="D277" s="15">
        <f>IF(ISNA(VLOOKUP(B277,Trier!$A$1:$E$32,3,FALSE)),"",VLOOKUP(B277,Trier!$A$1:$E$32,3,FALSE))</f>
        <v>104</v>
      </c>
      <c r="E277" s="16" t="str">
        <f>IF(ISNA(VLOOKUP(B277,Trier!$A$1:$E$32,4,FALSE)),"",VLOOKUP(B277,Trier!$A$1:$E$32,4,FALSE))</f>
        <v>cactus1</v>
      </c>
      <c r="F277" s="17" t="str">
        <f>IF(ISNA(VLOOKUP(B277,Trier!$A$1:$E$32,5,FALSE)),"",VLOOKUP(B277,Trier!$A$1:$E$32,5,FALSE))</f>
        <v>cactus</v>
      </c>
      <c r="G277" s="15">
        <f>IF(ISERROR(VLOOKUP(B277,Trier!$A$1:$F$32,6,FALSE)),"",VLOOKUP(B277,Trier!$A$1:$F$32,6,FALSE))</f>
        <v>1</v>
      </c>
      <c r="H277" s="18" t="str">
        <f>IF(ISERROR(VLOOKUP(B277,Trier!$A$1:$G$32,7,FALSE)),"",VLOOKUP(B277,Trier!$A$1:$G$32,7,FALSE))</f>
        <v>uj</v>
      </c>
      <c r="I277" s="19">
        <v>10</v>
      </c>
      <c r="J277" s="23">
        <v>12</v>
      </c>
      <c r="K277" s="21">
        <f t="shared" si="60"/>
        <v>72.000000000000014</v>
      </c>
      <c r="L277" s="18">
        <f>IF(ISERROR(VLOOKUP(B277,Trier!$A$1:$H$32,8,FALSE)),"",VLOOKUP(B277,Trier!$A$1:$H$32,8,FALSE))</f>
        <v>0</v>
      </c>
      <c r="M277" s="22"/>
      <c r="N277" s="23"/>
      <c r="O277" s="24" t="str">
        <f t="shared" si="57"/>
        <v/>
      </c>
      <c r="P277" s="18">
        <f>IF(ISERROR(VLOOKUP(B277,Trier!$A$1:$I$32,9,FALSE)),"",VLOOKUP(B277,Trier!$A$1:$I$32,9,FALSE))</f>
        <v>0</v>
      </c>
      <c r="Q277" s="22"/>
      <c r="R277" s="23"/>
      <c r="S277" s="24" t="str">
        <f t="shared" si="58"/>
        <v/>
      </c>
      <c r="T277" s="21">
        <f t="shared" si="59"/>
        <v>72.000000000000014</v>
      </c>
      <c r="U277" s="25">
        <f>MONTH(A:A)</f>
        <v>7</v>
      </c>
      <c r="V277" s="26">
        <f>YEAR(A:A)</f>
        <v>2014</v>
      </c>
      <c r="W277" s="27"/>
      <c r="Y277" s="29"/>
    </row>
    <row r="278" spans="1:25" s="28" customFormat="1" ht="18" x14ac:dyDescent="0.25">
      <c r="A278" s="14">
        <v>41828</v>
      </c>
      <c r="B278" s="15">
        <v>823</v>
      </c>
      <c r="C278" s="15">
        <f>IF(ISNA(VLOOKUP(B278,Trier!$A$1:$E$32,2,FALSE)),"",VLOOKUP(B278,Trier!$A$1:$E$32,2,FALSE))</f>
        <v>923</v>
      </c>
      <c r="D278" s="15">
        <f>IF(ISNA(VLOOKUP(B278,Trier!$A$1:$E$32,3,FALSE)),"",VLOOKUP(B278,Trier!$A$1:$E$32,3,FALSE))</f>
        <v>104</v>
      </c>
      <c r="E278" s="16" t="str">
        <f>IF(ISNA(VLOOKUP(B278,Trier!$A$1:$E$32,4,FALSE)),"",VLOOKUP(B278,Trier!$A$1:$E$32,4,FALSE))</f>
        <v>Osfond1</v>
      </c>
      <c r="F278" s="17" t="str">
        <f>IF(ISNA(VLOOKUP(B278,Trier!$A$1:$E$32,5,FALSE)),"",VLOOKUP(B278,Trier!$A$1:$E$32,5,FALSE))</f>
        <v>noisette</v>
      </c>
      <c r="G278" s="15">
        <f>IF(ISERROR(VLOOKUP(B278,Trier!$A$1:$F$32,6,FALSE)),"",VLOOKUP(B278,Trier!$A$1:$F$32,6,FALSE))</f>
        <v>1</v>
      </c>
      <c r="H278" s="18" t="str">
        <f>IF(ISERROR(VLOOKUP(B278,Trier!$A$1:$G$32,7,FALSE)),"",VLOOKUP(B278,Trier!$A$1:$G$32,7,FALSE))</f>
        <v>om</v>
      </c>
      <c r="I278" s="19">
        <v>10</v>
      </c>
      <c r="J278" s="23">
        <v>18.7</v>
      </c>
      <c r="K278" s="21">
        <f t="shared" si="60"/>
        <v>46.20320855614974</v>
      </c>
      <c r="L278" s="18">
        <f>IF(ISERROR(VLOOKUP(B278,Trier!$A$1:$H$32,8,FALSE)),"",VLOOKUP(B278,Trier!$A$1:$H$32,8,FALSE))</f>
        <v>0</v>
      </c>
      <c r="M278" s="22"/>
      <c r="N278" s="23"/>
      <c r="O278" s="24" t="str">
        <f t="shared" si="57"/>
        <v/>
      </c>
      <c r="P278" s="18">
        <f>IF(ISERROR(VLOOKUP(B278,Trier!$A$1:$I$32,9,FALSE)),"",VLOOKUP(B278,Trier!$A$1:$I$32,9,FALSE))</f>
        <v>0</v>
      </c>
      <c r="Q278" s="22"/>
      <c r="R278" s="23"/>
      <c r="S278" s="24" t="str">
        <f t="shared" si="58"/>
        <v/>
      </c>
      <c r="T278" s="21">
        <f t="shared" si="59"/>
        <v>46.20320855614974</v>
      </c>
      <c r="U278" s="25">
        <f>MONTH(A:A)</f>
        <v>7</v>
      </c>
      <c r="V278" s="26">
        <f>YEAR(A:A)</f>
        <v>2014</v>
      </c>
      <c r="W278" s="27"/>
      <c r="Y278" s="29"/>
    </row>
    <row r="279" spans="1:25" s="28" customFormat="1" ht="18" x14ac:dyDescent="0.25">
      <c r="A279" s="14">
        <v>41828</v>
      </c>
      <c r="B279" s="15">
        <v>824</v>
      </c>
      <c r="C279" s="15">
        <f>IF(ISNA(VLOOKUP(B279,Trier!$A$1:$E$32,2,FALSE)),"",VLOOKUP(B279,Trier!$A$1:$E$32,2,FALSE))</f>
        <v>924</v>
      </c>
      <c r="D279" s="15">
        <f>IF(ISNA(VLOOKUP(B279,Trier!$A$1:$E$32,3,FALSE)),"",VLOOKUP(B279,Trier!$A$1:$E$32,3,FALSE))</f>
        <v>104</v>
      </c>
      <c r="E279" s="16" t="str">
        <f>IF(ISNA(VLOOKUP(B279,Trier!$A$1:$E$32,4,FALSE)),"",VLOOKUP(B279,Trier!$A$1:$E$32,4,FALSE))</f>
        <v>poreaux1</v>
      </c>
      <c r="F279" s="17" t="str">
        <f>IF(ISNA(VLOOKUP(B279,Trier!$A$1:$E$32,5,FALSE)),"",VLOOKUP(B279,Trier!$A$1:$E$32,5,FALSE))</f>
        <v>poireaux</v>
      </c>
      <c r="G279" s="15">
        <f>IF(ISERROR(VLOOKUP(B279,Trier!$A$1:$F$32,6,FALSE)),"",VLOOKUP(B279,Trier!$A$1:$F$32,6,FALSE))</f>
        <v>1</v>
      </c>
      <c r="H279" s="18" t="str">
        <f>IF(ISERROR(VLOOKUP(B279,Trier!$A$1:$G$32,7,FALSE)),"",VLOOKUP(B279,Trier!$A$1:$G$32,7,FALSE))</f>
        <v>hghf</v>
      </c>
      <c r="I279" s="19">
        <v>10</v>
      </c>
      <c r="J279" s="23">
        <v>85</v>
      </c>
      <c r="K279" s="21">
        <f t="shared" si="60"/>
        <v>10.164705882352942</v>
      </c>
      <c r="L279" s="18">
        <f>IF(ISERROR(VLOOKUP(B279,Trier!$A$1:$H$32,8,FALSE)),"",VLOOKUP(B279,Trier!$A$1:$H$32,8,FALSE))</f>
        <v>0</v>
      </c>
      <c r="M279" s="22"/>
      <c r="N279" s="23"/>
      <c r="O279" s="24" t="str">
        <f t="shared" si="57"/>
        <v/>
      </c>
      <c r="P279" s="18">
        <f>IF(ISERROR(VLOOKUP(B279,Trier!$A$1:$I$32,9,FALSE)),"",VLOOKUP(B279,Trier!$A$1:$I$32,9,FALSE))</f>
        <v>0</v>
      </c>
      <c r="Q279" s="22"/>
      <c r="R279" s="23"/>
      <c r="S279" s="24" t="str">
        <f t="shared" si="58"/>
        <v/>
      </c>
      <c r="T279" s="21">
        <f t="shared" si="59"/>
        <v>10.164705882352942</v>
      </c>
      <c r="U279" s="25">
        <f>MONTH(A:A)</f>
        <v>7</v>
      </c>
      <c r="V279" s="26">
        <f>YEAR(A:A)</f>
        <v>2014</v>
      </c>
      <c r="W279" s="27"/>
      <c r="Y279" s="29"/>
    </row>
    <row r="280" spans="1:25" s="28" customFormat="1" ht="18" x14ac:dyDescent="0.25">
      <c r="A280" s="14">
        <v>41955</v>
      </c>
      <c r="B280" s="15">
        <v>828</v>
      </c>
      <c r="C280" s="15">
        <f>IF(ISNA(VLOOKUP(B280,Trier!$A$1:$E$32,2,FALSE)),"",VLOOKUP(B280,Trier!$A$1:$E$32,2,FALSE))</f>
        <v>928</v>
      </c>
      <c r="D280" s="15">
        <f>IF(ISNA(VLOOKUP(B280,Trier!$A$1:$E$32,3,FALSE)),"",VLOOKUP(B280,Trier!$A$1:$E$32,3,FALSE))</f>
        <v>104</v>
      </c>
      <c r="E280" s="16" t="str">
        <f>IF(ISNA(VLOOKUP(B280,Trier!$A$1:$E$32,4,FALSE)),"",VLOOKUP(B280,Trier!$A$1:$E$32,4,FALSE))</f>
        <v>Radis1</v>
      </c>
      <c r="F280" s="17" t="str">
        <f>IF(ISNA(VLOOKUP(B280,Trier!$A$1:$E$32,5,FALSE)),"",VLOOKUP(B280,Trier!$A$1:$E$32,5,FALSE))</f>
        <v>Radis</v>
      </c>
      <c r="G280" s="15">
        <f>IF(ISERROR(VLOOKUP(B280,Trier!$A$1:$F$32,6,FALSE)),"",VLOOKUP(B280,Trier!$A$1:$F$32,6,FALSE))</f>
        <v>1</v>
      </c>
      <c r="H280" s="18" t="str">
        <f>IF(ISERROR(VLOOKUP(B280,Trier!$A$1:$G$32,7,FALSE)),"",VLOOKUP(B280,Trier!$A$1:$G$32,7,FALSE))</f>
        <v>ur</v>
      </c>
      <c r="I280" s="19">
        <v>2</v>
      </c>
      <c r="J280" s="23">
        <v>7</v>
      </c>
      <c r="K280" s="21">
        <f t="shared" si="60"/>
        <v>24.685714285714287</v>
      </c>
      <c r="L280" s="18">
        <f>IF(ISERROR(VLOOKUP(B280,Trier!$A$1:$H$32,8,FALSE)),"",VLOOKUP(B280,Trier!$A$1:$H$32,8,FALSE))</f>
        <v>0</v>
      </c>
      <c r="M280" s="22"/>
      <c r="N280" s="23"/>
      <c r="O280" s="24" t="str">
        <f t="shared" si="57"/>
        <v/>
      </c>
      <c r="P280" s="18">
        <f>IF(ISERROR(VLOOKUP(B280,Trier!$A$1:$I$32,9,FALSE)),"",VLOOKUP(B280,Trier!$A$1:$I$32,9,FALSE))</f>
        <v>0</v>
      </c>
      <c r="Q280" s="22"/>
      <c r="R280" s="23"/>
      <c r="S280" s="24" t="str">
        <f t="shared" ref="S280:S311" si="61" xml:space="preserve"> IF(ISERROR(Q280/R280*86.4),"",Q280/R280*86.4)</f>
        <v/>
      </c>
      <c r="T280" s="21">
        <f t="shared" si="59"/>
        <v>24.685714285714287</v>
      </c>
      <c r="U280" s="25">
        <f>MONTH(A:A)</f>
        <v>11</v>
      </c>
      <c r="V280" s="26">
        <f>YEAR(A:A)</f>
        <v>2014</v>
      </c>
      <c r="W280" s="27"/>
      <c r="Y280" s="29"/>
    </row>
    <row r="281" spans="1:25" s="28" customFormat="1" ht="18" x14ac:dyDescent="0.25">
      <c r="A281" s="14">
        <v>41955</v>
      </c>
      <c r="B281" s="15">
        <v>811</v>
      </c>
      <c r="C281" s="15">
        <f>IF(ISNA(VLOOKUP(B281,Trier!$A$1:$E$32,2,FALSE)),"",VLOOKUP(B281,Trier!$A$1:$E$32,2,FALSE))</f>
        <v>911</v>
      </c>
      <c r="D281" s="15">
        <f>IF(ISNA(VLOOKUP(B281,Trier!$A$1:$E$32,3,FALSE)),"",VLOOKUP(B281,Trier!$A$1:$E$32,3,FALSE))</f>
        <v>104</v>
      </c>
      <c r="E281" s="16" t="str">
        <f>IF(ISNA(VLOOKUP(B281,Trier!$A$1:$E$32,4,FALSE)),"",VLOOKUP(B281,Trier!$A$1:$E$32,4,FALSE))</f>
        <v>potiron1</v>
      </c>
      <c r="F281" s="17" t="str">
        <f>IF(ISNA(VLOOKUP(B281,Trier!$A$1:$E$32,5,FALSE)),"",VLOOKUP(B281,Trier!$A$1:$E$32,5,FALSE))</f>
        <v>potiron</v>
      </c>
      <c r="G281" s="15">
        <f>IF(ISERROR(VLOOKUP(B281,Trier!$A$1:$F$32,6,FALSE)),"",VLOOKUP(B281,Trier!$A$1:$F$32,6,FALSE))</f>
        <v>1</v>
      </c>
      <c r="H281" s="18" t="str">
        <f>IF(ISERROR(VLOOKUP(B281,Trier!$A$1:$G$32,7,FALSE)),"",VLOOKUP(B281,Trier!$A$1:$G$32,7,FALSE))</f>
        <v>iku</v>
      </c>
      <c r="I281" s="19">
        <v>10</v>
      </c>
      <c r="J281" s="23">
        <v>150</v>
      </c>
      <c r="K281" s="21">
        <f t="shared" si="60"/>
        <v>5.7600000000000007</v>
      </c>
      <c r="L281" s="18" t="str">
        <f>IF(ISERROR(VLOOKUP(B281,Trier!$A$1:$H$32,8,FALSE)),"",VLOOKUP(B281,Trier!$A$1:$H$32,8,FALSE))</f>
        <v>srj,dnd</v>
      </c>
      <c r="M281" s="22"/>
      <c r="N281" s="23"/>
      <c r="O281" s="24" t="str">
        <f t="shared" si="57"/>
        <v/>
      </c>
      <c r="P281" s="18">
        <f>IF(ISERROR(VLOOKUP(B281,Trier!$A$1:$I$32,9,FALSE)),"",VLOOKUP(B281,Trier!$A$1:$I$32,9,FALSE))</f>
        <v>0</v>
      </c>
      <c r="Q281" s="22"/>
      <c r="R281" s="23"/>
      <c r="S281" s="24" t="str">
        <f t="shared" si="61"/>
        <v/>
      </c>
      <c r="T281" s="21">
        <f t="shared" si="59"/>
        <v>5.7600000000000007</v>
      </c>
      <c r="U281" s="25">
        <f>MONTH(A:A)</f>
        <v>11</v>
      </c>
      <c r="V281" s="26">
        <f>YEAR(A:A)</f>
        <v>2014</v>
      </c>
      <c r="W281" s="27"/>
      <c r="Y281" s="29"/>
    </row>
    <row r="282" spans="1:25" s="28" customFormat="1" ht="18" x14ac:dyDescent="0.25">
      <c r="A282" s="14">
        <v>41955</v>
      </c>
      <c r="B282" s="15">
        <v>801</v>
      </c>
      <c r="C282" s="15">
        <f>IF(ISNA(VLOOKUP(B282,Trier!$A$1:$E$32,2,FALSE)),"",VLOOKUP(B282,Trier!$A$1:$E$32,2,FALSE))</f>
        <v>901</v>
      </c>
      <c r="D282" s="15">
        <f>IF(ISNA(VLOOKUP(B282,Trier!$A$1:$E$32,3,FALSE)),"",VLOOKUP(B282,Trier!$A$1:$E$32,3,FALSE))</f>
        <v>104</v>
      </c>
      <c r="E282" s="16" t="str">
        <f>IF(ISNA(VLOOKUP(B282,Trier!$A$1:$E$32,4,FALSE)),"",VLOOKUP(B282,Trier!$A$1:$E$32,4,FALSE))</f>
        <v>melon1</v>
      </c>
      <c r="F282" s="17" t="str">
        <f>IF(ISNA(VLOOKUP(B282,Trier!$A$1:$E$32,5,FALSE)),"",VLOOKUP(B282,Trier!$A$1:$E$32,5,FALSE))</f>
        <v>melon</v>
      </c>
      <c r="G282" s="15">
        <f>IF(ISERROR(VLOOKUP(B282,Trier!$A$1:$F$32,6,FALSE)),"",VLOOKUP(B282,Trier!$A$1:$F$32,6,FALSE))</f>
        <v>2</v>
      </c>
      <c r="H282" s="18" t="str">
        <f>IF(ISERROR(VLOOKUP(B282,Trier!$A$1:$G$32,7,FALSE)),"",VLOOKUP(B282,Trier!$A$1:$G$32,7,FALSE))</f>
        <v>bb</v>
      </c>
      <c r="I282" s="19">
        <v>10</v>
      </c>
      <c r="J282" s="23">
        <v>33</v>
      </c>
      <c r="K282" s="21">
        <f t="shared" si="60"/>
        <v>26.181818181818183</v>
      </c>
      <c r="L282" s="18" t="str">
        <f>IF(ISERROR(VLOOKUP(B282,Trier!$A$1:$H$32,8,FALSE)),"",VLOOKUP(B282,Trier!$A$1:$H$32,8,FALSE))</f>
        <v>nd,</v>
      </c>
      <c r="M282" s="22">
        <v>10</v>
      </c>
      <c r="N282" s="23">
        <v>28</v>
      </c>
      <c r="O282" s="24">
        <f t="shared" si="57"/>
        <v>30.857142857142861</v>
      </c>
      <c r="P282" s="18">
        <f>IF(ISERROR(VLOOKUP(B282,Trier!$A$1:$I$32,9,FALSE)),"",VLOOKUP(B282,Trier!$A$1:$I$32,9,FALSE))</f>
        <v>0</v>
      </c>
      <c r="Q282" s="22"/>
      <c r="R282" s="23"/>
      <c r="S282" s="24" t="str">
        <f t="shared" si="61"/>
        <v/>
      </c>
      <c r="T282" s="21">
        <f t="shared" si="59"/>
        <v>57.038961038961048</v>
      </c>
      <c r="U282" s="25">
        <f>MONTH(A:A)</f>
        <v>11</v>
      </c>
      <c r="V282" s="26">
        <f>YEAR(A:A)</f>
        <v>2014</v>
      </c>
      <c r="W282" s="27"/>
      <c r="Y282" s="29"/>
    </row>
    <row r="283" spans="1:25" s="28" customFormat="1" ht="18" x14ac:dyDescent="0.25">
      <c r="A283" s="14">
        <v>41955</v>
      </c>
      <c r="B283" s="15">
        <v>813</v>
      </c>
      <c r="C283" s="15">
        <f>IF(ISNA(VLOOKUP(B283,Trier!$A$1:$E$32,2,FALSE)),"",VLOOKUP(B283,Trier!$A$1:$E$32,2,FALSE))</f>
        <v>913</v>
      </c>
      <c r="D283" s="15">
        <f>IF(ISNA(VLOOKUP(B283,Trier!$A$1:$E$32,3,FALSE)),"",VLOOKUP(B283,Trier!$A$1:$E$32,3,FALSE))</f>
        <v>104</v>
      </c>
      <c r="E283" s="16" t="str">
        <f>IF(ISNA(VLOOKUP(B283,Trier!$A$1:$E$32,4,FALSE)),"",VLOOKUP(B283,Trier!$A$1:$E$32,4,FALSE))</f>
        <v>cactus1</v>
      </c>
      <c r="F283" s="17" t="str">
        <f>IF(ISNA(VLOOKUP(B283,Trier!$A$1:$E$32,5,FALSE)),"",VLOOKUP(B283,Trier!$A$1:$E$32,5,FALSE))</f>
        <v>cactus</v>
      </c>
      <c r="G283" s="15">
        <f>IF(ISERROR(VLOOKUP(B283,Trier!$A$1:$F$32,6,FALSE)),"",VLOOKUP(B283,Trier!$A$1:$F$32,6,FALSE))</f>
        <v>1</v>
      </c>
      <c r="H283" s="18" t="str">
        <f>IF(ISERROR(VLOOKUP(B283,Trier!$A$1:$G$32,7,FALSE)),"",VLOOKUP(B283,Trier!$A$1:$G$32,7,FALSE))</f>
        <v>uj</v>
      </c>
      <c r="I283" s="19">
        <v>10</v>
      </c>
      <c r="J283" s="23">
        <v>57</v>
      </c>
      <c r="K283" s="21">
        <f t="shared" si="60"/>
        <v>15.157894736842106</v>
      </c>
      <c r="L283" s="18">
        <f>IF(ISERROR(VLOOKUP(B283,Trier!$A$1:$H$32,8,FALSE)),"",VLOOKUP(B283,Trier!$A$1:$H$32,8,FALSE))</f>
        <v>0</v>
      </c>
      <c r="M283" s="22"/>
      <c r="N283" s="23"/>
      <c r="O283" s="24" t="str">
        <f t="shared" si="57"/>
        <v/>
      </c>
      <c r="P283" s="18">
        <f>IF(ISERROR(VLOOKUP(B283,Trier!$A$1:$I$32,9,FALSE)),"",VLOOKUP(B283,Trier!$A$1:$I$32,9,FALSE))</f>
        <v>0</v>
      </c>
      <c r="Q283" s="22"/>
      <c r="R283" s="23"/>
      <c r="S283" s="24" t="str">
        <f t="shared" si="61"/>
        <v/>
      </c>
      <c r="T283" s="21">
        <f t="shared" si="59"/>
        <v>15.157894736842106</v>
      </c>
      <c r="U283" s="25">
        <f>MONTH(A:A)</f>
        <v>11</v>
      </c>
      <c r="V283" s="26">
        <f>YEAR(A:A)</f>
        <v>2014</v>
      </c>
      <c r="W283" s="27"/>
      <c r="Y283" s="29"/>
    </row>
    <row r="284" spans="1:25" s="28" customFormat="1" ht="18" x14ac:dyDescent="0.25">
      <c r="A284" s="14">
        <v>41955</v>
      </c>
      <c r="B284" s="15">
        <v>823</v>
      </c>
      <c r="C284" s="15">
        <f>IF(ISNA(VLOOKUP(B284,Trier!$A$1:$E$32,2,FALSE)),"",VLOOKUP(B284,Trier!$A$1:$E$32,2,FALSE))</f>
        <v>923</v>
      </c>
      <c r="D284" s="15">
        <f>IF(ISNA(VLOOKUP(B284,Trier!$A$1:$E$32,3,FALSE)),"",VLOOKUP(B284,Trier!$A$1:$E$32,3,FALSE))</f>
        <v>104</v>
      </c>
      <c r="E284" s="16" t="str">
        <f>IF(ISNA(VLOOKUP(B284,Trier!$A$1:$E$32,4,FALSE)),"",VLOOKUP(B284,Trier!$A$1:$E$32,4,FALSE))</f>
        <v>Osfond1</v>
      </c>
      <c r="F284" s="17" t="str">
        <f>IF(ISNA(VLOOKUP(B284,Trier!$A$1:$E$32,5,FALSE)),"",VLOOKUP(B284,Trier!$A$1:$E$32,5,FALSE))</f>
        <v>noisette</v>
      </c>
      <c r="G284" s="15">
        <f>IF(ISERROR(VLOOKUP(B284,Trier!$A$1:$F$32,6,FALSE)),"",VLOOKUP(B284,Trier!$A$1:$F$32,6,FALSE))</f>
        <v>1</v>
      </c>
      <c r="H284" s="18" t="str">
        <f>IF(ISERROR(VLOOKUP(B284,Trier!$A$1:$G$32,7,FALSE)),"",VLOOKUP(B284,Trier!$A$1:$G$32,7,FALSE))</f>
        <v>om</v>
      </c>
      <c r="I284" s="19">
        <v>10</v>
      </c>
      <c r="J284" s="23">
        <v>30</v>
      </c>
      <c r="K284" s="21">
        <f t="shared" si="60"/>
        <v>28.8</v>
      </c>
      <c r="L284" s="18">
        <f>IF(ISERROR(VLOOKUP(B284,Trier!$A$1:$H$32,8,FALSE)),"",VLOOKUP(B284,Trier!$A$1:$H$32,8,FALSE))</f>
        <v>0</v>
      </c>
      <c r="M284" s="22"/>
      <c r="N284" s="23"/>
      <c r="O284" s="24" t="str">
        <f t="shared" si="57"/>
        <v/>
      </c>
      <c r="P284" s="18">
        <f>IF(ISERROR(VLOOKUP(B284,Trier!$A$1:$I$32,9,FALSE)),"",VLOOKUP(B284,Trier!$A$1:$I$32,9,FALSE))</f>
        <v>0</v>
      </c>
      <c r="Q284" s="22"/>
      <c r="R284" s="23"/>
      <c r="S284" s="24" t="str">
        <f t="shared" si="61"/>
        <v/>
      </c>
      <c r="T284" s="21">
        <f t="shared" si="59"/>
        <v>28.8</v>
      </c>
      <c r="U284" s="25">
        <f>MONTH(A:A)</f>
        <v>11</v>
      </c>
      <c r="V284" s="26">
        <f>YEAR(A:A)</f>
        <v>2014</v>
      </c>
      <c r="W284" s="27"/>
      <c r="Y284" s="29"/>
    </row>
    <row r="285" spans="1:25" s="28" customFormat="1" ht="18" x14ac:dyDescent="0.25">
      <c r="A285" s="14">
        <v>41955</v>
      </c>
      <c r="B285" s="15">
        <v>824</v>
      </c>
      <c r="C285" s="15">
        <f>IF(ISNA(VLOOKUP(B285,Trier!$A$1:$E$32,2,FALSE)),"",VLOOKUP(B285,Trier!$A$1:$E$32,2,FALSE))</f>
        <v>924</v>
      </c>
      <c r="D285" s="15">
        <f>IF(ISNA(VLOOKUP(B285,Trier!$A$1:$E$32,3,FALSE)),"",VLOOKUP(B285,Trier!$A$1:$E$32,3,FALSE))</f>
        <v>104</v>
      </c>
      <c r="E285" s="16" t="str">
        <f>IF(ISNA(VLOOKUP(B285,Trier!$A$1:$E$32,4,FALSE)),"",VLOOKUP(B285,Trier!$A$1:$E$32,4,FALSE))</f>
        <v>poreaux1</v>
      </c>
      <c r="F285" s="17" t="str">
        <f>IF(ISNA(VLOOKUP(B285,Trier!$A$1:$E$32,5,FALSE)),"",VLOOKUP(B285,Trier!$A$1:$E$32,5,FALSE))</f>
        <v>poireaux</v>
      </c>
      <c r="G285" s="15">
        <f>IF(ISERROR(VLOOKUP(B285,Trier!$A$1:$F$32,6,FALSE)),"",VLOOKUP(B285,Trier!$A$1:$F$32,6,FALSE))</f>
        <v>1</v>
      </c>
      <c r="H285" s="18" t="str">
        <f>IF(ISERROR(VLOOKUP(B285,Trier!$A$1:$G$32,7,FALSE)),"",VLOOKUP(B285,Trier!$A$1:$G$32,7,FALSE))</f>
        <v>hghf</v>
      </c>
      <c r="I285" s="19">
        <v>2</v>
      </c>
      <c r="J285" s="23">
        <v>27</v>
      </c>
      <c r="K285" s="21">
        <f t="shared" si="60"/>
        <v>6.4</v>
      </c>
      <c r="L285" s="18">
        <f>IF(ISERROR(VLOOKUP(B285,Trier!$A$1:$H$32,8,FALSE)),"",VLOOKUP(B285,Trier!$A$1:$H$32,8,FALSE))</f>
        <v>0</v>
      </c>
      <c r="M285" s="22"/>
      <c r="N285" s="23"/>
      <c r="O285" s="24" t="str">
        <f t="shared" si="57"/>
        <v/>
      </c>
      <c r="P285" s="18">
        <f>IF(ISERROR(VLOOKUP(B285,Trier!$A$1:$I$32,9,FALSE)),"",VLOOKUP(B285,Trier!$A$1:$I$32,9,FALSE))</f>
        <v>0</v>
      </c>
      <c r="Q285" s="22"/>
      <c r="R285" s="23"/>
      <c r="S285" s="24" t="str">
        <f t="shared" si="61"/>
        <v/>
      </c>
      <c r="T285" s="21">
        <f t="shared" si="59"/>
        <v>6.4</v>
      </c>
      <c r="U285" s="25">
        <f>MONTH(A:A)</f>
        <v>11</v>
      </c>
      <c r="V285" s="26">
        <f>YEAR(A:A)</f>
        <v>2014</v>
      </c>
      <c r="W285" s="27"/>
      <c r="Y285" s="29"/>
    </row>
    <row r="286" spans="1:25" s="28" customFormat="1" ht="18" x14ac:dyDescent="0.25">
      <c r="A286" s="14">
        <v>41955</v>
      </c>
      <c r="B286" s="15">
        <v>825</v>
      </c>
      <c r="C286" s="15">
        <f>IF(ISNA(VLOOKUP(B286,Trier!$A$1:$E$32,2,FALSE)),"",VLOOKUP(B286,Trier!$A$1:$E$32,2,FALSE))</f>
        <v>925</v>
      </c>
      <c r="D286" s="15">
        <f>IF(ISNA(VLOOKUP(B286,Trier!$A$1:$E$32,3,FALSE)),"",VLOOKUP(B286,Trier!$A$1:$E$32,3,FALSE))</f>
        <v>104</v>
      </c>
      <c r="E286" s="16" t="str">
        <f>IF(ISNA(VLOOKUP(B286,Trier!$A$1:$E$32,4,FALSE)),"",VLOOKUP(B286,Trier!$A$1:$E$32,4,FALSE))</f>
        <v>courgette1</v>
      </c>
      <c r="F286" s="17" t="str">
        <f>IF(ISNA(VLOOKUP(B286,Trier!$A$1:$E$32,5,FALSE)),"",VLOOKUP(B286,Trier!$A$1:$E$32,5,FALSE))</f>
        <v>courgette</v>
      </c>
      <c r="G286" s="15">
        <f>IF(ISERROR(VLOOKUP(B286,Trier!$A$1:$F$32,6,FALSE)),"",VLOOKUP(B286,Trier!$A$1:$F$32,6,FALSE))</f>
        <v>2</v>
      </c>
      <c r="H286" s="18" t="str">
        <f>IF(ISERROR(VLOOKUP(B286,Trier!$A$1:$G$32,7,FALSE)),"",VLOOKUP(B286,Trier!$A$1:$G$32,7,FALSE))</f>
        <v>ly</v>
      </c>
      <c r="I286" s="19">
        <v>2</v>
      </c>
      <c r="J286" s="23">
        <v>19</v>
      </c>
      <c r="K286" s="21">
        <f t="shared" si="60"/>
        <v>9.094736842105263</v>
      </c>
      <c r="L286" s="18" t="str">
        <f>IF(ISERROR(VLOOKUP(B286,Trier!$A$1:$H$32,8,FALSE)),"",VLOOKUP(B286,Trier!$A$1:$H$32,8,FALSE))</f>
        <v>xcbfd</v>
      </c>
      <c r="M286" s="22">
        <v>2</v>
      </c>
      <c r="N286" s="23">
        <v>70</v>
      </c>
      <c r="O286" s="24">
        <f t="shared" si="57"/>
        <v>2.4685714285714289</v>
      </c>
      <c r="P286" s="18">
        <f>IF(ISERROR(VLOOKUP(B286,Trier!$A$1:$I$32,9,FALSE)),"",VLOOKUP(B286,Trier!$A$1:$I$32,9,FALSE))</f>
        <v>0</v>
      </c>
      <c r="Q286" s="22"/>
      <c r="R286" s="23"/>
      <c r="S286" s="24" t="str">
        <f t="shared" si="61"/>
        <v/>
      </c>
      <c r="T286" s="21">
        <f t="shared" si="59"/>
        <v>11.563308270676693</v>
      </c>
      <c r="U286" s="25">
        <f>MONTH(A:A)</f>
        <v>11</v>
      </c>
      <c r="V286" s="26">
        <f>YEAR(A:A)</f>
        <v>2014</v>
      </c>
      <c r="W286" s="27"/>
      <c r="Y286" s="29"/>
    </row>
    <row r="287" spans="1:25" s="28" customFormat="1" ht="18" x14ac:dyDescent="0.25">
      <c r="A287" s="14">
        <v>41961</v>
      </c>
      <c r="B287" s="15">
        <v>829</v>
      </c>
      <c r="C287" s="15">
        <f>IF(ISNA(VLOOKUP(B287,Trier!$A$1:$E$32,2,FALSE)),"",VLOOKUP(B287,Trier!$A$1:$E$32,2,FALSE))</f>
        <v>929</v>
      </c>
      <c r="D287" s="15">
        <f>IF(ISNA(VLOOKUP(B287,Trier!$A$1:$E$32,3,FALSE)),"",VLOOKUP(B287,Trier!$A$1:$E$32,3,FALSE))</f>
        <v>104</v>
      </c>
      <c r="E287" s="16" t="str">
        <f>IF(ISNA(VLOOKUP(B287,Trier!$A$1:$E$32,4,FALSE)),"",VLOOKUP(B287,Trier!$A$1:$E$32,4,FALSE))</f>
        <v>Carotte1</v>
      </c>
      <c r="F287" s="17" t="str">
        <f>IF(ISNA(VLOOKUP(B287,Trier!$A$1:$E$32,5,FALSE)),"",VLOOKUP(B287,Trier!$A$1:$E$32,5,FALSE))</f>
        <v>Carotte</v>
      </c>
      <c r="G287" s="15">
        <f>IF(ISERROR(VLOOKUP(B287,Trier!$A$1:$F$32,6,FALSE)),"",VLOOKUP(B287,Trier!$A$1:$F$32,6,FALSE))</f>
        <v>1</v>
      </c>
      <c r="H287" s="18" t="str">
        <f>IF(ISERROR(VLOOKUP(B287,Trier!$A$1:$G$32,7,FALSE)),"",VLOOKUP(B287,Trier!$A$1:$G$32,7,FALSE))</f>
        <v>miy</v>
      </c>
      <c r="I287" s="19">
        <v>5.6</v>
      </c>
      <c r="J287" s="23">
        <v>1</v>
      </c>
      <c r="K287" s="21">
        <f t="shared" si="60"/>
        <v>483.84</v>
      </c>
      <c r="L287" s="18">
        <f>IF(ISERROR(VLOOKUP(B287,Trier!$A$1:$H$32,8,FALSE)),"",VLOOKUP(B287,Trier!$A$1:$H$32,8,FALSE))</f>
        <v>0</v>
      </c>
      <c r="M287" s="22"/>
      <c r="N287" s="23"/>
      <c r="O287" s="24" t="str">
        <f t="shared" si="57"/>
        <v/>
      </c>
      <c r="P287" s="18">
        <f>IF(ISERROR(VLOOKUP(B287,Trier!$A$1:$I$32,9,FALSE)),"",VLOOKUP(B287,Trier!$A$1:$I$32,9,FALSE))</f>
        <v>0</v>
      </c>
      <c r="Q287" s="22"/>
      <c r="R287" s="23"/>
      <c r="S287" s="24" t="str">
        <f t="shared" si="61"/>
        <v/>
      </c>
      <c r="T287" s="21">
        <f t="shared" si="59"/>
        <v>483.84</v>
      </c>
      <c r="U287" s="25">
        <f>MONTH(A:A)</f>
        <v>11</v>
      </c>
      <c r="V287" s="26">
        <f>YEAR(A:A)</f>
        <v>2014</v>
      </c>
      <c r="W287" s="27"/>
      <c r="Y287" s="29"/>
    </row>
    <row r="288" spans="1:25" s="28" customFormat="1" ht="18" x14ac:dyDescent="0.25">
      <c r="A288" s="14">
        <v>41963</v>
      </c>
      <c r="B288" s="15">
        <v>821</v>
      </c>
      <c r="C288" s="15">
        <f>IF(ISNA(VLOOKUP(B288,Trier!$A$1:$E$32,2,FALSE)),"",VLOOKUP(B288,Trier!$A$1:$E$32,2,FALSE))</f>
        <v>921</v>
      </c>
      <c r="D288" s="15">
        <f>IF(ISNA(VLOOKUP(B288,Trier!$A$1:$E$32,3,FALSE)),"",VLOOKUP(B288,Trier!$A$1:$E$32,3,FALSE))</f>
        <v>104</v>
      </c>
      <c r="E288" s="16" t="str">
        <f>IF(ISNA(VLOOKUP(B288,Trier!$A$1:$E$32,4,FALSE)),"",VLOOKUP(B288,Trier!$A$1:$E$32,4,FALSE))</f>
        <v>aubergine1</v>
      </c>
      <c r="F288" s="17" t="str">
        <f>IF(ISNA(VLOOKUP(B288,Trier!$A$1:$E$32,5,FALSE)),"",VLOOKUP(B288,Trier!$A$1:$E$32,5,FALSE))</f>
        <v>aubergine</v>
      </c>
      <c r="G288" s="15">
        <f>IF(ISERROR(VLOOKUP(B288,Trier!$A$1:$F$32,6,FALSE)),"",VLOOKUP(B288,Trier!$A$1:$F$32,6,FALSE))</f>
        <v>2</v>
      </c>
      <c r="H288" s="18" t="str">
        <f>IF(ISERROR(VLOOKUP(B288,Trier!$A$1:$G$32,7,FALSE)),"",VLOOKUP(B288,Trier!$A$1:$G$32,7,FALSE))</f>
        <v>l:!</v>
      </c>
      <c r="I288" s="19">
        <v>10</v>
      </c>
      <c r="J288" s="23">
        <v>32</v>
      </c>
      <c r="K288" s="21">
        <f t="shared" si="60"/>
        <v>27</v>
      </c>
      <c r="L288" s="18" t="str">
        <f>IF(ISERROR(VLOOKUP(B288,Trier!$A$1:$H$32,8,FALSE)),"",VLOOKUP(B288,Trier!$A$1:$H$32,8,FALSE))</f>
        <v>hfdhg</v>
      </c>
      <c r="M288" s="22">
        <v>10</v>
      </c>
      <c r="N288" s="23">
        <v>6.5</v>
      </c>
      <c r="O288" s="24">
        <f t="shared" si="57"/>
        <v>132.92307692307693</v>
      </c>
      <c r="P288" s="18">
        <f>IF(ISERROR(VLOOKUP(B288,Trier!$A$1:$I$32,9,FALSE)),"",VLOOKUP(B288,Trier!$A$1:$I$32,9,FALSE))</f>
        <v>0</v>
      </c>
      <c r="Q288" s="22"/>
      <c r="R288" s="23"/>
      <c r="S288" s="24" t="str">
        <f t="shared" si="61"/>
        <v/>
      </c>
      <c r="T288" s="21">
        <f t="shared" si="59"/>
        <v>159.92307692307693</v>
      </c>
      <c r="U288" s="25">
        <f>MONTH(A:A)</f>
        <v>11</v>
      </c>
      <c r="V288" s="26">
        <f>YEAR(A:A)</f>
        <v>2014</v>
      </c>
      <c r="W288" s="27"/>
      <c r="Y288" s="29"/>
    </row>
    <row r="289" spans="1:25" s="28" customFormat="1" ht="18" x14ac:dyDescent="0.25">
      <c r="A289" s="14">
        <v>41963</v>
      </c>
      <c r="B289" s="15">
        <v>820</v>
      </c>
      <c r="C289" s="15">
        <f>IF(ISNA(VLOOKUP(B289,Trier!$A$1:$E$32,2,FALSE)),"",VLOOKUP(B289,Trier!$A$1:$E$32,2,FALSE))</f>
        <v>920</v>
      </c>
      <c r="D289" s="15">
        <f>IF(ISNA(VLOOKUP(B289,Trier!$A$1:$E$32,3,FALSE)),"",VLOOKUP(B289,Trier!$A$1:$E$32,3,FALSE))</f>
        <v>104</v>
      </c>
      <c r="E289" s="16" t="str">
        <f>IF(ISNA(VLOOKUP(B289,Trier!$A$1:$E$32,4,FALSE)),"",VLOOKUP(B289,Trier!$A$1:$E$32,4,FALSE))</f>
        <v>cornichons1</v>
      </c>
      <c r="F289" s="17" t="str">
        <f>IF(ISNA(VLOOKUP(B289,Trier!$A$1:$E$32,5,FALSE)),"",VLOOKUP(B289,Trier!$A$1:$E$32,5,FALSE))</f>
        <v>cornichons</v>
      </c>
      <c r="G289" s="15">
        <f>IF(ISERROR(VLOOKUP(B289,Trier!$A$1:$F$32,6,FALSE)),"",VLOOKUP(B289,Trier!$A$1:$F$32,6,FALSE))</f>
        <v>1</v>
      </c>
      <c r="H289" s="18" t="str">
        <f>IF(ISERROR(VLOOKUP(B289,Trier!$A$1:$G$32,7,FALSE)),"",VLOOKUP(B289,Trier!$A$1:$G$32,7,FALSE))</f>
        <v>kiu</v>
      </c>
      <c r="I289" s="19">
        <v>10</v>
      </c>
      <c r="J289" s="23">
        <v>20</v>
      </c>
      <c r="K289" s="21">
        <f t="shared" si="60"/>
        <v>43.2</v>
      </c>
      <c r="L289" s="18">
        <f>IF(ISERROR(VLOOKUP(B289,Trier!$A$1:$H$32,8,FALSE)),"",VLOOKUP(B289,Trier!$A$1:$H$32,8,FALSE))</f>
        <v>0</v>
      </c>
      <c r="M289" s="22"/>
      <c r="N289" s="23"/>
      <c r="O289" s="24" t="str">
        <f t="shared" si="57"/>
        <v/>
      </c>
      <c r="P289" s="18">
        <f>IF(ISERROR(VLOOKUP(B289,Trier!$A$1:$I$32,9,FALSE)),"",VLOOKUP(B289,Trier!$A$1:$I$32,9,FALSE))</f>
        <v>0</v>
      </c>
      <c r="Q289" s="22"/>
      <c r="R289" s="23"/>
      <c r="S289" s="24" t="str">
        <f t="shared" si="61"/>
        <v/>
      </c>
      <c r="T289" s="21">
        <f t="shared" si="59"/>
        <v>43.2</v>
      </c>
      <c r="U289" s="25">
        <f>MONTH(A:A)</f>
        <v>11</v>
      </c>
      <c r="V289" s="26">
        <f>YEAR(A:A)</f>
        <v>2014</v>
      </c>
      <c r="W289" s="27"/>
      <c r="Y289" s="29"/>
    </row>
    <row r="290" spans="1:25" s="28" customFormat="1" ht="18" x14ac:dyDescent="0.25">
      <c r="A290" s="14">
        <v>41969</v>
      </c>
      <c r="B290" s="15">
        <v>807</v>
      </c>
      <c r="C290" s="15">
        <f>IF(ISNA(VLOOKUP(B290,Trier!$A$1:$E$32,2,FALSE)),"",VLOOKUP(B290,Trier!$A$1:$E$32,2,FALSE))</f>
        <v>907</v>
      </c>
      <c r="D290" s="15">
        <f>IF(ISNA(VLOOKUP(B290,Trier!$A$1:$E$32,3,FALSE)),"",VLOOKUP(B290,Trier!$A$1:$E$32,3,FALSE))</f>
        <v>104</v>
      </c>
      <c r="E290" s="16" t="str">
        <f>IF(ISNA(VLOOKUP(B290,Trier!$A$1:$E$32,4,FALSE)),"",VLOOKUP(B290,Trier!$A$1:$E$32,4,FALSE))</f>
        <v>patate douce1</v>
      </c>
      <c r="F290" s="17" t="str">
        <f>IF(ISNA(VLOOKUP(B290,Trier!$A$1:$E$32,5,FALSE)),"",VLOOKUP(B290,Trier!$A$1:$E$32,5,FALSE))</f>
        <v>patate douce</v>
      </c>
      <c r="G290" s="15">
        <f>IF(ISERROR(VLOOKUP(B290,Trier!$A$1:$F$32,6,FALSE)),"",VLOOKUP(B290,Trier!$A$1:$F$32,6,FALSE))</f>
        <v>1</v>
      </c>
      <c r="H290" s="18" t="str">
        <f>IF(ISERROR(VLOOKUP(B290,Trier!$A$1:$G$32,7,FALSE)),"",VLOOKUP(B290,Trier!$A$1:$G$32,7,FALSE))</f>
        <v>te</v>
      </c>
      <c r="I290" s="19">
        <v>10</v>
      </c>
      <c r="J290" s="23">
        <v>18</v>
      </c>
      <c r="K290" s="21">
        <f t="shared" si="60"/>
        <v>48.000000000000007</v>
      </c>
      <c r="L290" s="18">
        <f>IF(ISERROR(VLOOKUP(B290,Trier!$A$1:$H$32,8,FALSE)),"",VLOOKUP(B290,Trier!$A$1:$H$32,8,FALSE))</f>
        <v>0</v>
      </c>
      <c r="M290" s="22"/>
      <c r="N290" s="23"/>
      <c r="O290" s="24" t="str">
        <f t="shared" ref="O290:O321" si="62" xml:space="preserve"> IF(ISERROR(M290/N290*86.4),"",M290/N290*86.4)</f>
        <v/>
      </c>
      <c r="P290" s="18">
        <f>IF(ISERROR(VLOOKUP(B290,Trier!$A$1:$I$32,9,FALSE)),"",VLOOKUP(B290,Trier!$A$1:$I$32,9,FALSE))</f>
        <v>0</v>
      </c>
      <c r="Q290" s="22"/>
      <c r="R290" s="23"/>
      <c r="S290" s="24" t="str">
        <f t="shared" si="61"/>
        <v/>
      </c>
      <c r="T290" s="21">
        <f t="shared" ref="T290:T321" si="63">IF(ISERROR(SUM(K290,O290,S290)),"",SUM(K290,O290,S290))</f>
        <v>48.000000000000007</v>
      </c>
      <c r="U290" s="25">
        <f>MONTH(A:A)</f>
        <v>11</v>
      </c>
      <c r="V290" s="26">
        <f>YEAR(A:A)</f>
        <v>2014</v>
      </c>
      <c r="W290" s="27"/>
      <c r="Y290" s="29"/>
    </row>
    <row r="291" spans="1:25" s="28" customFormat="1" ht="18" x14ac:dyDescent="0.25">
      <c r="A291" s="14">
        <v>41969</v>
      </c>
      <c r="B291" s="15">
        <v>808</v>
      </c>
      <c r="C291" s="15">
        <f>IF(ISNA(VLOOKUP(B291,Trier!$A$1:$E$32,2,FALSE)),"",VLOOKUP(B291,Trier!$A$1:$E$32,2,FALSE))</f>
        <v>908</v>
      </c>
      <c r="D291" s="15">
        <f>IF(ISNA(VLOOKUP(B291,Trier!$A$1:$E$32,3,FALSE)),"",VLOOKUP(B291,Trier!$A$1:$E$32,3,FALSE))</f>
        <v>104</v>
      </c>
      <c r="E291" s="16" t="str">
        <f>IF(ISNA(VLOOKUP(B291,Trier!$A$1:$E$32,4,FALSE)),"",VLOOKUP(B291,Trier!$A$1:$E$32,4,FALSE))</f>
        <v>avocat1</v>
      </c>
      <c r="F291" s="17" t="str">
        <f>IF(ISNA(VLOOKUP(B291,Trier!$A$1:$E$32,5,FALSE)),"",VLOOKUP(B291,Trier!$A$1:$E$32,5,FALSE))</f>
        <v>avocat</v>
      </c>
      <c r="G291" s="15">
        <f>IF(ISERROR(VLOOKUP(B291,Trier!$A$1:$F$32,6,FALSE)),"",VLOOKUP(B291,Trier!$A$1:$F$32,6,FALSE))</f>
        <v>1</v>
      </c>
      <c r="H291" s="18" t="str">
        <f>IF(ISERROR(VLOOKUP(B291,Trier!$A$1:$G$32,7,FALSE)),"",VLOOKUP(B291,Trier!$A$1:$G$32,7,FALSE))</f>
        <v>yty</v>
      </c>
      <c r="I291" s="19">
        <v>10</v>
      </c>
      <c r="J291" s="23">
        <v>27</v>
      </c>
      <c r="K291" s="21">
        <f t="shared" si="60"/>
        <v>32</v>
      </c>
      <c r="L291" s="18">
        <f>IF(ISERROR(VLOOKUP(B291,Trier!$A$1:$H$32,8,FALSE)),"",VLOOKUP(B291,Trier!$A$1:$H$32,8,FALSE))</f>
        <v>0</v>
      </c>
      <c r="M291" s="22"/>
      <c r="N291" s="23"/>
      <c r="O291" s="24" t="str">
        <f t="shared" si="62"/>
        <v/>
      </c>
      <c r="P291" s="18">
        <f>IF(ISERROR(VLOOKUP(B291,Trier!$A$1:$I$32,9,FALSE)),"",VLOOKUP(B291,Trier!$A$1:$I$32,9,FALSE))</f>
        <v>0</v>
      </c>
      <c r="Q291" s="22"/>
      <c r="R291" s="23"/>
      <c r="S291" s="24" t="str">
        <f t="shared" si="61"/>
        <v/>
      </c>
      <c r="T291" s="21">
        <f t="shared" si="63"/>
        <v>32</v>
      </c>
      <c r="U291" s="25">
        <f>MONTH(A:A)</f>
        <v>11</v>
      </c>
      <c r="V291" s="26">
        <f>YEAR(A:A)</f>
        <v>2014</v>
      </c>
      <c r="W291" s="27"/>
      <c r="Y291" s="29"/>
    </row>
    <row r="292" spans="1:25" s="28" customFormat="1" ht="18" x14ac:dyDescent="0.25">
      <c r="A292" s="14">
        <v>41969</v>
      </c>
      <c r="B292" s="15">
        <v>810</v>
      </c>
      <c r="C292" s="15">
        <f>IF(ISNA(VLOOKUP(B292,Trier!$A$1:$E$32,2,FALSE)),"",VLOOKUP(B292,Trier!$A$1:$E$32,2,FALSE))</f>
        <v>910</v>
      </c>
      <c r="D292" s="15">
        <f>IF(ISNA(VLOOKUP(B292,Trier!$A$1:$E$32,3,FALSE)),"",VLOOKUP(B292,Trier!$A$1:$E$32,3,FALSE))</f>
        <v>104</v>
      </c>
      <c r="E292" s="16" t="str">
        <f>IF(ISNA(VLOOKUP(B292,Trier!$A$1:$E$32,4,FALSE)),"",VLOOKUP(B292,Trier!$A$1:$E$32,4,FALSE))</f>
        <v>potimaron1</v>
      </c>
      <c r="F292" s="17" t="str">
        <f>IF(ISNA(VLOOKUP(B292,Trier!$A$1:$E$32,5,FALSE)),"",VLOOKUP(B292,Trier!$A$1:$E$32,5,FALSE))</f>
        <v>potimaron</v>
      </c>
      <c r="G292" s="15">
        <f>IF(ISERROR(VLOOKUP(B292,Trier!$A$1:$F$32,6,FALSE)),"",VLOOKUP(B292,Trier!$A$1:$F$32,6,FALSE))</f>
        <v>2</v>
      </c>
      <c r="H292" s="18" t="str">
        <f>IF(ISERROR(VLOOKUP(B292,Trier!$A$1:$G$32,7,FALSE)),"",VLOOKUP(B292,Trier!$A$1:$G$32,7,FALSE))</f>
        <v>te</v>
      </c>
      <c r="I292" s="19">
        <v>10</v>
      </c>
      <c r="J292" s="23">
        <v>43</v>
      </c>
      <c r="K292" s="21">
        <f t="shared" si="60"/>
        <v>20.093023255813954</v>
      </c>
      <c r="L292" s="18" t="str">
        <f>IF(ISERROR(VLOOKUP(B292,Trier!$A$1:$H$32,8,FALSE)),"",VLOOKUP(B292,Trier!$A$1:$H$32,8,FALSE))</f>
        <v>tkjtdj</v>
      </c>
      <c r="M292" s="22"/>
      <c r="N292" s="23"/>
      <c r="O292" s="24" t="str">
        <f t="shared" si="62"/>
        <v/>
      </c>
      <c r="P292" s="18">
        <f>IF(ISERROR(VLOOKUP(B292,Trier!$A$1:$I$32,9,FALSE)),"",VLOOKUP(B292,Trier!$A$1:$I$32,9,FALSE))</f>
        <v>0</v>
      </c>
      <c r="Q292" s="22"/>
      <c r="R292" s="23"/>
      <c r="S292" s="24" t="str">
        <f t="shared" si="61"/>
        <v/>
      </c>
      <c r="T292" s="21">
        <f t="shared" si="63"/>
        <v>20.093023255813954</v>
      </c>
      <c r="U292" s="25">
        <f>MONTH(A:A)</f>
        <v>11</v>
      </c>
      <c r="V292" s="26">
        <f>YEAR(A:A)</f>
        <v>2014</v>
      </c>
      <c r="W292" s="27"/>
      <c r="Y292" s="29"/>
    </row>
    <row r="293" spans="1:25" s="28" customFormat="1" ht="18" x14ac:dyDescent="0.25">
      <c r="A293" s="14">
        <v>41969</v>
      </c>
      <c r="B293" s="15">
        <v>809</v>
      </c>
      <c r="C293" s="15">
        <f>IF(ISNA(VLOOKUP(B293,Trier!$A$1:$E$32,2,FALSE)),"",VLOOKUP(B293,Trier!$A$1:$E$32,2,FALSE))</f>
        <v>909</v>
      </c>
      <c r="D293" s="15">
        <f>IF(ISNA(VLOOKUP(B293,Trier!$A$1:$E$32,3,FALSE)),"",VLOOKUP(B293,Trier!$A$1:$E$32,3,FALSE))</f>
        <v>104</v>
      </c>
      <c r="E293" s="16" t="str">
        <f>IF(ISNA(VLOOKUP(B293,Trier!$A$1:$E$32,4,FALSE)),"",VLOOKUP(B293,Trier!$A$1:$E$32,4,FALSE))</f>
        <v>artichauts1</v>
      </c>
      <c r="F293" s="17" t="str">
        <f>IF(ISNA(VLOOKUP(B293,Trier!$A$1:$E$32,5,FALSE)),"",VLOOKUP(B293,Trier!$A$1:$E$32,5,FALSE))</f>
        <v>artichauts</v>
      </c>
      <c r="G293" s="15">
        <f>IF(ISERROR(VLOOKUP(B293,Trier!$A$1:$F$32,6,FALSE)),"",VLOOKUP(B293,Trier!$A$1:$F$32,6,FALSE))</f>
        <v>2</v>
      </c>
      <c r="H293" s="18" t="str">
        <f>IF(ISERROR(VLOOKUP(B293,Trier!$A$1:$G$32,7,FALSE)),"",VLOOKUP(B293,Trier!$A$1:$G$32,7,FALSE))</f>
        <v>k</v>
      </c>
      <c r="I293" s="19">
        <v>10</v>
      </c>
      <c r="J293" s="23">
        <v>44</v>
      </c>
      <c r="K293" s="21">
        <f t="shared" si="60"/>
        <v>19.636363636363637</v>
      </c>
      <c r="L293" s="18" t="str">
        <f>IF(ISERROR(VLOOKUP(B293,Trier!$A$1:$H$32,8,FALSE)),"",VLOOKUP(B293,Trier!$A$1:$H$32,8,FALSE))</f>
        <v>tjkedk,</v>
      </c>
      <c r="M293" s="22"/>
      <c r="N293" s="23"/>
      <c r="O293" s="24" t="str">
        <f t="shared" si="62"/>
        <v/>
      </c>
      <c r="P293" s="18">
        <f>IF(ISERROR(VLOOKUP(B293,Trier!$A$1:$I$32,9,FALSE)),"",VLOOKUP(B293,Trier!$A$1:$I$32,9,FALSE))</f>
        <v>0</v>
      </c>
      <c r="Q293" s="22"/>
      <c r="R293" s="23"/>
      <c r="S293" s="24" t="str">
        <f t="shared" si="61"/>
        <v/>
      </c>
      <c r="T293" s="21">
        <f t="shared" si="63"/>
        <v>19.636363636363637</v>
      </c>
      <c r="U293" s="25">
        <f>MONTH(A:A)</f>
        <v>11</v>
      </c>
      <c r="V293" s="26">
        <f>YEAR(A:A)</f>
        <v>2014</v>
      </c>
      <c r="W293" s="27"/>
      <c r="Y293" s="29"/>
    </row>
    <row r="294" spans="1:25" s="28" customFormat="1" ht="18" x14ac:dyDescent="0.25">
      <c r="A294" s="14">
        <v>41969</v>
      </c>
      <c r="B294" s="15">
        <v>816</v>
      </c>
      <c r="C294" s="15">
        <f>IF(ISNA(VLOOKUP(B294,Trier!$A$1:$E$32,2,FALSE)),"",VLOOKUP(B294,Trier!$A$1:$E$32,2,FALSE))</f>
        <v>916</v>
      </c>
      <c r="D294" s="15">
        <f>IF(ISNA(VLOOKUP(B294,Trier!$A$1:$E$32,3,FALSE)),"",VLOOKUP(B294,Trier!$A$1:$E$32,3,FALSE))</f>
        <v>104</v>
      </c>
      <c r="E294" s="16" t="str">
        <f>IF(ISNA(VLOOKUP(B294,Trier!$A$1:$E$32,4,FALSE)),"",VLOOKUP(B294,Trier!$A$1:$E$32,4,FALSE))</f>
        <v>raisin1</v>
      </c>
      <c r="F294" s="17" t="str">
        <f>IF(ISNA(VLOOKUP(B294,Trier!$A$1:$E$32,5,FALSE)),"",VLOOKUP(B294,Trier!$A$1:$E$32,5,FALSE))</f>
        <v>raisin</v>
      </c>
      <c r="G294" s="15">
        <f>IF(ISERROR(VLOOKUP(B294,Trier!$A$1:$F$32,6,FALSE)),"",VLOOKUP(B294,Trier!$A$1:$F$32,6,FALSE))</f>
        <v>3</v>
      </c>
      <c r="H294" s="18" t="str">
        <f>IF(ISERROR(VLOOKUP(B294,Trier!$A$1:$G$32,7,FALSE)),"",VLOOKUP(B294,Trier!$A$1:$G$32,7,FALSE))</f>
        <v>tery</v>
      </c>
      <c r="I294" s="19">
        <v>10</v>
      </c>
      <c r="J294" s="23">
        <v>135</v>
      </c>
      <c r="K294" s="21">
        <f t="shared" si="60"/>
        <v>6.4</v>
      </c>
      <c r="L294" s="18" t="str">
        <f>IF(ISERROR(VLOOKUP(B294,Trier!$A$1:$H$32,8,FALSE)),"",VLOOKUP(B294,Trier!$A$1:$H$32,8,FALSE))</f>
        <v>frshsj</v>
      </c>
      <c r="M294" s="22">
        <v>10</v>
      </c>
      <c r="N294" s="23">
        <v>170</v>
      </c>
      <c r="O294" s="24">
        <f t="shared" si="62"/>
        <v>5.0823529411764712</v>
      </c>
      <c r="P294" s="18" t="str">
        <f>IF(ISERROR(VLOOKUP(B294,Trier!$A$1:$I$32,9,FALSE)),"",VLOOKUP(B294,Trier!$A$1:$I$32,9,FALSE))</f>
        <v>jdhjs</v>
      </c>
      <c r="Q294" s="22">
        <v>10</v>
      </c>
      <c r="R294" s="23">
        <v>13</v>
      </c>
      <c r="S294" s="24">
        <f t="shared" si="61"/>
        <v>66.461538461538467</v>
      </c>
      <c r="T294" s="21">
        <f t="shared" si="63"/>
        <v>77.943891402714939</v>
      </c>
      <c r="U294" s="25">
        <f>MONTH(A:A)</f>
        <v>11</v>
      </c>
      <c r="V294" s="26">
        <f>YEAR(A:A)</f>
        <v>2014</v>
      </c>
      <c r="W294" s="27"/>
      <c r="Y294" s="29"/>
    </row>
    <row r="295" spans="1:25" s="28" customFormat="1" ht="18" x14ac:dyDescent="0.25">
      <c r="A295" s="14">
        <v>41969</v>
      </c>
      <c r="B295" s="15">
        <v>817</v>
      </c>
      <c r="C295" s="15">
        <f>IF(ISNA(VLOOKUP(B295,Trier!$A$1:$E$32,2,FALSE)),"",VLOOKUP(B295,Trier!$A$1:$E$32,2,FALSE))</f>
        <v>917</v>
      </c>
      <c r="D295" s="15">
        <f>IF(ISNA(VLOOKUP(B295,Trier!$A$1:$E$32,3,FALSE)),"",VLOOKUP(B295,Trier!$A$1:$E$32,3,FALSE))</f>
        <v>104</v>
      </c>
      <c r="E295" s="16" t="str">
        <f>IF(ISNA(VLOOKUP(B295,Trier!$A$1:$E$32,4,FALSE)),"",VLOOKUP(B295,Trier!$A$1:$E$32,4,FALSE))</f>
        <v>fraise1</v>
      </c>
      <c r="F295" s="17" t="str">
        <f>IF(ISNA(VLOOKUP(B295,Trier!$A$1:$E$32,5,FALSE)),"",VLOOKUP(B295,Trier!$A$1:$E$32,5,FALSE))</f>
        <v>fraise</v>
      </c>
      <c r="G295" s="15">
        <f>IF(ISERROR(VLOOKUP(B295,Trier!$A$1:$F$32,6,FALSE)),"",VLOOKUP(B295,Trier!$A$1:$F$32,6,FALSE))</f>
        <v>2</v>
      </c>
      <c r="H295" s="18" t="str">
        <f>IF(ISERROR(VLOOKUP(B295,Trier!$A$1:$G$32,7,FALSE)),"",VLOOKUP(B295,Trier!$A$1:$G$32,7,FALSE))</f>
        <v>kuy</v>
      </c>
      <c r="I295" s="19">
        <v>10</v>
      </c>
      <c r="J295" s="23">
        <v>25</v>
      </c>
      <c r="K295" s="21">
        <f t="shared" si="60"/>
        <v>34.56</v>
      </c>
      <c r="L295" s="18" t="str">
        <f>IF(ISERROR(VLOOKUP(B295,Trier!$A$1:$H$32,8,FALSE)),"",VLOOKUP(B295,Trier!$A$1:$H$32,8,FALSE))</f>
        <v>gfshs</v>
      </c>
      <c r="M295" s="22">
        <v>10</v>
      </c>
      <c r="N295" s="23">
        <v>7</v>
      </c>
      <c r="O295" s="24">
        <f t="shared" si="62"/>
        <v>123.42857142857144</v>
      </c>
      <c r="P295" s="18">
        <f>IF(ISERROR(VLOOKUP(B295,Trier!$A$1:$I$32,9,FALSE)),"",VLOOKUP(B295,Trier!$A$1:$I$32,9,FALSE))</f>
        <v>0</v>
      </c>
      <c r="Q295" s="22"/>
      <c r="R295" s="23"/>
      <c r="S295" s="24" t="str">
        <f t="shared" si="61"/>
        <v/>
      </c>
      <c r="T295" s="21">
        <f t="shared" si="63"/>
        <v>157.98857142857145</v>
      </c>
      <c r="U295" s="25">
        <f>MONTH(A:A)</f>
        <v>11</v>
      </c>
      <c r="V295" s="26">
        <f>YEAR(A:A)</f>
        <v>2014</v>
      </c>
      <c r="W295" s="27"/>
      <c r="Y295" s="29"/>
    </row>
    <row r="296" spans="1:25" s="28" customFormat="1" ht="18" x14ac:dyDescent="0.25">
      <c r="A296" s="14">
        <v>41969</v>
      </c>
      <c r="B296" s="15">
        <v>818</v>
      </c>
      <c r="C296" s="15">
        <f>IF(ISNA(VLOOKUP(B296,Trier!$A$1:$E$32,2,FALSE)),"",VLOOKUP(B296,Trier!$A$1:$E$32,2,FALSE))</f>
        <v>918</v>
      </c>
      <c r="D296" s="15">
        <f>IF(ISNA(VLOOKUP(B296,Trier!$A$1:$E$32,3,FALSE)),"",VLOOKUP(B296,Trier!$A$1:$E$32,3,FALSE))</f>
        <v>104</v>
      </c>
      <c r="E296" s="16" t="str">
        <f>IF(ISNA(VLOOKUP(B296,Trier!$A$1:$E$32,4,FALSE)),"",VLOOKUP(B296,Trier!$A$1:$E$32,4,FALSE))</f>
        <v>salade1</v>
      </c>
      <c r="F296" s="17" t="str">
        <f>IF(ISNA(VLOOKUP(B296,Trier!$A$1:$E$32,5,FALSE)),"",VLOOKUP(B296,Trier!$A$1:$E$32,5,FALSE))</f>
        <v>salade</v>
      </c>
      <c r="G296" s="15">
        <f>IF(ISERROR(VLOOKUP(B296,Trier!$A$1:$F$32,6,FALSE)),"",VLOOKUP(B296,Trier!$A$1:$F$32,6,FALSE))</f>
        <v>1</v>
      </c>
      <c r="H296" s="18" t="str">
        <f>IF(ISERROR(VLOOKUP(B296,Trier!$A$1:$G$32,7,FALSE)),"",VLOOKUP(B296,Trier!$A$1:$G$32,7,FALSE))</f>
        <v>yty</v>
      </c>
      <c r="I296" s="19">
        <v>10</v>
      </c>
      <c r="J296" s="23">
        <v>18</v>
      </c>
      <c r="K296" s="21">
        <f t="shared" si="60"/>
        <v>48.000000000000007</v>
      </c>
      <c r="L296" s="18">
        <f>IF(ISERROR(VLOOKUP(B296,Trier!$A$1:$H$32,8,FALSE)),"",VLOOKUP(B296,Trier!$A$1:$H$32,8,FALSE))</f>
        <v>0</v>
      </c>
      <c r="M296" s="22"/>
      <c r="N296" s="23"/>
      <c r="O296" s="24" t="str">
        <f t="shared" si="62"/>
        <v/>
      </c>
      <c r="P296" s="18">
        <f>IF(ISERROR(VLOOKUP(B296,Trier!$A$1:$I$32,9,FALSE)),"",VLOOKUP(B296,Trier!$A$1:$I$32,9,FALSE))</f>
        <v>0</v>
      </c>
      <c r="Q296" s="22"/>
      <c r="R296" s="23"/>
      <c r="S296" s="24" t="str">
        <f t="shared" si="61"/>
        <v/>
      </c>
      <c r="T296" s="21">
        <f t="shared" si="63"/>
        <v>48.000000000000007</v>
      </c>
      <c r="U296" s="25">
        <f>MONTH(A:A)</f>
        <v>11</v>
      </c>
      <c r="V296" s="26">
        <f>YEAR(A:A)</f>
        <v>2014</v>
      </c>
      <c r="W296" s="27"/>
      <c r="Y296" s="29"/>
    </row>
    <row r="297" spans="1:25" s="28" customFormat="1" ht="18" x14ac:dyDescent="0.25">
      <c r="A297" s="14">
        <v>41992</v>
      </c>
      <c r="B297" s="15">
        <v>823</v>
      </c>
      <c r="C297" s="15">
        <f>IF(ISNA(VLOOKUP(B297,Trier!$A$1:$E$32,2,FALSE)),"",VLOOKUP(B297,Trier!$A$1:$E$32,2,FALSE))</f>
        <v>923</v>
      </c>
      <c r="D297" s="15">
        <f>IF(ISNA(VLOOKUP(B297,Trier!$A$1:$E$32,3,FALSE)),"",VLOOKUP(B297,Trier!$A$1:$E$32,3,FALSE))</f>
        <v>104</v>
      </c>
      <c r="E297" s="16" t="str">
        <f>IF(ISNA(VLOOKUP(B297,Trier!$A$1:$E$32,4,FALSE)),"",VLOOKUP(B297,Trier!$A$1:$E$32,4,FALSE))</f>
        <v>Osfond1</v>
      </c>
      <c r="F297" s="17" t="str">
        <f>IF(ISNA(VLOOKUP(B297,Trier!$A$1:$E$32,5,FALSE)),"",VLOOKUP(B297,Trier!$A$1:$E$32,5,FALSE))</f>
        <v>noisette</v>
      </c>
      <c r="G297" s="15">
        <f>IF(ISERROR(VLOOKUP(B297,Trier!$A$1:$F$32,6,FALSE)),"",VLOOKUP(B297,Trier!$A$1:$F$32,6,FALSE))</f>
        <v>1</v>
      </c>
      <c r="H297" s="18" t="str">
        <f>IF(ISERROR(VLOOKUP(B297,Trier!$A$1:$G$32,7,FALSE)),"",VLOOKUP(B297,Trier!$A$1:$G$32,7,FALSE))</f>
        <v>om</v>
      </c>
      <c r="I297" s="19">
        <v>10</v>
      </c>
      <c r="J297" s="23">
        <v>7</v>
      </c>
      <c r="K297" s="21">
        <f t="shared" si="60"/>
        <v>123.42857142857144</v>
      </c>
      <c r="L297" s="18">
        <f>IF(ISERROR(VLOOKUP(B297,Trier!$A$1:$H$32,8,FALSE)),"",VLOOKUP(B297,Trier!$A$1:$H$32,8,FALSE))</f>
        <v>0</v>
      </c>
      <c r="M297" s="22"/>
      <c r="N297" s="23"/>
      <c r="O297" s="24" t="str">
        <f t="shared" si="62"/>
        <v/>
      </c>
      <c r="P297" s="18">
        <f>IF(ISERROR(VLOOKUP(B297,Trier!$A$1:$I$32,9,FALSE)),"",VLOOKUP(B297,Trier!$A$1:$I$32,9,FALSE))</f>
        <v>0</v>
      </c>
      <c r="Q297" s="22"/>
      <c r="R297" s="23"/>
      <c r="S297" s="24" t="str">
        <f t="shared" si="61"/>
        <v/>
      </c>
      <c r="T297" s="21">
        <f t="shared" si="63"/>
        <v>123.42857142857144</v>
      </c>
      <c r="U297" s="25">
        <f>MONTH(A:A)</f>
        <v>12</v>
      </c>
      <c r="V297" s="26">
        <f>YEAR(A:A)</f>
        <v>2014</v>
      </c>
      <c r="W297" s="27"/>
      <c r="Y297" s="29"/>
    </row>
    <row r="298" spans="1:25" s="28" customFormat="1" ht="18" x14ac:dyDescent="0.25">
      <c r="A298" s="14">
        <v>42013</v>
      </c>
      <c r="B298" s="15">
        <v>801</v>
      </c>
      <c r="C298" s="15">
        <f>IF(ISNA(VLOOKUP(B298,Trier!$A$1:$E$32,2,FALSE)),"",VLOOKUP(B298,Trier!$A$1:$E$32,2,FALSE))</f>
        <v>901</v>
      </c>
      <c r="D298" s="15">
        <f>IF(ISNA(VLOOKUP(B298,Trier!$A$1:$E$32,3,FALSE)),"",VLOOKUP(B298,Trier!$A$1:$E$32,3,FALSE))</f>
        <v>104</v>
      </c>
      <c r="E298" s="16" t="str">
        <f>IF(ISNA(VLOOKUP(B298,Trier!$A$1:$E$32,4,FALSE)),"",VLOOKUP(B298,Trier!$A$1:$E$32,4,FALSE))</f>
        <v>melon1</v>
      </c>
      <c r="F298" s="17" t="str">
        <f>IF(ISNA(VLOOKUP(B298,Trier!$A$1:$E$32,5,FALSE)),"",VLOOKUP(B298,Trier!$A$1:$E$32,5,FALSE))</f>
        <v>melon</v>
      </c>
      <c r="G298" s="15">
        <f>IF(ISERROR(VLOOKUP(B298,Trier!$A$1:$F$32,6,FALSE)),"",VLOOKUP(B298,Trier!$A$1:$F$32,6,FALSE))</f>
        <v>2</v>
      </c>
      <c r="H298" s="18" t="str">
        <f>IF(ISERROR(VLOOKUP(B298,Trier!$A$1:$G$32,7,FALSE)),"",VLOOKUP(B298,Trier!$A$1:$G$32,7,FALSE))</f>
        <v>bb</v>
      </c>
      <c r="I298" s="19">
        <v>10</v>
      </c>
      <c r="J298" s="23">
        <v>14</v>
      </c>
      <c r="K298" s="21">
        <f t="shared" si="60"/>
        <v>61.714285714285722</v>
      </c>
      <c r="L298" s="18" t="str">
        <f>IF(ISERROR(VLOOKUP(B298,Trier!$A$1:$H$32,8,FALSE)),"",VLOOKUP(B298,Trier!$A$1:$H$32,8,FALSE))</f>
        <v>nd,</v>
      </c>
      <c r="M298" s="22">
        <v>10</v>
      </c>
      <c r="N298" s="23">
        <v>14</v>
      </c>
      <c r="O298" s="24">
        <f t="shared" si="62"/>
        <v>61.714285714285722</v>
      </c>
      <c r="P298" s="18">
        <f>IF(ISERROR(VLOOKUP(B298,Trier!$A$1:$I$32,9,FALSE)),"",VLOOKUP(B298,Trier!$A$1:$I$32,9,FALSE))</f>
        <v>0</v>
      </c>
      <c r="Q298" s="22"/>
      <c r="R298" s="23"/>
      <c r="S298" s="24" t="str">
        <f t="shared" si="61"/>
        <v/>
      </c>
      <c r="T298" s="21">
        <f t="shared" si="63"/>
        <v>123.42857142857144</v>
      </c>
      <c r="U298" s="25">
        <f>MONTH(A:A)</f>
        <v>1</v>
      </c>
      <c r="V298" s="26">
        <f>YEAR(A:A)</f>
        <v>2015</v>
      </c>
      <c r="W298" s="27"/>
      <c r="Y298" s="29"/>
    </row>
    <row r="299" spans="1:25" s="28" customFormat="1" ht="18" x14ac:dyDescent="0.25">
      <c r="A299" s="14">
        <v>42017</v>
      </c>
      <c r="B299" s="15">
        <v>821</v>
      </c>
      <c r="C299" s="15">
        <f>IF(ISNA(VLOOKUP(B299,Trier!$A$1:$E$32,2,FALSE)),"",VLOOKUP(B299,Trier!$A$1:$E$32,2,FALSE))</f>
        <v>921</v>
      </c>
      <c r="D299" s="15">
        <f>IF(ISNA(VLOOKUP(B299,Trier!$A$1:$E$32,3,FALSE)),"",VLOOKUP(B299,Trier!$A$1:$E$32,3,FALSE))</f>
        <v>104</v>
      </c>
      <c r="E299" s="16" t="str">
        <f>IF(ISNA(VLOOKUP(B299,Trier!$A$1:$E$32,4,FALSE)),"",VLOOKUP(B299,Trier!$A$1:$E$32,4,FALSE))</f>
        <v>aubergine1</v>
      </c>
      <c r="F299" s="17" t="str">
        <f>IF(ISNA(VLOOKUP(B299,Trier!$A$1:$E$32,5,FALSE)),"",VLOOKUP(B299,Trier!$A$1:$E$32,5,FALSE))</f>
        <v>aubergine</v>
      </c>
      <c r="G299" s="15">
        <f>IF(ISERROR(VLOOKUP(B299,Trier!$A$1:$F$32,6,FALSE)),"",VLOOKUP(B299,Trier!$A$1:$F$32,6,FALSE))</f>
        <v>2</v>
      </c>
      <c r="H299" s="18" t="str">
        <f>IF(ISERROR(VLOOKUP(B299,Trier!$A$1:$G$32,7,FALSE)),"",VLOOKUP(B299,Trier!$A$1:$G$32,7,FALSE))</f>
        <v>l:!</v>
      </c>
      <c r="I299" s="19">
        <v>10</v>
      </c>
      <c r="J299" s="23">
        <v>22</v>
      </c>
      <c r="K299" s="21">
        <f t="shared" si="60"/>
        <v>39.272727272727273</v>
      </c>
      <c r="L299" s="18" t="str">
        <f>IF(ISERROR(VLOOKUP(B299,Trier!$A$1:$H$32,8,FALSE)),"",VLOOKUP(B299,Trier!$A$1:$H$32,8,FALSE))</f>
        <v>hfdhg</v>
      </c>
      <c r="M299" s="22"/>
      <c r="N299" s="23"/>
      <c r="O299" s="24" t="str">
        <f t="shared" si="62"/>
        <v/>
      </c>
      <c r="P299" s="18">
        <f>IF(ISERROR(VLOOKUP(B299,Trier!$A$1:$I$32,9,FALSE)),"",VLOOKUP(B299,Trier!$A$1:$I$32,9,FALSE))</f>
        <v>0</v>
      </c>
      <c r="Q299" s="22"/>
      <c r="R299" s="23"/>
      <c r="S299" s="24" t="str">
        <f t="shared" si="61"/>
        <v/>
      </c>
      <c r="T299" s="21">
        <f t="shared" si="63"/>
        <v>39.272727272727273</v>
      </c>
      <c r="U299" s="25">
        <f>MONTH(A:A)</f>
        <v>1</v>
      </c>
      <c r="V299" s="26">
        <f>YEAR(A:A)</f>
        <v>2015</v>
      </c>
      <c r="W299" s="27"/>
      <c r="Y299" s="29"/>
    </row>
    <row r="300" spans="1:25" s="28" customFormat="1" ht="18" x14ac:dyDescent="0.25">
      <c r="A300" s="14">
        <v>42017</v>
      </c>
      <c r="B300" s="15">
        <v>820</v>
      </c>
      <c r="C300" s="15">
        <f>IF(ISNA(VLOOKUP(B300,Trier!$A$1:$E$32,2,FALSE)),"",VLOOKUP(B300,Trier!$A$1:$E$32,2,FALSE))</f>
        <v>920</v>
      </c>
      <c r="D300" s="15">
        <f>IF(ISNA(VLOOKUP(B300,Trier!$A$1:$E$32,3,FALSE)),"",VLOOKUP(B300,Trier!$A$1:$E$32,3,FALSE))</f>
        <v>104</v>
      </c>
      <c r="E300" s="16" t="str">
        <f>IF(ISNA(VLOOKUP(B300,Trier!$A$1:$E$32,4,FALSE)),"",VLOOKUP(B300,Trier!$A$1:$E$32,4,FALSE))</f>
        <v>cornichons1</v>
      </c>
      <c r="F300" s="17" t="str">
        <f>IF(ISNA(VLOOKUP(B300,Trier!$A$1:$E$32,5,FALSE)),"",VLOOKUP(B300,Trier!$A$1:$E$32,5,FALSE))</f>
        <v>cornichons</v>
      </c>
      <c r="G300" s="15">
        <f>IF(ISERROR(VLOOKUP(B300,Trier!$A$1:$F$32,6,FALSE)),"",VLOOKUP(B300,Trier!$A$1:$F$32,6,FALSE))</f>
        <v>1</v>
      </c>
      <c r="H300" s="18" t="str">
        <f>IF(ISERROR(VLOOKUP(B300,Trier!$A$1:$G$32,7,FALSE)),"",VLOOKUP(B300,Trier!$A$1:$G$32,7,FALSE))</f>
        <v>kiu</v>
      </c>
      <c r="I300" s="19">
        <v>10</v>
      </c>
      <c r="J300" s="23">
        <v>8</v>
      </c>
      <c r="K300" s="21">
        <f t="shared" si="60"/>
        <v>108</v>
      </c>
      <c r="L300" s="18">
        <f>IF(ISERROR(VLOOKUP(B300,Trier!$A$1:$H$32,8,FALSE)),"",VLOOKUP(B300,Trier!$A$1:$H$32,8,FALSE))</f>
        <v>0</v>
      </c>
      <c r="M300" s="22"/>
      <c r="N300" s="23"/>
      <c r="O300" s="24" t="str">
        <f t="shared" si="62"/>
        <v/>
      </c>
      <c r="P300" s="18">
        <f>IF(ISERROR(VLOOKUP(B300,Trier!$A$1:$I$32,9,FALSE)),"",VLOOKUP(B300,Trier!$A$1:$I$32,9,FALSE))</f>
        <v>0</v>
      </c>
      <c r="Q300" s="22"/>
      <c r="R300" s="23"/>
      <c r="S300" s="24" t="str">
        <f t="shared" si="61"/>
        <v/>
      </c>
      <c r="T300" s="21">
        <f t="shared" si="63"/>
        <v>108</v>
      </c>
      <c r="U300" s="25">
        <f>MONTH(A:A)</f>
        <v>1</v>
      </c>
      <c r="V300" s="26">
        <f>YEAR(A:A)</f>
        <v>2015</v>
      </c>
      <c r="W300" s="27"/>
      <c r="Y300" s="29"/>
    </row>
    <row r="301" spans="1:25" s="28" customFormat="1" ht="18" x14ac:dyDescent="0.25">
      <c r="A301" s="14">
        <v>42026</v>
      </c>
      <c r="B301" s="15">
        <v>828</v>
      </c>
      <c r="C301" s="15">
        <f>IF(ISNA(VLOOKUP(B301,Trier!$A$1:$E$32,2,FALSE)),"",VLOOKUP(B301,Trier!$A$1:$E$32,2,FALSE))</f>
        <v>928</v>
      </c>
      <c r="D301" s="15">
        <f>IF(ISNA(VLOOKUP(B301,Trier!$A$1:$E$32,3,FALSE)),"",VLOOKUP(B301,Trier!$A$1:$E$32,3,FALSE))</f>
        <v>104</v>
      </c>
      <c r="E301" s="16" t="str">
        <f>IF(ISNA(VLOOKUP(B301,Trier!$A$1:$E$32,4,FALSE)),"",VLOOKUP(B301,Trier!$A$1:$E$32,4,FALSE))</f>
        <v>Radis1</v>
      </c>
      <c r="F301" s="17" t="str">
        <f>IF(ISNA(VLOOKUP(B301,Trier!$A$1:$E$32,5,FALSE)),"",VLOOKUP(B301,Trier!$A$1:$E$32,5,FALSE))</f>
        <v>Radis</v>
      </c>
      <c r="G301" s="15">
        <f>IF(ISERROR(VLOOKUP(B301,Trier!$A$1:$F$32,6,FALSE)),"",VLOOKUP(B301,Trier!$A$1:$F$32,6,FALSE))</f>
        <v>1</v>
      </c>
      <c r="H301" s="18" t="str">
        <f>IF(ISERROR(VLOOKUP(B301,Trier!$A$1:$G$32,7,FALSE)),"",VLOOKUP(B301,Trier!$A$1:$G$32,7,FALSE))</f>
        <v>ur</v>
      </c>
      <c r="I301" s="19">
        <v>10</v>
      </c>
      <c r="J301" s="23">
        <v>40</v>
      </c>
      <c r="K301" s="21">
        <f t="shared" si="60"/>
        <v>21.6</v>
      </c>
      <c r="L301" s="18">
        <f>IF(ISERROR(VLOOKUP(B301,Trier!$A$1:$H$32,8,FALSE)),"",VLOOKUP(B301,Trier!$A$1:$H$32,8,FALSE))</f>
        <v>0</v>
      </c>
      <c r="M301" s="22"/>
      <c r="N301" s="23"/>
      <c r="O301" s="24" t="str">
        <f t="shared" si="62"/>
        <v/>
      </c>
      <c r="P301" s="18">
        <f>IF(ISERROR(VLOOKUP(B301,Trier!$A$1:$I$32,9,FALSE)),"",VLOOKUP(B301,Trier!$A$1:$I$32,9,FALSE))</f>
        <v>0</v>
      </c>
      <c r="Q301" s="22"/>
      <c r="R301" s="23"/>
      <c r="S301" s="24" t="str">
        <f t="shared" si="61"/>
        <v/>
      </c>
      <c r="T301" s="21">
        <f t="shared" si="63"/>
        <v>21.6</v>
      </c>
      <c r="U301" s="25">
        <f>MONTH(A:A)</f>
        <v>1</v>
      </c>
      <c r="V301" s="26">
        <f>YEAR(A:A)</f>
        <v>2015</v>
      </c>
      <c r="W301" s="27"/>
      <c r="Y301" s="29"/>
    </row>
    <row r="302" spans="1:25" s="28" customFormat="1" ht="18" x14ac:dyDescent="0.25">
      <c r="A302" s="14">
        <v>42026</v>
      </c>
      <c r="B302" s="15">
        <v>811</v>
      </c>
      <c r="C302" s="15">
        <f>IF(ISNA(VLOOKUP(B302,Trier!$A$1:$E$32,2,FALSE)),"",VLOOKUP(B302,Trier!$A$1:$E$32,2,FALSE))</f>
        <v>911</v>
      </c>
      <c r="D302" s="15">
        <f>IF(ISNA(VLOOKUP(B302,Trier!$A$1:$E$32,3,FALSE)),"",VLOOKUP(B302,Trier!$A$1:$E$32,3,FALSE))</f>
        <v>104</v>
      </c>
      <c r="E302" s="16" t="str">
        <f>IF(ISNA(VLOOKUP(B302,Trier!$A$1:$E$32,4,FALSE)),"",VLOOKUP(B302,Trier!$A$1:$E$32,4,FALSE))</f>
        <v>potiron1</v>
      </c>
      <c r="F302" s="17" t="str">
        <f>IF(ISNA(VLOOKUP(B302,Trier!$A$1:$E$32,5,FALSE)),"",VLOOKUP(B302,Trier!$A$1:$E$32,5,FALSE))</f>
        <v>potiron</v>
      </c>
      <c r="G302" s="15">
        <f>IF(ISERROR(VLOOKUP(B302,Trier!$A$1:$F$32,6,FALSE)),"",VLOOKUP(B302,Trier!$A$1:$F$32,6,FALSE))</f>
        <v>1</v>
      </c>
      <c r="H302" s="18" t="str">
        <f>IF(ISERROR(VLOOKUP(B302,Trier!$A$1:$G$32,7,FALSE)),"",VLOOKUP(B302,Trier!$A$1:$G$32,7,FALSE))</f>
        <v>iku</v>
      </c>
      <c r="I302" s="19">
        <v>10</v>
      </c>
      <c r="J302" s="23">
        <v>35</v>
      </c>
      <c r="K302" s="21">
        <f t="shared" si="60"/>
        <v>24.685714285714287</v>
      </c>
      <c r="L302" s="18" t="str">
        <f>IF(ISERROR(VLOOKUP(B302,Trier!$A$1:$H$32,8,FALSE)),"",VLOOKUP(B302,Trier!$A$1:$H$32,8,FALSE))</f>
        <v>srj,dnd</v>
      </c>
      <c r="M302" s="22"/>
      <c r="N302" s="23"/>
      <c r="O302" s="24" t="str">
        <f t="shared" si="62"/>
        <v/>
      </c>
      <c r="P302" s="18">
        <f>IF(ISERROR(VLOOKUP(B302,Trier!$A$1:$I$32,9,FALSE)),"",VLOOKUP(B302,Trier!$A$1:$I$32,9,FALSE))</f>
        <v>0</v>
      </c>
      <c r="Q302" s="22"/>
      <c r="R302" s="23"/>
      <c r="S302" s="24" t="str">
        <f t="shared" si="61"/>
        <v/>
      </c>
      <c r="T302" s="21">
        <f t="shared" si="63"/>
        <v>24.685714285714287</v>
      </c>
      <c r="U302" s="25">
        <f>MONTH(A:A)</f>
        <v>1</v>
      </c>
      <c r="V302" s="26">
        <f>YEAR(A:A)</f>
        <v>2015</v>
      </c>
      <c r="W302" s="27"/>
      <c r="Y302" s="29"/>
    </row>
    <row r="303" spans="1:25" s="28" customFormat="1" ht="18" x14ac:dyDescent="0.25">
      <c r="A303" s="14">
        <v>42026</v>
      </c>
      <c r="B303" s="15">
        <v>813</v>
      </c>
      <c r="C303" s="15">
        <f>IF(ISNA(VLOOKUP(B303,Trier!$A$1:$E$32,2,FALSE)),"",VLOOKUP(B303,Trier!$A$1:$E$32,2,FALSE))</f>
        <v>913</v>
      </c>
      <c r="D303" s="15">
        <f>IF(ISNA(VLOOKUP(B303,Trier!$A$1:$E$32,3,FALSE)),"",VLOOKUP(B303,Trier!$A$1:$E$32,3,FALSE))</f>
        <v>104</v>
      </c>
      <c r="E303" s="16" t="str">
        <f>IF(ISNA(VLOOKUP(B303,Trier!$A$1:$E$32,4,FALSE)),"",VLOOKUP(B303,Trier!$A$1:$E$32,4,FALSE))</f>
        <v>cactus1</v>
      </c>
      <c r="F303" s="17" t="str">
        <f>IF(ISNA(VLOOKUP(B303,Trier!$A$1:$E$32,5,FALSE)),"",VLOOKUP(B303,Trier!$A$1:$E$32,5,FALSE))</f>
        <v>cactus</v>
      </c>
      <c r="G303" s="15">
        <f>IF(ISERROR(VLOOKUP(B303,Trier!$A$1:$F$32,6,FALSE)),"",VLOOKUP(B303,Trier!$A$1:$F$32,6,FALSE))</f>
        <v>1</v>
      </c>
      <c r="H303" s="18" t="str">
        <f>IF(ISERROR(VLOOKUP(B303,Trier!$A$1:$G$32,7,FALSE)),"",VLOOKUP(B303,Trier!$A$1:$G$32,7,FALSE))</f>
        <v>uj</v>
      </c>
      <c r="I303" s="19">
        <v>10</v>
      </c>
      <c r="J303" s="23">
        <v>55</v>
      </c>
      <c r="K303" s="21">
        <f t="shared" ref="K303:K327" si="64" xml:space="preserve"> IF(ISERROR(I303/J303*86.4),"",I303/J303*86.4)</f>
        <v>15.709090909090911</v>
      </c>
      <c r="L303" s="18">
        <f>IF(ISERROR(VLOOKUP(B303,Trier!$A$1:$H$32,8,FALSE)),"",VLOOKUP(B303,Trier!$A$1:$H$32,8,FALSE))</f>
        <v>0</v>
      </c>
      <c r="M303" s="22"/>
      <c r="N303" s="23"/>
      <c r="O303" s="24" t="str">
        <f t="shared" si="62"/>
        <v/>
      </c>
      <c r="P303" s="18">
        <f>IF(ISERROR(VLOOKUP(B303,Trier!$A$1:$I$32,9,FALSE)),"",VLOOKUP(B303,Trier!$A$1:$I$32,9,FALSE))</f>
        <v>0</v>
      </c>
      <c r="Q303" s="22"/>
      <c r="R303" s="23"/>
      <c r="S303" s="24" t="str">
        <f t="shared" si="61"/>
        <v/>
      </c>
      <c r="T303" s="21">
        <f t="shared" si="63"/>
        <v>15.709090909090911</v>
      </c>
      <c r="U303" s="25">
        <f>MONTH(A:A)</f>
        <v>1</v>
      </c>
      <c r="V303" s="26">
        <f>YEAR(A:A)</f>
        <v>2015</v>
      </c>
      <c r="W303" s="27"/>
      <c r="Y303" s="29"/>
    </row>
    <row r="304" spans="1:25" s="28" customFormat="1" ht="18" x14ac:dyDescent="0.25">
      <c r="A304" s="14">
        <v>42026</v>
      </c>
      <c r="B304" s="15">
        <v>824</v>
      </c>
      <c r="C304" s="15">
        <f>IF(ISNA(VLOOKUP(B304,Trier!$A$1:$E$32,2,FALSE)),"",VLOOKUP(B304,Trier!$A$1:$E$32,2,FALSE))</f>
        <v>924</v>
      </c>
      <c r="D304" s="15">
        <f>IF(ISNA(VLOOKUP(B304,Trier!$A$1:$E$32,3,FALSE)),"",VLOOKUP(B304,Trier!$A$1:$E$32,3,FALSE))</f>
        <v>104</v>
      </c>
      <c r="E304" s="16" t="str">
        <f>IF(ISNA(VLOOKUP(B304,Trier!$A$1:$E$32,4,FALSE)),"",VLOOKUP(B304,Trier!$A$1:$E$32,4,FALSE))</f>
        <v>poreaux1</v>
      </c>
      <c r="F304" s="17" t="str">
        <f>IF(ISNA(VLOOKUP(B304,Trier!$A$1:$E$32,5,FALSE)),"",VLOOKUP(B304,Trier!$A$1:$E$32,5,FALSE))</f>
        <v>poireaux</v>
      </c>
      <c r="G304" s="15">
        <f>IF(ISERROR(VLOOKUP(B304,Trier!$A$1:$F$32,6,FALSE)),"",VLOOKUP(B304,Trier!$A$1:$F$32,6,FALSE))</f>
        <v>1</v>
      </c>
      <c r="H304" s="18" t="str">
        <f>IF(ISERROR(VLOOKUP(B304,Trier!$A$1:$G$32,7,FALSE)),"",VLOOKUP(B304,Trier!$A$1:$G$32,7,FALSE))</f>
        <v>hghf</v>
      </c>
      <c r="I304" s="19">
        <v>10</v>
      </c>
      <c r="J304" s="23">
        <v>44</v>
      </c>
      <c r="K304" s="21">
        <f t="shared" si="64"/>
        <v>19.636363636363637</v>
      </c>
      <c r="L304" s="18">
        <f>IF(ISERROR(VLOOKUP(B304,Trier!$A$1:$H$32,8,FALSE)),"",VLOOKUP(B304,Trier!$A$1:$H$32,8,FALSE))</f>
        <v>0</v>
      </c>
      <c r="M304" s="22"/>
      <c r="N304" s="23"/>
      <c r="O304" s="24" t="str">
        <f t="shared" si="62"/>
        <v/>
      </c>
      <c r="P304" s="18">
        <f>IF(ISERROR(VLOOKUP(B304,Trier!$A$1:$I$32,9,FALSE)),"",VLOOKUP(B304,Trier!$A$1:$I$32,9,FALSE))</f>
        <v>0</v>
      </c>
      <c r="Q304" s="22"/>
      <c r="R304" s="23"/>
      <c r="S304" s="24" t="str">
        <f t="shared" si="61"/>
        <v/>
      </c>
      <c r="T304" s="21">
        <f t="shared" si="63"/>
        <v>19.636363636363637</v>
      </c>
      <c r="U304" s="25">
        <f>MONTH(A:A)</f>
        <v>1</v>
      </c>
      <c r="V304" s="26">
        <f>YEAR(A:A)</f>
        <v>2015</v>
      </c>
      <c r="W304" s="27"/>
      <c r="Y304" s="29"/>
    </row>
    <row r="305" spans="1:25" s="28" customFormat="1" ht="18" x14ac:dyDescent="0.25">
      <c r="A305" s="14">
        <v>42026</v>
      </c>
      <c r="B305" s="15">
        <v>825</v>
      </c>
      <c r="C305" s="15">
        <f>IF(ISNA(VLOOKUP(B305,Trier!$A$1:$E$32,2,FALSE)),"",VLOOKUP(B305,Trier!$A$1:$E$32,2,FALSE))</f>
        <v>925</v>
      </c>
      <c r="D305" s="15">
        <f>IF(ISNA(VLOOKUP(B305,Trier!$A$1:$E$32,3,FALSE)),"",VLOOKUP(B305,Trier!$A$1:$E$32,3,FALSE))</f>
        <v>104</v>
      </c>
      <c r="E305" s="16" t="str">
        <f>IF(ISNA(VLOOKUP(B305,Trier!$A$1:$E$32,4,FALSE)),"",VLOOKUP(B305,Trier!$A$1:$E$32,4,FALSE))</f>
        <v>courgette1</v>
      </c>
      <c r="F305" s="17" t="str">
        <f>IF(ISNA(VLOOKUP(B305,Trier!$A$1:$E$32,5,FALSE)),"",VLOOKUP(B305,Trier!$A$1:$E$32,5,FALSE))</f>
        <v>courgette</v>
      </c>
      <c r="G305" s="15">
        <f>IF(ISERROR(VLOOKUP(B305,Trier!$A$1:$F$32,6,FALSE)),"",VLOOKUP(B305,Trier!$A$1:$F$32,6,FALSE))</f>
        <v>2</v>
      </c>
      <c r="H305" s="18" t="str">
        <f>IF(ISERROR(VLOOKUP(B305,Trier!$A$1:$G$32,7,FALSE)),"",VLOOKUP(B305,Trier!$A$1:$G$32,7,FALSE))</f>
        <v>ly</v>
      </c>
      <c r="I305" s="19">
        <v>10</v>
      </c>
      <c r="J305" s="23">
        <v>115</v>
      </c>
      <c r="K305" s="21">
        <f t="shared" si="64"/>
        <v>7.5130434782608697</v>
      </c>
      <c r="L305" s="18" t="str">
        <f>IF(ISERROR(VLOOKUP(B305,Trier!$A$1:$H$32,8,FALSE)),"",VLOOKUP(B305,Trier!$A$1:$H$32,8,FALSE))</f>
        <v>xcbfd</v>
      </c>
      <c r="M305" s="22">
        <v>10</v>
      </c>
      <c r="N305" s="23">
        <v>62</v>
      </c>
      <c r="O305" s="24">
        <f t="shared" si="62"/>
        <v>13.935483870967742</v>
      </c>
      <c r="P305" s="18">
        <f>IF(ISERROR(VLOOKUP(B305,Trier!$A$1:$I$32,9,FALSE)),"",VLOOKUP(B305,Trier!$A$1:$I$32,9,FALSE))</f>
        <v>0</v>
      </c>
      <c r="Q305" s="22"/>
      <c r="R305" s="23"/>
      <c r="S305" s="24" t="str">
        <f t="shared" si="61"/>
        <v/>
      </c>
      <c r="T305" s="21">
        <f t="shared" si="63"/>
        <v>21.448527349228613</v>
      </c>
      <c r="U305" s="25">
        <f>MONTH(A:A)</f>
        <v>1</v>
      </c>
      <c r="V305" s="26">
        <f>YEAR(A:A)</f>
        <v>2015</v>
      </c>
      <c r="W305" s="27"/>
      <c r="Y305" s="29"/>
    </row>
    <row r="306" spans="1:25" s="28" customFormat="1" ht="18" x14ac:dyDescent="0.25">
      <c r="A306" s="14">
        <v>42027</v>
      </c>
      <c r="B306" s="15">
        <v>807</v>
      </c>
      <c r="C306" s="15">
        <f>IF(ISNA(VLOOKUP(B306,Trier!$A$1:$E$32,2,FALSE)),"",VLOOKUP(B306,Trier!$A$1:$E$32,2,FALSE))</f>
        <v>907</v>
      </c>
      <c r="D306" s="15">
        <f>IF(ISNA(VLOOKUP(B306,Trier!$A$1:$E$32,3,FALSE)),"",VLOOKUP(B306,Trier!$A$1:$E$32,3,FALSE))</f>
        <v>104</v>
      </c>
      <c r="E306" s="16" t="str">
        <f>IF(ISNA(VLOOKUP(B306,Trier!$A$1:$E$32,4,FALSE)),"",VLOOKUP(B306,Trier!$A$1:$E$32,4,FALSE))</f>
        <v>patate douce1</v>
      </c>
      <c r="F306" s="17" t="str">
        <f>IF(ISNA(VLOOKUP(B306,Trier!$A$1:$E$32,5,FALSE)),"",VLOOKUP(B306,Trier!$A$1:$E$32,5,FALSE))</f>
        <v>patate douce</v>
      </c>
      <c r="G306" s="15">
        <f>IF(ISERROR(VLOOKUP(B306,Trier!$A$1:$F$32,6,FALSE)),"",VLOOKUP(B306,Trier!$A$1:$F$32,6,FALSE))</f>
        <v>1</v>
      </c>
      <c r="H306" s="18" t="str">
        <f>IF(ISERROR(VLOOKUP(B306,Trier!$A$1:$G$32,7,FALSE)),"",VLOOKUP(B306,Trier!$A$1:$G$32,7,FALSE))</f>
        <v>te</v>
      </c>
      <c r="I306" s="19">
        <v>10</v>
      </c>
      <c r="J306" s="23">
        <v>13</v>
      </c>
      <c r="K306" s="21">
        <f t="shared" si="64"/>
        <v>66.461538461538467</v>
      </c>
      <c r="L306" s="18">
        <f>IF(ISERROR(VLOOKUP(B306,Trier!$A$1:$H$32,8,FALSE)),"",VLOOKUP(B306,Trier!$A$1:$H$32,8,FALSE))</f>
        <v>0</v>
      </c>
      <c r="M306" s="22"/>
      <c r="N306" s="23"/>
      <c r="O306" s="24" t="str">
        <f t="shared" si="62"/>
        <v/>
      </c>
      <c r="P306" s="18">
        <f>IF(ISERROR(VLOOKUP(B306,Trier!$A$1:$I$32,9,FALSE)),"",VLOOKUP(B306,Trier!$A$1:$I$32,9,FALSE))</f>
        <v>0</v>
      </c>
      <c r="Q306" s="22"/>
      <c r="R306" s="23"/>
      <c r="S306" s="24" t="str">
        <f t="shared" si="61"/>
        <v/>
      </c>
      <c r="T306" s="21">
        <f t="shared" si="63"/>
        <v>66.461538461538467</v>
      </c>
      <c r="U306" s="25">
        <f>MONTH(A:A)</f>
        <v>1</v>
      </c>
      <c r="V306" s="26">
        <f>YEAR(A:A)</f>
        <v>2015</v>
      </c>
      <c r="W306" s="27"/>
      <c r="Y306" s="29"/>
    </row>
    <row r="307" spans="1:25" s="28" customFormat="1" ht="18" x14ac:dyDescent="0.25">
      <c r="A307" s="14">
        <v>42027</v>
      </c>
      <c r="B307" s="15">
        <v>808</v>
      </c>
      <c r="C307" s="15">
        <f>IF(ISNA(VLOOKUP(B307,Trier!$A$1:$E$32,2,FALSE)),"",VLOOKUP(B307,Trier!$A$1:$E$32,2,FALSE))</f>
        <v>908</v>
      </c>
      <c r="D307" s="15">
        <f>IF(ISNA(VLOOKUP(B307,Trier!$A$1:$E$32,3,FALSE)),"",VLOOKUP(B307,Trier!$A$1:$E$32,3,FALSE))</f>
        <v>104</v>
      </c>
      <c r="E307" s="16" t="str">
        <f>IF(ISNA(VLOOKUP(B307,Trier!$A$1:$E$32,4,FALSE)),"",VLOOKUP(B307,Trier!$A$1:$E$32,4,FALSE))</f>
        <v>avocat1</v>
      </c>
      <c r="F307" s="17" t="str">
        <f>IF(ISNA(VLOOKUP(B307,Trier!$A$1:$E$32,5,FALSE)),"",VLOOKUP(B307,Trier!$A$1:$E$32,5,FALSE))</f>
        <v>avocat</v>
      </c>
      <c r="G307" s="15">
        <f>IF(ISERROR(VLOOKUP(B307,Trier!$A$1:$F$32,6,FALSE)),"",VLOOKUP(B307,Trier!$A$1:$F$32,6,FALSE))</f>
        <v>1</v>
      </c>
      <c r="H307" s="18" t="str">
        <f>IF(ISERROR(VLOOKUP(B307,Trier!$A$1:$G$32,7,FALSE)),"",VLOOKUP(B307,Trier!$A$1:$G$32,7,FALSE))</f>
        <v>yty</v>
      </c>
      <c r="I307" s="19">
        <v>10</v>
      </c>
      <c r="J307" s="23">
        <v>15</v>
      </c>
      <c r="K307" s="21">
        <f t="shared" si="64"/>
        <v>57.6</v>
      </c>
      <c r="L307" s="18">
        <f>IF(ISERROR(VLOOKUP(B307,Trier!$A$1:$H$32,8,FALSE)),"",VLOOKUP(B307,Trier!$A$1:$H$32,8,FALSE))</f>
        <v>0</v>
      </c>
      <c r="M307" s="22"/>
      <c r="N307" s="23"/>
      <c r="O307" s="24" t="str">
        <f t="shared" si="62"/>
        <v/>
      </c>
      <c r="P307" s="18">
        <f>IF(ISERROR(VLOOKUP(B307,Trier!$A$1:$I$32,9,FALSE)),"",VLOOKUP(B307,Trier!$A$1:$I$32,9,FALSE))</f>
        <v>0</v>
      </c>
      <c r="Q307" s="22"/>
      <c r="R307" s="23"/>
      <c r="S307" s="24" t="str">
        <f t="shared" si="61"/>
        <v/>
      </c>
      <c r="T307" s="21">
        <f t="shared" si="63"/>
        <v>57.6</v>
      </c>
      <c r="U307" s="25">
        <f>MONTH(A:A)</f>
        <v>1</v>
      </c>
      <c r="V307" s="26">
        <f>YEAR(A:A)</f>
        <v>2015</v>
      </c>
      <c r="W307" s="27"/>
      <c r="Y307" s="29"/>
    </row>
    <row r="308" spans="1:25" s="28" customFormat="1" ht="18" x14ac:dyDescent="0.25">
      <c r="A308" s="14">
        <v>42027</v>
      </c>
      <c r="B308" s="15">
        <v>810</v>
      </c>
      <c r="C308" s="15">
        <f>IF(ISNA(VLOOKUP(B308,Trier!$A$1:$E$32,2,FALSE)),"",VLOOKUP(B308,Trier!$A$1:$E$32,2,FALSE))</f>
        <v>910</v>
      </c>
      <c r="D308" s="15">
        <f>IF(ISNA(VLOOKUP(B308,Trier!$A$1:$E$32,3,FALSE)),"",VLOOKUP(B308,Trier!$A$1:$E$32,3,FALSE))</f>
        <v>104</v>
      </c>
      <c r="E308" s="16" t="str">
        <f>IF(ISNA(VLOOKUP(B308,Trier!$A$1:$E$32,4,FALSE)),"",VLOOKUP(B308,Trier!$A$1:$E$32,4,FALSE))</f>
        <v>potimaron1</v>
      </c>
      <c r="F308" s="17" t="str">
        <f>IF(ISNA(VLOOKUP(B308,Trier!$A$1:$E$32,5,FALSE)),"",VLOOKUP(B308,Trier!$A$1:$E$32,5,FALSE))</f>
        <v>potimaron</v>
      </c>
      <c r="G308" s="15">
        <f>IF(ISERROR(VLOOKUP(B308,Trier!$A$1:$F$32,6,FALSE)),"",VLOOKUP(B308,Trier!$A$1:$F$32,6,FALSE))</f>
        <v>2</v>
      </c>
      <c r="H308" s="18" t="str">
        <f>IF(ISERROR(VLOOKUP(B308,Trier!$A$1:$G$32,7,FALSE)),"",VLOOKUP(B308,Trier!$A$1:$G$32,7,FALSE))</f>
        <v>te</v>
      </c>
      <c r="I308" s="19">
        <v>10</v>
      </c>
      <c r="J308" s="23">
        <v>39</v>
      </c>
      <c r="K308" s="21">
        <f t="shared" si="64"/>
        <v>22.153846153846153</v>
      </c>
      <c r="L308" s="18" t="str">
        <f>IF(ISERROR(VLOOKUP(B308,Trier!$A$1:$H$32,8,FALSE)),"",VLOOKUP(B308,Trier!$A$1:$H$32,8,FALSE))</f>
        <v>tkjtdj</v>
      </c>
      <c r="M308" s="22"/>
      <c r="N308" s="23"/>
      <c r="O308" s="24" t="str">
        <f t="shared" si="62"/>
        <v/>
      </c>
      <c r="P308" s="18">
        <f>IF(ISERROR(VLOOKUP(B308,Trier!$A$1:$I$32,9,FALSE)),"",VLOOKUP(B308,Trier!$A$1:$I$32,9,FALSE))</f>
        <v>0</v>
      </c>
      <c r="Q308" s="22"/>
      <c r="R308" s="23"/>
      <c r="S308" s="24" t="str">
        <f t="shared" si="61"/>
        <v/>
      </c>
      <c r="T308" s="21">
        <f t="shared" si="63"/>
        <v>22.153846153846153</v>
      </c>
      <c r="U308" s="25">
        <f>MONTH(A:A)</f>
        <v>1</v>
      </c>
      <c r="V308" s="26">
        <f>YEAR(A:A)</f>
        <v>2015</v>
      </c>
      <c r="W308" s="27"/>
      <c r="Y308" s="29"/>
    </row>
    <row r="309" spans="1:25" s="28" customFormat="1" ht="18" x14ac:dyDescent="0.25">
      <c r="A309" s="14">
        <v>42027</v>
      </c>
      <c r="B309" s="15">
        <v>809</v>
      </c>
      <c r="C309" s="15">
        <f>IF(ISNA(VLOOKUP(B309,Trier!$A$1:$E$32,2,FALSE)),"",VLOOKUP(B309,Trier!$A$1:$E$32,2,FALSE))</f>
        <v>909</v>
      </c>
      <c r="D309" s="15">
        <f>IF(ISNA(VLOOKUP(B309,Trier!$A$1:$E$32,3,FALSE)),"",VLOOKUP(B309,Trier!$A$1:$E$32,3,FALSE))</f>
        <v>104</v>
      </c>
      <c r="E309" s="16" t="str">
        <f>IF(ISNA(VLOOKUP(B309,Trier!$A$1:$E$32,4,FALSE)),"",VLOOKUP(B309,Trier!$A$1:$E$32,4,FALSE))</f>
        <v>artichauts1</v>
      </c>
      <c r="F309" s="17" t="str">
        <f>IF(ISNA(VLOOKUP(B309,Trier!$A$1:$E$32,5,FALSE)),"",VLOOKUP(B309,Trier!$A$1:$E$32,5,FALSE))</f>
        <v>artichauts</v>
      </c>
      <c r="G309" s="15">
        <f>IF(ISERROR(VLOOKUP(B309,Trier!$A$1:$F$32,6,FALSE)),"",VLOOKUP(B309,Trier!$A$1:$F$32,6,FALSE))</f>
        <v>2</v>
      </c>
      <c r="H309" s="18" t="str">
        <f>IF(ISERROR(VLOOKUP(B309,Trier!$A$1:$G$32,7,FALSE)),"",VLOOKUP(B309,Trier!$A$1:$G$32,7,FALSE))</f>
        <v>k</v>
      </c>
      <c r="I309" s="19">
        <v>10</v>
      </c>
      <c r="J309" s="23">
        <v>33</v>
      </c>
      <c r="K309" s="21">
        <f t="shared" si="64"/>
        <v>26.181818181818183</v>
      </c>
      <c r="L309" s="18" t="str">
        <f>IF(ISERROR(VLOOKUP(B309,Trier!$A$1:$H$32,8,FALSE)),"",VLOOKUP(B309,Trier!$A$1:$H$32,8,FALSE))</f>
        <v>tjkedk,</v>
      </c>
      <c r="M309" s="22"/>
      <c r="N309" s="23"/>
      <c r="O309" s="24" t="str">
        <f t="shared" si="62"/>
        <v/>
      </c>
      <c r="P309" s="18">
        <f>IF(ISERROR(VLOOKUP(B309,Trier!$A$1:$I$32,9,FALSE)),"",VLOOKUP(B309,Trier!$A$1:$I$32,9,FALSE))</f>
        <v>0</v>
      </c>
      <c r="Q309" s="22"/>
      <c r="R309" s="23"/>
      <c r="S309" s="24" t="str">
        <f t="shared" si="61"/>
        <v/>
      </c>
      <c r="T309" s="21">
        <f t="shared" si="63"/>
        <v>26.181818181818183</v>
      </c>
      <c r="U309" s="25">
        <f>MONTH(A:A)</f>
        <v>1</v>
      </c>
      <c r="V309" s="26">
        <f>YEAR(A:A)</f>
        <v>2015</v>
      </c>
      <c r="W309" s="27"/>
      <c r="Y309" s="29"/>
    </row>
    <row r="310" spans="1:25" s="28" customFormat="1" ht="18" x14ac:dyDescent="0.25">
      <c r="A310" s="14">
        <v>42027</v>
      </c>
      <c r="B310" s="15">
        <v>818</v>
      </c>
      <c r="C310" s="15">
        <f>IF(ISNA(VLOOKUP(B310,Trier!$A$1:$E$32,2,FALSE)),"",VLOOKUP(B310,Trier!$A$1:$E$32,2,FALSE))</f>
        <v>918</v>
      </c>
      <c r="D310" s="15">
        <f>IF(ISNA(VLOOKUP(B310,Trier!$A$1:$E$32,3,FALSE)),"",VLOOKUP(B310,Trier!$A$1:$E$32,3,FALSE))</f>
        <v>104</v>
      </c>
      <c r="E310" s="16" t="str">
        <f>IF(ISNA(VLOOKUP(B310,Trier!$A$1:$E$32,4,FALSE)),"",VLOOKUP(B310,Trier!$A$1:$E$32,4,FALSE))</f>
        <v>salade1</v>
      </c>
      <c r="F310" s="17" t="str">
        <f>IF(ISNA(VLOOKUP(B310,Trier!$A$1:$E$32,5,FALSE)),"",VLOOKUP(B310,Trier!$A$1:$E$32,5,FALSE))</f>
        <v>salade</v>
      </c>
      <c r="G310" s="15">
        <f>IF(ISERROR(VLOOKUP(B310,Trier!$A$1:$F$32,6,FALSE)),"",VLOOKUP(B310,Trier!$A$1:$F$32,6,FALSE))</f>
        <v>1</v>
      </c>
      <c r="H310" s="18" t="str">
        <f>IF(ISERROR(VLOOKUP(B310,Trier!$A$1:$G$32,7,FALSE)),"",VLOOKUP(B310,Trier!$A$1:$G$32,7,FALSE))</f>
        <v>yty</v>
      </c>
      <c r="I310" s="19">
        <v>10</v>
      </c>
      <c r="J310" s="23">
        <v>14</v>
      </c>
      <c r="K310" s="21">
        <f t="shared" si="64"/>
        <v>61.714285714285722</v>
      </c>
      <c r="L310" s="18">
        <f>IF(ISERROR(VLOOKUP(B310,Trier!$A$1:$H$32,8,FALSE)),"",VLOOKUP(B310,Trier!$A$1:$H$32,8,FALSE))</f>
        <v>0</v>
      </c>
      <c r="M310" s="22"/>
      <c r="N310" s="23"/>
      <c r="O310" s="24" t="str">
        <f t="shared" si="62"/>
        <v/>
      </c>
      <c r="P310" s="18">
        <f>IF(ISERROR(VLOOKUP(B310,Trier!$A$1:$I$32,9,FALSE)),"",VLOOKUP(B310,Trier!$A$1:$I$32,9,FALSE))</f>
        <v>0</v>
      </c>
      <c r="Q310" s="22"/>
      <c r="R310" s="23"/>
      <c r="S310" s="24" t="str">
        <f t="shared" si="61"/>
        <v/>
      </c>
      <c r="T310" s="21">
        <f t="shared" si="63"/>
        <v>61.714285714285722</v>
      </c>
      <c r="U310" s="25">
        <f>MONTH(A:A)</f>
        <v>1</v>
      </c>
      <c r="V310" s="26">
        <f>YEAR(A:A)</f>
        <v>2015</v>
      </c>
      <c r="W310" s="27"/>
      <c r="Y310" s="29"/>
    </row>
    <row r="311" spans="1:25" s="28" customFormat="1" ht="18" x14ac:dyDescent="0.25">
      <c r="A311" s="14">
        <v>42056</v>
      </c>
      <c r="B311" s="15">
        <v>828</v>
      </c>
      <c r="C311" s="15">
        <f>IF(ISNA(VLOOKUP(B311,Trier!$A$1:$E$32,2,FALSE)),"",VLOOKUP(B311,Trier!$A$1:$E$32,2,FALSE))</f>
        <v>928</v>
      </c>
      <c r="D311" s="15">
        <f>IF(ISNA(VLOOKUP(B311,Trier!$A$1:$E$32,3,FALSE)),"",VLOOKUP(B311,Trier!$A$1:$E$32,3,FALSE))</f>
        <v>104</v>
      </c>
      <c r="E311" s="16" t="str">
        <f>IF(ISNA(VLOOKUP(B311,Trier!$A$1:$E$32,4,FALSE)),"",VLOOKUP(B311,Trier!$A$1:$E$32,4,FALSE))</f>
        <v>Radis1</v>
      </c>
      <c r="F311" s="17" t="str">
        <f>IF(ISNA(VLOOKUP(B311,Trier!$A$1:$E$32,5,FALSE)),"",VLOOKUP(B311,Trier!$A$1:$E$32,5,FALSE))</f>
        <v>Radis</v>
      </c>
      <c r="G311" s="15">
        <f>IF(ISERROR(VLOOKUP(B311,Trier!$A$1:$F$32,6,FALSE)),"",VLOOKUP(B311,Trier!$A$1:$F$32,6,FALSE))</f>
        <v>1</v>
      </c>
      <c r="H311" s="18" t="str">
        <f>IF(ISERROR(VLOOKUP(B311,Trier!$A$1:$G$32,7,FALSE)),"",VLOOKUP(B311,Trier!$A$1:$G$32,7,FALSE))</f>
        <v>ur</v>
      </c>
      <c r="I311" s="19">
        <v>10</v>
      </c>
      <c r="J311" s="23">
        <v>30</v>
      </c>
      <c r="K311" s="21">
        <f t="shared" si="64"/>
        <v>28.8</v>
      </c>
      <c r="L311" s="18">
        <f>IF(ISERROR(VLOOKUP(B311,Trier!$A$1:$H$32,8,FALSE)),"",VLOOKUP(B311,Trier!$A$1:$H$32,8,FALSE))</f>
        <v>0</v>
      </c>
      <c r="M311" s="22"/>
      <c r="N311" s="23"/>
      <c r="O311" s="24" t="str">
        <f t="shared" si="62"/>
        <v/>
      </c>
      <c r="P311" s="18">
        <f>IF(ISERROR(VLOOKUP(B311,Trier!$A$1:$I$32,9,FALSE)),"",VLOOKUP(B311,Trier!$A$1:$I$32,9,FALSE))</f>
        <v>0</v>
      </c>
      <c r="Q311" s="22"/>
      <c r="R311" s="23"/>
      <c r="S311" s="24" t="str">
        <f t="shared" si="61"/>
        <v/>
      </c>
      <c r="T311" s="21">
        <f t="shared" si="63"/>
        <v>28.8</v>
      </c>
      <c r="U311" s="25">
        <f>MONTH(A:A)</f>
        <v>2</v>
      </c>
      <c r="V311" s="26">
        <f>YEAR(A:A)</f>
        <v>2015</v>
      </c>
      <c r="W311" s="27"/>
      <c r="Y311" s="29"/>
    </row>
    <row r="312" spans="1:25" s="28" customFormat="1" ht="18" x14ac:dyDescent="0.25">
      <c r="A312" s="14">
        <v>42090</v>
      </c>
      <c r="B312" s="15">
        <v>821</v>
      </c>
      <c r="C312" s="15">
        <f>IF(ISNA(VLOOKUP(B312,Trier!$A$1:$E$32,2,FALSE)),"",VLOOKUP(B312,Trier!$A$1:$E$32,2,FALSE))</f>
        <v>921</v>
      </c>
      <c r="D312" s="15">
        <f>IF(ISNA(VLOOKUP(B312,Trier!$A$1:$E$32,3,FALSE)),"",VLOOKUP(B312,Trier!$A$1:$E$32,3,FALSE))</f>
        <v>104</v>
      </c>
      <c r="E312" s="16" t="str">
        <f>IF(ISNA(VLOOKUP(B312,Trier!$A$1:$E$32,4,FALSE)),"",VLOOKUP(B312,Trier!$A$1:$E$32,4,FALSE))</f>
        <v>aubergine1</v>
      </c>
      <c r="F312" s="17" t="str">
        <f>IF(ISNA(VLOOKUP(B312,Trier!$A$1:$E$32,5,FALSE)),"",VLOOKUP(B312,Trier!$A$1:$E$32,5,FALSE))</f>
        <v>aubergine</v>
      </c>
      <c r="G312" s="15">
        <f>IF(ISERROR(VLOOKUP(B312,Trier!$A$1:$F$32,6,FALSE)),"",VLOOKUP(B312,Trier!$A$1:$F$32,6,FALSE))</f>
        <v>2</v>
      </c>
      <c r="H312" s="18" t="str">
        <f>IF(ISERROR(VLOOKUP(B312,Trier!$A$1:$G$32,7,FALSE)),"",VLOOKUP(B312,Trier!$A$1:$G$32,7,FALSE))</f>
        <v>l:!</v>
      </c>
      <c r="I312" s="19">
        <v>10</v>
      </c>
      <c r="J312" s="23">
        <v>47</v>
      </c>
      <c r="K312" s="21">
        <f t="shared" si="64"/>
        <v>18.382978723404257</v>
      </c>
      <c r="L312" s="18" t="str">
        <f>IF(ISERROR(VLOOKUP(B312,Trier!$A$1:$H$32,8,FALSE)),"",VLOOKUP(B312,Trier!$A$1:$H$32,8,FALSE))</f>
        <v>hfdhg</v>
      </c>
      <c r="M312" s="22"/>
      <c r="N312" s="23"/>
      <c r="O312" s="24" t="str">
        <f t="shared" si="62"/>
        <v/>
      </c>
      <c r="P312" s="18">
        <f>IF(ISERROR(VLOOKUP(B312,Trier!$A$1:$I$32,9,FALSE)),"",VLOOKUP(B312,Trier!$A$1:$I$32,9,FALSE))</f>
        <v>0</v>
      </c>
      <c r="Q312" s="22"/>
      <c r="R312" s="23"/>
      <c r="S312" s="24" t="str">
        <f t="shared" ref="S312:S322" si="65" xml:space="preserve"> IF(ISERROR(Q312/R312*86.4),"",Q312/R312*86.4)</f>
        <v/>
      </c>
      <c r="T312" s="21">
        <f t="shared" si="63"/>
        <v>18.382978723404257</v>
      </c>
      <c r="U312" s="25">
        <f>MONTH(A:A)</f>
        <v>3</v>
      </c>
      <c r="V312" s="26">
        <f>YEAR(A:A)</f>
        <v>2015</v>
      </c>
      <c r="W312" s="27"/>
      <c r="Y312" s="29"/>
    </row>
    <row r="313" spans="1:25" s="28" customFormat="1" ht="18" x14ac:dyDescent="0.25">
      <c r="A313" s="14">
        <v>42097</v>
      </c>
      <c r="B313" s="15">
        <v>828</v>
      </c>
      <c r="C313" s="15">
        <f>IF(ISNA(VLOOKUP(B313,Trier!$A$1:$E$32,2,FALSE)),"",VLOOKUP(B313,Trier!$A$1:$E$32,2,FALSE))</f>
        <v>928</v>
      </c>
      <c r="D313" s="15">
        <f>IF(ISNA(VLOOKUP(B313,Trier!$A$1:$E$32,3,FALSE)),"",VLOOKUP(B313,Trier!$A$1:$E$32,3,FALSE))</f>
        <v>104</v>
      </c>
      <c r="E313" s="16" t="str">
        <f>IF(ISNA(VLOOKUP(B313,Trier!$A$1:$E$32,4,FALSE)),"",VLOOKUP(B313,Trier!$A$1:$E$32,4,FALSE))</f>
        <v>Radis1</v>
      </c>
      <c r="F313" s="17" t="str">
        <f>IF(ISNA(VLOOKUP(B313,Trier!$A$1:$E$32,5,FALSE)),"",VLOOKUP(B313,Trier!$A$1:$E$32,5,FALSE))</f>
        <v>Radis</v>
      </c>
      <c r="G313" s="15">
        <f>IF(ISERROR(VLOOKUP(B313,Trier!$A$1:$F$32,6,FALSE)),"",VLOOKUP(B313,Trier!$A$1:$F$32,6,FALSE))</f>
        <v>1</v>
      </c>
      <c r="H313" s="18" t="str">
        <f>IF(ISERROR(VLOOKUP(B313,Trier!$A$1:$G$32,7,FALSE)),"",VLOOKUP(B313,Trier!$A$1:$G$32,7,FALSE))</f>
        <v>ur</v>
      </c>
      <c r="I313" s="19">
        <v>10</v>
      </c>
      <c r="J313" s="23">
        <v>35</v>
      </c>
      <c r="K313" s="21">
        <f t="shared" si="64"/>
        <v>24.685714285714287</v>
      </c>
      <c r="L313" s="18">
        <f>IF(ISERROR(VLOOKUP(B313,Trier!$A$1:$H$32,8,FALSE)),"",VLOOKUP(B313,Trier!$A$1:$H$32,8,FALSE))</f>
        <v>0</v>
      </c>
      <c r="M313" s="22"/>
      <c r="N313" s="23"/>
      <c r="O313" s="24" t="str">
        <f t="shared" si="62"/>
        <v/>
      </c>
      <c r="P313" s="18">
        <f>IF(ISERROR(VLOOKUP(B313,Trier!$A$1:$I$32,9,FALSE)),"",VLOOKUP(B313,Trier!$A$1:$I$32,9,FALSE))</f>
        <v>0</v>
      </c>
      <c r="Q313" s="22"/>
      <c r="R313" s="23"/>
      <c r="S313" s="24" t="str">
        <f t="shared" si="65"/>
        <v/>
      </c>
      <c r="T313" s="21">
        <f t="shared" si="63"/>
        <v>24.685714285714287</v>
      </c>
      <c r="U313" s="25">
        <f>MONTH(A:A)</f>
        <v>4</v>
      </c>
      <c r="V313" s="26">
        <f>YEAR(A:A)</f>
        <v>2015</v>
      </c>
      <c r="W313" s="27"/>
      <c r="Y313" s="29"/>
    </row>
    <row r="314" spans="1:25" s="28" customFormat="1" ht="18" x14ac:dyDescent="0.25">
      <c r="A314" s="14">
        <v>42097</v>
      </c>
      <c r="B314" s="15">
        <v>801</v>
      </c>
      <c r="C314" s="15">
        <f>IF(ISNA(VLOOKUP(B314,Trier!$A$1:$E$32,2,FALSE)),"",VLOOKUP(B314,Trier!$A$1:$E$32,2,FALSE))</f>
        <v>901</v>
      </c>
      <c r="D314" s="15">
        <f>IF(ISNA(VLOOKUP(B314,Trier!$A$1:$E$32,3,FALSE)),"",VLOOKUP(B314,Trier!$A$1:$E$32,3,FALSE))</f>
        <v>104</v>
      </c>
      <c r="E314" s="16" t="str">
        <f>IF(ISNA(VLOOKUP(B314,Trier!$A$1:$E$32,4,FALSE)),"",VLOOKUP(B314,Trier!$A$1:$E$32,4,FALSE))</f>
        <v>melon1</v>
      </c>
      <c r="F314" s="17" t="str">
        <f>IF(ISNA(VLOOKUP(B314,Trier!$A$1:$E$32,5,FALSE)),"",VLOOKUP(B314,Trier!$A$1:$E$32,5,FALSE))</f>
        <v>melon</v>
      </c>
      <c r="G314" s="15">
        <f>IF(ISERROR(VLOOKUP(B314,Trier!$A$1:$F$32,6,FALSE)),"",VLOOKUP(B314,Trier!$A$1:$F$32,6,FALSE))</f>
        <v>2</v>
      </c>
      <c r="H314" s="18" t="str">
        <f>IF(ISERROR(VLOOKUP(B314,Trier!$A$1:$G$32,7,FALSE)),"",VLOOKUP(B314,Trier!$A$1:$G$32,7,FALSE))</f>
        <v>bb</v>
      </c>
      <c r="I314" s="19">
        <v>10</v>
      </c>
      <c r="J314" s="23">
        <v>15</v>
      </c>
      <c r="K314" s="21">
        <f t="shared" si="64"/>
        <v>57.6</v>
      </c>
      <c r="L314" s="18" t="str">
        <f>IF(ISERROR(VLOOKUP(B314,Trier!$A$1:$H$32,8,FALSE)),"",VLOOKUP(B314,Trier!$A$1:$H$32,8,FALSE))</f>
        <v>nd,</v>
      </c>
      <c r="M314" s="22">
        <v>1</v>
      </c>
      <c r="N314" s="23">
        <v>8</v>
      </c>
      <c r="O314" s="24">
        <f t="shared" si="62"/>
        <v>10.8</v>
      </c>
      <c r="P314" s="18">
        <f>IF(ISERROR(VLOOKUP(B314,Trier!$A$1:$I$32,9,FALSE)),"",VLOOKUP(B314,Trier!$A$1:$I$32,9,FALSE))</f>
        <v>0</v>
      </c>
      <c r="Q314" s="22"/>
      <c r="R314" s="23"/>
      <c r="S314" s="24" t="str">
        <f t="shared" si="65"/>
        <v/>
      </c>
      <c r="T314" s="21">
        <f t="shared" si="63"/>
        <v>68.400000000000006</v>
      </c>
      <c r="U314" s="25">
        <f>MONTH(A:A)</f>
        <v>4</v>
      </c>
      <c r="V314" s="26">
        <f>YEAR(A:A)</f>
        <v>2015</v>
      </c>
      <c r="W314" s="27"/>
      <c r="Y314" s="29"/>
    </row>
    <row r="315" spans="1:25" s="28" customFormat="1" ht="18" x14ac:dyDescent="0.25">
      <c r="A315" s="14">
        <v>42097</v>
      </c>
      <c r="B315" s="15">
        <v>813</v>
      </c>
      <c r="C315" s="15">
        <f>IF(ISNA(VLOOKUP(B315,Trier!$A$1:$E$32,2,FALSE)),"",VLOOKUP(B315,Trier!$A$1:$E$32,2,FALSE))</f>
        <v>913</v>
      </c>
      <c r="D315" s="15">
        <f>IF(ISNA(VLOOKUP(B315,Trier!$A$1:$E$32,3,FALSE)),"",VLOOKUP(B315,Trier!$A$1:$E$32,3,FALSE))</f>
        <v>104</v>
      </c>
      <c r="E315" s="16" t="str">
        <f>IF(ISNA(VLOOKUP(B315,Trier!$A$1:$E$32,4,FALSE)),"",VLOOKUP(B315,Trier!$A$1:$E$32,4,FALSE))</f>
        <v>cactus1</v>
      </c>
      <c r="F315" s="17" t="str">
        <f>IF(ISNA(VLOOKUP(B315,Trier!$A$1:$E$32,5,FALSE)),"",VLOOKUP(B315,Trier!$A$1:$E$32,5,FALSE))</f>
        <v>cactus</v>
      </c>
      <c r="G315" s="15">
        <f>IF(ISERROR(VLOOKUP(B315,Trier!$A$1:$F$32,6,FALSE)),"",VLOOKUP(B315,Trier!$A$1:$F$32,6,FALSE))</f>
        <v>1</v>
      </c>
      <c r="H315" s="18" t="str">
        <f>IF(ISERROR(VLOOKUP(B315,Trier!$A$1:$G$32,7,FALSE)),"",VLOOKUP(B315,Trier!$A$1:$G$32,7,FALSE))</f>
        <v>uj</v>
      </c>
      <c r="I315" s="19">
        <v>10</v>
      </c>
      <c r="J315" s="23">
        <v>13</v>
      </c>
      <c r="K315" s="21">
        <f t="shared" si="64"/>
        <v>66.461538461538467</v>
      </c>
      <c r="L315" s="18">
        <f>IF(ISERROR(VLOOKUP(B315,Trier!$A$1:$H$32,8,FALSE)),"",VLOOKUP(B315,Trier!$A$1:$H$32,8,FALSE))</f>
        <v>0</v>
      </c>
      <c r="M315" s="22"/>
      <c r="N315" s="23"/>
      <c r="O315" s="24" t="str">
        <f t="shared" si="62"/>
        <v/>
      </c>
      <c r="P315" s="18">
        <f>IF(ISERROR(VLOOKUP(B315,Trier!$A$1:$I$32,9,FALSE)),"",VLOOKUP(B315,Trier!$A$1:$I$32,9,FALSE))</f>
        <v>0</v>
      </c>
      <c r="Q315" s="22"/>
      <c r="R315" s="23"/>
      <c r="S315" s="24" t="str">
        <f t="shared" si="65"/>
        <v/>
      </c>
      <c r="T315" s="21">
        <f t="shared" si="63"/>
        <v>66.461538461538467</v>
      </c>
      <c r="U315" s="25">
        <f>MONTH(A:A)</f>
        <v>4</v>
      </c>
      <c r="V315" s="26">
        <f>YEAR(A:A)</f>
        <v>2015</v>
      </c>
      <c r="W315" s="27"/>
      <c r="Y315" s="29"/>
    </row>
    <row r="316" spans="1:25" s="28" customFormat="1" ht="18" x14ac:dyDescent="0.25">
      <c r="A316" s="14">
        <v>42097</v>
      </c>
      <c r="B316" s="15">
        <v>823</v>
      </c>
      <c r="C316" s="15">
        <f>IF(ISNA(VLOOKUP(B316,Trier!$A$1:$E$32,2,FALSE)),"",VLOOKUP(B316,Trier!$A$1:$E$32,2,FALSE))</f>
        <v>923</v>
      </c>
      <c r="D316" s="15">
        <f>IF(ISNA(VLOOKUP(B316,Trier!$A$1:$E$32,3,FALSE)),"",VLOOKUP(B316,Trier!$A$1:$E$32,3,FALSE))</f>
        <v>104</v>
      </c>
      <c r="E316" s="16" t="str">
        <f>IF(ISNA(VLOOKUP(B316,Trier!$A$1:$E$32,4,FALSE)),"",VLOOKUP(B316,Trier!$A$1:$E$32,4,FALSE))</f>
        <v>Osfond1</v>
      </c>
      <c r="F316" s="17" t="str">
        <f>IF(ISNA(VLOOKUP(B316,Trier!$A$1:$E$32,5,FALSE)),"",VLOOKUP(B316,Trier!$A$1:$E$32,5,FALSE))</f>
        <v>noisette</v>
      </c>
      <c r="G316" s="15">
        <f>IF(ISERROR(VLOOKUP(B316,Trier!$A$1:$F$32,6,FALSE)),"",VLOOKUP(B316,Trier!$A$1:$F$32,6,FALSE))</f>
        <v>1</v>
      </c>
      <c r="H316" s="18" t="str">
        <f>IF(ISERROR(VLOOKUP(B316,Trier!$A$1:$G$32,7,FALSE)),"",VLOOKUP(B316,Trier!$A$1:$G$32,7,FALSE))</f>
        <v>om</v>
      </c>
      <c r="I316" s="19">
        <v>10</v>
      </c>
      <c r="J316" s="23">
        <v>15</v>
      </c>
      <c r="K316" s="21">
        <f t="shared" si="64"/>
        <v>57.6</v>
      </c>
      <c r="L316" s="18">
        <f>IF(ISERROR(VLOOKUP(B316,Trier!$A$1:$H$32,8,FALSE)),"",VLOOKUP(B316,Trier!$A$1:$H$32,8,FALSE))</f>
        <v>0</v>
      </c>
      <c r="M316" s="22"/>
      <c r="N316" s="23"/>
      <c r="O316" s="24" t="str">
        <f t="shared" si="62"/>
        <v/>
      </c>
      <c r="P316" s="18">
        <f>IF(ISERROR(VLOOKUP(B316,Trier!$A$1:$I$32,9,FALSE)),"",VLOOKUP(B316,Trier!$A$1:$I$32,9,FALSE))</f>
        <v>0</v>
      </c>
      <c r="Q316" s="22"/>
      <c r="R316" s="23"/>
      <c r="S316" s="24" t="str">
        <f t="shared" si="65"/>
        <v/>
      </c>
      <c r="T316" s="21">
        <f t="shared" si="63"/>
        <v>57.6</v>
      </c>
      <c r="U316" s="25">
        <f>MONTH(A:A)</f>
        <v>4</v>
      </c>
      <c r="V316" s="26">
        <f>YEAR(A:A)</f>
        <v>2015</v>
      </c>
      <c r="W316" s="27"/>
      <c r="Y316" s="29"/>
    </row>
    <row r="317" spans="1:25" s="28" customFormat="1" ht="18" x14ac:dyDescent="0.25">
      <c r="A317" s="14">
        <v>42097</v>
      </c>
      <c r="B317" s="15">
        <v>824</v>
      </c>
      <c r="C317" s="15">
        <f>IF(ISNA(VLOOKUP(B317,Trier!$A$1:$E$32,2,FALSE)),"",VLOOKUP(B317,Trier!$A$1:$E$32,2,FALSE))</f>
        <v>924</v>
      </c>
      <c r="D317" s="15">
        <f>IF(ISNA(VLOOKUP(B317,Trier!$A$1:$E$32,3,FALSE)),"",VLOOKUP(B317,Trier!$A$1:$E$32,3,FALSE))</f>
        <v>104</v>
      </c>
      <c r="E317" s="16" t="str">
        <f>IF(ISNA(VLOOKUP(B317,Trier!$A$1:$E$32,4,FALSE)),"",VLOOKUP(B317,Trier!$A$1:$E$32,4,FALSE))</f>
        <v>poreaux1</v>
      </c>
      <c r="F317" s="17" t="str">
        <f>IF(ISNA(VLOOKUP(B317,Trier!$A$1:$E$32,5,FALSE)),"",VLOOKUP(B317,Trier!$A$1:$E$32,5,FALSE))</f>
        <v>poireaux</v>
      </c>
      <c r="G317" s="15">
        <f>IF(ISERROR(VLOOKUP(B317,Trier!$A$1:$F$32,6,FALSE)),"",VLOOKUP(B317,Trier!$A$1:$F$32,6,FALSE))</f>
        <v>1</v>
      </c>
      <c r="H317" s="18" t="str">
        <f>IF(ISERROR(VLOOKUP(B317,Trier!$A$1:$G$32,7,FALSE)),"",VLOOKUP(B317,Trier!$A$1:$G$32,7,FALSE))</f>
        <v>hghf</v>
      </c>
      <c r="I317" s="19">
        <v>10</v>
      </c>
      <c r="J317" s="23">
        <v>26</v>
      </c>
      <c r="K317" s="21">
        <f t="shared" si="64"/>
        <v>33.230769230769234</v>
      </c>
      <c r="L317" s="18">
        <f>IF(ISERROR(VLOOKUP(B317,Trier!$A$1:$H$32,8,FALSE)),"",VLOOKUP(B317,Trier!$A$1:$H$32,8,FALSE))</f>
        <v>0</v>
      </c>
      <c r="M317" s="22"/>
      <c r="N317" s="23"/>
      <c r="O317" s="24" t="str">
        <f t="shared" si="62"/>
        <v/>
      </c>
      <c r="P317" s="18">
        <f>IF(ISERROR(VLOOKUP(B317,Trier!$A$1:$I$32,9,FALSE)),"",VLOOKUP(B317,Trier!$A$1:$I$32,9,FALSE))</f>
        <v>0</v>
      </c>
      <c r="Q317" s="22"/>
      <c r="R317" s="23"/>
      <c r="S317" s="24" t="str">
        <f t="shared" si="65"/>
        <v/>
      </c>
      <c r="T317" s="21">
        <f t="shared" si="63"/>
        <v>33.230769230769234</v>
      </c>
      <c r="U317" s="25">
        <f>MONTH(A:A)</f>
        <v>4</v>
      </c>
      <c r="V317" s="26">
        <f>YEAR(A:A)</f>
        <v>2015</v>
      </c>
      <c r="W317" s="27"/>
      <c r="Y317" s="29"/>
    </row>
    <row r="318" spans="1:25" s="28" customFormat="1" ht="18" x14ac:dyDescent="0.25">
      <c r="A318" s="14">
        <v>42097</v>
      </c>
      <c r="B318" s="15">
        <v>825</v>
      </c>
      <c r="C318" s="15">
        <f>IF(ISNA(VLOOKUP(B318,Trier!$A$1:$E$32,2,FALSE)),"",VLOOKUP(B318,Trier!$A$1:$E$32,2,FALSE))</f>
        <v>925</v>
      </c>
      <c r="D318" s="15">
        <f>IF(ISNA(VLOOKUP(B318,Trier!$A$1:$E$32,3,FALSE)),"",VLOOKUP(B318,Trier!$A$1:$E$32,3,FALSE))</f>
        <v>104</v>
      </c>
      <c r="E318" s="16" t="str">
        <f>IF(ISNA(VLOOKUP(B318,Trier!$A$1:$E$32,4,FALSE)),"",VLOOKUP(B318,Trier!$A$1:$E$32,4,FALSE))</f>
        <v>courgette1</v>
      </c>
      <c r="F318" s="17" t="str">
        <f>IF(ISNA(VLOOKUP(B318,Trier!$A$1:$E$32,5,FALSE)),"",VLOOKUP(B318,Trier!$A$1:$E$32,5,FALSE))</f>
        <v>courgette</v>
      </c>
      <c r="G318" s="15">
        <f>IF(ISERROR(VLOOKUP(B318,Trier!$A$1:$F$32,6,FALSE)),"",VLOOKUP(B318,Trier!$A$1:$F$32,6,FALSE))</f>
        <v>2</v>
      </c>
      <c r="H318" s="18" t="str">
        <f>IF(ISERROR(VLOOKUP(B318,Trier!$A$1:$G$32,7,FALSE)),"",VLOOKUP(B318,Trier!$A$1:$G$32,7,FALSE))</f>
        <v>ly</v>
      </c>
      <c r="I318" s="19">
        <v>10</v>
      </c>
      <c r="J318" s="23">
        <v>115</v>
      </c>
      <c r="K318" s="21">
        <f t="shared" si="64"/>
        <v>7.5130434782608697</v>
      </c>
      <c r="L318" s="18" t="str">
        <f>IF(ISERROR(VLOOKUP(B318,Trier!$A$1:$H$32,8,FALSE)),"",VLOOKUP(B318,Trier!$A$1:$H$32,8,FALSE))</f>
        <v>xcbfd</v>
      </c>
      <c r="M318" s="22">
        <v>10</v>
      </c>
      <c r="N318" s="23">
        <v>55</v>
      </c>
      <c r="O318" s="24">
        <f t="shared" si="62"/>
        <v>15.709090909090911</v>
      </c>
      <c r="P318" s="18">
        <f>IF(ISERROR(VLOOKUP(B318,Trier!$A$1:$I$32,9,FALSE)),"",VLOOKUP(B318,Trier!$A$1:$I$32,9,FALSE))</f>
        <v>0</v>
      </c>
      <c r="Q318" s="22"/>
      <c r="R318" s="23"/>
      <c r="S318" s="24" t="str">
        <f t="shared" si="65"/>
        <v/>
      </c>
      <c r="T318" s="21">
        <f t="shared" si="63"/>
        <v>23.22213438735178</v>
      </c>
      <c r="U318" s="25">
        <f>MONTH(A:A)</f>
        <v>4</v>
      </c>
      <c r="V318" s="26">
        <f>YEAR(A:A)</f>
        <v>2015</v>
      </c>
      <c r="W318" s="27"/>
      <c r="Y318" s="29"/>
    </row>
    <row r="319" spans="1:25" s="28" customFormat="1" ht="18" x14ac:dyDescent="0.25">
      <c r="A319" s="14">
        <v>42097</v>
      </c>
      <c r="B319" s="15">
        <v>816</v>
      </c>
      <c r="C319" s="15">
        <f>IF(ISNA(VLOOKUP(B319,Trier!$A$1:$E$32,2,FALSE)),"",VLOOKUP(B319,Trier!$A$1:$E$32,2,FALSE))</f>
        <v>916</v>
      </c>
      <c r="D319" s="15">
        <f>IF(ISNA(VLOOKUP(B319,Trier!$A$1:$E$32,3,FALSE)),"",VLOOKUP(B319,Trier!$A$1:$E$32,3,FALSE))</f>
        <v>104</v>
      </c>
      <c r="E319" s="16" t="str">
        <f>IF(ISNA(VLOOKUP(B319,Trier!$A$1:$E$32,4,FALSE)),"",VLOOKUP(B319,Trier!$A$1:$E$32,4,FALSE))</f>
        <v>raisin1</v>
      </c>
      <c r="F319" s="17" t="str">
        <f>IF(ISNA(VLOOKUP(B319,Trier!$A$1:$E$32,5,FALSE)),"",VLOOKUP(B319,Trier!$A$1:$E$32,5,FALSE))</f>
        <v>raisin</v>
      </c>
      <c r="G319" s="15">
        <f>IF(ISERROR(VLOOKUP(B319,Trier!$A$1:$F$32,6,FALSE)),"",VLOOKUP(B319,Trier!$A$1:$F$32,6,FALSE))</f>
        <v>3</v>
      </c>
      <c r="H319" s="18" t="str">
        <f>IF(ISERROR(VLOOKUP(B319,Trier!$A$1:$G$32,7,FALSE)),"",VLOOKUP(B319,Trier!$A$1:$G$32,7,FALSE))</f>
        <v>tery</v>
      </c>
      <c r="I319" s="19">
        <v>10</v>
      </c>
      <c r="J319" s="23">
        <v>150</v>
      </c>
      <c r="K319" s="21">
        <f t="shared" si="64"/>
        <v>5.7600000000000007</v>
      </c>
      <c r="L319" s="18" t="str">
        <f>IF(ISERROR(VLOOKUP(B319,Trier!$A$1:$H$32,8,FALSE)),"",VLOOKUP(B319,Trier!$A$1:$H$32,8,FALSE))</f>
        <v>frshsj</v>
      </c>
      <c r="M319" s="22">
        <v>10</v>
      </c>
      <c r="N319" s="23">
        <v>105</v>
      </c>
      <c r="O319" s="24">
        <f t="shared" si="62"/>
        <v>8.2285714285714295</v>
      </c>
      <c r="P319" s="18" t="str">
        <f>IF(ISERROR(VLOOKUP(B319,Trier!$A$1:$I$32,9,FALSE)),"",VLOOKUP(B319,Trier!$A$1:$I$32,9,FALSE))</f>
        <v>jdhjs</v>
      </c>
      <c r="Q319" s="22">
        <v>10</v>
      </c>
      <c r="R319" s="23">
        <v>7</v>
      </c>
      <c r="S319" s="24">
        <f t="shared" si="65"/>
        <v>123.42857142857144</v>
      </c>
      <c r="T319" s="21">
        <f t="shared" si="63"/>
        <v>137.41714285714286</v>
      </c>
      <c r="U319" s="25">
        <f>MONTH(A:A)</f>
        <v>4</v>
      </c>
      <c r="V319" s="26">
        <f>YEAR(A:A)</f>
        <v>2015</v>
      </c>
      <c r="W319" s="27"/>
      <c r="Y319" s="29"/>
    </row>
    <row r="320" spans="1:25" s="28" customFormat="1" ht="18" x14ac:dyDescent="0.25">
      <c r="A320" s="14">
        <v>42097</v>
      </c>
      <c r="B320" s="15">
        <v>817</v>
      </c>
      <c r="C320" s="15">
        <f>IF(ISNA(VLOOKUP(B320,Trier!$A$1:$E$32,2,FALSE)),"",VLOOKUP(B320,Trier!$A$1:$E$32,2,FALSE))</f>
        <v>917</v>
      </c>
      <c r="D320" s="15">
        <f>IF(ISNA(VLOOKUP(B320,Trier!$A$1:$E$32,3,FALSE)),"",VLOOKUP(B320,Trier!$A$1:$E$32,3,FALSE))</f>
        <v>104</v>
      </c>
      <c r="E320" s="16" t="str">
        <f>IF(ISNA(VLOOKUP(B320,Trier!$A$1:$E$32,4,FALSE)),"",VLOOKUP(B320,Trier!$A$1:$E$32,4,FALSE))</f>
        <v>fraise1</v>
      </c>
      <c r="F320" s="17" t="str">
        <f>IF(ISNA(VLOOKUP(B320,Trier!$A$1:$E$32,5,FALSE)),"",VLOOKUP(B320,Trier!$A$1:$E$32,5,FALSE))</f>
        <v>fraise</v>
      </c>
      <c r="G320" s="15">
        <f>IF(ISERROR(VLOOKUP(B320,Trier!$A$1:$F$32,6,FALSE)),"",VLOOKUP(B320,Trier!$A$1:$F$32,6,FALSE))</f>
        <v>2</v>
      </c>
      <c r="H320" s="18" t="str">
        <f>IF(ISERROR(VLOOKUP(B320,Trier!$A$1:$G$32,7,FALSE)),"",VLOOKUP(B320,Trier!$A$1:$G$32,7,FALSE))</f>
        <v>kuy</v>
      </c>
      <c r="I320" s="19">
        <v>10</v>
      </c>
      <c r="J320" s="23">
        <v>22</v>
      </c>
      <c r="K320" s="21">
        <f t="shared" si="64"/>
        <v>39.272727272727273</v>
      </c>
      <c r="L320" s="18" t="str">
        <f>IF(ISERROR(VLOOKUP(B320,Trier!$A$1:$H$32,8,FALSE)),"",VLOOKUP(B320,Trier!$A$1:$H$32,8,FALSE))</f>
        <v>gfshs</v>
      </c>
      <c r="M320" s="22">
        <v>10</v>
      </c>
      <c r="N320" s="23">
        <v>15</v>
      </c>
      <c r="O320" s="24">
        <f t="shared" si="62"/>
        <v>57.6</v>
      </c>
      <c r="P320" s="18">
        <f>IF(ISERROR(VLOOKUP(B320,Trier!$A$1:$I$32,9,FALSE)),"",VLOOKUP(B320,Trier!$A$1:$I$32,9,FALSE))</f>
        <v>0</v>
      </c>
      <c r="Q320" s="22"/>
      <c r="R320" s="23"/>
      <c r="S320" s="24" t="str">
        <f t="shared" si="65"/>
        <v/>
      </c>
      <c r="T320" s="21">
        <f t="shared" si="63"/>
        <v>96.872727272727275</v>
      </c>
      <c r="U320" s="25">
        <f>MONTH(A:A)</f>
        <v>4</v>
      </c>
      <c r="V320" s="26">
        <f>YEAR(A:A)</f>
        <v>2015</v>
      </c>
      <c r="W320" s="27"/>
      <c r="Y320" s="29"/>
    </row>
    <row r="321" spans="1:25" s="28" customFormat="1" ht="18" x14ac:dyDescent="0.25">
      <c r="A321" s="14">
        <v>42097</v>
      </c>
      <c r="B321" s="15">
        <v>818</v>
      </c>
      <c r="C321" s="15">
        <f>IF(ISNA(VLOOKUP(B321,Trier!$A$1:$E$32,2,FALSE)),"",VLOOKUP(B321,Trier!$A$1:$E$32,2,FALSE))</f>
        <v>918</v>
      </c>
      <c r="D321" s="15">
        <f>IF(ISNA(VLOOKUP(B321,Trier!$A$1:$E$32,3,FALSE)),"",VLOOKUP(B321,Trier!$A$1:$E$32,3,FALSE))</f>
        <v>104</v>
      </c>
      <c r="E321" s="16" t="str">
        <f>IF(ISNA(VLOOKUP(B321,Trier!$A$1:$E$32,4,FALSE)),"",VLOOKUP(B321,Trier!$A$1:$E$32,4,FALSE))</f>
        <v>salade1</v>
      </c>
      <c r="F321" s="17" t="str">
        <f>IF(ISNA(VLOOKUP(B321,Trier!$A$1:$E$32,5,FALSE)),"",VLOOKUP(B321,Trier!$A$1:$E$32,5,FALSE))</f>
        <v>salade</v>
      </c>
      <c r="G321" s="15">
        <f>IF(ISERROR(VLOOKUP(B321,Trier!$A$1:$F$32,6,FALSE)),"",VLOOKUP(B321,Trier!$A$1:$F$32,6,FALSE))</f>
        <v>1</v>
      </c>
      <c r="H321" s="18" t="str">
        <f>IF(ISERROR(VLOOKUP(B321,Trier!$A$1:$G$32,7,FALSE)),"",VLOOKUP(B321,Trier!$A$1:$G$32,7,FALSE))</f>
        <v>yty</v>
      </c>
      <c r="I321" s="19">
        <v>10</v>
      </c>
      <c r="J321" s="23">
        <v>13</v>
      </c>
      <c r="K321" s="21">
        <f t="shared" si="64"/>
        <v>66.461538461538467</v>
      </c>
      <c r="L321" s="18">
        <f>IF(ISERROR(VLOOKUP(B321,Trier!$A$1:$H$32,8,FALSE)),"",VLOOKUP(B321,Trier!$A$1:$H$32,8,FALSE))</f>
        <v>0</v>
      </c>
      <c r="M321" s="22"/>
      <c r="N321" s="23"/>
      <c r="O321" s="24" t="str">
        <f t="shared" si="62"/>
        <v/>
      </c>
      <c r="P321" s="18">
        <f>IF(ISERROR(VLOOKUP(B321,Trier!$A$1:$I$32,9,FALSE)),"",VLOOKUP(B321,Trier!$A$1:$I$32,9,FALSE))</f>
        <v>0</v>
      </c>
      <c r="Q321" s="22"/>
      <c r="R321" s="23"/>
      <c r="S321" s="24" t="str">
        <f t="shared" si="65"/>
        <v/>
      </c>
      <c r="T321" s="21">
        <f t="shared" si="63"/>
        <v>66.461538461538467</v>
      </c>
      <c r="U321" s="25">
        <f>MONTH(A:A)</f>
        <v>4</v>
      </c>
      <c r="V321" s="26">
        <f>YEAR(A:A)</f>
        <v>2015</v>
      </c>
      <c r="W321" s="27"/>
      <c r="Y321" s="29"/>
    </row>
    <row r="322" spans="1:25" s="28" customFormat="1" ht="18" x14ac:dyDescent="0.25">
      <c r="A322" s="14">
        <v>42097</v>
      </c>
      <c r="B322" s="15">
        <v>820</v>
      </c>
      <c r="C322" s="15">
        <f>IF(ISNA(VLOOKUP(B322,Trier!$A$1:$E$32,2,FALSE)),"",VLOOKUP(B322,Trier!$A$1:$E$32,2,FALSE))</f>
        <v>920</v>
      </c>
      <c r="D322" s="15">
        <f>IF(ISNA(VLOOKUP(B322,Trier!$A$1:$E$32,3,FALSE)),"",VLOOKUP(B322,Trier!$A$1:$E$32,3,FALSE))</f>
        <v>104</v>
      </c>
      <c r="E322" s="16" t="str">
        <f>IF(ISNA(VLOOKUP(B322,Trier!$A$1:$E$32,4,FALSE)),"",VLOOKUP(B322,Trier!$A$1:$E$32,4,FALSE))</f>
        <v>cornichons1</v>
      </c>
      <c r="F322" s="17" t="str">
        <f>IF(ISNA(VLOOKUP(B322,Trier!$A$1:$E$32,5,FALSE)),"",VLOOKUP(B322,Trier!$A$1:$E$32,5,FALSE))</f>
        <v>cornichons</v>
      </c>
      <c r="G322" s="15">
        <f>IF(ISERROR(VLOOKUP(B322,Trier!$A$1:$F$32,6,FALSE)),"",VLOOKUP(B322,Trier!$A$1:$F$32,6,FALSE))</f>
        <v>1</v>
      </c>
      <c r="H322" s="18" t="str">
        <f>IF(ISERROR(VLOOKUP(B322,Trier!$A$1:$G$32,7,FALSE)),"",VLOOKUP(B322,Trier!$A$1:$G$32,7,FALSE))</f>
        <v>kiu</v>
      </c>
      <c r="I322" s="19">
        <v>10</v>
      </c>
      <c r="J322" s="23">
        <v>4</v>
      </c>
      <c r="K322" s="21">
        <f t="shared" si="64"/>
        <v>216</v>
      </c>
      <c r="L322" s="18">
        <f>IF(ISERROR(VLOOKUP(B322,Trier!$A$1:$H$32,8,FALSE)),"",VLOOKUP(B322,Trier!$A$1:$H$32,8,FALSE))</f>
        <v>0</v>
      </c>
      <c r="M322" s="22"/>
      <c r="N322" s="23"/>
      <c r="O322" s="24" t="str">
        <f t="shared" ref="O322" si="66" xml:space="preserve"> IF(ISERROR(M322/N322*86.4),"",M322/N322*86.4)</f>
        <v/>
      </c>
      <c r="P322" s="18">
        <f>IF(ISERROR(VLOOKUP(B322,Trier!$A$1:$I$32,9,FALSE)),"",VLOOKUP(B322,Trier!$A$1:$I$32,9,FALSE))</f>
        <v>0</v>
      </c>
      <c r="Q322" s="22"/>
      <c r="R322" s="23"/>
      <c r="S322" s="24" t="str">
        <f t="shared" si="65"/>
        <v/>
      </c>
      <c r="T322" s="21">
        <f t="shared" ref="T322:T343" si="67">IF(ISERROR(SUM(K322,O322,S322)),"",SUM(K322,O322,S322))</f>
        <v>216</v>
      </c>
      <c r="U322" s="25">
        <f>MONTH(A:A)</f>
        <v>4</v>
      </c>
      <c r="V322" s="26">
        <f>YEAR(A:A)</f>
        <v>2015</v>
      </c>
      <c r="W322" s="27"/>
      <c r="Y322" s="29"/>
    </row>
    <row r="323" spans="1:25" s="28" customFormat="1" ht="18" x14ac:dyDescent="0.25">
      <c r="A323" s="14">
        <v>42109</v>
      </c>
      <c r="B323" s="15">
        <v>807</v>
      </c>
      <c r="C323" s="15">
        <f>IF(ISNA(VLOOKUP(B323,Trier!$A$1:$E$32,2,FALSE)),"",VLOOKUP(B323,Trier!$A$1:$E$32,2,FALSE))</f>
        <v>907</v>
      </c>
      <c r="D323" s="15">
        <f>IF(ISNA(VLOOKUP(B323,Trier!$A$1:$E$32,3,FALSE)),"",VLOOKUP(B323,Trier!$A$1:$E$32,3,FALSE))</f>
        <v>104</v>
      </c>
      <c r="E323" s="16" t="str">
        <f>IF(ISNA(VLOOKUP(B323,Trier!$A$1:$E$32,4,FALSE)),"",VLOOKUP(B323,Trier!$A$1:$E$32,4,FALSE))</f>
        <v>patate douce1</v>
      </c>
      <c r="F323" s="17" t="str">
        <f>IF(ISNA(VLOOKUP(B323,Trier!$A$1:$E$32,5,FALSE)),"",VLOOKUP(B323,Trier!$A$1:$E$32,5,FALSE))</f>
        <v>patate douce</v>
      </c>
      <c r="G323" s="15">
        <f>IF(ISERROR(VLOOKUP(B323,Trier!$A$1:$F$32,6,FALSE)),"",VLOOKUP(B323,Trier!$A$1:$F$32,6,FALSE))</f>
        <v>1</v>
      </c>
      <c r="H323" s="18" t="str">
        <f>IF(ISERROR(VLOOKUP(B323,Trier!$A$1:$G$32,7,FALSE)),"",VLOOKUP(B323,Trier!$A$1:$G$32,7,FALSE))</f>
        <v>te</v>
      </c>
      <c r="I323" s="19">
        <v>10</v>
      </c>
      <c r="J323" s="23">
        <v>13</v>
      </c>
      <c r="K323" s="21">
        <f t="shared" si="64"/>
        <v>66.461538461538467</v>
      </c>
      <c r="L323" s="18">
        <f>IF(ISERROR(VLOOKUP(B323,Trier!$A$1:$H$32,8,FALSE)),"",VLOOKUP(B323,Trier!$A$1:$H$32,8,FALSE))</f>
        <v>0</v>
      </c>
      <c r="M323" s="22"/>
      <c r="N323" s="23"/>
      <c r="O323" s="24" t="str">
        <f t="shared" ref="O323:O345" si="68" xml:space="preserve"> IF(ISERROR(M323/N323*86.4),"",M323/N323*86.4)</f>
        <v/>
      </c>
      <c r="P323" s="18">
        <f>IF(ISERROR(VLOOKUP(B323,Trier!$A$1:$I$32,9,FALSE)),"",VLOOKUP(B323,Trier!$A$1:$I$32,9,FALSE))</f>
        <v>0</v>
      </c>
      <c r="Q323" s="22"/>
      <c r="R323" s="23"/>
      <c r="S323" s="24" t="str">
        <f t="shared" ref="S323:S345" si="69" xml:space="preserve"> IF(ISERROR(Q323/R323*86.4),"",Q323/R323*86.4)</f>
        <v/>
      </c>
      <c r="T323" s="21">
        <f t="shared" si="67"/>
        <v>66.461538461538467</v>
      </c>
      <c r="U323" s="25">
        <f>MONTH(A:A)</f>
        <v>4</v>
      </c>
      <c r="V323" s="26">
        <f>YEAR(A:A)</f>
        <v>2015</v>
      </c>
      <c r="W323" s="27"/>
      <c r="Y323" s="29"/>
    </row>
    <row r="324" spans="1:25" s="28" customFormat="1" ht="18" x14ac:dyDescent="0.25">
      <c r="A324" s="14">
        <v>42109</v>
      </c>
      <c r="B324" s="15">
        <v>808</v>
      </c>
      <c r="C324" s="15">
        <f>IF(ISNA(VLOOKUP(B324,Trier!$A$1:$E$32,2,FALSE)),"",VLOOKUP(B324,Trier!$A$1:$E$32,2,FALSE))</f>
        <v>908</v>
      </c>
      <c r="D324" s="15">
        <f>IF(ISNA(VLOOKUP(B324,Trier!$A$1:$E$32,3,FALSE)),"",VLOOKUP(B324,Trier!$A$1:$E$32,3,FALSE))</f>
        <v>104</v>
      </c>
      <c r="E324" s="16" t="str">
        <f>IF(ISNA(VLOOKUP(B324,Trier!$A$1:$E$32,4,FALSE)),"",VLOOKUP(B324,Trier!$A$1:$E$32,4,FALSE))</f>
        <v>avocat1</v>
      </c>
      <c r="F324" s="17" t="str">
        <f>IF(ISNA(VLOOKUP(B324,Trier!$A$1:$E$32,5,FALSE)),"",VLOOKUP(B324,Trier!$A$1:$E$32,5,FALSE))</f>
        <v>avocat</v>
      </c>
      <c r="G324" s="15">
        <f>IF(ISERROR(VLOOKUP(B324,Trier!$A$1:$F$32,6,FALSE)),"",VLOOKUP(B324,Trier!$A$1:$F$32,6,FALSE))</f>
        <v>1</v>
      </c>
      <c r="H324" s="18" t="str">
        <f>IF(ISERROR(VLOOKUP(B324,Trier!$A$1:$G$32,7,FALSE)),"",VLOOKUP(B324,Trier!$A$1:$G$32,7,FALSE))</f>
        <v>yty</v>
      </c>
      <c r="I324" s="19">
        <v>10</v>
      </c>
      <c r="J324" s="23">
        <v>17</v>
      </c>
      <c r="K324" s="21">
        <f t="shared" si="64"/>
        <v>50.82352941176471</v>
      </c>
      <c r="L324" s="18">
        <f>IF(ISERROR(VLOOKUP(B324,Trier!$A$1:$H$32,8,FALSE)),"",VLOOKUP(B324,Trier!$A$1:$H$32,8,FALSE))</f>
        <v>0</v>
      </c>
      <c r="M324" s="22"/>
      <c r="N324" s="23"/>
      <c r="O324" s="24" t="str">
        <f t="shared" si="68"/>
        <v/>
      </c>
      <c r="P324" s="18">
        <f>IF(ISERROR(VLOOKUP(B324,Trier!$A$1:$I$32,9,FALSE)),"",VLOOKUP(B324,Trier!$A$1:$I$32,9,FALSE))</f>
        <v>0</v>
      </c>
      <c r="Q324" s="22"/>
      <c r="R324" s="23"/>
      <c r="S324" s="24" t="str">
        <f t="shared" si="69"/>
        <v/>
      </c>
      <c r="T324" s="21">
        <f t="shared" si="67"/>
        <v>50.82352941176471</v>
      </c>
      <c r="U324" s="25">
        <f>MONTH(A:A)</f>
        <v>4</v>
      </c>
      <c r="V324" s="26">
        <f>YEAR(A:A)</f>
        <v>2015</v>
      </c>
      <c r="W324" s="27"/>
      <c r="Y324" s="29"/>
    </row>
    <row r="325" spans="1:25" s="28" customFormat="1" ht="18" x14ac:dyDescent="0.25">
      <c r="A325" s="14">
        <v>42109</v>
      </c>
      <c r="B325" s="15">
        <v>810</v>
      </c>
      <c r="C325" s="15">
        <f>IF(ISNA(VLOOKUP(B325,Trier!$A$1:$E$32,2,FALSE)),"",VLOOKUP(B325,Trier!$A$1:$E$32,2,FALSE))</f>
        <v>910</v>
      </c>
      <c r="D325" s="15">
        <f>IF(ISNA(VLOOKUP(B325,Trier!$A$1:$E$32,3,FALSE)),"",VLOOKUP(B325,Trier!$A$1:$E$32,3,FALSE))</f>
        <v>104</v>
      </c>
      <c r="E325" s="16" t="str">
        <f>IF(ISNA(VLOOKUP(B325,Trier!$A$1:$E$32,4,FALSE)),"",VLOOKUP(B325,Trier!$A$1:$E$32,4,FALSE))</f>
        <v>potimaron1</v>
      </c>
      <c r="F325" s="17" t="str">
        <f>IF(ISNA(VLOOKUP(B325,Trier!$A$1:$E$32,5,FALSE)),"",VLOOKUP(B325,Trier!$A$1:$E$32,5,FALSE))</f>
        <v>potimaron</v>
      </c>
      <c r="G325" s="15">
        <f>IF(ISERROR(VLOOKUP(B325,Trier!$A$1:$F$32,6,FALSE)),"",VLOOKUP(B325,Trier!$A$1:$F$32,6,FALSE))</f>
        <v>2</v>
      </c>
      <c r="H325" s="18" t="str">
        <f>IF(ISERROR(VLOOKUP(B325,Trier!$A$1:$G$32,7,FALSE)),"",VLOOKUP(B325,Trier!$A$1:$G$32,7,FALSE))</f>
        <v>te</v>
      </c>
      <c r="I325" s="19">
        <v>10</v>
      </c>
      <c r="J325" s="23">
        <v>42</v>
      </c>
      <c r="K325" s="21">
        <f t="shared" si="64"/>
        <v>20.571428571428573</v>
      </c>
      <c r="L325" s="18" t="str">
        <f>IF(ISERROR(VLOOKUP(B325,Trier!$A$1:$H$32,8,FALSE)),"",VLOOKUP(B325,Trier!$A$1:$H$32,8,FALSE))</f>
        <v>tkjtdj</v>
      </c>
      <c r="M325" s="22"/>
      <c r="N325" s="23"/>
      <c r="O325" s="24" t="str">
        <f t="shared" si="68"/>
        <v/>
      </c>
      <c r="P325" s="18">
        <f>IF(ISERROR(VLOOKUP(B325,Trier!$A$1:$I$32,9,FALSE)),"",VLOOKUP(B325,Trier!$A$1:$I$32,9,FALSE))</f>
        <v>0</v>
      </c>
      <c r="Q325" s="22"/>
      <c r="R325" s="23"/>
      <c r="S325" s="24" t="str">
        <f t="shared" si="69"/>
        <v/>
      </c>
      <c r="T325" s="21">
        <f t="shared" si="67"/>
        <v>20.571428571428573</v>
      </c>
      <c r="U325" s="25">
        <f>MONTH(A:A)</f>
        <v>4</v>
      </c>
      <c r="V325" s="26">
        <f>YEAR(A:A)</f>
        <v>2015</v>
      </c>
      <c r="W325" s="27"/>
      <c r="Y325" s="29"/>
    </row>
    <row r="326" spans="1:25" s="28" customFormat="1" ht="18" x14ac:dyDescent="0.25">
      <c r="A326" s="14">
        <v>42109</v>
      </c>
      <c r="B326" s="15">
        <v>809</v>
      </c>
      <c r="C326" s="15">
        <f>IF(ISNA(VLOOKUP(B326,Trier!$A$1:$E$32,2,FALSE)),"",VLOOKUP(B326,Trier!$A$1:$E$32,2,FALSE))</f>
        <v>909</v>
      </c>
      <c r="D326" s="15">
        <f>IF(ISNA(VLOOKUP(B326,Trier!$A$1:$E$32,3,FALSE)),"",VLOOKUP(B326,Trier!$A$1:$E$32,3,FALSE))</f>
        <v>104</v>
      </c>
      <c r="E326" s="16" t="str">
        <f>IF(ISNA(VLOOKUP(B326,Trier!$A$1:$E$32,4,FALSE)),"",VLOOKUP(B326,Trier!$A$1:$E$32,4,FALSE))</f>
        <v>artichauts1</v>
      </c>
      <c r="F326" s="17" t="str">
        <f>IF(ISNA(VLOOKUP(B326,Trier!$A$1:$E$32,5,FALSE)),"",VLOOKUP(B326,Trier!$A$1:$E$32,5,FALSE))</f>
        <v>artichauts</v>
      </c>
      <c r="G326" s="15">
        <f>IF(ISERROR(VLOOKUP(B326,Trier!$A$1:$F$32,6,FALSE)),"",VLOOKUP(B326,Trier!$A$1:$F$32,6,FALSE))</f>
        <v>2</v>
      </c>
      <c r="H326" s="18" t="str">
        <f>IF(ISERROR(VLOOKUP(B326,Trier!$A$1:$G$32,7,FALSE)),"",VLOOKUP(B326,Trier!$A$1:$G$32,7,FALSE))</f>
        <v>k</v>
      </c>
      <c r="I326" s="19">
        <v>10</v>
      </c>
      <c r="J326" s="23">
        <v>45</v>
      </c>
      <c r="K326" s="21">
        <f t="shared" si="64"/>
        <v>19.2</v>
      </c>
      <c r="L326" s="18" t="str">
        <f>IF(ISERROR(VLOOKUP(B326,Trier!$A$1:$H$32,8,FALSE)),"",VLOOKUP(B326,Trier!$A$1:$H$32,8,FALSE))</f>
        <v>tjkedk,</v>
      </c>
      <c r="M326" s="22"/>
      <c r="N326" s="23"/>
      <c r="O326" s="24" t="str">
        <f t="shared" si="68"/>
        <v/>
      </c>
      <c r="P326" s="18">
        <f>IF(ISERROR(VLOOKUP(B326,Trier!$A$1:$I$32,9,FALSE)),"",VLOOKUP(B326,Trier!$A$1:$I$32,9,FALSE))</f>
        <v>0</v>
      </c>
      <c r="Q326" s="22"/>
      <c r="R326" s="23"/>
      <c r="S326" s="24" t="str">
        <f t="shared" si="69"/>
        <v/>
      </c>
      <c r="T326" s="21">
        <f t="shared" si="67"/>
        <v>19.2</v>
      </c>
      <c r="U326" s="25">
        <f>MONTH(A:A)</f>
        <v>4</v>
      </c>
      <c r="V326" s="26">
        <f>YEAR(A:A)</f>
        <v>2015</v>
      </c>
      <c r="W326" s="27"/>
      <c r="Y326" s="29"/>
    </row>
    <row r="327" spans="1:25" s="28" customFormat="1" ht="18" x14ac:dyDescent="0.25">
      <c r="A327" s="14">
        <v>42150</v>
      </c>
      <c r="B327" s="15">
        <v>811</v>
      </c>
      <c r="C327" s="15">
        <f>IF(ISNA(VLOOKUP(B327,Trier!$A$1:$E$32,2,FALSE)),"",VLOOKUP(B327,Trier!$A$1:$E$32,2,FALSE))</f>
        <v>911</v>
      </c>
      <c r="D327" s="15">
        <f>IF(ISNA(VLOOKUP(B327,Trier!$A$1:$E$32,3,FALSE)),"",VLOOKUP(B327,Trier!$A$1:$E$32,3,FALSE))</f>
        <v>104</v>
      </c>
      <c r="E327" s="16" t="str">
        <f>IF(ISNA(VLOOKUP(B327,Trier!$A$1:$E$32,4,FALSE)),"",VLOOKUP(B327,Trier!$A$1:$E$32,4,FALSE))</f>
        <v>potiron1</v>
      </c>
      <c r="F327" s="17" t="str">
        <f>IF(ISNA(VLOOKUP(B327,Trier!$A$1:$E$32,5,FALSE)),"",VLOOKUP(B327,Trier!$A$1:$E$32,5,FALSE))</f>
        <v>potiron</v>
      </c>
      <c r="G327" s="15">
        <f>IF(ISERROR(VLOOKUP(B327,Trier!$A$1:$F$32,6,FALSE)),"",VLOOKUP(B327,Trier!$A$1:$F$32,6,FALSE))</f>
        <v>1</v>
      </c>
      <c r="H327" s="18" t="str">
        <f>IF(ISERROR(VLOOKUP(B327,Trier!$A$1:$G$32,7,FALSE)),"",VLOOKUP(B327,Trier!$A$1:$G$32,7,FALSE))</f>
        <v>iku</v>
      </c>
      <c r="I327" s="19">
        <v>10</v>
      </c>
      <c r="J327" s="23">
        <v>73</v>
      </c>
      <c r="K327" s="21">
        <f t="shared" si="64"/>
        <v>11.835616438356164</v>
      </c>
      <c r="L327" s="18" t="str">
        <f>IF(ISERROR(VLOOKUP(B327,Trier!$A$1:$H$32,8,FALSE)),"",VLOOKUP(B327,Trier!$A$1:$H$32,8,FALSE))</f>
        <v>srj,dnd</v>
      </c>
      <c r="M327" s="22"/>
      <c r="N327" s="23"/>
      <c r="O327" s="24" t="str">
        <f t="shared" si="68"/>
        <v/>
      </c>
      <c r="P327" s="18">
        <f>IF(ISERROR(VLOOKUP(B327,Trier!$A$1:$I$32,9,FALSE)),"",VLOOKUP(B327,Trier!$A$1:$I$32,9,FALSE))</f>
        <v>0</v>
      </c>
      <c r="Q327" s="22"/>
      <c r="R327" s="23"/>
      <c r="S327" s="24" t="str">
        <f t="shared" si="69"/>
        <v/>
      </c>
      <c r="T327" s="21">
        <f t="shared" si="67"/>
        <v>11.835616438356164</v>
      </c>
      <c r="U327" s="25">
        <f>MONTH(A:A)</f>
        <v>5</v>
      </c>
      <c r="V327" s="26">
        <f>YEAR(A:A)</f>
        <v>2015</v>
      </c>
      <c r="W327" s="27"/>
      <c r="Y327" s="29"/>
    </row>
    <row r="328" spans="1:25" s="28" customFormat="1" ht="18" x14ac:dyDescent="0.25">
      <c r="A328" s="14">
        <v>42150</v>
      </c>
      <c r="B328" s="15">
        <v>801</v>
      </c>
      <c r="C328" s="15">
        <f>IF(ISNA(VLOOKUP(B328,Trier!$A$1:$E$32,2,FALSE)),"",VLOOKUP(B328,Trier!$A$1:$E$32,2,FALSE))</f>
        <v>901</v>
      </c>
      <c r="D328" s="15">
        <f>IF(ISNA(VLOOKUP(B328,Trier!$A$1:$E$32,3,FALSE)),"",VLOOKUP(B328,Trier!$A$1:$E$32,3,FALSE))</f>
        <v>104</v>
      </c>
      <c r="E328" s="16" t="str">
        <f>IF(ISNA(VLOOKUP(B328,Trier!$A$1:$E$32,4,FALSE)),"",VLOOKUP(B328,Trier!$A$1:$E$32,4,FALSE))</f>
        <v>melon1</v>
      </c>
      <c r="F328" s="17" t="str">
        <f>IF(ISNA(VLOOKUP(B328,Trier!$A$1:$E$32,5,FALSE)),"",VLOOKUP(B328,Trier!$A$1:$E$32,5,FALSE))</f>
        <v>melon</v>
      </c>
      <c r="G328" s="15">
        <f>IF(ISERROR(VLOOKUP(B328,Trier!$A$1:$F$32,6,FALSE)),"",VLOOKUP(B328,Trier!$A$1:$F$32,6,FALSE))</f>
        <v>2</v>
      </c>
      <c r="H328" s="18" t="str">
        <f>IF(ISERROR(VLOOKUP(B328,Trier!$A$1:$G$32,7,FALSE)),"",VLOOKUP(B328,Trier!$A$1:$G$32,7,FALSE))</f>
        <v>bb</v>
      </c>
      <c r="I328" s="19">
        <v>10</v>
      </c>
      <c r="J328" s="23">
        <v>28</v>
      </c>
      <c r="K328" s="21">
        <f t="shared" ref="K328:K355" si="70" xml:space="preserve"> IF(ISERROR(I328/J328*86.4),"",I328/J328*86.4)</f>
        <v>30.857142857142861</v>
      </c>
      <c r="L328" s="18" t="str">
        <f>IF(ISERROR(VLOOKUP(B328,Trier!$A$1:$H$32,8,FALSE)),"",VLOOKUP(B328,Trier!$A$1:$H$32,8,FALSE))</f>
        <v>nd,</v>
      </c>
      <c r="M328" s="22">
        <v>10</v>
      </c>
      <c r="N328" s="23">
        <v>41</v>
      </c>
      <c r="O328" s="24">
        <f t="shared" si="68"/>
        <v>21.073170731707318</v>
      </c>
      <c r="P328" s="18">
        <f>IF(ISERROR(VLOOKUP(B328,Trier!$A$1:$I$32,9,FALSE)),"",VLOOKUP(B328,Trier!$A$1:$I$32,9,FALSE))</f>
        <v>0</v>
      </c>
      <c r="Q328" s="22"/>
      <c r="R328" s="23"/>
      <c r="S328" s="24" t="str">
        <f t="shared" si="69"/>
        <v/>
      </c>
      <c r="T328" s="21">
        <f t="shared" si="67"/>
        <v>51.930313588850183</v>
      </c>
      <c r="U328" s="25">
        <f>MONTH(A:A)</f>
        <v>5</v>
      </c>
      <c r="V328" s="26">
        <f>YEAR(A:A)</f>
        <v>2015</v>
      </c>
      <c r="W328" s="27"/>
      <c r="Y328" s="29"/>
    </row>
    <row r="329" spans="1:25" s="28" customFormat="1" ht="18" x14ac:dyDescent="0.25">
      <c r="A329" s="14">
        <v>42150</v>
      </c>
      <c r="B329" s="15">
        <v>813</v>
      </c>
      <c r="C329" s="15">
        <f>IF(ISNA(VLOOKUP(B329,Trier!$A$1:$E$32,2,FALSE)),"",VLOOKUP(B329,Trier!$A$1:$E$32,2,FALSE))</f>
        <v>913</v>
      </c>
      <c r="D329" s="15">
        <f>IF(ISNA(VLOOKUP(B329,Trier!$A$1:$E$32,3,FALSE)),"",VLOOKUP(B329,Trier!$A$1:$E$32,3,FALSE))</f>
        <v>104</v>
      </c>
      <c r="E329" s="16" t="str">
        <f>IF(ISNA(VLOOKUP(B329,Trier!$A$1:$E$32,4,FALSE)),"",VLOOKUP(B329,Trier!$A$1:$E$32,4,FALSE))</f>
        <v>cactus1</v>
      </c>
      <c r="F329" s="17" t="str">
        <f>IF(ISNA(VLOOKUP(B329,Trier!$A$1:$E$32,5,FALSE)),"",VLOOKUP(B329,Trier!$A$1:$E$32,5,FALSE))</f>
        <v>cactus</v>
      </c>
      <c r="G329" s="15">
        <f>IF(ISERROR(VLOOKUP(B329,Trier!$A$1:$F$32,6,FALSE)),"",VLOOKUP(B329,Trier!$A$1:$F$32,6,FALSE))</f>
        <v>1</v>
      </c>
      <c r="H329" s="18" t="str">
        <f>IF(ISERROR(VLOOKUP(B329,Trier!$A$1:$G$32,7,FALSE)),"",VLOOKUP(B329,Trier!$A$1:$G$32,7,FALSE))</f>
        <v>uj</v>
      </c>
      <c r="I329" s="19">
        <v>10</v>
      </c>
      <c r="J329" s="23">
        <v>315</v>
      </c>
      <c r="K329" s="21">
        <f t="shared" si="70"/>
        <v>2.7428571428571429</v>
      </c>
      <c r="L329" s="18">
        <f>IF(ISERROR(VLOOKUP(B329,Trier!$A$1:$H$32,8,FALSE)),"",VLOOKUP(B329,Trier!$A$1:$H$32,8,FALSE))</f>
        <v>0</v>
      </c>
      <c r="M329" s="22"/>
      <c r="N329" s="23"/>
      <c r="O329" s="24" t="str">
        <f t="shared" si="68"/>
        <v/>
      </c>
      <c r="P329" s="18">
        <f>IF(ISERROR(VLOOKUP(B329,Trier!$A$1:$I$32,9,FALSE)),"",VLOOKUP(B329,Trier!$A$1:$I$32,9,FALSE))</f>
        <v>0</v>
      </c>
      <c r="Q329" s="22"/>
      <c r="R329" s="23"/>
      <c r="S329" s="24" t="str">
        <f t="shared" si="69"/>
        <v/>
      </c>
      <c r="T329" s="21">
        <f t="shared" si="67"/>
        <v>2.7428571428571429</v>
      </c>
      <c r="U329" s="25">
        <f>MONTH(A:A)</f>
        <v>5</v>
      </c>
      <c r="V329" s="26">
        <f>YEAR(A:A)</f>
        <v>2015</v>
      </c>
      <c r="W329" s="27"/>
      <c r="Y329" s="29"/>
    </row>
    <row r="330" spans="1:25" s="28" customFormat="1" ht="18" x14ac:dyDescent="0.25">
      <c r="A330" s="14">
        <v>42150</v>
      </c>
      <c r="B330" s="15">
        <v>823</v>
      </c>
      <c r="C330" s="15">
        <f>IF(ISNA(VLOOKUP(B330,Trier!$A$1:$E$32,2,FALSE)),"",VLOOKUP(B330,Trier!$A$1:$E$32,2,FALSE))</f>
        <v>923</v>
      </c>
      <c r="D330" s="15">
        <f>IF(ISNA(VLOOKUP(B330,Trier!$A$1:$E$32,3,FALSE)),"",VLOOKUP(B330,Trier!$A$1:$E$32,3,FALSE))</f>
        <v>104</v>
      </c>
      <c r="E330" s="16" t="str">
        <f>IF(ISNA(VLOOKUP(B330,Trier!$A$1:$E$32,4,FALSE)),"",VLOOKUP(B330,Trier!$A$1:$E$32,4,FALSE))</f>
        <v>Osfond1</v>
      </c>
      <c r="F330" s="17" t="str">
        <f>IF(ISNA(VLOOKUP(B330,Trier!$A$1:$E$32,5,FALSE)),"",VLOOKUP(B330,Trier!$A$1:$E$32,5,FALSE))</f>
        <v>noisette</v>
      </c>
      <c r="G330" s="15">
        <f>IF(ISERROR(VLOOKUP(B330,Trier!$A$1:$F$32,6,FALSE)),"",VLOOKUP(B330,Trier!$A$1:$F$32,6,FALSE))</f>
        <v>1</v>
      </c>
      <c r="H330" s="18" t="str">
        <f>IF(ISERROR(VLOOKUP(B330,Trier!$A$1:$G$32,7,FALSE)),"",VLOOKUP(B330,Trier!$A$1:$G$32,7,FALSE))</f>
        <v>om</v>
      </c>
      <c r="I330" s="19">
        <v>10</v>
      </c>
      <c r="J330" s="23">
        <v>22</v>
      </c>
      <c r="K330" s="21">
        <f t="shared" si="70"/>
        <v>39.272727272727273</v>
      </c>
      <c r="L330" s="18">
        <f>IF(ISERROR(VLOOKUP(B330,Trier!$A$1:$H$32,8,FALSE)),"",VLOOKUP(B330,Trier!$A$1:$H$32,8,FALSE))</f>
        <v>0</v>
      </c>
      <c r="M330" s="22"/>
      <c r="N330" s="23"/>
      <c r="O330" s="24" t="str">
        <f t="shared" si="68"/>
        <v/>
      </c>
      <c r="P330" s="18">
        <f>IF(ISERROR(VLOOKUP(B330,Trier!$A$1:$I$32,9,FALSE)),"",VLOOKUP(B330,Trier!$A$1:$I$32,9,FALSE))</f>
        <v>0</v>
      </c>
      <c r="Q330" s="22"/>
      <c r="R330" s="23"/>
      <c r="S330" s="24" t="str">
        <f t="shared" si="69"/>
        <v/>
      </c>
      <c r="T330" s="21">
        <f t="shared" si="67"/>
        <v>39.272727272727273</v>
      </c>
      <c r="U330" s="25">
        <f>MONTH(A:A)</f>
        <v>5</v>
      </c>
      <c r="V330" s="26">
        <f>YEAR(A:A)</f>
        <v>2015</v>
      </c>
      <c r="W330" s="27"/>
      <c r="Y330" s="29"/>
    </row>
    <row r="331" spans="1:25" s="28" customFormat="1" ht="18" x14ac:dyDescent="0.25">
      <c r="A331" s="14">
        <v>42150</v>
      </c>
      <c r="B331" s="15">
        <v>824</v>
      </c>
      <c r="C331" s="15">
        <f>IF(ISNA(VLOOKUP(B331,Trier!$A$1:$E$32,2,FALSE)),"",VLOOKUP(B331,Trier!$A$1:$E$32,2,FALSE))</f>
        <v>924</v>
      </c>
      <c r="D331" s="15">
        <f>IF(ISNA(VLOOKUP(B331,Trier!$A$1:$E$32,3,FALSE)),"",VLOOKUP(B331,Trier!$A$1:$E$32,3,FALSE))</f>
        <v>104</v>
      </c>
      <c r="E331" s="16" t="str">
        <f>IF(ISNA(VLOOKUP(B331,Trier!$A$1:$E$32,4,FALSE)),"",VLOOKUP(B331,Trier!$A$1:$E$32,4,FALSE))</f>
        <v>poreaux1</v>
      </c>
      <c r="F331" s="17" t="str">
        <f>IF(ISNA(VLOOKUP(B331,Trier!$A$1:$E$32,5,FALSE)),"",VLOOKUP(B331,Trier!$A$1:$E$32,5,FALSE))</f>
        <v>poireaux</v>
      </c>
      <c r="G331" s="15">
        <f>IF(ISERROR(VLOOKUP(B331,Trier!$A$1:$F$32,6,FALSE)),"",VLOOKUP(B331,Trier!$A$1:$F$32,6,FALSE))</f>
        <v>1</v>
      </c>
      <c r="H331" s="18" t="str">
        <f>IF(ISERROR(VLOOKUP(B331,Trier!$A$1:$G$32,7,FALSE)),"",VLOOKUP(B331,Trier!$A$1:$G$32,7,FALSE))</f>
        <v>hghf</v>
      </c>
      <c r="I331" s="19">
        <v>10</v>
      </c>
      <c r="J331" s="23">
        <v>60</v>
      </c>
      <c r="K331" s="21">
        <f t="shared" si="70"/>
        <v>14.4</v>
      </c>
      <c r="L331" s="18">
        <f>IF(ISERROR(VLOOKUP(B331,Trier!$A$1:$H$32,8,FALSE)),"",VLOOKUP(B331,Trier!$A$1:$H$32,8,FALSE))</f>
        <v>0</v>
      </c>
      <c r="M331" s="22"/>
      <c r="N331" s="23"/>
      <c r="O331" s="24" t="str">
        <f t="shared" si="68"/>
        <v/>
      </c>
      <c r="P331" s="18">
        <f>IF(ISERROR(VLOOKUP(B331,Trier!$A$1:$I$32,9,FALSE)),"",VLOOKUP(B331,Trier!$A$1:$I$32,9,FALSE))</f>
        <v>0</v>
      </c>
      <c r="Q331" s="22"/>
      <c r="R331" s="23"/>
      <c r="S331" s="24" t="str">
        <f t="shared" si="69"/>
        <v/>
      </c>
      <c r="T331" s="21">
        <f t="shared" si="67"/>
        <v>14.4</v>
      </c>
      <c r="U331" s="25">
        <f>MONTH(A:A)</f>
        <v>5</v>
      </c>
      <c r="V331" s="26">
        <f>YEAR(A:A)</f>
        <v>2015</v>
      </c>
      <c r="W331" s="27"/>
      <c r="Y331" s="29"/>
    </row>
    <row r="332" spans="1:25" s="28" customFormat="1" ht="18" x14ac:dyDescent="0.25">
      <c r="A332" s="14">
        <v>42150</v>
      </c>
      <c r="B332" s="15">
        <v>825</v>
      </c>
      <c r="C332" s="15">
        <f>IF(ISNA(VLOOKUP(B332,Trier!$A$1:$E$32,2,FALSE)),"",VLOOKUP(B332,Trier!$A$1:$E$32,2,FALSE))</f>
        <v>925</v>
      </c>
      <c r="D332" s="15">
        <f>IF(ISNA(VLOOKUP(B332,Trier!$A$1:$E$32,3,FALSE)),"",VLOOKUP(B332,Trier!$A$1:$E$32,3,FALSE))</f>
        <v>104</v>
      </c>
      <c r="E332" s="16" t="str">
        <f>IF(ISNA(VLOOKUP(B332,Trier!$A$1:$E$32,4,FALSE)),"",VLOOKUP(B332,Trier!$A$1:$E$32,4,FALSE))</f>
        <v>courgette1</v>
      </c>
      <c r="F332" s="17" t="str">
        <f>IF(ISNA(VLOOKUP(B332,Trier!$A$1:$E$32,5,FALSE)),"",VLOOKUP(B332,Trier!$A$1:$E$32,5,FALSE))</f>
        <v>courgette</v>
      </c>
      <c r="G332" s="15">
        <f>IF(ISERROR(VLOOKUP(B332,Trier!$A$1:$F$32,6,FALSE)),"",VLOOKUP(B332,Trier!$A$1:$F$32,6,FALSE))</f>
        <v>2</v>
      </c>
      <c r="H332" s="18" t="str">
        <f>IF(ISERROR(VLOOKUP(B332,Trier!$A$1:$G$32,7,FALSE)),"",VLOOKUP(B332,Trier!$A$1:$G$32,7,FALSE))</f>
        <v>ly</v>
      </c>
      <c r="I332" s="19">
        <v>10</v>
      </c>
      <c r="J332" s="23">
        <v>65</v>
      </c>
      <c r="K332" s="21">
        <f t="shared" si="70"/>
        <v>13.292307692307693</v>
      </c>
      <c r="L332" s="18" t="str">
        <f>IF(ISERROR(VLOOKUP(B332,Trier!$A$1:$H$32,8,FALSE)),"",VLOOKUP(B332,Trier!$A$1:$H$32,8,FALSE))</f>
        <v>xcbfd</v>
      </c>
      <c r="M332" s="22">
        <v>10</v>
      </c>
      <c r="N332" s="23">
        <v>205</v>
      </c>
      <c r="O332" s="24">
        <f t="shared" si="68"/>
        <v>4.2146341463414636</v>
      </c>
      <c r="P332" s="18">
        <f>IF(ISERROR(VLOOKUP(B332,Trier!$A$1:$I$32,9,FALSE)),"",VLOOKUP(B332,Trier!$A$1:$I$32,9,FALSE))</f>
        <v>0</v>
      </c>
      <c r="Q332" s="22"/>
      <c r="R332" s="23"/>
      <c r="S332" s="24" t="str">
        <f t="shared" si="69"/>
        <v/>
      </c>
      <c r="T332" s="21">
        <f t="shared" si="67"/>
        <v>17.506941838649155</v>
      </c>
      <c r="U332" s="25">
        <f>MONTH(A:A)</f>
        <v>5</v>
      </c>
      <c r="V332" s="26">
        <f>YEAR(A:A)</f>
        <v>2015</v>
      </c>
      <c r="W332" s="27"/>
      <c r="Y332" s="29"/>
    </row>
    <row r="333" spans="1:25" s="28" customFormat="1" ht="18" x14ac:dyDescent="0.25">
      <c r="A333" s="14">
        <v>42150</v>
      </c>
      <c r="B333" s="15">
        <v>828</v>
      </c>
      <c r="C333" s="15">
        <f>IF(ISNA(VLOOKUP(B333,Trier!$A$1:$E$32,2,FALSE)),"",VLOOKUP(B333,Trier!$A$1:$E$32,2,FALSE))</f>
        <v>928</v>
      </c>
      <c r="D333" s="15">
        <f>IF(ISNA(VLOOKUP(B333,Trier!$A$1:$E$32,3,FALSE)),"",VLOOKUP(B333,Trier!$A$1:$E$32,3,FALSE))</f>
        <v>104</v>
      </c>
      <c r="E333" s="16" t="str">
        <f>IF(ISNA(VLOOKUP(B333,Trier!$A$1:$E$32,4,FALSE)),"",VLOOKUP(B333,Trier!$A$1:$E$32,4,FALSE))</f>
        <v>Radis1</v>
      </c>
      <c r="F333" s="17" t="str">
        <f>IF(ISNA(VLOOKUP(B333,Trier!$A$1:$E$32,5,FALSE)),"",VLOOKUP(B333,Trier!$A$1:$E$32,5,FALSE))</f>
        <v>Radis</v>
      </c>
      <c r="G333" s="15">
        <f>IF(ISERROR(VLOOKUP(B333,Trier!$A$1:$F$32,6,FALSE)),"",VLOOKUP(B333,Trier!$A$1:$F$32,6,FALSE))</f>
        <v>1</v>
      </c>
      <c r="H333" s="18" t="str">
        <f>IF(ISERROR(VLOOKUP(B333,Trier!$A$1:$G$32,7,FALSE)),"",VLOOKUP(B333,Trier!$A$1:$G$32,7,FALSE))</f>
        <v>ur</v>
      </c>
      <c r="I333" s="19">
        <v>10</v>
      </c>
      <c r="J333" s="23">
        <v>51</v>
      </c>
      <c r="K333" s="21">
        <f t="shared" si="70"/>
        <v>16.941176470588236</v>
      </c>
      <c r="L333" s="18">
        <f>IF(ISERROR(VLOOKUP(B333,Trier!$A$1:$H$32,8,FALSE)),"",VLOOKUP(B333,Trier!$A$1:$H$32,8,FALSE))</f>
        <v>0</v>
      </c>
      <c r="M333" s="22"/>
      <c r="N333" s="23"/>
      <c r="O333" s="24" t="str">
        <f t="shared" si="68"/>
        <v/>
      </c>
      <c r="P333" s="18">
        <f>IF(ISERROR(VLOOKUP(B333,Trier!$A$1:$I$32,9,FALSE)),"",VLOOKUP(B333,Trier!$A$1:$I$32,9,FALSE))</f>
        <v>0</v>
      </c>
      <c r="Q333" s="22"/>
      <c r="R333" s="23"/>
      <c r="S333" s="24" t="str">
        <f t="shared" si="69"/>
        <v/>
      </c>
      <c r="T333" s="21">
        <f t="shared" si="67"/>
        <v>16.941176470588236</v>
      </c>
      <c r="U333" s="25">
        <f>MONTH(A:A)</f>
        <v>5</v>
      </c>
      <c r="V333" s="26">
        <f>YEAR(A:A)</f>
        <v>2015</v>
      </c>
      <c r="W333" s="27"/>
      <c r="Y333" s="29"/>
    </row>
    <row r="334" spans="1:25" s="28" customFormat="1" ht="18" x14ac:dyDescent="0.25">
      <c r="A334" s="14">
        <v>42153</v>
      </c>
      <c r="B334" s="15">
        <v>810</v>
      </c>
      <c r="C334" s="15">
        <f>IF(ISNA(VLOOKUP(B334,Trier!$A$1:$E$32,2,FALSE)),"",VLOOKUP(B334,Trier!$A$1:$E$32,2,FALSE))</f>
        <v>910</v>
      </c>
      <c r="D334" s="15">
        <f>IF(ISNA(VLOOKUP(B334,Trier!$A$1:$E$32,3,FALSE)),"",VLOOKUP(B334,Trier!$A$1:$E$32,3,FALSE))</f>
        <v>104</v>
      </c>
      <c r="E334" s="16" t="str">
        <f>IF(ISNA(VLOOKUP(B334,Trier!$A$1:$E$32,4,FALSE)),"",VLOOKUP(B334,Trier!$A$1:$E$32,4,FALSE))</f>
        <v>potimaron1</v>
      </c>
      <c r="F334" s="17" t="str">
        <f>IF(ISNA(VLOOKUP(B334,Trier!$A$1:$E$32,5,FALSE)),"",VLOOKUP(B334,Trier!$A$1:$E$32,5,FALSE))</f>
        <v>potimaron</v>
      </c>
      <c r="G334" s="15">
        <f>IF(ISERROR(VLOOKUP(B334,Trier!$A$1:$F$32,6,FALSE)),"",VLOOKUP(B334,Trier!$A$1:$F$32,6,FALSE))</f>
        <v>2</v>
      </c>
      <c r="H334" s="18" t="str">
        <f>IF(ISERROR(VLOOKUP(B334,Trier!$A$1:$G$32,7,FALSE)),"",VLOOKUP(B334,Trier!$A$1:$G$32,7,FALSE))</f>
        <v>te</v>
      </c>
      <c r="I334" s="19">
        <v>10</v>
      </c>
      <c r="J334" s="20">
        <v>41</v>
      </c>
      <c r="K334" s="21">
        <f t="shared" si="70"/>
        <v>21.073170731707318</v>
      </c>
      <c r="L334" s="18" t="str">
        <f>IF(ISERROR(VLOOKUP(B334,Trier!$A$1:$H$32,8,FALSE)),"",VLOOKUP(B334,Trier!$A$1:$H$32,8,FALSE))</f>
        <v>tkjtdj</v>
      </c>
      <c r="M334" s="22"/>
      <c r="N334" s="23"/>
      <c r="O334" s="24" t="str">
        <f t="shared" si="68"/>
        <v/>
      </c>
      <c r="P334" s="18">
        <f>IF(ISERROR(VLOOKUP(B334,Trier!$A$1:$I$32,9,FALSE)),"",VLOOKUP(B334,Trier!$A$1:$I$32,9,FALSE))</f>
        <v>0</v>
      </c>
      <c r="Q334" s="22"/>
      <c r="R334" s="23"/>
      <c r="S334" s="24" t="str">
        <f t="shared" si="69"/>
        <v/>
      </c>
      <c r="T334" s="21">
        <f t="shared" si="67"/>
        <v>21.073170731707318</v>
      </c>
      <c r="U334" s="25">
        <f>MONTH(A:A)</f>
        <v>5</v>
      </c>
      <c r="V334" s="26">
        <f>YEAR(A:A)</f>
        <v>2015</v>
      </c>
      <c r="W334" s="27"/>
      <c r="Y334" s="29"/>
    </row>
    <row r="335" spans="1:25" s="28" customFormat="1" ht="18" x14ac:dyDescent="0.25">
      <c r="A335" s="14">
        <v>42153</v>
      </c>
      <c r="B335" s="15">
        <v>809</v>
      </c>
      <c r="C335" s="15">
        <f>IF(ISNA(VLOOKUP(B335,Trier!$A$1:$E$32,2,FALSE)),"",VLOOKUP(B335,Trier!$A$1:$E$32,2,FALSE))</f>
        <v>909</v>
      </c>
      <c r="D335" s="15">
        <f>IF(ISNA(VLOOKUP(B335,Trier!$A$1:$E$32,3,FALSE)),"",VLOOKUP(B335,Trier!$A$1:$E$32,3,FALSE))</f>
        <v>104</v>
      </c>
      <c r="E335" s="16" t="str">
        <f>IF(ISNA(VLOOKUP(B335,Trier!$A$1:$E$32,4,FALSE)),"",VLOOKUP(B335,Trier!$A$1:$E$32,4,FALSE))</f>
        <v>artichauts1</v>
      </c>
      <c r="F335" s="17" t="str">
        <f>IF(ISNA(VLOOKUP(B335,Trier!$A$1:$E$32,5,FALSE)),"",VLOOKUP(B335,Trier!$A$1:$E$32,5,FALSE))</f>
        <v>artichauts</v>
      </c>
      <c r="G335" s="15">
        <f>IF(ISERROR(VLOOKUP(B335,Trier!$A$1:$F$32,6,FALSE)),"",VLOOKUP(B335,Trier!$A$1:$F$32,6,FALSE))</f>
        <v>2</v>
      </c>
      <c r="H335" s="18" t="str">
        <f>IF(ISERROR(VLOOKUP(B335,Trier!$A$1:$G$32,7,FALSE)),"",VLOOKUP(B335,Trier!$A$1:$G$32,7,FALSE))</f>
        <v>k</v>
      </c>
      <c r="I335" s="19">
        <v>10</v>
      </c>
      <c r="J335" s="20">
        <v>63</v>
      </c>
      <c r="K335" s="21">
        <f t="shared" si="70"/>
        <v>13.714285714285715</v>
      </c>
      <c r="L335" s="18" t="str">
        <f>IF(ISERROR(VLOOKUP(B335,Trier!$A$1:$H$32,8,FALSE)),"",VLOOKUP(B335,Trier!$A$1:$H$32,8,FALSE))</f>
        <v>tjkedk,</v>
      </c>
      <c r="M335" s="22"/>
      <c r="N335" s="23"/>
      <c r="O335" s="24" t="str">
        <f t="shared" si="68"/>
        <v/>
      </c>
      <c r="P335" s="18">
        <f>IF(ISERROR(VLOOKUP(B335,Trier!$A$1:$I$32,9,FALSE)),"",VLOOKUP(B335,Trier!$A$1:$I$32,9,FALSE))</f>
        <v>0</v>
      </c>
      <c r="Q335" s="22"/>
      <c r="R335" s="23"/>
      <c r="S335" s="24" t="str">
        <f t="shared" si="69"/>
        <v/>
      </c>
      <c r="T335" s="21">
        <f t="shared" si="67"/>
        <v>13.714285714285715</v>
      </c>
      <c r="U335" s="25">
        <f>MONTH(A:A)</f>
        <v>5</v>
      </c>
      <c r="V335" s="26">
        <f>YEAR(A:A)</f>
        <v>2015</v>
      </c>
      <c r="W335" s="27"/>
      <c r="Y335" s="29"/>
    </row>
    <row r="336" spans="1:25" s="28" customFormat="1" ht="18" x14ac:dyDescent="0.25">
      <c r="A336" s="14">
        <v>42164</v>
      </c>
      <c r="B336" s="15">
        <v>820</v>
      </c>
      <c r="C336" s="15">
        <f>IF(ISNA(VLOOKUP(B336,Trier!$A$1:$E$32,2,FALSE)),"",VLOOKUP(B336,Trier!$A$1:$E$32,2,FALSE))</f>
        <v>920</v>
      </c>
      <c r="D336" s="15">
        <f>IF(ISNA(VLOOKUP(B336,Trier!$A$1:$E$32,3,FALSE)),"",VLOOKUP(B336,Trier!$A$1:$E$32,3,FALSE))</f>
        <v>104</v>
      </c>
      <c r="E336" s="16" t="str">
        <f>IF(ISNA(VLOOKUP(B336,Trier!$A$1:$E$32,4,FALSE)),"",VLOOKUP(B336,Trier!$A$1:$E$32,4,FALSE))</f>
        <v>cornichons1</v>
      </c>
      <c r="F336" s="17" t="str">
        <f>IF(ISNA(VLOOKUP(B336,Trier!$A$1:$E$32,5,FALSE)),"",VLOOKUP(B336,Trier!$A$1:$E$32,5,FALSE))</f>
        <v>cornichons</v>
      </c>
      <c r="G336" s="15">
        <f>IF(ISERROR(VLOOKUP(B336,Trier!$A$1:$F$32,6,FALSE)),"",VLOOKUP(B336,Trier!$A$1:$F$32,6,FALSE))</f>
        <v>1</v>
      </c>
      <c r="H336" s="18" t="str">
        <f>IF(ISERROR(VLOOKUP(B336,Trier!$A$1:$G$32,7,FALSE)),"",VLOOKUP(B336,Trier!$A$1:$G$32,7,FALSE))</f>
        <v>kiu</v>
      </c>
      <c r="I336" s="19">
        <v>10</v>
      </c>
      <c r="J336" s="23">
        <v>15.3</v>
      </c>
      <c r="K336" s="21">
        <f t="shared" si="70"/>
        <v>56.470588235294123</v>
      </c>
      <c r="L336" s="18">
        <f>IF(ISERROR(VLOOKUP(B336,Trier!$A$1:$H$32,8,FALSE)),"",VLOOKUP(B336,Trier!$A$1:$H$32,8,FALSE))</f>
        <v>0</v>
      </c>
      <c r="M336" s="22"/>
      <c r="N336" s="23"/>
      <c r="O336" s="24" t="str">
        <f t="shared" si="68"/>
        <v/>
      </c>
      <c r="P336" s="18">
        <f>IF(ISERROR(VLOOKUP(B336,Trier!$A$1:$I$32,9,FALSE)),"",VLOOKUP(B336,Trier!$A$1:$I$32,9,FALSE))</f>
        <v>0</v>
      </c>
      <c r="Q336" s="22"/>
      <c r="R336" s="23"/>
      <c r="S336" s="24" t="str">
        <f t="shared" si="69"/>
        <v/>
      </c>
      <c r="T336" s="21">
        <f t="shared" si="67"/>
        <v>56.470588235294123</v>
      </c>
      <c r="U336" s="25">
        <f>MONTH(A:A)</f>
        <v>6</v>
      </c>
      <c r="V336" s="26">
        <f>YEAR(A:A)</f>
        <v>2015</v>
      </c>
      <c r="W336" s="27"/>
      <c r="Y336" s="29"/>
    </row>
    <row r="337" spans="1:25" s="28" customFormat="1" ht="18" x14ac:dyDescent="0.25">
      <c r="A337" s="14">
        <v>42164</v>
      </c>
      <c r="B337" s="15">
        <v>821</v>
      </c>
      <c r="C337" s="15">
        <f>IF(ISNA(VLOOKUP(B337,Trier!$A$1:$E$32,2,FALSE)),"",VLOOKUP(B337,Trier!$A$1:$E$32,2,FALSE))</f>
        <v>921</v>
      </c>
      <c r="D337" s="15">
        <f>IF(ISNA(VLOOKUP(B337,Trier!$A$1:$E$32,3,FALSE)),"",VLOOKUP(B337,Trier!$A$1:$E$32,3,FALSE))</f>
        <v>104</v>
      </c>
      <c r="E337" s="16" t="str">
        <f>IF(ISNA(VLOOKUP(B337,Trier!$A$1:$E$32,4,FALSE)),"",VLOOKUP(B337,Trier!$A$1:$E$32,4,FALSE))</f>
        <v>aubergine1</v>
      </c>
      <c r="F337" s="17" t="str">
        <f>IF(ISNA(VLOOKUP(B337,Trier!$A$1:$E$32,5,FALSE)),"",VLOOKUP(B337,Trier!$A$1:$E$32,5,FALSE))</f>
        <v>aubergine</v>
      </c>
      <c r="G337" s="15">
        <f>IF(ISERROR(VLOOKUP(B337,Trier!$A$1:$F$32,6,FALSE)),"",VLOOKUP(B337,Trier!$A$1:$F$32,6,FALSE))</f>
        <v>2</v>
      </c>
      <c r="H337" s="18" t="str">
        <f>IF(ISERROR(VLOOKUP(B337,Trier!$A$1:$G$32,7,FALSE)),"",VLOOKUP(B337,Trier!$A$1:$G$32,7,FALSE))</f>
        <v>l:!</v>
      </c>
      <c r="I337" s="19">
        <v>10</v>
      </c>
      <c r="J337" s="23">
        <v>100</v>
      </c>
      <c r="K337" s="21">
        <f t="shared" si="70"/>
        <v>8.64</v>
      </c>
      <c r="L337" s="18" t="str">
        <f>IF(ISERROR(VLOOKUP(B337,Trier!$A$1:$H$32,8,FALSE)),"",VLOOKUP(B337,Trier!$A$1:$H$32,8,FALSE))</f>
        <v>hfdhg</v>
      </c>
      <c r="M337" s="22">
        <v>10</v>
      </c>
      <c r="N337" s="23">
        <v>24</v>
      </c>
      <c r="O337" s="24">
        <f t="shared" si="68"/>
        <v>36.000000000000007</v>
      </c>
      <c r="P337" s="18">
        <f>IF(ISERROR(VLOOKUP(B337,Trier!$A$1:$I$32,9,FALSE)),"",VLOOKUP(B337,Trier!$A$1:$I$32,9,FALSE))</f>
        <v>0</v>
      </c>
      <c r="Q337" s="22"/>
      <c r="R337" s="23"/>
      <c r="S337" s="24" t="str">
        <f t="shared" si="69"/>
        <v/>
      </c>
      <c r="T337" s="21">
        <f t="shared" si="67"/>
        <v>44.640000000000008</v>
      </c>
      <c r="U337" s="25">
        <f>MONTH(A:A)</f>
        <v>6</v>
      </c>
      <c r="V337" s="26">
        <f>YEAR(A:A)</f>
        <v>2015</v>
      </c>
      <c r="W337" s="27"/>
      <c r="Y337" s="29"/>
    </row>
    <row r="338" spans="1:25" s="28" customFormat="1" ht="18" x14ac:dyDescent="0.25">
      <c r="A338" s="14">
        <v>42167</v>
      </c>
      <c r="B338" s="15">
        <v>804</v>
      </c>
      <c r="C338" s="15">
        <f>IF(ISNA(VLOOKUP(B338,Trier!$A$1:$E$32,2,FALSE)),"",VLOOKUP(B338,Trier!$A$1:$E$32,2,FALSE))</f>
        <v>904</v>
      </c>
      <c r="D338" s="15">
        <f>IF(ISNA(VLOOKUP(B338,Trier!$A$1:$E$32,3,FALSE)),"",VLOOKUP(B338,Trier!$A$1:$E$32,3,FALSE))</f>
        <v>104</v>
      </c>
      <c r="E338" s="16" t="str">
        <f>IF(ISNA(VLOOKUP(B338,Trier!$A$1:$E$32,4,FALSE)),"",VLOOKUP(B338,Trier!$A$1:$E$32,4,FALSE))</f>
        <v>poivron rouge1</v>
      </c>
      <c r="F338" s="17" t="str">
        <f>IF(ISNA(VLOOKUP(B338,Trier!$A$1:$E$32,5,FALSE)),"",VLOOKUP(B338,Trier!$A$1:$E$32,5,FALSE))</f>
        <v>poivron rouge</v>
      </c>
      <c r="G338" s="15">
        <f>IF(ISERROR(VLOOKUP(B338,Trier!$A$1:$F$32,6,FALSE)),"",VLOOKUP(B338,Trier!$A$1:$F$32,6,FALSE))</f>
        <v>1</v>
      </c>
      <c r="H338" s="18" t="str">
        <f>IF(ISERROR(VLOOKUP(B338,Trier!$A$1:$G$32,7,FALSE)),"",VLOOKUP(B338,Trier!$A$1:$G$32,7,FALSE))</f>
        <v>de</v>
      </c>
      <c r="I338" s="19">
        <v>10</v>
      </c>
      <c r="J338" s="20">
        <v>29</v>
      </c>
      <c r="K338" s="21">
        <f t="shared" si="70"/>
        <v>29.793103448275865</v>
      </c>
      <c r="L338" s="18">
        <f>IF(ISERROR(VLOOKUP(B338,Trier!$A$1:$H$32,8,FALSE)),"",VLOOKUP(B338,Trier!$A$1:$H$32,8,FALSE))</f>
        <v>0</v>
      </c>
      <c r="M338" s="22"/>
      <c r="N338" s="23"/>
      <c r="O338" s="24" t="str">
        <f t="shared" si="68"/>
        <v/>
      </c>
      <c r="P338" s="18">
        <f>IF(ISERROR(VLOOKUP(B338,Trier!$A$1:$I$32,9,FALSE)),"",VLOOKUP(B338,Trier!$A$1:$I$32,9,FALSE))</f>
        <v>0</v>
      </c>
      <c r="Q338" s="22"/>
      <c r="R338" s="23"/>
      <c r="S338" s="24" t="str">
        <f t="shared" si="69"/>
        <v/>
      </c>
      <c r="T338" s="21">
        <f t="shared" si="67"/>
        <v>29.793103448275865</v>
      </c>
      <c r="U338" s="25">
        <f>MONTH(A:A)</f>
        <v>6</v>
      </c>
      <c r="V338" s="26">
        <f>YEAR(A:A)</f>
        <v>2015</v>
      </c>
      <c r="W338" s="27"/>
      <c r="Y338" s="29"/>
    </row>
    <row r="339" spans="1:25" s="28" customFormat="1" ht="18" x14ac:dyDescent="0.25">
      <c r="A339" s="14">
        <v>42167</v>
      </c>
      <c r="B339" s="15">
        <v>816</v>
      </c>
      <c r="C339" s="15">
        <f>IF(ISNA(VLOOKUP(B339,Trier!$A$1:$E$32,2,FALSE)),"",VLOOKUP(B339,Trier!$A$1:$E$32,2,FALSE))</f>
        <v>916</v>
      </c>
      <c r="D339" s="15">
        <f>IF(ISNA(VLOOKUP(B339,Trier!$A$1:$E$32,3,FALSE)),"",VLOOKUP(B339,Trier!$A$1:$E$32,3,FALSE))</f>
        <v>104</v>
      </c>
      <c r="E339" s="16" t="str">
        <f>IF(ISNA(VLOOKUP(B339,Trier!$A$1:$E$32,4,FALSE)),"",VLOOKUP(B339,Trier!$A$1:$E$32,4,FALSE))</f>
        <v>raisin1</v>
      </c>
      <c r="F339" s="17" t="str">
        <f>IF(ISNA(VLOOKUP(B339,Trier!$A$1:$E$32,5,FALSE)),"",VLOOKUP(B339,Trier!$A$1:$E$32,5,FALSE))</f>
        <v>raisin</v>
      </c>
      <c r="G339" s="15">
        <f>IF(ISERROR(VLOOKUP(B339,Trier!$A$1:$F$32,6,FALSE)),"",VLOOKUP(B339,Trier!$A$1:$F$32,6,FALSE))</f>
        <v>3</v>
      </c>
      <c r="H339" s="18" t="str">
        <f>IF(ISERROR(VLOOKUP(B339,Trier!$A$1:$G$32,7,FALSE)),"",VLOOKUP(B339,Trier!$A$1:$G$32,7,FALSE))</f>
        <v>tery</v>
      </c>
      <c r="I339" s="19">
        <v>2</v>
      </c>
      <c r="J339" s="23">
        <v>43</v>
      </c>
      <c r="K339" s="21">
        <f t="shared" si="70"/>
        <v>4.0186046511627911</v>
      </c>
      <c r="L339" s="18" t="str">
        <f>IF(ISERROR(VLOOKUP(B339,Trier!$A$1:$H$32,8,FALSE)),"",VLOOKUP(B339,Trier!$A$1:$H$32,8,FALSE))</f>
        <v>frshsj</v>
      </c>
      <c r="M339" s="22">
        <v>2</v>
      </c>
      <c r="N339" s="23">
        <v>29</v>
      </c>
      <c r="O339" s="24">
        <f t="shared" si="68"/>
        <v>5.9586206896551728</v>
      </c>
      <c r="P339" s="43" t="str">
        <f>IF(ISERROR(VLOOKUP(B339,Trier!$A$1:$I$32,9,FALSE)),"",VLOOKUP(B339,Trier!$A$1:$I$32,9,FALSE))</f>
        <v>jdhjs</v>
      </c>
      <c r="Q339" s="22">
        <v>10</v>
      </c>
      <c r="R339" s="23">
        <v>20</v>
      </c>
      <c r="S339" s="24">
        <f t="shared" si="69"/>
        <v>43.2</v>
      </c>
      <c r="T339" s="21">
        <f t="shared" si="67"/>
        <v>53.177225340817969</v>
      </c>
      <c r="U339" s="25">
        <f>MONTH(A:A)</f>
        <v>6</v>
      </c>
      <c r="V339" s="26">
        <f>YEAR(A:A)</f>
        <v>2015</v>
      </c>
      <c r="W339" s="27"/>
      <c r="Y339" s="29"/>
    </row>
    <row r="340" spans="1:25" s="28" customFormat="1" ht="18" x14ac:dyDescent="0.25">
      <c r="A340" s="14">
        <v>42167</v>
      </c>
      <c r="B340" s="15">
        <v>817</v>
      </c>
      <c r="C340" s="15">
        <f>IF(ISNA(VLOOKUP(B340,Trier!$A$1:$E$32,2,FALSE)),"",VLOOKUP(B340,Trier!$A$1:$E$32,2,FALSE))</f>
        <v>917</v>
      </c>
      <c r="D340" s="15">
        <f>IF(ISNA(VLOOKUP(B340,Trier!$A$1:$E$32,3,FALSE)),"",VLOOKUP(B340,Trier!$A$1:$E$32,3,FALSE))</f>
        <v>104</v>
      </c>
      <c r="E340" s="16" t="str">
        <f>IF(ISNA(VLOOKUP(B340,Trier!$A$1:$E$32,4,FALSE)),"",VLOOKUP(B340,Trier!$A$1:$E$32,4,FALSE))</f>
        <v>fraise1</v>
      </c>
      <c r="F340" s="17" t="str">
        <f>IF(ISNA(VLOOKUP(B340,Trier!$A$1:$E$32,5,FALSE)),"",VLOOKUP(B340,Trier!$A$1:$E$32,5,FALSE))</f>
        <v>fraise</v>
      </c>
      <c r="G340" s="15">
        <f>IF(ISERROR(VLOOKUP(B340,Trier!$A$1:$F$32,6,FALSE)),"",VLOOKUP(B340,Trier!$A$1:$F$32,6,FALSE))</f>
        <v>2</v>
      </c>
      <c r="H340" s="18" t="str">
        <f>IF(ISERROR(VLOOKUP(B340,Trier!$A$1:$G$32,7,FALSE)),"",VLOOKUP(B340,Trier!$A$1:$G$32,7,FALSE))</f>
        <v>kuy</v>
      </c>
      <c r="I340" s="19">
        <v>2</v>
      </c>
      <c r="J340" s="23">
        <v>9</v>
      </c>
      <c r="K340" s="21">
        <f t="shared" si="70"/>
        <v>19.2</v>
      </c>
      <c r="L340" s="18" t="str">
        <f>IF(ISERROR(VLOOKUP(B340,Trier!$A$1:$H$32,8,FALSE)),"",VLOOKUP(B340,Trier!$A$1:$H$32,8,FALSE))</f>
        <v>gfshs</v>
      </c>
      <c r="M340" s="22">
        <v>10</v>
      </c>
      <c r="N340" s="23">
        <v>14</v>
      </c>
      <c r="O340" s="24">
        <f t="shared" si="68"/>
        <v>61.714285714285722</v>
      </c>
      <c r="P340" s="18">
        <f>IF(ISERROR(VLOOKUP(B340,Trier!$A$1:$I$32,9,FALSE)),"",VLOOKUP(B340,Trier!$A$1:$I$32,9,FALSE))</f>
        <v>0</v>
      </c>
      <c r="Q340" s="22"/>
      <c r="R340" s="23"/>
      <c r="S340" s="24" t="str">
        <f t="shared" si="69"/>
        <v/>
      </c>
      <c r="T340" s="21">
        <f t="shared" si="67"/>
        <v>80.914285714285725</v>
      </c>
      <c r="U340" s="25">
        <f>MONTH(A:A)</f>
        <v>6</v>
      </c>
      <c r="V340" s="26">
        <f>YEAR(A:A)</f>
        <v>2015</v>
      </c>
      <c r="W340" s="27"/>
      <c r="Y340" s="29"/>
    </row>
    <row r="341" spans="1:25" s="28" customFormat="1" ht="18" x14ac:dyDescent="0.25">
      <c r="A341" s="14">
        <v>42167</v>
      </c>
      <c r="B341" s="15">
        <v>818</v>
      </c>
      <c r="C341" s="15">
        <f>IF(ISNA(VLOOKUP(B341,Trier!$A$1:$E$32,2,FALSE)),"",VLOOKUP(B341,Trier!$A$1:$E$32,2,FALSE))</f>
        <v>918</v>
      </c>
      <c r="D341" s="15">
        <f>IF(ISNA(VLOOKUP(B341,Trier!$A$1:$E$32,3,FALSE)),"",VLOOKUP(B341,Trier!$A$1:$E$32,3,FALSE))</f>
        <v>104</v>
      </c>
      <c r="E341" s="16" t="str">
        <f>IF(ISNA(VLOOKUP(B341,Trier!$A$1:$E$32,4,FALSE)),"",VLOOKUP(B341,Trier!$A$1:$E$32,4,FALSE))</f>
        <v>salade1</v>
      </c>
      <c r="F341" s="17" t="str">
        <f>IF(ISNA(VLOOKUP(B341,Trier!$A$1:$E$32,5,FALSE)),"",VLOOKUP(B341,Trier!$A$1:$E$32,5,FALSE))</f>
        <v>salade</v>
      </c>
      <c r="G341" s="15">
        <f>IF(ISERROR(VLOOKUP(B341,Trier!$A$1:$F$32,6,FALSE)),"",VLOOKUP(B341,Trier!$A$1:$F$32,6,FALSE))</f>
        <v>1</v>
      </c>
      <c r="H341" s="18" t="str">
        <f>IF(ISERROR(VLOOKUP(B341,Trier!$A$1:$G$32,7,FALSE)),"",VLOOKUP(B341,Trier!$A$1:$G$32,7,FALSE))</f>
        <v>yty</v>
      </c>
      <c r="I341" s="19">
        <v>10</v>
      </c>
      <c r="J341" s="23">
        <v>16</v>
      </c>
      <c r="K341" s="21">
        <f t="shared" si="70"/>
        <v>54</v>
      </c>
      <c r="L341" s="18">
        <f>IF(ISERROR(VLOOKUP(B341,Trier!$A$1:$H$32,8,FALSE)),"",VLOOKUP(B341,Trier!$A$1:$H$32,8,FALSE))</f>
        <v>0</v>
      </c>
      <c r="M341" s="22"/>
      <c r="N341" s="23"/>
      <c r="O341" s="24" t="str">
        <f t="shared" si="68"/>
        <v/>
      </c>
      <c r="P341" s="18">
        <f>IF(ISERROR(VLOOKUP(B341,Trier!$A$1:$I$32,9,FALSE)),"",VLOOKUP(B341,Trier!$A$1:$I$32,9,FALSE))</f>
        <v>0</v>
      </c>
      <c r="Q341" s="22"/>
      <c r="R341" s="23"/>
      <c r="S341" s="24" t="str">
        <f t="shared" si="69"/>
        <v/>
      </c>
      <c r="T341" s="21">
        <f t="shared" si="67"/>
        <v>54</v>
      </c>
      <c r="U341" s="25">
        <f>MONTH(A:A)</f>
        <v>6</v>
      </c>
      <c r="V341" s="26">
        <f>YEAR(A:A)</f>
        <v>2015</v>
      </c>
      <c r="W341" s="27"/>
      <c r="Y341" s="29"/>
    </row>
    <row r="342" spans="1:25" ht="18" x14ac:dyDescent="0.25">
      <c r="A342" s="14">
        <v>42181</v>
      </c>
      <c r="B342" s="15">
        <v>811</v>
      </c>
      <c r="C342" s="15">
        <f>IF(ISNA(VLOOKUP(B342,Trier!$A$1:$E$32,2,FALSE)),"",VLOOKUP(B342,Trier!$A$1:$E$32,2,FALSE))</f>
        <v>911</v>
      </c>
      <c r="D342" s="15">
        <f>IF(ISNA(VLOOKUP(B342,Trier!$A$1:$E$32,3,FALSE)),"",VLOOKUP(B342,Trier!$A$1:$E$32,3,FALSE))</f>
        <v>104</v>
      </c>
      <c r="E342" s="16" t="str">
        <f>IF(ISNA(VLOOKUP(B342,Trier!$A$1:$E$32,4,FALSE)),"",VLOOKUP(B342,Trier!$A$1:$E$32,4,FALSE))</f>
        <v>potiron1</v>
      </c>
      <c r="F342" s="17" t="str">
        <f>IF(ISNA(VLOOKUP(B342,Trier!$A$1:$E$32,5,FALSE)),"",VLOOKUP(B342,Trier!$A$1:$E$32,5,FALSE))</f>
        <v>potiron</v>
      </c>
      <c r="G342" s="15">
        <f>IF(ISERROR(VLOOKUP(B342,Trier!$A$1:$F$32,6,FALSE)),"",VLOOKUP(B342,Trier!$A$1:$F$32,6,FALSE))</f>
        <v>1</v>
      </c>
      <c r="H342" s="18" t="str">
        <f>IF(ISERROR(VLOOKUP(B342,Trier!$A$1:$G$32,7,FALSE)),"",VLOOKUP(B342,Trier!$A$1:$G$32,7,FALSE))</f>
        <v>iku</v>
      </c>
      <c r="I342" s="44">
        <v>10</v>
      </c>
      <c r="J342" s="45">
        <v>107</v>
      </c>
      <c r="K342" s="21">
        <f t="shared" si="70"/>
        <v>8.0747663551401878</v>
      </c>
      <c r="L342" s="18" t="str">
        <f>IF(ISERROR(VLOOKUP(B342,Trier!$A$1:$H$32,8,FALSE)),"",VLOOKUP(B342,Trier!$A$1:$H$32,8,FALSE))</f>
        <v>srj,dnd</v>
      </c>
      <c r="M342" s="46"/>
      <c r="N342" s="45"/>
      <c r="O342" s="24" t="str">
        <f t="shared" si="68"/>
        <v/>
      </c>
      <c r="P342" s="18">
        <f>IF(ISERROR(VLOOKUP(B342,Trier!$A$1:$I$32,9,FALSE)),"",VLOOKUP(B342,Trier!$A$1:$I$32,9,FALSE))</f>
        <v>0</v>
      </c>
      <c r="Q342" s="22"/>
      <c r="R342" s="45"/>
      <c r="S342" s="24" t="str">
        <f t="shared" si="69"/>
        <v/>
      </c>
      <c r="T342" s="21">
        <f t="shared" si="67"/>
        <v>8.0747663551401878</v>
      </c>
      <c r="U342" s="25">
        <f>MONTH(A:A)</f>
        <v>6</v>
      </c>
      <c r="V342" s="47">
        <f>YEAR(A:A)</f>
        <v>2015</v>
      </c>
      <c r="W342" s="48"/>
    </row>
    <row r="343" spans="1:25" ht="18" x14ac:dyDescent="0.25">
      <c r="A343" s="14">
        <v>42181</v>
      </c>
      <c r="B343" s="15">
        <v>813</v>
      </c>
      <c r="C343" s="15">
        <f>IF(ISNA(VLOOKUP(B343,Trier!$A$1:$E$32,2,FALSE)),"",VLOOKUP(B343,Trier!$A$1:$E$32,2,FALSE))</f>
        <v>913</v>
      </c>
      <c r="D343" s="15">
        <f>IF(ISNA(VLOOKUP(B343,Trier!$A$1:$E$32,3,FALSE)),"",VLOOKUP(B343,Trier!$A$1:$E$32,3,FALSE))</f>
        <v>104</v>
      </c>
      <c r="E343" s="16" t="str">
        <f>IF(ISNA(VLOOKUP(B343,Trier!$A$1:$E$32,4,FALSE)),"",VLOOKUP(B343,Trier!$A$1:$E$32,4,FALSE))</f>
        <v>cactus1</v>
      </c>
      <c r="F343" s="17" t="str">
        <f>IF(ISNA(VLOOKUP(B343,Trier!$A$1:$E$32,5,FALSE)),"",VLOOKUP(B343,Trier!$A$1:$E$32,5,FALSE))</f>
        <v>cactus</v>
      </c>
      <c r="G343" s="15">
        <f>IF(ISERROR(VLOOKUP(B343,Trier!$A$1:$F$32,6,FALSE)),"",VLOOKUP(B343,Trier!$A$1:$F$32,6,FALSE))</f>
        <v>1</v>
      </c>
      <c r="H343" s="18" t="str">
        <f>IF(ISERROR(VLOOKUP(B343,Trier!$A$1:$G$32,7,FALSE)),"",VLOOKUP(B343,Trier!$A$1:$G$32,7,FALSE))</f>
        <v>uj</v>
      </c>
      <c r="I343" s="44">
        <v>10</v>
      </c>
      <c r="J343" s="45">
        <v>50</v>
      </c>
      <c r="K343" s="21">
        <f t="shared" si="70"/>
        <v>17.28</v>
      </c>
      <c r="L343" s="18">
        <f>IF(ISERROR(VLOOKUP(B343,Trier!$A$1:$H$32,8,FALSE)),"",VLOOKUP(B343,Trier!$A$1:$H$32,8,FALSE))</f>
        <v>0</v>
      </c>
      <c r="M343" s="46"/>
      <c r="N343" s="45"/>
      <c r="O343" s="24" t="str">
        <f t="shared" si="68"/>
        <v/>
      </c>
      <c r="P343" s="18">
        <f>IF(ISERROR(VLOOKUP(B343,Trier!$A$1:$I$32,9,FALSE)),"",VLOOKUP(B343,Trier!$A$1:$I$32,9,FALSE))</f>
        <v>0</v>
      </c>
      <c r="Q343" s="22"/>
      <c r="R343" s="45"/>
      <c r="S343" s="24" t="str">
        <f t="shared" si="69"/>
        <v/>
      </c>
      <c r="T343" s="21">
        <f t="shared" si="67"/>
        <v>17.28</v>
      </c>
      <c r="U343" s="25">
        <f>MONTH(A:A)</f>
        <v>6</v>
      </c>
      <c r="V343" s="47">
        <f>YEAR(A:A)</f>
        <v>2015</v>
      </c>
      <c r="W343" s="48"/>
    </row>
    <row r="344" spans="1:25" ht="18" x14ac:dyDescent="0.25">
      <c r="A344" s="14">
        <v>42181</v>
      </c>
      <c r="B344" s="15">
        <v>823</v>
      </c>
      <c r="C344" s="15">
        <f>IF(ISNA(VLOOKUP(B344,Trier!$A$1:$E$32,2,FALSE)),"",VLOOKUP(B344,Trier!$A$1:$E$32,2,FALSE))</f>
        <v>923</v>
      </c>
      <c r="D344" s="15">
        <f>IF(ISNA(VLOOKUP(B344,Trier!$A$1:$E$32,3,FALSE)),"",VLOOKUP(B344,Trier!$A$1:$E$32,3,FALSE))</f>
        <v>104</v>
      </c>
      <c r="E344" s="16" t="str">
        <f>IF(ISNA(VLOOKUP(B344,Trier!$A$1:$E$32,4,FALSE)),"",VLOOKUP(B344,Trier!$A$1:$E$32,4,FALSE))</f>
        <v>Osfond1</v>
      </c>
      <c r="F344" s="17" t="str">
        <f>IF(ISNA(VLOOKUP(B344,Trier!$A$1:$E$32,5,FALSE)),"",VLOOKUP(B344,Trier!$A$1:$E$32,5,FALSE))</f>
        <v>noisette</v>
      </c>
      <c r="G344" s="15">
        <f>IF(ISERROR(VLOOKUP(B344,Trier!$A$1:$F$32,6,FALSE)),"",VLOOKUP(B344,Trier!$A$1:$F$32,6,FALSE))</f>
        <v>1</v>
      </c>
      <c r="H344" s="18" t="str">
        <f>IF(ISERROR(VLOOKUP(B344,Trier!$A$1:$G$32,7,FALSE)),"",VLOOKUP(B344,Trier!$A$1:$G$32,7,FALSE))</f>
        <v>om</v>
      </c>
      <c r="I344" s="44">
        <v>10</v>
      </c>
      <c r="J344" s="45">
        <v>33</v>
      </c>
      <c r="K344" s="21">
        <f t="shared" si="70"/>
        <v>26.181818181818183</v>
      </c>
      <c r="L344" s="18">
        <f>IF(ISERROR(VLOOKUP(B344,Trier!$A$1:$H$32,8,FALSE)),"",VLOOKUP(B344,Trier!$A$1:$H$32,8,FALSE))</f>
        <v>0</v>
      </c>
      <c r="M344" s="46"/>
      <c r="N344" s="45"/>
      <c r="O344" s="24" t="str">
        <f t="shared" si="68"/>
        <v/>
      </c>
      <c r="P344" s="18">
        <f>IF(ISERROR(VLOOKUP(B344,Trier!$A$1:$I$32,9,FALSE)),"",VLOOKUP(B344,Trier!$A$1:$I$32,9,FALSE))</f>
        <v>0</v>
      </c>
      <c r="Q344" s="22"/>
      <c r="R344" s="45"/>
      <c r="S344" s="24" t="str">
        <f t="shared" si="69"/>
        <v/>
      </c>
      <c r="T344" s="21">
        <f t="shared" ref="T344:T361" si="71">IF(ISERROR(SUM(K344,O344,S344)),"",SUM(K344,O344,S344))</f>
        <v>26.181818181818183</v>
      </c>
      <c r="U344" s="25">
        <f>MONTH(A:A)</f>
        <v>6</v>
      </c>
      <c r="V344" s="47">
        <f>YEAR(A:A)</f>
        <v>2015</v>
      </c>
      <c r="W344" s="48"/>
    </row>
    <row r="345" spans="1:25" ht="18" x14ac:dyDescent="0.25">
      <c r="A345" s="14">
        <v>42181</v>
      </c>
      <c r="B345" s="15">
        <v>824</v>
      </c>
      <c r="C345" s="15">
        <f>IF(ISNA(VLOOKUP(B345,Trier!$A$1:$E$32,2,FALSE)),"",VLOOKUP(B345,Trier!$A$1:$E$32,2,FALSE))</f>
        <v>924</v>
      </c>
      <c r="D345" s="15">
        <f>IF(ISNA(VLOOKUP(B345,Trier!$A$1:$E$32,3,FALSE)),"",VLOOKUP(B345,Trier!$A$1:$E$32,3,FALSE))</f>
        <v>104</v>
      </c>
      <c r="E345" s="16" t="str">
        <f>IF(ISNA(VLOOKUP(B345,Trier!$A$1:$E$32,4,FALSE)),"",VLOOKUP(B345,Trier!$A$1:$E$32,4,FALSE))</f>
        <v>poreaux1</v>
      </c>
      <c r="F345" s="17" t="str">
        <f>IF(ISNA(VLOOKUP(B345,Trier!$A$1:$E$32,5,FALSE)),"",VLOOKUP(B345,Trier!$A$1:$E$32,5,FALSE))</f>
        <v>poireaux</v>
      </c>
      <c r="G345" s="15">
        <f>IF(ISERROR(VLOOKUP(B345,Trier!$A$1:$F$32,6,FALSE)),"",VLOOKUP(B345,Trier!$A$1:$F$32,6,FALSE))</f>
        <v>1</v>
      </c>
      <c r="H345" s="18" t="str">
        <f>IF(ISERROR(VLOOKUP(B345,Trier!$A$1:$G$32,7,FALSE)),"",VLOOKUP(B345,Trier!$A$1:$G$32,7,FALSE))</f>
        <v>hghf</v>
      </c>
      <c r="I345" s="44">
        <v>10</v>
      </c>
      <c r="J345" s="45">
        <v>99</v>
      </c>
      <c r="K345" s="21">
        <f t="shared" si="70"/>
        <v>8.7272727272727284</v>
      </c>
      <c r="L345" s="18">
        <f>IF(ISERROR(VLOOKUP(B345,Trier!$A$1:$H$32,8,FALSE)),"",VLOOKUP(B345,Trier!$A$1:$H$32,8,FALSE))</f>
        <v>0</v>
      </c>
      <c r="M345" s="46"/>
      <c r="N345" s="45"/>
      <c r="O345" s="24" t="str">
        <f t="shared" si="68"/>
        <v/>
      </c>
      <c r="P345" s="18">
        <f>IF(ISERROR(VLOOKUP(B345,Trier!$A$1:$I$32,9,FALSE)),"",VLOOKUP(B345,Trier!$A$1:$I$32,9,FALSE))</f>
        <v>0</v>
      </c>
      <c r="Q345" s="22"/>
      <c r="R345" s="45"/>
      <c r="S345" s="24" t="str">
        <f t="shared" si="69"/>
        <v/>
      </c>
      <c r="T345" s="21">
        <f t="shared" si="71"/>
        <v>8.7272727272727284</v>
      </c>
      <c r="U345" s="25">
        <f>MONTH(A:A)</f>
        <v>6</v>
      </c>
      <c r="V345" s="47">
        <f>YEAR(A:A)</f>
        <v>2015</v>
      </c>
      <c r="W345" s="48"/>
    </row>
    <row r="346" spans="1:25" ht="18" x14ac:dyDescent="0.25">
      <c r="A346" s="14">
        <v>42181</v>
      </c>
      <c r="B346" s="15">
        <v>825</v>
      </c>
      <c r="C346" s="15">
        <f>IF(ISNA(VLOOKUP(B346,Trier!$A$1:$E$32,2,FALSE)),"",VLOOKUP(B346,Trier!$A$1:$E$32,2,FALSE))</f>
        <v>925</v>
      </c>
      <c r="D346" s="15">
        <f>IF(ISNA(VLOOKUP(B346,Trier!$A$1:$E$32,3,FALSE)),"",VLOOKUP(B346,Trier!$A$1:$E$32,3,FALSE))</f>
        <v>104</v>
      </c>
      <c r="E346" s="16" t="str">
        <f>IF(ISNA(VLOOKUP(B346,Trier!$A$1:$E$32,4,FALSE)),"",VLOOKUP(B346,Trier!$A$1:$E$32,4,FALSE))</f>
        <v>courgette1</v>
      </c>
      <c r="F346" s="17" t="str">
        <f>IF(ISNA(VLOOKUP(B346,Trier!$A$1:$E$32,5,FALSE)),"",VLOOKUP(B346,Trier!$A$1:$E$32,5,FALSE))</f>
        <v>courgette</v>
      </c>
      <c r="G346" s="15">
        <f>IF(ISERROR(VLOOKUP(B346,Trier!$A$1:$F$32,6,FALSE)),"",VLOOKUP(B346,Trier!$A$1:$F$32,6,FALSE))</f>
        <v>2</v>
      </c>
      <c r="H346" s="18" t="str">
        <f>IF(ISERROR(VLOOKUP(B346,Trier!$A$1:$G$32,7,FALSE)),"",VLOOKUP(B346,Trier!$A$1:$G$32,7,FALSE))</f>
        <v>ly</v>
      </c>
      <c r="I346" s="44">
        <v>2</v>
      </c>
      <c r="J346" s="45">
        <v>96</v>
      </c>
      <c r="K346" s="21">
        <f t="shared" si="70"/>
        <v>1.8</v>
      </c>
      <c r="L346" s="18" t="str">
        <f>IF(ISERROR(VLOOKUP(B346,Trier!$A$1:$H$32,8,FALSE)),"",VLOOKUP(B346,Trier!$A$1:$H$32,8,FALSE))</f>
        <v>xcbfd</v>
      </c>
      <c r="M346" s="46">
        <v>2</v>
      </c>
      <c r="N346" s="45">
        <v>25</v>
      </c>
      <c r="O346" s="24">
        <f t="shared" ref="O346:O361" si="72" xml:space="preserve"> IF(ISERROR(M346/N346*86.4),"",M346/N346*86.4)</f>
        <v>6.9120000000000008</v>
      </c>
      <c r="P346" s="18">
        <f>IF(ISERROR(VLOOKUP(B346,Trier!$A$1:$I$32,9,FALSE)),"",VLOOKUP(B346,Trier!$A$1:$I$32,9,FALSE))</f>
        <v>0</v>
      </c>
      <c r="Q346" s="22"/>
      <c r="R346" s="45"/>
      <c r="S346" s="24" t="str">
        <f t="shared" ref="S346:S361" si="73" xml:space="preserve"> IF(ISERROR(Q346/R346*86.4),"",Q346/R346*86.4)</f>
        <v/>
      </c>
      <c r="T346" s="21">
        <f t="shared" si="71"/>
        <v>8.7120000000000015</v>
      </c>
      <c r="U346" s="25">
        <f>MONTH(A:A)</f>
        <v>6</v>
      </c>
      <c r="V346" s="47">
        <f>YEAR(A:A)</f>
        <v>2015</v>
      </c>
      <c r="W346" s="48"/>
    </row>
    <row r="347" spans="1:25" ht="18" x14ac:dyDescent="0.25">
      <c r="A347" s="14">
        <v>42181</v>
      </c>
      <c r="B347" s="15">
        <v>828</v>
      </c>
      <c r="C347" s="15">
        <f>IF(ISNA(VLOOKUP(B347,Trier!$A$1:$E$32,2,FALSE)),"",VLOOKUP(B347,Trier!$A$1:$E$32,2,FALSE))</f>
        <v>928</v>
      </c>
      <c r="D347" s="15">
        <f>IF(ISNA(VLOOKUP(B347,Trier!$A$1:$E$32,3,FALSE)),"",VLOOKUP(B347,Trier!$A$1:$E$32,3,FALSE))</f>
        <v>104</v>
      </c>
      <c r="E347" s="16" t="str">
        <f>IF(ISNA(VLOOKUP(B347,Trier!$A$1:$E$32,4,FALSE)),"",VLOOKUP(B347,Trier!$A$1:$E$32,4,FALSE))</f>
        <v>Radis1</v>
      </c>
      <c r="F347" s="17" t="str">
        <f>IF(ISNA(VLOOKUP(B347,Trier!$A$1:$E$32,5,FALSE)),"",VLOOKUP(B347,Trier!$A$1:$E$32,5,FALSE))</f>
        <v>Radis</v>
      </c>
      <c r="G347" s="15">
        <f>IF(ISERROR(VLOOKUP(B347,Trier!$A$1:$F$32,6,FALSE)),"",VLOOKUP(B347,Trier!$A$1:$F$32,6,FALSE))</f>
        <v>1</v>
      </c>
      <c r="H347" s="18" t="str">
        <f>IF(ISERROR(VLOOKUP(B347,Trier!$A$1:$G$32,7,FALSE)),"",VLOOKUP(B347,Trier!$A$1:$G$32,7,FALSE))</f>
        <v>ur</v>
      </c>
      <c r="I347" s="44">
        <v>2</v>
      </c>
      <c r="J347" s="45">
        <v>9</v>
      </c>
      <c r="K347" s="21">
        <f t="shared" si="70"/>
        <v>19.2</v>
      </c>
      <c r="L347" s="18">
        <f>IF(ISERROR(VLOOKUP(B347,Trier!$A$1:$H$32,8,FALSE)),"",VLOOKUP(B347,Trier!$A$1:$H$32,8,FALSE))</f>
        <v>0</v>
      </c>
      <c r="M347" s="46"/>
      <c r="N347" s="45"/>
      <c r="O347" s="24" t="str">
        <f t="shared" si="72"/>
        <v/>
      </c>
      <c r="P347" s="18">
        <f>IF(ISERROR(VLOOKUP(B347,Trier!$A$1:$I$32,9,FALSE)),"",VLOOKUP(B347,Trier!$A$1:$I$32,9,FALSE))</f>
        <v>0</v>
      </c>
      <c r="Q347" s="22"/>
      <c r="R347" s="45"/>
      <c r="S347" s="24" t="str">
        <f t="shared" si="73"/>
        <v/>
      </c>
      <c r="T347" s="21">
        <f t="shared" si="71"/>
        <v>19.2</v>
      </c>
      <c r="U347" s="25">
        <f>MONTH(A:A)</f>
        <v>6</v>
      </c>
      <c r="V347" s="47">
        <f>YEAR(A:A)</f>
        <v>2015</v>
      </c>
      <c r="W347" s="48"/>
    </row>
    <row r="348" spans="1:25" ht="18" x14ac:dyDescent="0.25">
      <c r="A348" s="14">
        <v>42181</v>
      </c>
      <c r="B348" s="15">
        <v>801</v>
      </c>
      <c r="C348" s="15">
        <f>IF(ISNA(VLOOKUP(B348,Trier!$A$1:$E$32,2,FALSE)),"",VLOOKUP(B348,Trier!$A$1:$E$32,2,FALSE))</f>
        <v>901</v>
      </c>
      <c r="D348" s="15">
        <f>IF(ISNA(VLOOKUP(B348,Trier!$A$1:$E$32,3,FALSE)),"",VLOOKUP(B348,Trier!$A$1:$E$32,3,FALSE))</f>
        <v>104</v>
      </c>
      <c r="E348" s="16" t="str">
        <f>IF(ISNA(VLOOKUP(B348,Trier!$A$1:$E$32,4,FALSE)),"",VLOOKUP(B348,Trier!$A$1:$E$32,4,FALSE))</f>
        <v>melon1</v>
      </c>
      <c r="F348" s="17" t="str">
        <f>IF(ISNA(VLOOKUP(B348,Trier!$A$1:$E$32,5,FALSE)),"",VLOOKUP(B348,Trier!$A$1:$E$32,5,FALSE))</f>
        <v>melon</v>
      </c>
      <c r="G348" s="15">
        <f>IF(ISERROR(VLOOKUP(B348,Trier!$A$1:$F$32,6,FALSE)),"",VLOOKUP(B348,Trier!$A$1:$F$32,6,FALSE))</f>
        <v>2</v>
      </c>
      <c r="H348" s="18" t="str">
        <f>IF(ISERROR(VLOOKUP(B348,Trier!$A$1:$G$32,7,FALSE)),"",VLOOKUP(B348,Trier!$A$1:$G$32,7,FALSE))</f>
        <v>bb</v>
      </c>
      <c r="I348" s="44">
        <v>10</v>
      </c>
      <c r="J348" s="45">
        <v>22</v>
      </c>
      <c r="K348" s="21">
        <f t="shared" si="70"/>
        <v>39.272727272727273</v>
      </c>
      <c r="L348" s="18" t="str">
        <f>IF(ISERROR(VLOOKUP(B348,Trier!$A$1:$H$32,8,FALSE)),"",VLOOKUP(B348,Trier!$A$1:$H$32,8,FALSE))</f>
        <v>nd,</v>
      </c>
      <c r="M348" s="46">
        <v>10</v>
      </c>
      <c r="N348" s="45">
        <v>45.56</v>
      </c>
      <c r="O348" s="24">
        <f t="shared" si="72"/>
        <v>18.964003511852503</v>
      </c>
      <c r="P348" s="18">
        <f>IF(ISERROR(VLOOKUP(B348,Trier!$A$1:$I$32,9,FALSE)),"",VLOOKUP(B348,Trier!$A$1:$I$32,9,FALSE))</f>
        <v>0</v>
      </c>
      <c r="Q348" s="22"/>
      <c r="R348" s="45"/>
      <c r="S348" s="24" t="str">
        <f t="shared" si="73"/>
        <v/>
      </c>
      <c r="T348" s="21">
        <f t="shared" si="71"/>
        <v>58.236730784579777</v>
      </c>
      <c r="U348" s="25">
        <f>MONTH(A:A)</f>
        <v>6</v>
      </c>
      <c r="V348" s="47">
        <f>YEAR(A:A)</f>
        <v>2015</v>
      </c>
      <c r="W348" s="48"/>
    </row>
    <row r="349" spans="1:25" ht="18" x14ac:dyDescent="0.25">
      <c r="A349" s="14">
        <v>42186</v>
      </c>
      <c r="B349" s="15">
        <v>821</v>
      </c>
      <c r="C349" s="15">
        <f>IF(ISNA(VLOOKUP(B349,Trier!$A$1:$E$32,2,FALSE)),"",VLOOKUP(B349,Trier!$A$1:$E$32,2,FALSE))</f>
        <v>921</v>
      </c>
      <c r="D349" s="15">
        <f>IF(ISNA(VLOOKUP(B349,Trier!$A$1:$E$32,3,FALSE)),"",VLOOKUP(B349,Trier!$A$1:$E$32,3,FALSE))</f>
        <v>104</v>
      </c>
      <c r="E349" s="16" t="str">
        <f>IF(ISNA(VLOOKUP(B349,Trier!$A$1:$E$32,4,FALSE)),"",VLOOKUP(B349,Trier!$A$1:$E$32,4,FALSE))</f>
        <v>aubergine1</v>
      </c>
      <c r="F349" s="17" t="str">
        <f>IF(ISNA(VLOOKUP(B349,Trier!$A$1:$E$32,5,FALSE)),"",VLOOKUP(B349,Trier!$A$1:$E$32,5,FALSE))</f>
        <v>aubergine</v>
      </c>
      <c r="G349" s="15">
        <f>IF(ISERROR(VLOOKUP(B349,Trier!$A$1:$F$32,6,FALSE)),"",VLOOKUP(B349,Trier!$A$1:$F$32,6,FALSE))</f>
        <v>2</v>
      </c>
      <c r="H349" s="18" t="str">
        <f>IF(ISERROR(VLOOKUP(B349,Trier!$A$1:$G$32,7,FALSE)),"",VLOOKUP(B349,Trier!$A$1:$G$32,7,FALSE))</f>
        <v>l:!</v>
      </c>
      <c r="I349" s="44">
        <v>10</v>
      </c>
      <c r="J349" s="45">
        <v>120.01</v>
      </c>
      <c r="K349" s="21">
        <f t="shared" si="70"/>
        <v>7.1994000499958339</v>
      </c>
      <c r="L349" s="18" t="str">
        <f>IF(ISERROR(VLOOKUP(B349,Trier!$A$1:$H$32,8,FALSE)),"",VLOOKUP(B349,Trier!$A$1:$H$32,8,FALSE))</f>
        <v>hfdhg</v>
      </c>
      <c r="M349" s="46">
        <v>10</v>
      </c>
      <c r="N349" s="45">
        <v>24.19</v>
      </c>
      <c r="O349" s="24">
        <f t="shared" si="72"/>
        <v>35.717238528317488</v>
      </c>
      <c r="P349" s="18">
        <f>IF(ISERROR(VLOOKUP(B349,Trier!$A$1:$I$32,9,FALSE)),"",VLOOKUP(B349,Trier!$A$1:$I$32,9,FALSE))</f>
        <v>0</v>
      </c>
      <c r="Q349" s="22"/>
      <c r="R349" s="45"/>
      <c r="S349" s="24" t="str">
        <f t="shared" si="73"/>
        <v/>
      </c>
      <c r="T349" s="21">
        <f t="shared" si="71"/>
        <v>42.916638578313325</v>
      </c>
      <c r="U349" s="25">
        <f>MONTH(A:A)</f>
        <v>7</v>
      </c>
      <c r="V349" s="47">
        <f>YEAR(A:A)</f>
        <v>2015</v>
      </c>
      <c r="W349" s="48"/>
    </row>
    <row r="350" spans="1:25" ht="18" x14ac:dyDescent="0.25">
      <c r="A350" s="14">
        <v>42186</v>
      </c>
      <c r="B350" s="15">
        <v>820</v>
      </c>
      <c r="C350" s="15">
        <f>IF(ISNA(VLOOKUP(B350,Trier!$A$1:$E$32,2,FALSE)),"",VLOOKUP(B350,Trier!$A$1:$E$32,2,FALSE))</f>
        <v>920</v>
      </c>
      <c r="D350" s="15">
        <f>IF(ISNA(VLOOKUP(B350,Trier!$A$1:$E$32,3,FALSE)),"",VLOOKUP(B350,Trier!$A$1:$E$32,3,FALSE))</f>
        <v>104</v>
      </c>
      <c r="E350" s="16" t="str">
        <f>IF(ISNA(VLOOKUP(B350,Trier!$A$1:$E$32,4,FALSE)),"",VLOOKUP(B350,Trier!$A$1:$E$32,4,FALSE))</f>
        <v>cornichons1</v>
      </c>
      <c r="F350" s="17" t="str">
        <f>IF(ISNA(VLOOKUP(B350,Trier!$A$1:$E$32,5,FALSE)),"",VLOOKUP(B350,Trier!$A$1:$E$32,5,FALSE))</f>
        <v>cornichons</v>
      </c>
      <c r="G350" s="15">
        <f>IF(ISERROR(VLOOKUP(B350,Trier!$A$1:$F$32,6,FALSE)),"",VLOOKUP(B350,Trier!$A$1:$F$32,6,FALSE))</f>
        <v>1</v>
      </c>
      <c r="H350" s="18" t="str">
        <f>IF(ISERROR(VLOOKUP(B350,Trier!$A$1:$G$32,7,FALSE)),"",VLOOKUP(B350,Trier!$A$1:$G$32,7,FALSE))</f>
        <v>kiu</v>
      </c>
      <c r="I350" s="44">
        <v>10</v>
      </c>
      <c r="J350" s="45">
        <v>15.96</v>
      </c>
      <c r="K350" s="21">
        <f t="shared" si="70"/>
        <v>54.13533834586466</v>
      </c>
      <c r="L350" s="18">
        <f>IF(ISERROR(VLOOKUP(B350,Trier!$A$1:$H$32,8,FALSE)),"",VLOOKUP(B350,Trier!$A$1:$H$32,8,FALSE))</f>
        <v>0</v>
      </c>
      <c r="M350" s="46"/>
      <c r="N350" s="45"/>
      <c r="O350" s="24" t="str">
        <f t="shared" si="72"/>
        <v/>
      </c>
      <c r="P350" s="18">
        <f>IF(ISERROR(VLOOKUP(B350,Trier!$A$1:$I$32,9,FALSE)),"",VLOOKUP(B350,Trier!$A$1:$I$32,9,FALSE))</f>
        <v>0</v>
      </c>
      <c r="Q350" s="22"/>
      <c r="R350" s="45"/>
      <c r="S350" s="24" t="str">
        <f t="shared" si="73"/>
        <v/>
      </c>
      <c r="T350" s="21">
        <f t="shared" si="71"/>
        <v>54.13533834586466</v>
      </c>
      <c r="U350" s="25">
        <f>MONTH(A:A)</f>
        <v>7</v>
      </c>
      <c r="V350" s="47">
        <f>YEAR(A:A)</f>
        <v>2015</v>
      </c>
      <c r="W350" s="48"/>
    </row>
    <row r="351" spans="1:25" ht="18" x14ac:dyDescent="0.25">
      <c r="A351" s="14">
        <v>42186</v>
      </c>
      <c r="B351" s="15">
        <v>829</v>
      </c>
      <c r="C351" s="15">
        <f>IF(ISNA(VLOOKUP(B351,Trier!$A$1:$E$32,2,FALSE)),"",VLOOKUP(B351,Trier!$A$1:$E$32,2,FALSE))</f>
        <v>929</v>
      </c>
      <c r="D351" s="15">
        <f>IF(ISNA(VLOOKUP(B351,Trier!$A$1:$E$32,3,FALSE)),"",VLOOKUP(B351,Trier!$A$1:$E$32,3,FALSE))</f>
        <v>104</v>
      </c>
      <c r="E351" s="16" t="str">
        <f>IF(ISNA(VLOOKUP(B351,Trier!$A$1:$E$32,4,FALSE)),"",VLOOKUP(B351,Trier!$A$1:$E$32,4,FALSE))</f>
        <v>Carotte1</v>
      </c>
      <c r="F351" s="17" t="str">
        <f>IF(ISNA(VLOOKUP(B351,Trier!$A$1:$E$32,5,FALSE)),"",VLOOKUP(B351,Trier!$A$1:$E$32,5,FALSE))</f>
        <v>Carotte</v>
      </c>
      <c r="G351" s="15">
        <f>IF(ISERROR(VLOOKUP(B351,Trier!$A$1:$F$32,6,FALSE)),"",VLOOKUP(B351,Trier!$A$1:$F$32,6,FALSE))</f>
        <v>1</v>
      </c>
      <c r="H351" s="18" t="str">
        <f>IF(ISERROR(VLOOKUP(B351,Trier!$A$1:$G$32,7,FALSE)),"",VLOOKUP(B351,Trier!$A$1:$G$32,7,FALSE))</f>
        <v>miy</v>
      </c>
      <c r="I351" s="44"/>
      <c r="J351" s="45"/>
      <c r="K351" s="21" t="str">
        <f t="shared" si="70"/>
        <v/>
      </c>
      <c r="L351" s="18">
        <f>IF(ISERROR(VLOOKUP(B351,Trier!$A$1:$H$32,8,FALSE)),"",VLOOKUP(B351,Trier!$A$1:$H$32,8,FALSE))</f>
        <v>0</v>
      </c>
      <c r="M351" s="46"/>
      <c r="N351" s="45"/>
      <c r="O351" s="24" t="str">
        <f t="shared" si="72"/>
        <v/>
      </c>
      <c r="P351" s="18">
        <f>IF(ISERROR(VLOOKUP(B351,Trier!$A$1:$I$32,9,FALSE)),"",VLOOKUP(B351,Trier!$A$1:$I$32,9,FALSE))</f>
        <v>0</v>
      </c>
      <c r="Q351" s="22"/>
      <c r="R351" s="45"/>
      <c r="S351" s="24" t="str">
        <f t="shared" si="73"/>
        <v/>
      </c>
      <c r="T351" s="21">
        <f t="shared" si="71"/>
        <v>0</v>
      </c>
      <c r="U351" s="25">
        <f>MONTH(A:A)</f>
        <v>7</v>
      </c>
      <c r="V351" s="47">
        <f>YEAR(A:A)</f>
        <v>2015</v>
      </c>
      <c r="W351" s="48"/>
    </row>
    <row r="352" spans="1:25" ht="18" x14ac:dyDescent="0.25">
      <c r="A352" s="14">
        <v>42186</v>
      </c>
      <c r="B352" s="15">
        <v>809</v>
      </c>
      <c r="C352" s="15">
        <f>IF(ISNA(VLOOKUP(B352,Trier!$A$1:$E$32,2,FALSE)),"",VLOOKUP(B352,Trier!$A$1:$E$32,2,FALSE))</f>
        <v>909</v>
      </c>
      <c r="D352" s="15">
        <f>IF(ISNA(VLOOKUP(B352,Trier!$A$1:$E$32,3,FALSE)),"",VLOOKUP(B352,Trier!$A$1:$E$32,3,FALSE))</f>
        <v>104</v>
      </c>
      <c r="E352" s="16" t="str">
        <f>IF(ISNA(VLOOKUP(B352,Trier!$A$1:$E$32,4,FALSE)),"",VLOOKUP(B352,Trier!$A$1:$E$32,4,FALSE))</f>
        <v>artichauts1</v>
      </c>
      <c r="F352" s="17" t="str">
        <f>IF(ISNA(VLOOKUP(B352,Trier!$A$1:$E$32,5,FALSE)),"",VLOOKUP(B352,Trier!$A$1:$E$32,5,FALSE))</f>
        <v>artichauts</v>
      </c>
      <c r="G352" s="15">
        <f>IF(ISERROR(VLOOKUP(B352,Trier!$A$1:$F$32,6,FALSE)),"",VLOOKUP(B352,Trier!$A$1:$F$32,6,FALSE))</f>
        <v>2</v>
      </c>
      <c r="H352" s="18" t="str">
        <f>IF(ISERROR(VLOOKUP(B352,Trier!$A$1:$G$32,7,FALSE)),"",VLOOKUP(B352,Trier!$A$1:$G$32,7,FALSE))</f>
        <v>k</v>
      </c>
      <c r="I352" s="44">
        <v>10</v>
      </c>
      <c r="J352" s="45">
        <v>45.97</v>
      </c>
      <c r="K352" s="21">
        <f t="shared" si="70"/>
        <v>18.794866217098111</v>
      </c>
      <c r="L352" s="18" t="str">
        <f>IF(ISERROR(VLOOKUP(B352,Trier!$A$1:$H$32,8,FALSE)),"",VLOOKUP(B352,Trier!$A$1:$H$32,8,FALSE))</f>
        <v>tjkedk,</v>
      </c>
      <c r="M352" s="46"/>
      <c r="N352" s="45"/>
      <c r="O352" s="24" t="str">
        <f t="shared" si="72"/>
        <v/>
      </c>
      <c r="P352" s="18">
        <f>IF(ISERROR(VLOOKUP(B352,Trier!$A$1:$I$32,9,FALSE)),"",VLOOKUP(B352,Trier!$A$1:$I$32,9,FALSE))</f>
        <v>0</v>
      </c>
      <c r="Q352" s="22"/>
      <c r="R352" s="45"/>
      <c r="S352" s="24" t="str">
        <f t="shared" si="73"/>
        <v/>
      </c>
      <c r="T352" s="21">
        <f t="shared" si="71"/>
        <v>18.794866217098111</v>
      </c>
      <c r="U352" s="25">
        <f>MONTH(A:A)</f>
        <v>7</v>
      </c>
      <c r="V352" s="47">
        <f>YEAR(A:A)</f>
        <v>2015</v>
      </c>
      <c r="W352" s="48"/>
    </row>
    <row r="353" spans="1:23" ht="18" x14ac:dyDescent="0.25">
      <c r="A353" s="14">
        <v>42186</v>
      </c>
      <c r="B353" s="15">
        <v>810</v>
      </c>
      <c r="C353" s="15">
        <f>IF(ISNA(VLOOKUP(B353,Trier!$A$1:$E$32,2,FALSE)),"",VLOOKUP(B353,Trier!$A$1:$E$32,2,FALSE))</f>
        <v>910</v>
      </c>
      <c r="D353" s="15">
        <f>IF(ISNA(VLOOKUP(B353,Trier!$A$1:$E$32,3,FALSE)),"",VLOOKUP(B353,Trier!$A$1:$E$32,3,FALSE))</f>
        <v>104</v>
      </c>
      <c r="E353" s="16" t="str">
        <f>IF(ISNA(VLOOKUP(B353,Trier!$A$1:$E$32,4,FALSE)),"",VLOOKUP(B353,Trier!$A$1:$E$32,4,FALSE))</f>
        <v>potimaron1</v>
      </c>
      <c r="F353" s="17" t="str">
        <f>IF(ISNA(VLOOKUP(B353,Trier!$A$1:$E$32,5,FALSE)),"",VLOOKUP(B353,Trier!$A$1:$E$32,5,FALSE))</f>
        <v>potimaron</v>
      </c>
      <c r="G353" s="15">
        <f>IF(ISERROR(VLOOKUP(B353,Trier!$A$1:$F$32,6,FALSE)),"",VLOOKUP(B353,Trier!$A$1:$F$32,6,FALSE))</f>
        <v>2</v>
      </c>
      <c r="H353" s="18" t="str">
        <f>IF(ISERROR(VLOOKUP(B353,Trier!$A$1:$G$32,7,FALSE)),"",VLOOKUP(B353,Trier!$A$1:$G$32,7,FALSE))</f>
        <v>te</v>
      </c>
      <c r="I353" s="44">
        <v>10</v>
      </c>
      <c r="J353" s="45">
        <v>89</v>
      </c>
      <c r="K353" s="21">
        <f t="shared" si="70"/>
        <v>9.7078651685393265</v>
      </c>
      <c r="L353" s="18" t="str">
        <f>IF(ISERROR(VLOOKUP(B353,Trier!$A$1:$H$32,8,FALSE)),"",VLOOKUP(B353,Trier!$A$1:$H$32,8,FALSE))</f>
        <v>tkjtdj</v>
      </c>
      <c r="M353" s="46"/>
      <c r="N353" s="45"/>
      <c r="O353" s="24" t="str">
        <f t="shared" si="72"/>
        <v/>
      </c>
      <c r="P353" s="18">
        <f>IF(ISERROR(VLOOKUP(B353,Trier!$A$1:$I$32,9,FALSE)),"",VLOOKUP(B353,Trier!$A$1:$I$32,9,FALSE))</f>
        <v>0</v>
      </c>
      <c r="Q353" s="22"/>
      <c r="R353" s="45"/>
      <c r="S353" s="24" t="str">
        <f t="shared" si="73"/>
        <v/>
      </c>
      <c r="T353" s="21">
        <f t="shared" si="71"/>
        <v>9.7078651685393265</v>
      </c>
      <c r="U353" s="25">
        <f>MONTH(A:A)</f>
        <v>7</v>
      </c>
      <c r="V353" s="47">
        <f>YEAR(A:A)</f>
        <v>2015</v>
      </c>
      <c r="W353" s="48"/>
    </row>
    <row r="354" spans="1:23" ht="18" x14ac:dyDescent="0.25">
      <c r="A354" s="14">
        <v>42186</v>
      </c>
      <c r="B354" s="15">
        <v>817</v>
      </c>
      <c r="C354" s="15">
        <f>IF(ISNA(VLOOKUP(B354,Trier!$A$1:$E$32,2,FALSE)),"",VLOOKUP(B354,Trier!$A$1:$E$32,2,FALSE))</f>
        <v>917</v>
      </c>
      <c r="D354" s="15">
        <f>IF(ISNA(VLOOKUP(B354,Trier!$A$1:$E$32,3,FALSE)),"",VLOOKUP(B354,Trier!$A$1:$E$32,3,FALSE))</f>
        <v>104</v>
      </c>
      <c r="E354" s="16" t="str">
        <f>IF(ISNA(VLOOKUP(B354,Trier!$A$1:$E$32,4,FALSE)),"",VLOOKUP(B354,Trier!$A$1:$E$32,4,FALSE))</f>
        <v>fraise1</v>
      </c>
      <c r="F354" s="17" t="str">
        <f>IF(ISNA(VLOOKUP(B354,Trier!$A$1:$E$32,5,FALSE)),"",VLOOKUP(B354,Trier!$A$1:$E$32,5,FALSE))</f>
        <v>fraise</v>
      </c>
      <c r="G354" s="15">
        <f>IF(ISERROR(VLOOKUP(B354,Trier!$A$1:$F$32,6,FALSE)),"",VLOOKUP(B354,Trier!$A$1:$F$32,6,FALSE))</f>
        <v>2</v>
      </c>
      <c r="H354" s="18" t="str">
        <f>IF(ISERROR(VLOOKUP(B354,Trier!$A$1:$G$32,7,FALSE)),"",VLOOKUP(B354,Trier!$A$1:$G$32,7,FALSE))</f>
        <v>kuy</v>
      </c>
      <c r="I354" s="44">
        <v>2</v>
      </c>
      <c r="J354" s="45">
        <v>9.7899999999999991</v>
      </c>
      <c r="K354" s="21">
        <f t="shared" si="70"/>
        <v>17.650663942798776</v>
      </c>
      <c r="L354" s="18" t="str">
        <f>IF(ISERROR(VLOOKUP(B354,Trier!$A$1:$H$32,8,FALSE)),"",VLOOKUP(B354,Trier!$A$1:$H$32,8,FALSE))</f>
        <v>gfshs</v>
      </c>
      <c r="M354" s="46">
        <v>10</v>
      </c>
      <c r="N354" s="45">
        <v>18</v>
      </c>
      <c r="O354" s="24">
        <f t="shared" si="72"/>
        <v>48.000000000000007</v>
      </c>
      <c r="P354" s="18">
        <f>IF(ISERROR(VLOOKUP(B354,Trier!$A$1:$I$32,9,FALSE)),"",VLOOKUP(B354,Trier!$A$1:$I$32,9,FALSE))</f>
        <v>0</v>
      </c>
      <c r="Q354" s="22"/>
      <c r="R354" s="45"/>
      <c r="S354" s="24" t="str">
        <f t="shared" si="73"/>
        <v/>
      </c>
      <c r="T354" s="21">
        <f t="shared" si="71"/>
        <v>65.650663942798786</v>
      </c>
      <c r="U354" s="25">
        <f>MONTH(A:A)</f>
        <v>7</v>
      </c>
      <c r="V354" s="47">
        <f>YEAR(A:A)</f>
        <v>2015</v>
      </c>
      <c r="W354" s="48"/>
    </row>
    <row r="355" spans="1:23" ht="18" x14ac:dyDescent="0.25">
      <c r="A355" s="14">
        <v>42186</v>
      </c>
      <c r="B355" s="15">
        <v>816</v>
      </c>
      <c r="C355" s="15">
        <f>IF(ISNA(VLOOKUP(B355,Trier!$A$1:$E$32,2,FALSE)),"",VLOOKUP(B355,Trier!$A$1:$E$32,2,FALSE))</f>
        <v>916</v>
      </c>
      <c r="D355" s="15">
        <f>IF(ISNA(VLOOKUP(B355,Trier!$A$1:$E$32,3,FALSE)),"",VLOOKUP(B355,Trier!$A$1:$E$32,3,FALSE))</f>
        <v>104</v>
      </c>
      <c r="E355" s="16" t="str">
        <f>IF(ISNA(VLOOKUP(B355,Trier!$A$1:$E$32,4,FALSE)),"",VLOOKUP(B355,Trier!$A$1:$E$32,4,FALSE))</f>
        <v>raisin1</v>
      </c>
      <c r="F355" s="17" t="str">
        <f>IF(ISNA(VLOOKUP(B355,Trier!$A$1:$E$32,5,FALSE)),"",VLOOKUP(B355,Trier!$A$1:$E$32,5,FALSE))</f>
        <v>raisin</v>
      </c>
      <c r="G355" s="15">
        <f>IF(ISERROR(VLOOKUP(B355,Trier!$A$1:$F$32,6,FALSE)),"",VLOOKUP(B355,Trier!$A$1:$F$32,6,FALSE))</f>
        <v>3</v>
      </c>
      <c r="H355" s="18" t="str">
        <f>IF(ISERROR(VLOOKUP(B355,Trier!$A$1:$G$32,7,FALSE)),"",VLOOKUP(B355,Trier!$A$1:$G$32,7,FALSE))</f>
        <v>tery</v>
      </c>
      <c r="I355" s="44">
        <v>2</v>
      </c>
      <c r="J355" s="45">
        <v>42</v>
      </c>
      <c r="K355" s="21">
        <f t="shared" si="70"/>
        <v>4.1142857142857148</v>
      </c>
      <c r="L355" s="18" t="str">
        <f>IF(ISERROR(VLOOKUP(B355,Trier!$A$1:$H$32,8,FALSE)),"",VLOOKUP(B355,Trier!$A$1:$H$32,8,FALSE))</f>
        <v>frshsj</v>
      </c>
      <c r="M355" s="46">
        <v>2</v>
      </c>
      <c r="N355" s="45">
        <v>30.87</v>
      </c>
      <c r="O355" s="24">
        <f t="shared" si="72"/>
        <v>5.5976676384839656</v>
      </c>
      <c r="P355" s="18" t="str">
        <f>IF(ISERROR(VLOOKUP(B355,Trier!$A$1:$I$32,9,FALSE)),"",VLOOKUP(B355,Trier!$A$1:$I$32,9,FALSE))</f>
        <v>jdhjs</v>
      </c>
      <c r="Q355" s="22">
        <v>2</v>
      </c>
      <c r="R355" s="45">
        <v>4.0599999999999996</v>
      </c>
      <c r="S355" s="24">
        <f t="shared" si="73"/>
        <v>42.561576354679808</v>
      </c>
      <c r="T355" s="21">
        <f t="shared" si="71"/>
        <v>52.273529707449484</v>
      </c>
      <c r="U355" s="25">
        <f>MONTH(A:A)</f>
        <v>7</v>
      </c>
      <c r="V355" s="47">
        <f>YEAR(A:A)</f>
        <v>2015</v>
      </c>
      <c r="W355" s="48"/>
    </row>
    <row r="356" spans="1:23" ht="18" x14ac:dyDescent="0.25">
      <c r="A356" s="14">
        <v>42186</v>
      </c>
      <c r="B356" s="15">
        <v>805</v>
      </c>
      <c r="C356" s="15">
        <f>IF(ISNA(VLOOKUP(B356,Trier!$A$1:$E$32,2,FALSE)),"",VLOOKUP(B356,Trier!$A$1:$E$32,2,FALSE))</f>
        <v>905</v>
      </c>
      <c r="D356" s="15">
        <f>IF(ISNA(VLOOKUP(B356,Trier!$A$1:$E$32,3,FALSE)),"",VLOOKUP(B356,Trier!$A$1:$E$32,3,FALSE))</f>
        <v>104</v>
      </c>
      <c r="E356" s="16" t="str">
        <f>IF(ISNA(VLOOKUP(B356,Trier!$A$1:$E$32,4,FALSE)),"",VLOOKUP(B356,Trier!$A$1:$E$32,4,FALSE))</f>
        <v>cotte de blette1</v>
      </c>
      <c r="F356" s="17" t="str">
        <f>IF(ISNA(VLOOKUP(B356,Trier!$A$1:$E$32,5,FALSE)),"",VLOOKUP(B356,Trier!$A$1:$E$32,5,FALSE))</f>
        <v>cotte de blette</v>
      </c>
      <c r="G356" s="15">
        <f>IF(ISERROR(VLOOKUP(B356,Trier!$A$1:$F$32,6,FALSE)),"",VLOOKUP(B356,Trier!$A$1:$F$32,6,FALSE))</f>
        <v>1</v>
      </c>
      <c r="H356" s="18" t="str">
        <f>IF(ISERROR(VLOOKUP(B356,Trier!$A$1:$G$32,7,FALSE)),"",VLOOKUP(B356,Trier!$A$1:$G$32,7,FALSE))</f>
        <v>ae</v>
      </c>
      <c r="I356" s="44">
        <v>10</v>
      </c>
      <c r="J356" s="45">
        <v>34.69</v>
      </c>
      <c r="K356" s="21">
        <f t="shared" ref="K356:K361" si="74" xml:space="preserve"> IF(ISERROR(I356/J356*86.4),"",I356/J356*86.4)</f>
        <v>24.906313058518307</v>
      </c>
      <c r="L356" s="18">
        <f>IF(ISERROR(VLOOKUP(B356,Trier!$A$1:$H$32,8,FALSE)),"",VLOOKUP(B356,Trier!$A$1:$H$32,8,FALSE))</f>
        <v>0</v>
      </c>
      <c r="M356" s="46"/>
      <c r="N356" s="45"/>
      <c r="O356" s="24" t="str">
        <f t="shared" si="72"/>
        <v/>
      </c>
      <c r="P356" s="18">
        <f>IF(ISERROR(VLOOKUP(B356,Trier!$A$1:$I$32,9,FALSE)),"",VLOOKUP(B356,Trier!$A$1:$I$32,9,FALSE))</f>
        <v>0</v>
      </c>
      <c r="Q356" s="22"/>
      <c r="R356" s="45"/>
      <c r="S356" s="24" t="str">
        <f t="shared" si="73"/>
        <v/>
      </c>
      <c r="T356" s="21">
        <f t="shared" si="71"/>
        <v>24.906313058518307</v>
      </c>
      <c r="U356" s="25">
        <f>MONTH(A:A)</f>
        <v>7</v>
      </c>
      <c r="V356" s="47">
        <f>YEAR(A:A)</f>
        <v>2015</v>
      </c>
      <c r="W356" s="48"/>
    </row>
    <row r="357" spans="1:23" ht="18" x14ac:dyDescent="0.25">
      <c r="A357" s="14">
        <v>42186</v>
      </c>
      <c r="B357" s="15">
        <v>806</v>
      </c>
      <c r="C357" s="15">
        <f>IF(ISNA(VLOOKUP(B357,Trier!$A$1:$E$32,2,FALSE)),"",VLOOKUP(B357,Trier!$A$1:$E$32,2,FALSE))</f>
        <v>906</v>
      </c>
      <c r="D357" s="15">
        <f>IF(ISNA(VLOOKUP(B357,Trier!$A$1:$E$32,3,FALSE)),"",VLOOKUP(B357,Trier!$A$1:$E$32,3,FALSE))</f>
        <v>104</v>
      </c>
      <c r="E357" s="16" t="str">
        <f>IF(ISNA(VLOOKUP(B357,Trier!$A$1:$E$32,4,FALSE)),"",VLOOKUP(B357,Trier!$A$1:$E$32,4,FALSE))</f>
        <v>epinard1</v>
      </c>
      <c r="F357" s="17" t="str">
        <f>IF(ISNA(VLOOKUP(B357,Trier!$A$1:$E$32,5,FALSE)),"",VLOOKUP(B357,Trier!$A$1:$E$32,5,FALSE))</f>
        <v>epinard</v>
      </c>
      <c r="G357" s="15">
        <f>IF(ISERROR(VLOOKUP(B357,Trier!$A$1:$F$32,6,FALSE)),"",VLOOKUP(B357,Trier!$A$1:$F$32,6,FALSE))</f>
        <v>2</v>
      </c>
      <c r="H357" s="18" t="str">
        <f>IF(ISERROR(VLOOKUP(B357,Trier!$A$1:$G$32,7,FALSE)),"",VLOOKUP(B357,Trier!$A$1:$G$32,7,FALSE))</f>
        <v>uyj</v>
      </c>
      <c r="I357" s="44">
        <v>2</v>
      </c>
      <c r="J357" s="45">
        <v>8.7200000000000006</v>
      </c>
      <c r="K357" s="21">
        <f t="shared" si="74"/>
        <v>19.816513761467888</v>
      </c>
      <c r="L357" s="18" t="str">
        <f>IF(ISERROR(VLOOKUP(B357,Trier!$A$1:$H$32,8,FALSE)),"",VLOOKUP(B357,Trier!$A$1:$H$32,8,FALSE))</f>
        <v>gfd,fd</v>
      </c>
      <c r="M357" s="46">
        <v>10</v>
      </c>
      <c r="N357" s="45">
        <v>31.65</v>
      </c>
      <c r="O357" s="24">
        <f t="shared" si="72"/>
        <v>27.298578199052134</v>
      </c>
      <c r="P357" s="18">
        <f>IF(ISERROR(VLOOKUP(B357,Trier!$A$1:$I$32,9,FALSE)),"",VLOOKUP(B357,Trier!$A$1:$I$32,9,FALSE))</f>
        <v>0</v>
      </c>
      <c r="Q357" s="22"/>
      <c r="R357" s="45"/>
      <c r="S357" s="24" t="str">
        <f t="shared" si="73"/>
        <v/>
      </c>
      <c r="T357" s="21">
        <f t="shared" si="71"/>
        <v>47.115091960520019</v>
      </c>
      <c r="U357" s="25">
        <f>MONTH(A:A)</f>
        <v>7</v>
      </c>
      <c r="V357" s="47">
        <f>YEAR(A:A)</f>
        <v>2015</v>
      </c>
      <c r="W357" s="48"/>
    </row>
    <row r="358" spans="1:23" ht="18" x14ac:dyDescent="0.25">
      <c r="A358" s="14">
        <v>42186</v>
      </c>
      <c r="B358" s="15">
        <v>807</v>
      </c>
      <c r="C358" s="15">
        <f>IF(ISNA(VLOOKUP(B358,Trier!$A$1:$E$32,2,FALSE)),"",VLOOKUP(B358,Trier!$A$1:$E$32,2,FALSE))</f>
        <v>907</v>
      </c>
      <c r="D358" s="15">
        <f>IF(ISNA(VLOOKUP(B358,Trier!$A$1:$E$32,3,FALSE)),"",VLOOKUP(B358,Trier!$A$1:$E$32,3,FALSE))</f>
        <v>104</v>
      </c>
      <c r="E358" s="16" t="str">
        <f>IF(ISNA(VLOOKUP(B358,Trier!$A$1:$E$32,4,FALSE)),"",VLOOKUP(B358,Trier!$A$1:$E$32,4,FALSE))</f>
        <v>patate douce1</v>
      </c>
      <c r="F358" s="17" t="str">
        <f>IF(ISNA(VLOOKUP(B358,Trier!$A$1:$E$32,5,FALSE)),"",VLOOKUP(B358,Trier!$A$1:$E$32,5,FALSE))</f>
        <v>patate douce</v>
      </c>
      <c r="G358" s="15">
        <f>IF(ISERROR(VLOOKUP(B358,Trier!$A$1:$F$32,6,FALSE)),"",VLOOKUP(B358,Trier!$A$1:$F$32,6,FALSE))</f>
        <v>1</v>
      </c>
      <c r="H358" s="18" t="str">
        <f>IF(ISERROR(VLOOKUP(B358,Trier!$A$1:$G$32,7,FALSE)),"",VLOOKUP(B358,Trier!$A$1:$G$32,7,FALSE))</f>
        <v>te</v>
      </c>
      <c r="I358" s="44">
        <v>10</v>
      </c>
      <c r="J358" s="45">
        <v>38.31</v>
      </c>
      <c r="K358" s="21">
        <f t="shared" si="74"/>
        <v>22.552858261550508</v>
      </c>
      <c r="L358" s="18">
        <f>IF(ISERROR(VLOOKUP(B358,Trier!$A$1:$H$32,8,FALSE)),"",VLOOKUP(B358,Trier!$A$1:$H$32,8,FALSE))</f>
        <v>0</v>
      </c>
      <c r="M358" s="46"/>
      <c r="N358" s="45"/>
      <c r="O358" s="24" t="str">
        <f t="shared" si="72"/>
        <v/>
      </c>
      <c r="P358" s="18">
        <f>IF(ISERROR(VLOOKUP(B358,Trier!$A$1:$I$32,9,FALSE)),"",VLOOKUP(B358,Trier!$A$1:$I$32,9,FALSE))</f>
        <v>0</v>
      </c>
      <c r="Q358" s="22"/>
      <c r="R358" s="45"/>
      <c r="S358" s="24" t="str">
        <f t="shared" si="73"/>
        <v/>
      </c>
      <c r="T358" s="21">
        <f t="shared" si="71"/>
        <v>22.552858261550508</v>
      </c>
      <c r="U358" s="25">
        <f>MONTH(A:A)</f>
        <v>7</v>
      </c>
      <c r="V358" s="47">
        <f>YEAR(A:A)</f>
        <v>2015</v>
      </c>
      <c r="W358" s="48"/>
    </row>
    <row r="359" spans="1:23" ht="18" x14ac:dyDescent="0.25">
      <c r="A359" s="14">
        <v>42186</v>
      </c>
      <c r="B359" s="15">
        <v>808</v>
      </c>
      <c r="C359" s="15">
        <f>IF(ISNA(VLOOKUP(B359,Trier!$A$1:$E$32,2,FALSE)),"",VLOOKUP(B359,Trier!$A$1:$E$32,2,FALSE))</f>
        <v>908</v>
      </c>
      <c r="D359" s="15">
        <f>IF(ISNA(VLOOKUP(B359,Trier!$A$1:$E$32,3,FALSE)),"",VLOOKUP(B359,Trier!$A$1:$E$32,3,FALSE))</f>
        <v>104</v>
      </c>
      <c r="E359" s="16" t="str">
        <f>IF(ISNA(VLOOKUP(B359,Trier!$A$1:$E$32,4,FALSE)),"",VLOOKUP(B359,Trier!$A$1:$E$32,4,FALSE))</f>
        <v>avocat1</v>
      </c>
      <c r="F359" s="17" t="str">
        <f>IF(ISNA(VLOOKUP(B359,Trier!$A$1:$E$32,5,FALSE)),"",VLOOKUP(B359,Trier!$A$1:$E$32,5,FALSE))</f>
        <v>avocat</v>
      </c>
      <c r="G359" s="15">
        <f>IF(ISERROR(VLOOKUP(B359,Trier!$A$1:$F$32,6,FALSE)),"",VLOOKUP(B359,Trier!$A$1:$F$32,6,FALSE))</f>
        <v>1</v>
      </c>
      <c r="H359" s="18" t="str">
        <f>IF(ISERROR(VLOOKUP(B359,Trier!$A$1:$G$32,7,FALSE)),"",VLOOKUP(B359,Trier!$A$1:$G$32,7,FALSE))</f>
        <v>yty</v>
      </c>
      <c r="I359" s="44">
        <v>2</v>
      </c>
      <c r="J359" s="45">
        <v>4.54</v>
      </c>
      <c r="K359" s="21">
        <f t="shared" si="74"/>
        <v>38.061674008810577</v>
      </c>
      <c r="L359" s="18">
        <f>IF(ISERROR(VLOOKUP(B359,Trier!$A$1:$H$32,8,FALSE)),"",VLOOKUP(B359,Trier!$A$1:$H$32,8,FALSE))</f>
        <v>0</v>
      </c>
      <c r="M359" s="46"/>
      <c r="N359" s="45"/>
      <c r="O359" s="24" t="str">
        <f t="shared" si="72"/>
        <v/>
      </c>
      <c r="P359" s="18">
        <f>IF(ISERROR(VLOOKUP(B359,Trier!$A$1:$I$32,9,FALSE)),"",VLOOKUP(B359,Trier!$A$1:$I$32,9,FALSE))</f>
        <v>0</v>
      </c>
      <c r="Q359" s="22"/>
      <c r="R359" s="45"/>
      <c r="S359" s="24" t="str">
        <f t="shared" si="73"/>
        <v/>
      </c>
      <c r="T359" s="21">
        <f t="shared" si="71"/>
        <v>38.061674008810577</v>
      </c>
      <c r="U359" s="25">
        <f>MONTH(A:A)</f>
        <v>7</v>
      </c>
      <c r="V359" s="47">
        <f>YEAR(A:A)</f>
        <v>2015</v>
      </c>
      <c r="W359" s="48"/>
    </row>
    <row r="360" spans="1:23" ht="18" x14ac:dyDescent="0.25">
      <c r="A360" s="14">
        <v>42186</v>
      </c>
      <c r="B360" s="15">
        <v>818</v>
      </c>
      <c r="C360" s="15">
        <f>IF(ISNA(VLOOKUP(B360,Trier!$A$1:$E$32,2,FALSE)),"",VLOOKUP(B360,Trier!$A$1:$E$32,2,FALSE))</f>
        <v>918</v>
      </c>
      <c r="D360" s="15">
        <f>IF(ISNA(VLOOKUP(B360,Trier!$A$1:$E$32,3,FALSE)),"",VLOOKUP(B360,Trier!$A$1:$E$32,3,FALSE))</f>
        <v>104</v>
      </c>
      <c r="E360" s="16" t="str">
        <f>IF(ISNA(VLOOKUP(B360,Trier!$A$1:$E$32,4,FALSE)),"",VLOOKUP(B360,Trier!$A$1:$E$32,4,FALSE))</f>
        <v>salade1</v>
      </c>
      <c r="F360" s="17" t="str">
        <f>IF(ISNA(VLOOKUP(B360,Trier!$A$1:$E$32,5,FALSE)),"",VLOOKUP(B360,Trier!$A$1:$E$32,5,FALSE))</f>
        <v>salade</v>
      </c>
      <c r="G360" s="15">
        <f>IF(ISERROR(VLOOKUP(B360,Trier!$A$1:$F$32,6,FALSE)),"",VLOOKUP(B360,Trier!$A$1:$F$32,6,FALSE))</f>
        <v>1</v>
      </c>
      <c r="H360" s="18" t="str">
        <f>IF(ISERROR(VLOOKUP(B360,Trier!$A$1:$G$32,7,FALSE)),"",VLOOKUP(B360,Trier!$A$1:$G$32,7,FALSE))</f>
        <v>yty</v>
      </c>
      <c r="I360" s="44">
        <v>10</v>
      </c>
      <c r="J360" s="45">
        <v>19.600000000000001</v>
      </c>
      <c r="K360" s="21">
        <f t="shared" si="74"/>
        <v>44.081632653061227</v>
      </c>
      <c r="L360" s="18">
        <f>IF(ISERROR(VLOOKUP(B360,Trier!$A$1:$H$32,8,FALSE)),"",VLOOKUP(B360,Trier!$A$1:$H$32,8,FALSE))</f>
        <v>0</v>
      </c>
      <c r="M360" s="46"/>
      <c r="N360" s="45"/>
      <c r="O360" s="24" t="str">
        <f t="shared" si="72"/>
        <v/>
      </c>
      <c r="P360" s="18">
        <f>IF(ISERROR(VLOOKUP(B360,Trier!$A$1:$I$32,9,FALSE)),"",VLOOKUP(B360,Trier!$A$1:$I$32,9,FALSE))</f>
        <v>0</v>
      </c>
      <c r="Q360" s="22"/>
      <c r="R360" s="45"/>
      <c r="S360" s="24" t="str">
        <f t="shared" si="73"/>
        <v/>
      </c>
      <c r="T360" s="21">
        <f t="shared" si="71"/>
        <v>44.081632653061227</v>
      </c>
      <c r="U360" s="25">
        <f>MONTH(A:A)</f>
        <v>7</v>
      </c>
      <c r="V360" s="47">
        <f>YEAR(A:A)</f>
        <v>2015</v>
      </c>
      <c r="W360" s="48"/>
    </row>
    <row r="361" spans="1:23" ht="18" x14ac:dyDescent="0.25">
      <c r="A361" s="14"/>
      <c r="B361" s="15"/>
      <c r="C361" s="15" t="str">
        <f>IF(ISNA(VLOOKUP(B361,Trier!$A$1:$E$32,2,FALSE)),"",VLOOKUP(B361,Trier!$A$1:$E$32,2,FALSE))</f>
        <v/>
      </c>
      <c r="D361" s="15" t="str">
        <f>IF(ISNA(VLOOKUP(B361,Trier!$A$1:$E$32,3,FALSE)),"",VLOOKUP(B361,Trier!$A$1:$E$32,3,FALSE))</f>
        <v/>
      </c>
      <c r="E361" s="16" t="str">
        <f>IF(ISNA(VLOOKUP(B361,Trier!$A$1:$E$32,4,FALSE)),"",VLOOKUP(B361,Trier!$A$1:$E$32,4,FALSE))</f>
        <v/>
      </c>
      <c r="F361" s="17" t="str">
        <f>IF(ISNA(VLOOKUP(B361,Trier!$A$1:$E$32,5,FALSE)),"",VLOOKUP(B361,Trier!$A$1:$E$32,5,FALSE))</f>
        <v/>
      </c>
      <c r="G361" s="15" t="str">
        <f>IF(ISERROR(VLOOKUP(B361,Trier!$A$1:$F$32,6,FALSE)),"",VLOOKUP(B361,Trier!$A$1:$F$32,6,FALSE))</f>
        <v/>
      </c>
      <c r="H361" s="18" t="str">
        <f>IF(ISERROR(VLOOKUP(B361,Trier!$A$1:$G$32,7,FALSE)),"",VLOOKUP(B361,Trier!$A$1:$G$32,7,FALSE))</f>
        <v/>
      </c>
      <c r="I361" s="44"/>
      <c r="J361" s="45"/>
      <c r="K361" s="21" t="str">
        <f t="shared" si="74"/>
        <v/>
      </c>
      <c r="L361" s="18" t="str">
        <f>IF(ISERROR(VLOOKUP(B361,Trier!$A$1:$H$32,8,FALSE)),"",VLOOKUP(B361,Trier!$A$1:$H$32,8,FALSE))</f>
        <v/>
      </c>
      <c r="M361" s="46"/>
      <c r="N361" s="45"/>
      <c r="O361" s="24" t="str">
        <f t="shared" si="72"/>
        <v/>
      </c>
      <c r="P361" s="18" t="str">
        <f>IF(ISERROR(VLOOKUP(B361,Trier!$A$1:$I$32,9,FALSE)),"",VLOOKUP(B361,Trier!$A$1:$I$32,9,FALSE))</f>
        <v/>
      </c>
      <c r="Q361" s="22"/>
      <c r="R361" s="45"/>
      <c r="S361" s="24" t="str">
        <f t="shared" si="73"/>
        <v/>
      </c>
      <c r="T361" s="21">
        <f t="shared" si="71"/>
        <v>0</v>
      </c>
      <c r="U361" s="25">
        <f>MONTH(A:A)</f>
        <v>1</v>
      </c>
      <c r="V361" s="47">
        <f>YEAR(A:A)</f>
        <v>1900</v>
      </c>
      <c r="W361" s="48"/>
    </row>
  </sheetData>
  <sheetProtection selectLockedCells="1" sort="0" autoFilter="0"/>
  <autoFilter ref="A1:T361"/>
  <conditionalFormatting sqref="G2:G361">
    <cfRule type="cellIs" dxfId="8" priority="7" operator="between">
      <formula>2</formula>
      <formula>3</formula>
    </cfRule>
  </conditionalFormatting>
  <conditionalFormatting sqref="Q2:Q361 I2:I361 M2:M361">
    <cfRule type="cellIs" dxfId="7" priority="5" operator="greaterThan">
      <formula>10</formula>
    </cfRule>
    <cfRule type="cellIs" dxfId="6" priority="6" operator="between">
      <formula>0.1</formula>
      <formula>9</formula>
    </cfRule>
  </conditionalFormatting>
  <printOptions horizontalCentered="1" headings="1" gridLines="1"/>
  <pageMargins left="0" right="0" top="0.74803149606299213" bottom="0.74803149606299213" header="0.31496062992125984" footer="0.31496062992125984"/>
  <pageSetup paperSize="9" scale="3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tabSelected="1" workbookViewId="0">
      <pane ySplit="1" topLeftCell="A2" activePane="bottomLeft" state="frozen"/>
      <selection pane="bottomLeft"/>
    </sheetView>
  </sheetViews>
  <sheetFormatPr baseColWidth="10" defaultRowHeight="15" x14ac:dyDescent="0.25"/>
  <cols>
    <col min="1" max="1" width="16.5703125" customWidth="1"/>
    <col min="2" max="2" width="8.85546875" customWidth="1"/>
    <col min="3" max="3" width="5.5703125" customWidth="1"/>
    <col min="4" max="4" width="6.140625" customWidth="1"/>
    <col min="5" max="6" width="5.5703125" customWidth="1"/>
    <col min="7" max="7" width="6.140625" customWidth="1"/>
    <col min="8" max="17" width="5.5703125" customWidth="1"/>
    <col min="18" max="18" width="13.42578125" customWidth="1"/>
    <col min="19" max="150" width="25" bestFit="1" customWidth="1"/>
    <col min="151" max="151" width="13.42578125" bestFit="1" customWidth="1"/>
  </cols>
  <sheetData>
    <row r="1" spans="1:18" x14ac:dyDescent="0.25">
      <c r="A1" s="128" t="s">
        <v>120</v>
      </c>
      <c r="B1" t="s">
        <v>136</v>
      </c>
    </row>
    <row r="3" spans="1:18" x14ac:dyDescent="0.25">
      <c r="A3" s="128" t="s">
        <v>165</v>
      </c>
      <c r="B3" s="128" t="s">
        <v>166</v>
      </c>
    </row>
    <row r="4" spans="1:18" x14ac:dyDescent="0.25">
      <c r="A4" s="128" t="s">
        <v>8</v>
      </c>
      <c r="B4" s="116" t="s">
        <v>137</v>
      </c>
      <c r="C4" s="116" t="s">
        <v>138</v>
      </c>
      <c r="D4" s="116" t="s">
        <v>139</v>
      </c>
      <c r="E4" s="116" t="s">
        <v>140</v>
      </c>
      <c r="F4" s="116" t="s">
        <v>141</v>
      </c>
      <c r="G4" s="116" t="s">
        <v>142</v>
      </c>
      <c r="H4" s="116" t="s">
        <v>143</v>
      </c>
      <c r="I4" s="116" t="s">
        <v>144</v>
      </c>
      <c r="J4" s="116" t="s">
        <v>145</v>
      </c>
      <c r="K4" s="116" t="s">
        <v>146</v>
      </c>
      <c r="L4" s="116" t="s">
        <v>147</v>
      </c>
      <c r="M4" s="116" t="s">
        <v>148</v>
      </c>
      <c r="N4" s="116" t="s">
        <v>149</v>
      </c>
      <c r="O4" s="116" t="s">
        <v>150</v>
      </c>
      <c r="P4" s="116" t="s">
        <v>151</v>
      </c>
      <c r="Q4" s="116" t="s">
        <v>152</v>
      </c>
      <c r="R4" s="116" t="s">
        <v>135</v>
      </c>
    </row>
    <row r="5" spans="1:18" x14ac:dyDescent="0.25">
      <c r="A5" s="130" t="s">
        <v>156</v>
      </c>
      <c r="B5" s="133"/>
      <c r="C5" s="134"/>
      <c r="D5" s="134"/>
      <c r="E5" s="134"/>
      <c r="F5" s="134">
        <v>10</v>
      </c>
      <c r="G5" s="134"/>
      <c r="H5" s="134"/>
      <c r="I5" s="134">
        <v>2</v>
      </c>
      <c r="J5" s="134"/>
      <c r="K5" s="134">
        <v>10</v>
      </c>
      <c r="L5" s="134">
        <v>2.4500000000000002</v>
      </c>
      <c r="M5" s="134">
        <v>8.5</v>
      </c>
      <c r="N5" s="134"/>
      <c r="O5" s="134"/>
      <c r="P5" s="134"/>
      <c r="Q5" s="134">
        <v>10</v>
      </c>
      <c r="R5" s="135">
        <v>8.0666666666666664</v>
      </c>
    </row>
    <row r="6" spans="1:18" x14ac:dyDescent="0.25">
      <c r="A6" s="131" t="s">
        <v>158</v>
      </c>
      <c r="B6" s="136"/>
      <c r="C6" s="137"/>
      <c r="D6" s="137"/>
      <c r="E6" s="137"/>
      <c r="F6" s="137"/>
      <c r="G6" s="137"/>
      <c r="H6" s="137">
        <v>10</v>
      </c>
      <c r="I6" s="137"/>
      <c r="J6" s="137"/>
      <c r="K6" s="137">
        <v>43.866666666666667</v>
      </c>
      <c r="L6" s="137">
        <v>1.5</v>
      </c>
      <c r="M6" s="137"/>
      <c r="N6" s="137"/>
      <c r="O6" s="137"/>
      <c r="P6" s="137"/>
      <c r="Q6" s="137">
        <v>10</v>
      </c>
      <c r="R6" s="138">
        <v>22.085714285714285</v>
      </c>
    </row>
    <row r="7" spans="1:18" x14ac:dyDescent="0.25">
      <c r="A7" s="131" t="s">
        <v>157</v>
      </c>
      <c r="B7" s="136"/>
      <c r="C7" s="137"/>
      <c r="D7" s="137"/>
      <c r="E7" s="137"/>
      <c r="F7" s="137"/>
      <c r="G7" s="137">
        <v>17.5</v>
      </c>
      <c r="H7" s="137">
        <v>2</v>
      </c>
      <c r="I7" s="137">
        <v>2</v>
      </c>
      <c r="J7" s="137">
        <v>7.583333333333333</v>
      </c>
      <c r="K7" s="137">
        <v>3.9571428571428569</v>
      </c>
      <c r="L7" s="137">
        <v>6.24</v>
      </c>
      <c r="M7" s="137"/>
      <c r="N7" s="137"/>
      <c r="O7" s="137"/>
      <c r="P7" s="137">
        <v>10</v>
      </c>
      <c r="Q7" s="137">
        <v>10</v>
      </c>
      <c r="R7" s="138">
        <v>7.64047619047619</v>
      </c>
    </row>
    <row r="8" spans="1:18" x14ac:dyDescent="0.25">
      <c r="A8" s="131" t="s">
        <v>160</v>
      </c>
      <c r="B8" s="136"/>
      <c r="C8" s="137"/>
      <c r="D8" s="137"/>
      <c r="E8" s="137"/>
      <c r="F8" s="137"/>
      <c r="G8" s="137"/>
      <c r="H8" s="137"/>
      <c r="I8" s="137">
        <v>8.5</v>
      </c>
      <c r="J8" s="137"/>
      <c r="K8" s="137"/>
      <c r="L8" s="137">
        <v>3.1666666666666665</v>
      </c>
      <c r="M8" s="137">
        <v>9</v>
      </c>
      <c r="N8" s="137">
        <v>2.6266666666666665</v>
      </c>
      <c r="O8" s="137"/>
      <c r="P8" s="137"/>
      <c r="Q8" s="137">
        <v>10</v>
      </c>
      <c r="R8" s="138">
        <v>6.1255319148936165</v>
      </c>
    </row>
    <row r="9" spans="1:18" x14ac:dyDescent="0.25">
      <c r="A9" s="131" t="s">
        <v>153</v>
      </c>
      <c r="B9" s="136">
        <v>25</v>
      </c>
      <c r="C9" s="137"/>
      <c r="D9" s="137">
        <v>12</v>
      </c>
      <c r="E9" s="137"/>
      <c r="F9" s="137"/>
      <c r="G9" s="137"/>
      <c r="H9" s="137"/>
      <c r="I9" s="137">
        <v>8</v>
      </c>
      <c r="J9" s="137"/>
      <c r="K9" s="137">
        <v>10</v>
      </c>
      <c r="L9" s="137">
        <v>7.75</v>
      </c>
      <c r="M9" s="137">
        <v>6.708333333333333</v>
      </c>
      <c r="N9" s="137"/>
      <c r="O9" s="137"/>
      <c r="P9" s="137"/>
      <c r="Q9" s="137">
        <v>10</v>
      </c>
      <c r="R9" s="138">
        <v>8.806451612903226</v>
      </c>
    </row>
    <row r="10" spans="1:18" x14ac:dyDescent="0.25">
      <c r="A10" s="131" t="s">
        <v>155</v>
      </c>
      <c r="B10" s="136"/>
      <c r="C10" s="137"/>
      <c r="D10" s="137"/>
      <c r="E10" s="137">
        <v>2</v>
      </c>
      <c r="F10" s="137"/>
      <c r="G10" s="137"/>
      <c r="H10" s="137"/>
      <c r="I10" s="137">
        <v>19.333333333333332</v>
      </c>
      <c r="J10" s="137">
        <v>3</v>
      </c>
      <c r="K10" s="137">
        <v>7</v>
      </c>
      <c r="L10" s="137">
        <v>7.5071428571428571</v>
      </c>
      <c r="M10" s="137"/>
      <c r="N10" s="137">
        <v>7.333333333333333</v>
      </c>
      <c r="O10" s="137">
        <v>7.5923076923076929</v>
      </c>
      <c r="P10" s="137">
        <v>9.7411764705882344</v>
      </c>
      <c r="Q10" s="137">
        <v>7.5384615384615383</v>
      </c>
      <c r="R10" s="138">
        <v>8.745454545454546</v>
      </c>
    </row>
    <row r="11" spans="1:18" x14ac:dyDescent="0.25">
      <c r="A11" s="131" t="s">
        <v>161</v>
      </c>
      <c r="B11" s="136"/>
      <c r="C11" s="137"/>
      <c r="D11" s="137"/>
      <c r="E11" s="137"/>
      <c r="F11" s="137"/>
      <c r="G11" s="137"/>
      <c r="H11" s="137"/>
      <c r="I11" s="137">
        <v>10</v>
      </c>
      <c r="J11" s="137"/>
      <c r="K11" s="137">
        <v>4.5999999999999996</v>
      </c>
      <c r="L11" s="137">
        <v>10</v>
      </c>
      <c r="M11" s="137">
        <v>3.85</v>
      </c>
      <c r="N11" s="137"/>
      <c r="O11" s="137"/>
      <c r="P11" s="137">
        <v>10</v>
      </c>
      <c r="Q11" s="137">
        <v>7.0909090909090908</v>
      </c>
      <c r="R11" s="138">
        <v>7.0481481481481474</v>
      </c>
    </row>
    <row r="12" spans="1:18" x14ac:dyDescent="0.25">
      <c r="A12" s="131" t="s">
        <v>162</v>
      </c>
      <c r="B12" s="136"/>
      <c r="C12" s="137"/>
      <c r="D12" s="137"/>
      <c r="E12" s="137"/>
      <c r="F12" s="137"/>
      <c r="G12" s="137"/>
      <c r="H12" s="137"/>
      <c r="I12" s="137">
        <v>5.5</v>
      </c>
      <c r="J12" s="137"/>
      <c r="K12" s="137">
        <v>2.4</v>
      </c>
      <c r="L12" s="137">
        <v>3.5700000000000003</v>
      </c>
      <c r="M12" s="137">
        <v>4.4000000000000004</v>
      </c>
      <c r="N12" s="137"/>
      <c r="O12" s="137"/>
      <c r="P12" s="137"/>
      <c r="Q12" s="137"/>
      <c r="R12" s="138">
        <v>3.8676923076923084</v>
      </c>
    </row>
    <row r="13" spans="1:18" x14ac:dyDescent="0.25">
      <c r="A13" s="131" t="s">
        <v>154</v>
      </c>
      <c r="B13" s="136"/>
      <c r="C13" s="137">
        <v>2</v>
      </c>
      <c r="D13" s="137"/>
      <c r="E13" s="137"/>
      <c r="F13" s="137">
        <v>7</v>
      </c>
      <c r="G13" s="137"/>
      <c r="H13" s="137"/>
      <c r="I13" s="137"/>
      <c r="J13" s="137">
        <v>10</v>
      </c>
      <c r="K13" s="137">
        <v>3.0249999999999999</v>
      </c>
      <c r="L13" s="137">
        <v>3.7555555555555551</v>
      </c>
      <c r="M13" s="137">
        <v>6.9</v>
      </c>
      <c r="N13" s="137">
        <v>4.3</v>
      </c>
      <c r="O13" s="137"/>
      <c r="P13" s="137"/>
      <c r="Q13" s="137"/>
      <c r="R13" s="138">
        <v>4.6550000000000002</v>
      </c>
    </row>
    <row r="14" spans="1:18" x14ac:dyDescent="0.25">
      <c r="A14" s="131" t="s">
        <v>163</v>
      </c>
      <c r="B14" s="136"/>
      <c r="C14" s="137"/>
      <c r="D14" s="137"/>
      <c r="E14" s="137"/>
      <c r="F14" s="137"/>
      <c r="G14" s="137"/>
      <c r="H14" s="137"/>
      <c r="I14" s="137"/>
      <c r="J14" s="137"/>
      <c r="K14" s="137">
        <v>8.5</v>
      </c>
      <c r="L14" s="137">
        <v>1.85</v>
      </c>
      <c r="M14" s="137">
        <v>2</v>
      </c>
      <c r="N14" s="137">
        <v>1</v>
      </c>
      <c r="O14" s="137"/>
      <c r="P14" s="137"/>
      <c r="Q14" s="137"/>
      <c r="R14" s="138">
        <v>3.8</v>
      </c>
    </row>
    <row r="15" spans="1:18" x14ac:dyDescent="0.25">
      <c r="A15" s="131" t="s">
        <v>164</v>
      </c>
      <c r="B15" s="136"/>
      <c r="C15" s="137"/>
      <c r="D15" s="137"/>
      <c r="E15" s="137"/>
      <c r="F15" s="137"/>
      <c r="G15" s="137"/>
      <c r="H15" s="137"/>
      <c r="I15" s="137"/>
      <c r="J15" s="137"/>
      <c r="K15" s="137">
        <v>3.6</v>
      </c>
      <c r="L15" s="137">
        <v>10.199999999999999</v>
      </c>
      <c r="M15" s="137"/>
      <c r="N15" s="137"/>
      <c r="O15" s="137"/>
      <c r="P15" s="137">
        <v>8.3294117647058812</v>
      </c>
      <c r="Q15" s="137"/>
      <c r="R15" s="138">
        <v>8.178947368421051</v>
      </c>
    </row>
    <row r="16" spans="1:18" x14ac:dyDescent="0.25">
      <c r="A16" s="132" t="s">
        <v>159</v>
      </c>
      <c r="B16" s="139"/>
      <c r="C16" s="140"/>
      <c r="D16" s="140"/>
      <c r="E16" s="140"/>
      <c r="F16" s="140"/>
      <c r="G16" s="140"/>
      <c r="H16" s="140">
        <v>2</v>
      </c>
      <c r="I16" s="140">
        <v>8</v>
      </c>
      <c r="J16" s="140"/>
      <c r="K16" s="140">
        <v>5</v>
      </c>
      <c r="L16" s="140"/>
      <c r="M16" s="140">
        <v>2.7636363636363637</v>
      </c>
      <c r="N16" s="140"/>
      <c r="O16" s="140">
        <v>9.5294117647058822</v>
      </c>
      <c r="P16" s="140">
        <v>10</v>
      </c>
      <c r="Q16" s="140"/>
      <c r="R16" s="141">
        <v>6.3999999999999995</v>
      </c>
    </row>
    <row r="17" spans="1:18" x14ac:dyDescent="0.25">
      <c r="A17" s="129" t="s">
        <v>135</v>
      </c>
      <c r="B17" s="137">
        <v>25</v>
      </c>
      <c r="C17" s="137">
        <v>2</v>
      </c>
      <c r="D17" s="137">
        <v>12</v>
      </c>
      <c r="E17" s="137">
        <v>2</v>
      </c>
      <c r="F17" s="137">
        <v>8</v>
      </c>
      <c r="G17" s="137">
        <v>17.5</v>
      </c>
      <c r="H17" s="137">
        <v>3.1428571428571428</v>
      </c>
      <c r="I17" s="137">
        <v>9.4642857142857135</v>
      </c>
      <c r="J17" s="137">
        <v>7.6</v>
      </c>
      <c r="K17" s="137">
        <v>8.2700000000000014</v>
      </c>
      <c r="L17" s="137">
        <v>4.9788679245283021</v>
      </c>
      <c r="M17" s="137">
        <v>5.3047619047619055</v>
      </c>
      <c r="N17" s="137">
        <v>3.2238095238095239</v>
      </c>
      <c r="O17" s="137">
        <v>8.69</v>
      </c>
      <c r="P17" s="137">
        <v>9.3568627450980397</v>
      </c>
      <c r="Q17" s="137">
        <v>8.9677419354838701</v>
      </c>
      <c r="R17" s="137">
        <v>7.4862569832402244</v>
      </c>
    </row>
  </sheetData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9"/>
  <sheetViews>
    <sheetView workbookViewId="0">
      <pane ySplit="1" topLeftCell="A2" activePane="bottomLeft" state="frozen"/>
      <selection pane="bottomLeft"/>
    </sheetView>
  </sheetViews>
  <sheetFormatPr baseColWidth="10" defaultRowHeight="15" x14ac:dyDescent="0.25"/>
  <cols>
    <col min="1" max="1" width="22.140625" customWidth="1"/>
    <col min="2" max="2" width="25" customWidth="1"/>
    <col min="3" max="7" width="5.5703125" customWidth="1"/>
    <col min="8" max="9" width="13.5703125" customWidth="1"/>
    <col min="10" max="11" width="12" customWidth="1"/>
    <col min="12" max="14" width="13.5703125" customWidth="1"/>
    <col min="15" max="15" width="12" customWidth="1"/>
    <col min="16" max="18" width="13.5703125" customWidth="1"/>
    <col min="19" max="150" width="25" bestFit="1" customWidth="1"/>
    <col min="151" max="151" width="13.42578125" bestFit="1" customWidth="1"/>
  </cols>
  <sheetData>
    <row r="1" spans="1:32" ht="15.75" thickBot="1" x14ac:dyDescent="0.3">
      <c r="A1" s="118"/>
      <c r="B1" s="117">
        <v>1990</v>
      </c>
      <c r="C1" s="117">
        <v>1991</v>
      </c>
      <c r="D1" s="117">
        <v>1992</v>
      </c>
      <c r="E1" s="117">
        <v>1993</v>
      </c>
      <c r="F1" s="117">
        <v>1994</v>
      </c>
      <c r="G1" s="117">
        <v>1995</v>
      </c>
      <c r="H1" s="117">
        <v>1996</v>
      </c>
      <c r="I1" s="117">
        <v>1997</v>
      </c>
      <c r="J1" s="117">
        <v>1998</v>
      </c>
      <c r="K1" s="117">
        <v>1999</v>
      </c>
      <c r="L1" s="117">
        <v>2000</v>
      </c>
      <c r="M1" s="117">
        <v>2001</v>
      </c>
      <c r="N1" s="117">
        <v>2002</v>
      </c>
      <c r="O1" s="117">
        <v>2003</v>
      </c>
      <c r="P1" s="117">
        <v>2004</v>
      </c>
      <c r="Q1" s="117">
        <v>2005</v>
      </c>
      <c r="R1" s="117">
        <v>2006</v>
      </c>
      <c r="S1" s="117">
        <v>2007</v>
      </c>
      <c r="T1" s="117">
        <v>2008</v>
      </c>
      <c r="U1" s="117">
        <v>2009</v>
      </c>
      <c r="V1" s="117">
        <v>2010</v>
      </c>
      <c r="W1" s="117">
        <v>2011</v>
      </c>
      <c r="X1" s="117">
        <v>2012</v>
      </c>
      <c r="Y1" s="117">
        <v>2013</v>
      </c>
      <c r="Z1" s="117">
        <v>2014</v>
      </c>
      <c r="AA1" s="117">
        <v>2015</v>
      </c>
      <c r="AB1" s="117">
        <v>2016</v>
      </c>
      <c r="AC1" s="117">
        <v>2017</v>
      </c>
      <c r="AD1" s="117">
        <v>2018</v>
      </c>
      <c r="AE1" s="117">
        <v>2019</v>
      </c>
      <c r="AF1" s="117">
        <v>2020</v>
      </c>
    </row>
    <row r="2" spans="1:32" ht="15.75" thickBot="1" x14ac:dyDescent="0.3">
      <c r="A2" s="117" t="s">
        <v>123</v>
      </c>
      <c r="B2" s="119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20"/>
      <c r="AA2" s="120"/>
      <c r="AB2" s="120"/>
      <c r="AC2" s="120"/>
      <c r="AD2" s="120"/>
      <c r="AE2" s="120"/>
      <c r="AF2" s="121"/>
    </row>
    <row r="3" spans="1:32" ht="15.75" thickBot="1" x14ac:dyDescent="0.3">
      <c r="A3" s="117" t="s">
        <v>124</v>
      </c>
      <c r="B3" s="122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6"/>
      <c r="T3" s="116"/>
      <c r="U3" s="116"/>
      <c r="V3" s="116"/>
      <c r="W3" s="116"/>
      <c r="X3" s="116"/>
      <c r="Y3" s="116"/>
      <c r="Z3" s="116"/>
      <c r="AA3" s="116"/>
      <c r="AB3" s="116"/>
      <c r="AC3" s="116"/>
      <c r="AD3" s="116"/>
      <c r="AE3" s="116"/>
      <c r="AF3" s="123"/>
    </row>
    <row r="4" spans="1:32" ht="15.75" thickBot="1" x14ac:dyDescent="0.3">
      <c r="A4" s="117" t="s">
        <v>125</v>
      </c>
      <c r="B4" s="122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  <c r="P4" s="116"/>
      <c r="Q4" s="116"/>
      <c r="R4" s="116"/>
      <c r="S4" s="116"/>
      <c r="T4" s="116"/>
      <c r="U4" s="116"/>
      <c r="V4" s="116"/>
      <c r="W4" s="116"/>
      <c r="X4" s="116"/>
      <c r="Y4" s="116"/>
      <c r="Z4" s="116"/>
      <c r="AA4" s="116"/>
      <c r="AB4" s="116"/>
      <c r="AC4" s="116"/>
      <c r="AD4" s="116"/>
      <c r="AE4" s="116"/>
      <c r="AF4" s="123"/>
    </row>
    <row r="5" spans="1:32" ht="15.75" thickBot="1" x14ac:dyDescent="0.3">
      <c r="A5" s="117" t="s">
        <v>126</v>
      </c>
      <c r="B5" s="122"/>
      <c r="C5" s="116"/>
      <c r="D5" s="116"/>
      <c r="E5" s="116"/>
      <c r="F5" s="116"/>
      <c r="G5" s="116"/>
      <c r="H5" s="116"/>
      <c r="I5" s="116"/>
      <c r="J5" s="116"/>
      <c r="K5" s="116"/>
      <c r="L5" s="116"/>
      <c r="M5" s="116"/>
      <c r="N5" s="116"/>
      <c r="O5" s="116"/>
      <c r="P5" s="116"/>
      <c r="Q5" s="116"/>
      <c r="R5" s="116"/>
      <c r="S5" s="116"/>
      <c r="T5" s="116"/>
      <c r="U5" s="116"/>
      <c r="V5" s="116"/>
      <c r="W5" s="116"/>
      <c r="X5" s="116"/>
      <c r="Y5" s="116"/>
      <c r="Z5" s="116"/>
      <c r="AA5" s="116"/>
      <c r="AB5" s="116"/>
      <c r="AC5" s="116"/>
      <c r="AD5" s="116"/>
      <c r="AE5" s="116"/>
      <c r="AF5" s="123"/>
    </row>
    <row r="6" spans="1:32" ht="15.75" thickBot="1" x14ac:dyDescent="0.3">
      <c r="A6" s="117" t="s">
        <v>127</v>
      </c>
      <c r="B6" s="122"/>
      <c r="C6" s="116"/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  <c r="O6" s="116"/>
      <c r="P6" s="116"/>
      <c r="Q6" s="116"/>
      <c r="R6" s="116"/>
      <c r="S6" s="116"/>
      <c r="T6" s="116"/>
      <c r="U6" s="116"/>
      <c r="V6" s="116"/>
      <c r="W6" s="116"/>
      <c r="X6" s="116"/>
      <c r="Y6" s="116"/>
      <c r="Z6" s="116"/>
      <c r="AA6" s="116"/>
      <c r="AB6" s="116"/>
      <c r="AC6" s="116"/>
      <c r="AD6" s="116"/>
      <c r="AE6" s="116"/>
      <c r="AF6" s="123"/>
    </row>
    <row r="7" spans="1:32" ht="15.75" thickBot="1" x14ac:dyDescent="0.3">
      <c r="A7" s="117" t="s">
        <v>128</v>
      </c>
      <c r="B7" s="122"/>
      <c r="C7" s="116"/>
      <c r="D7" s="116"/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6"/>
      <c r="P7" s="116"/>
      <c r="Q7" s="116"/>
      <c r="R7" s="116"/>
      <c r="S7" s="116"/>
      <c r="T7" s="116"/>
      <c r="U7" s="116"/>
      <c r="V7" s="116"/>
      <c r="W7" s="116"/>
      <c r="X7" s="116"/>
      <c r="Y7" s="116"/>
      <c r="Z7" s="116"/>
      <c r="AA7" s="116"/>
      <c r="AB7" s="116"/>
      <c r="AC7" s="116"/>
      <c r="AD7" s="116"/>
      <c r="AE7" s="116"/>
      <c r="AF7" s="123"/>
    </row>
    <row r="8" spans="1:32" ht="15.75" thickBot="1" x14ac:dyDescent="0.3">
      <c r="A8" s="117" t="s">
        <v>129</v>
      </c>
      <c r="B8" s="122"/>
      <c r="C8" s="116"/>
      <c r="D8" s="116"/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16"/>
      <c r="P8" s="116"/>
      <c r="Q8" s="116"/>
      <c r="R8" s="116"/>
      <c r="S8" s="116"/>
      <c r="T8" s="116"/>
      <c r="U8" s="116"/>
      <c r="V8" s="116"/>
      <c r="W8" s="116"/>
      <c r="X8" s="116"/>
      <c r="Y8" s="116"/>
      <c r="Z8" s="116"/>
      <c r="AA8" s="116"/>
      <c r="AB8" s="116"/>
      <c r="AC8" s="116"/>
      <c r="AD8" s="116"/>
      <c r="AE8" s="116"/>
      <c r="AF8" s="123"/>
    </row>
    <row r="9" spans="1:32" ht="15.75" thickBot="1" x14ac:dyDescent="0.3">
      <c r="A9" s="117" t="s">
        <v>130</v>
      </c>
      <c r="B9" s="122"/>
      <c r="C9" s="116"/>
      <c r="D9" s="116"/>
      <c r="E9" s="116"/>
      <c r="F9" s="116"/>
      <c r="G9" s="116"/>
      <c r="H9" s="116"/>
      <c r="I9" s="116"/>
      <c r="J9" s="116"/>
      <c r="K9" s="116"/>
      <c r="L9" s="116"/>
      <c r="M9" s="116"/>
      <c r="N9" s="116"/>
      <c r="O9" s="116"/>
      <c r="P9" s="116"/>
      <c r="Q9" s="116"/>
      <c r="R9" s="116"/>
      <c r="S9" s="116"/>
      <c r="T9" s="116"/>
      <c r="U9" s="116"/>
      <c r="V9" s="116"/>
      <c r="W9" s="116"/>
      <c r="X9" s="116"/>
      <c r="Y9" s="116"/>
      <c r="Z9" s="116"/>
      <c r="AA9" s="116"/>
      <c r="AB9" s="116"/>
      <c r="AC9" s="116"/>
      <c r="AD9" s="116"/>
      <c r="AE9" s="116"/>
      <c r="AF9" s="123"/>
    </row>
    <row r="10" spans="1:32" ht="15.75" thickBot="1" x14ac:dyDescent="0.3">
      <c r="A10" s="117" t="s">
        <v>131</v>
      </c>
      <c r="B10" s="122"/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23"/>
    </row>
    <row r="11" spans="1:32" ht="15.75" thickBot="1" x14ac:dyDescent="0.3">
      <c r="A11" s="117" t="s">
        <v>132</v>
      </c>
      <c r="B11" s="122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23"/>
    </row>
    <row r="12" spans="1:32" ht="15.75" thickBot="1" x14ac:dyDescent="0.3">
      <c r="A12" s="117" t="s">
        <v>133</v>
      </c>
      <c r="B12" s="122"/>
      <c r="C12" s="116"/>
      <c r="D12" s="116"/>
      <c r="E12" s="116"/>
      <c r="F12" s="116"/>
      <c r="G12" s="116"/>
      <c r="H12" s="116"/>
      <c r="I12" s="116"/>
      <c r="J12" s="116"/>
      <c r="K12" s="116"/>
      <c r="L12" s="116"/>
      <c r="M12" s="116"/>
      <c r="N12" s="116"/>
      <c r="O12" s="116"/>
      <c r="P12" s="116"/>
      <c r="Q12" s="116"/>
      <c r="R12" s="116"/>
      <c r="S12" s="116"/>
      <c r="T12" s="116"/>
      <c r="U12" s="116"/>
      <c r="V12" s="116"/>
      <c r="W12" s="116"/>
      <c r="X12" s="116"/>
      <c r="Y12" s="116"/>
      <c r="Z12" s="116"/>
      <c r="AA12" s="116"/>
      <c r="AB12" s="116"/>
      <c r="AC12" s="116"/>
      <c r="AD12" s="116"/>
      <c r="AE12" s="116"/>
      <c r="AF12" s="123"/>
    </row>
    <row r="13" spans="1:32" ht="15.75" thickBot="1" x14ac:dyDescent="0.3">
      <c r="A13" s="117" t="s">
        <v>134</v>
      </c>
      <c r="B13" s="124"/>
      <c r="C13" s="125"/>
      <c r="D13" s="125"/>
      <c r="E13" s="125"/>
      <c r="F13" s="125"/>
      <c r="G13" s="125"/>
      <c r="H13" s="125"/>
      <c r="I13" s="125"/>
      <c r="J13" s="125"/>
      <c r="K13" s="125"/>
      <c r="L13" s="125"/>
      <c r="M13" s="125"/>
      <c r="N13" s="125"/>
      <c r="O13" s="125"/>
      <c r="P13" s="125"/>
      <c r="Q13" s="125"/>
      <c r="R13" s="125"/>
      <c r="S13" s="125"/>
      <c r="T13" s="125"/>
      <c r="U13" s="125"/>
      <c r="V13" s="125"/>
      <c r="W13" s="125"/>
      <c r="X13" s="125"/>
      <c r="Y13" s="125"/>
      <c r="Z13" s="125"/>
      <c r="AA13" s="125"/>
      <c r="AB13" s="125"/>
      <c r="AC13" s="125"/>
      <c r="AD13" s="125"/>
      <c r="AE13" s="125"/>
      <c r="AF13" s="126"/>
    </row>
    <row r="15" spans="1:32" x14ac:dyDescent="0.25">
      <c r="A15" t="s">
        <v>117</v>
      </c>
    </row>
    <row r="16" spans="1:32" x14ac:dyDescent="0.25">
      <c r="A16" s="127" t="s">
        <v>21</v>
      </c>
    </row>
    <row r="18" spans="1:3" x14ac:dyDescent="0.25">
      <c r="A18" t="s">
        <v>19</v>
      </c>
    </row>
    <row r="19" spans="1:3" x14ac:dyDescent="0.25">
      <c r="A19" s="142" t="s">
        <v>45</v>
      </c>
      <c r="B19" s="142"/>
      <c r="C19" s="142"/>
    </row>
  </sheetData>
  <mergeCells count="1">
    <mergeCell ref="A19:C19"/>
  </mergeCells>
  <dataValidations count="2">
    <dataValidation type="list" allowBlank="1" showInputMessage="1" showErrorMessage="1" sqref="A16">
      <formula1>voiture</formula1>
    </dataValidation>
    <dataValidation type="list" allowBlank="1" showInputMessage="1" showErrorMessage="1" sqref="A19">
      <formula1>INDIRECT(H.B)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0000"/>
  </sheetPr>
  <dimension ref="A1:J32"/>
  <sheetViews>
    <sheetView zoomScale="111" zoomScaleNormal="111" workbookViewId="0">
      <pane ySplit="1" topLeftCell="A2" activePane="bottomLeft" state="frozen"/>
      <selection pane="bottomLeft"/>
    </sheetView>
  </sheetViews>
  <sheetFormatPr baseColWidth="10" defaultColWidth="11.5703125" defaultRowHeight="15" x14ac:dyDescent="0.25"/>
  <cols>
    <col min="1" max="1" width="7.7109375" style="112" bestFit="1" customWidth="1"/>
    <col min="2" max="2" width="8.42578125" style="71" hidden="1" customWidth="1"/>
    <col min="3" max="3" width="10.7109375" style="112" bestFit="1" customWidth="1"/>
    <col min="4" max="4" width="20" style="111" bestFit="1" customWidth="1"/>
    <col min="5" max="5" width="38.7109375" style="111" bestFit="1" customWidth="1"/>
    <col min="6" max="6" width="9.7109375" style="70" customWidth="1"/>
    <col min="7" max="7" width="26.140625" style="70" bestFit="1" customWidth="1"/>
    <col min="8" max="8" width="27.28515625" style="70" bestFit="1" customWidth="1"/>
    <col min="9" max="9" width="20.140625" style="68" bestFit="1" customWidth="1"/>
    <col min="10" max="10" width="12.7109375" style="68" customWidth="1"/>
    <col min="11" max="16384" width="11.5703125" style="67"/>
  </cols>
  <sheetData>
    <row r="1" spans="1:10" s="80" customFormat="1" ht="28.5" x14ac:dyDescent="0.25">
      <c r="A1" s="113" t="s">
        <v>1</v>
      </c>
      <c r="B1" s="83" t="s">
        <v>18</v>
      </c>
      <c r="C1" s="104" t="s">
        <v>17</v>
      </c>
      <c r="D1" s="105" t="s">
        <v>16</v>
      </c>
      <c r="E1" s="105" t="s">
        <v>15</v>
      </c>
      <c r="F1" s="82" t="s">
        <v>14</v>
      </c>
      <c r="G1" s="114" t="s">
        <v>13</v>
      </c>
      <c r="H1" s="114" t="s">
        <v>13</v>
      </c>
      <c r="I1" s="114" t="s">
        <v>13</v>
      </c>
      <c r="J1" s="81"/>
    </row>
    <row r="2" spans="1:10" x14ac:dyDescent="0.25">
      <c r="A2" s="106">
        <v>800</v>
      </c>
      <c r="B2" s="101">
        <v>900</v>
      </c>
      <c r="C2" s="106">
        <v>104</v>
      </c>
      <c r="D2" s="107" t="s">
        <v>12</v>
      </c>
      <c r="E2" s="107" t="s">
        <v>50</v>
      </c>
      <c r="F2" s="102">
        <v>3</v>
      </c>
      <c r="G2" s="102" t="s">
        <v>75</v>
      </c>
      <c r="H2" s="102" t="s">
        <v>113</v>
      </c>
      <c r="I2" s="102" t="s">
        <v>114</v>
      </c>
      <c r="J2" s="75"/>
    </row>
    <row r="3" spans="1:10" x14ac:dyDescent="0.25">
      <c r="A3" s="106">
        <v>801</v>
      </c>
      <c r="B3" s="74">
        <v>901</v>
      </c>
      <c r="C3" s="106">
        <v>104</v>
      </c>
      <c r="D3" s="107" t="s">
        <v>51</v>
      </c>
      <c r="E3" s="107" t="s">
        <v>49</v>
      </c>
      <c r="F3" s="72">
        <v>2</v>
      </c>
      <c r="G3" s="72" t="s">
        <v>76</v>
      </c>
      <c r="H3" s="72" t="s">
        <v>112</v>
      </c>
      <c r="I3" s="73"/>
      <c r="J3" s="75"/>
    </row>
    <row r="4" spans="1:10" x14ac:dyDescent="0.25">
      <c r="A4" s="106">
        <v>802</v>
      </c>
      <c r="B4" s="101">
        <v>902</v>
      </c>
      <c r="C4" s="106">
        <v>104</v>
      </c>
      <c r="D4" s="107" t="s">
        <v>48</v>
      </c>
      <c r="E4" s="107" t="s">
        <v>48</v>
      </c>
      <c r="F4" s="102">
        <v>1</v>
      </c>
      <c r="G4" s="102" t="s">
        <v>77</v>
      </c>
      <c r="H4" s="102"/>
      <c r="I4" s="102"/>
      <c r="J4" s="75"/>
    </row>
    <row r="5" spans="1:10" x14ac:dyDescent="0.25">
      <c r="A5" s="106">
        <v>803</v>
      </c>
      <c r="B5" s="101">
        <v>903</v>
      </c>
      <c r="C5" s="106">
        <v>104</v>
      </c>
      <c r="D5" s="107" t="s">
        <v>47</v>
      </c>
      <c r="E5" s="107" t="s">
        <v>47</v>
      </c>
      <c r="F5" s="102">
        <v>1</v>
      </c>
      <c r="G5" s="102" t="s">
        <v>78</v>
      </c>
      <c r="H5" s="102"/>
      <c r="I5" s="102"/>
      <c r="J5" s="75"/>
    </row>
    <row r="6" spans="1:10" x14ac:dyDescent="0.25">
      <c r="A6" s="106">
        <v>804</v>
      </c>
      <c r="B6" s="74">
        <v>904</v>
      </c>
      <c r="C6" s="106">
        <v>104</v>
      </c>
      <c r="D6" s="107" t="s">
        <v>52</v>
      </c>
      <c r="E6" s="107" t="s">
        <v>46</v>
      </c>
      <c r="F6" s="72">
        <v>1</v>
      </c>
      <c r="G6" s="73" t="s">
        <v>79</v>
      </c>
      <c r="H6" s="72"/>
      <c r="I6" s="72"/>
      <c r="J6" s="75"/>
    </row>
    <row r="7" spans="1:10" x14ac:dyDescent="0.25">
      <c r="A7" s="106">
        <v>805</v>
      </c>
      <c r="B7" s="74">
        <v>905</v>
      </c>
      <c r="C7" s="106">
        <v>104</v>
      </c>
      <c r="D7" s="107" t="s">
        <v>53</v>
      </c>
      <c r="E7" s="107" t="s">
        <v>45</v>
      </c>
      <c r="F7" s="72">
        <v>1</v>
      </c>
      <c r="G7" s="73" t="s">
        <v>80</v>
      </c>
      <c r="H7" s="73"/>
      <c r="I7" s="73"/>
      <c r="J7" s="75"/>
    </row>
    <row r="8" spans="1:10" x14ac:dyDescent="0.25">
      <c r="A8" s="106">
        <v>806</v>
      </c>
      <c r="B8" s="74">
        <v>906</v>
      </c>
      <c r="C8" s="106">
        <v>104</v>
      </c>
      <c r="D8" s="107" t="s">
        <v>54</v>
      </c>
      <c r="E8" s="107" t="s">
        <v>44</v>
      </c>
      <c r="F8" s="72">
        <v>2</v>
      </c>
      <c r="G8" s="73" t="s">
        <v>81</v>
      </c>
      <c r="H8" s="73" t="s">
        <v>111</v>
      </c>
      <c r="I8" s="73"/>
      <c r="J8" s="75"/>
    </row>
    <row r="9" spans="1:10" x14ac:dyDescent="0.25">
      <c r="A9" s="106">
        <v>807</v>
      </c>
      <c r="B9" s="74">
        <v>907</v>
      </c>
      <c r="C9" s="106">
        <v>104</v>
      </c>
      <c r="D9" s="107" t="s">
        <v>55</v>
      </c>
      <c r="E9" s="107" t="s">
        <v>43</v>
      </c>
      <c r="F9" s="72">
        <v>1</v>
      </c>
      <c r="G9" s="73" t="s">
        <v>82</v>
      </c>
      <c r="H9" s="73"/>
      <c r="I9" s="73"/>
      <c r="J9" s="75"/>
    </row>
    <row r="10" spans="1:10" x14ac:dyDescent="0.25">
      <c r="A10" s="106">
        <v>808</v>
      </c>
      <c r="B10" s="74">
        <v>908</v>
      </c>
      <c r="C10" s="106">
        <v>104</v>
      </c>
      <c r="D10" s="107" t="s">
        <v>56</v>
      </c>
      <c r="E10" s="107" t="s">
        <v>42</v>
      </c>
      <c r="F10" s="72">
        <v>1</v>
      </c>
      <c r="G10" s="73" t="s">
        <v>83</v>
      </c>
      <c r="H10" s="73"/>
      <c r="I10" s="73"/>
      <c r="J10" s="75"/>
    </row>
    <row r="11" spans="1:10" x14ac:dyDescent="0.25">
      <c r="A11" s="106">
        <v>809</v>
      </c>
      <c r="B11" s="74">
        <v>909</v>
      </c>
      <c r="C11" s="106">
        <v>104</v>
      </c>
      <c r="D11" s="107" t="s">
        <v>57</v>
      </c>
      <c r="E11" s="107" t="s">
        <v>41</v>
      </c>
      <c r="F11" s="72">
        <v>2</v>
      </c>
      <c r="G11" s="72" t="s">
        <v>84</v>
      </c>
      <c r="H11" s="102" t="s">
        <v>110</v>
      </c>
      <c r="I11" s="73"/>
      <c r="J11" s="75"/>
    </row>
    <row r="12" spans="1:10" x14ac:dyDescent="0.25">
      <c r="A12" s="106">
        <v>810</v>
      </c>
      <c r="B12" s="74">
        <v>910</v>
      </c>
      <c r="C12" s="106">
        <v>104</v>
      </c>
      <c r="D12" s="107" t="s">
        <v>58</v>
      </c>
      <c r="E12" s="107" t="s">
        <v>40</v>
      </c>
      <c r="F12" s="72">
        <v>2</v>
      </c>
      <c r="G12" s="72" t="s">
        <v>82</v>
      </c>
      <c r="H12" s="102" t="s">
        <v>109</v>
      </c>
      <c r="I12" s="73"/>
      <c r="J12" s="75"/>
    </row>
    <row r="13" spans="1:10" x14ac:dyDescent="0.25">
      <c r="A13" s="106">
        <v>811</v>
      </c>
      <c r="B13" s="74">
        <v>911</v>
      </c>
      <c r="C13" s="106">
        <v>104</v>
      </c>
      <c r="D13" s="107" t="s">
        <v>59</v>
      </c>
      <c r="E13" s="107" t="s">
        <v>39</v>
      </c>
      <c r="F13" s="72">
        <v>1</v>
      </c>
      <c r="G13" s="73" t="s">
        <v>85</v>
      </c>
      <c r="H13" s="72" t="s">
        <v>108</v>
      </c>
      <c r="I13" s="72"/>
      <c r="J13" s="75"/>
    </row>
    <row r="14" spans="1:10" x14ac:dyDescent="0.25">
      <c r="A14" s="106">
        <v>812</v>
      </c>
      <c r="B14" s="74">
        <v>912</v>
      </c>
      <c r="C14" s="106">
        <v>104</v>
      </c>
      <c r="D14" s="107" t="s">
        <v>60</v>
      </c>
      <c r="E14" s="107" t="s">
        <v>38</v>
      </c>
      <c r="F14" s="72">
        <v>1</v>
      </c>
      <c r="G14" s="73" t="s">
        <v>86</v>
      </c>
      <c r="H14" s="72"/>
      <c r="I14" s="72"/>
      <c r="J14" s="75"/>
    </row>
    <row r="15" spans="1:10" x14ac:dyDescent="0.25">
      <c r="A15" s="106">
        <v>813</v>
      </c>
      <c r="B15" s="74">
        <v>913</v>
      </c>
      <c r="C15" s="106">
        <v>104</v>
      </c>
      <c r="D15" s="107" t="s">
        <v>61</v>
      </c>
      <c r="E15" s="107" t="s">
        <v>37</v>
      </c>
      <c r="F15" s="72">
        <v>1</v>
      </c>
      <c r="G15" s="73" t="s">
        <v>87</v>
      </c>
      <c r="H15" s="72"/>
      <c r="I15" s="72"/>
      <c r="J15" s="75"/>
    </row>
    <row r="16" spans="1:10" x14ac:dyDescent="0.25">
      <c r="A16" s="106">
        <v>814</v>
      </c>
      <c r="B16" s="74">
        <v>914</v>
      </c>
      <c r="C16" s="106">
        <v>104</v>
      </c>
      <c r="D16" s="107" t="s">
        <v>62</v>
      </c>
      <c r="E16" s="107" t="s">
        <v>36</v>
      </c>
      <c r="F16" s="72">
        <v>1</v>
      </c>
      <c r="G16" s="72" t="s">
        <v>88</v>
      </c>
      <c r="H16" s="72"/>
      <c r="I16" s="72"/>
      <c r="J16" s="75"/>
    </row>
    <row r="17" spans="1:10" x14ac:dyDescent="0.25">
      <c r="A17" s="106">
        <v>815</v>
      </c>
      <c r="B17" s="101">
        <v>915</v>
      </c>
      <c r="C17" s="106">
        <v>104</v>
      </c>
      <c r="D17" s="107" t="s">
        <v>35</v>
      </c>
      <c r="E17" s="107" t="s">
        <v>35</v>
      </c>
      <c r="F17" s="102">
        <v>3</v>
      </c>
      <c r="G17" s="102" t="s">
        <v>83</v>
      </c>
      <c r="H17" s="100" t="s">
        <v>107</v>
      </c>
      <c r="I17" s="102" t="s">
        <v>115</v>
      </c>
      <c r="J17" s="75"/>
    </row>
    <row r="18" spans="1:10" s="69" customFormat="1" x14ac:dyDescent="0.25">
      <c r="A18" s="106">
        <v>816</v>
      </c>
      <c r="B18" s="74">
        <v>916</v>
      </c>
      <c r="C18" s="106">
        <v>104</v>
      </c>
      <c r="D18" s="108" t="s">
        <v>63</v>
      </c>
      <c r="E18" s="108" t="s">
        <v>34</v>
      </c>
      <c r="F18" s="73">
        <v>3</v>
      </c>
      <c r="G18" s="73" t="s">
        <v>89</v>
      </c>
      <c r="H18" s="73" t="s">
        <v>105</v>
      </c>
      <c r="I18" s="73" t="s">
        <v>106</v>
      </c>
      <c r="J18" s="76"/>
    </row>
    <row r="19" spans="1:10" s="68" customFormat="1" x14ac:dyDescent="0.25">
      <c r="A19" s="106">
        <v>817</v>
      </c>
      <c r="B19" s="74">
        <v>917</v>
      </c>
      <c r="C19" s="106">
        <v>104</v>
      </c>
      <c r="D19" s="108" t="s">
        <v>64</v>
      </c>
      <c r="E19" s="108" t="s">
        <v>33</v>
      </c>
      <c r="F19" s="73">
        <v>2</v>
      </c>
      <c r="G19" s="73" t="s">
        <v>90</v>
      </c>
      <c r="H19" s="73" t="s">
        <v>104</v>
      </c>
      <c r="I19" s="73"/>
      <c r="J19" s="76"/>
    </row>
    <row r="20" spans="1:10" x14ac:dyDescent="0.25">
      <c r="A20" s="106">
        <v>818</v>
      </c>
      <c r="B20" s="74">
        <v>918</v>
      </c>
      <c r="C20" s="106">
        <v>104</v>
      </c>
      <c r="D20" s="108" t="s">
        <v>65</v>
      </c>
      <c r="E20" s="108" t="s">
        <v>32</v>
      </c>
      <c r="F20" s="73">
        <v>1</v>
      </c>
      <c r="G20" s="73" t="s">
        <v>83</v>
      </c>
      <c r="H20" s="73"/>
      <c r="I20" s="73"/>
      <c r="J20" s="75"/>
    </row>
    <row r="21" spans="1:10" x14ac:dyDescent="0.25">
      <c r="A21" s="106">
        <v>819</v>
      </c>
      <c r="B21" s="74">
        <v>919</v>
      </c>
      <c r="C21" s="106">
        <v>104</v>
      </c>
      <c r="D21" s="107" t="s">
        <v>66</v>
      </c>
      <c r="E21" s="107" t="s">
        <v>30</v>
      </c>
      <c r="F21" s="72">
        <v>1</v>
      </c>
      <c r="G21" s="73" t="s">
        <v>91</v>
      </c>
      <c r="H21" s="72"/>
      <c r="I21" s="72"/>
      <c r="J21" s="75"/>
    </row>
    <row r="22" spans="1:10" x14ac:dyDescent="0.25">
      <c r="A22" s="106">
        <v>820</v>
      </c>
      <c r="B22" s="74">
        <v>920</v>
      </c>
      <c r="C22" s="106">
        <v>104</v>
      </c>
      <c r="D22" s="108" t="s">
        <v>67</v>
      </c>
      <c r="E22" s="108" t="s">
        <v>31</v>
      </c>
      <c r="F22" s="73">
        <v>1</v>
      </c>
      <c r="G22" s="73" t="s">
        <v>92</v>
      </c>
      <c r="H22" s="73"/>
      <c r="I22" s="73"/>
      <c r="J22" s="75"/>
    </row>
    <row r="23" spans="1:10" x14ac:dyDescent="0.25">
      <c r="A23" s="106">
        <v>821</v>
      </c>
      <c r="B23" s="74">
        <v>921</v>
      </c>
      <c r="C23" s="106">
        <v>104</v>
      </c>
      <c r="D23" s="108" t="s">
        <v>68</v>
      </c>
      <c r="E23" s="108" t="s">
        <v>29</v>
      </c>
      <c r="F23" s="73">
        <v>2</v>
      </c>
      <c r="G23" s="73" t="s">
        <v>93</v>
      </c>
      <c r="H23" s="73" t="s">
        <v>103</v>
      </c>
      <c r="I23" s="73"/>
      <c r="J23" s="75"/>
    </row>
    <row r="24" spans="1:10" x14ac:dyDescent="0.25">
      <c r="A24" s="106">
        <v>822</v>
      </c>
      <c r="B24" s="101">
        <v>922</v>
      </c>
      <c r="C24" s="106">
        <v>104</v>
      </c>
      <c r="D24" s="107" t="s">
        <v>28</v>
      </c>
      <c r="E24" s="107" t="s">
        <v>28</v>
      </c>
      <c r="F24" s="102">
        <v>1</v>
      </c>
      <c r="G24" s="102" t="s">
        <v>94</v>
      </c>
      <c r="H24" s="102"/>
      <c r="I24" s="102"/>
      <c r="J24" s="75"/>
    </row>
    <row r="25" spans="1:10" x14ac:dyDescent="0.25">
      <c r="A25" s="106">
        <v>823</v>
      </c>
      <c r="B25" s="74">
        <v>923</v>
      </c>
      <c r="C25" s="106">
        <v>104</v>
      </c>
      <c r="D25" s="107" t="s">
        <v>69</v>
      </c>
      <c r="E25" s="107" t="s">
        <v>116</v>
      </c>
      <c r="F25" s="72">
        <v>1</v>
      </c>
      <c r="G25" s="72" t="s">
        <v>95</v>
      </c>
      <c r="H25" s="72"/>
      <c r="I25" s="72"/>
      <c r="J25" s="75"/>
    </row>
    <row r="26" spans="1:10" x14ac:dyDescent="0.25">
      <c r="A26" s="106">
        <v>824</v>
      </c>
      <c r="B26" s="74">
        <v>924</v>
      </c>
      <c r="C26" s="106">
        <v>104</v>
      </c>
      <c r="D26" s="107" t="s">
        <v>70</v>
      </c>
      <c r="E26" s="107" t="s">
        <v>122</v>
      </c>
      <c r="F26" s="72">
        <v>1</v>
      </c>
      <c r="G26" s="72" t="s">
        <v>96</v>
      </c>
      <c r="H26" s="72"/>
      <c r="I26" s="72"/>
      <c r="J26" s="75"/>
    </row>
    <row r="27" spans="1:10" s="77" customFormat="1" x14ac:dyDescent="0.25">
      <c r="A27" s="106">
        <v>825</v>
      </c>
      <c r="B27" s="74">
        <v>925</v>
      </c>
      <c r="C27" s="106">
        <v>104</v>
      </c>
      <c r="D27" s="109" t="s">
        <v>71</v>
      </c>
      <c r="E27" s="109" t="s">
        <v>27</v>
      </c>
      <c r="F27" s="79">
        <v>2</v>
      </c>
      <c r="G27" s="72" t="s">
        <v>97</v>
      </c>
      <c r="H27" s="72" t="s">
        <v>102</v>
      </c>
      <c r="I27" s="72"/>
      <c r="J27" s="78"/>
    </row>
    <row r="28" spans="1:10" s="68" customFormat="1" x14ac:dyDescent="0.25">
      <c r="A28" s="106">
        <v>826</v>
      </c>
      <c r="B28" s="74">
        <v>926</v>
      </c>
      <c r="C28" s="106">
        <v>104</v>
      </c>
      <c r="D28" s="108" t="s">
        <v>72</v>
      </c>
      <c r="E28" s="108" t="s">
        <v>26</v>
      </c>
      <c r="F28" s="72">
        <v>1</v>
      </c>
      <c r="G28" s="72" t="s">
        <v>98</v>
      </c>
      <c r="H28" s="72"/>
      <c r="I28" s="72"/>
      <c r="J28" s="76"/>
    </row>
    <row r="29" spans="1:10" x14ac:dyDescent="0.25">
      <c r="A29" s="106">
        <v>827</v>
      </c>
      <c r="B29" s="101">
        <v>927</v>
      </c>
      <c r="C29" s="106">
        <v>104</v>
      </c>
      <c r="D29" s="107" t="s">
        <v>25</v>
      </c>
      <c r="E29" s="107" t="s">
        <v>25</v>
      </c>
      <c r="F29" s="102">
        <v>1</v>
      </c>
      <c r="G29" s="102" t="s">
        <v>99</v>
      </c>
      <c r="H29" s="102"/>
      <c r="I29" s="102"/>
      <c r="J29" s="75"/>
    </row>
    <row r="30" spans="1:10" x14ac:dyDescent="0.25">
      <c r="A30" s="106">
        <v>828</v>
      </c>
      <c r="B30" s="74">
        <v>928</v>
      </c>
      <c r="C30" s="106">
        <v>104</v>
      </c>
      <c r="D30" s="107" t="s">
        <v>73</v>
      </c>
      <c r="E30" s="107" t="s">
        <v>24</v>
      </c>
      <c r="F30" s="72">
        <v>1</v>
      </c>
      <c r="G30" s="72" t="s">
        <v>101</v>
      </c>
      <c r="H30" s="72"/>
      <c r="I30" s="72"/>
      <c r="J30" s="75"/>
    </row>
    <row r="31" spans="1:10" x14ac:dyDescent="0.25">
      <c r="A31" s="106">
        <v>829</v>
      </c>
      <c r="B31" s="74">
        <v>929</v>
      </c>
      <c r="C31" s="106">
        <v>104</v>
      </c>
      <c r="D31" s="107" t="s">
        <v>74</v>
      </c>
      <c r="E31" s="107" t="s">
        <v>23</v>
      </c>
      <c r="F31" s="72">
        <v>1</v>
      </c>
      <c r="G31" s="72" t="s">
        <v>100</v>
      </c>
      <c r="H31" s="72"/>
      <c r="I31" s="72"/>
      <c r="J31" s="75"/>
    </row>
    <row r="32" spans="1:10" x14ac:dyDescent="0.25">
      <c r="A32" s="110"/>
      <c r="B32" s="74">
        <v>930</v>
      </c>
      <c r="C32" s="110"/>
      <c r="D32" s="110"/>
      <c r="E32" s="110"/>
      <c r="F32" s="103"/>
      <c r="G32" s="115"/>
      <c r="H32" s="115"/>
      <c r="I32" s="115"/>
      <c r="J32" s="75"/>
    </row>
  </sheetData>
  <sheetProtection selectLockedCells="1" sort="0" autoFilter="0"/>
  <autoFilter ref="A1:I32"/>
  <conditionalFormatting sqref="G1:G17 G21 G24:G31">
    <cfRule type="containsText" dxfId="5" priority="8" operator="containsText" text="HS">
      <formula>NOT(ISERROR(SEARCH("HS",G1)))</formula>
    </cfRule>
  </conditionalFormatting>
  <conditionalFormatting sqref="H1:H6 H11:H17 H21 H24:H31">
    <cfRule type="containsText" dxfId="4" priority="7" operator="containsText" text="HS">
      <formula>NOT(ISERROR(SEARCH("HS",H1)))</formula>
    </cfRule>
  </conditionalFormatting>
  <conditionalFormatting sqref="I1:I6 I13:I17 I21 I24:I31">
    <cfRule type="containsText" dxfId="3" priority="6" operator="containsText" text="HS">
      <formula>NOT(ISERROR(SEARCH("HS",I1)))</formula>
    </cfRule>
  </conditionalFormatting>
  <conditionalFormatting sqref="H7:I10">
    <cfRule type="containsText" dxfId="2" priority="5" operator="containsText" text="HS">
      <formula>NOT(ISERROR(SEARCH("HS",H7)))</formula>
    </cfRule>
  </conditionalFormatting>
  <conditionalFormatting sqref="I11:I12">
    <cfRule type="containsText" dxfId="1" priority="4" operator="containsText" text="HS">
      <formula>NOT(ISERROR(SEARCH("HS",I11)))</formula>
    </cfRule>
  </conditionalFormatting>
  <conditionalFormatting sqref="F3 F6:F16 F18:F23 F25:F28 F30:F31">
    <cfRule type="cellIs" dxfId="0" priority="1" operator="greaterThan">
      <formula>1</formula>
    </cfRule>
  </conditionalFormatting>
  <printOptions horizontalCentered="1" verticalCentered="1" gridLines="1"/>
  <pageMargins left="0" right="0" top="0" bottom="0" header="0" footer="0"/>
  <pageSetup paperSize="9" scale="90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zoomScale="82" zoomScaleNormal="82" workbookViewId="0">
      <selection sqref="A1:D1"/>
    </sheetView>
  </sheetViews>
  <sheetFormatPr baseColWidth="10" defaultRowHeight="15" x14ac:dyDescent="0.25"/>
  <cols>
    <col min="1" max="1" width="15.28515625" customWidth="1"/>
    <col min="2" max="2" width="14.85546875" customWidth="1"/>
    <col min="3" max="3" width="20.28515625" customWidth="1"/>
    <col min="4" max="4" width="28.28515625" customWidth="1"/>
    <col min="5" max="5" width="1.42578125" customWidth="1"/>
  </cols>
  <sheetData>
    <row r="1" spans="1:5" ht="18.75" thickBot="1" x14ac:dyDescent="0.3">
      <c r="A1" s="143">
        <v>104</v>
      </c>
      <c r="B1" s="144"/>
      <c r="C1" s="144"/>
      <c r="D1" s="145"/>
      <c r="E1" s="84"/>
    </row>
    <row r="2" spans="1:5" ht="16.5" thickBot="1" x14ac:dyDescent="0.3">
      <c r="A2" s="87" t="s">
        <v>117</v>
      </c>
      <c r="B2" s="88" t="s">
        <v>20</v>
      </c>
      <c r="C2" s="89" t="s">
        <v>21</v>
      </c>
      <c r="D2" s="90" t="s">
        <v>22</v>
      </c>
      <c r="E2" s="84"/>
    </row>
    <row r="3" spans="1:5" ht="15.75" x14ac:dyDescent="0.25">
      <c r="A3" s="88" t="s">
        <v>20</v>
      </c>
      <c r="B3" s="91" t="str">
        <f>Trier!$E$31</f>
        <v>Carotte</v>
      </c>
      <c r="C3" s="91" t="str">
        <f>Trier!$E$11</f>
        <v>artichauts</v>
      </c>
      <c r="D3" s="97" t="str">
        <f>Trier!$E$30</f>
        <v>Radis</v>
      </c>
      <c r="E3" s="84"/>
    </row>
    <row r="4" spans="1:5" ht="15.75" x14ac:dyDescent="0.25">
      <c r="A4" s="89" t="s">
        <v>21</v>
      </c>
      <c r="B4" s="98"/>
      <c r="C4" s="92" t="str">
        <f>Trier!E7</f>
        <v>cotte de blette</v>
      </c>
      <c r="D4" s="97" t="str">
        <f>Trier!$E$13</f>
        <v>potiron</v>
      </c>
      <c r="E4" s="84"/>
    </row>
    <row r="5" spans="1:5" ht="15.75" x14ac:dyDescent="0.25">
      <c r="A5" s="90" t="s">
        <v>22</v>
      </c>
      <c r="B5" s="98"/>
      <c r="C5" s="92" t="str">
        <f>Trier!E8</f>
        <v>epinard</v>
      </c>
      <c r="D5" s="97" t="str">
        <f>Trier!$E$3</f>
        <v>melon</v>
      </c>
      <c r="E5" s="84"/>
    </row>
    <row r="6" spans="1:5" ht="15.75" x14ac:dyDescent="0.25">
      <c r="A6" s="85"/>
      <c r="B6" s="98"/>
      <c r="C6" s="92" t="str">
        <f>Trier!E9</f>
        <v>patate douce</v>
      </c>
      <c r="D6" s="97" t="str">
        <f>Trier!$E$28</f>
        <v>noix</v>
      </c>
      <c r="E6" s="84"/>
    </row>
    <row r="7" spans="1:5" ht="15.75" x14ac:dyDescent="0.25">
      <c r="A7" s="85"/>
      <c r="B7" s="98"/>
      <c r="C7" s="92" t="str">
        <f>Trier!$E$12</f>
        <v>potimaron</v>
      </c>
      <c r="D7" s="97" t="str">
        <f>Trier!$E$27</f>
        <v>courgette</v>
      </c>
      <c r="E7" s="84"/>
    </row>
    <row r="8" spans="1:5" ht="15.75" x14ac:dyDescent="0.25">
      <c r="A8" s="85"/>
      <c r="B8" s="98"/>
      <c r="C8" s="92" t="str">
        <f>Trier!$E$10</f>
        <v>avocat</v>
      </c>
      <c r="D8" s="97" t="str">
        <f>Trier!E14</f>
        <v>ratatouille</v>
      </c>
      <c r="E8" s="84"/>
    </row>
    <row r="9" spans="1:5" ht="15.75" x14ac:dyDescent="0.25">
      <c r="A9" s="85"/>
      <c r="B9" s="98"/>
      <c r="C9" s="92" t="str">
        <f>Trier!E17</f>
        <v>groseille</v>
      </c>
      <c r="D9" s="97" t="str">
        <f>Trier!E15</f>
        <v>cactus</v>
      </c>
      <c r="E9" s="84"/>
    </row>
    <row r="10" spans="1:5" ht="15.75" x14ac:dyDescent="0.25">
      <c r="A10" s="85"/>
      <c r="B10" s="98"/>
      <c r="C10" s="93" t="str">
        <f>Trier!E18</f>
        <v>raisin</v>
      </c>
      <c r="D10" s="97" t="str">
        <f>Trier!E25</f>
        <v>noisette</v>
      </c>
      <c r="E10" s="84"/>
    </row>
    <row r="11" spans="1:5" ht="15.75" x14ac:dyDescent="0.25">
      <c r="A11" s="85"/>
      <c r="B11" s="98"/>
      <c r="C11" s="94" t="str">
        <f>Trier!E19</f>
        <v>fraise</v>
      </c>
      <c r="D11" s="97" t="str">
        <f>Trier!E26</f>
        <v>poireaux</v>
      </c>
      <c r="E11" s="84"/>
    </row>
    <row r="12" spans="1:5" ht="15.75" x14ac:dyDescent="0.25">
      <c r="A12" s="85"/>
      <c r="B12" s="98"/>
      <c r="C12" s="92" t="s">
        <v>11</v>
      </c>
      <c r="D12" s="97" t="str">
        <f>Trier!$E$29</f>
        <v>Pomme</v>
      </c>
      <c r="E12" s="84"/>
    </row>
    <row r="13" spans="1:5" ht="15.75" x14ac:dyDescent="0.25">
      <c r="A13" s="85"/>
      <c r="B13" s="98"/>
      <c r="C13" s="92" t="str">
        <f>Trier!$E$23</f>
        <v>aubergine</v>
      </c>
      <c r="D13" s="97" t="str">
        <f>Trier!$E$24</f>
        <v>pomme de terre</v>
      </c>
      <c r="E13" s="84"/>
    </row>
    <row r="14" spans="1:5" ht="15.75" x14ac:dyDescent="0.25">
      <c r="A14" s="85"/>
      <c r="B14" s="98"/>
      <c r="C14" s="94" t="str">
        <f>Trier!$E$22</f>
        <v>cornichons</v>
      </c>
      <c r="D14" s="97" t="str">
        <f>Trier!E4</f>
        <v>mandarine</v>
      </c>
      <c r="E14" s="84"/>
    </row>
    <row r="15" spans="1:5" ht="15.75" x14ac:dyDescent="0.25">
      <c r="A15" s="85"/>
      <c r="B15" s="98"/>
      <c r="C15" s="92" t="str">
        <f>Trier!$E$20</f>
        <v>salade</v>
      </c>
      <c r="D15" s="97" t="str">
        <f>Trier!E5</f>
        <v>poivron jaune</v>
      </c>
      <c r="E15" s="84"/>
    </row>
    <row r="16" spans="1:5" ht="16.5" thickBot="1" x14ac:dyDescent="0.3">
      <c r="A16" s="85"/>
      <c r="B16" s="98"/>
      <c r="C16" s="92" t="str">
        <f>Trier!$E$6</f>
        <v>poivron rouge</v>
      </c>
      <c r="D16" s="99" t="str">
        <f>Trier!$E$2</f>
        <v>pasteque</v>
      </c>
      <c r="E16" s="84"/>
    </row>
    <row r="17" spans="1:5" ht="16.5" thickBot="1" x14ac:dyDescent="0.3">
      <c r="A17" s="86"/>
      <c r="B17" s="95"/>
      <c r="C17" s="96" t="str">
        <f>Trier!$E$21</f>
        <v>tomate</v>
      </c>
      <c r="E17" s="84"/>
    </row>
    <row r="18" spans="1:5" x14ac:dyDescent="0.25">
      <c r="A18" s="84"/>
      <c r="B18" s="84"/>
      <c r="C18" s="84"/>
      <c r="D18" s="84"/>
      <c r="E18" s="84"/>
    </row>
  </sheetData>
  <mergeCells count="1">
    <mergeCell ref="A1:D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Jeaugeage</vt:lpstr>
      <vt:lpstr> Evolution 104 (2)</vt:lpstr>
      <vt:lpstr> Evolution 104</vt:lpstr>
      <vt:lpstr>Trier</vt:lpstr>
      <vt:lpstr>Bdd liste deroulante</vt:lpstr>
      <vt:lpstr>abricot</vt:lpstr>
      <vt:lpstr>H.B</vt:lpstr>
      <vt:lpstr>peche</vt:lpstr>
      <vt:lpstr>poire</vt:lpstr>
      <vt:lpstr>voiture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Hub bibi</cp:lastModifiedBy>
  <dcterms:created xsi:type="dcterms:W3CDTF">2015-07-01T20:43:26Z</dcterms:created>
  <dcterms:modified xsi:type="dcterms:W3CDTF">2015-07-05T18:48:13Z</dcterms:modified>
</cp:coreProperties>
</file>