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\Excel\"/>
    </mc:Choice>
  </mc:AlternateContent>
  <xr:revisionPtr revIDLastSave="0" documentId="8_{49D17781-BAA7-4B79-A43A-E3A6D9F98564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CVIMI" sheetId="1" r:id="rId1"/>
    <sheet name="CVIGI" sheetId="5" r:id="rId2"/>
    <sheet name="CLAGI" sheetId="8" r:id="rId3"/>
    <sheet name="CLAMI" sheetId="10" r:id="rId4"/>
    <sheet name="PELMI" sheetId="11" r:id="rId5"/>
    <sheet name="PELGI" sheetId="12" r:id="rId6"/>
  </sheets>
  <definedNames>
    <definedName name="solde">CLAMI!$E$14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14" i="10" l="1"/>
  <c r="E8" i="1"/>
  <c r="E5" i="8"/>
  <c r="E6" i="5"/>
  <c r="E46" i="12" l="1"/>
  <c r="E50" i="12" s="1"/>
  <c r="G50" i="12" s="1"/>
  <c r="D38" i="12"/>
  <c r="D39" i="12" s="1"/>
  <c r="D40" i="12" s="1"/>
  <c r="D41" i="12" s="1"/>
  <c r="D42" i="12" s="1"/>
  <c r="D43" i="12" s="1"/>
  <c r="D44" i="12" s="1"/>
  <c r="D45" i="12" s="1"/>
  <c r="D46" i="12" s="1"/>
  <c r="D47" i="12" s="1"/>
  <c r="D48" i="12" s="1"/>
  <c r="D49" i="12" s="1"/>
  <c r="D26" i="12"/>
  <c r="D29" i="12" s="1"/>
  <c r="E25" i="12"/>
  <c r="B23" i="12"/>
  <c r="B22" i="12"/>
  <c r="E23" i="12" s="1"/>
  <c r="E4" i="12"/>
  <c r="E42" i="11"/>
  <c r="E46" i="11" s="1"/>
  <c r="G46" i="11" s="1"/>
  <c r="D35" i="11"/>
  <c r="D36" i="11" s="1"/>
  <c r="D37" i="11" s="1"/>
  <c r="D38" i="11" s="1"/>
  <c r="D39" i="11" s="1"/>
  <c r="D40" i="11" s="1"/>
  <c r="D41" i="11" s="1"/>
  <c r="D42" i="11" s="1"/>
  <c r="D43" i="11" s="1"/>
  <c r="D44" i="11" s="1"/>
  <c r="D45" i="11" s="1"/>
  <c r="D28" i="11"/>
  <c r="D25" i="11"/>
  <c r="B22" i="11"/>
  <c r="B21" i="11"/>
  <c r="E22" i="11" s="1"/>
  <c r="E4" i="11"/>
</calcChain>
</file>

<file path=xl/sharedStrings.xml><?xml version="1.0" encoding="utf-8"?>
<sst xmlns="http://schemas.openxmlformats.org/spreadsheetml/2006/main" count="93" uniqueCount="25">
  <si>
    <t>Date opération</t>
  </si>
  <si>
    <t>Intitulé</t>
  </si>
  <si>
    <t>Débit</t>
  </si>
  <si>
    <t>Crédit</t>
  </si>
  <si>
    <t>Intérêt</t>
  </si>
  <si>
    <t>au</t>
  </si>
  <si>
    <t>Solde début d'année</t>
  </si>
  <si>
    <t>Intér.an passé</t>
  </si>
  <si>
    <t>Solde à ce jour</t>
  </si>
  <si>
    <t>Date ouverture</t>
  </si>
  <si>
    <t>fin versement</t>
  </si>
  <si>
    <t>fin intérêts</t>
  </si>
  <si>
    <t xml:space="preserve">Situation au : </t>
  </si>
  <si>
    <t>Situation à fin virement</t>
  </si>
  <si>
    <t>Intérêts acquis au 31/12/2023</t>
  </si>
  <si>
    <t>Max virement</t>
  </si>
  <si>
    <t>Je peux encpre verser</t>
  </si>
  <si>
    <t>Votre versement total est de 61 222,93 € sur un plafond de versement de 61 200,00 €</t>
  </si>
  <si>
    <t>Intérêts à fin :</t>
  </si>
  <si>
    <t xml:space="preserve">Situation vrts au : </t>
  </si>
  <si>
    <t>à fin :</t>
  </si>
  <si>
    <t>j'ai versé 1000€ depuis (7/06/2021)</t>
  </si>
  <si>
    <t>Retrait pour Sg</t>
  </si>
  <si>
    <t>Virement de Sg</t>
  </si>
  <si>
    <t>Je peux encore verser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</si>
</sst>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\ ##0.00\ \F;[Red]\-#\ ##0.00\ \F;\ "/>
    <numFmt numFmtId="165" formatCode="0.0%"/>
    <numFmt numFmtId="166" formatCode="#,##0.00\ \€;[Red]\-#,##0.00\ \€;\ "/>
    <numFmt numFmtId="167" formatCode="dd/mm/yy"/>
    <numFmt numFmtId="168" formatCode="d/m/yy"/>
    <numFmt numFmtId="169" formatCode="#,##0.00\ \F;[Red]\-#,##0.00\ \F;\ "/>
    <numFmt numFmtId="170" formatCode="0_ ;[Red]\-0\ "/>
    <numFmt numFmtId="171" formatCode="_-* #,##0\ [$€-40C]_-;\-* #,##0\ [$€-40C]_-;_-* &quot;-&quot;??\ [$€-40C]_-;_-@_-"/>
    <numFmt numFmtId="172" formatCode="#,##0.00\ _€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4" fillId="0" borderId="0"/>
    <xf numFmtId="0" fontId="3" fillId="0" borderId="0"/>
    <xf numFmtId="0" fontId="4" fillId="0" borderId="0"/>
    <xf numFmtId="44" fontId="4" fillId="0" borderId="0" applyFont="0" applyFill="0" applyBorder="0" applyAlignment="0" applyProtection="0"/>
  </cellStyleXfs>
  <cellXfs count="48">
    <xf numFmtId="0" fontId="0" fillId="0" borderId="0" xfId="0"/>
    <xf numFmtId="0" fontId="2" fillId="0" borderId="0" xfId="0" applyFont="1" applyAlignment="1">
      <alignment horizontal="center"/>
    </xf>
    <xf numFmtId="165" fontId="2" fillId="0" borderId="0" xfId="1" applyNumberFormat="1" applyFont="1" applyAlignment="1">
      <alignment horizontal="center"/>
    </xf>
    <xf numFmtId="0" fontId="5" fillId="0" borderId="0" xfId="0" applyFont="1" applyAlignment="1">
      <alignment horizontal="center"/>
    </xf>
    <xf numFmtId="165" fontId="5" fillId="0" borderId="0" xfId="1" applyNumberFormat="1" applyFont="1" applyAlignment="1">
      <alignment horizontal="center"/>
    </xf>
    <xf numFmtId="15" fontId="6" fillId="0" borderId="0" xfId="0" applyNumberFormat="1" applyFont="1"/>
    <xf numFmtId="0" fontId="6" fillId="0" borderId="0" xfId="2" applyFont="1"/>
    <xf numFmtId="167" fontId="6" fillId="0" borderId="0" xfId="2" applyNumberFormat="1" applyFont="1"/>
    <xf numFmtId="0" fontId="7" fillId="0" borderId="0" xfId="0" applyFont="1"/>
    <xf numFmtId="166" fontId="7" fillId="0" borderId="0" xfId="0" applyNumberFormat="1" applyFont="1"/>
    <xf numFmtId="168" fontId="2" fillId="0" borderId="0" xfId="3" applyNumberFormat="1" applyFont="1" applyBorder="1" applyAlignment="1">
      <alignment horizontal="center"/>
    </xf>
    <xf numFmtId="10" fontId="3" fillId="0" borderId="0" xfId="1" applyNumberFormat="1" applyFont="1" applyBorder="1"/>
    <xf numFmtId="0" fontId="3" fillId="0" borderId="0" xfId="0" applyFont="1"/>
    <xf numFmtId="0" fontId="6" fillId="0" borderId="0" xfId="0" applyFont="1"/>
    <xf numFmtId="166" fontId="6" fillId="0" borderId="0" xfId="0" applyNumberFormat="1" applyFont="1"/>
    <xf numFmtId="167" fontId="6" fillId="0" borderId="0" xfId="0" applyNumberFormat="1" applyFont="1"/>
    <xf numFmtId="167" fontId="7" fillId="0" borderId="0" xfId="0" applyNumberFormat="1" applyFont="1"/>
    <xf numFmtId="0" fontId="3" fillId="0" borderId="0" xfId="4" applyFont="1"/>
    <xf numFmtId="14" fontId="7" fillId="0" borderId="0" xfId="0" applyNumberFormat="1" applyFont="1"/>
    <xf numFmtId="0" fontId="6" fillId="0" borderId="0" xfId="0" applyFont="1" applyAlignment="1">
      <alignment horizontal="center"/>
    </xf>
    <xf numFmtId="164" fontId="6" fillId="0" borderId="0" xfId="2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0" fontId="6" fillId="0" borderId="0" xfId="1" applyNumberFormat="1" applyFont="1" applyBorder="1"/>
    <xf numFmtId="164" fontId="6" fillId="0" borderId="0" xfId="0" applyNumberFormat="1" applyFont="1" applyAlignment="1">
      <alignment horizontal="center"/>
    </xf>
    <xf numFmtId="168" fontId="6" fillId="0" borderId="0" xfId="3" applyNumberFormat="1" applyFont="1" applyBorder="1" applyAlignment="1">
      <alignment horizontal="center"/>
    </xf>
    <xf numFmtId="14" fontId="6" fillId="0" borderId="0" xfId="4" applyNumberFormat="1" applyFont="1"/>
    <xf numFmtId="0" fontId="6" fillId="0" borderId="0" xfId="4" applyFont="1"/>
    <xf numFmtId="164" fontId="6" fillId="0" borderId="0" xfId="5" applyNumberFormat="1" applyFont="1"/>
    <xf numFmtId="169" fontId="6" fillId="0" borderId="0" xfId="5" applyNumberFormat="1" applyFont="1"/>
    <xf numFmtId="170" fontId="6" fillId="0" borderId="0" xfId="5" applyNumberFormat="1" applyFont="1"/>
    <xf numFmtId="171" fontId="6" fillId="0" borderId="0" xfId="6" applyNumberFormat="1" applyFont="1"/>
    <xf numFmtId="0" fontId="6" fillId="0" borderId="0" xfId="5" applyFont="1"/>
    <xf numFmtId="166" fontId="6" fillId="0" borderId="0" xfId="5" applyNumberFormat="1" applyFont="1"/>
    <xf numFmtId="0" fontId="6" fillId="0" borderId="0" xfId="5" applyNumberFormat="1" applyFont="1"/>
    <xf numFmtId="166" fontId="6" fillId="0" borderId="0" xfId="4" applyNumberFormat="1" applyFont="1"/>
    <xf numFmtId="8" fontId="7" fillId="0" borderId="0" xfId="0" applyNumberFormat="1" applyFont="1"/>
    <xf numFmtId="167" fontId="6" fillId="0" borderId="0" xfId="4" applyNumberFormat="1" applyFont="1"/>
    <xf numFmtId="171" fontId="6" fillId="0" borderId="0" xfId="5" applyNumberFormat="1" applyFont="1"/>
    <xf numFmtId="165" fontId="6" fillId="0" borderId="0" xfId="1" applyNumberFormat="1" applyFont="1" applyAlignment="1">
      <alignment horizontal="center"/>
    </xf>
    <xf numFmtId="172" fontId="6" fillId="0" borderId="0" xfId="2" applyNumberFormat="1" applyFont="1"/>
    <xf numFmtId="172" fontId="7" fillId="0" borderId="0" xfId="0" applyNumberFormat="1" applyFont="1"/>
    <xf numFmtId="172" fontId="6" fillId="0" borderId="0" xfId="0" applyNumberFormat="1" applyFont="1"/>
    <xf numFmtId="172" fontId="8" fillId="0" borderId="0" xfId="0" applyNumberFormat="1" applyFont="1"/>
    <xf numFmtId="172" fontId="6" fillId="0" borderId="0" xfId="5" applyNumberFormat="1" applyFont="1"/>
    <xf numFmtId="172" fontId="6" fillId="0" borderId="0" xfId="6" applyNumberFormat="1" applyFont="1"/>
    <xf numFmtId="172" fontId="0" fillId="0" borderId="0" xfId="0" applyNumberFormat="1"/>
    <xf numFmtId="172" fontId="6" fillId="0" borderId="0" xfId="4" applyNumberFormat="1" applyFont="1"/>
    <xf numFmtId="164" fontId="6" fillId="0" borderId="0" xfId="5" applyNumberFormat="1" applyFont="1" applyAlignment="1">
      <alignment horizontal="center" vertical="center"/>
    </xf>
  </cellXfs>
  <cellStyles count="7">
    <cellStyle name="Monétaire 2" xfId="6" xr:uid="{00000000-0005-0000-0000-000000000000}"/>
    <cellStyle name="Normal" xfId="0" builtinId="0"/>
    <cellStyle name="Normal 2" xfId="5" xr:uid="{00000000-0005-0000-0000-000002000000}"/>
    <cellStyle name="Normal_CEGI" xfId="4" xr:uid="{00000000-0005-0000-0000-000003000000}"/>
    <cellStyle name="Normal_CVIMI (2)" xfId="2" xr:uid="{00000000-0005-0000-0000-000004000000}"/>
    <cellStyle name="Normal_ProgConta" xfId="3" xr:uid="{00000000-0005-0000-0000-000005000000}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0"/>
  <sheetViews>
    <sheetView tabSelected="1" workbookViewId="0"/>
  </sheetViews>
  <sheetFormatPr baseColWidth="10" defaultRowHeight="15" x14ac:dyDescent="0.25"/>
  <cols>
    <col min="1" max="1" width="12.7109375" customWidth="1"/>
    <col min="2" max="2" width="18.140625" customWidth="1"/>
    <col min="3" max="3" width="0" hidden="1" customWidth="1"/>
  </cols>
  <sheetData>
    <row r="1" spans="1:9" x14ac:dyDescent="0.25">
      <c r="A1" s="19" t="s">
        <v>0</v>
      </c>
      <c r="B1" s="19" t="s">
        <v>1</v>
      </c>
      <c r="C1" s="19"/>
      <c r="D1" s="20" t="s">
        <v>2</v>
      </c>
      <c r="E1" s="20" t="s">
        <v>3</v>
      </c>
      <c r="F1" s="19" t="s">
        <v>4</v>
      </c>
      <c r="G1" s="21" t="s">
        <v>5</v>
      </c>
      <c r="H1" s="3"/>
      <c r="I1" s="4"/>
    </row>
    <row r="2" spans="1:9" x14ac:dyDescent="0.25">
      <c r="A2" s="5">
        <v>45657</v>
      </c>
      <c r="B2" s="6" t="s">
        <v>6</v>
      </c>
      <c r="C2" s="6"/>
      <c r="D2" s="39"/>
      <c r="E2" s="39">
        <v>1000</v>
      </c>
      <c r="F2" s="39"/>
      <c r="G2" s="7"/>
      <c r="H2" s="6"/>
      <c r="I2" s="6"/>
    </row>
    <row r="3" spans="1:9" x14ac:dyDescent="0.25">
      <c r="A3" s="5">
        <v>45657</v>
      </c>
      <c r="B3" s="6" t="s">
        <v>7</v>
      </c>
      <c r="C3" s="6"/>
      <c r="D3" s="39"/>
      <c r="E3" s="39">
        <v>78.760000000000005</v>
      </c>
      <c r="F3" s="39"/>
      <c r="G3" s="7"/>
      <c r="H3" s="6"/>
      <c r="I3" s="6"/>
    </row>
    <row r="4" spans="1:9" x14ac:dyDescent="0.25">
      <c r="A4" s="18">
        <v>45665</v>
      </c>
      <c r="B4" s="8" t="s">
        <v>22</v>
      </c>
      <c r="C4" s="8"/>
      <c r="D4" s="40">
        <v>1068.76</v>
      </c>
      <c r="E4" s="40">
        <v>0</v>
      </c>
      <c r="F4" s="40"/>
      <c r="G4" s="8"/>
      <c r="H4" s="8"/>
      <c r="I4" s="8"/>
    </row>
    <row r="5" spans="1:9" x14ac:dyDescent="0.25">
      <c r="A5" s="18">
        <v>45698</v>
      </c>
      <c r="B5" s="8" t="s">
        <v>23</v>
      </c>
      <c r="C5" s="8"/>
      <c r="D5" s="40">
        <v>0</v>
      </c>
      <c r="E5" s="40">
        <v>2990</v>
      </c>
      <c r="F5" s="41">
        <v>2.4999999999999998E-2</v>
      </c>
      <c r="G5" s="16">
        <v>45689</v>
      </c>
      <c r="H5" s="8"/>
      <c r="I5" s="8"/>
    </row>
    <row r="6" spans="1:9" x14ac:dyDescent="0.25">
      <c r="A6" s="18">
        <v>45727</v>
      </c>
      <c r="B6" s="8" t="s">
        <v>23</v>
      </c>
      <c r="C6" s="8"/>
      <c r="D6" s="40">
        <v>0</v>
      </c>
      <c r="E6" s="40">
        <v>2000</v>
      </c>
      <c r="F6" s="41">
        <v>3.0350000000000001</v>
      </c>
      <c r="G6" s="16">
        <v>45717</v>
      </c>
      <c r="H6" s="8"/>
      <c r="I6" s="8"/>
    </row>
    <row r="7" spans="1:9" x14ac:dyDescent="0.25">
      <c r="A7" s="18">
        <v>45733</v>
      </c>
      <c r="B7" s="8" t="s">
        <v>22</v>
      </c>
      <c r="C7" s="8"/>
      <c r="D7" s="40">
        <v>1000</v>
      </c>
      <c r="E7" s="40">
        <v>0</v>
      </c>
      <c r="F7" s="41">
        <v>6.0350000000000001</v>
      </c>
      <c r="G7" s="16">
        <v>45732</v>
      </c>
      <c r="H7" s="8"/>
      <c r="I7" s="8"/>
    </row>
    <row r="8" spans="1:9" x14ac:dyDescent="0.25">
      <c r="A8" s="16">
        <v>45731.778310185182</v>
      </c>
      <c r="B8" s="8" t="s">
        <v>8</v>
      </c>
      <c r="C8" s="8"/>
      <c r="D8" s="40"/>
      <c r="E8" s="40">
        <f>SUM(E2:E7)-SUM(D2:D7)</f>
        <v>4000</v>
      </c>
      <c r="F8" s="41">
        <v>2.0350000000000001</v>
      </c>
      <c r="G8" s="16">
        <v>45717.778310185182</v>
      </c>
      <c r="H8" s="8"/>
      <c r="I8" s="8"/>
    </row>
    <row r="9" spans="1:9" x14ac:dyDescent="0.25">
      <c r="A9" s="8"/>
      <c r="B9" s="8"/>
      <c r="C9" s="8"/>
      <c r="D9" s="8"/>
      <c r="E9" s="8"/>
      <c r="F9" s="8"/>
      <c r="G9" s="8"/>
      <c r="H9" s="8"/>
      <c r="I9" s="8"/>
    </row>
    <row r="10" spans="1:9" x14ac:dyDescent="0.25">
      <c r="A10" s="8"/>
      <c r="B10" s="8"/>
      <c r="C10" s="8"/>
      <c r="D10" s="8"/>
      <c r="E10" s="8"/>
      <c r="F10" s="8"/>
      <c r="G10" s="8"/>
      <c r="H10" s="8"/>
      <c r="I10" s="8"/>
    </row>
    <row r="11" spans="1:9" x14ac:dyDescent="0.25">
      <c r="A11" s="8"/>
      <c r="B11" s="8"/>
      <c r="C11" s="8"/>
      <c r="D11" s="8"/>
      <c r="E11" s="8"/>
      <c r="F11" s="8"/>
      <c r="G11" s="8"/>
      <c r="H11" s="8"/>
      <c r="I11" s="8"/>
    </row>
    <row r="12" spans="1:9" x14ac:dyDescent="0.25">
      <c r="A12" s="8"/>
      <c r="B12" s="8"/>
      <c r="C12" s="8"/>
      <c r="D12" s="8"/>
      <c r="E12" s="8"/>
      <c r="F12" s="8"/>
      <c r="G12" s="8"/>
      <c r="H12" s="8"/>
      <c r="I12" s="8"/>
    </row>
    <row r="13" spans="1:9" x14ac:dyDescent="0.25">
      <c r="A13" s="8"/>
      <c r="B13" s="8"/>
      <c r="C13" s="8"/>
      <c r="D13" s="8"/>
      <c r="E13" s="8"/>
      <c r="F13" s="8"/>
      <c r="G13" s="8"/>
      <c r="H13" s="8"/>
      <c r="I13" s="8"/>
    </row>
    <row r="14" spans="1:9" x14ac:dyDescent="0.25">
      <c r="A14" s="8"/>
      <c r="B14" s="8"/>
      <c r="C14" s="8"/>
      <c r="D14" s="8"/>
      <c r="E14" s="8"/>
      <c r="F14" s="8"/>
      <c r="G14" s="8"/>
      <c r="H14" s="8"/>
      <c r="I14" s="8"/>
    </row>
    <row r="15" spans="1:9" x14ac:dyDescent="0.25">
      <c r="A15" s="8"/>
      <c r="B15" s="8"/>
      <c r="C15" s="8"/>
      <c r="D15" s="8"/>
      <c r="E15" s="8"/>
      <c r="F15" s="8"/>
      <c r="G15" s="8"/>
      <c r="H15" s="8"/>
      <c r="I15" s="8"/>
    </row>
    <row r="16" spans="1:9" x14ac:dyDescent="0.25">
      <c r="A16" s="8"/>
      <c r="B16" s="8"/>
      <c r="C16" s="8"/>
      <c r="D16" s="8"/>
      <c r="E16" s="8"/>
      <c r="F16" s="8"/>
      <c r="G16" s="8"/>
      <c r="H16" s="8"/>
      <c r="I16" s="8"/>
    </row>
    <row r="17" spans="1:9" x14ac:dyDescent="0.25">
      <c r="A17" s="8"/>
      <c r="B17" s="8"/>
      <c r="C17" s="8"/>
      <c r="D17" s="8"/>
      <c r="E17" s="8"/>
      <c r="F17" s="8"/>
      <c r="G17" s="8"/>
      <c r="H17" s="8"/>
      <c r="I17" s="8"/>
    </row>
    <row r="18" spans="1:9" x14ac:dyDescent="0.25">
      <c r="A18" s="8"/>
      <c r="B18" s="8"/>
      <c r="C18" s="8"/>
      <c r="D18" s="8"/>
      <c r="E18" s="8"/>
      <c r="F18" s="8"/>
      <c r="G18" s="8"/>
      <c r="H18" s="8"/>
      <c r="I18" s="8"/>
    </row>
    <row r="19" spans="1:9" x14ac:dyDescent="0.25">
      <c r="A19" s="8"/>
      <c r="B19" s="8"/>
      <c r="C19" s="8"/>
      <c r="D19" s="8"/>
      <c r="E19" s="8"/>
      <c r="F19" s="8"/>
      <c r="G19" s="8"/>
      <c r="H19" s="8"/>
      <c r="I19" s="8"/>
    </row>
    <row r="20" spans="1:9" x14ac:dyDescent="0.25">
      <c r="A20" s="8"/>
      <c r="B20" s="8"/>
      <c r="C20" s="8"/>
      <c r="D20" s="8"/>
      <c r="E20" s="8"/>
      <c r="F20" s="8"/>
      <c r="G20" s="8"/>
      <c r="H20" s="8"/>
      <c r="I20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22"/>
  <sheetViews>
    <sheetView workbookViewId="0">
      <selection activeCell="B13" sqref="B13"/>
    </sheetView>
  </sheetViews>
  <sheetFormatPr baseColWidth="10" defaultRowHeight="15" x14ac:dyDescent="0.25"/>
  <cols>
    <col min="1" max="1" width="12.7109375" customWidth="1"/>
    <col min="2" max="2" width="18.140625" customWidth="1"/>
    <col min="3" max="3" width="0" hidden="1" customWidth="1"/>
  </cols>
  <sheetData>
    <row r="1" spans="1:9" x14ac:dyDescent="0.25">
      <c r="A1" s="19" t="s">
        <v>0</v>
      </c>
      <c r="B1" s="19" t="s">
        <v>1</v>
      </c>
      <c r="C1" s="19"/>
      <c r="D1" s="23" t="s">
        <v>2</v>
      </c>
      <c r="E1" s="23" t="s">
        <v>3</v>
      </c>
      <c r="F1" s="19" t="s">
        <v>4</v>
      </c>
      <c r="G1" s="21" t="s">
        <v>5</v>
      </c>
      <c r="H1" s="1"/>
      <c r="I1" s="2"/>
    </row>
    <row r="2" spans="1:9" x14ac:dyDescent="0.25">
      <c r="A2" s="5">
        <v>45657</v>
      </c>
      <c r="B2" s="6" t="s">
        <v>6</v>
      </c>
      <c r="C2" s="6"/>
      <c r="D2" s="39"/>
      <c r="E2" s="39">
        <v>10</v>
      </c>
      <c r="F2" s="41"/>
      <c r="G2" s="24"/>
      <c r="H2" s="10"/>
      <c r="I2" s="10"/>
    </row>
    <row r="3" spans="1:9" x14ac:dyDescent="0.25">
      <c r="A3" s="5">
        <v>45657</v>
      </c>
      <c r="B3" s="6" t="s">
        <v>7</v>
      </c>
      <c r="C3" s="6"/>
      <c r="D3" s="39"/>
      <c r="E3" s="41">
        <v>97.04</v>
      </c>
      <c r="F3" s="39"/>
      <c r="G3" s="22"/>
      <c r="H3" s="11"/>
      <c r="I3" s="11"/>
    </row>
    <row r="4" spans="1:9" x14ac:dyDescent="0.25">
      <c r="A4" s="18">
        <v>45677</v>
      </c>
      <c r="B4" s="8" t="s">
        <v>22</v>
      </c>
      <c r="C4" s="8"/>
      <c r="D4" s="40">
        <v>97.04</v>
      </c>
      <c r="E4" s="40">
        <v>0</v>
      </c>
      <c r="F4" s="41">
        <v>0.1338</v>
      </c>
      <c r="G4" s="16">
        <v>45673</v>
      </c>
      <c r="H4" s="8"/>
      <c r="I4" s="8"/>
    </row>
    <row r="5" spans="1:9" x14ac:dyDescent="0.25">
      <c r="A5" s="18">
        <v>45698</v>
      </c>
      <c r="B5" s="8" t="s">
        <v>23</v>
      </c>
      <c r="C5" s="8"/>
      <c r="D5" s="40">
        <v>0</v>
      </c>
      <c r="E5" s="40">
        <v>2990</v>
      </c>
      <c r="F5" s="41">
        <v>0.14630000000000001</v>
      </c>
      <c r="G5" s="16">
        <v>45689</v>
      </c>
      <c r="H5" s="8"/>
      <c r="I5" s="8"/>
    </row>
    <row r="6" spans="1:9" x14ac:dyDescent="0.25">
      <c r="A6" s="16">
        <v>45698.470810185187</v>
      </c>
      <c r="B6" s="8" t="s">
        <v>8</v>
      </c>
      <c r="C6" s="8"/>
      <c r="D6" s="40"/>
      <c r="E6" s="40">
        <f>SUM(E2:E5)-SUM(D2:D5)</f>
        <v>3000</v>
      </c>
      <c r="F6" s="41">
        <v>0.14630000000000001</v>
      </c>
      <c r="G6" s="16">
        <v>45689.470810185187</v>
      </c>
      <c r="H6" s="8"/>
      <c r="I6" s="8"/>
    </row>
    <row r="7" spans="1:9" x14ac:dyDescent="0.25">
      <c r="A7" s="8"/>
      <c r="B7" s="8"/>
      <c r="C7" s="8"/>
      <c r="D7" s="8"/>
      <c r="E7" s="8"/>
      <c r="F7" s="8"/>
      <c r="G7" s="8"/>
      <c r="H7" s="8"/>
      <c r="I7" s="8"/>
    </row>
    <row r="8" spans="1:9" x14ac:dyDescent="0.25">
      <c r="A8" s="8"/>
      <c r="B8" s="8"/>
      <c r="C8" s="8"/>
      <c r="D8" s="9"/>
      <c r="E8" s="8"/>
      <c r="F8" s="8"/>
      <c r="G8" s="8"/>
      <c r="H8" s="8"/>
      <c r="I8" s="8"/>
    </row>
    <row r="9" spans="1:9" x14ac:dyDescent="0.25">
      <c r="A9" s="8"/>
      <c r="B9" s="8"/>
      <c r="C9" s="8"/>
      <c r="D9" s="8"/>
      <c r="E9" s="8"/>
      <c r="F9" s="8"/>
      <c r="G9" s="8"/>
      <c r="H9" s="8"/>
      <c r="I9" s="8"/>
    </row>
    <row r="10" spans="1:9" x14ac:dyDescent="0.25">
      <c r="A10" s="8"/>
      <c r="B10" s="8"/>
      <c r="C10" s="8"/>
      <c r="D10" s="8"/>
      <c r="E10" s="8"/>
      <c r="F10" s="8"/>
      <c r="G10" s="8"/>
      <c r="H10" s="8"/>
      <c r="I10" s="8"/>
    </row>
    <row r="11" spans="1:9" x14ac:dyDescent="0.25">
      <c r="A11" s="8"/>
      <c r="B11" s="8"/>
      <c r="C11" s="8"/>
      <c r="D11" s="8"/>
      <c r="E11" s="8"/>
      <c r="F11" s="8"/>
      <c r="G11" s="8"/>
      <c r="H11" s="8"/>
      <c r="I11" s="8"/>
    </row>
    <row r="12" spans="1:9" x14ac:dyDescent="0.25">
      <c r="A12" s="8"/>
      <c r="B12" s="8"/>
      <c r="C12" s="8"/>
      <c r="D12" s="8"/>
      <c r="E12" s="8"/>
      <c r="F12" s="8"/>
      <c r="G12" s="8"/>
      <c r="H12" s="8"/>
      <c r="I12" s="8"/>
    </row>
    <row r="13" spans="1:9" x14ac:dyDescent="0.25">
      <c r="A13" s="8"/>
      <c r="B13" s="8"/>
      <c r="C13" s="8"/>
      <c r="D13" s="8"/>
      <c r="E13" s="8"/>
      <c r="F13" s="8"/>
      <c r="G13" s="8"/>
      <c r="H13" s="8"/>
      <c r="I13" s="8"/>
    </row>
    <row r="14" spans="1:9" x14ac:dyDescent="0.25">
      <c r="A14" s="8"/>
      <c r="B14" s="8"/>
      <c r="C14" s="8"/>
      <c r="D14" s="8"/>
      <c r="E14" s="8"/>
      <c r="F14" s="8"/>
      <c r="G14" s="8"/>
      <c r="H14" s="8"/>
      <c r="I14" s="8"/>
    </row>
    <row r="15" spans="1:9" x14ac:dyDescent="0.25">
      <c r="A15" s="8"/>
      <c r="B15" s="8"/>
      <c r="C15" s="8"/>
      <c r="D15" s="8"/>
      <c r="E15" s="8"/>
      <c r="F15" s="8"/>
      <c r="G15" s="8"/>
      <c r="H15" s="8"/>
      <c r="I15" s="8"/>
    </row>
    <row r="16" spans="1:9" x14ac:dyDescent="0.25">
      <c r="A16" s="8"/>
      <c r="B16" s="8"/>
      <c r="C16" s="8"/>
      <c r="D16" s="8"/>
      <c r="E16" s="8"/>
      <c r="F16" s="8"/>
      <c r="G16" s="8"/>
      <c r="H16" s="8"/>
      <c r="I16" s="8"/>
    </row>
    <row r="17" spans="1:9" x14ac:dyDescent="0.25">
      <c r="A17" s="8"/>
      <c r="B17" s="8"/>
      <c r="C17" s="8"/>
      <c r="D17" s="8"/>
      <c r="E17" s="8"/>
      <c r="F17" s="8"/>
      <c r="G17" s="8"/>
      <c r="H17" s="8"/>
      <c r="I17" s="8"/>
    </row>
    <row r="18" spans="1:9" x14ac:dyDescent="0.25">
      <c r="A18" s="8"/>
      <c r="B18" s="8"/>
      <c r="C18" s="8"/>
      <c r="D18" s="8"/>
      <c r="E18" s="8"/>
      <c r="F18" s="8"/>
      <c r="G18" s="8"/>
      <c r="H18" s="8"/>
      <c r="I18" s="8"/>
    </row>
    <row r="19" spans="1:9" x14ac:dyDescent="0.25">
      <c r="A19" s="8"/>
      <c r="B19" s="8"/>
      <c r="C19" s="8"/>
      <c r="D19" s="8"/>
      <c r="E19" s="8"/>
      <c r="F19" s="8"/>
      <c r="G19" s="8"/>
      <c r="H19" s="8"/>
      <c r="I19" s="8"/>
    </row>
    <row r="20" spans="1:9" x14ac:dyDescent="0.25">
      <c r="A20" s="8"/>
      <c r="B20" s="8"/>
      <c r="C20" s="8"/>
      <c r="D20" s="8"/>
      <c r="E20" s="8"/>
      <c r="F20" s="8"/>
      <c r="G20" s="8"/>
      <c r="H20" s="8"/>
      <c r="I20" s="8"/>
    </row>
    <row r="21" spans="1:9" x14ac:dyDescent="0.25">
      <c r="A21" s="8"/>
      <c r="B21" s="8"/>
      <c r="C21" s="8"/>
      <c r="D21" s="8"/>
      <c r="E21" s="8"/>
      <c r="F21" s="8"/>
      <c r="G21" s="8"/>
      <c r="H21" s="8"/>
      <c r="I21" s="8"/>
    </row>
    <row r="22" spans="1:9" x14ac:dyDescent="0.25">
      <c r="A22" s="8"/>
      <c r="B22" s="8"/>
      <c r="C22" s="8"/>
      <c r="D22" s="8"/>
      <c r="E22" s="8"/>
      <c r="F22" s="8"/>
      <c r="G22" s="8"/>
      <c r="H22" s="8"/>
      <c r="I22" s="8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5"/>
  <sheetViews>
    <sheetView workbookViewId="0">
      <selection activeCell="B12" sqref="B12"/>
    </sheetView>
  </sheetViews>
  <sheetFormatPr baseColWidth="10" defaultRowHeight="15" x14ac:dyDescent="0.25"/>
  <cols>
    <col min="2" max="2" width="20.28515625" customWidth="1"/>
    <col min="3" max="3" width="0" hidden="1" customWidth="1"/>
  </cols>
  <sheetData>
    <row r="1" spans="1:10" x14ac:dyDescent="0.25">
      <c r="A1" s="19" t="s">
        <v>0</v>
      </c>
      <c r="B1" s="19" t="s">
        <v>1</v>
      </c>
      <c r="C1" s="19"/>
      <c r="D1" s="20" t="s">
        <v>2</v>
      </c>
      <c r="E1" s="20" t="s">
        <v>3</v>
      </c>
      <c r="F1" s="19" t="s">
        <v>4</v>
      </c>
      <c r="G1" s="21" t="s">
        <v>5</v>
      </c>
      <c r="H1" s="3"/>
      <c r="I1" s="4"/>
      <c r="J1" s="3"/>
    </row>
    <row r="2" spans="1:10" x14ac:dyDescent="0.25">
      <c r="A2" s="5">
        <v>45657</v>
      </c>
      <c r="B2" s="6" t="s">
        <v>6</v>
      </c>
      <c r="C2" s="13"/>
      <c r="D2" s="41"/>
      <c r="E2" s="41">
        <v>23602.03</v>
      </c>
      <c r="F2" s="41"/>
      <c r="G2" s="15"/>
      <c r="H2" s="13"/>
      <c r="I2" s="13"/>
      <c r="J2" s="13"/>
    </row>
    <row r="3" spans="1:10" x14ac:dyDescent="0.25">
      <c r="A3" s="5">
        <v>45657</v>
      </c>
      <c r="B3" s="6" t="s">
        <v>7</v>
      </c>
      <c r="C3" s="13"/>
      <c r="D3" s="41"/>
      <c r="E3" s="41">
        <v>708.05</v>
      </c>
      <c r="F3" s="41"/>
      <c r="G3" s="15"/>
      <c r="H3" s="13"/>
      <c r="I3" s="13"/>
      <c r="J3" s="13"/>
    </row>
    <row r="4" spans="1:10" x14ac:dyDescent="0.25">
      <c r="A4" s="5">
        <v>45677</v>
      </c>
      <c r="B4" s="6" t="s">
        <v>22</v>
      </c>
      <c r="C4" s="8"/>
      <c r="D4" s="40">
        <v>1310.08</v>
      </c>
      <c r="E4" s="40">
        <v>0</v>
      </c>
      <c r="F4" s="41">
        <v>30.387599999999999</v>
      </c>
      <c r="G4" s="16">
        <v>45673</v>
      </c>
    </row>
    <row r="5" spans="1:10" x14ac:dyDescent="0.25">
      <c r="A5" s="5">
        <v>45727.648553240739</v>
      </c>
      <c r="B5" s="6" t="s">
        <v>8</v>
      </c>
      <c r="C5" s="8"/>
      <c r="D5" s="40"/>
      <c r="E5" s="40">
        <f>SUM(E2:E4)-SUM(D2:D4)</f>
        <v>23000</v>
      </c>
      <c r="F5" s="41">
        <v>105.13759999999999</v>
      </c>
      <c r="G5" s="16">
        <v>45717.648553240739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14"/>
  <sheetViews>
    <sheetView workbookViewId="0">
      <selection activeCell="E18" sqref="E18"/>
    </sheetView>
  </sheetViews>
  <sheetFormatPr baseColWidth="10" defaultRowHeight="15" x14ac:dyDescent="0.25"/>
  <cols>
    <col min="1" max="1" width="12.7109375" customWidth="1"/>
    <col min="2" max="2" width="19.5703125" customWidth="1"/>
    <col min="3" max="3" width="0" hidden="1" customWidth="1"/>
  </cols>
  <sheetData>
    <row r="1" spans="1:9" x14ac:dyDescent="0.25">
      <c r="A1" s="19" t="s">
        <v>0</v>
      </c>
      <c r="B1" s="19" t="s">
        <v>1</v>
      </c>
      <c r="C1" s="19"/>
      <c r="D1" s="20" t="s">
        <v>2</v>
      </c>
      <c r="E1" s="20" t="s">
        <v>3</v>
      </c>
      <c r="F1" s="19" t="s">
        <v>4</v>
      </c>
      <c r="G1" s="21" t="s">
        <v>5</v>
      </c>
      <c r="H1" s="3"/>
      <c r="I1" s="4"/>
    </row>
    <row r="2" spans="1:9" x14ac:dyDescent="0.25">
      <c r="A2" s="5">
        <v>45657</v>
      </c>
      <c r="B2" s="6" t="s">
        <v>6</v>
      </c>
      <c r="C2" s="8"/>
      <c r="D2" s="41"/>
      <c r="E2" s="41">
        <v>10</v>
      </c>
      <c r="F2" s="41"/>
      <c r="G2" s="16"/>
      <c r="H2" s="13"/>
      <c r="I2" s="13"/>
    </row>
    <row r="3" spans="1:9" x14ac:dyDescent="0.25">
      <c r="A3" s="5">
        <v>45657</v>
      </c>
      <c r="B3" s="6" t="s">
        <v>7</v>
      </c>
      <c r="C3" s="8"/>
      <c r="D3" s="41"/>
      <c r="E3" s="41">
        <v>101.79</v>
      </c>
      <c r="F3" s="41"/>
      <c r="G3" s="16"/>
      <c r="H3" s="13"/>
      <c r="I3" s="13"/>
    </row>
    <row r="4" spans="1:9" x14ac:dyDescent="0.25">
      <c r="A4" s="16">
        <v>45677</v>
      </c>
      <c r="B4" s="8" t="s">
        <v>22</v>
      </c>
      <c r="C4" s="8"/>
      <c r="D4" s="40">
        <v>101.79</v>
      </c>
      <c r="E4" s="40">
        <v>0</v>
      </c>
      <c r="F4" s="41">
        <v>0.13973750000000001</v>
      </c>
      <c r="G4" s="16">
        <v>45673</v>
      </c>
      <c r="H4" s="8"/>
      <c r="I4" s="8"/>
    </row>
    <row r="5" spans="1:9" x14ac:dyDescent="0.25">
      <c r="A5" s="18">
        <v>45727</v>
      </c>
      <c r="B5" s="8" t="s">
        <v>23</v>
      </c>
      <c r="C5" s="8"/>
      <c r="D5" s="40">
        <v>0</v>
      </c>
      <c r="E5" s="40">
        <v>2990</v>
      </c>
      <c r="F5" s="41">
        <v>0.17223750000000002</v>
      </c>
      <c r="G5" s="16">
        <v>45717</v>
      </c>
    </row>
    <row r="6" spans="1:9" x14ac:dyDescent="0.25">
      <c r="A6" s="18">
        <v>45731</v>
      </c>
      <c r="B6" s="8" t="s">
        <v>22</v>
      </c>
      <c r="C6" s="8"/>
      <c r="D6" s="40">
        <v>1000</v>
      </c>
      <c r="E6" s="40">
        <v>0</v>
      </c>
      <c r="F6" s="42">
        <v>0.17223750000000002</v>
      </c>
      <c r="G6" s="16">
        <v>45717</v>
      </c>
      <c r="H6" s="8"/>
      <c r="I6" s="8"/>
    </row>
    <row r="7" spans="1:9" x14ac:dyDescent="0.25">
      <c r="A7" s="18">
        <v>45764</v>
      </c>
      <c r="B7" s="8" t="s">
        <v>23</v>
      </c>
      <c r="C7" s="8"/>
      <c r="D7" s="40">
        <v>0</v>
      </c>
      <c r="E7" s="40">
        <v>2000</v>
      </c>
      <c r="F7" s="41">
        <v>3.1822375000000003</v>
      </c>
      <c r="G7" s="16">
        <v>45763</v>
      </c>
      <c r="H7" s="8"/>
      <c r="I7" s="8"/>
    </row>
    <row r="8" spans="1:9" x14ac:dyDescent="0.25">
      <c r="A8" s="18">
        <v>45780</v>
      </c>
      <c r="B8" s="8" t="s">
        <v>23</v>
      </c>
      <c r="C8" s="8"/>
      <c r="D8" s="40">
        <v>0</v>
      </c>
      <c r="E8" s="40">
        <v>2000</v>
      </c>
      <c r="F8" s="41">
        <v>5.1822375000000003</v>
      </c>
      <c r="G8" s="16">
        <v>45778</v>
      </c>
      <c r="H8" s="8"/>
      <c r="I8" s="8"/>
    </row>
    <row r="9" spans="1:9" x14ac:dyDescent="0.25">
      <c r="A9" s="18">
        <v>45800</v>
      </c>
      <c r="B9" s="8" t="s">
        <v>22</v>
      </c>
      <c r="C9" s="8"/>
      <c r="D9" s="40">
        <v>5000</v>
      </c>
      <c r="E9" s="40">
        <v>0</v>
      </c>
      <c r="F9" s="41">
        <v>9.1822374999999994</v>
      </c>
      <c r="G9" s="16">
        <v>45793</v>
      </c>
      <c r="H9" s="8"/>
      <c r="I9" s="8"/>
    </row>
    <row r="10" spans="1:9" x14ac:dyDescent="0.25">
      <c r="A10" s="18">
        <v>45815</v>
      </c>
      <c r="B10" s="8" t="s">
        <v>23</v>
      </c>
      <c r="C10" s="8"/>
      <c r="D10" s="40">
        <v>0</v>
      </c>
      <c r="E10" s="40">
        <v>3000</v>
      </c>
      <c r="F10" s="41">
        <v>10.182237499999999</v>
      </c>
      <c r="G10" s="16">
        <v>45809</v>
      </c>
      <c r="H10" s="8"/>
      <c r="I10" s="8"/>
    </row>
    <row r="11" spans="1:9" x14ac:dyDescent="0.25">
      <c r="A11" s="18">
        <v>45829</v>
      </c>
      <c r="B11" s="8" t="s">
        <v>22</v>
      </c>
      <c r="C11" s="8"/>
      <c r="D11" s="40">
        <v>2000</v>
      </c>
      <c r="E11" s="40">
        <v>0</v>
      </c>
      <c r="F11" s="41">
        <v>11.182237499999999</v>
      </c>
      <c r="G11" s="16">
        <v>45824</v>
      </c>
      <c r="H11" s="8"/>
      <c r="I11" s="8"/>
    </row>
    <row r="12" spans="1:9" x14ac:dyDescent="0.25">
      <c r="A12" s="18">
        <v>45875</v>
      </c>
      <c r="B12" s="8" t="s">
        <v>23</v>
      </c>
      <c r="C12" s="8"/>
      <c r="D12" s="40">
        <v>0</v>
      </c>
      <c r="E12" s="40">
        <v>3000</v>
      </c>
      <c r="F12" s="41">
        <v>17.182237499999999</v>
      </c>
      <c r="G12" s="16">
        <v>45870</v>
      </c>
      <c r="H12" s="8"/>
      <c r="I12" s="8"/>
    </row>
    <row r="13" spans="1:9" x14ac:dyDescent="0.25">
      <c r="A13" s="18">
        <v>45909</v>
      </c>
      <c r="B13" s="8" t="s">
        <v>23</v>
      </c>
      <c r="C13" s="8"/>
      <c r="D13" s="40">
        <v>0</v>
      </c>
      <c r="E13" s="40">
        <v>3000</v>
      </c>
      <c r="F13" s="41">
        <v>24.182237499999999</v>
      </c>
      <c r="G13" s="16">
        <v>45901</v>
      </c>
    </row>
    <row r="14" spans="1:9" x14ac:dyDescent="0.25">
      <c r="A14" s="16">
        <v>45909.354178240741</v>
      </c>
      <c r="B14" s="8" t="s">
        <v>8</v>
      </c>
      <c r="C14" s="8"/>
      <c r="D14" s="40"/>
      <c r="E14" s="40">
        <f>SUM(E2:E13)-SUM(D2:D13)</f>
        <v>8000.0000000000009</v>
      </c>
      <c r="F14" s="41">
        <v>24.182237499999999</v>
      </c>
      <c r="G14" s="16">
        <v>45901.354178240741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47"/>
  <sheetViews>
    <sheetView workbookViewId="0">
      <selection activeCell="E10" sqref="E10"/>
    </sheetView>
  </sheetViews>
  <sheetFormatPr baseColWidth="10" defaultRowHeight="15" x14ac:dyDescent="0.25"/>
  <cols>
    <col min="1" max="1" width="12.7109375" customWidth="1"/>
    <col min="2" max="2" width="18.140625" customWidth="1"/>
    <col min="3" max="3" width="0" hidden="1" customWidth="1"/>
  </cols>
  <sheetData>
    <row r="1" spans="1:9" x14ac:dyDescent="0.25">
      <c r="A1" s="19" t="s">
        <v>0</v>
      </c>
      <c r="B1" s="19" t="s">
        <v>1</v>
      </c>
      <c r="C1" s="19"/>
      <c r="D1" s="20" t="s">
        <v>2</v>
      </c>
      <c r="E1" s="20" t="s">
        <v>3</v>
      </c>
      <c r="F1" s="19" t="s">
        <v>4</v>
      </c>
      <c r="G1" s="21" t="s">
        <v>5</v>
      </c>
      <c r="H1" s="19"/>
      <c r="I1" s="2"/>
    </row>
    <row r="2" spans="1:9" x14ac:dyDescent="0.25">
      <c r="A2" s="5">
        <v>45657</v>
      </c>
      <c r="B2" s="6" t="s">
        <v>6</v>
      </c>
      <c r="C2" s="13"/>
      <c r="D2" s="41"/>
      <c r="E2" s="41">
        <v>67073.42</v>
      </c>
      <c r="F2" s="14"/>
      <c r="G2" s="15"/>
      <c r="H2" s="13"/>
      <c r="I2" s="12"/>
    </row>
    <row r="3" spans="1:9" x14ac:dyDescent="0.25">
      <c r="A3" s="5">
        <v>45657</v>
      </c>
      <c r="B3" s="6" t="s">
        <v>7</v>
      </c>
      <c r="C3" s="13"/>
      <c r="D3" s="41"/>
      <c r="E3" s="41">
        <v>1382.36</v>
      </c>
      <c r="F3" s="14"/>
      <c r="G3" s="15"/>
      <c r="H3" s="13"/>
      <c r="I3" s="12"/>
    </row>
    <row r="4" spans="1:9" x14ac:dyDescent="0.25">
      <c r="A4" s="5">
        <v>45662</v>
      </c>
      <c r="B4" s="13" t="s">
        <v>8</v>
      </c>
      <c r="C4" s="13"/>
      <c r="D4" s="41"/>
      <c r="E4" s="41">
        <f>SUM(E2:E3)-SUM(D2:D3)</f>
        <v>68455.78</v>
      </c>
      <c r="F4" s="14">
        <v>1151.19462</v>
      </c>
      <c r="G4" s="15">
        <v>45597.335486111115</v>
      </c>
      <c r="H4" s="8"/>
    </row>
    <row r="5" spans="1:9" x14ac:dyDescent="0.25">
      <c r="A5" s="15"/>
      <c r="B5" s="13"/>
      <c r="C5" s="13"/>
      <c r="D5" s="41"/>
      <c r="E5" s="41"/>
      <c r="F5" s="13"/>
      <c r="G5" s="13"/>
      <c r="H5" s="8"/>
    </row>
    <row r="6" spans="1:9" x14ac:dyDescent="0.25">
      <c r="A6" s="13"/>
      <c r="B6" s="13"/>
      <c r="C6" s="13"/>
      <c r="D6" s="41"/>
      <c r="E6" s="41"/>
      <c r="F6" s="13"/>
      <c r="G6" s="13"/>
      <c r="H6" s="8"/>
    </row>
    <row r="7" spans="1:9" x14ac:dyDescent="0.25">
      <c r="A7" s="13"/>
      <c r="B7" s="13"/>
      <c r="C7" s="13"/>
      <c r="D7" s="41"/>
      <c r="E7" s="41"/>
      <c r="F7" s="13"/>
      <c r="G7" s="13"/>
      <c r="H7" s="8"/>
    </row>
    <row r="8" spans="1:9" x14ac:dyDescent="0.25">
      <c r="A8" s="13"/>
      <c r="B8" s="13"/>
      <c r="C8" s="13"/>
      <c r="D8" s="41"/>
      <c r="E8" s="41"/>
      <c r="F8" s="13"/>
      <c r="G8" s="13"/>
      <c r="H8" s="8"/>
    </row>
    <row r="9" spans="1:9" x14ac:dyDescent="0.25">
      <c r="A9" s="13"/>
      <c r="B9" s="13"/>
      <c r="C9" s="13"/>
      <c r="D9" s="41"/>
      <c r="E9" s="41"/>
      <c r="F9" s="13"/>
      <c r="G9" s="13"/>
      <c r="H9" s="8"/>
    </row>
    <row r="10" spans="1:9" x14ac:dyDescent="0.25">
      <c r="A10" s="13"/>
      <c r="B10" s="13"/>
      <c r="C10" s="13"/>
      <c r="D10" s="41"/>
      <c r="E10" s="41"/>
      <c r="F10" s="13"/>
      <c r="G10" s="13"/>
      <c r="H10" s="8"/>
    </row>
    <row r="11" spans="1:9" x14ac:dyDescent="0.25">
      <c r="A11" s="13"/>
      <c r="B11" s="13"/>
      <c r="C11" s="13"/>
      <c r="D11" s="41"/>
      <c r="E11" s="41"/>
      <c r="F11" s="13"/>
      <c r="G11" s="13"/>
      <c r="H11" s="8"/>
    </row>
    <row r="12" spans="1:9" x14ac:dyDescent="0.25">
      <c r="A12" s="13"/>
      <c r="B12" s="13"/>
      <c r="C12" s="13"/>
      <c r="D12" s="41"/>
      <c r="E12" s="41"/>
      <c r="F12" s="13"/>
      <c r="G12" s="13"/>
      <c r="H12" s="8"/>
    </row>
    <row r="13" spans="1:9" x14ac:dyDescent="0.25">
      <c r="A13" s="13"/>
      <c r="B13" s="13"/>
      <c r="C13" s="13"/>
      <c r="D13" s="41"/>
      <c r="E13" s="41"/>
      <c r="F13" s="13"/>
      <c r="G13" s="13"/>
      <c r="H13" s="8"/>
    </row>
    <row r="14" spans="1:9" x14ac:dyDescent="0.25">
      <c r="A14" s="13"/>
      <c r="B14" s="13"/>
      <c r="C14" s="13"/>
      <c r="D14" s="41"/>
      <c r="E14" s="41"/>
      <c r="F14" s="13"/>
      <c r="G14" s="13"/>
      <c r="H14" s="8"/>
    </row>
    <row r="15" spans="1:9" x14ac:dyDescent="0.25">
      <c r="A15" s="13"/>
      <c r="B15" s="13"/>
      <c r="C15" s="13"/>
      <c r="D15" s="41"/>
      <c r="E15" s="41"/>
      <c r="F15" s="13"/>
      <c r="G15" s="13"/>
      <c r="H15" s="8"/>
    </row>
    <row r="16" spans="1:9" x14ac:dyDescent="0.25">
      <c r="A16" s="13"/>
      <c r="B16" s="13"/>
      <c r="C16" s="13"/>
      <c r="D16" s="41"/>
      <c r="E16" s="41"/>
      <c r="F16" s="13"/>
      <c r="G16" s="13"/>
      <c r="H16" s="8"/>
    </row>
    <row r="17" spans="1:8" x14ac:dyDescent="0.25">
      <c r="A17" s="13"/>
      <c r="B17" s="13"/>
      <c r="C17" s="13"/>
      <c r="D17" s="41"/>
      <c r="E17" s="41"/>
      <c r="F17" s="13"/>
      <c r="G17" s="13"/>
      <c r="H17" s="8"/>
    </row>
    <row r="18" spans="1:8" x14ac:dyDescent="0.25">
      <c r="A18" s="13"/>
      <c r="B18" s="13"/>
      <c r="C18" s="13"/>
      <c r="D18" s="41"/>
      <c r="E18" s="41"/>
      <c r="F18" s="13"/>
      <c r="G18" s="13"/>
      <c r="H18" s="8"/>
    </row>
    <row r="19" spans="1:8" x14ac:dyDescent="0.25">
      <c r="A19" s="13"/>
      <c r="B19" s="13"/>
      <c r="C19" s="13"/>
      <c r="D19" s="41"/>
      <c r="E19" s="41"/>
      <c r="F19" s="13"/>
      <c r="G19" s="13"/>
      <c r="H19" s="8"/>
    </row>
    <row r="20" spans="1:8" x14ac:dyDescent="0.25">
      <c r="A20" s="13"/>
      <c r="B20" s="25">
        <v>42019</v>
      </c>
      <c r="C20" s="26"/>
      <c r="D20" s="43"/>
      <c r="E20" s="43"/>
      <c r="F20" s="28"/>
      <c r="G20" s="26"/>
      <c r="H20" s="8"/>
    </row>
    <row r="21" spans="1:8" x14ac:dyDescent="0.25">
      <c r="A21" s="26" t="s">
        <v>9</v>
      </c>
      <c r="B21" s="25">
        <f>B20+365.25*10</f>
        <v>45671.5</v>
      </c>
      <c r="C21" s="26"/>
      <c r="D21" s="43"/>
      <c r="E21" s="43"/>
      <c r="F21" s="28"/>
      <c r="G21" s="26"/>
      <c r="H21" s="8"/>
    </row>
    <row r="22" spans="1:8" x14ac:dyDescent="0.25">
      <c r="A22" s="27" t="s">
        <v>10</v>
      </c>
      <c r="B22" s="25">
        <f>B20+365.25*15</f>
        <v>47497.75</v>
      </c>
      <c r="C22" s="26"/>
      <c r="D22" s="43"/>
      <c r="E22" s="43">
        <f>(B21-B24)/30</f>
        <v>12.683333333333334</v>
      </c>
      <c r="F22" s="28"/>
      <c r="G22" s="26"/>
      <c r="H22" s="8"/>
    </row>
    <row r="23" spans="1:8" x14ac:dyDescent="0.25">
      <c r="A23" s="26" t="s">
        <v>11</v>
      </c>
      <c r="B23" s="26"/>
      <c r="C23" s="26"/>
      <c r="D23" s="44"/>
      <c r="E23" s="43"/>
      <c r="F23" s="28"/>
      <c r="G23" s="26"/>
      <c r="H23" s="8"/>
    </row>
    <row r="24" spans="1:8" x14ac:dyDescent="0.25">
      <c r="A24" s="26"/>
      <c r="B24" s="25">
        <v>45291</v>
      </c>
      <c r="C24" s="26"/>
      <c r="D24" s="44">
        <v>60421.3</v>
      </c>
      <c r="E24" s="43"/>
      <c r="F24" s="28"/>
      <c r="G24" s="31"/>
      <c r="H24" s="8"/>
    </row>
    <row r="25" spans="1:8" x14ac:dyDescent="0.25">
      <c r="A25" s="26" t="s">
        <v>12</v>
      </c>
      <c r="B25" s="26"/>
      <c r="C25" s="26"/>
      <c r="D25" s="44">
        <f>D24+45*12</f>
        <v>60961.3</v>
      </c>
      <c r="E25" s="43"/>
      <c r="F25" s="28"/>
      <c r="G25" s="26"/>
      <c r="H25" s="8"/>
    </row>
    <row r="26" spans="1:8" x14ac:dyDescent="0.25">
      <c r="A26" s="26" t="s">
        <v>13</v>
      </c>
      <c r="B26" s="13"/>
      <c r="C26" s="32">
        <v>10313.74</v>
      </c>
      <c r="D26" s="43">
        <v>6112.12</v>
      </c>
      <c r="E26" s="43"/>
      <c r="F26" s="28"/>
      <c r="G26" s="26"/>
      <c r="H26" s="8"/>
    </row>
    <row r="27" spans="1:8" x14ac:dyDescent="0.25">
      <c r="A27" s="31" t="s">
        <v>14</v>
      </c>
      <c r="B27" s="26"/>
      <c r="C27" s="26"/>
      <c r="D27" s="44">
        <v>61200</v>
      </c>
      <c r="E27" s="43"/>
      <c r="F27" s="28"/>
      <c r="G27" s="26"/>
      <c r="H27" s="8"/>
    </row>
    <row r="28" spans="1:8" x14ac:dyDescent="0.25">
      <c r="A28" s="26" t="s">
        <v>15</v>
      </c>
      <c r="B28" s="26"/>
      <c r="C28" s="26"/>
      <c r="D28" s="44">
        <f>D27-D25</f>
        <v>238.69999999999709</v>
      </c>
      <c r="E28" s="43"/>
      <c r="F28" s="28"/>
      <c r="G28" s="26"/>
      <c r="H28" s="8"/>
    </row>
    <row r="29" spans="1:8" x14ac:dyDescent="0.25">
      <c r="A29" s="26" t="s">
        <v>16</v>
      </c>
      <c r="B29" s="26"/>
      <c r="C29" s="26"/>
      <c r="D29" s="30"/>
      <c r="E29" s="27"/>
      <c r="F29" s="28"/>
      <c r="G29" s="26"/>
      <c r="H29" s="8"/>
    </row>
    <row r="30" spans="1:8" x14ac:dyDescent="0.25">
      <c r="A30" s="26"/>
      <c r="B30" s="26"/>
      <c r="C30" s="26"/>
      <c r="D30" s="30"/>
      <c r="E30" s="27"/>
      <c r="F30" s="28"/>
      <c r="G30" s="26"/>
      <c r="H30" s="8"/>
    </row>
    <row r="31" spans="1:8" x14ac:dyDescent="0.25">
      <c r="A31" s="26"/>
      <c r="B31" s="26"/>
      <c r="C31" s="26"/>
      <c r="D31" s="30"/>
      <c r="E31" s="27"/>
      <c r="F31" s="28"/>
      <c r="G31" s="26"/>
      <c r="H31" s="8"/>
    </row>
    <row r="32" spans="1:8" x14ac:dyDescent="0.25">
      <c r="A32" s="31" t="s">
        <v>17</v>
      </c>
      <c r="B32" s="26"/>
      <c r="C32" s="26"/>
      <c r="D32" s="30"/>
      <c r="E32" s="27"/>
      <c r="F32" s="28"/>
      <c r="G32" s="26"/>
      <c r="H32" s="8"/>
    </row>
    <row r="33" spans="1:8" x14ac:dyDescent="0.25">
      <c r="A33" s="26"/>
      <c r="B33" s="26"/>
      <c r="C33" s="26"/>
      <c r="D33" s="47" t="s">
        <v>18</v>
      </c>
      <c r="E33" s="47"/>
      <c r="F33" s="28"/>
      <c r="G33" s="26"/>
      <c r="H33" s="8"/>
    </row>
    <row r="34" spans="1:8" x14ac:dyDescent="0.25">
      <c r="A34" s="26"/>
      <c r="B34" s="26"/>
      <c r="C34" s="26"/>
      <c r="D34" s="33">
        <v>2015</v>
      </c>
      <c r="E34" s="43">
        <v>9.7899999999999991</v>
      </c>
      <c r="F34" s="28"/>
      <c r="G34" s="26"/>
      <c r="H34" s="8"/>
    </row>
    <row r="35" spans="1:8" x14ac:dyDescent="0.25">
      <c r="A35" s="26"/>
      <c r="B35" s="26"/>
      <c r="C35" s="26"/>
      <c r="D35" s="33">
        <f t="shared" ref="D35:D45" si="0">D34+1</f>
        <v>2016</v>
      </c>
      <c r="E35" s="43">
        <v>32.17</v>
      </c>
      <c r="F35" s="28"/>
      <c r="G35" s="26"/>
      <c r="H35" s="8"/>
    </row>
    <row r="36" spans="1:8" x14ac:dyDescent="0.25">
      <c r="A36" s="26"/>
      <c r="B36" s="26"/>
      <c r="C36" s="26"/>
      <c r="D36" s="33">
        <f t="shared" si="0"/>
        <v>2017</v>
      </c>
      <c r="E36" s="43">
        <v>231.74</v>
      </c>
      <c r="F36" s="28"/>
      <c r="G36" s="26"/>
      <c r="H36" s="8"/>
    </row>
    <row r="37" spans="1:8" x14ac:dyDescent="0.25">
      <c r="A37" s="26"/>
      <c r="B37" s="26"/>
      <c r="C37" s="26"/>
      <c r="D37" s="33">
        <f t="shared" si="0"/>
        <v>2018</v>
      </c>
      <c r="E37" s="43">
        <v>447.51</v>
      </c>
      <c r="F37" s="28"/>
      <c r="G37" s="26"/>
      <c r="H37" s="8"/>
    </row>
    <row r="38" spans="1:8" x14ac:dyDescent="0.25">
      <c r="A38" s="26"/>
      <c r="B38" s="26"/>
      <c r="C38" s="26"/>
      <c r="D38" s="33">
        <f t="shared" si="0"/>
        <v>2019</v>
      </c>
      <c r="E38" s="43">
        <v>502.46</v>
      </c>
      <c r="F38" s="28"/>
      <c r="G38" s="26"/>
      <c r="H38" s="8"/>
    </row>
    <row r="39" spans="1:8" x14ac:dyDescent="0.25">
      <c r="A39" s="26"/>
      <c r="B39" s="26"/>
      <c r="C39" s="26"/>
      <c r="D39" s="33">
        <f t="shared" si="0"/>
        <v>2020</v>
      </c>
      <c r="E39" s="43">
        <v>972.96</v>
      </c>
      <c r="F39" s="28"/>
      <c r="G39" s="26"/>
      <c r="H39" s="8"/>
    </row>
    <row r="40" spans="1:8" x14ac:dyDescent="0.25">
      <c r="A40" s="26"/>
      <c r="B40" s="26"/>
      <c r="C40" s="26"/>
      <c r="D40" s="33">
        <f t="shared" si="0"/>
        <v>2021</v>
      </c>
      <c r="E40" s="43">
        <v>1266.9100000000001</v>
      </c>
      <c r="F40" s="28"/>
      <c r="G40" s="26"/>
      <c r="H40" s="8"/>
    </row>
    <row r="41" spans="1:8" x14ac:dyDescent="0.25">
      <c r="A41" s="26"/>
      <c r="B41" s="26"/>
      <c r="C41" s="26"/>
      <c r="D41" s="33">
        <f t="shared" si="0"/>
        <v>2022</v>
      </c>
      <c r="E41" s="43">
        <v>1305.19</v>
      </c>
      <c r="F41" s="28"/>
      <c r="G41" s="26"/>
      <c r="H41" s="8"/>
    </row>
    <row r="42" spans="1:8" x14ac:dyDescent="0.25">
      <c r="A42" s="26"/>
      <c r="B42" s="26"/>
      <c r="C42" s="26"/>
      <c r="D42" s="33">
        <f t="shared" si="0"/>
        <v>2023</v>
      </c>
      <c r="E42" s="43">
        <f>6112.12-SUM(E34:E41)</f>
        <v>1343.3900000000003</v>
      </c>
      <c r="F42" s="28"/>
      <c r="G42" s="26"/>
      <c r="H42" s="8"/>
    </row>
    <row r="43" spans="1:8" x14ac:dyDescent="0.25">
      <c r="A43" s="26"/>
      <c r="B43" s="26"/>
      <c r="C43" s="26"/>
      <c r="D43" s="33">
        <f t="shared" si="0"/>
        <v>2024</v>
      </c>
      <c r="E43" s="43">
        <v>1382.36</v>
      </c>
      <c r="F43" s="28"/>
      <c r="G43" s="26"/>
      <c r="H43" s="8"/>
    </row>
    <row r="44" spans="1:8" x14ac:dyDescent="0.25">
      <c r="A44" s="26"/>
      <c r="B44" s="26"/>
      <c r="C44" s="26"/>
      <c r="D44" s="33">
        <f t="shared" si="0"/>
        <v>2025</v>
      </c>
      <c r="E44" s="43"/>
      <c r="F44" s="28"/>
      <c r="G44" s="26"/>
      <c r="H44" s="8"/>
    </row>
    <row r="45" spans="1:8" x14ac:dyDescent="0.25">
      <c r="A45" s="26"/>
      <c r="B45" s="26"/>
      <c r="C45" s="26"/>
      <c r="D45" s="33">
        <f t="shared" si="0"/>
        <v>2026</v>
      </c>
      <c r="E45" s="43"/>
      <c r="F45" s="28"/>
      <c r="G45" s="26"/>
      <c r="H45" s="8"/>
    </row>
    <row r="46" spans="1:8" x14ac:dyDescent="0.25">
      <c r="A46" s="26"/>
      <c r="B46" s="26"/>
      <c r="C46" s="26"/>
      <c r="D46" s="27"/>
      <c r="E46" s="43">
        <f>SUM(E34:E45)</f>
        <v>7494.48</v>
      </c>
      <c r="F46" s="33"/>
      <c r="G46" s="34">
        <f>7494.48-E46</f>
        <v>0</v>
      </c>
      <c r="H46" s="8"/>
    </row>
    <row r="47" spans="1:8" x14ac:dyDescent="0.25">
      <c r="A47" s="17"/>
      <c r="E47" s="45"/>
    </row>
  </sheetData>
  <mergeCells count="1">
    <mergeCell ref="D33:E33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J53"/>
  <sheetViews>
    <sheetView workbookViewId="0">
      <selection activeCell="F20" sqref="F20"/>
    </sheetView>
  </sheetViews>
  <sheetFormatPr baseColWidth="10" defaultRowHeight="15" x14ac:dyDescent="0.25"/>
  <cols>
    <col min="1" max="1" width="12.7109375" customWidth="1"/>
    <col min="2" max="2" width="18.140625" customWidth="1"/>
    <col min="3" max="3" width="9.140625" customWidth="1"/>
  </cols>
  <sheetData>
    <row r="1" spans="1:10" x14ac:dyDescent="0.25">
      <c r="A1" s="19" t="s">
        <v>0</v>
      </c>
      <c r="B1" s="19" t="s">
        <v>1</v>
      </c>
      <c r="C1" s="19"/>
      <c r="D1" s="20" t="s">
        <v>2</v>
      </c>
      <c r="E1" s="20" t="s">
        <v>3</v>
      </c>
      <c r="F1" s="19" t="s">
        <v>4</v>
      </c>
      <c r="G1" s="21" t="s">
        <v>5</v>
      </c>
      <c r="H1" s="19"/>
      <c r="I1" s="38"/>
      <c r="J1" s="1"/>
    </row>
    <row r="2" spans="1:10" x14ac:dyDescent="0.25">
      <c r="A2" s="5">
        <v>45657</v>
      </c>
      <c r="B2" s="6" t="s">
        <v>6</v>
      </c>
      <c r="C2" s="13"/>
      <c r="D2" s="41"/>
      <c r="E2" s="41">
        <v>71511.11</v>
      </c>
      <c r="F2" s="14"/>
      <c r="G2" s="15"/>
      <c r="H2" s="13"/>
      <c r="I2" s="13"/>
    </row>
    <row r="3" spans="1:10" x14ac:dyDescent="0.25">
      <c r="A3" s="5"/>
      <c r="B3" s="6" t="s">
        <v>7</v>
      </c>
      <c r="C3" s="13"/>
      <c r="D3" s="41"/>
      <c r="E3" s="41">
        <v>1476.78</v>
      </c>
      <c r="F3" s="14"/>
      <c r="G3" s="15"/>
      <c r="H3" s="13"/>
      <c r="I3" s="13"/>
    </row>
    <row r="4" spans="1:10" x14ac:dyDescent="0.25">
      <c r="A4" s="5">
        <v>45662</v>
      </c>
      <c r="B4" s="13" t="s">
        <v>8</v>
      </c>
      <c r="C4" s="13"/>
      <c r="D4" s="41"/>
      <c r="E4" s="41">
        <f>SUM(E2:E3)-SUM(D2:D3)</f>
        <v>72987.89</v>
      </c>
      <c r="F4" s="14"/>
      <c r="G4" s="15"/>
      <c r="H4" s="13"/>
      <c r="I4" s="13"/>
    </row>
    <row r="5" spans="1:10" x14ac:dyDescent="0.25">
      <c r="A5" s="13"/>
      <c r="B5" s="13"/>
      <c r="C5" s="13"/>
      <c r="D5" s="41"/>
      <c r="E5" s="41"/>
      <c r="F5" s="13"/>
      <c r="G5" s="13"/>
      <c r="H5" s="13"/>
      <c r="I5" s="13"/>
    </row>
    <row r="6" spans="1:10" x14ac:dyDescent="0.25">
      <c r="A6" s="13"/>
      <c r="B6" s="13"/>
      <c r="C6" s="13"/>
      <c r="D6" s="41"/>
      <c r="E6" s="41"/>
      <c r="F6" s="13"/>
      <c r="G6" s="13"/>
      <c r="H6" s="13"/>
      <c r="I6" s="13"/>
    </row>
    <row r="7" spans="1:10" x14ac:dyDescent="0.25">
      <c r="A7" s="13"/>
      <c r="B7" s="13"/>
      <c r="C7" s="13"/>
      <c r="D7" s="41"/>
      <c r="E7" s="41"/>
      <c r="F7" s="13"/>
      <c r="G7" s="13"/>
      <c r="H7" s="13"/>
      <c r="I7" s="13"/>
    </row>
    <row r="8" spans="1:10" x14ac:dyDescent="0.25">
      <c r="A8" s="13"/>
      <c r="B8" s="35"/>
      <c r="C8" s="13"/>
      <c r="D8" s="41"/>
      <c r="E8" s="41"/>
      <c r="F8" s="13"/>
      <c r="G8" s="13"/>
      <c r="H8" s="13"/>
      <c r="I8" s="13"/>
    </row>
    <row r="9" spans="1:10" x14ac:dyDescent="0.25">
      <c r="A9" s="13"/>
      <c r="B9" s="13"/>
      <c r="C9" s="13"/>
      <c r="D9" s="41"/>
      <c r="E9" s="41"/>
      <c r="F9" s="13"/>
      <c r="G9" s="13"/>
      <c r="H9" s="13"/>
      <c r="I9" s="13"/>
    </row>
    <row r="10" spans="1:10" x14ac:dyDescent="0.25">
      <c r="A10" s="13"/>
      <c r="B10" s="13"/>
      <c r="C10" s="13"/>
      <c r="D10" s="41"/>
      <c r="E10" s="41"/>
      <c r="F10" s="13"/>
      <c r="G10" s="13"/>
      <c r="H10" s="13"/>
      <c r="I10" s="13"/>
    </row>
    <row r="11" spans="1:10" x14ac:dyDescent="0.25">
      <c r="A11" s="13"/>
      <c r="B11" s="13"/>
      <c r="C11" s="13"/>
      <c r="D11" s="41"/>
      <c r="E11" s="41"/>
      <c r="F11" s="13"/>
      <c r="G11" s="13"/>
      <c r="H11" s="13"/>
      <c r="I11" s="13"/>
    </row>
    <row r="12" spans="1:10" x14ac:dyDescent="0.25">
      <c r="A12" s="13"/>
      <c r="B12" s="13"/>
      <c r="C12" s="13"/>
      <c r="D12" s="41"/>
      <c r="E12" s="41"/>
      <c r="F12" s="13"/>
      <c r="G12" s="13"/>
      <c r="H12" s="13"/>
      <c r="I12" s="13"/>
    </row>
    <row r="13" spans="1:10" x14ac:dyDescent="0.25">
      <c r="A13" s="13"/>
      <c r="B13" s="13"/>
      <c r="C13" s="13"/>
      <c r="D13" s="41"/>
      <c r="E13" s="41"/>
      <c r="F13" s="13"/>
      <c r="G13" s="13"/>
      <c r="H13" s="13"/>
      <c r="I13" s="13"/>
    </row>
    <row r="14" spans="1:10" x14ac:dyDescent="0.25">
      <c r="A14" s="13"/>
      <c r="B14" s="13"/>
      <c r="C14" s="13"/>
      <c r="D14" s="13"/>
      <c r="E14" s="13"/>
      <c r="F14" s="13"/>
      <c r="G14" s="13"/>
      <c r="H14" s="13"/>
      <c r="I14" s="13"/>
    </row>
    <row r="15" spans="1:10" x14ac:dyDescent="0.25">
      <c r="A15" s="13"/>
      <c r="B15" s="13"/>
      <c r="C15" s="13"/>
      <c r="D15" s="13"/>
      <c r="E15" s="13"/>
      <c r="F15" s="13"/>
      <c r="G15" s="13"/>
      <c r="H15" s="13"/>
      <c r="I15" s="13"/>
    </row>
    <row r="16" spans="1:10" x14ac:dyDescent="0.25">
      <c r="A16" s="13"/>
      <c r="B16" s="13"/>
      <c r="C16" s="13"/>
      <c r="D16" s="13"/>
      <c r="E16" s="13"/>
      <c r="F16" s="13"/>
      <c r="G16" s="13"/>
      <c r="H16" s="13"/>
      <c r="I16" s="13"/>
    </row>
    <row r="17" spans="1:9" x14ac:dyDescent="0.25">
      <c r="A17" s="13"/>
      <c r="B17" s="13"/>
      <c r="C17" s="13"/>
      <c r="D17" s="13"/>
      <c r="E17" s="13"/>
      <c r="F17" s="13"/>
      <c r="G17" s="13"/>
      <c r="H17" s="13"/>
      <c r="I17" s="13"/>
    </row>
    <row r="18" spans="1:9" x14ac:dyDescent="0.25">
      <c r="A18" s="13"/>
      <c r="B18" s="13"/>
      <c r="C18" s="13"/>
      <c r="D18" s="13"/>
      <c r="E18" s="13"/>
      <c r="F18" s="13"/>
      <c r="G18" s="13"/>
      <c r="H18" s="13"/>
      <c r="I18" s="13"/>
    </row>
    <row r="19" spans="1:9" x14ac:dyDescent="0.25">
      <c r="A19" s="13"/>
      <c r="B19" s="13"/>
      <c r="C19" s="13"/>
      <c r="D19" s="13"/>
      <c r="E19" s="13"/>
      <c r="F19" s="13"/>
      <c r="G19" s="13"/>
      <c r="H19" s="13"/>
      <c r="I19" s="13"/>
    </row>
    <row r="20" spans="1:9" x14ac:dyDescent="0.25">
      <c r="A20" s="13"/>
      <c r="B20" s="13"/>
      <c r="C20" s="13"/>
      <c r="D20" s="13"/>
      <c r="E20" s="13"/>
      <c r="F20" s="13"/>
      <c r="G20" s="13"/>
      <c r="H20" s="13"/>
      <c r="I20" s="13"/>
    </row>
    <row r="21" spans="1:9" x14ac:dyDescent="0.25">
      <c r="A21" s="26" t="s">
        <v>9</v>
      </c>
      <c r="B21" s="25">
        <v>41838</v>
      </c>
      <c r="C21" s="26"/>
      <c r="D21" s="32"/>
      <c r="E21" s="32"/>
      <c r="F21" s="28"/>
      <c r="G21" s="26"/>
      <c r="H21" s="26"/>
      <c r="I21" s="13"/>
    </row>
    <row r="22" spans="1:9" x14ac:dyDescent="0.25">
      <c r="A22" s="27" t="s">
        <v>10</v>
      </c>
      <c r="B22" s="25">
        <f>B21+365.25*10</f>
        <v>45490.5</v>
      </c>
      <c r="C22" s="26"/>
      <c r="D22" s="27"/>
      <c r="E22" s="27"/>
      <c r="F22" s="28"/>
      <c r="G22" s="26"/>
      <c r="H22" s="26"/>
      <c r="I22" s="13"/>
    </row>
    <row r="23" spans="1:9" x14ac:dyDescent="0.25">
      <c r="A23" s="26" t="s">
        <v>11</v>
      </c>
      <c r="B23" s="25">
        <f>B21+365.25*15</f>
        <v>47316.75</v>
      </c>
      <c r="C23" s="26"/>
      <c r="D23" s="27"/>
      <c r="E23" s="29">
        <f>(B22-B25)/30</f>
        <v>6.65</v>
      </c>
      <c r="F23" s="28"/>
      <c r="G23" s="26"/>
      <c r="H23" s="26"/>
      <c r="I23" s="13"/>
    </row>
    <row r="24" spans="1:9" x14ac:dyDescent="0.25">
      <c r="A24" s="36"/>
      <c r="B24" s="26" t="s">
        <v>8</v>
      </c>
      <c r="C24" s="26"/>
      <c r="D24" s="30"/>
      <c r="E24" s="27"/>
      <c r="F24" s="28"/>
      <c r="G24" s="26"/>
      <c r="H24" s="26"/>
      <c r="I24" s="13"/>
    </row>
    <row r="25" spans="1:9" x14ac:dyDescent="0.25">
      <c r="A25" s="26" t="s">
        <v>19</v>
      </c>
      <c r="B25" s="25">
        <v>45291</v>
      </c>
      <c r="C25" s="26"/>
      <c r="D25" s="44">
        <v>60837.37</v>
      </c>
      <c r="E25" s="43">
        <f>D28-D25</f>
        <v>362.62999999999738</v>
      </c>
      <c r="F25" s="28"/>
      <c r="G25" s="26" t="s">
        <v>20</v>
      </c>
      <c r="H25" s="37"/>
      <c r="I25" s="13"/>
    </row>
    <row r="26" spans="1:9" x14ac:dyDescent="0.25">
      <c r="A26" s="26" t="s">
        <v>13</v>
      </c>
      <c r="B26" s="26"/>
      <c r="C26" s="26"/>
      <c r="D26" s="44">
        <f>D25+45*7</f>
        <v>61152.37</v>
      </c>
      <c r="E26" s="43"/>
      <c r="F26" s="28"/>
      <c r="G26" s="26"/>
      <c r="H26" s="26"/>
      <c r="I26" s="13"/>
    </row>
    <row r="27" spans="1:9" x14ac:dyDescent="0.25">
      <c r="A27" s="31" t="s">
        <v>14</v>
      </c>
      <c r="B27" s="13"/>
      <c r="C27" s="32">
        <v>10313.74</v>
      </c>
      <c r="D27" s="43">
        <v>10313.74</v>
      </c>
      <c r="E27" s="43"/>
      <c r="F27" s="28"/>
      <c r="G27" s="26"/>
      <c r="H27" s="26"/>
      <c r="I27" s="13"/>
    </row>
    <row r="28" spans="1:9" x14ac:dyDescent="0.25">
      <c r="A28" s="26" t="s">
        <v>15</v>
      </c>
      <c r="B28" s="26"/>
      <c r="C28" s="26"/>
      <c r="D28" s="44">
        <v>61200</v>
      </c>
      <c r="E28" s="43"/>
      <c r="F28" s="28"/>
      <c r="G28" s="26"/>
      <c r="H28" s="26"/>
      <c r="I28" s="13"/>
    </row>
    <row r="29" spans="1:9" x14ac:dyDescent="0.25">
      <c r="A29" s="26" t="s">
        <v>24</v>
      </c>
      <c r="B29" s="26"/>
      <c r="C29" s="26"/>
      <c r="D29" s="44">
        <f>D28-D26</f>
        <v>47.629999999997381</v>
      </c>
      <c r="E29" s="43"/>
      <c r="F29" s="28" t="s">
        <v>21</v>
      </c>
      <c r="G29" s="26"/>
      <c r="H29" s="26"/>
      <c r="I29" s="13"/>
    </row>
    <row r="30" spans="1:9" x14ac:dyDescent="0.25">
      <c r="A30" s="26"/>
      <c r="B30" s="26"/>
      <c r="C30" s="26"/>
      <c r="D30" s="43"/>
      <c r="E30" s="43"/>
      <c r="F30" s="28"/>
      <c r="G30" s="26"/>
      <c r="H30" s="26"/>
      <c r="I30" s="13"/>
    </row>
    <row r="31" spans="1:9" x14ac:dyDescent="0.25">
      <c r="A31" s="31"/>
      <c r="B31" s="26"/>
      <c r="C31" s="26"/>
      <c r="D31" s="43"/>
      <c r="E31" s="43"/>
      <c r="F31" s="28"/>
      <c r="G31" s="26"/>
      <c r="H31" s="26"/>
      <c r="I31" s="13"/>
    </row>
    <row r="32" spans="1:9" x14ac:dyDescent="0.25">
      <c r="A32" s="26"/>
      <c r="B32" s="26"/>
      <c r="C32" s="26"/>
      <c r="D32" s="27"/>
      <c r="E32" s="27"/>
      <c r="F32" s="28"/>
      <c r="G32" s="26"/>
      <c r="H32" s="26"/>
      <c r="I32" s="13"/>
    </row>
    <row r="33" spans="1:9" x14ac:dyDescent="0.25">
      <c r="A33" s="26"/>
      <c r="B33" s="26"/>
      <c r="C33" s="26"/>
      <c r="D33" s="27"/>
      <c r="E33" s="27"/>
      <c r="F33" s="28"/>
      <c r="G33" s="26"/>
      <c r="H33" s="26"/>
      <c r="I33" s="13"/>
    </row>
    <row r="34" spans="1:9" x14ac:dyDescent="0.25">
      <c r="A34" s="26"/>
      <c r="B34" s="26"/>
      <c r="C34" s="26"/>
      <c r="D34" s="27"/>
      <c r="E34" s="27"/>
      <c r="F34" s="28"/>
      <c r="G34" s="26"/>
      <c r="H34" s="26"/>
      <c r="I34" s="13"/>
    </row>
    <row r="35" spans="1:9" x14ac:dyDescent="0.25">
      <c r="A35" s="26"/>
      <c r="B35" s="26"/>
      <c r="C35" s="26"/>
      <c r="D35" s="27"/>
      <c r="E35" s="27"/>
      <c r="F35" s="28"/>
      <c r="G35" s="26"/>
      <c r="H35" s="26"/>
      <c r="I35" s="13"/>
    </row>
    <row r="36" spans="1:9" x14ac:dyDescent="0.25">
      <c r="A36" s="26"/>
      <c r="B36" s="26"/>
      <c r="C36" s="26"/>
      <c r="D36" s="47" t="s">
        <v>18</v>
      </c>
      <c r="E36" s="47"/>
      <c r="F36" s="28"/>
      <c r="G36" s="26"/>
      <c r="H36" s="26"/>
      <c r="I36" s="13"/>
    </row>
    <row r="37" spans="1:9" x14ac:dyDescent="0.25">
      <c r="A37" s="26"/>
      <c r="B37" s="26"/>
      <c r="C37" s="26"/>
      <c r="D37" s="33">
        <v>2014</v>
      </c>
      <c r="E37" s="43">
        <v>37.9</v>
      </c>
      <c r="F37" s="43"/>
      <c r="G37" s="46"/>
      <c r="H37" s="46"/>
      <c r="I37" s="13"/>
    </row>
    <row r="38" spans="1:9" x14ac:dyDescent="0.25">
      <c r="A38" s="26"/>
      <c r="B38" s="26"/>
      <c r="C38" s="26"/>
      <c r="D38" s="33">
        <f t="shared" ref="D38:D49" si="0">D37+1</f>
        <v>2015</v>
      </c>
      <c r="E38" s="43">
        <v>464.59</v>
      </c>
      <c r="F38" s="43"/>
      <c r="G38" s="46"/>
      <c r="H38" s="46"/>
      <c r="I38" s="13"/>
    </row>
    <row r="39" spans="1:9" x14ac:dyDescent="0.25">
      <c r="A39" s="26"/>
      <c r="B39" s="26"/>
      <c r="C39" s="26"/>
      <c r="D39" s="33">
        <f t="shared" si="0"/>
        <v>2016</v>
      </c>
      <c r="E39" s="43">
        <v>821.24</v>
      </c>
      <c r="F39" s="43"/>
      <c r="G39" s="46"/>
      <c r="H39" s="46"/>
      <c r="I39" s="13"/>
    </row>
    <row r="40" spans="1:9" x14ac:dyDescent="0.25">
      <c r="A40" s="26"/>
      <c r="B40" s="26"/>
      <c r="C40" s="26"/>
      <c r="D40" s="33">
        <f t="shared" si="0"/>
        <v>2017</v>
      </c>
      <c r="E40" s="43">
        <v>1033.8</v>
      </c>
      <c r="F40" s="43"/>
      <c r="G40" s="46"/>
      <c r="H40" s="46"/>
      <c r="I40" s="13"/>
    </row>
    <row r="41" spans="1:9" x14ac:dyDescent="0.25">
      <c r="A41" s="26"/>
      <c r="B41" s="26"/>
      <c r="C41" s="26"/>
      <c r="D41" s="33">
        <f t="shared" si="0"/>
        <v>2018</v>
      </c>
      <c r="E41" s="43">
        <v>1212.94</v>
      </c>
      <c r="F41" s="43"/>
      <c r="G41" s="46"/>
      <c r="H41" s="46"/>
      <c r="I41" s="13"/>
    </row>
    <row r="42" spans="1:9" x14ac:dyDescent="0.25">
      <c r="A42" s="26"/>
      <c r="B42" s="26"/>
      <c r="C42" s="26"/>
      <c r="D42" s="33">
        <f t="shared" si="0"/>
        <v>2019</v>
      </c>
      <c r="E42" s="43">
        <v>1261.78</v>
      </c>
      <c r="F42" s="43"/>
      <c r="G42" s="46"/>
      <c r="H42" s="46"/>
      <c r="I42" s="13"/>
    </row>
    <row r="43" spans="1:9" x14ac:dyDescent="0.25">
      <c r="A43" s="26"/>
      <c r="B43" s="26"/>
      <c r="C43" s="26"/>
      <c r="D43" s="33">
        <f t="shared" si="0"/>
        <v>2020</v>
      </c>
      <c r="E43" s="43">
        <v>1299.08</v>
      </c>
      <c r="F43" s="43"/>
      <c r="G43" s="46"/>
      <c r="H43" s="46"/>
      <c r="I43" s="13"/>
    </row>
    <row r="44" spans="1:9" x14ac:dyDescent="0.25">
      <c r="A44" s="26"/>
      <c r="B44" s="26"/>
      <c r="C44" s="26"/>
      <c r="D44" s="33">
        <f t="shared" si="0"/>
        <v>2021</v>
      </c>
      <c r="E44" s="43">
        <v>1348.36</v>
      </c>
      <c r="F44" s="43"/>
      <c r="G44" s="46"/>
      <c r="H44" s="46"/>
      <c r="I44" s="13"/>
    </row>
    <row r="45" spans="1:9" x14ac:dyDescent="0.25">
      <c r="A45" s="26"/>
      <c r="B45" s="26"/>
      <c r="C45" s="26"/>
      <c r="D45" s="33">
        <f t="shared" si="0"/>
        <v>2022</v>
      </c>
      <c r="E45" s="43">
        <v>1397.03</v>
      </c>
      <c r="F45" s="43"/>
      <c r="G45" s="46"/>
      <c r="H45" s="46"/>
      <c r="I45" s="13"/>
    </row>
    <row r="46" spans="1:9" x14ac:dyDescent="0.25">
      <c r="A46" s="26"/>
      <c r="B46" s="26"/>
      <c r="C46" s="26"/>
      <c r="D46" s="33">
        <f t="shared" si="0"/>
        <v>2023</v>
      </c>
      <c r="E46" s="43">
        <f>10313.74-SUM(E37:E45)</f>
        <v>1437.0200000000004</v>
      </c>
      <c r="F46" s="43"/>
      <c r="G46" s="46"/>
      <c r="H46" s="46"/>
      <c r="I46" s="13"/>
    </row>
    <row r="47" spans="1:9" x14ac:dyDescent="0.25">
      <c r="A47" s="26"/>
      <c r="B47" s="26"/>
      <c r="C47" s="26"/>
      <c r="D47" s="33">
        <f t="shared" si="0"/>
        <v>2024</v>
      </c>
      <c r="E47" s="43">
        <v>1476.78</v>
      </c>
      <c r="F47" s="43"/>
      <c r="G47" s="46"/>
      <c r="H47" s="46"/>
      <c r="I47" s="13"/>
    </row>
    <row r="48" spans="1:9" x14ac:dyDescent="0.25">
      <c r="A48" s="26"/>
      <c r="B48" s="26"/>
      <c r="C48" s="26"/>
      <c r="D48" s="33">
        <f t="shared" si="0"/>
        <v>2025</v>
      </c>
      <c r="E48" s="43"/>
      <c r="F48" s="43"/>
      <c r="G48" s="46"/>
      <c r="H48" s="46"/>
      <c r="I48" s="13"/>
    </row>
    <row r="49" spans="1:9" x14ac:dyDescent="0.25">
      <c r="A49" s="26"/>
      <c r="B49" s="26"/>
      <c r="C49" s="26"/>
      <c r="D49" s="33">
        <f t="shared" si="0"/>
        <v>2026</v>
      </c>
      <c r="E49" s="43"/>
      <c r="F49" s="43"/>
      <c r="G49" s="46"/>
      <c r="H49" s="46"/>
      <c r="I49" s="13"/>
    </row>
    <row r="50" spans="1:9" x14ac:dyDescent="0.25">
      <c r="A50" s="26"/>
      <c r="B50" s="26"/>
      <c r="C50" s="26"/>
      <c r="D50" s="27"/>
      <c r="E50" s="43">
        <f>SUM(E37:E49)</f>
        <v>11790.52</v>
      </c>
      <c r="F50" s="43"/>
      <c r="G50" s="46">
        <f>11790.02-E50</f>
        <v>-0.5</v>
      </c>
      <c r="H50" s="46"/>
      <c r="I50" s="13"/>
    </row>
    <row r="51" spans="1:9" x14ac:dyDescent="0.25">
      <c r="E51" s="45"/>
      <c r="F51" s="45"/>
      <c r="G51" s="45"/>
      <c r="H51" s="45"/>
    </row>
    <row r="52" spans="1:9" x14ac:dyDescent="0.25">
      <c r="E52" s="45"/>
      <c r="F52" s="45"/>
      <c r="G52" s="45"/>
      <c r="H52" s="45"/>
    </row>
    <row r="53" spans="1:9" x14ac:dyDescent="0.25">
      <c r="E53" s="45"/>
      <c r="F53" s="45"/>
      <c r="G53" s="45"/>
      <c r="H53" s="45"/>
    </row>
  </sheetData>
  <mergeCells count="1">
    <mergeCell ref="D36:E36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CVIMI</vt:lpstr>
      <vt:lpstr>CVIGI</vt:lpstr>
      <vt:lpstr>CLAGI</vt:lpstr>
      <vt:lpstr>CLAMI</vt:lpstr>
      <vt:lpstr>PELMI</vt:lpstr>
      <vt:lpstr>PELGI</vt:lpstr>
      <vt:lpstr>solde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 </cp:lastModifiedBy>
  <dcterms:created xsi:type="dcterms:W3CDTF">2025-01-05T16:32:26Z</dcterms:created>
  <dcterms:modified xsi:type="dcterms:W3CDTF">2025-09-16T16:50:12Z</dcterms:modified>
</cp:coreProperties>
</file>