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8_{0F55ACD7-409E-4620-93EB-8835AD95982F}" xr6:coauthVersionLast="47" xr6:coauthVersionMax="47" xr10:uidLastSave="{00000000-0000-0000-0000-000000000000}"/>
  <bookViews>
    <workbookView xWindow="-120" yWindow="-120" windowWidth="29040" windowHeight="16440" activeTab="3" xr2:uid="{5E23C059-1B6A-4C83-A4A9-F903EE61D896}"/>
  </bookViews>
  <sheets>
    <sheet name="Initial" sheetId="1" r:id="rId1"/>
    <sheet name="Paramètres" sheetId="2" r:id="rId2"/>
    <sheet name="Base" sheetId="3" r:id="rId3"/>
    <sheet name="Recap" sheetId="6" r:id="rId4"/>
  </sheets>
  <definedNames>
    <definedName name="DonnéesExternes_1" localSheetId="3" hidden="1">Recap!$A$1:$M$26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3" i="1" l="1" a="1"/>
  <c r="M23" i="1" s="1"/>
  <c r="K23" i="1" a="1"/>
  <c r="K23" i="1" s="1"/>
  <c r="I23" i="1"/>
  <c r="H23" i="1"/>
  <c r="J23" i="1" s="1"/>
  <c r="L23" i="1" s="1"/>
  <c r="G23" i="1"/>
  <c r="M22" i="1" a="1"/>
  <c r="M22" i="1" s="1"/>
  <c r="K22" i="1" a="1"/>
  <c r="K22" i="1" s="1"/>
  <c r="J22" i="1"/>
  <c r="L22" i="1" s="1"/>
  <c r="I22" i="1"/>
  <c r="H22" i="1"/>
  <c r="G22" i="1"/>
  <c r="M21" i="1" a="1"/>
  <c r="M21" i="1" s="1"/>
  <c r="K21" i="1" a="1"/>
  <c r="K21" i="1" s="1"/>
  <c r="I21" i="1"/>
  <c r="H21" i="1"/>
  <c r="J21" i="1" s="1"/>
  <c r="L21" i="1" s="1"/>
  <c r="G21" i="1"/>
  <c r="M20" i="1" a="1"/>
  <c r="M20" i="1" s="1"/>
  <c r="K20" i="1" a="1"/>
  <c r="K20" i="1" s="1"/>
  <c r="L20" i="1" s="1"/>
  <c r="J20" i="1"/>
  <c r="I20" i="1"/>
  <c r="H20" i="1"/>
  <c r="G20" i="1"/>
  <c r="M19" i="1" a="1"/>
  <c r="M19" i="1" s="1"/>
  <c r="K19" i="1" a="1"/>
  <c r="K19" i="1" s="1"/>
  <c r="J19" i="1"/>
  <c r="I19" i="1"/>
  <c r="H19" i="1"/>
  <c r="G19" i="1"/>
  <c r="M18" i="1" a="1"/>
  <c r="M18" i="1" s="1"/>
  <c r="K18" i="1" a="1"/>
  <c r="K18" i="1" s="1"/>
  <c r="L18" i="1" s="1"/>
  <c r="J18" i="1"/>
  <c r="I18" i="1"/>
  <c r="H18" i="1"/>
  <c r="G18" i="1"/>
  <c r="M17" i="1" a="1"/>
  <c r="M17" i="1" s="1"/>
  <c r="K17" i="1" a="1"/>
  <c r="K17" i="1" s="1"/>
  <c r="J17" i="1"/>
  <c r="I17" i="1"/>
  <c r="H17" i="1"/>
  <c r="G17" i="1"/>
  <c r="M16" i="1" a="1"/>
  <c r="M16" i="1" s="1"/>
  <c r="K16" i="1" a="1"/>
  <c r="K16" i="1" s="1"/>
  <c r="L16" i="1" s="1"/>
  <c r="J16" i="1"/>
  <c r="I16" i="1"/>
  <c r="H16" i="1"/>
  <c r="G16" i="1"/>
  <c r="M15" i="1" a="1"/>
  <c r="M15" i="1" s="1"/>
  <c r="K15" i="1" a="1"/>
  <c r="K15" i="1" s="1"/>
  <c r="J15" i="1"/>
  <c r="I15" i="1"/>
  <c r="H15" i="1"/>
  <c r="G15" i="1"/>
  <c r="M14" i="1" a="1"/>
  <c r="M14" i="1" s="1"/>
  <c r="K14" i="1" a="1"/>
  <c r="K14" i="1" s="1"/>
  <c r="L14" i="1" s="1"/>
  <c r="J14" i="1"/>
  <c r="I14" i="1"/>
  <c r="H14" i="1"/>
  <c r="G14" i="1"/>
  <c r="M13" i="1" a="1"/>
  <c r="M13" i="1" s="1"/>
  <c r="K13" i="1" a="1"/>
  <c r="K13" i="1" s="1"/>
  <c r="J13" i="1"/>
  <c r="I13" i="1"/>
  <c r="H13" i="1"/>
  <c r="G13" i="1"/>
  <c r="M12" i="1" a="1"/>
  <c r="M12" i="1" s="1"/>
  <c r="K12" i="1" a="1"/>
  <c r="K12" i="1" s="1"/>
  <c r="I12" i="1"/>
  <c r="H12" i="1"/>
  <c r="J12" i="1" s="1"/>
  <c r="L12" i="1" s="1"/>
  <c r="G12" i="1"/>
  <c r="M11" i="1" a="1"/>
  <c r="M11" i="1" s="1"/>
  <c r="K11" i="1" a="1"/>
  <c r="K11" i="1" s="1"/>
  <c r="J11" i="1"/>
  <c r="L11" i="1" s="1"/>
  <c r="I11" i="1"/>
  <c r="H11" i="1"/>
  <c r="G11" i="1"/>
  <c r="M10" i="1" a="1"/>
  <c r="M10" i="1" s="1"/>
  <c r="K10" i="1" a="1"/>
  <c r="K10" i="1" s="1"/>
  <c r="L10" i="1" s="1"/>
  <c r="J10" i="1"/>
  <c r="I10" i="1"/>
  <c r="H10" i="1"/>
  <c r="G10" i="1"/>
  <c r="M9" i="1" a="1"/>
  <c r="M9" i="1" s="1"/>
  <c r="K9" i="1" a="1"/>
  <c r="K9" i="1" s="1"/>
  <c r="J9" i="1"/>
  <c r="L9" i="1" s="1"/>
  <c r="I9" i="1"/>
  <c r="H9" i="1"/>
  <c r="G9" i="1"/>
  <c r="M8" i="1" a="1"/>
  <c r="M8" i="1" s="1"/>
  <c r="K8" i="1" a="1"/>
  <c r="K8" i="1" s="1"/>
  <c r="I8" i="1"/>
  <c r="H8" i="1"/>
  <c r="J8" i="1" s="1"/>
  <c r="L8" i="1" s="1"/>
  <c r="G8" i="1"/>
  <c r="M7" i="1" a="1"/>
  <c r="M7" i="1" s="1"/>
  <c r="K7" i="1" a="1"/>
  <c r="K7" i="1" s="1"/>
  <c r="J7" i="1"/>
  <c r="L7" i="1" s="1"/>
  <c r="I7" i="1"/>
  <c r="H7" i="1"/>
  <c r="G7" i="1"/>
  <c r="M6" i="1" a="1"/>
  <c r="M6" i="1" s="1"/>
  <c r="K6" i="1" a="1"/>
  <c r="K6" i="1" s="1"/>
  <c r="L6" i="1" s="1"/>
  <c r="J6" i="1"/>
  <c r="I6" i="1"/>
  <c r="H6" i="1"/>
  <c r="G6" i="1"/>
  <c r="M5" i="1" a="1"/>
  <c r="M5" i="1" s="1"/>
  <c r="K5" i="1" a="1"/>
  <c r="K5" i="1" s="1"/>
  <c r="J5" i="1"/>
  <c r="L5" i="1" s="1"/>
  <c r="I5" i="1"/>
  <c r="H5" i="1"/>
  <c r="G5" i="1"/>
  <c r="M4" i="1" a="1"/>
  <c r="M4" i="1" s="1"/>
  <c r="K4" i="1" a="1"/>
  <c r="K4" i="1" s="1"/>
  <c r="I4" i="1"/>
  <c r="H4" i="1"/>
  <c r="J4" i="1" s="1"/>
  <c r="L4" i="1" s="1"/>
  <c r="G4" i="1"/>
  <c r="M3" i="1" a="1"/>
  <c r="M3" i="1" s="1"/>
  <c r="K3" i="1" a="1"/>
  <c r="K3" i="1" s="1"/>
  <c r="J3" i="1"/>
  <c r="L3" i="1" s="1"/>
  <c r="I3" i="1"/>
  <c r="H3" i="1"/>
  <c r="G3" i="1"/>
  <c r="M2" i="1" a="1"/>
  <c r="M2" i="1" s="1"/>
  <c r="K2" i="1" a="1"/>
  <c r="K2" i="1" s="1"/>
  <c r="L2" i="1" s="1"/>
  <c r="J2" i="1"/>
  <c r="I2" i="1"/>
  <c r="H2" i="1"/>
  <c r="G2" i="1"/>
  <c r="L13" i="1" l="1"/>
  <c r="L15" i="1"/>
  <c r="L17" i="1"/>
  <c r="L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13BEE5-4719-4EEF-83AA-ABE7BE279F0F}" keepAlive="1" name="Requête - T_Duree" description="Connexion à la requête « T_Duree » dans le classeur." type="5" refreshedVersion="0" background="1">
    <dbPr connection="Provider=Microsoft.Mashup.OleDb.1;Data Source=$Workbook$;Location=T_Duree;Extended Properties=&quot;&quot;" command="SELECT * FROM [T_Duree]"/>
  </connection>
  <connection id="2" xr16:uid="{3853F7DD-160E-4BFE-814D-11CA541854D3}" keepAlive="1" name="Requête - T_Recap" description="Connexion à la requête « T_Recap » dans le classeur." type="5" refreshedVersion="8" background="1" saveData="1">
    <dbPr connection="Provider=Microsoft.Mashup.OleDb.1;Data Source=$Workbook$;Location=T_Recap;Extended Properties=&quot;&quot;" command="SELECT * FROM [T_Recap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<sst xmlns="http://schemas.openxmlformats.org/spreadsheetml/2006/main" count="339" uniqueCount="74">
  <si>
    <t>Date résa</t>
  </si>
  <si>
    <t>Commune</t>
  </si>
  <si>
    <t>Categorie</t>
  </si>
  <si>
    <t>Objet</t>
  </si>
  <si>
    <t>Début réservation</t>
  </si>
  <si>
    <t>Fin réservation</t>
  </si>
  <si>
    <t>Intervalle-date</t>
  </si>
  <si>
    <t>Durée</t>
  </si>
  <si>
    <t>Durée limite</t>
  </si>
  <si>
    <t>Contrôle de la durée</t>
  </si>
  <si>
    <t>Contrôle des chevauchements</t>
  </si>
  <si>
    <t>Validation finale</t>
  </si>
  <si>
    <t>Dispo aujourd'hui</t>
  </si>
  <si>
    <t>Paris</t>
  </si>
  <si>
    <t>A</t>
  </si>
  <si>
    <t>10;1;2;3</t>
  </si>
  <si>
    <t>Lyon</t>
  </si>
  <si>
    <t>Brest</t>
  </si>
  <si>
    <t>Lille</t>
  </si>
  <si>
    <t>Strabourg</t>
  </si>
  <si>
    <t>B</t>
  </si>
  <si>
    <t>Marseille</t>
  </si>
  <si>
    <t>C</t>
  </si>
  <si>
    <t>Bordeau</t>
  </si>
  <si>
    <t>Strasbourg</t>
  </si>
  <si>
    <t>Nice</t>
  </si>
  <si>
    <t xml:space="preserve">Lyon </t>
  </si>
  <si>
    <t xml:space="preserve">Marseille </t>
  </si>
  <si>
    <t xml:space="preserve">Nice </t>
  </si>
  <si>
    <t>Durée Max</t>
  </si>
  <si>
    <t>1</t>
  </si>
  <si>
    <t>2</t>
  </si>
  <si>
    <t>3</t>
  </si>
  <si>
    <t>10</t>
  </si>
  <si>
    <t>11</t>
  </si>
  <si>
    <t>12</t>
  </si>
  <si>
    <t>14</t>
  </si>
  <si>
    <t>20</t>
  </si>
  <si>
    <t>21</t>
  </si>
  <si>
    <t>22</t>
  </si>
  <si>
    <t>30</t>
  </si>
  <si>
    <t>31</t>
  </si>
  <si>
    <t>33</t>
  </si>
  <si>
    <t>35</t>
  </si>
  <si>
    <t>37</t>
  </si>
  <si>
    <t>Contrôle durée</t>
  </si>
  <si>
    <t>Contrôle chevauchement</t>
  </si>
  <si>
    <t>06/07/2025 - 11/07/2025</t>
  </si>
  <si>
    <t>Valide</t>
  </si>
  <si>
    <t>Créneau libre</t>
  </si>
  <si>
    <t>Libre</t>
  </si>
  <si>
    <t>07/07/2025 - 12/10/2025</t>
  </si>
  <si>
    <t>Invalide</t>
  </si>
  <si>
    <t>14/11/2025 - 16/01/2026</t>
  </si>
  <si>
    <t>30/06/2025 - 11/07/2025</t>
  </si>
  <si>
    <t>01/07/2025 - 10/07/2025</t>
  </si>
  <si>
    <t>Déjà réservé</t>
  </si>
  <si>
    <t>04/07/2025 - 06/07/2025</t>
  </si>
  <si>
    <t>26/07/2025 - 03/08/2025</t>
  </si>
  <si>
    <t>01/07/2025 - 04/08/2025</t>
  </si>
  <si>
    <t>03/07/2025 - 18/07/2025</t>
  </si>
  <si>
    <t>01/07/2025 - 05/07/2025</t>
  </si>
  <si>
    <t>02/07/2025 - 06/07/2025</t>
  </si>
  <si>
    <t>05/07/2025 - 25/07/2025</t>
  </si>
  <si>
    <t>04/07/2025 - 18/07/2025</t>
  </si>
  <si>
    <t>25/07/2025 - 05/08/2025</t>
  </si>
  <si>
    <t>02/08/2025 - 20/08/2025</t>
  </si>
  <si>
    <t>Occupé</t>
  </si>
  <si>
    <t>03/07/2025 - 05/07/2025</t>
  </si>
  <si>
    <t>10/10/2025 - 12/10/2025</t>
  </si>
  <si>
    <t>09/10/2025 - 13/10/2025</t>
  </si>
  <si>
    <t>01/07/2025 - 30/08/2025</t>
  </si>
  <si>
    <t>25/08/2025 - 27/08/2025</t>
  </si>
  <si>
    <t>01/07/2025 - 02/07/2025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</si>
</sst>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14" fontId="0" fillId="7" borderId="0" xfId="0" applyNumberFormat="1" applyFill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8" borderId="1" xfId="0" applyFill="1" applyBorder="1"/>
    <xf numFmtId="0" fontId="0" fillId="8" borderId="1" xfId="0" applyFill="1" applyBorder="1" applyAlignment="1">
      <alignment horizontal="center"/>
    </xf>
    <xf numFmtId="14" fontId="0" fillId="8" borderId="1" xfId="0" applyNumberFormat="1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14" fontId="0" fillId="0" borderId="3" xfId="0" applyNumberFormat="1" applyBorder="1"/>
    <xf numFmtId="2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22" fontId="1" fillId="2" borderId="2" xfId="0" applyNumberFormat="1" applyFont="1" applyFill="1" applyBorder="1" applyAlignment="1">
      <alignment horizontal="center" vertical="center" wrapText="1"/>
    </xf>
    <xf numFmtId="22" fontId="0" fillId="8" borderId="1" xfId="0" applyNumberFormat="1" applyFill="1" applyBorder="1"/>
    <xf numFmtId="22" fontId="0" fillId="0" borderId="1" xfId="0" applyNumberFormat="1" applyBorder="1"/>
    <xf numFmtId="22" fontId="0" fillId="0" borderId="3" xfId="0" applyNumberFormat="1" applyBorder="1"/>
  </cellXfs>
  <cellStyles count="1">
    <cellStyle name="Normal" xfId="0" builtinId="0"/>
  </cellStyles>
  <dxfs count="41">
    <dxf>
      <fill>
        <patternFill>
          <bgColor rgb="FFFFFF00"/>
        </patternFill>
      </fill>
    </dxf>
    <dxf>
      <fill>
        <patternFill>
          <bgColor rgb="FFFF00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27" formatCode="dd/mm/yyyy\ hh:mm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1" formatCode="0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d/m/yy\ h:mm;@"/>
    </dxf>
    <dxf>
      <numFmt numFmtId="19" formatCode="dd/mm/yyyy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A44FFD24-21D0-4EC4-81D8-18B4FBB0BEFB}" autoFormatId="16" applyNumberFormats="0" applyBorderFormats="0" applyFontFormats="0" applyPatternFormats="0" applyAlignmentFormats="0" applyWidthHeightFormats="0">
  <queryTableRefresh nextId="14">
    <queryTableFields count="13">
      <queryTableField id="1" name="Date résa" tableColumnId="1"/>
      <queryTableField id="2" name="Commune" tableColumnId="2"/>
      <queryTableField id="3" name="Categorie" tableColumnId="3"/>
      <queryTableField id="4" name="Objet" tableColumnId="4"/>
      <queryTableField id="5" name="Début réservation" tableColumnId="5"/>
      <queryTableField id="6" name="Fin réservation" tableColumnId="6"/>
      <queryTableField id="7" name="Intervalle-date" tableColumnId="7"/>
      <queryTableField id="8" name="Durée" tableColumnId="8"/>
      <queryTableField id="9" name="Durée limite" tableColumnId="9"/>
      <queryTableField id="10" name="Contrôle durée" tableColumnId="10"/>
      <queryTableField id="11" name="Contrôle chevauchement" tableColumnId="11"/>
      <queryTableField id="12" name="Validation finale" tableColumnId="12"/>
      <queryTableField id="13" name="Dispo aujourd'hui" tableColumnId="1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F5677F-F17D-436D-8306-EA838CCCBA10}" name="Tableau1" displayName="Tableau1" ref="A1:M23" totalsRowShown="0" headerRowDxfId="40">
  <autoFilter ref="A1:M23" xr:uid="{B6F5677F-F17D-436D-8306-EA838CCCBA10}"/>
  <tableColumns count="13">
    <tableColumn id="10" xr3:uid="{B8804AEE-5FBF-43BE-845B-18ABC5DDE07A}" name="Date résa" dataDxfId="39"/>
    <tableColumn id="1" xr3:uid="{5FE77EC4-EB51-4FD1-B6F5-B43E014A49D2}" name="Commune"/>
    <tableColumn id="2" xr3:uid="{53085E23-CE01-4475-830F-F77574D5FDF9}" name="Categorie"/>
    <tableColumn id="3" xr3:uid="{1285DEF6-C56F-455E-BBEB-41CFC9BB40AA}" name="Objet"/>
    <tableColumn id="4" xr3:uid="{3BB3B791-9C9B-47D7-B581-5DEB58BB743C}" name="Début réservation" dataDxfId="38"/>
    <tableColumn id="5" xr3:uid="{9D48E892-B5C1-4870-8156-1F42927ACAA6}" name="Fin réservation" dataDxfId="37"/>
    <tableColumn id="6" xr3:uid="{23B09C06-C778-4E3C-A94B-8DA8F36F74DE}" name="Intervalle-date" dataDxfId="36">
      <calculatedColumnFormula>TEXT(Tableau1[[#This Row],[Début réservation]],"jj/mm/aa") &amp; " - " &amp; TEXT(Tableau1[[#This Row],[Fin réservation]],"jj/mm/aa")</calculatedColumnFormula>
    </tableColumn>
    <tableColumn id="12" xr3:uid="{34D60BB1-9E30-4471-B77D-86A6E713447A}" name="Durée" dataDxfId="35">
      <calculatedColumnFormula>Tableau1[[#This Row],[Fin réservation]]-Tableau1[[#This Row],[Début réservation]]</calculatedColumnFormula>
    </tableColumn>
    <tableColumn id="13" xr3:uid="{C385489E-A0CF-4DE0-8136-F7D8A09429D2}" name="Durée limite" dataDxfId="34">
      <calculatedColumnFormula>IF(OR(Tableau1[[#This Row],[Objet]]=37,Tableau1[[#This Row],[Objet]]=35,Tableau1[[#This Row],[Objet]]=33,Tableau1[[#This Row],[Objet]]=31,Tableau1[[#This Row],[Objet]]=30),21,42)</calculatedColumnFormula>
    </tableColumn>
    <tableColumn id="9" xr3:uid="{B5C7CECE-9C9D-4F65-B27B-F2C23AF57FCF}" name="Contrôle de la durée" dataDxfId="33">
      <calculatedColumnFormula>IFERROR(IF(Tableau1[[#This Row],[Durée]]&lt;=Tableau1[[#This Row],[Durée limite]],"Valide","Invalide"),"")</calculatedColumnFormula>
    </tableColumn>
    <tableColumn id="7" xr3:uid="{0AA546A7-0922-4DCC-8115-E9D0D068263D}" name="Contrôle des chevauchements">
      <calculatedColumnFormula array="1">IF(C2="","",IF(SUMPRODUCT((E2&gt;=E$1:E1)*(E2&lt;=F$1:F1))*SUMPRODUCT(((C$1:C1=C2)*(D$1:D1=D2)))=0,"Creneau libre","Déjà réservé"))</calculatedColumnFormula>
    </tableColumn>
    <tableColumn id="8" xr3:uid="{1146A93B-16DE-419F-B565-BD69913BA001}" name="Validation finale" dataDxfId="32">
      <calculatedColumnFormula>IFERROR(IF(AND(Tableau1[[#This Row],[Contrôle de la durée]]="Valide",Tableau1[[#This Row],[Contrôle des chevauchements]]="Creneau libre"),"Validé","Non validé"),"")</calculatedColumnFormula>
    </tableColumn>
    <tableColumn id="11" xr3:uid="{61541B19-008E-4006-AA6A-053D2208006C}" name="Dispo aujourd'hui" dataDxfId="31">
      <calculatedColumnFormula array="1">IF(SUMPRODUCT((D$2:D$23=D2)*(E$2:E$23&lt;=TODAY())*(F$2:F$23&gt;=TODAY()))&gt;0,"Non disponible","Disponible")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D69078-B68C-4557-ACCA-BC415DBE8441}" name="T_Duree" displayName="T_Duree" ref="A1:B16" totalsRowShown="0" headerRowDxfId="30">
  <autoFilter ref="A1:B16" xr:uid="{95D69078-B68C-4557-ACCA-BC415DBE8441}"/>
  <tableColumns count="2">
    <tableColumn id="1" xr3:uid="{00206646-3D0C-4F79-A36F-627F2359D78F}" name="Objet" dataDxfId="29"/>
    <tableColumn id="2" xr3:uid="{AB5F9DC0-6AD7-47F5-B2F7-C051AF57C2E2}" name="Durée Max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421EF91-CB11-4F9A-B26D-D4E692AF6125}" name="T_Resa" displayName="T_Resa" ref="A1:F23" totalsRowShown="0" headerRowDxfId="27" dataDxfId="25" headerRowBorderDxfId="26" tableBorderDxfId="24" totalsRowBorderDxfId="23">
  <autoFilter ref="A1:F23" xr:uid="{9421EF91-CB11-4F9A-B26D-D4E692AF6125}"/>
  <tableColumns count="6">
    <tableColumn id="1" xr3:uid="{67798E38-7596-4B12-AEE6-56B3D1F8BDED}" name="Date résa" dataDxfId="22"/>
    <tableColumn id="2" xr3:uid="{F004E84B-E684-48BF-9A9F-E2AD078851E7}" name="Commune" dataDxfId="21"/>
    <tableColumn id="3" xr3:uid="{4033286F-6EEF-452C-B999-C7D3C381AFBB}" name="Categorie" dataDxfId="20"/>
    <tableColumn id="4" xr3:uid="{F5A1C4B2-B2C8-4AFE-B2F9-FB0C4AD19FA5}" name="Objet" dataDxfId="19"/>
    <tableColumn id="5" xr3:uid="{D3DDC3C6-4480-4B90-9249-72AF5D3461BD}" name="Début réservation" dataDxfId="18"/>
    <tableColumn id="6" xr3:uid="{F7AF9654-3F2D-4676-9FE5-7414342D0561}" name="Fin réservation" dataDxfId="1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F57C168-DD5B-4BD2-BAAB-0558452D7283}" name="T_Recap" displayName="T_Recap" ref="A1:M26" tableType="queryTable" totalsRowShown="0" headerRowDxfId="16" dataDxfId="15">
  <autoFilter ref="A1:M26" xr:uid="{0F57C168-DD5B-4BD2-BAAB-0558452D7283}"/>
  <tableColumns count="13">
    <tableColumn id="1" xr3:uid="{9BCED42B-4052-4794-AC56-6141F645940D}" uniqueName="1" name="Date résa" queryTableFieldId="1" dataDxfId="14"/>
    <tableColumn id="2" xr3:uid="{7A1FB8E3-A1E2-4698-8EEB-45EEE1D52AFC}" uniqueName="2" name="Commune" queryTableFieldId="2" dataDxfId="13"/>
    <tableColumn id="3" xr3:uid="{ADA60975-87E3-4BF3-ABC9-426BFC7B18E2}" uniqueName="3" name="Categorie" queryTableFieldId="3" dataDxfId="12"/>
    <tableColumn id="4" xr3:uid="{DF817DC7-9EB5-4A3A-8E8A-3AB45FA82C5D}" uniqueName="4" name="Objet" queryTableFieldId="4" dataDxfId="11"/>
    <tableColumn id="5" xr3:uid="{879E4AE0-8E31-4677-88C9-04A7C9EDAD97}" uniqueName="5" name="Début réservation" queryTableFieldId="5" dataDxfId="10"/>
    <tableColumn id="6" xr3:uid="{53C7B04D-0DBB-4417-9086-BD9B28F76BA9}" uniqueName="6" name="Fin réservation" queryTableFieldId="6" dataDxfId="9"/>
    <tableColumn id="7" xr3:uid="{C9E904B8-525A-4C9E-A461-1BA68BAE8A80}" uniqueName="7" name="Intervalle-date" queryTableFieldId="7" dataDxfId="8"/>
    <tableColumn id="8" xr3:uid="{5D392B0E-0DA0-437D-9011-D86131ED2031}" uniqueName="8" name="Durée" queryTableFieldId="8" dataDxfId="7"/>
    <tableColumn id="9" xr3:uid="{92772D04-2538-4AFB-9DC5-D3B716B09E4D}" uniqueName="9" name="Durée limite" queryTableFieldId="9" dataDxfId="6"/>
    <tableColumn id="10" xr3:uid="{216C02B5-0DFF-48FD-8665-9FA39988178D}" uniqueName="10" name="Contrôle durée" queryTableFieldId="10" dataDxfId="5"/>
    <tableColumn id="11" xr3:uid="{662F1EC6-CA6A-41E4-8814-890D5126D4A3}" uniqueName="11" name="Contrôle chevauchement" queryTableFieldId="11" dataDxfId="4"/>
    <tableColumn id="12" xr3:uid="{55A702ED-9E4C-43EF-99F1-BEBC3E912396}" uniqueName="12" name="Validation finale" queryTableFieldId="12" dataDxfId="3"/>
    <tableColumn id="13" xr3:uid="{D1D549AB-B476-4C68-8CD6-818059691197}" uniqueName="13" name="Dispo aujourd'hui" queryTableFieldId="13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159DB-5EFC-49EB-9712-18BCDDA7165D}">
  <dimension ref="A1:M23"/>
  <sheetViews>
    <sheetView workbookViewId="0"/>
  </sheetViews>
  <sheetFormatPr baseColWidth="10" defaultRowHeight="15" x14ac:dyDescent="0.25"/>
  <cols>
    <col min="1" max="1" width="14.140625" bestFit="1" customWidth="1"/>
  </cols>
  <sheetData>
    <row r="1" spans="1:13" ht="60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4" t="s">
        <v>9</v>
      </c>
      <c r="K1" s="5" t="s">
        <v>10</v>
      </c>
      <c r="L1" s="6" t="s">
        <v>11</v>
      </c>
      <c r="M1" s="7" t="s">
        <v>12</v>
      </c>
    </row>
    <row r="2" spans="1:13" x14ac:dyDescent="0.25">
      <c r="A2" s="8">
        <v>45838.416666666664</v>
      </c>
      <c r="B2" t="s">
        <v>13</v>
      </c>
      <c r="C2" t="s">
        <v>14</v>
      </c>
      <c r="D2" t="s">
        <v>15</v>
      </c>
      <c r="E2" s="9">
        <v>45844</v>
      </c>
      <c r="F2" s="9">
        <v>45849</v>
      </c>
      <c r="G2" s="9" t="str">
        <f>TEXT(Tableau1[[#This Row],[Début réservation]],"jj/mm/aa") &amp; " - " &amp; TEXT(Tableau1[[#This Row],[Fin réservation]],"jj/mm/aa")</f>
        <v>06/07/25 - 11/07/25</v>
      </c>
      <c r="H2" s="10">
        <f>Tableau1[[#This Row],[Fin réservation]]-Tableau1[[#This Row],[Début réservation]]</f>
        <v>5</v>
      </c>
      <c r="I2" s="10">
        <f>IF(OR(Tableau1[[#This Row],[Objet]]=37,Tableau1[[#This Row],[Objet]]=35,Tableau1[[#This Row],[Objet]]=33,Tableau1[[#This Row],[Objet]]=31,Tableau1[[#This Row],[Objet]]=30),21,42)</f>
        <v>42</v>
      </c>
      <c r="J2" s="10" t="str">
        <f>IFERROR(IF(Tableau1[[#This Row],[Durée]]&lt;=Tableau1[[#This Row],[Durée limite]],"Valide","Invalide"),"")</f>
        <v>Valide</v>
      </c>
      <c r="K2" t="str" cm="1">
        <f t="array" ref="K2">IF(C2="","",IF(SUMPRODUCT((E2&gt;=E$1:E1)*(E2&lt;=F$1:F1))*SUMPRODUCT(((C$1:C1=C2)*(D$1:D1=D2)))=0,"Creneau libre","Déjà réservé"))</f>
        <v>Creneau libre</v>
      </c>
      <c r="L2" t="str">
        <f>IFERROR(IF(AND(Tableau1[[#This Row],[Contrôle de la durée]]="Valide",Tableau1[[#This Row],[Contrôle des chevauchements]]="Creneau libre"),"Validé","Non validé"),"")</f>
        <v>Validé</v>
      </c>
      <c r="M2" t="str" cm="1">
        <f t="array" aca="1" ref="M2" ca="1">IF(SUMPRODUCT((D$2:D$23=D2)*(E$2:E$23&lt;=TODAY())*(F$2:F$23&gt;=TODAY()))&gt;0,"Non disponible","Disponible")</f>
        <v>Disponible</v>
      </c>
    </row>
    <row r="3" spans="1:13" x14ac:dyDescent="0.25">
      <c r="A3" s="8">
        <v>45838.5</v>
      </c>
      <c r="B3" t="s">
        <v>16</v>
      </c>
      <c r="C3" t="s">
        <v>14</v>
      </c>
      <c r="D3">
        <v>10</v>
      </c>
      <c r="E3" s="9">
        <v>45845</v>
      </c>
      <c r="F3" s="9">
        <v>45942</v>
      </c>
      <c r="G3" s="9" t="str">
        <f>TEXT(Tableau1[[#This Row],[Début réservation]],"jj/mm/aa") &amp; " - " &amp; TEXT(Tableau1[[#This Row],[Fin réservation]],"jj/mm/aa")</f>
        <v>07/07/25 - 12/10/25</v>
      </c>
      <c r="H3" s="10">
        <f>Tableau1[[#This Row],[Fin réservation]]-Tableau1[[#This Row],[Début réservation]]</f>
        <v>97</v>
      </c>
      <c r="I3" s="10">
        <f>IF(OR(Tableau1[[#This Row],[Objet]]=37,Tableau1[[#This Row],[Objet]]=35,Tableau1[[#This Row],[Objet]]=33,Tableau1[[#This Row],[Objet]]=31,Tableau1[[#This Row],[Objet]]=30),21,42)</f>
        <v>42</v>
      </c>
      <c r="J3" s="10" t="str">
        <f>IFERROR(IF(Tableau1[[#This Row],[Durée]]&lt;=Tableau1[[#This Row],[Durée limite]],"Valide","Invalide"),"")</f>
        <v>Invalide</v>
      </c>
      <c r="K3" t="str" cm="1">
        <f t="array" ref="K3">IF(C3="","",IF(SUMPRODUCT((E3&gt;=E$1:E2)*(E3&lt;=F$1:F2))*SUMPRODUCT(((C$1:C2=C3)*(D$1:D2=D3)))=0,"Creneau libre","Déjà réservé"))</f>
        <v>Creneau libre</v>
      </c>
      <c r="L3" t="str">
        <f>IFERROR(IF(AND(Tableau1[[#This Row],[Contrôle de la durée]]="Valide",Tableau1[[#This Row],[Contrôle des chevauchements]]="Creneau libre"),"Validé","Non validé"),"")</f>
        <v>Non validé</v>
      </c>
      <c r="M3" t="str" cm="1">
        <f t="array" aca="1" ref="M3" ca="1">IF(SUMPRODUCT((D$2:D$23=D3)*(E$2:E$23&lt;=TODAY())*(F$2:F$23&gt;=TODAY()))&gt;0,"Non disponible","Disponible")</f>
        <v>Non disponible</v>
      </c>
    </row>
    <row r="4" spans="1:13" x14ac:dyDescent="0.25">
      <c r="A4" s="8">
        <v>45838.583333333336</v>
      </c>
      <c r="B4" t="s">
        <v>17</v>
      </c>
      <c r="C4" t="s">
        <v>14</v>
      </c>
      <c r="D4">
        <v>12</v>
      </c>
      <c r="E4" s="9">
        <v>45975</v>
      </c>
      <c r="F4" s="9">
        <v>46038</v>
      </c>
      <c r="G4" s="9" t="str">
        <f>TEXT(Tableau1[[#This Row],[Début réservation]],"jj/mm/aa") &amp; " - " &amp; TEXT(Tableau1[[#This Row],[Fin réservation]],"jj/mm/aa")</f>
        <v>14/11/25 - 16/01/26</v>
      </c>
      <c r="H4" s="10">
        <f>Tableau1[[#This Row],[Fin réservation]]-Tableau1[[#This Row],[Début réservation]]</f>
        <v>63</v>
      </c>
      <c r="I4" s="10">
        <f>IF(OR(Tableau1[[#This Row],[Objet]]=37,Tableau1[[#This Row],[Objet]]=35,Tableau1[[#This Row],[Objet]]=33,Tableau1[[#This Row],[Objet]]=31,Tableau1[[#This Row],[Objet]]=30),21,42)</f>
        <v>42</v>
      </c>
      <c r="J4" s="10" t="str">
        <f>IFERROR(IF(Tableau1[[#This Row],[Durée]]&lt;=Tableau1[[#This Row],[Durée limite]],"Valide","Invalide"),"")</f>
        <v>Invalide</v>
      </c>
      <c r="K4" t="str" cm="1">
        <f t="array" ref="K4">IF(C4="","",IF(SUMPRODUCT((E4&gt;=E$1:E3)*(E4&lt;=F$1:F3))*SUMPRODUCT(((C$1:C3=C4)*(D$1:D3=D4)))=0,"Creneau libre","Déjà réservé"))</f>
        <v>Creneau libre</v>
      </c>
      <c r="L4" t="str">
        <f>IFERROR(IF(AND(Tableau1[[#This Row],[Contrôle de la durée]]="Valide",Tableau1[[#This Row],[Contrôle des chevauchements]]="Creneau libre"),"Validé","Non validé"),"")</f>
        <v>Non validé</v>
      </c>
      <c r="M4" t="str" cm="1">
        <f t="array" aca="1" ref="M4" ca="1">IF(SUMPRODUCT((D$2:D$23=D4)*(E$2:E$23&lt;=TODAY())*(F$2:F$23&gt;=TODAY()))&gt;0,"Non disponible","Disponible")</f>
        <v>Disponible</v>
      </c>
    </row>
    <row r="5" spans="1:13" x14ac:dyDescent="0.25">
      <c r="A5" s="8">
        <v>45838.590277777781</v>
      </c>
      <c r="B5" t="s">
        <v>18</v>
      </c>
      <c r="C5" t="s">
        <v>14</v>
      </c>
      <c r="D5">
        <v>14</v>
      </c>
      <c r="E5" s="9">
        <v>45838</v>
      </c>
      <c r="F5" s="9">
        <v>45849</v>
      </c>
      <c r="G5" s="9" t="str">
        <f>TEXT(Tableau1[[#This Row],[Début réservation]],"jj/mm/aa") &amp; " - " &amp; TEXT(Tableau1[[#This Row],[Fin réservation]],"jj/mm/aa")</f>
        <v>30/06/25 - 11/07/25</v>
      </c>
      <c r="H5" s="10">
        <f>Tableau1[[#This Row],[Fin réservation]]-Tableau1[[#This Row],[Début réservation]]</f>
        <v>11</v>
      </c>
      <c r="I5" s="10">
        <f>IF(OR(Tableau1[[#This Row],[Objet]]=37,Tableau1[[#This Row],[Objet]]=35,Tableau1[[#This Row],[Objet]]=33,Tableau1[[#This Row],[Objet]]=31,Tableau1[[#This Row],[Objet]]=30),21,42)</f>
        <v>42</v>
      </c>
      <c r="J5" s="10" t="str">
        <f>IFERROR(IF(Tableau1[[#This Row],[Durée]]&lt;=Tableau1[[#This Row],[Durée limite]],"Valide","Invalide"),"")</f>
        <v>Valide</v>
      </c>
      <c r="K5" t="str" cm="1">
        <f t="array" ref="K5">IF(C5="","",IF(SUMPRODUCT((E5&gt;=E$1:E4)*(E5&lt;=F$1:F4))*SUMPRODUCT(((C$1:C4=C5)*(D$1:D4=D5)))=0,"Creneau libre","Déjà réservé"))</f>
        <v>Creneau libre</v>
      </c>
      <c r="L5" t="str">
        <f>IFERROR(IF(AND(Tableau1[[#This Row],[Contrôle de la durée]]="Valide",Tableau1[[#This Row],[Contrôle des chevauchements]]="Creneau libre"),"Validé","Non validé"),"")</f>
        <v>Validé</v>
      </c>
      <c r="M5" t="str" cm="1">
        <f t="array" aca="1" ref="M5" ca="1">IF(SUMPRODUCT((D$2:D$23=D5)*(E$2:E$23&lt;=TODAY())*(F$2:F$23&gt;=TODAY()))&gt;0,"Non disponible","Disponible")</f>
        <v>Disponible</v>
      </c>
    </row>
    <row r="6" spans="1:13" x14ac:dyDescent="0.25">
      <c r="A6" s="8">
        <v>45838.597222222219</v>
      </c>
      <c r="B6" t="s">
        <v>19</v>
      </c>
      <c r="C6" t="s">
        <v>14</v>
      </c>
      <c r="D6">
        <v>10</v>
      </c>
      <c r="E6" s="9">
        <v>45839</v>
      </c>
      <c r="F6" s="9">
        <v>45848</v>
      </c>
      <c r="G6" s="9" t="str">
        <f>TEXT(Tableau1[[#This Row],[Début réservation]],"jj/mm/aa") &amp; " - " &amp; TEXT(Tableau1[[#This Row],[Fin réservation]],"jj/mm/aa")</f>
        <v>01/07/25 - 10/07/25</v>
      </c>
      <c r="H6" s="10">
        <f>Tableau1[[#This Row],[Fin réservation]]-Tableau1[[#This Row],[Début réservation]]</f>
        <v>9</v>
      </c>
      <c r="I6" s="10">
        <f>IF(OR(Tableau1[[#This Row],[Objet]]=37,Tableau1[[#This Row],[Objet]]=35,Tableau1[[#This Row],[Objet]]=33,Tableau1[[#This Row],[Objet]]=31,Tableau1[[#This Row],[Objet]]=30),21,42)</f>
        <v>42</v>
      </c>
      <c r="J6" s="10" t="str">
        <f>IFERROR(IF(Tableau1[[#This Row],[Durée]]&lt;=Tableau1[[#This Row],[Durée limite]],"Valide","Invalide"),"")</f>
        <v>Valide</v>
      </c>
      <c r="K6" t="str" cm="1">
        <f t="array" ref="K6">IF(C6="","",IF(SUMPRODUCT((E6&gt;=E$1:E5)*(E6&lt;=F$1:F5))*SUMPRODUCT(((C$1:C5=C6)*(D$1:D5=D6)))=0,"Creneau libre","Déjà réservé"))</f>
        <v>Déjà réservé</v>
      </c>
      <c r="L6" t="str">
        <f>IFERROR(IF(AND(Tableau1[[#This Row],[Contrôle de la durée]]="Valide",Tableau1[[#This Row],[Contrôle des chevauchements]]="Creneau libre"),"Validé","Non validé"),"")</f>
        <v>Non validé</v>
      </c>
      <c r="M6" t="str" cm="1">
        <f t="array" aca="1" ref="M6" ca="1">IF(SUMPRODUCT((D$2:D$23=D6)*(E$2:E$23&lt;=TODAY())*(F$2:F$23&gt;=TODAY()))&gt;0,"Non disponible","Disponible")</f>
        <v>Non disponible</v>
      </c>
    </row>
    <row r="7" spans="1:13" x14ac:dyDescent="0.25">
      <c r="A7" s="8">
        <v>45838.680555555555</v>
      </c>
      <c r="B7" t="s">
        <v>16</v>
      </c>
      <c r="C7" t="s">
        <v>20</v>
      </c>
      <c r="D7">
        <v>20</v>
      </c>
      <c r="E7" s="9">
        <v>45842</v>
      </c>
      <c r="F7" s="9">
        <v>45844</v>
      </c>
      <c r="G7" s="9" t="str">
        <f>TEXT(Tableau1[[#This Row],[Début réservation]],"jj/mm/aa") &amp; " - " &amp; TEXT(Tableau1[[#This Row],[Fin réservation]],"jj/mm/aa")</f>
        <v>04/07/25 - 06/07/25</v>
      </c>
      <c r="H7" s="10">
        <f>Tableau1[[#This Row],[Fin réservation]]-Tableau1[[#This Row],[Début réservation]]</f>
        <v>2</v>
      </c>
      <c r="I7" s="10">
        <f>IF(OR(Tableau1[[#This Row],[Objet]]=37,Tableau1[[#This Row],[Objet]]=35,Tableau1[[#This Row],[Objet]]=33,Tableau1[[#This Row],[Objet]]=31,Tableau1[[#This Row],[Objet]]=30),21,42)</f>
        <v>42</v>
      </c>
      <c r="J7" s="10" t="str">
        <f>IFERROR(IF(Tableau1[[#This Row],[Durée]]&lt;=Tableau1[[#This Row],[Durée limite]],"Valide","Invalide"),"")</f>
        <v>Valide</v>
      </c>
      <c r="K7" t="str" cm="1">
        <f t="array" ref="K7">IF(C7="","",IF(SUMPRODUCT((E7&gt;=E$1:E6)*(E7&lt;=F$1:F6))*SUMPRODUCT(((C$1:C6=C7)*(D$1:D6=D7)))=0,"Creneau libre","Déjà réservé"))</f>
        <v>Creneau libre</v>
      </c>
      <c r="L7" t="str">
        <f>IFERROR(IF(AND(Tableau1[[#This Row],[Contrôle de la durée]]="Valide",Tableau1[[#This Row],[Contrôle des chevauchements]]="Creneau libre"),"Validé","Non validé"),"")</f>
        <v>Validé</v>
      </c>
      <c r="M7" t="str" cm="1">
        <f t="array" aca="1" ref="M7" ca="1">IF(SUMPRODUCT((D$2:D$23=D7)*(E$2:E$23&lt;=TODAY())*(F$2:F$23&gt;=TODAY()))&gt;0,"Non disponible","Disponible")</f>
        <v>Disponible</v>
      </c>
    </row>
    <row r="8" spans="1:13" x14ac:dyDescent="0.25">
      <c r="A8" s="8">
        <v>45838.722222222219</v>
      </c>
      <c r="B8" t="s">
        <v>21</v>
      </c>
      <c r="C8" t="s">
        <v>20</v>
      </c>
      <c r="D8">
        <v>21</v>
      </c>
      <c r="E8" s="9">
        <v>45864</v>
      </c>
      <c r="F8" s="9">
        <v>45872</v>
      </c>
      <c r="G8" s="9" t="str">
        <f>TEXT(Tableau1[[#This Row],[Début réservation]],"jj/mm/aa") &amp; " - " &amp; TEXT(Tableau1[[#This Row],[Fin réservation]],"jj/mm/aa")</f>
        <v>26/07/25 - 03/08/25</v>
      </c>
      <c r="H8" s="10">
        <f>Tableau1[[#This Row],[Fin réservation]]-Tableau1[[#This Row],[Début réservation]]</f>
        <v>8</v>
      </c>
      <c r="I8" s="10">
        <f>IF(OR(Tableau1[[#This Row],[Objet]]=37,Tableau1[[#This Row],[Objet]]=35,Tableau1[[#This Row],[Objet]]=33,Tableau1[[#This Row],[Objet]]=31,Tableau1[[#This Row],[Objet]]=30),21,42)</f>
        <v>42</v>
      </c>
      <c r="J8" s="10" t="str">
        <f>IFERROR(IF(Tableau1[[#This Row],[Durée]]&lt;=Tableau1[[#This Row],[Durée limite]],"Valide","Invalide"),"")</f>
        <v>Valide</v>
      </c>
      <c r="K8" t="str" cm="1">
        <f t="array" ref="K8">IF(C8="","",IF(SUMPRODUCT((E8&gt;=E$1:E7)*(E8&lt;=F$1:F7))*SUMPRODUCT(((C$1:C7=C8)*(D$1:D7=D8)))=0,"Creneau libre","Déjà réservé"))</f>
        <v>Creneau libre</v>
      </c>
      <c r="L8" t="str">
        <f>IFERROR(IF(AND(Tableau1[[#This Row],[Contrôle de la durée]]="Valide",Tableau1[[#This Row],[Contrôle des chevauchements]]="Creneau libre"),"Validé","Non validé"),"")</f>
        <v>Validé</v>
      </c>
      <c r="M8" t="str" cm="1">
        <f t="array" aca="1" ref="M8" ca="1">IF(SUMPRODUCT((D$2:D$23=D8)*(E$2:E$23&lt;=TODAY())*(F$2:F$23&gt;=TODAY()))&gt;0,"Non disponible","Disponible")</f>
        <v>Disponible</v>
      </c>
    </row>
    <row r="9" spans="1:13" x14ac:dyDescent="0.25">
      <c r="A9" s="8">
        <v>45839</v>
      </c>
      <c r="B9" t="s">
        <v>16</v>
      </c>
      <c r="C9" t="s">
        <v>14</v>
      </c>
      <c r="D9">
        <v>14</v>
      </c>
      <c r="E9" s="9">
        <v>45839</v>
      </c>
      <c r="F9" s="9">
        <v>45873</v>
      </c>
      <c r="G9" s="9" t="str">
        <f>TEXT(Tableau1[[#This Row],[Début réservation]],"jj/mm/aa") &amp; " - " &amp; TEXT(Tableau1[[#This Row],[Fin réservation]],"jj/mm/aa")</f>
        <v>01/07/25 - 04/08/25</v>
      </c>
      <c r="H9" s="10">
        <f>Tableau1[[#This Row],[Fin réservation]]-Tableau1[[#This Row],[Début réservation]]</f>
        <v>34</v>
      </c>
      <c r="I9" s="10">
        <f>IF(OR(Tableau1[[#This Row],[Objet]]=37,Tableau1[[#This Row],[Objet]]=35,Tableau1[[#This Row],[Objet]]=33,Tableau1[[#This Row],[Objet]]=31,Tableau1[[#This Row],[Objet]]=30),21,42)</f>
        <v>42</v>
      </c>
      <c r="J9" s="10" t="str">
        <f>IFERROR(IF(Tableau1[[#This Row],[Durée]]&lt;=Tableau1[[#This Row],[Durée limite]],"Valide","Invalide"),"")</f>
        <v>Valide</v>
      </c>
      <c r="K9" t="str" cm="1">
        <f t="array" ref="K9">IF(C9="","",IF(SUMPRODUCT((E9&gt;=E$1:E8)*(E9&lt;=F$1:F8))*SUMPRODUCT(((C$1:C8=C9)*(D$1:D8=D9)))=0,"Creneau libre","Déjà réservé"))</f>
        <v>Déjà réservé</v>
      </c>
      <c r="L9" t="str">
        <f>IFERROR(IF(AND(Tableau1[[#This Row],[Contrôle de la durée]]="Valide",Tableau1[[#This Row],[Contrôle des chevauchements]]="Creneau libre"),"Validé","Non validé"),"")</f>
        <v>Non validé</v>
      </c>
      <c r="M9" t="str" cm="1">
        <f t="array" aca="1" ref="M9" ca="1">IF(SUMPRODUCT((D$2:D$23=D9)*(E$2:E$23&lt;=TODAY())*(F$2:F$23&gt;=TODAY()))&gt;0,"Non disponible","Disponible")</f>
        <v>Disponible</v>
      </c>
    </row>
    <row r="10" spans="1:13" x14ac:dyDescent="0.25">
      <c r="A10" s="8">
        <v>45839.208333333336</v>
      </c>
      <c r="B10" t="s">
        <v>13</v>
      </c>
      <c r="C10" t="s">
        <v>22</v>
      </c>
      <c r="D10">
        <v>31</v>
      </c>
      <c r="E10" s="9">
        <v>45864</v>
      </c>
      <c r="F10" s="9">
        <v>45872</v>
      </c>
      <c r="G10" s="9" t="str">
        <f>TEXT(Tableau1[[#This Row],[Début réservation]],"jj/mm/aa") &amp; " - " &amp; TEXT(Tableau1[[#This Row],[Fin réservation]],"jj/mm/aa")</f>
        <v>26/07/25 - 03/08/25</v>
      </c>
      <c r="H10" s="10">
        <f>Tableau1[[#This Row],[Fin réservation]]-Tableau1[[#This Row],[Début réservation]]</f>
        <v>8</v>
      </c>
      <c r="I10" s="10">
        <f>IF(OR(Tableau1[[#This Row],[Objet]]=37,Tableau1[[#This Row],[Objet]]=35,Tableau1[[#This Row],[Objet]]=33,Tableau1[[#This Row],[Objet]]=31,Tableau1[[#This Row],[Objet]]=30),21,42)</f>
        <v>21</v>
      </c>
      <c r="J10" s="10" t="str">
        <f>IFERROR(IF(Tableau1[[#This Row],[Durée]]&lt;=Tableau1[[#This Row],[Durée limite]],"Valide","Invalide"),"")</f>
        <v>Valide</v>
      </c>
      <c r="K10" t="str" cm="1">
        <f t="array" ref="K10">IF(C10="","",IF(SUMPRODUCT((E10&gt;=E$1:E9)*(E10&lt;=F$1:F9))*SUMPRODUCT(((C$1:C9=C10)*(D$1:D9=D10)))=0,"Creneau libre","Déjà réservé"))</f>
        <v>Creneau libre</v>
      </c>
      <c r="L10" t="str">
        <f>IFERROR(IF(AND(Tableau1[[#This Row],[Contrôle de la durée]]="Valide",Tableau1[[#This Row],[Contrôle des chevauchements]]="Creneau libre"),"Validé","Non validé"),"")</f>
        <v>Validé</v>
      </c>
      <c r="M10" t="str" cm="1">
        <f t="array" aca="1" ref="M10" ca="1">IF(SUMPRODUCT((D$2:D$23=D10)*(E$2:E$23&lt;=TODAY())*(F$2:F$23&gt;=TODAY()))&gt;0,"Non disponible","Disponible")</f>
        <v>Disponible</v>
      </c>
    </row>
    <row r="11" spans="1:13" x14ac:dyDescent="0.25">
      <c r="A11" s="8">
        <v>45839.25</v>
      </c>
      <c r="B11" t="s">
        <v>13</v>
      </c>
      <c r="C11" t="s">
        <v>20</v>
      </c>
      <c r="D11">
        <v>22</v>
      </c>
      <c r="E11" s="9">
        <v>45841</v>
      </c>
      <c r="F11" s="9">
        <v>45856</v>
      </c>
      <c r="G11" s="9" t="str">
        <f>TEXT(Tableau1[[#This Row],[Début réservation]],"jj/mm/aa") &amp; " - " &amp; TEXT(Tableau1[[#This Row],[Fin réservation]],"jj/mm/aa")</f>
        <v>03/07/25 - 18/07/25</v>
      </c>
      <c r="H11" s="10">
        <f>Tableau1[[#This Row],[Fin réservation]]-Tableau1[[#This Row],[Début réservation]]</f>
        <v>15</v>
      </c>
      <c r="I11" s="10">
        <f>IF(OR(Tableau1[[#This Row],[Objet]]=37,Tableau1[[#This Row],[Objet]]=35,Tableau1[[#This Row],[Objet]]=33,Tableau1[[#This Row],[Objet]]=31,Tableau1[[#This Row],[Objet]]=30),21,42)</f>
        <v>42</v>
      </c>
      <c r="J11" s="10" t="str">
        <f>IFERROR(IF(Tableau1[[#This Row],[Durée]]&lt;=Tableau1[[#This Row],[Durée limite]],"Valide","Invalide"),"")</f>
        <v>Valide</v>
      </c>
      <c r="K11" t="str" cm="1">
        <f t="array" ref="K11">IF(C11="","",IF(SUMPRODUCT((E11&gt;=E$1:E10)*(E11&lt;=F$1:F10))*SUMPRODUCT(((C$1:C10=C11)*(D$1:D10=D11)))=0,"Creneau libre","Déjà réservé"))</f>
        <v>Creneau libre</v>
      </c>
      <c r="L11" t="str">
        <f>IFERROR(IF(AND(Tableau1[[#This Row],[Contrôle de la durée]]="Valide",Tableau1[[#This Row],[Contrôle des chevauchements]]="Creneau libre"),"Validé","Non validé"),"")</f>
        <v>Validé</v>
      </c>
      <c r="M11" t="str" cm="1">
        <f t="array" aca="1" ref="M11" ca="1">IF(SUMPRODUCT((D$2:D$23=D11)*(E$2:E$23&lt;=TODAY())*(F$2:F$23&gt;=TODAY()))&gt;0,"Non disponible","Disponible")</f>
        <v>Non disponible</v>
      </c>
    </row>
    <row r="12" spans="1:13" x14ac:dyDescent="0.25">
      <c r="A12" s="8">
        <v>45839.256944444445</v>
      </c>
      <c r="B12" t="s">
        <v>23</v>
      </c>
      <c r="C12" t="s">
        <v>22</v>
      </c>
      <c r="D12">
        <v>30</v>
      </c>
      <c r="E12" s="9">
        <v>45839</v>
      </c>
      <c r="F12" s="9">
        <v>45843</v>
      </c>
      <c r="G12" s="9" t="str">
        <f>TEXT(Tableau1[[#This Row],[Début réservation]],"jj/mm/aa") &amp; " - " &amp; TEXT(Tableau1[[#This Row],[Fin réservation]],"jj/mm/aa")</f>
        <v>01/07/25 - 05/07/25</v>
      </c>
      <c r="H12" s="10">
        <f>Tableau1[[#This Row],[Fin réservation]]-Tableau1[[#This Row],[Début réservation]]</f>
        <v>4</v>
      </c>
      <c r="I12" s="10">
        <f>IF(OR(Tableau1[[#This Row],[Objet]]=37,Tableau1[[#This Row],[Objet]]=35,Tableau1[[#This Row],[Objet]]=33,Tableau1[[#This Row],[Objet]]=31,Tableau1[[#This Row],[Objet]]=30),21,42)</f>
        <v>21</v>
      </c>
      <c r="J12" s="10" t="str">
        <f>IFERROR(IF(Tableau1[[#This Row],[Durée]]&lt;=Tableau1[[#This Row],[Durée limite]],"Valide","Invalide"),"")</f>
        <v>Valide</v>
      </c>
      <c r="K12" t="str" cm="1">
        <f t="array" ref="K12">IF(C12="","",IF(SUMPRODUCT((E12&gt;=E$1:E11)*(E12&lt;=F$1:F11))*SUMPRODUCT(((C$1:C11=C12)*(D$1:D11=D12)))=0,"Creneau libre","Déjà réservé"))</f>
        <v>Creneau libre</v>
      </c>
      <c r="L12" t="str">
        <f>IFERROR(IF(AND(Tableau1[[#This Row],[Contrôle de la durée]]="Valide",Tableau1[[#This Row],[Contrôle des chevauchements]]="Creneau libre"),"Validé","Non validé"),"")</f>
        <v>Validé</v>
      </c>
      <c r="M12" t="str" cm="1">
        <f t="array" aca="1" ref="M12" ca="1">IF(SUMPRODUCT((D$2:D$23=D12)*(E$2:E$23&lt;=TODAY())*(F$2:F$23&gt;=TODAY()))&gt;0,"Non disponible","Disponible")</f>
        <v>Disponible</v>
      </c>
    </row>
    <row r="13" spans="1:13" x14ac:dyDescent="0.25">
      <c r="A13" s="8">
        <v>45839.263888888891</v>
      </c>
      <c r="B13" t="s">
        <v>24</v>
      </c>
      <c r="C13" t="s">
        <v>22</v>
      </c>
      <c r="D13">
        <v>31</v>
      </c>
      <c r="E13" s="9">
        <v>45840</v>
      </c>
      <c r="F13" s="9">
        <v>45844</v>
      </c>
      <c r="G13" s="9" t="str">
        <f>TEXT(Tableau1[[#This Row],[Début réservation]],"jj/mm/aa") &amp; " - " &amp; TEXT(Tableau1[[#This Row],[Fin réservation]],"jj/mm/aa")</f>
        <v>02/07/25 - 06/07/25</v>
      </c>
      <c r="H13" s="10">
        <f>Tableau1[[#This Row],[Fin réservation]]-Tableau1[[#This Row],[Début réservation]]</f>
        <v>4</v>
      </c>
      <c r="I13" s="10">
        <f>IF(OR(Tableau1[[#This Row],[Objet]]=37,Tableau1[[#This Row],[Objet]]=35,Tableau1[[#This Row],[Objet]]=33,Tableau1[[#This Row],[Objet]]=31,Tableau1[[#This Row],[Objet]]=30),21,42)</f>
        <v>21</v>
      </c>
      <c r="J13" s="10" t="str">
        <f>IFERROR(IF(Tableau1[[#This Row],[Durée]]&lt;=Tableau1[[#This Row],[Durée limite]],"Valide","Invalide"),"")</f>
        <v>Valide</v>
      </c>
      <c r="K13" t="str" cm="1">
        <f t="array" ref="K13">IF(C13="","",IF(SUMPRODUCT((E13&gt;=E$1:E12)*(E13&lt;=F$1:F12))*SUMPRODUCT(((C$1:C12=C13)*(D$1:D12=D13)))=0,"Creneau libre","Déjà réservé"))</f>
        <v>Déjà réservé</v>
      </c>
      <c r="L13" t="str">
        <f>IFERROR(IF(AND(Tableau1[[#This Row],[Contrôle de la durée]]="Valide",Tableau1[[#This Row],[Contrôle des chevauchements]]="Creneau libre"),"Validé","Non validé"),"")</f>
        <v>Non validé</v>
      </c>
      <c r="M13" t="str" cm="1">
        <f t="array" aca="1" ref="M13" ca="1">IF(SUMPRODUCT((D$2:D$23=D13)*(E$2:E$23&lt;=TODAY())*(F$2:F$23&gt;=TODAY()))&gt;0,"Non disponible","Disponible")</f>
        <v>Disponible</v>
      </c>
    </row>
    <row r="14" spans="1:13" x14ac:dyDescent="0.25">
      <c r="A14" s="8">
        <v>45839.267361111109</v>
      </c>
      <c r="B14" t="s">
        <v>13</v>
      </c>
      <c r="C14" t="s">
        <v>22</v>
      </c>
      <c r="D14">
        <v>30</v>
      </c>
      <c r="E14" s="9">
        <v>45843</v>
      </c>
      <c r="F14" s="9">
        <v>45863</v>
      </c>
      <c r="G14" s="9" t="str">
        <f>TEXT(Tableau1[[#This Row],[Début réservation]],"jj/mm/aa") &amp; " - " &amp; TEXT(Tableau1[[#This Row],[Fin réservation]],"jj/mm/aa")</f>
        <v>05/07/25 - 25/07/25</v>
      </c>
      <c r="H14" s="10">
        <f>Tableau1[[#This Row],[Fin réservation]]-Tableau1[[#This Row],[Début réservation]]</f>
        <v>20</v>
      </c>
      <c r="I14" s="10">
        <f>IF(OR(Tableau1[[#This Row],[Objet]]=37,Tableau1[[#This Row],[Objet]]=35,Tableau1[[#This Row],[Objet]]=33,Tableau1[[#This Row],[Objet]]=31,Tableau1[[#This Row],[Objet]]=30),21,42)</f>
        <v>21</v>
      </c>
      <c r="J14" s="10" t="str">
        <f>IFERROR(IF(Tableau1[[#This Row],[Durée]]&lt;=Tableau1[[#This Row],[Durée limite]],"Valide","Invalide"),"")</f>
        <v>Valide</v>
      </c>
      <c r="K14" t="str" cm="1">
        <f t="array" ref="K14">IF(C14="","",IF(SUMPRODUCT((E14&gt;=E$1:E13)*(E14&lt;=F$1:F13))*SUMPRODUCT(((C$1:C13=C14)*(D$1:D13=D14)))=0,"Creneau libre","Déjà réservé"))</f>
        <v>Déjà réservé</v>
      </c>
      <c r="L14" t="str">
        <f>IFERROR(IF(AND(Tableau1[[#This Row],[Contrôle de la durée]]="Valide",Tableau1[[#This Row],[Contrôle des chevauchements]]="Creneau libre"),"Validé","Non validé"),"")</f>
        <v>Non validé</v>
      </c>
      <c r="M14" t="str" cm="1">
        <f t="array" aca="1" ref="M14" ca="1">IF(SUMPRODUCT((D$2:D$23=D14)*(E$2:E$23&lt;=TODAY())*(F$2:F$23&gt;=TODAY()))&gt;0,"Non disponible","Disponible")</f>
        <v>Disponible</v>
      </c>
    </row>
    <row r="15" spans="1:13" x14ac:dyDescent="0.25">
      <c r="A15" s="8">
        <v>45839.270833333336</v>
      </c>
      <c r="B15" t="s">
        <v>13</v>
      </c>
      <c r="C15" t="s">
        <v>14</v>
      </c>
      <c r="D15">
        <v>10</v>
      </c>
      <c r="E15" s="9">
        <v>45842</v>
      </c>
      <c r="F15" s="9">
        <v>45856</v>
      </c>
      <c r="G15" s="9" t="str">
        <f>TEXT(Tableau1[[#This Row],[Début réservation]],"jj/mm/aa") &amp; " - " &amp; TEXT(Tableau1[[#This Row],[Fin réservation]],"jj/mm/aa")</f>
        <v>04/07/25 - 18/07/25</v>
      </c>
      <c r="H15" s="10">
        <f>Tableau1[[#This Row],[Fin réservation]]-Tableau1[[#This Row],[Début réservation]]</f>
        <v>14</v>
      </c>
      <c r="I15" s="10">
        <f>IF(OR(Tableau1[[#This Row],[Objet]]=37,Tableau1[[#This Row],[Objet]]=35,Tableau1[[#This Row],[Objet]]=33,Tableau1[[#This Row],[Objet]]=31,Tableau1[[#This Row],[Objet]]=30),21,42)</f>
        <v>42</v>
      </c>
      <c r="J15" s="10" t="str">
        <f>IFERROR(IF(Tableau1[[#This Row],[Durée]]&lt;=Tableau1[[#This Row],[Durée limite]],"Valide","Invalide"),"")</f>
        <v>Valide</v>
      </c>
      <c r="K15" t="str" cm="1">
        <f t="array" ref="K15">IF(C15="","",IF(SUMPRODUCT((E15&gt;=E$1:E14)*(E15&lt;=F$1:F14))*SUMPRODUCT(((C$1:C14=C15)*(D$1:D14=D15)))=0,"Creneau libre","Déjà réservé"))</f>
        <v>Déjà réservé</v>
      </c>
      <c r="L15" t="str">
        <f>IFERROR(IF(AND(Tableau1[[#This Row],[Contrôle de la durée]]="Valide",Tableau1[[#This Row],[Contrôle des chevauchements]]="Creneau libre"),"Validé","Non validé"),"")</f>
        <v>Non validé</v>
      </c>
      <c r="M15" t="str" cm="1">
        <f t="array" aca="1" ref="M15" ca="1">IF(SUMPRODUCT((D$2:D$23=D15)*(E$2:E$23&lt;=TODAY())*(F$2:F$23&gt;=TODAY()))&gt;0,"Non disponible","Disponible")</f>
        <v>Non disponible</v>
      </c>
    </row>
    <row r="16" spans="1:13" x14ac:dyDescent="0.25">
      <c r="A16" s="8">
        <v>45839.284722222219</v>
      </c>
      <c r="B16" t="s">
        <v>21</v>
      </c>
      <c r="C16" t="s">
        <v>14</v>
      </c>
      <c r="D16">
        <v>11</v>
      </c>
      <c r="E16" s="9">
        <v>45863</v>
      </c>
      <c r="F16" s="9">
        <v>45874</v>
      </c>
      <c r="G16" s="9" t="str">
        <f>TEXT(Tableau1[[#This Row],[Début réservation]],"jj/mm/aa") &amp; " - " &amp; TEXT(Tableau1[[#This Row],[Fin réservation]],"jj/mm/aa")</f>
        <v>25/07/25 - 05/08/25</v>
      </c>
      <c r="H16" s="10">
        <f>Tableau1[[#This Row],[Fin réservation]]-Tableau1[[#This Row],[Début réservation]]</f>
        <v>11</v>
      </c>
      <c r="I16" s="10">
        <f>IF(OR(Tableau1[[#This Row],[Objet]]=37,Tableau1[[#This Row],[Objet]]=35,Tableau1[[#This Row],[Objet]]=33,Tableau1[[#This Row],[Objet]]=31,Tableau1[[#This Row],[Objet]]=30),21,42)</f>
        <v>42</v>
      </c>
      <c r="J16" s="10" t="str">
        <f>IFERROR(IF(Tableau1[[#This Row],[Durée]]&lt;=Tableau1[[#This Row],[Durée limite]],"Valide","Invalide"),"")</f>
        <v>Valide</v>
      </c>
      <c r="K16" t="str" cm="1">
        <f t="array" ref="K16">IF(C16="","",IF(SUMPRODUCT((E16&gt;=E$1:E15)*(E16&lt;=F$1:F15))*SUMPRODUCT(((C$1:C15=C16)*(D$1:D15=D16)))=0,"Creneau libre","Déjà réservé"))</f>
        <v>Creneau libre</v>
      </c>
      <c r="L16" t="str">
        <f>IFERROR(IF(AND(Tableau1[[#This Row],[Contrôle de la durée]]="Valide",Tableau1[[#This Row],[Contrôle des chevauchements]]="Creneau libre"),"Validé","Non validé"),"")</f>
        <v>Validé</v>
      </c>
      <c r="M16" t="str" cm="1">
        <f t="array" aca="1" ref="M16" ca="1">IF(SUMPRODUCT((D$2:D$23=D16)*(E$2:E$23&lt;=TODAY())*(F$2:F$23&gt;=TODAY()))&gt;0,"Non disponible","Disponible")</f>
        <v>Disponible</v>
      </c>
    </row>
    <row r="17" spans="1:13" x14ac:dyDescent="0.25">
      <c r="A17" s="8">
        <v>45839.333333333336</v>
      </c>
      <c r="B17" t="s">
        <v>25</v>
      </c>
      <c r="C17" t="s">
        <v>22</v>
      </c>
      <c r="D17">
        <v>33</v>
      </c>
      <c r="E17" s="9">
        <v>45840</v>
      </c>
      <c r="F17" s="9">
        <v>45844</v>
      </c>
      <c r="G17" s="9" t="str">
        <f>TEXT(Tableau1[[#This Row],[Début réservation]],"jj/mm/aa") &amp; " - " &amp; TEXT(Tableau1[[#This Row],[Fin réservation]],"jj/mm/aa")</f>
        <v>02/07/25 - 06/07/25</v>
      </c>
      <c r="H17" s="10">
        <f>Tableau1[[#This Row],[Fin réservation]]-Tableau1[[#This Row],[Début réservation]]</f>
        <v>4</v>
      </c>
      <c r="I17" s="10">
        <f>IF(OR(Tableau1[[#This Row],[Objet]]=37,Tableau1[[#This Row],[Objet]]=35,Tableau1[[#This Row],[Objet]]=33,Tableau1[[#This Row],[Objet]]=31,Tableau1[[#This Row],[Objet]]=30),21,42)</f>
        <v>21</v>
      </c>
      <c r="J17" s="10" t="str">
        <f>IFERROR(IF(Tableau1[[#This Row],[Durée]]&lt;=Tableau1[[#This Row],[Durée limite]],"Valide","Invalide"),"")</f>
        <v>Valide</v>
      </c>
      <c r="K17" t="str" cm="1">
        <f t="array" ref="K17">IF(C17="","",IF(SUMPRODUCT((E17&gt;=E$1:E16)*(E17&lt;=F$1:F16))*SUMPRODUCT(((C$1:C16=C17)*(D$1:D16=D17)))=0,"Creneau libre","Déjà réservé"))</f>
        <v>Creneau libre</v>
      </c>
      <c r="L17" t="str">
        <f>IFERROR(IF(AND(Tableau1[[#This Row],[Contrôle de la durée]]="Valide",Tableau1[[#This Row],[Contrôle des chevauchements]]="Creneau libre"),"Validé","Non validé"),"")</f>
        <v>Validé</v>
      </c>
      <c r="M17" t="str" cm="1">
        <f t="array" aca="1" ref="M17" ca="1">IF(SUMPRODUCT((D$2:D$23=D17)*(E$2:E$23&lt;=TODAY())*(F$2:F$23&gt;=TODAY()))&gt;0,"Non disponible","Disponible")</f>
        <v>Disponible</v>
      </c>
    </row>
    <row r="18" spans="1:13" x14ac:dyDescent="0.25">
      <c r="A18" s="8">
        <v>45839.375</v>
      </c>
      <c r="B18" t="s">
        <v>25</v>
      </c>
      <c r="C18" t="s">
        <v>22</v>
      </c>
      <c r="D18">
        <v>35</v>
      </c>
      <c r="E18" s="9">
        <v>45841</v>
      </c>
      <c r="F18" s="9">
        <v>45843</v>
      </c>
      <c r="G18" s="9" t="str">
        <f>TEXT(Tableau1[[#This Row],[Début réservation]],"jj/mm/aa") &amp; " - " &amp; TEXT(Tableau1[[#This Row],[Fin réservation]],"jj/mm/aa")</f>
        <v>03/07/25 - 05/07/25</v>
      </c>
      <c r="H18" s="10">
        <f>Tableau1[[#This Row],[Fin réservation]]-Tableau1[[#This Row],[Début réservation]]</f>
        <v>2</v>
      </c>
      <c r="I18" s="10">
        <f>IF(OR(Tableau1[[#This Row],[Objet]]=37,Tableau1[[#This Row],[Objet]]=35,Tableau1[[#This Row],[Objet]]=33,Tableau1[[#This Row],[Objet]]=31,Tableau1[[#This Row],[Objet]]=30),21,42)</f>
        <v>21</v>
      </c>
      <c r="J18" s="10" t="str">
        <f>IFERROR(IF(Tableau1[[#This Row],[Durée]]&lt;=Tableau1[[#This Row],[Durée limite]],"Valide","Invalide"),"")</f>
        <v>Valide</v>
      </c>
      <c r="K18" t="str" cm="1">
        <f t="array" ref="K18">IF(C18="","",IF(SUMPRODUCT((E18&gt;=E$1:E17)*(E18&lt;=F$1:F17))*SUMPRODUCT(((C$1:C17=C18)*(D$1:D17=D18)))=0,"Creneau libre","Déjà réservé"))</f>
        <v>Creneau libre</v>
      </c>
      <c r="L18" t="str">
        <f>IFERROR(IF(AND(Tableau1[[#This Row],[Contrôle de la durée]]="Valide",Tableau1[[#This Row],[Contrôle des chevauchements]]="Creneau libre"),"Validé","Non validé"),"")</f>
        <v>Validé</v>
      </c>
      <c r="M18" t="str" cm="1">
        <f t="array" aca="1" ref="M18" ca="1">IF(SUMPRODUCT((D$2:D$23=D18)*(E$2:E$23&lt;=TODAY())*(F$2:F$23&gt;=TODAY()))&gt;0,"Non disponible","Disponible")</f>
        <v>Disponible</v>
      </c>
    </row>
    <row r="19" spans="1:13" x14ac:dyDescent="0.25">
      <c r="A19" s="8">
        <v>45839.416666666664</v>
      </c>
      <c r="B19" t="s">
        <v>25</v>
      </c>
      <c r="C19" t="s">
        <v>22</v>
      </c>
      <c r="D19">
        <v>37</v>
      </c>
      <c r="E19" s="9">
        <v>45940</v>
      </c>
      <c r="F19" s="9">
        <v>45942</v>
      </c>
      <c r="G19" s="9" t="str">
        <f>TEXT(Tableau1[[#This Row],[Début réservation]],"jj/mm/aa") &amp; " - " &amp; TEXT(Tableau1[[#This Row],[Fin réservation]],"jj/mm/aa")</f>
        <v>10/10/25 - 12/10/25</v>
      </c>
      <c r="H19" s="10">
        <f>Tableau1[[#This Row],[Fin réservation]]-Tableau1[[#This Row],[Début réservation]]</f>
        <v>2</v>
      </c>
      <c r="I19" s="10">
        <f>IF(OR(Tableau1[[#This Row],[Objet]]=37,Tableau1[[#This Row],[Objet]]=35,Tableau1[[#This Row],[Objet]]=33,Tableau1[[#This Row],[Objet]]=31,Tableau1[[#This Row],[Objet]]=30),21,42)</f>
        <v>21</v>
      </c>
      <c r="J19" s="10" t="str">
        <f>IFERROR(IF(Tableau1[[#This Row],[Durée]]&lt;=Tableau1[[#This Row],[Durée limite]],"Valide","Invalide"),"")</f>
        <v>Valide</v>
      </c>
      <c r="K19" t="str" cm="1">
        <f t="array" ref="K19">IF(C19="","",IF(SUMPRODUCT((E19&gt;=E$1:E18)*(E19&lt;=F$1:F18))*SUMPRODUCT(((C$1:C18=C19)*(D$1:D18=D19)))=0,"Creneau libre","Déjà réservé"))</f>
        <v>Creneau libre</v>
      </c>
      <c r="L19" t="str">
        <f>IFERROR(IF(AND(Tableau1[[#This Row],[Contrôle de la durée]]="Valide",Tableau1[[#This Row],[Contrôle des chevauchements]]="Creneau libre"),"Validé","Non validé"),"")</f>
        <v>Validé</v>
      </c>
      <c r="M19" t="str" cm="1">
        <f t="array" aca="1" ref="M19" ca="1">IF(SUMPRODUCT((D$2:D$23=D19)*(E$2:E$23&lt;=TODAY())*(F$2:F$23&gt;=TODAY()))&gt;0,"Non disponible","Disponible")</f>
        <v>Disponible</v>
      </c>
    </row>
    <row r="20" spans="1:13" x14ac:dyDescent="0.25">
      <c r="A20" s="8">
        <v>45839.4375</v>
      </c>
      <c r="B20" t="s">
        <v>26</v>
      </c>
      <c r="C20" t="s">
        <v>22</v>
      </c>
      <c r="D20">
        <v>37</v>
      </c>
      <c r="E20" s="9">
        <v>45939</v>
      </c>
      <c r="F20" s="9">
        <v>45943</v>
      </c>
      <c r="G20" s="9" t="str">
        <f>TEXT(Tableau1[[#This Row],[Début réservation]],"jj/mm/aa") &amp; " - " &amp; TEXT(Tableau1[[#This Row],[Fin réservation]],"jj/mm/aa")</f>
        <v>09/10/25 - 13/10/25</v>
      </c>
      <c r="H20" s="10">
        <f>Tableau1[[#This Row],[Fin réservation]]-Tableau1[[#This Row],[Début réservation]]</f>
        <v>4</v>
      </c>
      <c r="I20" s="10">
        <f>IF(OR(Tableau1[[#This Row],[Objet]]=37,Tableau1[[#This Row],[Objet]]=35,Tableau1[[#This Row],[Objet]]=33,Tableau1[[#This Row],[Objet]]=31,Tableau1[[#This Row],[Objet]]=30),21,42)</f>
        <v>21</v>
      </c>
      <c r="J20" s="10" t="str">
        <f>IFERROR(IF(Tableau1[[#This Row],[Durée]]&lt;=Tableau1[[#This Row],[Durée limite]],"Valide","Invalide"),"")</f>
        <v>Valide</v>
      </c>
      <c r="K20" t="str" cm="1">
        <f t="array" ref="K20">IF(C20="","",IF(SUMPRODUCT((E20&gt;=E$1:E19)*(E20&lt;=F$1:F19))*SUMPRODUCT(((C$1:C19=C20)*(D$1:D19=D20)))=0,"Creneau libre","Déjà réservé"))</f>
        <v>Déjà réservé</v>
      </c>
      <c r="L20" t="str">
        <f>IFERROR(IF(AND(Tableau1[[#This Row],[Contrôle de la durée]]="Valide",Tableau1[[#This Row],[Contrôle des chevauchements]]="Creneau libre"),"Validé","Non validé"),"")</f>
        <v>Non validé</v>
      </c>
      <c r="M20" t="str" cm="1">
        <f t="array" aca="1" ref="M20" ca="1">IF(SUMPRODUCT((D$2:D$23=D20)*(E$2:E$23&lt;=TODAY())*(F$2:F$23&gt;=TODAY()))&gt;0,"Non disponible","Disponible")</f>
        <v>Disponible</v>
      </c>
    </row>
    <row r="21" spans="1:13" x14ac:dyDescent="0.25">
      <c r="A21" s="8">
        <v>45839.447916666664</v>
      </c>
      <c r="B21" t="s">
        <v>13</v>
      </c>
      <c r="C21" t="s">
        <v>20</v>
      </c>
      <c r="D21">
        <v>22</v>
      </c>
      <c r="E21" s="9">
        <v>45839</v>
      </c>
      <c r="F21" s="9">
        <v>45899</v>
      </c>
      <c r="G21" s="9" t="str">
        <f>TEXT(Tableau1[[#This Row],[Début réservation]],"jj/mm/aa") &amp; " - " &amp; TEXT(Tableau1[[#This Row],[Fin réservation]],"jj/mm/aa")</f>
        <v>01/07/25 - 30/08/25</v>
      </c>
      <c r="H21" s="10">
        <f>Tableau1[[#This Row],[Fin réservation]]-Tableau1[[#This Row],[Début réservation]]</f>
        <v>60</v>
      </c>
      <c r="I21" s="10">
        <f>IF(OR(Tableau1[[#This Row],[Objet]]=37,Tableau1[[#This Row],[Objet]]=35,Tableau1[[#This Row],[Objet]]=33,Tableau1[[#This Row],[Objet]]=31,Tableau1[[#This Row],[Objet]]=30),21,42)</f>
        <v>42</v>
      </c>
      <c r="J21" s="10" t="str">
        <f>IFERROR(IF(Tableau1[[#This Row],[Durée]]&lt;=Tableau1[[#This Row],[Durée limite]],"Valide","Invalide"),"")</f>
        <v>Invalide</v>
      </c>
      <c r="K21" t="str" cm="1">
        <f t="array" ref="K21">IF(C21="","",IF(SUMPRODUCT((E21&gt;=E$1:E20)*(E21&lt;=F$1:F20))*SUMPRODUCT(((C$1:C20=C21)*(D$1:D20=D21)))=0,"Creneau libre","Déjà réservé"))</f>
        <v>Déjà réservé</v>
      </c>
      <c r="L21" t="str">
        <f>IFERROR(IF(AND(Tableau1[[#This Row],[Contrôle de la durée]]="Valide",Tableau1[[#This Row],[Contrôle des chevauchements]]="Creneau libre"),"Validé","Non validé"),"")</f>
        <v>Non validé</v>
      </c>
      <c r="M21" t="str" cm="1">
        <f t="array" aca="1" ref="M21" ca="1">IF(SUMPRODUCT((D$2:D$23=D21)*(E$2:E$23&lt;=TODAY())*(F$2:F$23&gt;=TODAY()))&gt;0,"Non disponible","Disponible")</f>
        <v>Non disponible</v>
      </c>
    </row>
    <row r="22" spans="1:13" x14ac:dyDescent="0.25">
      <c r="A22" s="8">
        <v>45839.456250000003</v>
      </c>
      <c r="B22" t="s">
        <v>27</v>
      </c>
      <c r="C22" t="s">
        <v>20</v>
      </c>
      <c r="D22">
        <v>22</v>
      </c>
      <c r="E22" s="9">
        <v>45894</v>
      </c>
      <c r="F22" s="9">
        <v>45896</v>
      </c>
      <c r="G22" s="9" t="str">
        <f>TEXT(Tableau1[[#This Row],[Début réservation]],"jj/mm/aa") &amp; " - " &amp; TEXT(Tableau1[[#This Row],[Fin réservation]],"jj/mm/aa")</f>
        <v>25/08/25 - 27/08/25</v>
      </c>
      <c r="H22" s="10">
        <f>Tableau1[[#This Row],[Fin réservation]]-Tableau1[[#This Row],[Début réservation]]</f>
        <v>2</v>
      </c>
      <c r="I22" s="10">
        <f>IF(OR(Tableau1[[#This Row],[Objet]]=37,Tableau1[[#This Row],[Objet]]=35,Tableau1[[#This Row],[Objet]]=33,Tableau1[[#This Row],[Objet]]=31,Tableau1[[#This Row],[Objet]]=30),21,42)</f>
        <v>42</v>
      </c>
      <c r="J22" s="10" t="str">
        <f>IFERROR(IF(Tableau1[[#This Row],[Durée]]&lt;=Tableau1[[#This Row],[Durée limite]],"Valide","Invalide"),"")</f>
        <v>Valide</v>
      </c>
      <c r="K22" t="str" cm="1">
        <f t="array" ref="K22">IF(C22="","",IF(SUMPRODUCT((E22&gt;=E$1:E21)*(E22&lt;=F$1:F21))*SUMPRODUCT(((C$1:C21=C22)*(D$1:D21=D22)))=0,"Creneau libre","Déjà réservé"))</f>
        <v>Déjà réservé</v>
      </c>
      <c r="L22" t="str">
        <f>IFERROR(IF(AND(Tableau1[[#This Row],[Contrôle de la durée]]="Valide",Tableau1[[#This Row],[Contrôle des chevauchements]]="Creneau libre"),"Validé","Non validé"),"")</f>
        <v>Non validé</v>
      </c>
      <c r="M22" t="str" cm="1">
        <f t="array" aca="1" ref="M22" ca="1">IF(SUMPRODUCT((D$2:D$23=D22)*(E$2:E$23&lt;=TODAY())*(F$2:F$23&gt;=TODAY()))&gt;0,"Non disponible","Disponible")</f>
        <v>Non disponible</v>
      </c>
    </row>
    <row r="23" spans="1:13" x14ac:dyDescent="0.25">
      <c r="A23" s="8">
        <v>45839.458333333336</v>
      </c>
      <c r="B23" t="s">
        <v>28</v>
      </c>
      <c r="C23" t="s">
        <v>20</v>
      </c>
      <c r="D23">
        <v>22</v>
      </c>
      <c r="E23" s="9">
        <v>45839</v>
      </c>
      <c r="F23" s="9">
        <v>45840</v>
      </c>
      <c r="G23" s="9" t="str">
        <f>TEXT(Tableau1[[#This Row],[Début réservation]],"jj/mm/aa") &amp; " - " &amp; TEXT(Tableau1[[#This Row],[Fin réservation]],"jj/mm/aa")</f>
        <v>01/07/25 - 02/07/25</v>
      </c>
      <c r="H23" s="10">
        <f>Tableau1[[#This Row],[Fin réservation]]-Tableau1[[#This Row],[Début réservation]]</f>
        <v>1</v>
      </c>
      <c r="I23" s="10">
        <f>IF(OR(Tableau1[[#This Row],[Objet]]=37,Tableau1[[#This Row],[Objet]]=35,Tableau1[[#This Row],[Objet]]=33,Tableau1[[#This Row],[Objet]]=31,Tableau1[[#This Row],[Objet]]=30),21,42)</f>
        <v>42</v>
      </c>
      <c r="J23" s="10" t="str">
        <f>IFERROR(IF(Tableau1[[#This Row],[Durée]]&lt;=Tableau1[[#This Row],[Durée limite]],"Valide","Invalide"),"")</f>
        <v>Valide</v>
      </c>
      <c r="K23" t="str" cm="1">
        <f t="array" ref="K23">IF(C23="","",IF(SUMPRODUCT((E23&gt;=E$1:E22)*(E23&lt;=F$1:F22))*SUMPRODUCT(((C$1:C22=C23)*(D$1:D22=D23)))=0,"Creneau libre","Déjà réservé"))</f>
        <v>Déjà réservé</v>
      </c>
      <c r="L23" t="str">
        <f>IFERROR(IF(AND(Tableau1[[#This Row],[Contrôle de la durée]]="Valide",Tableau1[[#This Row],[Contrôle des chevauchements]]="Creneau libre"),"Validé","Non validé"),"")</f>
        <v>Non validé</v>
      </c>
      <c r="M23" t="str" cm="1">
        <f t="array" aca="1" ref="M23" ca="1">IF(SUMPRODUCT((D$2:D$23=D23)*(E$2:E$23&lt;=TODAY())*(F$2:F$23&gt;=TODAY()))&gt;0,"Non disponible","Disponible")</f>
        <v>Non disponible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5291C-8344-4291-8B37-C1769FBC3550}">
  <dimension ref="A1:B16"/>
  <sheetViews>
    <sheetView workbookViewId="0"/>
  </sheetViews>
  <sheetFormatPr baseColWidth="10" defaultRowHeight="15" x14ac:dyDescent="0.25"/>
  <sheetData>
    <row r="1" spans="1:2" x14ac:dyDescent="0.25">
      <c r="A1" s="11" t="s">
        <v>3</v>
      </c>
      <c r="B1" s="11" t="s">
        <v>29</v>
      </c>
    </row>
    <row r="2" spans="1:2" x14ac:dyDescent="0.25">
      <c r="A2" s="11" t="s">
        <v>30</v>
      </c>
      <c r="B2" s="11">
        <v>42</v>
      </c>
    </row>
    <row r="3" spans="1:2" x14ac:dyDescent="0.25">
      <c r="A3" s="11" t="s">
        <v>31</v>
      </c>
      <c r="B3" s="11">
        <v>42</v>
      </c>
    </row>
    <row r="4" spans="1:2" x14ac:dyDescent="0.25">
      <c r="A4" s="11" t="s">
        <v>32</v>
      </c>
      <c r="B4" s="11">
        <v>42</v>
      </c>
    </row>
    <row r="5" spans="1:2" x14ac:dyDescent="0.25">
      <c r="A5" s="11" t="s">
        <v>33</v>
      </c>
      <c r="B5" s="11">
        <v>42</v>
      </c>
    </row>
    <row r="6" spans="1:2" x14ac:dyDescent="0.25">
      <c r="A6" s="11" t="s">
        <v>34</v>
      </c>
      <c r="B6" s="11">
        <v>42</v>
      </c>
    </row>
    <row r="7" spans="1:2" x14ac:dyDescent="0.25">
      <c r="A7" s="11" t="s">
        <v>35</v>
      </c>
      <c r="B7" s="11">
        <v>42</v>
      </c>
    </row>
    <row r="8" spans="1:2" x14ac:dyDescent="0.25">
      <c r="A8" s="11" t="s">
        <v>36</v>
      </c>
      <c r="B8" s="11">
        <v>42</v>
      </c>
    </row>
    <row r="9" spans="1:2" x14ac:dyDescent="0.25">
      <c r="A9" s="11" t="s">
        <v>37</v>
      </c>
      <c r="B9" s="11">
        <v>42</v>
      </c>
    </row>
    <row r="10" spans="1:2" x14ac:dyDescent="0.25">
      <c r="A10" s="11" t="s">
        <v>38</v>
      </c>
      <c r="B10" s="11">
        <v>42</v>
      </c>
    </row>
    <row r="11" spans="1:2" x14ac:dyDescent="0.25">
      <c r="A11" s="11" t="s">
        <v>39</v>
      </c>
      <c r="B11" s="11">
        <v>42</v>
      </c>
    </row>
    <row r="12" spans="1:2" x14ac:dyDescent="0.25">
      <c r="A12" s="11" t="s">
        <v>40</v>
      </c>
      <c r="B12" s="11">
        <v>21</v>
      </c>
    </row>
    <row r="13" spans="1:2" x14ac:dyDescent="0.25">
      <c r="A13" s="11" t="s">
        <v>41</v>
      </c>
      <c r="B13" s="11">
        <v>21</v>
      </c>
    </row>
    <row r="14" spans="1:2" x14ac:dyDescent="0.25">
      <c r="A14" s="11" t="s">
        <v>42</v>
      </c>
      <c r="B14" s="11">
        <v>21</v>
      </c>
    </row>
    <row r="15" spans="1:2" x14ac:dyDescent="0.25">
      <c r="A15" s="11" t="s">
        <v>43</v>
      </c>
      <c r="B15" s="11">
        <v>21</v>
      </c>
    </row>
    <row r="16" spans="1:2" x14ac:dyDescent="0.25">
      <c r="A16" s="11" t="s">
        <v>44</v>
      </c>
      <c r="B16" s="11">
        <v>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8229B-5059-4640-8677-7F45F5EFDF71}">
  <dimension ref="A1:F23"/>
  <sheetViews>
    <sheetView workbookViewId="0"/>
  </sheetViews>
  <sheetFormatPr baseColWidth="10" defaultRowHeight="15" x14ac:dyDescent="0.25"/>
  <cols>
    <col min="1" max="1" width="18" customWidth="1"/>
    <col min="2" max="2" width="19.5703125" customWidth="1"/>
    <col min="3" max="3" width="14.140625" customWidth="1"/>
    <col min="4" max="4" width="20.5703125" customWidth="1"/>
    <col min="5" max="5" width="17.42578125" customWidth="1"/>
    <col min="6" max="6" width="16.7109375" customWidth="1"/>
  </cols>
  <sheetData>
    <row r="1" spans="1:6" x14ac:dyDescent="0.25">
      <c r="A1" s="25" t="s">
        <v>0</v>
      </c>
      <c r="B1" s="13" t="s">
        <v>1</v>
      </c>
      <c r="C1" s="13" t="s">
        <v>2</v>
      </c>
      <c r="D1" s="13" t="s">
        <v>3</v>
      </c>
      <c r="E1" s="12" t="s">
        <v>4</v>
      </c>
      <c r="F1" s="12" t="s">
        <v>5</v>
      </c>
    </row>
    <row r="2" spans="1:6" x14ac:dyDescent="0.25">
      <c r="A2" s="26">
        <v>45838.416666666664</v>
      </c>
      <c r="B2" s="14" t="s">
        <v>13</v>
      </c>
      <c r="C2" s="14" t="s">
        <v>14</v>
      </c>
      <c r="D2" s="15" t="s">
        <v>15</v>
      </c>
      <c r="E2" s="16">
        <v>45844</v>
      </c>
      <c r="F2" s="16">
        <v>45849</v>
      </c>
    </row>
    <row r="3" spans="1:6" x14ac:dyDescent="0.25">
      <c r="A3" s="27">
        <v>45838.5</v>
      </c>
      <c r="B3" s="17" t="s">
        <v>16</v>
      </c>
      <c r="C3" s="17" t="s">
        <v>14</v>
      </c>
      <c r="D3" s="18">
        <v>10</v>
      </c>
      <c r="E3" s="19">
        <v>45845</v>
      </c>
      <c r="F3" s="19">
        <v>45942</v>
      </c>
    </row>
    <row r="4" spans="1:6" x14ac:dyDescent="0.25">
      <c r="A4" s="26">
        <v>45838.583333333336</v>
      </c>
      <c r="B4" s="14" t="s">
        <v>17</v>
      </c>
      <c r="C4" s="14" t="s">
        <v>14</v>
      </c>
      <c r="D4" s="15">
        <v>12</v>
      </c>
      <c r="E4" s="16">
        <v>45975</v>
      </c>
      <c r="F4" s="16">
        <v>46038</v>
      </c>
    </row>
    <row r="5" spans="1:6" x14ac:dyDescent="0.25">
      <c r="A5" s="27">
        <v>45838.590277777781</v>
      </c>
      <c r="B5" s="17" t="s">
        <v>18</v>
      </c>
      <c r="C5" s="17" t="s">
        <v>14</v>
      </c>
      <c r="D5" s="18">
        <v>14</v>
      </c>
      <c r="E5" s="19">
        <v>45838</v>
      </c>
      <c r="F5" s="19">
        <v>45849</v>
      </c>
    </row>
    <row r="6" spans="1:6" x14ac:dyDescent="0.25">
      <c r="A6" s="26">
        <v>45838.597222222219</v>
      </c>
      <c r="B6" s="14" t="s">
        <v>19</v>
      </c>
      <c r="C6" s="14" t="s">
        <v>14</v>
      </c>
      <c r="D6" s="15">
        <v>10</v>
      </c>
      <c r="E6" s="16">
        <v>45839</v>
      </c>
      <c r="F6" s="16">
        <v>45848</v>
      </c>
    </row>
    <row r="7" spans="1:6" x14ac:dyDescent="0.25">
      <c r="A7" s="27">
        <v>45838.680555555555</v>
      </c>
      <c r="B7" s="17" t="s">
        <v>16</v>
      </c>
      <c r="C7" s="17" t="s">
        <v>20</v>
      </c>
      <c r="D7" s="18">
        <v>20</v>
      </c>
      <c r="E7" s="19">
        <v>45842</v>
      </c>
      <c r="F7" s="19">
        <v>45844</v>
      </c>
    </row>
    <row r="8" spans="1:6" x14ac:dyDescent="0.25">
      <c r="A8" s="26">
        <v>45838.722222222219</v>
      </c>
      <c r="B8" s="14" t="s">
        <v>21</v>
      </c>
      <c r="C8" s="14" t="s">
        <v>20</v>
      </c>
      <c r="D8" s="15">
        <v>21</v>
      </c>
      <c r="E8" s="16">
        <v>45864</v>
      </c>
      <c r="F8" s="16">
        <v>45872</v>
      </c>
    </row>
    <row r="9" spans="1:6" x14ac:dyDescent="0.25">
      <c r="A9" s="27">
        <v>45839</v>
      </c>
      <c r="B9" s="17" t="s">
        <v>16</v>
      </c>
      <c r="C9" s="17" t="s">
        <v>14</v>
      </c>
      <c r="D9" s="18">
        <v>14</v>
      </c>
      <c r="E9" s="19">
        <v>45839</v>
      </c>
      <c r="F9" s="19">
        <v>45873</v>
      </c>
    </row>
    <row r="10" spans="1:6" x14ac:dyDescent="0.25">
      <c r="A10" s="26">
        <v>45839.208333333336</v>
      </c>
      <c r="B10" s="14" t="s">
        <v>13</v>
      </c>
      <c r="C10" s="14" t="s">
        <v>22</v>
      </c>
      <c r="D10" s="15">
        <v>31</v>
      </c>
      <c r="E10" s="16">
        <v>45864</v>
      </c>
      <c r="F10" s="16">
        <v>45872</v>
      </c>
    </row>
    <row r="11" spans="1:6" x14ac:dyDescent="0.25">
      <c r="A11" s="27">
        <v>45839.25</v>
      </c>
      <c r="B11" s="17" t="s">
        <v>13</v>
      </c>
      <c r="C11" s="17" t="s">
        <v>20</v>
      </c>
      <c r="D11" s="18">
        <v>22</v>
      </c>
      <c r="E11" s="19">
        <v>45841</v>
      </c>
      <c r="F11" s="19">
        <v>45856</v>
      </c>
    </row>
    <row r="12" spans="1:6" x14ac:dyDescent="0.25">
      <c r="A12" s="26">
        <v>45839.256944444445</v>
      </c>
      <c r="B12" s="14" t="s">
        <v>23</v>
      </c>
      <c r="C12" s="14" t="s">
        <v>22</v>
      </c>
      <c r="D12" s="15">
        <v>30</v>
      </c>
      <c r="E12" s="16">
        <v>45839</v>
      </c>
      <c r="F12" s="16">
        <v>45843</v>
      </c>
    </row>
    <row r="13" spans="1:6" x14ac:dyDescent="0.25">
      <c r="A13" s="27">
        <v>45839.263888888891</v>
      </c>
      <c r="B13" s="17" t="s">
        <v>24</v>
      </c>
      <c r="C13" s="17" t="s">
        <v>22</v>
      </c>
      <c r="D13" s="18">
        <v>31</v>
      </c>
      <c r="E13" s="19">
        <v>45840</v>
      </c>
      <c r="F13" s="19">
        <v>45844</v>
      </c>
    </row>
    <row r="14" spans="1:6" x14ac:dyDescent="0.25">
      <c r="A14" s="26">
        <v>45839.267361111109</v>
      </c>
      <c r="B14" s="14" t="s">
        <v>13</v>
      </c>
      <c r="C14" s="14" t="s">
        <v>22</v>
      </c>
      <c r="D14" s="15">
        <v>30</v>
      </c>
      <c r="E14" s="16">
        <v>45843</v>
      </c>
      <c r="F14" s="16">
        <v>45863</v>
      </c>
    </row>
    <row r="15" spans="1:6" x14ac:dyDescent="0.25">
      <c r="A15" s="27">
        <v>45839.270833333336</v>
      </c>
      <c r="B15" s="17" t="s">
        <v>13</v>
      </c>
      <c r="C15" s="17" t="s">
        <v>14</v>
      </c>
      <c r="D15" s="18">
        <v>10</v>
      </c>
      <c r="E15" s="19">
        <v>45842</v>
      </c>
      <c r="F15" s="19">
        <v>45856</v>
      </c>
    </row>
    <row r="16" spans="1:6" x14ac:dyDescent="0.25">
      <c r="A16" s="26">
        <v>45839.284722222219</v>
      </c>
      <c r="B16" s="14" t="s">
        <v>21</v>
      </c>
      <c r="C16" s="14" t="s">
        <v>14</v>
      </c>
      <c r="D16" s="15">
        <v>11</v>
      </c>
      <c r="E16" s="16">
        <v>45863</v>
      </c>
      <c r="F16" s="16">
        <v>45874</v>
      </c>
    </row>
    <row r="17" spans="1:6" x14ac:dyDescent="0.25">
      <c r="A17" s="27">
        <v>45839.333333333336</v>
      </c>
      <c r="B17" s="17" t="s">
        <v>25</v>
      </c>
      <c r="C17" s="17" t="s">
        <v>22</v>
      </c>
      <c r="D17" s="18">
        <v>33</v>
      </c>
      <c r="E17" s="19">
        <v>45871</v>
      </c>
      <c r="F17" s="19">
        <v>45889</v>
      </c>
    </row>
    <row r="18" spans="1:6" x14ac:dyDescent="0.25">
      <c r="A18" s="26">
        <v>45839.375</v>
      </c>
      <c r="B18" s="14" t="s">
        <v>25</v>
      </c>
      <c r="C18" s="14" t="s">
        <v>22</v>
      </c>
      <c r="D18" s="15">
        <v>35</v>
      </c>
      <c r="E18" s="16">
        <v>45841</v>
      </c>
      <c r="F18" s="16">
        <v>45843</v>
      </c>
    </row>
    <row r="19" spans="1:6" x14ac:dyDescent="0.25">
      <c r="A19" s="27">
        <v>45839.416666666664</v>
      </c>
      <c r="B19" s="17" t="s">
        <v>25</v>
      </c>
      <c r="C19" s="17" t="s">
        <v>22</v>
      </c>
      <c r="D19" s="18">
        <v>37</v>
      </c>
      <c r="E19" s="19">
        <v>45940</v>
      </c>
      <c r="F19" s="19">
        <v>45942</v>
      </c>
    </row>
    <row r="20" spans="1:6" x14ac:dyDescent="0.25">
      <c r="A20" s="26">
        <v>45839.4375</v>
      </c>
      <c r="B20" s="14" t="s">
        <v>26</v>
      </c>
      <c r="C20" s="14" t="s">
        <v>22</v>
      </c>
      <c r="D20" s="15">
        <v>37</v>
      </c>
      <c r="E20" s="16">
        <v>45939</v>
      </c>
      <c r="F20" s="16">
        <v>45943</v>
      </c>
    </row>
    <row r="21" spans="1:6" x14ac:dyDescent="0.25">
      <c r="A21" s="27">
        <v>45839.447916666664</v>
      </c>
      <c r="B21" s="17" t="s">
        <v>13</v>
      </c>
      <c r="C21" s="17" t="s">
        <v>20</v>
      </c>
      <c r="D21" s="18">
        <v>22</v>
      </c>
      <c r="E21" s="19">
        <v>45839</v>
      </c>
      <c r="F21" s="19">
        <v>45899</v>
      </c>
    </row>
    <row r="22" spans="1:6" x14ac:dyDescent="0.25">
      <c r="A22" s="26">
        <v>45839.456250000003</v>
      </c>
      <c r="B22" s="14" t="s">
        <v>27</v>
      </c>
      <c r="C22" s="14" t="s">
        <v>20</v>
      </c>
      <c r="D22" s="15">
        <v>22</v>
      </c>
      <c r="E22" s="16">
        <v>45894</v>
      </c>
      <c r="F22" s="16">
        <v>45896</v>
      </c>
    </row>
    <row r="23" spans="1:6" x14ac:dyDescent="0.25">
      <c r="A23" s="28">
        <v>45839.458333333336</v>
      </c>
      <c r="B23" s="20" t="s">
        <v>28</v>
      </c>
      <c r="C23" s="20" t="s">
        <v>20</v>
      </c>
      <c r="D23" s="21">
        <v>22</v>
      </c>
      <c r="E23" s="22">
        <v>45839</v>
      </c>
      <c r="F23" s="22">
        <v>45840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B1DB4-6CEF-4B8C-B1CA-495DEEB8B6F0}">
  <dimension ref="A1:M26"/>
  <sheetViews>
    <sheetView tabSelected="1" workbookViewId="0"/>
  </sheetViews>
  <sheetFormatPr baseColWidth="10" defaultRowHeight="15" x14ac:dyDescent="0.25"/>
  <cols>
    <col min="1" max="1" width="20" customWidth="1"/>
    <col min="2" max="2" width="16" customWidth="1"/>
    <col min="3" max="3" width="14" customWidth="1"/>
    <col min="4" max="4" width="11.85546875" customWidth="1"/>
    <col min="5" max="5" width="19.7109375" bestFit="1" customWidth="1"/>
    <col min="6" max="6" width="16.7109375" bestFit="1" customWidth="1"/>
    <col min="7" max="7" width="23.28515625" customWidth="1"/>
    <col min="8" max="8" width="11.85546875" customWidth="1"/>
    <col min="9" max="9" width="14.5703125" bestFit="1" customWidth="1"/>
    <col min="10" max="10" width="17" bestFit="1" customWidth="1"/>
    <col min="11" max="11" width="26.42578125" bestFit="1" customWidth="1"/>
    <col min="12" max="12" width="17.85546875" bestFit="1" customWidth="1"/>
    <col min="13" max="13" width="19.28515625" bestFit="1" customWidth="1"/>
  </cols>
  <sheetData>
    <row r="1" spans="1:13" s="11" customFormat="1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45</v>
      </c>
      <c r="K1" s="11" t="s">
        <v>46</v>
      </c>
      <c r="L1" s="11" t="s">
        <v>11</v>
      </c>
      <c r="M1" s="11" t="s">
        <v>12</v>
      </c>
    </row>
    <row r="2" spans="1:13" x14ac:dyDescent="0.25">
      <c r="A2" s="23">
        <v>45838.416666666664</v>
      </c>
      <c r="B2" s="11" t="s">
        <v>13</v>
      </c>
      <c r="C2" s="11" t="s">
        <v>14</v>
      </c>
      <c r="D2" s="11" t="s">
        <v>33</v>
      </c>
      <c r="E2" s="24">
        <v>45844</v>
      </c>
      <c r="F2" s="24">
        <v>45849</v>
      </c>
      <c r="G2" s="11" t="s">
        <v>47</v>
      </c>
      <c r="H2" s="11">
        <v>6</v>
      </c>
      <c r="I2" s="11">
        <v>42</v>
      </c>
      <c r="J2" s="11" t="s">
        <v>48</v>
      </c>
      <c r="K2" s="11" t="s">
        <v>49</v>
      </c>
      <c r="L2" s="11" t="s">
        <v>48</v>
      </c>
      <c r="M2" s="11" t="s">
        <v>50</v>
      </c>
    </row>
    <row r="3" spans="1:13" x14ac:dyDescent="0.25">
      <c r="A3" s="23">
        <v>45838.416666666664</v>
      </c>
      <c r="B3" s="11" t="s">
        <v>13</v>
      </c>
      <c r="C3" s="11" t="s">
        <v>14</v>
      </c>
      <c r="D3" s="11" t="s">
        <v>30</v>
      </c>
      <c r="E3" s="24">
        <v>45844</v>
      </c>
      <c r="F3" s="24">
        <v>45849</v>
      </c>
      <c r="G3" s="11" t="s">
        <v>47</v>
      </c>
      <c r="H3" s="11">
        <v>6</v>
      </c>
      <c r="I3" s="11">
        <v>42</v>
      </c>
      <c r="J3" s="11" t="s">
        <v>48</v>
      </c>
      <c r="K3" s="11" t="s">
        <v>49</v>
      </c>
      <c r="L3" s="11" t="s">
        <v>48</v>
      </c>
      <c r="M3" s="11" t="s">
        <v>50</v>
      </c>
    </row>
    <row r="4" spans="1:13" x14ac:dyDescent="0.25">
      <c r="A4" s="23">
        <v>45838.416666666664</v>
      </c>
      <c r="B4" s="11" t="s">
        <v>13</v>
      </c>
      <c r="C4" s="11" t="s">
        <v>14</v>
      </c>
      <c r="D4" s="11" t="s">
        <v>31</v>
      </c>
      <c r="E4" s="24">
        <v>45844</v>
      </c>
      <c r="F4" s="24">
        <v>45849</v>
      </c>
      <c r="G4" s="11" t="s">
        <v>47</v>
      </c>
      <c r="H4" s="11">
        <v>6</v>
      </c>
      <c r="I4" s="11">
        <v>42</v>
      </c>
      <c r="J4" s="11" t="s">
        <v>48</v>
      </c>
      <c r="K4" s="11" t="s">
        <v>49</v>
      </c>
      <c r="L4" s="11" t="s">
        <v>48</v>
      </c>
      <c r="M4" s="11" t="s">
        <v>50</v>
      </c>
    </row>
    <row r="5" spans="1:13" x14ac:dyDescent="0.25">
      <c r="A5" s="23">
        <v>45838.416666666664</v>
      </c>
      <c r="B5" s="11" t="s">
        <v>13</v>
      </c>
      <c r="C5" s="11" t="s">
        <v>14</v>
      </c>
      <c r="D5" s="11" t="s">
        <v>32</v>
      </c>
      <c r="E5" s="24">
        <v>45844</v>
      </c>
      <c r="F5" s="24">
        <v>45849</v>
      </c>
      <c r="G5" s="11" t="s">
        <v>47</v>
      </c>
      <c r="H5" s="11">
        <v>6</v>
      </c>
      <c r="I5" s="11">
        <v>42</v>
      </c>
      <c r="J5" s="11" t="s">
        <v>48</v>
      </c>
      <c r="K5" s="11" t="s">
        <v>49</v>
      </c>
      <c r="L5" s="11" t="s">
        <v>48</v>
      </c>
      <c r="M5" s="11" t="s">
        <v>50</v>
      </c>
    </row>
    <row r="6" spans="1:13" x14ac:dyDescent="0.25">
      <c r="A6" s="23">
        <v>45838.5</v>
      </c>
      <c r="B6" s="11" t="s">
        <v>16</v>
      </c>
      <c r="C6" s="11" t="s">
        <v>14</v>
      </c>
      <c r="D6" s="11" t="s">
        <v>33</v>
      </c>
      <c r="E6" s="24">
        <v>45845</v>
      </c>
      <c r="F6" s="24">
        <v>45942</v>
      </c>
      <c r="G6" s="11" t="s">
        <v>51</v>
      </c>
      <c r="H6" s="11">
        <v>98</v>
      </c>
      <c r="I6" s="11">
        <v>42</v>
      </c>
      <c r="J6" s="11" t="s">
        <v>52</v>
      </c>
      <c r="K6" s="11" t="s">
        <v>52</v>
      </c>
      <c r="L6" s="11" t="s">
        <v>52</v>
      </c>
      <c r="M6" s="11" t="s">
        <v>50</v>
      </c>
    </row>
    <row r="7" spans="1:13" x14ac:dyDescent="0.25">
      <c r="A7" s="23">
        <v>45838.583333333336</v>
      </c>
      <c r="B7" s="11" t="s">
        <v>17</v>
      </c>
      <c r="C7" s="11" t="s">
        <v>14</v>
      </c>
      <c r="D7" s="11" t="s">
        <v>35</v>
      </c>
      <c r="E7" s="24">
        <v>45975</v>
      </c>
      <c r="F7" s="24">
        <v>46038</v>
      </c>
      <c r="G7" s="11" t="s">
        <v>53</v>
      </c>
      <c r="H7" s="11">
        <v>64</v>
      </c>
      <c r="I7" s="11">
        <v>42</v>
      </c>
      <c r="J7" s="11" t="s">
        <v>52</v>
      </c>
      <c r="K7" s="11" t="s">
        <v>52</v>
      </c>
      <c r="L7" s="11" t="s">
        <v>52</v>
      </c>
      <c r="M7" s="11" t="s">
        <v>50</v>
      </c>
    </row>
    <row r="8" spans="1:13" x14ac:dyDescent="0.25">
      <c r="A8" s="23">
        <v>45838.590277777781</v>
      </c>
      <c r="B8" s="11" t="s">
        <v>18</v>
      </c>
      <c r="C8" s="11" t="s">
        <v>14</v>
      </c>
      <c r="D8" s="11" t="s">
        <v>36</v>
      </c>
      <c r="E8" s="24">
        <v>45838</v>
      </c>
      <c r="F8" s="24">
        <v>45849</v>
      </c>
      <c r="G8" s="11" t="s">
        <v>54</v>
      </c>
      <c r="H8" s="11">
        <v>12</v>
      </c>
      <c r="I8" s="11">
        <v>42</v>
      </c>
      <c r="J8" s="11" t="s">
        <v>48</v>
      </c>
      <c r="K8" s="11" t="s">
        <v>49</v>
      </c>
      <c r="L8" s="11" t="s">
        <v>48</v>
      </c>
      <c r="M8" s="11" t="s">
        <v>50</v>
      </c>
    </row>
    <row r="9" spans="1:13" x14ac:dyDescent="0.25">
      <c r="A9" s="23">
        <v>45838.597222222219</v>
      </c>
      <c r="B9" s="11" t="s">
        <v>19</v>
      </c>
      <c r="C9" s="11" t="s">
        <v>14</v>
      </c>
      <c r="D9" s="11" t="s">
        <v>33</v>
      </c>
      <c r="E9" s="24">
        <v>45839</v>
      </c>
      <c r="F9" s="24">
        <v>45848</v>
      </c>
      <c r="G9" s="11" t="s">
        <v>55</v>
      </c>
      <c r="H9" s="11">
        <v>10</v>
      </c>
      <c r="I9" s="11">
        <v>42</v>
      </c>
      <c r="J9" s="11" t="s">
        <v>48</v>
      </c>
      <c r="K9" s="11" t="s">
        <v>56</v>
      </c>
      <c r="L9" s="11" t="s">
        <v>52</v>
      </c>
      <c r="M9" s="11" t="s">
        <v>50</v>
      </c>
    </row>
    <row r="10" spans="1:13" x14ac:dyDescent="0.25">
      <c r="A10" s="23">
        <v>45838.680555555555</v>
      </c>
      <c r="B10" s="11" t="s">
        <v>16</v>
      </c>
      <c r="C10" s="11" t="s">
        <v>20</v>
      </c>
      <c r="D10" s="11" t="s">
        <v>37</v>
      </c>
      <c r="E10" s="24">
        <v>45842</v>
      </c>
      <c r="F10" s="24">
        <v>45844</v>
      </c>
      <c r="G10" s="11" t="s">
        <v>57</v>
      </c>
      <c r="H10" s="11">
        <v>3</v>
      </c>
      <c r="I10" s="11">
        <v>42</v>
      </c>
      <c r="J10" s="11" t="s">
        <v>48</v>
      </c>
      <c r="K10" s="11" t="s">
        <v>49</v>
      </c>
      <c r="L10" s="11" t="s">
        <v>48</v>
      </c>
      <c r="M10" s="11" t="s">
        <v>50</v>
      </c>
    </row>
    <row r="11" spans="1:13" x14ac:dyDescent="0.25">
      <c r="A11" s="23">
        <v>45838.722222222219</v>
      </c>
      <c r="B11" s="11" t="s">
        <v>21</v>
      </c>
      <c r="C11" s="11" t="s">
        <v>20</v>
      </c>
      <c r="D11" s="11" t="s">
        <v>38</v>
      </c>
      <c r="E11" s="24">
        <v>45864</v>
      </c>
      <c r="F11" s="24">
        <v>45872</v>
      </c>
      <c r="G11" s="11" t="s">
        <v>58</v>
      </c>
      <c r="H11" s="11">
        <v>9</v>
      </c>
      <c r="I11" s="11">
        <v>42</v>
      </c>
      <c r="J11" s="11" t="s">
        <v>48</v>
      </c>
      <c r="K11" s="11" t="s">
        <v>49</v>
      </c>
      <c r="L11" s="11" t="s">
        <v>48</v>
      </c>
      <c r="M11" s="11" t="s">
        <v>50</v>
      </c>
    </row>
    <row r="12" spans="1:13" x14ac:dyDescent="0.25">
      <c r="A12" s="23">
        <v>45839</v>
      </c>
      <c r="B12" s="11" t="s">
        <v>16</v>
      </c>
      <c r="C12" s="11" t="s">
        <v>14</v>
      </c>
      <c r="D12" s="11" t="s">
        <v>36</v>
      </c>
      <c r="E12" s="24">
        <v>45839</v>
      </c>
      <c r="F12" s="24">
        <v>45873</v>
      </c>
      <c r="G12" s="11" t="s">
        <v>59</v>
      </c>
      <c r="H12" s="11">
        <v>35</v>
      </c>
      <c r="I12" s="11">
        <v>42</v>
      </c>
      <c r="J12" s="11" t="s">
        <v>48</v>
      </c>
      <c r="K12" s="11" t="s">
        <v>56</v>
      </c>
      <c r="L12" s="11" t="s">
        <v>52</v>
      </c>
      <c r="M12" s="11" t="s">
        <v>50</v>
      </c>
    </row>
    <row r="13" spans="1:13" x14ac:dyDescent="0.25">
      <c r="A13" s="23">
        <v>45839.208333333336</v>
      </c>
      <c r="B13" s="11" t="s">
        <v>13</v>
      </c>
      <c r="C13" s="11" t="s">
        <v>22</v>
      </c>
      <c r="D13" s="11" t="s">
        <v>41</v>
      </c>
      <c r="E13" s="24">
        <v>45864</v>
      </c>
      <c r="F13" s="24">
        <v>45872</v>
      </c>
      <c r="G13" s="11" t="s">
        <v>58</v>
      </c>
      <c r="H13" s="11">
        <v>9</v>
      </c>
      <c r="I13" s="11">
        <v>21</v>
      </c>
      <c r="J13" s="11" t="s">
        <v>48</v>
      </c>
      <c r="K13" s="11" t="s">
        <v>49</v>
      </c>
      <c r="L13" s="11" t="s">
        <v>48</v>
      </c>
      <c r="M13" s="11" t="s">
        <v>50</v>
      </c>
    </row>
    <row r="14" spans="1:13" x14ac:dyDescent="0.25">
      <c r="A14" s="23">
        <v>45839.25</v>
      </c>
      <c r="B14" s="11" t="s">
        <v>13</v>
      </c>
      <c r="C14" s="11" t="s">
        <v>20</v>
      </c>
      <c r="D14" s="11" t="s">
        <v>39</v>
      </c>
      <c r="E14" s="24">
        <v>45841</v>
      </c>
      <c r="F14" s="24">
        <v>45856</v>
      </c>
      <c r="G14" s="11" t="s">
        <v>60</v>
      </c>
      <c r="H14" s="11">
        <v>16</v>
      </c>
      <c r="I14" s="11">
        <v>42</v>
      </c>
      <c r="J14" s="11" t="s">
        <v>48</v>
      </c>
      <c r="K14" s="11" t="s">
        <v>49</v>
      </c>
      <c r="L14" s="11" t="s">
        <v>48</v>
      </c>
      <c r="M14" s="11" t="s">
        <v>50</v>
      </c>
    </row>
    <row r="15" spans="1:13" x14ac:dyDescent="0.25">
      <c r="A15" s="23">
        <v>45839.256944444445</v>
      </c>
      <c r="B15" s="11" t="s">
        <v>23</v>
      </c>
      <c r="C15" s="11" t="s">
        <v>22</v>
      </c>
      <c r="D15" s="11" t="s">
        <v>40</v>
      </c>
      <c r="E15" s="24">
        <v>45839</v>
      </c>
      <c r="F15" s="24">
        <v>45843</v>
      </c>
      <c r="G15" s="11" t="s">
        <v>61</v>
      </c>
      <c r="H15" s="11">
        <v>5</v>
      </c>
      <c r="I15" s="11">
        <v>21</v>
      </c>
      <c r="J15" s="11" t="s">
        <v>48</v>
      </c>
      <c r="K15" s="11" t="s">
        <v>49</v>
      </c>
      <c r="L15" s="11" t="s">
        <v>48</v>
      </c>
      <c r="M15" s="11" t="s">
        <v>50</v>
      </c>
    </row>
    <row r="16" spans="1:13" x14ac:dyDescent="0.25">
      <c r="A16" s="23">
        <v>45839.263888888891</v>
      </c>
      <c r="B16" s="11" t="s">
        <v>24</v>
      </c>
      <c r="C16" s="11" t="s">
        <v>22</v>
      </c>
      <c r="D16" s="11" t="s">
        <v>41</v>
      </c>
      <c r="E16" s="24">
        <v>45840</v>
      </c>
      <c r="F16" s="24">
        <v>45844</v>
      </c>
      <c r="G16" s="11" t="s">
        <v>62</v>
      </c>
      <c r="H16" s="11">
        <v>5</v>
      </c>
      <c r="I16" s="11">
        <v>21</v>
      </c>
      <c r="J16" s="11" t="s">
        <v>48</v>
      </c>
      <c r="K16" s="11" t="s">
        <v>49</v>
      </c>
      <c r="L16" s="11" t="s">
        <v>48</v>
      </c>
      <c r="M16" s="11" t="s">
        <v>50</v>
      </c>
    </row>
    <row r="17" spans="1:13" x14ac:dyDescent="0.25">
      <c r="A17" s="23">
        <v>45839.267361111109</v>
      </c>
      <c r="B17" s="11" t="s">
        <v>13</v>
      </c>
      <c r="C17" s="11" t="s">
        <v>22</v>
      </c>
      <c r="D17" s="11" t="s">
        <v>40</v>
      </c>
      <c r="E17" s="24">
        <v>45843</v>
      </c>
      <c r="F17" s="24">
        <v>45863</v>
      </c>
      <c r="G17" s="11" t="s">
        <v>63</v>
      </c>
      <c r="H17" s="11">
        <v>21</v>
      </c>
      <c r="I17" s="11">
        <v>21</v>
      </c>
      <c r="J17" s="11" t="s">
        <v>48</v>
      </c>
      <c r="K17" s="11" t="s">
        <v>56</v>
      </c>
      <c r="L17" s="11" t="s">
        <v>52</v>
      </c>
      <c r="M17" s="11" t="s">
        <v>50</v>
      </c>
    </row>
    <row r="18" spans="1:13" x14ac:dyDescent="0.25">
      <c r="A18" s="23">
        <v>45839.270833333336</v>
      </c>
      <c r="B18" s="11" t="s">
        <v>13</v>
      </c>
      <c r="C18" s="11" t="s">
        <v>14</v>
      </c>
      <c r="D18" s="11" t="s">
        <v>33</v>
      </c>
      <c r="E18" s="24">
        <v>45842</v>
      </c>
      <c r="F18" s="24">
        <v>45856</v>
      </c>
      <c r="G18" s="11" t="s">
        <v>64</v>
      </c>
      <c r="H18" s="11">
        <v>15</v>
      </c>
      <c r="I18" s="11">
        <v>42</v>
      </c>
      <c r="J18" s="11" t="s">
        <v>48</v>
      </c>
      <c r="K18" s="11" t="s">
        <v>56</v>
      </c>
      <c r="L18" s="11" t="s">
        <v>52</v>
      </c>
      <c r="M18" s="11" t="s">
        <v>50</v>
      </c>
    </row>
    <row r="19" spans="1:13" x14ac:dyDescent="0.25">
      <c r="A19" s="23">
        <v>45839.284722222219</v>
      </c>
      <c r="B19" s="11" t="s">
        <v>21</v>
      </c>
      <c r="C19" s="11" t="s">
        <v>14</v>
      </c>
      <c r="D19" s="11" t="s">
        <v>34</v>
      </c>
      <c r="E19" s="24">
        <v>45863</v>
      </c>
      <c r="F19" s="24">
        <v>45874</v>
      </c>
      <c r="G19" s="11" t="s">
        <v>65</v>
      </c>
      <c r="H19" s="11">
        <v>12</v>
      </c>
      <c r="I19" s="11">
        <v>42</v>
      </c>
      <c r="J19" s="11" t="s">
        <v>48</v>
      </c>
      <c r="K19" s="11" t="s">
        <v>49</v>
      </c>
      <c r="L19" s="11" t="s">
        <v>48</v>
      </c>
      <c r="M19" s="11" t="s">
        <v>50</v>
      </c>
    </row>
    <row r="20" spans="1:13" x14ac:dyDescent="0.25">
      <c r="A20" s="23">
        <v>45839.333333333336</v>
      </c>
      <c r="B20" s="11" t="s">
        <v>25</v>
      </c>
      <c r="C20" s="11" t="s">
        <v>22</v>
      </c>
      <c r="D20" s="11" t="s">
        <v>42</v>
      </c>
      <c r="E20" s="24">
        <v>45871</v>
      </c>
      <c r="F20" s="24">
        <v>45889</v>
      </c>
      <c r="G20" s="11" t="s">
        <v>66</v>
      </c>
      <c r="H20" s="11">
        <v>19</v>
      </c>
      <c r="I20" s="11">
        <v>21</v>
      </c>
      <c r="J20" s="11" t="s">
        <v>48</v>
      </c>
      <c r="K20" s="11" t="s">
        <v>49</v>
      </c>
      <c r="L20" s="11" t="s">
        <v>48</v>
      </c>
      <c r="M20" s="11" t="s">
        <v>67</v>
      </c>
    </row>
    <row r="21" spans="1:13" x14ac:dyDescent="0.25">
      <c r="A21" s="23">
        <v>45839.375</v>
      </c>
      <c r="B21" s="11" t="s">
        <v>25</v>
      </c>
      <c r="C21" s="11" t="s">
        <v>22</v>
      </c>
      <c r="D21" s="11" t="s">
        <v>43</v>
      </c>
      <c r="E21" s="24">
        <v>45841</v>
      </c>
      <c r="F21" s="24">
        <v>45843</v>
      </c>
      <c r="G21" s="11" t="s">
        <v>68</v>
      </c>
      <c r="H21" s="11">
        <v>3</v>
      </c>
      <c r="I21" s="11">
        <v>21</v>
      </c>
      <c r="J21" s="11" t="s">
        <v>48</v>
      </c>
      <c r="K21" s="11" t="s">
        <v>49</v>
      </c>
      <c r="L21" s="11" t="s">
        <v>48</v>
      </c>
      <c r="M21" s="11" t="s">
        <v>50</v>
      </c>
    </row>
    <row r="22" spans="1:13" x14ac:dyDescent="0.25">
      <c r="A22" s="23">
        <v>45839.416666666664</v>
      </c>
      <c r="B22" s="11" t="s">
        <v>25</v>
      </c>
      <c r="C22" s="11" t="s">
        <v>22</v>
      </c>
      <c r="D22" s="11" t="s">
        <v>44</v>
      </c>
      <c r="E22" s="24">
        <v>45940</v>
      </c>
      <c r="F22" s="24">
        <v>45942</v>
      </c>
      <c r="G22" s="11" t="s">
        <v>69</v>
      </c>
      <c r="H22" s="11">
        <v>3</v>
      </c>
      <c r="I22" s="11">
        <v>21</v>
      </c>
      <c r="J22" s="11" t="s">
        <v>48</v>
      </c>
      <c r="K22" s="11" t="s">
        <v>49</v>
      </c>
      <c r="L22" s="11" t="s">
        <v>48</v>
      </c>
      <c r="M22" s="11" t="s">
        <v>50</v>
      </c>
    </row>
    <row r="23" spans="1:13" x14ac:dyDescent="0.25">
      <c r="A23" s="23">
        <v>45839.4375</v>
      </c>
      <c r="B23" s="11" t="s">
        <v>26</v>
      </c>
      <c r="C23" s="11" t="s">
        <v>22</v>
      </c>
      <c r="D23" s="11" t="s">
        <v>44</v>
      </c>
      <c r="E23" s="24">
        <v>45939</v>
      </c>
      <c r="F23" s="24">
        <v>45943</v>
      </c>
      <c r="G23" s="11" t="s">
        <v>70</v>
      </c>
      <c r="H23" s="11">
        <v>5</v>
      </c>
      <c r="I23" s="11">
        <v>21</v>
      </c>
      <c r="J23" s="11" t="s">
        <v>48</v>
      </c>
      <c r="K23" s="11" t="s">
        <v>56</v>
      </c>
      <c r="L23" s="11" t="s">
        <v>52</v>
      </c>
      <c r="M23" s="11" t="s">
        <v>50</v>
      </c>
    </row>
    <row r="24" spans="1:13" x14ac:dyDescent="0.25">
      <c r="A24" s="23">
        <v>45839.447916666664</v>
      </c>
      <c r="B24" s="11" t="s">
        <v>13</v>
      </c>
      <c r="C24" s="11" t="s">
        <v>20</v>
      </c>
      <c r="D24" s="11" t="s">
        <v>39</v>
      </c>
      <c r="E24" s="24">
        <v>45839</v>
      </c>
      <c r="F24" s="24">
        <v>45899</v>
      </c>
      <c r="G24" s="11" t="s">
        <v>71</v>
      </c>
      <c r="H24" s="11">
        <v>61</v>
      </c>
      <c r="I24" s="11">
        <v>42</v>
      </c>
      <c r="J24" s="11" t="s">
        <v>52</v>
      </c>
      <c r="K24" s="11" t="s">
        <v>52</v>
      </c>
      <c r="L24" s="11" t="s">
        <v>52</v>
      </c>
      <c r="M24" s="11" t="s">
        <v>50</v>
      </c>
    </row>
    <row r="25" spans="1:13" x14ac:dyDescent="0.25">
      <c r="A25" s="23">
        <v>45839.456250000003</v>
      </c>
      <c r="B25" s="11" t="s">
        <v>27</v>
      </c>
      <c r="C25" s="11" t="s">
        <v>20</v>
      </c>
      <c r="D25" s="11" t="s">
        <v>39</v>
      </c>
      <c r="E25" s="24">
        <v>45894</v>
      </c>
      <c r="F25" s="24">
        <v>45896</v>
      </c>
      <c r="G25" s="11" t="s">
        <v>72</v>
      </c>
      <c r="H25" s="11">
        <v>3</v>
      </c>
      <c r="I25" s="11">
        <v>42</v>
      </c>
      <c r="J25" s="11" t="s">
        <v>48</v>
      </c>
      <c r="K25" s="11" t="s">
        <v>49</v>
      </c>
      <c r="L25" s="11" t="s">
        <v>48</v>
      </c>
      <c r="M25" s="11" t="s">
        <v>50</v>
      </c>
    </row>
    <row r="26" spans="1:13" x14ac:dyDescent="0.25">
      <c r="A26" s="23">
        <v>45839.458333333336</v>
      </c>
      <c r="B26" s="11" t="s">
        <v>28</v>
      </c>
      <c r="C26" s="11" t="s">
        <v>20</v>
      </c>
      <c r="D26" s="11" t="s">
        <v>39</v>
      </c>
      <c r="E26" s="24">
        <v>45839</v>
      </c>
      <c r="F26" s="24">
        <v>45840</v>
      </c>
      <c r="G26" s="11" t="s">
        <v>73</v>
      </c>
      <c r="H26" s="11">
        <v>2</v>
      </c>
      <c r="I26" s="11">
        <v>42</v>
      </c>
      <c r="J26" s="11" t="s">
        <v>48</v>
      </c>
      <c r="K26" s="11" t="s">
        <v>49</v>
      </c>
      <c r="L26" s="11" t="s">
        <v>48</v>
      </c>
      <c r="M26" s="11" t="s">
        <v>50</v>
      </c>
    </row>
  </sheetData>
  <conditionalFormatting sqref="A2:B26 L2:L26">
    <cfRule type="expression" dxfId="1" priority="2">
      <formula>$L2="Invalide"</formula>
    </cfRule>
  </conditionalFormatting>
  <conditionalFormatting sqref="C2:D26 M2:M26">
    <cfRule type="expression" dxfId="0" priority="1">
      <formula>$M2="Occupé"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487759-A670-4E28-9FAA-BC34059494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Initial</vt:lpstr>
      <vt:lpstr>Paramètres</vt:lpstr>
      <vt:lpstr>Base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 </cp:lastModifiedBy>
  <dcterms:created xsi:type="dcterms:W3CDTF">2025-08-14T13:45:16Z</dcterms:created>
  <dcterms:modified xsi:type="dcterms:W3CDTF">2025-08-14T17:10:58Z</dcterms:modified>
</cp:coreProperties>
</file>