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ousi\Documents\Excel\exemples\PQ\Mangrove\"/>
    </mc:Choice>
  </mc:AlternateContent>
  <xr:revisionPtr revIDLastSave="0" documentId="13_ncr:1_{E0DC58D1-A0A3-4E23-A3CF-0777167BC630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IMPORT" sheetId="73" r:id="rId1"/>
    <sheet name="Traitement 2" sheetId="15" r:id="rId2"/>
    <sheet name="CLOISONNEMENT" sheetId="12" r:id="rId3"/>
    <sheet name="SURFACES" sheetId="5" r:id="rId4"/>
    <sheet name="ELEC" sheetId="6" r:id="rId5"/>
  </sheets>
  <definedNames>
    <definedName name="_xlnm._FilterDatabase" localSheetId="1" hidden="1">'Traitement 2'!$A$3:$AI$200</definedName>
    <definedName name="DonnéesExternes_1" localSheetId="0" hidden="1">IMPORT!$A$1:$G$283</definedName>
    <definedName name="Dossier">IMPORT!$P$1</definedName>
    <definedName name="Liste_onglets">GET.WORKBOOK(1)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5" i="15" l="1" a="1"/>
  <c r="H5" i="15" s="1"/>
  <c r="G5" i="15" a="1"/>
  <c r="G5" i="15" s="1"/>
  <c r="I5" i="15" s="1"/>
  <c r="C5" i="15" a="1"/>
  <c r="C5" i="15" s="1"/>
  <c r="C19" i="5" s="1"/>
  <c r="P1" i="73" a="1"/>
  <c r="P1" i="73" s="1"/>
  <c r="B6" i="15"/>
  <c r="J6" i="15" s="1"/>
  <c r="B7" i="15"/>
  <c r="J7" i="15" s="1"/>
  <c r="B8" i="15"/>
  <c r="J8" i="15" s="1"/>
  <c r="B9" i="15"/>
  <c r="J9" i="15" s="1"/>
  <c r="B10" i="15"/>
  <c r="J10" i="15" s="1"/>
  <c r="B11" i="15"/>
  <c r="J11" i="15" s="1"/>
  <c r="B12" i="15"/>
  <c r="J12" i="15" s="1"/>
  <c r="B13" i="15"/>
  <c r="J13" i="15" s="1"/>
  <c r="B14" i="15"/>
  <c r="J14" i="15" s="1"/>
  <c r="B15" i="15"/>
  <c r="J15" i="15" s="1"/>
  <c r="B16" i="15"/>
  <c r="J16" i="15" s="1"/>
  <c r="B17" i="15"/>
  <c r="J17" i="15" s="1"/>
  <c r="B18" i="15"/>
  <c r="J18" i="15" s="1"/>
  <c r="B19" i="15"/>
  <c r="J19" i="15" s="1"/>
  <c r="B20" i="15"/>
  <c r="J20" i="15" s="1"/>
  <c r="B21" i="15"/>
  <c r="J21" i="15" s="1"/>
  <c r="B22" i="15"/>
  <c r="J22" i="15" s="1"/>
  <c r="B23" i="15"/>
  <c r="J23" i="15" s="1"/>
  <c r="B24" i="15"/>
  <c r="J24" i="15" s="1"/>
  <c r="B25" i="15"/>
  <c r="J25" i="15" s="1"/>
  <c r="B26" i="15"/>
  <c r="J26" i="15" s="1"/>
  <c r="B27" i="15"/>
  <c r="J27" i="15" s="1"/>
  <c r="B28" i="15"/>
  <c r="J28" i="15" s="1"/>
  <c r="B29" i="15"/>
  <c r="J29" i="15" s="1"/>
  <c r="B30" i="15"/>
  <c r="J30" i="15" s="1"/>
  <c r="B31" i="15"/>
  <c r="J31" i="15" s="1"/>
  <c r="B32" i="15"/>
  <c r="J32" i="15" s="1"/>
  <c r="B33" i="15"/>
  <c r="J33" i="15" s="1"/>
  <c r="B34" i="15"/>
  <c r="J34" i="15" s="1"/>
  <c r="B35" i="15"/>
  <c r="J35" i="15" s="1"/>
  <c r="B36" i="15"/>
  <c r="J36" i="15" s="1"/>
  <c r="B37" i="15"/>
  <c r="J37" i="15" s="1"/>
  <c r="B38" i="15"/>
  <c r="J38" i="15" s="1"/>
  <c r="B39" i="15"/>
  <c r="J39" i="15" s="1"/>
  <c r="B40" i="15"/>
  <c r="J40" i="15" s="1"/>
  <c r="B41" i="15"/>
  <c r="J41" i="15" s="1"/>
  <c r="B42" i="15"/>
  <c r="J42" i="15" s="1"/>
  <c r="B43" i="15"/>
  <c r="J43" i="15" s="1"/>
  <c r="B44" i="15"/>
  <c r="J44" i="15" s="1"/>
  <c r="B45" i="15"/>
  <c r="J45" i="15" s="1"/>
  <c r="B46" i="15"/>
  <c r="J46" i="15" s="1"/>
  <c r="B47" i="15"/>
  <c r="J47" i="15" s="1"/>
  <c r="B48" i="15"/>
  <c r="J48" i="15" s="1"/>
  <c r="B49" i="15"/>
  <c r="J49" i="15" s="1"/>
  <c r="B50" i="15"/>
  <c r="J50" i="15" s="1"/>
  <c r="B51" i="15"/>
  <c r="J51" i="15" s="1"/>
  <c r="B52" i="15"/>
  <c r="J52" i="15" s="1"/>
  <c r="B53" i="15"/>
  <c r="J53" i="15" s="1"/>
  <c r="B54" i="15"/>
  <c r="J54" i="15" s="1"/>
  <c r="B55" i="15"/>
  <c r="J55" i="15" s="1"/>
  <c r="B56" i="15"/>
  <c r="J56" i="15" s="1"/>
  <c r="B57" i="15"/>
  <c r="J57" i="15" s="1"/>
  <c r="B58" i="15"/>
  <c r="J58" i="15" s="1"/>
  <c r="B59" i="15"/>
  <c r="J59" i="15" s="1"/>
  <c r="B60" i="15"/>
  <c r="J60" i="15" s="1"/>
  <c r="B61" i="15"/>
  <c r="J61" i="15" s="1"/>
  <c r="B62" i="15"/>
  <c r="J62" i="15" s="1"/>
  <c r="B63" i="15"/>
  <c r="J63" i="15" s="1"/>
  <c r="B64" i="15"/>
  <c r="J64" i="15" s="1"/>
  <c r="B65" i="15"/>
  <c r="J65" i="15" s="1"/>
  <c r="B66" i="15"/>
  <c r="J66" i="15" s="1"/>
  <c r="B67" i="15"/>
  <c r="J67" i="15" s="1"/>
  <c r="B68" i="15"/>
  <c r="J68" i="15" s="1"/>
  <c r="B69" i="15"/>
  <c r="J69" i="15" s="1"/>
  <c r="B70" i="15"/>
  <c r="J70" i="15" s="1"/>
  <c r="B71" i="15"/>
  <c r="J71" i="15" s="1"/>
  <c r="B72" i="15"/>
  <c r="J72" i="15" s="1"/>
  <c r="B73" i="15"/>
  <c r="J73" i="15" s="1"/>
  <c r="B74" i="15"/>
  <c r="J74" i="15" s="1"/>
  <c r="B75" i="15"/>
  <c r="J75" i="15" s="1"/>
  <c r="B76" i="15"/>
  <c r="J76" i="15" s="1"/>
  <c r="B77" i="15"/>
  <c r="J77" i="15" s="1"/>
  <c r="B78" i="15"/>
  <c r="J78" i="15" s="1"/>
  <c r="B79" i="15"/>
  <c r="J79" i="15" s="1"/>
  <c r="B80" i="15"/>
  <c r="J80" i="15" s="1"/>
  <c r="B81" i="15"/>
  <c r="J81" i="15" s="1"/>
  <c r="B82" i="15"/>
  <c r="J82" i="15" s="1"/>
  <c r="B83" i="15"/>
  <c r="J83" i="15" s="1"/>
  <c r="B84" i="15"/>
  <c r="J84" i="15" s="1"/>
  <c r="B85" i="15"/>
  <c r="J85" i="15" s="1"/>
  <c r="B86" i="15"/>
  <c r="J86" i="15" s="1"/>
  <c r="B87" i="15"/>
  <c r="J87" i="15" s="1"/>
  <c r="B88" i="15"/>
  <c r="J88" i="15" s="1"/>
  <c r="B89" i="15"/>
  <c r="J89" i="15" s="1"/>
  <c r="B90" i="15"/>
  <c r="J90" i="15" s="1"/>
  <c r="B91" i="15"/>
  <c r="J91" i="15" s="1"/>
  <c r="B92" i="15"/>
  <c r="J92" i="15" s="1"/>
  <c r="B93" i="15"/>
  <c r="J93" i="15" s="1"/>
  <c r="B94" i="15"/>
  <c r="J94" i="15" s="1"/>
  <c r="B95" i="15"/>
  <c r="J95" i="15" s="1"/>
  <c r="B96" i="15"/>
  <c r="J96" i="15" s="1"/>
  <c r="B97" i="15"/>
  <c r="J97" i="15" s="1"/>
  <c r="B98" i="15"/>
  <c r="J98" i="15" s="1"/>
  <c r="B99" i="15"/>
  <c r="J99" i="15" s="1"/>
  <c r="B100" i="15"/>
  <c r="J100" i="15" s="1"/>
  <c r="B101" i="15"/>
  <c r="J101" i="15" s="1"/>
  <c r="B102" i="15"/>
  <c r="J102" i="15" s="1"/>
  <c r="B103" i="15"/>
  <c r="J103" i="15" s="1"/>
  <c r="B104" i="15"/>
  <c r="J104" i="15" s="1"/>
  <c r="B105" i="15"/>
  <c r="J105" i="15" s="1"/>
  <c r="B106" i="15"/>
  <c r="J106" i="15" s="1"/>
  <c r="B107" i="15"/>
  <c r="J107" i="15" s="1"/>
  <c r="B108" i="15"/>
  <c r="J108" i="15" s="1"/>
  <c r="B109" i="15"/>
  <c r="J109" i="15" s="1"/>
  <c r="B110" i="15"/>
  <c r="J110" i="15" s="1"/>
  <c r="B111" i="15"/>
  <c r="J111" i="15" s="1"/>
  <c r="B112" i="15"/>
  <c r="J112" i="15" s="1"/>
  <c r="B113" i="15"/>
  <c r="J113" i="15" s="1"/>
  <c r="B114" i="15"/>
  <c r="J114" i="15" s="1"/>
  <c r="B115" i="15"/>
  <c r="J115" i="15" s="1"/>
  <c r="B116" i="15"/>
  <c r="J116" i="15" s="1"/>
  <c r="B117" i="15"/>
  <c r="J117" i="15" s="1"/>
  <c r="B118" i="15"/>
  <c r="J118" i="15" s="1"/>
  <c r="B119" i="15"/>
  <c r="J119" i="15" s="1"/>
  <c r="B120" i="15"/>
  <c r="J120" i="15" s="1"/>
  <c r="B121" i="15"/>
  <c r="J121" i="15" s="1"/>
  <c r="B122" i="15"/>
  <c r="J122" i="15" s="1"/>
  <c r="B123" i="15"/>
  <c r="J123" i="15" s="1"/>
  <c r="B124" i="15"/>
  <c r="J124" i="15" s="1"/>
  <c r="B125" i="15"/>
  <c r="J125" i="15" s="1"/>
  <c r="B126" i="15"/>
  <c r="J126" i="15" s="1"/>
  <c r="B127" i="15"/>
  <c r="J127" i="15" s="1"/>
  <c r="B128" i="15"/>
  <c r="J128" i="15" s="1"/>
  <c r="B129" i="15"/>
  <c r="J129" i="15" s="1"/>
  <c r="B130" i="15"/>
  <c r="J130" i="15" s="1"/>
  <c r="B131" i="15"/>
  <c r="J131" i="15" s="1"/>
  <c r="B132" i="15"/>
  <c r="J132" i="15" s="1"/>
  <c r="B133" i="15"/>
  <c r="J133" i="15" s="1"/>
  <c r="B134" i="15"/>
  <c r="J134" i="15" s="1"/>
  <c r="B135" i="15"/>
  <c r="J135" i="15" s="1"/>
  <c r="B136" i="15"/>
  <c r="J136" i="15" s="1"/>
  <c r="B137" i="15"/>
  <c r="J137" i="15" s="1"/>
  <c r="B138" i="15"/>
  <c r="J138" i="15" s="1"/>
  <c r="B139" i="15"/>
  <c r="J139" i="15" s="1"/>
  <c r="B140" i="15"/>
  <c r="J140" i="15" s="1"/>
  <c r="B141" i="15"/>
  <c r="J141" i="15" s="1"/>
  <c r="B142" i="15"/>
  <c r="J142" i="15" s="1"/>
  <c r="B143" i="15"/>
  <c r="J143" i="15" s="1"/>
  <c r="B144" i="15"/>
  <c r="J144" i="15" s="1"/>
  <c r="B145" i="15"/>
  <c r="J145" i="15" s="1"/>
  <c r="B146" i="15"/>
  <c r="J146" i="15" s="1"/>
  <c r="B147" i="15"/>
  <c r="J147" i="15" s="1"/>
  <c r="B148" i="15"/>
  <c r="J148" i="15" s="1"/>
  <c r="B149" i="15"/>
  <c r="J149" i="15" s="1"/>
  <c r="B150" i="15"/>
  <c r="J150" i="15" s="1"/>
  <c r="B151" i="15"/>
  <c r="J151" i="15" s="1"/>
  <c r="B152" i="15"/>
  <c r="J152" i="15" s="1"/>
  <c r="B153" i="15"/>
  <c r="J153" i="15" s="1"/>
  <c r="B154" i="15"/>
  <c r="J154" i="15" s="1"/>
  <c r="B155" i="15"/>
  <c r="J155" i="15" s="1"/>
  <c r="B156" i="15"/>
  <c r="J156" i="15" s="1"/>
  <c r="B157" i="15"/>
  <c r="J157" i="15" s="1"/>
  <c r="B158" i="15"/>
  <c r="J158" i="15" s="1"/>
  <c r="B159" i="15"/>
  <c r="J159" i="15" s="1"/>
  <c r="B160" i="15"/>
  <c r="J160" i="15" s="1"/>
  <c r="B161" i="15"/>
  <c r="J161" i="15" s="1"/>
  <c r="B162" i="15"/>
  <c r="J162" i="15" s="1"/>
  <c r="B163" i="15"/>
  <c r="J163" i="15" s="1"/>
  <c r="B164" i="15"/>
  <c r="J164" i="15" s="1"/>
  <c r="B165" i="15"/>
  <c r="J165" i="15" s="1"/>
  <c r="B166" i="15"/>
  <c r="J166" i="15" s="1"/>
  <c r="B167" i="15"/>
  <c r="J167" i="15" s="1"/>
  <c r="B168" i="15"/>
  <c r="J168" i="15" s="1"/>
  <c r="B169" i="15"/>
  <c r="J169" i="15" s="1"/>
  <c r="B170" i="15"/>
  <c r="J170" i="15" s="1"/>
  <c r="B171" i="15"/>
  <c r="J171" i="15" s="1"/>
  <c r="B172" i="15"/>
  <c r="J172" i="15" s="1"/>
  <c r="B173" i="15"/>
  <c r="J173" i="15" s="1"/>
  <c r="B174" i="15"/>
  <c r="J174" i="15" s="1"/>
  <c r="B175" i="15"/>
  <c r="J175" i="15" s="1"/>
  <c r="B176" i="15"/>
  <c r="J176" i="15" s="1"/>
  <c r="B177" i="15"/>
  <c r="J177" i="15" s="1"/>
  <c r="B178" i="15"/>
  <c r="J178" i="15" s="1"/>
  <c r="B179" i="15"/>
  <c r="J179" i="15" s="1"/>
  <c r="B180" i="15"/>
  <c r="J180" i="15" s="1"/>
  <c r="B181" i="15"/>
  <c r="J181" i="15" s="1"/>
  <c r="B182" i="15"/>
  <c r="J182" i="15" s="1"/>
  <c r="B183" i="15"/>
  <c r="J183" i="15" s="1"/>
  <c r="B184" i="15"/>
  <c r="J184" i="15" s="1"/>
  <c r="B185" i="15"/>
  <c r="J185" i="15" s="1"/>
  <c r="B186" i="15"/>
  <c r="J186" i="15" s="1"/>
  <c r="B187" i="15"/>
  <c r="J187" i="15" s="1"/>
  <c r="B188" i="15"/>
  <c r="J188" i="15" s="1"/>
  <c r="B189" i="15"/>
  <c r="J189" i="15" s="1"/>
  <c r="B190" i="15"/>
  <c r="J190" i="15" s="1"/>
  <c r="B191" i="15"/>
  <c r="J191" i="15" s="1"/>
  <c r="B192" i="15"/>
  <c r="J192" i="15" s="1"/>
  <c r="B193" i="15"/>
  <c r="J193" i="15" s="1"/>
  <c r="B194" i="15"/>
  <c r="J194" i="15" s="1"/>
  <c r="B195" i="15"/>
  <c r="J195" i="15" s="1"/>
  <c r="B196" i="15"/>
  <c r="J196" i="15" s="1"/>
  <c r="B197" i="15"/>
  <c r="J197" i="15" s="1"/>
  <c r="B198" i="15"/>
  <c r="J198" i="15" s="1"/>
  <c r="B199" i="15"/>
  <c r="J199" i="15" s="1"/>
  <c r="B200" i="15"/>
  <c r="J200" i="15" s="1"/>
  <c r="B5" i="15"/>
  <c r="J5" i="15" s="1"/>
  <c r="T5" i="15" a="1"/>
  <c r="T5" i="15" s="1"/>
  <c r="I193" i="15" l="1"/>
  <c r="I185" i="15"/>
  <c r="I177" i="15"/>
  <c r="I169" i="15"/>
  <c r="I161" i="15"/>
  <c r="I153" i="15"/>
  <c r="I145" i="15"/>
  <c r="I137" i="15"/>
  <c r="I129" i="15"/>
  <c r="I121" i="15"/>
  <c r="I113" i="15"/>
  <c r="I105" i="15"/>
  <c r="I97" i="15"/>
  <c r="I89" i="15"/>
  <c r="I81" i="15"/>
  <c r="I73" i="15"/>
  <c r="I65" i="15"/>
  <c r="I57" i="15"/>
  <c r="I49" i="15"/>
  <c r="I41" i="15"/>
  <c r="I33" i="15"/>
  <c r="I25" i="15"/>
  <c r="I17" i="15"/>
  <c r="I9" i="15"/>
  <c r="I200" i="15"/>
  <c r="I192" i="15"/>
  <c r="I184" i="15"/>
  <c r="I176" i="15"/>
  <c r="I168" i="15"/>
  <c r="I160" i="15"/>
  <c r="I152" i="15"/>
  <c r="I144" i="15"/>
  <c r="I136" i="15"/>
  <c r="I128" i="15"/>
  <c r="I120" i="15"/>
  <c r="I112" i="15"/>
  <c r="I104" i="15"/>
  <c r="I96" i="15"/>
  <c r="I88" i="15"/>
  <c r="I80" i="15"/>
  <c r="I72" i="15"/>
  <c r="I64" i="15"/>
  <c r="I56" i="15"/>
  <c r="I48" i="15"/>
  <c r="I40" i="15"/>
  <c r="I32" i="15"/>
  <c r="I24" i="15"/>
  <c r="I16" i="15"/>
  <c r="I8" i="15"/>
  <c r="I199" i="15"/>
  <c r="I191" i="15"/>
  <c r="I183" i="15"/>
  <c r="I175" i="15"/>
  <c r="I167" i="15"/>
  <c r="I159" i="15"/>
  <c r="I151" i="15"/>
  <c r="I143" i="15"/>
  <c r="I135" i="15"/>
  <c r="I127" i="15"/>
  <c r="I119" i="15"/>
  <c r="I111" i="15"/>
  <c r="I103" i="15"/>
  <c r="I95" i="15"/>
  <c r="I87" i="15"/>
  <c r="I79" i="15"/>
  <c r="I71" i="15"/>
  <c r="I63" i="15"/>
  <c r="I55" i="15"/>
  <c r="I47" i="15"/>
  <c r="I39" i="15"/>
  <c r="I31" i="15"/>
  <c r="I23" i="15"/>
  <c r="I15" i="15"/>
  <c r="I7" i="15"/>
  <c r="I198" i="15"/>
  <c r="I190" i="15"/>
  <c r="I182" i="15"/>
  <c r="I174" i="15"/>
  <c r="I166" i="15"/>
  <c r="I158" i="15"/>
  <c r="I150" i="15"/>
  <c r="I142" i="15"/>
  <c r="I134" i="15"/>
  <c r="I126" i="15"/>
  <c r="I118" i="15"/>
  <c r="I110" i="15"/>
  <c r="I102" i="15"/>
  <c r="I94" i="15"/>
  <c r="I86" i="15"/>
  <c r="I78" i="15"/>
  <c r="I70" i="15"/>
  <c r="I62" i="15"/>
  <c r="I54" i="15"/>
  <c r="I46" i="15"/>
  <c r="I38" i="15"/>
  <c r="I30" i="15"/>
  <c r="I22" i="15"/>
  <c r="I14" i="15"/>
  <c r="I6" i="15"/>
  <c r="I197" i="15"/>
  <c r="I189" i="15"/>
  <c r="I181" i="15"/>
  <c r="I173" i="15"/>
  <c r="I165" i="15"/>
  <c r="I157" i="15"/>
  <c r="I149" i="15"/>
  <c r="I141" i="15"/>
  <c r="I133" i="15"/>
  <c r="I125" i="15"/>
  <c r="I117" i="15"/>
  <c r="I109" i="15"/>
  <c r="I101" i="15"/>
  <c r="I93" i="15"/>
  <c r="I85" i="15"/>
  <c r="I77" i="15"/>
  <c r="I69" i="15"/>
  <c r="I61" i="15"/>
  <c r="I53" i="15"/>
  <c r="I45" i="15"/>
  <c r="I37" i="15"/>
  <c r="I29" i="15"/>
  <c r="I21" i="15"/>
  <c r="I13" i="15"/>
  <c r="I196" i="15"/>
  <c r="I188" i="15"/>
  <c r="I180" i="15"/>
  <c r="I172" i="15"/>
  <c r="I164" i="15"/>
  <c r="I156" i="15"/>
  <c r="I148" i="15"/>
  <c r="I140" i="15"/>
  <c r="I132" i="15"/>
  <c r="I124" i="15"/>
  <c r="I116" i="15"/>
  <c r="I108" i="15"/>
  <c r="I100" i="15"/>
  <c r="I92" i="15"/>
  <c r="I84" i="15"/>
  <c r="I76" i="15"/>
  <c r="I68" i="15"/>
  <c r="I60" i="15"/>
  <c r="I52" i="15"/>
  <c r="I44" i="15"/>
  <c r="I36" i="15"/>
  <c r="I28" i="15"/>
  <c r="I20" i="15"/>
  <c r="I12" i="15"/>
  <c r="I195" i="15"/>
  <c r="I187" i="15"/>
  <c r="I179" i="15"/>
  <c r="I171" i="15"/>
  <c r="I163" i="15"/>
  <c r="I155" i="15"/>
  <c r="I147" i="15"/>
  <c r="I139" i="15"/>
  <c r="I131" i="15"/>
  <c r="I123" i="15"/>
  <c r="I115" i="15"/>
  <c r="I107" i="15"/>
  <c r="I99" i="15"/>
  <c r="I91" i="15"/>
  <c r="I83" i="15"/>
  <c r="I75" i="15"/>
  <c r="I67" i="15"/>
  <c r="I59" i="15"/>
  <c r="I51" i="15"/>
  <c r="I43" i="15"/>
  <c r="I35" i="15"/>
  <c r="I27" i="15"/>
  <c r="I19" i="15"/>
  <c r="I11" i="15"/>
  <c r="I194" i="15"/>
  <c r="I186" i="15"/>
  <c r="I178" i="15"/>
  <c r="I170" i="15"/>
  <c r="I162" i="15"/>
  <c r="I154" i="15"/>
  <c r="I146" i="15"/>
  <c r="I138" i="15"/>
  <c r="I130" i="15"/>
  <c r="I122" i="15"/>
  <c r="I114" i="15"/>
  <c r="I106" i="15"/>
  <c r="I98" i="15"/>
  <c r="I90" i="15"/>
  <c r="I82" i="15"/>
  <c r="I74" i="15"/>
  <c r="I66" i="15"/>
  <c r="I58" i="15"/>
  <c r="I50" i="15"/>
  <c r="I42" i="15"/>
  <c r="I34" i="15"/>
  <c r="I26" i="15"/>
  <c r="I18" i="15"/>
  <c r="I10" i="15"/>
  <c r="C16" i="5"/>
  <c r="C17" i="5"/>
  <c r="C18" i="5"/>
  <c r="J16" i="5"/>
  <c r="E5" i="15" a="1"/>
  <c r="E5" i="15" s="1"/>
  <c r="D5" i="15" a="1"/>
  <c r="D5" i="15" s="1"/>
  <c r="E5" i="12"/>
  <c r="E4" i="12"/>
  <c r="C5" i="12"/>
  <c r="B5" i="12"/>
  <c r="B4" i="12"/>
  <c r="C4" i="12"/>
  <c r="B16" i="6"/>
  <c r="B15" i="6"/>
  <c r="F44" i="5"/>
  <c r="E44" i="5"/>
  <c r="D44" i="5"/>
  <c r="C44" i="5" l="1"/>
  <c r="F5" i="15"/>
  <c r="F197" i="15"/>
  <c r="F195" i="15"/>
  <c r="F145" i="15"/>
  <c r="F43" i="15"/>
  <c r="F147" i="15"/>
  <c r="F94" i="15"/>
  <c r="F187" i="15"/>
  <c r="F85" i="15"/>
  <c r="F98" i="15"/>
  <c r="F44" i="15"/>
  <c r="F137" i="15"/>
  <c r="F132" i="15"/>
  <c r="F49" i="15"/>
  <c r="F191" i="15"/>
  <c r="F42" i="15"/>
  <c r="F135" i="15"/>
  <c r="F33" i="15"/>
  <c r="F101" i="15"/>
  <c r="F47" i="15"/>
  <c r="F140" i="15"/>
  <c r="F83" i="15"/>
  <c r="F50" i="15"/>
  <c r="F45" i="15"/>
  <c r="F138" i="15"/>
  <c r="F185" i="15"/>
  <c r="F183" i="15"/>
  <c r="F79" i="15"/>
  <c r="F51" i="15"/>
  <c r="F193" i="15"/>
  <c r="F142" i="15"/>
  <c r="F188" i="15"/>
  <c r="F39" i="15"/>
  <c r="F34" i="15"/>
  <c r="F173" i="15"/>
  <c r="F46" i="15"/>
  <c r="F41" i="15"/>
  <c r="F84" i="15"/>
  <c r="F75" i="15"/>
  <c r="F52" i="15"/>
  <c r="F144" i="15"/>
  <c r="F92" i="15"/>
  <c r="F186" i="15"/>
  <c r="F87" i="15"/>
  <c r="F181" i="15"/>
  <c r="F180" i="15"/>
  <c r="F131" i="15"/>
  <c r="F177" i="15"/>
  <c r="F128" i="15"/>
  <c r="F127" i="15"/>
  <c r="F77" i="15"/>
  <c r="F172" i="15"/>
  <c r="F25" i="15"/>
  <c r="F20" i="15"/>
  <c r="F48" i="15"/>
  <c r="F90" i="15"/>
  <c r="F184" i="15"/>
  <c r="F133" i="15"/>
  <c r="F82" i="15"/>
  <c r="F78" i="15"/>
  <c r="F125" i="15"/>
  <c r="F123" i="15"/>
  <c r="F19" i="15"/>
  <c r="F100" i="15"/>
  <c r="F194" i="15"/>
  <c r="F93" i="15"/>
  <c r="F38" i="15"/>
  <c r="F81" i="15"/>
  <c r="F30" i="15"/>
  <c r="F124" i="15"/>
  <c r="F171" i="15"/>
  <c r="F170" i="15"/>
  <c r="F121" i="15"/>
  <c r="F18" i="15"/>
  <c r="F53" i="15"/>
  <c r="F146" i="15"/>
  <c r="F192" i="15"/>
  <c r="F190" i="15"/>
  <c r="F139" i="15"/>
  <c r="F88" i="15"/>
  <c r="F36" i="15"/>
  <c r="F178" i="15"/>
  <c r="F130" i="15"/>
  <c r="F31" i="15"/>
  <c r="F28" i="15"/>
  <c r="F73" i="15"/>
  <c r="F167" i="15"/>
  <c r="F23" i="15"/>
  <c r="F21" i="15"/>
  <c r="F113" i="15"/>
  <c r="F17" i="15"/>
  <c r="F149" i="15"/>
  <c r="F196" i="15"/>
  <c r="F96" i="15"/>
  <c r="F91" i="15"/>
  <c r="F136" i="15"/>
  <c r="F37" i="15"/>
  <c r="F32" i="15"/>
  <c r="F174" i="15"/>
  <c r="F27" i="15"/>
  <c r="F24" i="15"/>
  <c r="F70" i="15"/>
  <c r="F68" i="15"/>
  <c r="F16" i="15"/>
  <c r="F97" i="15"/>
  <c r="F141" i="15"/>
  <c r="F40" i="15"/>
  <c r="F182" i="15"/>
  <c r="F35" i="15"/>
  <c r="F129" i="15"/>
  <c r="F176" i="15"/>
  <c r="F175" i="15"/>
  <c r="F126" i="15"/>
  <c r="F76" i="15"/>
  <c r="F122" i="15"/>
  <c r="F169" i="15"/>
  <c r="F168" i="15"/>
  <c r="F71" i="15"/>
  <c r="F118" i="15"/>
  <c r="F117" i="15"/>
  <c r="F67" i="15"/>
  <c r="F162" i="15"/>
  <c r="F15" i="15"/>
  <c r="F99" i="15"/>
  <c r="F143" i="15"/>
  <c r="F189" i="15"/>
  <c r="F89" i="15"/>
  <c r="F134" i="15"/>
  <c r="F26" i="15"/>
  <c r="F120" i="15"/>
  <c r="F22" i="15"/>
  <c r="F165" i="15"/>
  <c r="F116" i="15"/>
  <c r="F163" i="15"/>
  <c r="F114" i="15"/>
  <c r="F161" i="15"/>
  <c r="F14" i="15"/>
  <c r="F109" i="15"/>
  <c r="F61" i="15"/>
  <c r="F13" i="15"/>
  <c r="F64" i="15"/>
  <c r="F111" i="15"/>
  <c r="F60" i="15"/>
  <c r="F12" i="15"/>
  <c r="F155" i="15"/>
  <c r="F107" i="15"/>
  <c r="F59" i="15"/>
  <c r="F11" i="15"/>
  <c r="F154" i="15"/>
  <c r="F106" i="15"/>
  <c r="F58" i="15"/>
  <c r="F10" i="15"/>
  <c r="F110" i="15"/>
  <c r="F156" i="15"/>
  <c r="F153" i="15"/>
  <c r="F105" i="15"/>
  <c r="F57" i="15"/>
  <c r="F9" i="15"/>
  <c r="F148" i="15"/>
  <c r="F95" i="15"/>
  <c r="F86" i="15"/>
  <c r="F179" i="15"/>
  <c r="F80" i="15"/>
  <c r="F29" i="15"/>
  <c r="F74" i="15"/>
  <c r="F72" i="15"/>
  <c r="F119" i="15"/>
  <c r="F166" i="15"/>
  <c r="F69" i="15"/>
  <c r="F164" i="15"/>
  <c r="F115" i="15"/>
  <c r="F66" i="15"/>
  <c r="F65" i="15"/>
  <c r="F160" i="15"/>
  <c r="F112" i="15"/>
  <c r="F159" i="15"/>
  <c r="F63" i="15"/>
  <c r="F158" i="15"/>
  <c r="F108" i="15"/>
  <c r="F200" i="15"/>
  <c r="F152" i="15"/>
  <c r="F104" i="15"/>
  <c r="F56" i="15"/>
  <c r="F8" i="15"/>
  <c r="F199" i="15"/>
  <c r="F151" i="15"/>
  <c r="F103" i="15"/>
  <c r="F55" i="15"/>
  <c r="F7" i="15"/>
  <c r="F62" i="15"/>
  <c r="F157" i="15"/>
  <c r="F198" i="15"/>
  <c r="F150" i="15"/>
  <c r="F102" i="15"/>
  <c r="F54" i="15"/>
  <c r="F6" i="15"/>
  <c r="D4" i="12"/>
  <c r="D5" i="12"/>
  <c r="F4" i="12"/>
  <c r="F5" i="12"/>
  <c r="B22" i="6"/>
  <c r="D11" i="12" l="1"/>
  <c r="B10" i="1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51FD54F-C614-4088-A980-D69717CCED43}" keepAlive="1" name="Requête - Exemple de fichier" description="Connexion à la requête « Exemple de fichier » dans le classeur." type="5" refreshedVersion="0" background="1">
    <dbPr connection="Provider=Microsoft.Mashup.OleDb.1;Data Source=$Workbook$;Location=&quot;Exemple de fichier&quot;;Extended Properties=&quot;&quot;" command="SELECT * FROM [Exemple de fichier]"/>
  </connection>
  <connection id="2" xr16:uid="{0D55C6B8-3AD7-4CC4-B2C7-B89AE547E4EF}" keepAlive="1" name="Requête - Paramètre1" description="Connexion à la requête « Paramètre1 » dans le classeur." type="5" refreshedVersion="0" background="1">
    <dbPr connection="Provider=Microsoft.Mashup.OleDb.1;Data Source=$Workbook$;Location=Paramètre1;Extended Properties=&quot;&quot;" command="SELECT * FROM [Paramètre1]"/>
  </connection>
  <connection id="3" xr16:uid="{18DE8194-B752-43A3-8392-4F2FDFE3A3CC}" keepAlive="1" name="Requête - T_Final" description="Connexion à la requête « T_Final » dans le classeur." type="5" refreshedVersion="8" saveData="1">
    <dbPr connection="Provider=Microsoft.Mashup.OleDb.1;Data Source=$Workbook$;Location=T_Final;Extended Properties=&quot;&quot;" command="SELECT * FROM [T_Final]"/>
  </connection>
  <connection id="4" xr16:uid="{981A8F83-7A63-45DC-AF77-6D373AFC9FBE}" keepAlive="1" name="Requête - Transformer le fichier" description="Connexion à la requête « Transformer le fichier » dans le classeur." type="5" refreshedVersion="0" background="1">
    <dbPr connection="Provider=Microsoft.Mashup.OleDb.1;Data Source=$Workbook$;Location=&quot;Transformer le fichier&quot;;Extended Properties=&quot;&quot;" command="SELECT * FROM [Transformer le fichier]"/>
  </connection>
  <connection id="5" xr16:uid="{EE5587C2-23CF-4756-A122-E0E037D08A76}" keepAlive="1" name="Requête - Transformer l'exemple de fichier" description="Connexion à la requête « Transformer l'exemple de fichier » dans le classeur." type="5" refreshedVersion="0" background="1">
    <dbPr connection="Provider=Microsoft.Mashup.OleDb.1;Data Source=$Workbook$;Location=&quot;Transformer l'exemple de fichier&quot;;Extended Properties=&quot;&quot;" command="SELECT * FROM [Transformer l'exemple de fichier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<sst xmlns="http://schemas.openxmlformats.org/spreadsheetml/2006/main" count="1064" uniqueCount="290">
  <si>
    <t/>
  </si>
  <si>
    <t>Name</t>
  </si>
  <si>
    <t>LenX</t>
  </si>
  <si>
    <t>LenY</t>
  </si>
  <si>
    <t>Quantity</t>
  </si>
  <si>
    <t xml:space="preserve"> </t>
  </si>
  <si>
    <t>Cloisons</t>
  </si>
  <si>
    <t>Plaque fonction</t>
  </si>
  <si>
    <t>Porte de cloison</t>
  </si>
  <si>
    <t>Cloison Vitrée</t>
  </si>
  <si>
    <t>Porte de cloison vitrée</t>
  </si>
  <si>
    <t>CLOISONS</t>
  </si>
  <si>
    <t>PORTES</t>
  </si>
  <si>
    <t>Largeur</t>
  </si>
  <si>
    <t>Longueur</t>
  </si>
  <si>
    <t>Hidden</t>
  </si>
  <si>
    <t>Tag</t>
  </si>
  <si>
    <t>NOM ESPACE PLAN</t>
  </si>
  <si>
    <t>MOBILIER COMPLEXE</t>
  </si>
  <si>
    <t>MOBILIER SIMPLIFIE</t>
  </si>
  <si>
    <t>Untagged</t>
  </si>
  <si>
    <t>Brique salle de reunion 8 p</t>
  </si>
  <si>
    <t>Etiquette fonction</t>
  </si>
  <si>
    <t>TYPE D'ESPACE</t>
  </si>
  <si>
    <t>Nombre d'espace</t>
  </si>
  <si>
    <t>Nombre de poste</t>
  </si>
  <si>
    <t>Places assises hors poste</t>
  </si>
  <si>
    <t>Nombre de positions</t>
  </si>
  <si>
    <t>RATIO</t>
  </si>
  <si>
    <t>TYPE D'ECRANS</t>
  </si>
  <si>
    <t>ECRAN SDR</t>
  </si>
  <si>
    <t>ECRAN POSTE</t>
  </si>
  <si>
    <t>NOMBRE</t>
  </si>
  <si>
    <t>TAILLE</t>
  </si>
  <si>
    <t>TOTAL</t>
  </si>
  <si>
    <t>Sol fonction SDR 8p MODE PROJET</t>
  </si>
  <si>
    <t>Texte fonction espace projet</t>
  </si>
  <si>
    <t>MOBILIERS</t>
  </si>
  <si>
    <t>Brique bench 2 p</t>
  </si>
  <si>
    <t>Brique salle de reunion 10 p</t>
  </si>
  <si>
    <t>Ecran 120" 8p MODE PROJET</t>
  </si>
  <si>
    <t>Ecran 120</t>
  </si>
  <si>
    <t>Ecran 20</t>
  </si>
  <si>
    <t>Place SDR 10p MODE PROJET</t>
  </si>
  <si>
    <t>Place table 8p MODE PROJET</t>
  </si>
  <si>
    <t>Poste</t>
  </si>
  <si>
    <t>Sol fonction SDR 10p MODE PROJET</t>
  </si>
  <si>
    <t>Sol fonction bench 2</t>
  </si>
  <si>
    <t>Table bench 2 p</t>
  </si>
  <si>
    <t>Table réunion 10 places MODE PROJET</t>
  </si>
  <si>
    <t>Table réunion 8 places MODE PROJET</t>
  </si>
  <si>
    <t>Texte fonction individuel</t>
  </si>
  <si>
    <t>CLOISONS PLEINES</t>
  </si>
  <si>
    <t>SDR 8p</t>
  </si>
  <si>
    <t>SDR 10p</t>
  </si>
  <si>
    <t>Demi cloison pleine D SDR 10p</t>
  </si>
  <si>
    <t>Demi cloison pleine D SDR 8p</t>
  </si>
  <si>
    <t>Demi cloison pleine G SDR 10p</t>
  </si>
  <si>
    <t>Demi cloison pleine G SDR 8p</t>
  </si>
  <si>
    <t>Gauche</t>
  </si>
  <si>
    <t>Droite</t>
  </si>
  <si>
    <t>DEMI CLOISONS PLEINES</t>
  </si>
  <si>
    <t>Epaisseur</t>
  </si>
  <si>
    <t>Mètres linéaires</t>
  </si>
  <si>
    <t>Longueur total</t>
  </si>
  <si>
    <t>CODE</t>
  </si>
  <si>
    <t>Postes</t>
  </si>
  <si>
    <t>Places assises</t>
  </si>
  <si>
    <t>Positions</t>
  </si>
  <si>
    <t>Nombre dans la 3D</t>
  </si>
  <si>
    <t>Surface</t>
  </si>
  <si>
    <t>BPA-4-0-F bench de 2</t>
  </si>
  <si>
    <t>Chaise Visiteur Bureau BRE-1-2-F</t>
  </si>
  <si>
    <t>Chaise visiteur bureau BIN-1-2-F</t>
  </si>
  <si>
    <t>Clen Nouvelle Vague BIN-1-2-F</t>
  </si>
  <si>
    <t>Clen Nouvelle Vague BPA-2-0-F</t>
  </si>
  <si>
    <t>Clen Nouvelle Vague BPA-4-0-F</t>
  </si>
  <si>
    <t>Demi cloison pleine D BIN-1-2-F</t>
  </si>
  <si>
    <t>Demi cloison pleine D BPA-2-0-F</t>
  </si>
  <si>
    <t>Demi cloison pleine D BPA-4-0-F</t>
  </si>
  <si>
    <t>Demi cloison pleine D BRE-1-2-F</t>
  </si>
  <si>
    <t>Demi cloison pleine D SCL-0-12-F</t>
  </si>
  <si>
    <t>Demi cloison pleine D SMM-0-12-F</t>
  </si>
  <si>
    <t>Demi cloison pleine D SPH-0-8-F</t>
  </si>
  <si>
    <t>Demi cloison pleine G BIN-1-2-F</t>
  </si>
  <si>
    <t>Demi cloison pleine G BPA-2-0-F</t>
  </si>
  <si>
    <t>Demi cloison pleine G BPA-4-0-F</t>
  </si>
  <si>
    <t>Demi cloison pleine G BRE-1-2-F</t>
  </si>
  <si>
    <t>Demi cloison pleine G SCL-0-12-F</t>
  </si>
  <si>
    <t>Demi cloison pleine G SMM-0-12-F</t>
  </si>
  <si>
    <t>Demi cloison pleine G SPH-0-8-F</t>
  </si>
  <si>
    <t>Desktop Informatique BPA-2-0-F</t>
  </si>
  <si>
    <t>Ecrimur BIN-1-2-F</t>
  </si>
  <si>
    <t>Ecrimur SPH-0-8-F</t>
  </si>
  <si>
    <t>Lino Chair BIN-1-2-F</t>
  </si>
  <si>
    <t>Lino Chair BPA-2-0-F</t>
  </si>
  <si>
    <t>Lino Chair BPA-4-0-F</t>
  </si>
  <si>
    <t>Lino Chair BRE-1-2-F</t>
  </si>
  <si>
    <t>Sol BIN-1-2-F Collaboratif</t>
  </si>
  <si>
    <t>Sol BIN-1-2-F Support</t>
  </si>
  <si>
    <t>Sol BPA-4-0-F Collaboratif</t>
  </si>
  <si>
    <t>Sol SCL-0-12-F Collaboratif</t>
  </si>
  <si>
    <t>Sol SPH-0-8-F Informel</t>
  </si>
  <si>
    <t>Surface Hub SPH-0-8-F</t>
  </si>
  <si>
    <t>Table Haute SPH-0-8-F</t>
  </si>
  <si>
    <t>Table Ronde BIN-1-2-F</t>
  </si>
  <si>
    <t>Tabouret SPH-0-8-F</t>
  </si>
  <si>
    <t>separatif bench 2p</t>
  </si>
  <si>
    <t>Usage</t>
  </si>
  <si>
    <t>Solo</t>
  </si>
  <si>
    <t>Collaboratif</t>
  </si>
  <si>
    <t>Informel</t>
  </si>
  <si>
    <t>Support</t>
  </si>
  <si>
    <t>usage</t>
  </si>
  <si>
    <t>Sol BPA-2-0-F Solo</t>
  </si>
  <si>
    <t>Sol BRE-1-2-F Collaboratif</t>
  </si>
  <si>
    <t>Sol SMM-0-12-F Informel</t>
  </si>
  <si>
    <t>BIN-1-2-F Collaboratif</t>
  </si>
  <si>
    <t>BPA-2-0-F Collaboratif</t>
  </si>
  <si>
    <t>BPA-4-0-F Collaboratif</t>
  </si>
  <si>
    <t>BPA-6-0-F Collaboratif</t>
  </si>
  <si>
    <t>BPA-8-0-F Collaboratif</t>
  </si>
  <si>
    <t>SSI-4-0-F Collaboratif</t>
  </si>
  <si>
    <t>SSI-6-0-F Collaboratif</t>
  </si>
  <si>
    <t>SSI-8-0-F Collaboratif</t>
  </si>
  <si>
    <t>SDR-0-8-F Collaboratif</t>
  </si>
  <si>
    <t>SDR-0-12-F Collaboratif</t>
  </si>
  <si>
    <t>SDR-0-16-F Collaboratif</t>
  </si>
  <si>
    <t>CDU-0-2-F Collaboratif</t>
  </si>
  <si>
    <t>CQU-0-4-F Collaboratif</t>
  </si>
  <si>
    <t>BDH-0-2-F Collaboratif</t>
  </si>
  <si>
    <t>BIN-1-2-F Solo</t>
  </si>
  <si>
    <t>BPA-2-0-F Solo</t>
  </si>
  <si>
    <t>BPA-4-0-F Solo</t>
  </si>
  <si>
    <t>BPA-6-0-F Solo</t>
  </si>
  <si>
    <t>BPA-8-0-F Solo</t>
  </si>
  <si>
    <t>SSI-4-0-F Solo</t>
  </si>
  <si>
    <t>SSI-6-0-F Solo</t>
  </si>
  <si>
    <t>SSI-8-0-F Solo</t>
  </si>
  <si>
    <t>SDR-0-8-F Solo</t>
  </si>
  <si>
    <t>SDR-0-12-F Solo</t>
  </si>
  <si>
    <t>SDR-0-16-F Solo</t>
  </si>
  <si>
    <t>CDU-0-2-F Solo</t>
  </si>
  <si>
    <t>CQU-0-4-F Solo</t>
  </si>
  <si>
    <t>BDH-0-2-F Solo</t>
  </si>
  <si>
    <t>BIN-1-2-F Informel</t>
  </si>
  <si>
    <t>BPA-2-0-F Informel</t>
  </si>
  <si>
    <t>BPA-4-0-F Informel</t>
  </si>
  <si>
    <t>BPA-6-0-F Informel</t>
  </si>
  <si>
    <t>BPA-8-0-F Informel</t>
  </si>
  <si>
    <t>SSI-4-0-F Informel</t>
  </si>
  <si>
    <t>SSI-6-0-F Informel</t>
  </si>
  <si>
    <t>SSI-8-0-F Informel</t>
  </si>
  <si>
    <t>SDR-0-8-F Informel</t>
  </si>
  <si>
    <t>SDR-0-12-F Informel</t>
  </si>
  <si>
    <t>SDR-0-16-F Informel</t>
  </si>
  <si>
    <t>CDU-0-2-F Informel</t>
  </si>
  <si>
    <t>CQU-0-4-F Informel</t>
  </si>
  <si>
    <t>BDH-0-2-F Informel</t>
  </si>
  <si>
    <t>BIN-1-2-F Support</t>
  </si>
  <si>
    <t>BPA-2-0-F Support</t>
  </si>
  <si>
    <t>BPA-4-0-F Support</t>
  </si>
  <si>
    <t>BPA-6-0-F Support</t>
  </si>
  <si>
    <t>BPA-8-0-F Support</t>
  </si>
  <si>
    <t>SSI-4-0-F Support</t>
  </si>
  <si>
    <t>SSI-6-0-F Support</t>
  </si>
  <si>
    <t>SSI-8-0-F Support</t>
  </si>
  <si>
    <t>SDR-0-8-F Support</t>
  </si>
  <si>
    <t>SDR-0-12-F Support</t>
  </si>
  <si>
    <t>SDR-0-16-F Support</t>
  </si>
  <si>
    <t>CDU-0-2-F Support</t>
  </si>
  <si>
    <t>CQU-0-4-F Support</t>
  </si>
  <si>
    <t>BDH-0-2-F Support</t>
  </si>
  <si>
    <t>BDI-1-6-F Collaboratif</t>
  </si>
  <si>
    <t>BRE-1-2-F Collaboratif</t>
  </si>
  <si>
    <t>BRE-1-2-F Informel</t>
  </si>
  <si>
    <t>BRE-1-2-F Solo</t>
  </si>
  <si>
    <t>BRE-1-2-F Support</t>
  </si>
  <si>
    <t>PBA-1-0-O Solo</t>
  </si>
  <si>
    <t>SCL-0-12-F Collaboratif</t>
  </si>
  <si>
    <t>SMM-0-12-F Informel</t>
  </si>
  <si>
    <t>SPH-0-8-F Informel</t>
  </si>
  <si>
    <t>Demies-Cloisons</t>
  </si>
  <si>
    <t>Cloisons vitrées</t>
  </si>
  <si>
    <t>Espace Solo</t>
  </si>
  <si>
    <t>Espace Collaboratif</t>
  </si>
  <si>
    <t>Espace Informel</t>
  </si>
  <si>
    <t>Espace Support</t>
  </si>
  <si>
    <t>Surface Total du plateau</t>
  </si>
  <si>
    <t>fq</t>
  </si>
  <si>
    <t>​</t>
  </si>
  <si>
    <t>ADU-0-2-O Collaboratif</t>
  </si>
  <si>
    <t>ADU-0-2-O Informel</t>
  </si>
  <si>
    <t>ADU-0-2-O Solo</t>
  </si>
  <si>
    <t>ADU-0-2-O Support</t>
  </si>
  <si>
    <t>AQU-0-4-O Collaboratif</t>
  </si>
  <si>
    <t>AQU-0-4-O Informel</t>
  </si>
  <si>
    <t>AQU-0-4-O Solo</t>
  </si>
  <si>
    <t>AQU-0-4-O Support</t>
  </si>
  <si>
    <t>ASO-0-1-O Collaboratif</t>
  </si>
  <si>
    <t>ASO-0-1-O Informel</t>
  </si>
  <si>
    <t>ASO-0-1-O Solo</t>
  </si>
  <si>
    <t>ASO-0-1-O Support</t>
  </si>
  <si>
    <t>BAD-2-0-O Collaboratif</t>
  </si>
  <si>
    <t>BAD-2-0-O Informel</t>
  </si>
  <si>
    <t>BAD-2-0-O Solo</t>
  </si>
  <si>
    <t>BAD-2-0-O Support</t>
  </si>
  <si>
    <t>BCO-2-0-O Collaboratif</t>
  </si>
  <si>
    <t>BCO-2-0-O Informel</t>
  </si>
  <si>
    <t>BCO-2-0-O Solo</t>
  </si>
  <si>
    <t>BCO-2-0-O Support</t>
  </si>
  <si>
    <t>BDI-1-6-F Informel</t>
  </si>
  <si>
    <t>BDI-1-6-F Solo</t>
  </si>
  <si>
    <t>BDI-1-6-F Support</t>
  </si>
  <si>
    <t>BDU-0-2-F Collaboratif</t>
  </si>
  <si>
    <t>BDU-0-2-F Informel</t>
  </si>
  <si>
    <t>BDU-0-2-F Solo</t>
  </si>
  <si>
    <t>BDU-0-2-F Support</t>
  </si>
  <si>
    <t>BFO-2-0-O Collaboratif</t>
  </si>
  <si>
    <t>BFO-2-0-O Informel</t>
  </si>
  <si>
    <t>BFO-2-0-O Solo</t>
  </si>
  <si>
    <t>BFO-2-0-O Support</t>
  </si>
  <si>
    <t>BSO-0-1-F Collaboratif</t>
  </si>
  <si>
    <t>BSO-0-1-F Informel</t>
  </si>
  <si>
    <t>BSO-0-1-F Solo</t>
  </si>
  <si>
    <t>BSO-0-1-F Support</t>
  </si>
  <si>
    <t>BTR-0-3-F Collaboratif</t>
  </si>
  <si>
    <t>BTR-0-3-F Informel</t>
  </si>
  <si>
    <t>BTR-0-3-F Solo</t>
  </si>
  <si>
    <t>BTR-0-3-F Support</t>
  </si>
  <si>
    <t>COF-0-12-F Collaboratif</t>
  </si>
  <si>
    <t>COF-0-12-F Informel</t>
  </si>
  <si>
    <t>COF-0-12-F Solo</t>
  </si>
  <si>
    <t>COF-0-12-F Support</t>
  </si>
  <si>
    <t>COT-2-23-O Collaboratif</t>
  </si>
  <si>
    <t>COT-2-23-O Informel</t>
  </si>
  <si>
    <t>COT-2-23-O Solo</t>
  </si>
  <si>
    <t>COT-2-23-O Support</t>
  </si>
  <si>
    <t>CSO-0-1-F Collaboratif</t>
  </si>
  <si>
    <t>CSO-0-1-F Informel</t>
  </si>
  <si>
    <t>CSO-0-1-F Solo</t>
  </si>
  <si>
    <t>CSO-0-1-F Support</t>
  </si>
  <si>
    <t>CTH-0-1-O Collaboratif</t>
  </si>
  <si>
    <t>CTH-0-1-O Informel</t>
  </si>
  <si>
    <t>CTH-0-1-O Solo</t>
  </si>
  <si>
    <t>CTH-0-1-O Support</t>
  </si>
  <si>
    <t>PAL-1-0-O Collaboratif</t>
  </si>
  <si>
    <t>PAL-1-0-O Informel</t>
  </si>
  <si>
    <t>PAL-1-0-O Solo</t>
  </si>
  <si>
    <t>PAL-1-0-O Support</t>
  </si>
  <si>
    <t>PBA-1-0-O Collaboratif</t>
  </si>
  <si>
    <t>PBA-1-0-O Informel</t>
  </si>
  <si>
    <t>PBA-1-0-O Support</t>
  </si>
  <si>
    <t>SCL-0-12-F Informel</t>
  </si>
  <si>
    <t>SCL-0-12-F Solo</t>
  </si>
  <si>
    <t>SCL-0-12-F Support</t>
  </si>
  <si>
    <t>SCO-0-25-F Collaboratif</t>
  </si>
  <si>
    <t>SCO-0-25-F Informel</t>
  </si>
  <si>
    <t>SCO-0-25-F Solo</t>
  </si>
  <si>
    <t>SCO-0-25-F Support</t>
  </si>
  <si>
    <t>SFO-0-12-F Collaboratif</t>
  </si>
  <si>
    <t>SFO-0-12-F Informel</t>
  </si>
  <si>
    <t>SFO-0-12-F Solo</t>
  </si>
  <si>
    <t>SFO-0-12-F Support</t>
  </si>
  <si>
    <t>SMM-0-12-F Collaboratif</t>
  </si>
  <si>
    <t>SMM-0-12-F Solo</t>
  </si>
  <si>
    <t>SMM-0-12-F Support</t>
  </si>
  <si>
    <t>SPH-0-8-F Collaboratif</t>
  </si>
  <si>
    <t>SPH-0-8-F Solo</t>
  </si>
  <si>
    <t>SPH-0-8-F Support</t>
  </si>
  <si>
    <t>SRH-0-6-F Collaboratif</t>
  </si>
  <si>
    <t>SRH-0-6-F Informel</t>
  </si>
  <si>
    <t>SRH-0-6-F Solo</t>
  </si>
  <si>
    <t>SRH-0-6-F Support</t>
  </si>
  <si>
    <t>SUC-0-0-O Collaboratif</t>
  </si>
  <si>
    <t>SUC-0-0-O Informel</t>
  </si>
  <si>
    <t>SUC-0-0-O Solo</t>
  </si>
  <si>
    <t>SUC-0-0-O Support</t>
  </si>
  <si>
    <t>SUP-0-0-F Collaboratif</t>
  </si>
  <si>
    <t>SUP-0-0-F Informel</t>
  </si>
  <si>
    <t>SUP-0-0-F Solo</t>
  </si>
  <si>
    <t>SUP-0-0-F Support</t>
  </si>
  <si>
    <t>SUR-0-0-F Collaboratif</t>
  </si>
  <si>
    <t>SUR-0-0-F Informel</t>
  </si>
  <si>
    <t>SUR-0-0-F Solo</t>
  </si>
  <si>
    <t>SUR-0-0-F Support</t>
  </si>
  <si>
    <t>TCO-6-0-O Collaboratif</t>
  </si>
  <si>
    <t>TCO-6-0-O Informel</t>
  </si>
  <si>
    <t>TCO-6-0-O Solo</t>
  </si>
  <si>
    <t>TCO-6-0-O Support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</si>
</sst>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rgb="FF000000"/>
      <name val="Calibri"/>
      <family val="2"/>
      <scheme val="minor"/>
    </font>
    <font>
      <sz val="8"/>
      <name val="Calibri"/>
      <family val="2"/>
      <scheme val="minor"/>
    </font>
    <font>
      <b/>
      <sz val="12"/>
      <color rgb="FF202124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1" fillId="0" borderId="2" xfId="0" applyFont="1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1" xfId="0" applyBorder="1"/>
    <xf numFmtId="0" fontId="2" fillId="3" borderId="6" xfId="0" applyFont="1" applyFill="1" applyBorder="1"/>
    <xf numFmtId="0" fontId="0" fillId="3" borderId="6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9" xfId="0" applyFill="1" applyBorder="1"/>
    <xf numFmtId="0" fontId="0" fillId="3" borderId="7" xfId="0" applyFill="1" applyBorder="1"/>
    <xf numFmtId="0" fontId="0" fillId="0" borderId="7" xfId="0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0" fillId="0" borderId="7" xfId="0" applyBorder="1"/>
    <xf numFmtId="0" fontId="2" fillId="3" borderId="7" xfId="0" applyFont="1" applyFill="1" applyBorder="1"/>
    <xf numFmtId="0" fontId="0" fillId="2" borderId="7" xfId="0" applyFill="1" applyBorder="1"/>
    <xf numFmtId="0" fontId="0" fillId="3" borderId="10" xfId="0" applyFill="1" applyBorder="1"/>
    <xf numFmtId="0" fontId="0" fillId="0" borderId="9" xfId="0" applyBorder="1"/>
    <xf numFmtId="0" fontId="2" fillId="3" borderId="11" xfId="0" applyFont="1" applyFill="1" applyBorder="1"/>
    <xf numFmtId="0" fontId="0" fillId="3" borderId="11" xfId="0" applyFill="1" applyBorder="1" applyAlignment="1">
      <alignment horizontal="center"/>
    </xf>
    <xf numFmtId="0" fontId="0" fillId="0" borderId="11" xfId="0" applyBorder="1" applyAlignment="1">
      <alignment horizontal="center" vertical="center"/>
    </xf>
    <xf numFmtId="0" fontId="0" fillId="3" borderId="11" xfId="0" applyFill="1" applyBorder="1"/>
    <xf numFmtId="0" fontId="0" fillId="0" borderId="6" xfId="0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0" fillId="3" borderId="6" xfId="0" applyFill="1" applyBorder="1"/>
    <xf numFmtId="0" fontId="4" fillId="0" borderId="0" xfId="0" applyFont="1"/>
    <xf numFmtId="0" fontId="0" fillId="4" borderId="0" xfId="0" applyFill="1"/>
  </cellXfs>
  <cellStyles count="1">
    <cellStyle name="Normal" xfId="0" builtinId="0"/>
  </cellStyles>
  <dxfs count="6">
    <dxf>
      <fill>
        <patternFill>
          <bgColor rgb="FFEB9547"/>
        </patternFill>
      </fill>
    </dxf>
    <dxf>
      <fill>
        <patternFill>
          <bgColor rgb="FF4098D4"/>
        </patternFill>
      </fill>
    </dxf>
    <dxf>
      <fill>
        <patternFill>
          <bgColor rgb="FFF4D242"/>
        </patternFill>
      </fill>
    </dxf>
    <dxf>
      <fill>
        <patternFill>
          <bgColor rgb="FFEB6557"/>
        </patternFill>
      </fill>
    </dxf>
    <dxf>
      <numFmt numFmtId="0" formatCode="General"/>
    </dxf>
    <dxf>
      <numFmt numFmtId="0" formatCode="General"/>
    </dxf>
  </dxfs>
  <tableStyles count="0" defaultTableStyle="TableStyleMedium2" defaultPivotStyle="PivotStyleLight16"/>
  <colors>
    <mruColors>
      <color rgb="FFEB6557"/>
      <color rgb="FFF4D242"/>
      <color rgb="FF4098D4"/>
      <color rgb="FFEB9547"/>
      <color rgb="FFCC455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openxmlformats.org/officeDocument/2006/relationships/customXml" Target="../customXml/item3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552450</xdr:colOff>
      <xdr:row>0</xdr:row>
      <xdr:rowOff>57150</xdr:rowOff>
    </xdr:from>
    <xdr:to>
      <xdr:col>5</xdr:col>
      <xdr:colOff>180975</xdr:colOff>
      <xdr:row>1</xdr:row>
      <xdr:rowOff>133350</xdr:rowOff>
    </xdr:to>
    <xdr:sp macro="[0]!MaJ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3F37237-ED25-FB5B-58E3-A332C00130AD}"/>
            </a:ext>
          </a:extLst>
        </xdr:cNvPr>
        <xdr:cNvSpPr/>
      </xdr:nvSpPr>
      <xdr:spPr>
        <a:xfrm>
          <a:off x="5514975" y="57150"/>
          <a:ext cx="1228725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Mise</a:t>
          </a:r>
          <a:r>
            <a:rPr lang="fr-FR" sz="1100" b="1" baseline="0"/>
            <a:t> A Jour</a:t>
          </a:r>
          <a:endParaRPr lang="fr-FR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304800</xdr:colOff>
      <xdr:row>0</xdr:row>
      <xdr:rowOff>0</xdr:rowOff>
    </xdr:from>
    <xdr:to>
      <xdr:col>5</xdr:col>
      <xdr:colOff>57150</xdr:colOff>
      <xdr:row>12</xdr:row>
      <xdr:rowOff>19050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CBEBA7DC-56A1-4F06-8473-DB710D366F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28800" y="0"/>
          <a:ext cx="3810000" cy="345757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142875</xdr:rowOff>
    </xdr:from>
    <xdr:to>
      <xdr:col>2</xdr:col>
      <xdr:colOff>666750</xdr:colOff>
      <xdr:row>13</xdr:row>
      <xdr:rowOff>95250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EAAF0660-342F-456D-8B2D-3C05353126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9075" y="142875"/>
          <a:ext cx="2438400" cy="2438400"/>
        </a:xfrm>
        <a:prstGeom prst="rect">
          <a:avLst/>
        </a:prstGeom>
      </xdr:spPr>
    </xdr:pic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connectionId="3" xr16:uid="{E3A77EC9-C98D-489E-A71F-7621E42D3C99}" autoFormatId="16" applyNumberFormats="0" applyBorderFormats="0" applyFontFormats="1" applyPatternFormats="1" applyAlignmentFormats="0" applyWidthHeightFormats="0">
  <queryTableRefresh nextId="10">
    <queryTableFields count="7">
      <queryTableField id="1" name="Name" tableColumnId="8"/>
      <queryTableField id="2" name="Hidden" tableColumnId="9"/>
      <queryTableField id="3" name="LenX" tableColumnId="10"/>
      <queryTableField id="4" name="LenY" tableColumnId="11"/>
      <queryTableField id="5" name="Tag" tableColumnId="12"/>
      <queryTableField id="6" name="usage" tableColumnId="13"/>
      <queryTableField id="7" name="Quantity" tableColumnId="14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B54754B7-2770-49E6-A80B-010C0B95CAA3}" name="T_Final" displayName="T_Final" ref="A1:G283" tableType="queryTable" totalsRowShown="0">
  <autoFilter ref="A1:G283" xr:uid="{B54754B7-2770-49E6-A80B-010C0B95CAA3}"/>
  <tableColumns count="7">
    <tableColumn id="8" xr3:uid="{8E7E72FD-9EA2-47FC-B698-CEF4993A4773}" uniqueName="8" name="Name" queryTableFieldId="1"/>
    <tableColumn id="9" xr3:uid="{FDE38C1A-56EB-4544-BAD1-832A280F8A1B}" uniqueName="9" name="Hidden" queryTableFieldId="2"/>
    <tableColumn id="10" xr3:uid="{514757B1-5903-472E-ACAF-8B699EFD55E9}" uniqueName="10" name="LenX" queryTableFieldId="3" dataDxfId="5"/>
    <tableColumn id="11" xr3:uid="{F3CF25C0-4920-47E7-923D-6D1BEFAEE117}" uniqueName="11" name="LenY" queryTableFieldId="4" dataDxfId="4"/>
    <tableColumn id="12" xr3:uid="{A07019AB-CAC3-4612-AD49-64F4E38346A3}" uniqueName="12" name="Tag" queryTableFieldId="5"/>
    <tableColumn id="13" xr3:uid="{87A69BD8-3E06-41EC-A352-4C1F3EA5789C}" uniqueName="13" name="usage" queryTableFieldId="6"/>
    <tableColumn id="14" xr3:uid="{7FAE0BF3-1DAA-4E66-8205-AB051E937E12}" uniqueName="14" name="Quantity" queryTableFieldId="7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E7B8E0-7974-4ED5-A6F7-963882BC5E0C}">
  <sheetPr codeName="Feuil13"/>
  <dimension ref="A1:P283"/>
  <sheetViews>
    <sheetView tabSelected="1" workbookViewId="0">
      <selection activeCell="E2" sqref="E2"/>
    </sheetView>
  </sheetViews>
  <sheetFormatPr baseColWidth="10" defaultRowHeight="15" x14ac:dyDescent="0.25"/>
  <cols>
    <col min="1" max="1" width="35" bestFit="1" customWidth="1"/>
    <col min="2" max="2" width="9.7109375" bestFit="1" customWidth="1"/>
    <col min="3" max="4" width="9" bestFit="1" customWidth="1"/>
    <col min="5" max="5" width="19.42578125" bestFit="1" customWidth="1"/>
    <col min="6" max="6" width="11.42578125" bestFit="1" customWidth="1"/>
    <col min="7" max="7" width="11" bestFit="1" customWidth="1"/>
    <col min="8" max="8" width="11" customWidth="1"/>
  </cols>
  <sheetData>
    <row r="1" spans="1:16" x14ac:dyDescent="0.25">
      <c r="A1" t="s">
        <v>1</v>
      </c>
      <c r="B1" t="s">
        <v>15</v>
      </c>
      <c r="C1" t="s">
        <v>2</v>
      </c>
      <c r="D1" t="s">
        <v>3</v>
      </c>
      <c r="E1" t="s">
        <v>16</v>
      </c>
      <c r="F1" t="s">
        <v>113</v>
      </c>
      <c r="G1" t="s">
        <v>4</v>
      </c>
      <c r="P1" s="29" t="str" cm="1">
        <f t="array" aca="1" ref="P1" ca="1">LEFT(CELL("nomfichier"),FIND("[",CELL("nomfichier"),1)-1)</f>
        <v>C:\Users\cousi\Documents\Excel\exemples\PQ\Mangrove\</v>
      </c>
    </row>
    <row r="2" spans="1:16" x14ac:dyDescent="0.25">
      <c r="A2" t="s">
        <v>5</v>
      </c>
      <c r="B2">
        <v>1</v>
      </c>
      <c r="C2">
        <v>100</v>
      </c>
      <c r="D2">
        <v>17</v>
      </c>
      <c r="E2" t="s">
        <v>12</v>
      </c>
      <c r="F2" t="s">
        <v>0</v>
      </c>
      <c r="G2">
        <v>10</v>
      </c>
    </row>
    <row r="3" spans="1:16" x14ac:dyDescent="0.25">
      <c r="A3" t="s">
        <v>5</v>
      </c>
      <c r="B3">
        <v>1</v>
      </c>
      <c r="C3">
        <v>170</v>
      </c>
      <c r="D3">
        <v>7</v>
      </c>
      <c r="E3" t="s">
        <v>11</v>
      </c>
      <c r="F3" t="s">
        <v>0</v>
      </c>
      <c r="G3">
        <v>3</v>
      </c>
    </row>
    <row r="4" spans="1:16" x14ac:dyDescent="0.25">
      <c r="A4" t="s">
        <v>5</v>
      </c>
      <c r="B4">
        <v>1</v>
      </c>
      <c r="C4">
        <v>190</v>
      </c>
      <c r="D4">
        <v>320</v>
      </c>
      <c r="E4" t="s">
        <v>37</v>
      </c>
      <c r="F4" t="s">
        <v>0</v>
      </c>
      <c r="G4">
        <v>2</v>
      </c>
    </row>
    <row r="5" spans="1:16" x14ac:dyDescent="0.25">
      <c r="A5" t="s">
        <v>5</v>
      </c>
      <c r="B5">
        <v>1</v>
      </c>
      <c r="C5">
        <v>245</v>
      </c>
      <c r="D5">
        <v>190</v>
      </c>
      <c r="E5" t="s">
        <v>20</v>
      </c>
      <c r="F5" t="s">
        <v>0</v>
      </c>
      <c r="G5">
        <v>2</v>
      </c>
    </row>
    <row r="6" spans="1:16" x14ac:dyDescent="0.25">
      <c r="A6" t="s">
        <v>5</v>
      </c>
      <c r="B6">
        <v>1</v>
      </c>
      <c r="C6">
        <v>270</v>
      </c>
      <c r="D6">
        <v>500</v>
      </c>
      <c r="E6" t="s">
        <v>20</v>
      </c>
      <c r="F6" t="s">
        <v>0</v>
      </c>
      <c r="G6">
        <v>9</v>
      </c>
    </row>
    <row r="7" spans="1:16" x14ac:dyDescent="0.25">
      <c r="A7" t="s">
        <v>5</v>
      </c>
      <c r="B7">
        <v>1</v>
      </c>
      <c r="C7">
        <v>287.5</v>
      </c>
      <c r="D7">
        <v>7</v>
      </c>
      <c r="E7" t="s">
        <v>11</v>
      </c>
      <c r="F7" t="s">
        <v>0</v>
      </c>
      <c r="G7">
        <v>2</v>
      </c>
    </row>
    <row r="8" spans="1:16" x14ac:dyDescent="0.25">
      <c r="A8" t="s">
        <v>5</v>
      </c>
      <c r="B8">
        <v>1</v>
      </c>
      <c r="C8">
        <v>291.24700000000001</v>
      </c>
      <c r="D8">
        <v>25.419</v>
      </c>
      <c r="E8" t="s">
        <v>17</v>
      </c>
      <c r="F8" t="s">
        <v>0</v>
      </c>
      <c r="G8">
        <v>1</v>
      </c>
    </row>
    <row r="9" spans="1:16" x14ac:dyDescent="0.25">
      <c r="A9" t="s">
        <v>5</v>
      </c>
      <c r="B9">
        <v>1</v>
      </c>
      <c r="C9">
        <v>305</v>
      </c>
      <c r="D9">
        <v>7</v>
      </c>
      <c r="E9" t="s">
        <v>11</v>
      </c>
      <c r="F9" t="s">
        <v>0</v>
      </c>
      <c r="G9">
        <v>3</v>
      </c>
    </row>
    <row r="10" spans="1:16" x14ac:dyDescent="0.25">
      <c r="A10" t="s">
        <v>5</v>
      </c>
      <c r="B10">
        <v>1</v>
      </c>
      <c r="C10">
        <v>327.68299999999999</v>
      </c>
      <c r="D10">
        <v>25.436</v>
      </c>
      <c r="E10" t="s">
        <v>17</v>
      </c>
      <c r="F10" t="s">
        <v>0</v>
      </c>
      <c r="G10">
        <v>1</v>
      </c>
    </row>
    <row r="11" spans="1:16" x14ac:dyDescent="0.25">
      <c r="A11" t="s">
        <v>5</v>
      </c>
      <c r="B11">
        <v>1</v>
      </c>
      <c r="C11">
        <v>364.05900000000003</v>
      </c>
      <c r="D11">
        <v>25.419</v>
      </c>
      <c r="E11" t="s">
        <v>17</v>
      </c>
      <c r="F11" t="s">
        <v>0</v>
      </c>
      <c r="G11">
        <v>1</v>
      </c>
    </row>
    <row r="12" spans="1:16" x14ac:dyDescent="0.25">
      <c r="A12" t="s">
        <v>5</v>
      </c>
      <c r="B12">
        <v>1</v>
      </c>
      <c r="C12">
        <v>405</v>
      </c>
      <c r="D12">
        <v>500</v>
      </c>
      <c r="E12" t="s">
        <v>20</v>
      </c>
      <c r="F12" t="s">
        <v>0</v>
      </c>
      <c r="G12">
        <v>9</v>
      </c>
    </row>
    <row r="13" spans="1:16" x14ac:dyDescent="0.25">
      <c r="A13" t="s">
        <v>5</v>
      </c>
      <c r="B13">
        <v>1</v>
      </c>
      <c r="C13">
        <v>409.60300000000001</v>
      </c>
      <c r="D13">
        <v>25.436</v>
      </c>
      <c r="E13" t="s">
        <v>17</v>
      </c>
      <c r="F13" t="s">
        <v>0</v>
      </c>
      <c r="G13">
        <v>1</v>
      </c>
    </row>
    <row r="14" spans="1:16" x14ac:dyDescent="0.25">
      <c r="A14" t="s">
        <v>5</v>
      </c>
      <c r="B14">
        <v>1</v>
      </c>
      <c r="C14">
        <v>440</v>
      </c>
      <c r="D14">
        <v>7</v>
      </c>
      <c r="E14" t="s">
        <v>11</v>
      </c>
      <c r="F14" t="s">
        <v>0</v>
      </c>
      <c r="G14">
        <v>2</v>
      </c>
    </row>
    <row r="15" spans="1:16" x14ac:dyDescent="0.25">
      <c r="A15" t="s">
        <v>5</v>
      </c>
      <c r="B15">
        <v>1</v>
      </c>
      <c r="C15">
        <v>540</v>
      </c>
      <c r="D15">
        <v>492.99900000000002</v>
      </c>
      <c r="E15" t="s">
        <v>20</v>
      </c>
      <c r="F15" t="s">
        <v>0</v>
      </c>
      <c r="G15">
        <v>2</v>
      </c>
    </row>
    <row r="16" spans="1:16" x14ac:dyDescent="0.25">
      <c r="A16" t="s">
        <v>5</v>
      </c>
      <c r="B16">
        <v>1</v>
      </c>
      <c r="C16">
        <v>540</v>
      </c>
      <c r="D16">
        <v>500</v>
      </c>
      <c r="E16" t="s">
        <v>20</v>
      </c>
      <c r="F16" t="s">
        <v>0</v>
      </c>
      <c r="G16">
        <v>3</v>
      </c>
    </row>
    <row r="17" spans="1:7" x14ac:dyDescent="0.25">
      <c r="A17" t="s">
        <v>5</v>
      </c>
      <c r="B17">
        <v>1</v>
      </c>
      <c r="C17">
        <v>575</v>
      </c>
      <c r="D17">
        <v>7</v>
      </c>
      <c r="E17" t="s">
        <v>11</v>
      </c>
      <c r="F17" t="s">
        <v>0</v>
      </c>
      <c r="G17">
        <v>1</v>
      </c>
    </row>
    <row r="18" spans="1:7" x14ac:dyDescent="0.25">
      <c r="A18" t="s">
        <v>5</v>
      </c>
      <c r="B18">
        <v>1</v>
      </c>
      <c r="C18">
        <v>64.878</v>
      </c>
      <c r="D18">
        <v>68.238</v>
      </c>
      <c r="E18" t="s">
        <v>20</v>
      </c>
      <c r="F18" t="s">
        <v>0</v>
      </c>
      <c r="G18">
        <v>16</v>
      </c>
    </row>
    <row r="19" spans="1:7" x14ac:dyDescent="0.25">
      <c r="A19" t="s">
        <v>5</v>
      </c>
      <c r="B19">
        <v>1</v>
      </c>
      <c r="C19">
        <v>675</v>
      </c>
      <c r="D19">
        <v>500</v>
      </c>
      <c r="E19" t="s">
        <v>18</v>
      </c>
      <c r="F19" t="s">
        <v>0</v>
      </c>
      <c r="G19">
        <v>2</v>
      </c>
    </row>
    <row r="20" spans="1:7" x14ac:dyDescent="0.25">
      <c r="A20" t="s">
        <v>5</v>
      </c>
      <c r="B20">
        <v>1</v>
      </c>
      <c r="C20">
        <v>675</v>
      </c>
      <c r="D20">
        <v>500</v>
      </c>
      <c r="E20" t="s">
        <v>20</v>
      </c>
      <c r="F20" t="s">
        <v>0</v>
      </c>
      <c r="G20">
        <v>3</v>
      </c>
    </row>
    <row r="21" spans="1:7" x14ac:dyDescent="0.25">
      <c r="A21" t="s">
        <v>5</v>
      </c>
      <c r="B21">
        <v>1</v>
      </c>
      <c r="C21">
        <v>68.238</v>
      </c>
      <c r="D21">
        <v>64.878</v>
      </c>
      <c r="E21" t="s">
        <v>37</v>
      </c>
      <c r="F21" t="s">
        <v>0</v>
      </c>
      <c r="G21">
        <v>20</v>
      </c>
    </row>
    <row r="22" spans="1:7" x14ac:dyDescent="0.25">
      <c r="A22" t="s">
        <v>5</v>
      </c>
      <c r="B22">
        <v>1</v>
      </c>
      <c r="C22">
        <v>7.15</v>
      </c>
      <c r="D22">
        <v>172.48099999999999</v>
      </c>
      <c r="E22" t="s">
        <v>20</v>
      </c>
      <c r="F22" t="s">
        <v>0</v>
      </c>
      <c r="G22">
        <v>2</v>
      </c>
    </row>
    <row r="23" spans="1:7" x14ac:dyDescent="0.25">
      <c r="A23" t="s">
        <v>5</v>
      </c>
      <c r="B23">
        <v>1</v>
      </c>
      <c r="C23">
        <v>83.234999999999999</v>
      </c>
      <c r="D23">
        <v>19.648</v>
      </c>
      <c r="E23" t="s">
        <v>17</v>
      </c>
      <c r="F23" t="s">
        <v>0</v>
      </c>
      <c r="G23">
        <v>1</v>
      </c>
    </row>
    <row r="24" spans="1:7" x14ac:dyDescent="0.25">
      <c r="A24" t="s">
        <v>5</v>
      </c>
      <c r="B24">
        <v>1</v>
      </c>
      <c r="C24">
        <v>97.090999999999994</v>
      </c>
      <c r="D24">
        <v>19.681000000000001</v>
      </c>
      <c r="E24" t="s">
        <v>17</v>
      </c>
      <c r="F24" t="s">
        <v>0</v>
      </c>
      <c r="G24">
        <v>1</v>
      </c>
    </row>
    <row r="25" spans="1:7" x14ac:dyDescent="0.25">
      <c r="A25" t="s">
        <v>0</v>
      </c>
      <c r="B25">
        <v>1</v>
      </c>
      <c r="C25">
        <v>205</v>
      </c>
      <c r="D25">
        <v>223.541</v>
      </c>
      <c r="E25" t="s">
        <v>20</v>
      </c>
      <c r="F25" t="s">
        <v>0</v>
      </c>
      <c r="G25">
        <v>3</v>
      </c>
    </row>
    <row r="26" spans="1:7" x14ac:dyDescent="0.25">
      <c r="A26" t="s">
        <v>0</v>
      </c>
      <c r="C26">
        <v>0</v>
      </c>
      <c r="D26">
        <v>0</v>
      </c>
      <c r="E26" t="s">
        <v>20</v>
      </c>
      <c r="F26" t="s">
        <v>0</v>
      </c>
      <c r="G26">
        <v>1</v>
      </c>
    </row>
    <row r="27" spans="1:7" x14ac:dyDescent="0.25">
      <c r="A27" t="s">
        <v>0</v>
      </c>
      <c r="C27">
        <v>0.57999999999999996</v>
      </c>
      <c r="D27">
        <v>1.1839999999999999</v>
      </c>
      <c r="E27" t="s">
        <v>20</v>
      </c>
      <c r="F27" t="s">
        <v>0</v>
      </c>
      <c r="G27">
        <v>4</v>
      </c>
    </row>
    <row r="28" spans="1:7" x14ac:dyDescent="0.25">
      <c r="A28" t="s">
        <v>0</v>
      </c>
      <c r="C28">
        <v>0.89200000000000002</v>
      </c>
      <c r="D28">
        <v>2.5310000000000001</v>
      </c>
      <c r="E28" t="s">
        <v>20</v>
      </c>
      <c r="F28" t="s">
        <v>0</v>
      </c>
      <c r="G28">
        <v>4</v>
      </c>
    </row>
    <row r="29" spans="1:7" x14ac:dyDescent="0.25">
      <c r="A29" t="s">
        <v>0</v>
      </c>
      <c r="C29">
        <v>1</v>
      </c>
      <c r="D29">
        <v>0.12</v>
      </c>
      <c r="E29" t="s">
        <v>20</v>
      </c>
      <c r="F29" t="s">
        <v>0</v>
      </c>
      <c r="G29">
        <v>4</v>
      </c>
    </row>
    <row r="30" spans="1:7" x14ac:dyDescent="0.25">
      <c r="A30" t="s">
        <v>0</v>
      </c>
      <c r="C30">
        <v>1</v>
      </c>
      <c r="D30">
        <v>3.0230000000000001</v>
      </c>
      <c r="E30" t="s">
        <v>20</v>
      </c>
      <c r="F30" t="s">
        <v>0</v>
      </c>
      <c r="G30">
        <v>4</v>
      </c>
    </row>
    <row r="31" spans="1:7" x14ac:dyDescent="0.25">
      <c r="A31" t="s">
        <v>0</v>
      </c>
      <c r="C31">
        <v>1.222</v>
      </c>
      <c r="D31">
        <v>3.4649999999999999</v>
      </c>
      <c r="E31" t="s">
        <v>20</v>
      </c>
      <c r="F31" t="s">
        <v>0</v>
      </c>
      <c r="G31">
        <v>2</v>
      </c>
    </row>
    <row r="32" spans="1:7" x14ac:dyDescent="0.25">
      <c r="A32" t="s">
        <v>0</v>
      </c>
      <c r="C32">
        <v>1.4</v>
      </c>
      <c r="D32">
        <v>2.9</v>
      </c>
      <c r="E32" t="s">
        <v>20</v>
      </c>
      <c r="F32" t="s">
        <v>0</v>
      </c>
      <c r="G32">
        <v>4</v>
      </c>
    </row>
    <row r="33" spans="1:7" x14ac:dyDescent="0.25">
      <c r="A33" t="s">
        <v>0</v>
      </c>
      <c r="C33">
        <v>1.7989999999999999</v>
      </c>
      <c r="D33">
        <v>4.7519999999999998</v>
      </c>
      <c r="E33" t="s">
        <v>20</v>
      </c>
      <c r="F33" t="s">
        <v>0</v>
      </c>
      <c r="G33">
        <v>4</v>
      </c>
    </row>
    <row r="34" spans="1:7" x14ac:dyDescent="0.25">
      <c r="A34" t="s">
        <v>0</v>
      </c>
      <c r="C34">
        <v>100</v>
      </c>
      <c r="D34">
        <v>3.5</v>
      </c>
      <c r="E34" t="s">
        <v>20</v>
      </c>
      <c r="F34" t="s">
        <v>0</v>
      </c>
      <c r="G34">
        <v>1</v>
      </c>
    </row>
    <row r="35" spans="1:7" x14ac:dyDescent="0.25">
      <c r="A35" t="s">
        <v>0</v>
      </c>
      <c r="C35">
        <v>100</v>
      </c>
      <c r="D35">
        <v>6.6</v>
      </c>
      <c r="E35" t="s">
        <v>12</v>
      </c>
      <c r="F35" t="s">
        <v>0</v>
      </c>
      <c r="G35">
        <v>40</v>
      </c>
    </row>
    <row r="36" spans="1:7" x14ac:dyDescent="0.25">
      <c r="A36" t="s">
        <v>0</v>
      </c>
      <c r="C36">
        <v>101.65600000000001</v>
      </c>
      <c r="D36">
        <v>101.6</v>
      </c>
      <c r="E36" t="s">
        <v>20</v>
      </c>
      <c r="F36" t="s">
        <v>0</v>
      </c>
      <c r="G36">
        <v>4</v>
      </c>
    </row>
    <row r="37" spans="1:7" x14ac:dyDescent="0.25">
      <c r="A37" t="s">
        <v>0</v>
      </c>
      <c r="C37">
        <v>109.97499999999999</v>
      </c>
      <c r="D37">
        <v>17.986000000000001</v>
      </c>
      <c r="E37" t="s">
        <v>20</v>
      </c>
      <c r="F37" t="s">
        <v>0</v>
      </c>
      <c r="G37">
        <v>2</v>
      </c>
    </row>
    <row r="38" spans="1:7" x14ac:dyDescent="0.25">
      <c r="A38" t="s">
        <v>0</v>
      </c>
      <c r="C38">
        <v>11.625</v>
      </c>
      <c r="D38">
        <v>11.417999999999999</v>
      </c>
      <c r="E38" t="s">
        <v>20</v>
      </c>
      <c r="F38" t="s">
        <v>0</v>
      </c>
      <c r="G38">
        <v>1</v>
      </c>
    </row>
    <row r="39" spans="1:7" x14ac:dyDescent="0.25">
      <c r="A39" t="s">
        <v>0</v>
      </c>
      <c r="C39">
        <v>1185.7619999999999</v>
      </c>
      <c r="D39">
        <v>1345.2449999999999</v>
      </c>
      <c r="E39" t="s">
        <v>20</v>
      </c>
      <c r="F39" t="s">
        <v>0</v>
      </c>
      <c r="G39">
        <v>4</v>
      </c>
    </row>
    <row r="40" spans="1:7" x14ac:dyDescent="0.25">
      <c r="A40" t="s">
        <v>0</v>
      </c>
      <c r="C40">
        <v>1199.0119999999999</v>
      </c>
      <c r="D40">
        <v>1199.0119999999999</v>
      </c>
      <c r="E40" t="s">
        <v>20</v>
      </c>
      <c r="F40" t="s">
        <v>0</v>
      </c>
      <c r="G40">
        <v>4</v>
      </c>
    </row>
    <row r="41" spans="1:7" x14ac:dyDescent="0.25">
      <c r="A41" t="s">
        <v>0</v>
      </c>
      <c r="C41">
        <v>12.238</v>
      </c>
      <c r="D41">
        <v>20.88</v>
      </c>
      <c r="E41" t="s">
        <v>20</v>
      </c>
      <c r="F41" t="s">
        <v>0</v>
      </c>
      <c r="G41">
        <v>18</v>
      </c>
    </row>
    <row r="42" spans="1:7" x14ac:dyDescent="0.25">
      <c r="A42" t="s">
        <v>0</v>
      </c>
      <c r="C42">
        <v>12.253</v>
      </c>
      <c r="D42">
        <v>6.8330000000000002</v>
      </c>
      <c r="E42" t="s">
        <v>18</v>
      </c>
      <c r="F42" t="s">
        <v>0</v>
      </c>
      <c r="G42">
        <v>6</v>
      </c>
    </row>
    <row r="43" spans="1:7" x14ac:dyDescent="0.25">
      <c r="A43" t="s">
        <v>0</v>
      </c>
      <c r="C43">
        <v>12.465999999999999</v>
      </c>
      <c r="D43">
        <v>34.112000000000002</v>
      </c>
      <c r="E43" t="s">
        <v>18</v>
      </c>
      <c r="F43" t="s">
        <v>0</v>
      </c>
      <c r="G43">
        <v>6</v>
      </c>
    </row>
    <row r="44" spans="1:7" x14ac:dyDescent="0.25">
      <c r="A44" t="s">
        <v>0</v>
      </c>
      <c r="C44">
        <v>120</v>
      </c>
      <c r="D44">
        <v>4</v>
      </c>
      <c r="E44" t="s">
        <v>20</v>
      </c>
      <c r="F44" t="s">
        <v>0</v>
      </c>
      <c r="G44">
        <v>1</v>
      </c>
    </row>
    <row r="45" spans="1:7" x14ac:dyDescent="0.25">
      <c r="A45" t="s">
        <v>0</v>
      </c>
      <c r="C45">
        <v>120</v>
      </c>
      <c r="D45">
        <v>74.5</v>
      </c>
      <c r="E45" t="s">
        <v>20</v>
      </c>
      <c r="F45" t="s">
        <v>0</v>
      </c>
      <c r="G45">
        <v>1</v>
      </c>
    </row>
    <row r="46" spans="1:7" x14ac:dyDescent="0.25">
      <c r="A46" t="s">
        <v>0</v>
      </c>
      <c r="C46">
        <v>127.65900000000001</v>
      </c>
      <c r="D46">
        <v>166.62799999999999</v>
      </c>
      <c r="E46" t="s">
        <v>20</v>
      </c>
      <c r="F46" t="s">
        <v>0</v>
      </c>
      <c r="G46">
        <v>4</v>
      </c>
    </row>
    <row r="47" spans="1:7" x14ac:dyDescent="0.25">
      <c r="A47" t="s">
        <v>0</v>
      </c>
      <c r="C47">
        <v>13</v>
      </c>
      <c r="D47">
        <v>5</v>
      </c>
      <c r="E47" t="s">
        <v>12</v>
      </c>
      <c r="F47" t="s">
        <v>0</v>
      </c>
      <c r="G47">
        <v>10</v>
      </c>
    </row>
    <row r="48" spans="1:7" x14ac:dyDescent="0.25">
      <c r="A48" t="s">
        <v>0</v>
      </c>
      <c r="C48">
        <v>13.164</v>
      </c>
      <c r="D48">
        <v>33.683</v>
      </c>
      <c r="E48" t="s">
        <v>20</v>
      </c>
      <c r="F48" t="s">
        <v>0</v>
      </c>
      <c r="G48">
        <v>45</v>
      </c>
    </row>
    <row r="49" spans="1:7" x14ac:dyDescent="0.25">
      <c r="A49" t="s">
        <v>0</v>
      </c>
      <c r="C49">
        <v>1305.931</v>
      </c>
      <c r="D49">
        <v>1322.3820000000001</v>
      </c>
      <c r="E49" t="s">
        <v>20</v>
      </c>
      <c r="F49" t="s">
        <v>0</v>
      </c>
      <c r="G49">
        <v>4</v>
      </c>
    </row>
    <row r="50" spans="1:7" x14ac:dyDescent="0.25">
      <c r="A50" t="s">
        <v>0</v>
      </c>
      <c r="C50">
        <v>133.333</v>
      </c>
      <c r="D50">
        <v>79.599999999999994</v>
      </c>
      <c r="E50" t="s">
        <v>20</v>
      </c>
      <c r="F50" t="s">
        <v>0</v>
      </c>
      <c r="G50">
        <v>1</v>
      </c>
    </row>
    <row r="51" spans="1:7" x14ac:dyDescent="0.25">
      <c r="A51" t="s">
        <v>0</v>
      </c>
      <c r="C51">
        <v>137.827</v>
      </c>
      <c r="D51">
        <v>154.05699999999999</v>
      </c>
      <c r="E51" t="s">
        <v>18</v>
      </c>
      <c r="F51" t="s">
        <v>0</v>
      </c>
      <c r="G51">
        <v>1</v>
      </c>
    </row>
    <row r="52" spans="1:7" x14ac:dyDescent="0.25">
      <c r="A52" t="s">
        <v>0</v>
      </c>
      <c r="C52">
        <v>144.07900000000001</v>
      </c>
      <c r="D52">
        <v>158.006</v>
      </c>
      <c r="E52" t="s">
        <v>18</v>
      </c>
      <c r="F52" t="s">
        <v>0</v>
      </c>
      <c r="G52">
        <v>1</v>
      </c>
    </row>
    <row r="53" spans="1:7" x14ac:dyDescent="0.25">
      <c r="A53" t="s">
        <v>0</v>
      </c>
      <c r="C53">
        <v>15.414</v>
      </c>
      <c r="D53">
        <v>0.5</v>
      </c>
      <c r="E53" t="s">
        <v>20</v>
      </c>
      <c r="F53" t="s">
        <v>0</v>
      </c>
      <c r="G53">
        <v>6</v>
      </c>
    </row>
    <row r="54" spans="1:7" x14ac:dyDescent="0.25">
      <c r="A54" t="s">
        <v>0</v>
      </c>
      <c r="C54">
        <v>15.598000000000001</v>
      </c>
      <c r="D54">
        <v>10</v>
      </c>
      <c r="E54" t="s">
        <v>20</v>
      </c>
      <c r="F54" t="s">
        <v>0</v>
      </c>
      <c r="G54">
        <v>9</v>
      </c>
    </row>
    <row r="55" spans="1:7" x14ac:dyDescent="0.25">
      <c r="A55" t="s">
        <v>0</v>
      </c>
      <c r="C55">
        <v>150</v>
      </c>
      <c r="D55">
        <v>150</v>
      </c>
      <c r="E55" t="s">
        <v>18</v>
      </c>
      <c r="F55" t="s">
        <v>0</v>
      </c>
      <c r="G55">
        <v>3</v>
      </c>
    </row>
    <row r="56" spans="1:7" x14ac:dyDescent="0.25">
      <c r="A56" t="s">
        <v>0</v>
      </c>
      <c r="C56">
        <v>158.44499999999999</v>
      </c>
      <c r="D56">
        <v>73.623000000000005</v>
      </c>
      <c r="E56" t="s">
        <v>20</v>
      </c>
      <c r="F56" t="s">
        <v>0</v>
      </c>
      <c r="G56">
        <v>2</v>
      </c>
    </row>
    <row r="57" spans="1:7" x14ac:dyDescent="0.25">
      <c r="A57" t="s">
        <v>0</v>
      </c>
      <c r="C57">
        <v>159.63800000000001</v>
      </c>
      <c r="D57">
        <v>74.972999999999999</v>
      </c>
      <c r="E57" t="s">
        <v>20</v>
      </c>
      <c r="F57" t="s">
        <v>0</v>
      </c>
      <c r="G57">
        <v>4</v>
      </c>
    </row>
    <row r="58" spans="1:7" x14ac:dyDescent="0.25">
      <c r="A58" t="s">
        <v>0</v>
      </c>
      <c r="C58">
        <v>160</v>
      </c>
      <c r="D58">
        <v>1</v>
      </c>
      <c r="E58" t="s">
        <v>20</v>
      </c>
      <c r="F58" t="s">
        <v>0</v>
      </c>
      <c r="G58">
        <v>4</v>
      </c>
    </row>
    <row r="59" spans="1:7" x14ac:dyDescent="0.25">
      <c r="A59" t="s">
        <v>0</v>
      </c>
      <c r="C59">
        <v>160</v>
      </c>
      <c r="D59">
        <v>160</v>
      </c>
      <c r="E59" t="s">
        <v>18</v>
      </c>
      <c r="F59" t="s">
        <v>0</v>
      </c>
      <c r="G59">
        <v>1</v>
      </c>
    </row>
    <row r="60" spans="1:7" x14ac:dyDescent="0.25">
      <c r="A60" t="s">
        <v>0</v>
      </c>
      <c r="C60">
        <v>160</v>
      </c>
      <c r="D60">
        <v>160</v>
      </c>
      <c r="E60" t="s">
        <v>19</v>
      </c>
      <c r="F60" t="s">
        <v>0</v>
      </c>
      <c r="G60">
        <v>1</v>
      </c>
    </row>
    <row r="61" spans="1:7" x14ac:dyDescent="0.25">
      <c r="A61" t="s">
        <v>0</v>
      </c>
      <c r="C61">
        <v>160</v>
      </c>
      <c r="D61">
        <v>80</v>
      </c>
      <c r="E61" t="s">
        <v>18</v>
      </c>
      <c r="F61" t="s">
        <v>0</v>
      </c>
      <c r="G61">
        <v>18</v>
      </c>
    </row>
    <row r="62" spans="1:7" x14ac:dyDescent="0.25">
      <c r="A62" t="s">
        <v>0</v>
      </c>
      <c r="C62">
        <v>165</v>
      </c>
      <c r="D62">
        <v>5</v>
      </c>
      <c r="E62" t="s">
        <v>11</v>
      </c>
      <c r="F62" t="s">
        <v>0</v>
      </c>
      <c r="G62">
        <v>3</v>
      </c>
    </row>
    <row r="63" spans="1:7" x14ac:dyDescent="0.25">
      <c r="A63" t="s">
        <v>0</v>
      </c>
      <c r="C63">
        <v>17.236000000000001</v>
      </c>
      <c r="D63">
        <v>5.9930000000000003</v>
      </c>
      <c r="E63" t="s">
        <v>12</v>
      </c>
      <c r="F63" t="s">
        <v>0</v>
      </c>
      <c r="G63">
        <v>40</v>
      </c>
    </row>
    <row r="64" spans="1:7" x14ac:dyDescent="0.25">
      <c r="A64" t="s">
        <v>0</v>
      </c>
      <c r="C64">
        <v>170</v>
      </c>
      <c r="D64">
        <v>6.6</v>
      </c>
      <c r="E64" t="s">
        <v>11</v>
      </c>
      <c r="F64" t="s">
        <v>0</v>
      </c>
      <c r="G64">
        <v>6</v>
      </c>
    </row>
    <row r="65" spans="1:7" x14ac:dyDescent="0.25">
      <c r="A65" t="s">
        <v>0</v>
      </c>
      <c r="C65">
        <v>18.225000000000001</v>
      </c>
      <c r="D65">
        <v>25.068999999999999</v>
      </c>
      <c r="E65" t="s">
        <v>20</v>
      </c>
      <c r="F65" t="s">
        <v>0</v>
      </c>
      <c r="G65">
        <v>18</v>
      </c>
    </row>
    <row r="66" spans="1:7" x14ac:dyDescent="0.25">
      <c r="A66" t="s">
        <v>0</v>
      </c>
      <c r="C66">
        <v>18.225000000000001</v>
      </c>
      <c r="D66">
        <v>50.137999999999998</v>
      </c>
      <c r="E66" t="s">
        <v>20</v>
      </c>
      <c r="F66" t="s">
        <v>0</v>
      </c>
      <c r="G66">
        <v>9</v>
      </c>
    </row>
    <row r="67" spans="1:7" x14ac:dyDescent="0.25">
      <c r="A67" t="s">
        <v>0</v>
      </c>
      <c r="C67">
        <v>18.25</v>
      </c>
      <c r="D67">
        <v>45.793999999999997</v>
      </c>
      <c r="E67" t="s">
        <v>20</v>
      </c>
      <c r="F67" t="s">
        <v>0</v>
      </c>
      <c r="G67">
        <v>6</v>
      </c>
    </row>
    <row r="68" spans="1:7" x14ac:dyDescent="0.25">
      <c r="A68" t="s">
        <v>0</v>
      </c>
      <c r="C68">
        <v>18.434999999999999</v>
      </c>
      <c r="D68">
        <v>13.058</v>
      </c>
      <c r="E68" t="s">
        <v>20</v>
      </c>
      <c r="F68" t="s">
        <v>0</v>
      </c>
      <c r="G68">
        <v>9</v>
      </c>
    </row>
    <row r="69" spans="1:7" x14ac:dyDescent="0.25">
      <c r="A69" t="s">
        <v>0</v>
      </c>
      <c r="C69">
        <v>18.657</v>
      </c>
      <c r="D69">
        <v>4.399</v>
      </c>
      <c r="E69" t="s">
        <v>20</v>
      </c>
      <c r="F69" t="s">
        <v>0</v>
      </c>
      <c r="G69">
        <v>1</v>
      </c>
    </row>
    <row r="70" spans="1:7" x14ac:dyDescent="0.25">
      <c r="A70" t="s">
        <v>0</v>
      </c>
      <c r="C70">
        <v>19</v>
      </c>
      <c r="D70">
        <v>150.995</v>
      </c>
      <c r="E70" t="s">
        <v>20</v>
      </c>
      <c r="F70" t="s">
        <v>0</v>
      </c>
      <c r="G70">
        <v>2</v>
      </c>
    </row>
    <row r="71" spans="1:7" x14ac:dyDescent="0.25">
      <c r="A71" t="s">
        <v>0</v>
      </c>
      <c r="C71">
        <v>190</v>
      </c>
      <c r="D71">
        <v>320</v>
      </c>
      <c r="E71" t="s">
        <v>18</v>
      </c>
      <c r="F71" t="s">
        <v>0</v>
      </c>
      <c r="G71">
        <v>3</v>
      </c>
    </row>
    <row r="72" spans="1:7" x14ac:dyDescent="0.25">
      <c r="A72" t="s">
        <v>0</v>
      </c>
      <c r="C72">
        <v>2.278</v>
      </c>
      <c r="D72">
        <v>2.2999999999999998</v>
      </c>
      <c r="E72" t="s">
        <v>20</v>
      </c>
      <c r="F72" t="s">
        <v>0</v>
      </c>
      <c r="G72">
        <v>4</v>
      </c>
    </row>
    <row r="73" spans="1:7" x14ac:dyDescent="0.25">
      <c r="A73" t="s">
        <v>0</v>
      </c>
      <c r="C73">
        <v>2.4980000000000002</v>
      </c>
      <c r="D73">
        <v>4.907</v>
      </c>
      <c r="E73" t="s">
        <v>20</v>
      </c>
      <c r="F73" t="s">
        <v>0</v>
      </c>
      <c r="G73">
        <v>1</v>
      </c>
    </row>
    <row r="74" spans="1:7" x14ac:dyDescent="0.25">
      <c r="A74" t="s">
        <v>0</v>
      </c>
      <c r="C74">
        <v>2.5</v>
      </c>
      <c r="D74">
        <v>2.5</v>
      </c>
      <c r="E74" t="s">
        <v>20</v>
      </c>
      <c r="F74" t="s">
        <v>0</v>
      </c>
      <c r="G74">
        <v>1</v>
      </c>
    </row>
    <row r="75" spans="1:7" x14ac:dyDescent="0.25">
      <c r="A75" t="s">
        <v>0</v>
      </c>
      <c r="C75">
        <v>2.5</v>
      </c>
      <c r="D75">
        <v>7</v>
      </c>
      <c r="E75" t="s">
        <v>11</v>
      </c>
      <c r="F75" t="s">
        <v>0</v>
      </c>
      <c r="G75">
        <v>22</v>
      </c>
    </row>
    <row r="76" spans="1:7" x14ac:dyDescent="0.25">
      <c r="A76" t="s">
        <v>0</v>
      </c>
      <c r="C76">
        <v>2.5</v>
      </c>
      <c r="D76">
        <v>7</v>
      </c>
      <c r="E76" t="s">
        <v>12</v>
      </c>
      <c r="F76" t="s">
        <v>0</v>
      </c>
      <c r="G76">
        <v>40</v>
      </c>
    </row>
    <row r="77" spans="1:7" x14ac:dyDescent="0.25">
      <c r="A77" t="s">
        <v>0</v>
      </c>
      <c r="C77">
        <v>2.8</v>
      </c>
      <c r="D77">
        <v>2.8</v>
      </c>
      <c r="E77" t="s">
        <v>20</v>
      </c>
      <c r="F77" t="s">
        <v>0</v>
      </c>
      <c r="G77">
        <v>1</v>
      </c>
    </row>
    <row r="78" spans="1:7" x14ac:dyDescent="0.25">
      <c r="A78" t="s">
        <v>0</v>
      </c>
      <c r="C78">
        <v>20.056999999999999</v>
      </c>
      <c r="D78">
        <v>25.347000000000001</v>
      </c>
      <c r="E78" t="s">
        <v>20</v>
      </c>
      <c r="F78" t="s">
        <v>0</v>
      </c>
      <c r="G78">
        <v>18</v>
      </c>
    </row>
    <row r="79" spans="1:7" x14ac:dyDescent="0.25">
      <c r="A79" t="s">
        <v>0</v>
      </c>
      <c r="C79">
        <v>20.716999999999999</v>
      </c>
      <c r="D79">
        <v>46.674999999999997</v>
      </c>
      <c r="E79" t="s">
        <v>19</v>
      </c>
      <c r="F79" t="s">
        <v>0</v>
      </c>
      <c r="G79">
        <v>4</v>
      </c>
    </row>
    <row r="80" spans="1:7" x14ac:dyDescent="0.25">
      <c r="A80" t="s">
        <v>0</v>
      </c>
      <c r="C80">
        <v>200</v>
      </c>
      <c r="D80">
        <v>78.460999999999999</v>
      </c>
      <c r="E80" t="s">
        <v>18</v>
      </c>
      <c r="F80" t="s">
        <v>0</v>
      </c>
      <c r="G80">
        <v>1</v>
      </c>
    </row>
    <row r="81" spans="1:7" x14ac:dyDescent="0.25">
      <c r="A81" t="s">
        <v>0</v>
      </c>
      <c r="B81">
        <v>0</v>
      </c>
      <c r="C81">
        <v>205</v>
      </c>
      <c r="D81">
        <v>223.541</v>
      </c>
      <c r="E81" t="s">
        <v>20</v>
      </c>
      <c r="F81" t="s">
        <v>0</v>
      </c>
      <c r="G81">
        <v>1</v>
      </c>
    </row>
    <row r="82" spans="1:7" x14ac:dyDescent="0.25">
      <c r="A82" t="s">
        <v>0</v>
      </c>
      <c r="C82">
        <v>22.116</v>
      </c>
      <c r="D82">
        <v>23.835000000000001</v>
      </c>
      <c r="E82" t="s">
        <v>20</v>
      </c>
      <c r="F82" t="s">
        <v>0</v>
      </c>
      <c r="G82">
        <v>10</v>
      </c>
    </row>
    <row r="83" spans="1:7" x14ac:dyDescent="0.25">
      <c r="A83" t="s">
        <v>0</v>
      </c>
      <c r="C83">
        <v>22.8</v>
      </c>
      <c r="D83">
        <v>10.766</v>
      </c>
      <c r="E83" t="s">
        <v>20</v>
      </c>
      <c r="F83" t="s">
        <v>0</v>
      </c>
      <c r="G83">
        <v>18</v>
      </c>
    </row>
    <row r="84" spans="1:7" x14ac:dyDescent="0.25">
      <c r="A84" t="s">
        <v>0</v>
      </c>
      <c r="C84">
        <v>22.8</v>
      </c>
      <c r="D84">
        <v>68.040000000000006</v>
      </c>
      <c r="E84" t="s">
        <v>20</v>
      </c>
      <c r="F84" t="s">
        <v>0</v>
      </c>
      <c r="G84">
        <v>9</v>
      </c>
    </row>
    <row r="85" spans="1:7" x14ac:dyDescent="0.25">
      <c r="A85" t="s">
        <v>0</v>
      </c>
      <c r="C85">
        <v>22.893000000000001</v>
      </c>
      <c r="D85">
        <v>11.87</v>
      </c>
      <c r="E85" t="s">
        <v>20</v>
      </c>
      <c r="F85" t="s">
        <v>0</v>
      </c>
      <c r="G85">
        <v>9</v>
      </c>
    </row>
    <row r="86" spans="1:7" x14ac:dyDescent="0.25">
      <c r="A86" t="s">
        <v>0</v>
      </c>
      <c r="C86">
        <v>228.232</v>
      </c>
      <c r="D86">
        <v>146.06299999999999</v>
      </c>
      <c r="E86" t="s">
        <v>18</v>
      </c>
      <c r="F86" t="s">
        <v>0</v>
      </c>
      <c r="G86">
        <v>3</v>
      </c>
    </row>
    <row r="87" spans="1:7" x14ac:dyDescent="0.25">
      <c r="A87" t="s">
        <v>0</v>
      </c>
      <c r="C87">
        <v>23.506</v>
      </c>
      <c r="D87">
        <v>48.508000000000003</v>
      </c>
      <c r="E87" t="s">
        <v>18</v>
      </c>
      <c r="F87" t="s">
        <v>0</v>
      </c>
      <c r="G87">
        <v>4</v>
      </c>
    </row>
    <row r="88" spans="1:7" x14ac:dyDescent="0.25">
      <c r="A88" t="s">
        <v>0</v>
      </c>
      <c r="C88">
        <v>245</v>
      </c>
      <c r="D88">
        <v>190</v>
      </c>
      <c r="E88" t="s">
        <v>18</v>
      </c>
      <c r="F88" t="s">
        <v>0</v>
      </c>
      <c r="G88">
        <v>3</v>
      </c>
    </row>
    <row r="89" spans="1:7" x14ac:dyDescent="0.25">
      <c r="A89" t="s">
        <v>0</v>
      </c>
      <c r="C89">
        <v>245</v>
      </c>
      <c r="D89">
        <v>190</v>
      </c>
      <c r="E89" t="s">
        <v>19</v>
      </c>
      <c r="F89" t="s">
        <v>0</v>
      </c>
      <c r="G89">
        <v>6</v>
      </c>
    </row>
    <row r="90" spans="1:7" x14ac:dyDescent="0.25">
      <c r="A90" t="s">
        <v>0</v>
      </c>
      <c r="C90">
        <v>26.096</v>
      </c>
      <c r="D90">
        <v>10.07</v>
      </c>
      <c r="E90" t="s">
        <v>20</v>
      </c>
      <c r="F90" t="s">
        <v>0</v>
      </c>
      <c r="G90">
        <v>18</v>
      </c>
    </row>
    <row r="91" spans="1:7" x14ac:dyDescent="0.25">
      <c r="A91" t="s">
        <v>0</v>
      </c>
      <c r="C91">
        <v>273.05799999999999</v>
      </c>
      <c r="D91">
        <v>144.24199999999999</v>
      </c>
      <c r="E91" t="s">
        <v>18</v>
      </c>
      <c r="F91" t="s">
        <v>0</v>
      </c>
      <c r="G91">
        <v>3</v>
      </c>
    </row>
    <row r="92" spans="1:7" x14ac:dyDescent="0.25">
      <c r="A92" t="s">
        <v>0</v>
      </c>
      <c r="C92">
        <v>282.5</v>
      </c>
      <c r="D92">
        <v>5</v>
      </c>
      <c r="E92" t="s">
        <v>11</v>
      </c>
      <c r="F92" t="s">
        <v>0</v>
      </c>
      <c r="G92">
        <v>2</v>
      </c>
    </row>
    <row r="93" spans="1:7" x14ac:dyDescent="0.25">
      <c r="A93" t="s">
        <v>0</v>
      </c>
      <c r="C93">
        <v>287.5</v>
      </c>
      <c r="D93">
        <v>6.6</v>
      </c>
      <c r="E93" t="s">
        <v>11</v>
      </c>
      <c r="F93" t="s">
        <v>0</v>
      </c>
      <c r="G93">
        <v>4</v>
      </c>
    </row>
    <row r="94" spans="1:7" x14ac:dyDescent="0.25">
      <c r="A94" t="s">
        <v>0</v>
      </c>
      <c r="C94">
        <v>288.15699999999998</v>
      </c>
      <c r="D94">
        <v>187.63200000000001</v>
      </c>
      <c r="E94" t="s">
        <v>18</v>
      </c>
      <c r="F94" t="s">
        <v>0</v>
      </c>
      <c r="G94">
        <v>3</v>
      </c>
    </row>
    <row r="95" spans="1:7" x14ac:dyDescent="0.25">
      <c r="A95" t="s">
        <v>0</v>
      </c>
      <c r="C95">
        <v>3</v>
      </c>
      <c r="D95">
        <v>3</v>
      </c>
      <c r="E95" t="s">
        <v>20</v>
      </c>
      <c r="F95" t="s">
        <v>0</v>
      </c>
      <c r="G95">
        <v>9</v>
      </c>
    </row>
    <row r="96" spans="1:7" x14ac:dyDescent="0.25">
      <c r="A96" t="s">
        <v>0</v>
      </c>
      <c r="C96">
        <v>3.048</v>
      </c>
      <c r="D96">
        <v>1.4</v>
      </c>
      <c r="E96" t="s">
        <v>20</v>
      </c>
      <c r="F96" t="s">
        <v>0</v>
      </c>
      <c r="G96">
        <v>4</v>
      </c>
    </row>
    <row r="97" spans="1:7" x14ac:dyDescent="0.25">
      <c r="A97" t="s">
        <v>0</v>
      </c>
      <c r="C97">
        <v>3.0859999999999999</v>
      </c>
      <c r="D97">
        <v>1.4</v>
      </c>
      <c r="E97" t="s">
        <v>20</v>
      </c>
      <c r="F97" t="s">
        <v>0</v>
      </c>
      <c r="G97">
        <v>4</v>
      </c>
    </row>
    <row r="98" spans="1:7" x14ac:dyDescent="0.25">
      <c r="A98" t="s">
        <v>0</v>
      </c>
      <c r="C98">
        <v>3.194</v>
      </c>
      <c r="D98">
        <v>11.417999999999999</v>
      </c>
      <c r="E98" t="s">
        <v>20</v>
      </c>
      <c r="F98" t="s">
        <v>0</v>
      </c>
      <c r="G98">
        <v>1</v>
      </c>
    </row>
    <row r="99" spans="1:7" x14ac:dyDescent="0.25">
      <c r="A99" t="s">
        <v>0</v>
      </c>
      <c r="C99">
        <v>3.3250000000000002</v>
      </c>
      <c r="D99">
        <v>0.74</v>
      </c>
      <c r="E99" t="s">
        <v>20</v>
      </c>
      <c r="F99" t="s">
        <v>0</v>
      </c>
      <c r="G99">
        <v>18</v>
      </c>
    </row>
    <row r="100" spans="1:7" x14ac:dyDescent="0.25">
      <c r="A100" t="s">
        <v>0</v>
      </c>
      <c r="C100">
        <v>30</v>
      </c>
      <c r="D100">
        <v>70</v>
      </c>
      <c r="E100" t="s">
        <v>20</v>
      </c>
      <c r="F100" t="s">
        <v>0</v>
      </c>
      <c r="G100">
        <v>1</v>
      </c>
    </row>
    <row r="101" spans="1:7" x14ac:dyDescent="0.25">
      <c r="A101" t="s">
        <v>0</v>
      </c>
      <c r="C101">
        <v>300</v>
      </c>
      <c r="D101">
        <v>5</v>
      </c>
      <c r="E101" t="s">
        <v>11</v>
      </c>
      <c r="F101" t="s">
        <v>0</v>
      </c>
      <c r="G101">
        <v>3</v>
      </c>
    </row>
    <row r="102" spans="1:7" x14ac:dyDescent="0.25">
      <c r="A102" t="s">
        <v>0</v>
      </c>
      <c r="C102">
        <v>305</v>
      </c>
      <c r="D102">
        <v>6.6</v>
      </c>
      <c r="E102" t="s">
        <v>11</v>
      </c>
      <c r="F102" t="s">
        <v>0</v>
      </c>
      <c r="G102">
        <v>6</v>
      </c>
    </row>
    <row r="103" spans="1:7" x14ac:dyDescent="0.25">
      <c r="A103" t="s">
        <v>0</v>
      </c>
      <c r="C103">
        <v>320</v>
      </c>
      <c r="D103">
        <v>190</v>
      </c>
      <c r="E103" t="s">
        <v>19</v>
      </c>
      <c r="F103" t="s">
        <v>0</v>
      </c>
      <c r="G103">
        <v>3</v>
      </c>
    </row>
    <row r="104" spans="1:7" x14ac:dyDescent="0.25">
      <c r="A104" t="s">
        <v>0</v>
      </c>
      <c r="C104">
        <v>33.298999999999999</v>
      </c>
      <c r="D104">
        <v>19.824999999999999</v>
      </c>
      <c r="E104" t="s">
        <v>20</v>
      </c>
      <c r="F104" t="s">
        <v>0</v>
      </c>
      <c r="G104">
        <v>1</v>
      </c>
    </row>
    <row r="105" spans="1:7" x14ac:dyDescent="0.25">
      <c r="A105" t="s">
        <v>0</v>
      </c>
      <c r="C105">
        <v>37.399000000000001</v>
      </c>
      <c r="D105">
        <v>29.620999999999999</v>
      </c>
      <c r="E105" t="s">
        <v>20</v>
      </c>
      <c r="F105" t="s">
        <v>0</v>
      </c>
      <c r="G105">
        <v>4</v>
      </c>
    </row>
    <row r="106" spans="1:7" x14ac:dyDescent="0.25">
      <c r="A106" t="s">
        <v>0</v>
      </c>
      <c r="C106">
        <v>381.73</v>
      </c>
      <c r="D106">
        <v>462.16399999999999</v>
      </c>
      <c r="E106" t="s">
        <v>20</v>
      </c>
      <c r="F106" t="s">
        <v>0</v>
      </c>
      <c r="G106">
        <v>4</v>
      </c>
    </row>
    <row r="107" spans="1:7" x14ac:dyDescent="0.25">
      <c r="A107" t="s">
        <v>0</v>
      </c>
      <c r="C107">
        <v>4.1340000000000003</v>
      </c>
      <c r="D107">
        <v>6.2190000000000003</v>
      </c>
      <c r="E107" t="s">
        <v>20</v>
      </c>
      <c r="F107" t="s">
        <v>0</v>
      </c>
      <c r="G107">
        <v>2</v>
      </c>
    </row>
    <row r="108" spans="1:7" x14ac:dyDescent="0.25">
      <c r="A108" t="s">
        <v>0</v>
      </c>
      <c r="C108">
        <v>4.7</v>
      </c>
      <c r="D108">
        <v>3.6</v>
      </c>
      <c r="E108" t="s">
        <v>20</v>
      </c>
      <c r="F108" t="s">
        <v>0</v>
      </c>
      <c r="G108">
        <v>1</v>
      </c>
    </row>
    <row r="109" spans="1:7" x14ac:dyDescent="0.25">
      <c r="A109" t="s">
        <v>0</v>
      </c>
      <c r="C109">
        <v>435</v>
      </c>
      <c r="D109">
        <v>5</v>
      </c>
      <c r="E109" t="s">
        <v>11</v>
      </c>
      <c r="F109" t="s">
        <v>0</v>
      </c>
      <c r="G109">
        <v>2</v>
      </c>
    </row>
    <row r="110" spans="1:7" x14ac:dyDescent="0.25">
      <c r="A110" t="s">
        <v>0</v>
      </c>
      <c r="C110">
        <v>44.718000000000004</v>
      </c>
      <c r="D110">
        <v>51.01</v>
      </c>
      <c r="E110" t="s">
        <v>18</v>
      </c>
      <c r="F110" t="s">
        <v>0</v>
      </c>
      <c r="G110">
        <v>1</v>
      </c>
    </row>
    <row r="111" spans="1:7" x14ac:dyDescent="0.25">
      <c r="A111" t="s">
        <v>0</v>
      </c>
      <c r="C111">
        <v>440</v>
      </c>
      <c r="D111">
        <v>6.6</v>
      </c>
      <c r="E111" t="s">
        <v>11</v>
      </c>
      <c r="F111" t="s">
        <v>0</v>
      </c>
      <c r="G111">
        <v>26</v>
      </c>
    </row>
    <row r="112" spans="1:7" x14ac:dyDescent="0.25">
      <c r="A112" t="s">
        <v>0</v>
      </c>
      <c r="C112">
        <v>440</v>
      </c>
      <c r="D112">
        <v>7</v>
      </c>
      <c r="E112" t="s">
        <v>11</v>
      </c>
      <c r="F112" t="s">
        <v>0</v>
      </c>
      <c r="G112">
        <v>11</v>
      </c>
    </row>
    <row r="113" spans="1:7" x14ac:dyDescent="0.25">
      <c r="A113" t="s">
        <v>0</v>
      </c>
      <c r="C113">
        <v>45.122</v>
      </c>
      <c r="D113">
        <v>45.210999999999999</v>
      </c>
      <c r="E113" t="s">
        <v>18</v>
      </c>
      <c r="F113" t="s">
        <v>0</v>
      </c>
      <c r="G113">
        <v>1</v>
      </c>
    </row>
    <row r="114" spans="1:7" x14ac:dyDescent="0.25">
      <c r="A114" t="s">
        <v>0</v>
      </c>
      <c r="C114">
        <v>46</v>
      </c>
      <c r="D114">
        <v>20</v>
      </c>
      <c r="E114" t="s">
        <v>20</v>
      </c>
      <c r="F114" t="s">
        <v>0</v>
      </c>
      <c r="G114">
        <v>2</v>
      </c>
    </row>
    <row r="115" spans="1:7" x14ac:dyDescent="0.25">
      <c r="A115" t="s">
        <v>0</v>
      </c>
      <c r="C115">
        <v>46.381999999999998</v>
      </c>
      <c r="D115">
        <v>52.988</v>
      </c>
      <c r="E115" t="s">
        <v>20</v>
      </c>
      <c r="F115" t="s">
        <v>0</v>
      </c>
      <c r="G115">
        <v>4</v>
      </c>
    </row>
    <row r="116" spans="1:7" x14ac:dyDescent="0.25">
      <c r="A116" t="s">
        <v>0</v>
      </c>
      <c r="C116">
        <v>46.487000000000002</v>
      </c>
      <c r="D116">
        <v>24.986000000000001</v>
      </c>
      <c r="E116" t="s">
        <v>20</v>
      </c>
      <c r="F116" t="s">
        <v>0</v>
      </c>
      <c r="G116">
        <v>18</v>
      </c>
    </row>
    <row r="117" spans="1:7" x14ac:dyDescent="0.25">
      <c r="A117" t="s">
        <v>0</v>
      </c>
      <c r="C117">
        <v>46.487000000000002</v>
      </c>
      <c r="D117">
        <v>49.972000000000001</v>
      </c>
      <c r="E117" t="s">
        <v>20</v>
      </c>
      <c r="F117" t="s">
        <v>0</v>
      </c>
      <c r="G117">
        <v>9</v>
      </c>
    </row>
    <row r="118" spans="1:7" x14ac:dyDescent="0.25">
      <c r="A118" t="s">
        <v>0</v>
      </c>
      <c r="C118">
        <v>46.936999999999998</v>
      </c>
      <c r="D118">
        <v>24.876999999999999</v>
      </c>
      <c r="E118" t="s">
        <v>18</v>
      </c>
      <c r="F118" t="s">
        <v>0</v>
      </c>
      <c r="G118">
        <v>1</v>
      </c>
    </row>
    <row r="119" spans="1:7" x14ac:dyDescent="0.25">
      <c r="A119" t="s">
        <v>0</v>
      </c>
      <c r="C119">
        <v>47.268999999999998</v>
      </c>
      <c r="D119">
        <v>53.008000000000003</v>
      </c>
      <c r="E119" t="s">
        <v>20</v>
      </c>
      <c r="F119" t="s">
        <v>0</v>
      </c>
      <c r="G119">
        <v>10</v>
      </c>
    </row>
    <row r="120" spans="1:7" x14ac:dyDescent="0.25">
      <c r="A120" t="s">
        <v>0</v>
      </c>
      <c r="C120">
        <v>47.719000000000001</v>
      </c>
      <c r="D120">
        <v>49.970999999999997</v>
      </c>
      <c r="E120" t="s">
        <v>20</v>
      </c>
      <c r="F120" t="s">
        <v>0</v>
      </c>
      <c r="G120">
        <v>4</v>
      </c>
    </row>
    <row r="121" spans="1:7" x14ac:dyDescent="0.25">
      <c r="A121" t="s">
        <v>0</v>
      </c>
      <c r="C121">
        <v>48.255000000000003</v>
      </c>
      <c r="D121">
        <v>25.532</v>
      </c>
      <c r="E121" t="s">
        <v>20</v>
      </c>
      <c r="F121" t="s">
        <v>0</v>
      </c>
      <c r="G121">
        <v>2</v>
      </c>
    </row>
    <row r="122" spans="1:7" x14ac:dyDescent="0.25">
      <c r="A122" t="s">
        <v>0</v>
      </c>
      <c r="C122">
        <v>48.801000000000002</v>
      </c>
      <c r="D122">
        <v>3.113</v>
      </c>
      <c r="E122" t="s">
        <v>20</v>
      </c>
      <c r="F122" t="s">
        <v>0</v>
      </c>
      <c r="G122">
        <v>2</v>
      </c>
    </row>
    <row r="123" spans="1:7" x14ac:dyDescent="0.25">
      <c r="A123" t="s">
        <v>0</v>
      </c>
      <c r="C123">
        <v>5</v>
      </c>
      <c r="D123">
        <v>5</v>
      </c>
      <c r="E123" t="s">
        <v>20</v>
      </c>
      <c r="F123" t="s">
        <v>0</v>
      </c>
      <c r="G123">
        <v>21</v>
      </c>
    </row>
    <row r="124" spans="1:7" x14ac:dyDescent="0.25">
      <c r="A124" t="s">
        <v>0</v>
      </c>
      <c r="C124">
        <v>5.056</v>
      </c>
      <c r="D124">
        <v>47.618000000000002</v>
      </c>
      <c r="E124" t="s">
        <v>18</v>
      </c>
      <c r="F124" t="s">
        <v>0</v>
      </c>
      <c r="G124">
        <v>6</v>
      </c>
    </row>
    <row r="125" spans="1:7" x14ac:dyDescent="0.25">
      <c r="A125" t="s">
        <v>0</v>
      </c>
      <c r="C125">
        <v>5.056</v>
      </c>
      <c r="D125">
        <v>47.618000000000002</v>
      </c>
      <c r="E125" t="s">
        <v>20</v>
      </c>
      <c r="F125" t="s">
        <v>0</v>
      </c>
      <c r="G125">
        <v>1</v>
      </c>
    </row>
    <row r="126" spans="1:7" x14ac:dyDescent="0.25">
      <c r="A126" t="s">
        <v>0</v>
      </c>
      <c r="C126">
        <v>5.524</v>
      </c>
      <c r="D126">
        <v>1.2529999999999999</v>
      </c>
      <c r="E126" t="s">
        <v>12</v>
      </c>
      <c r="F126" t="s">
        <v>0</v>
      </c>
      <c r="G126">
        <v>40</v>
      </c>
    </row>
    <row r="127" spans="1:7" x14ac:dyDescent="0.25">
      <c r="A127" t="s">
        <v>0</v>
      </c>
      <c r="C127">
        <v>5.95</v>
      </c>
      <c r="D127">
        <v>5.2</v>
      </c>
      <c r="E127" t="s">
        <v>20</v>
      </c>
      <c r="F127" t="s">
        <v>0</v>
      </c>
      <c r="G127">
        <v>1</v>
      </c>
    </row>
    <row r="128" spans="1:7" x14ac:dyDescent="0.25">
      <c r="A128" t="s">
        <v>0</v>
      </c>
      <c r="C128">
        <v>50.014000000000003</v>
      </c>
      <c r="D128">
        <v>50.014000000000003</v>
      </c>
      <c r="E128" t="s">
        <v>20</v>
      </c>
      <c r="F128" t="s">
        <v>0</v>
      </c>
      <c r="G128">
        <v>4</v>
      </c>
    </row>
    <row r="129" spans="1:7" x14ac:dyDescent="0.25">
      <c r="A129" t="s">
        <v>0</v>
      </c>
      <c r="C129">
        <v>50.6</v>
      </c>
      <c r="D129">
        <v>18.349</v>
      </c>
      <c r="E129" t="s">
        <v>20</v>
      </c>
      <c r="F129" t="s">
        <v>0</v>
      </c>
      <c r="G129">
        <v>4</v>
      </c>
    </row>
    <row r="130" spans="1:7" x14ac:dyDescent="0.25">
      <c r="A130" t="s">
        <v>0</v>
      </c>
      <c r="C130">
        <v>50.863</v>
      </c>
      <c r="D130">
        <v>50.862000000000002</v>
      </c>
      <c r="E130" t="s">
        <v>20</v>
      </c>
      <c r="F130" t="s">
        <v>0</v>
      </c>
      <c r="G130">
        <v>1</v>
      </c>
    </row>
    <row r="131" spans="1:7" x14ac:dyDescent="0.25">
      <c r="A131" t="s">
        <v>0</v>
      </c>
      <c r="C131">
        <v>50.927</v>
      </c>
      <c r="D131">
        <v>14.848000000000001</v>
      </c>
      <c r="E131" t="s">
        <v>20</v>
      </c>
      <c r="F131" t="s">
        <v>0</v>
      </c>
      <c r="G131">
        <v>4</v>
      </c>
    </row>
    <row r="132" spans="1:7" x14ac:dyDescent="0.25">
      <c r="A132" t="s">
        <v>0</v>
      </c>
      <c r="C132">
        <v>51.012</v>
      </c>
      <c r="D132">
        <v>52.097000000000001</v>
      </c>
      <c r="E132" t="s">
        <v>20</v>
      </c>
      <c r="F132" t="s">
        <v>0</v>
      </c>
      <c r="G132">
        <v>4</v>
      </c>
    </row>
    <row r="133" spans="1:7" x14ac:dyDescent="0.25">
      <c r="A133" t="s">
        <v>0</v>
      </c>
      <c r="C133">
        <v>51.414000000000001</v>
      </c>
      <c r="D133">
        <v>55.96</v>
      </c>
      <c r="E133" t="s">
        <v>20</v>
      </c>
      <c r="F133" t="s">
        <v>0</v>
      </c>
      <c r="G133">
        <v>4</v>
      </c>
    </row>
    <row r="134" spans="1:7" x14ac:dyDescent="0.25">
      <c r="A134" t="s">
        <v>0</v>
      </c>
      <c r="C134">
        <v>51.805</v>
      </c>
      <c r="D134">
        <v>51.883000000000003</v>
      </c>
      <c r="E134" t="s">
        <v>20</v>
      </c>
      <c r="F134" t="s">
        <v>0</v>
      </c>
      <c r="G134">
        <v>4</v>
      </c>
    </row>
    <row r="135" spans="1:7" x14ac:dyDescent="0.25">
      <c r="A135" t="s">
        <v>0</v>
      </c>
      <c r="C135">
        <v>52</v>
      </c>
      <c r="D135">
        <v>35.5</v>
      </c>
      <c r="E135" t="s">
        <v>20</v>
      </c>
      <c r="F135" t="s">
        <v>0</v>
      </c>
      <c r="G135">
        <v>2</v>
      </c>
    </row>
    <row r="136" spans="1:7" x14ac:dyDescent="0.25">
      <c r="A136" t="s">
        <v>0</v>
      </c>
      <c r="C136">
        <v>52.021000000000001</v>
      </c>
      <c r="D136">
        <v>52.021000000000001</v>
      </c>
      <c r="E136" t="s">
        <v>18</v>
      </c>
      <c r="F136" t="s">
        <v>0</v>
      </c>
      <c r="G136">
        <v>1</v>
      </c>
    </row>
    <row r="137" spans="1:7" x14ac:dyDescent="0.25">
      <c r="A137" t="s">
        <v>0</v>
      </c>
      <c r="C137">
        <v>52.021000000000001</v>
      </c>
      <c r="D137">
        <v>52.021000000000001</v>
      </c>
      <c r="E137" t="s">
        <v>20</v>
      </c>
      <c r="F137" t="s">
        <v>0</v>
      </c>
      <c r="G137">
        <v>1</v>
      </c>
    </row>
    <row r="138" spans="1:7" x14ac:dyDescent="0.25">
      <c r="A138" t="s">
        <v>0</v>
      </c>
      <c r="C138">
        <v>54.935000000000002</v>
      </c>
      <c r="D138">
        <v>50.631</v>
      </c>
      <c r="E138" t="s">
        <v>20</v>
      </c>
      <c r="F138" t="s">
        <v>0</v>
      </c>
      <c r="G138">
        <v>10</v>
      </c>
    </row>
    <row r="139" spans="1:7" x14ac:dyDescent="0.25">
      <c r="A139" t="s">
        <v>0</v>
      </c>
      <c r="C139">
        <v>54.941000000000003</v>
      </c>
      <c r="D139">
        <v>70.721000000000004</v>
      </c>
      <c r="E139" t="s">
        <v>20</v>
      </c>
      <c r="F139" t="s">
        <v>0</v>
      </c>
      <c r="G139">
        <v>4</v>
      </c>
    </row>
    <row r="140" spans="1:7" x14ac:dyDescent="0.25">
      <c r="A140" t="s">
        <v>0</v>
      </c>
      <c r="C140">
        <v>54.972999999999999</v>
      </c>
      <c r="D140">
        <v>50.936</v>
      </c>
      <c r="E140" t="s">
        <v>20</v>
      </c>
      <c r="F140" t="s">
        <v>0</v>
      </c>
      <c r="G140">
        <v>10</v>
      </c>
    </row>
    <row r="141" spans="1:7" x14ac:dyDescent="0.25">
      <c r="A141" t="s">
        <v>0</v>
      </c>
      <c r="C141">
        <v>55</v>
      </c>
      <c r="D141">
        <v>53</v>
      </c>
      <c r="E141" t="s">
        <v>18</v>
      </c>
      <c r="F141" t="s">
        <v>0</v>
      </c>
      <c r="G141">
        <v>6</v>
      </c>
    </row>
    <row r="142" spans="1:7" x14ac:dyDescent="0.25">
      <c r="A142" t="s">
        <v>0</v>
      </c>
      <c r="C142">
        <v>55.1</v>
      </c>
      <c r="D142">
        <v>20.786999999999999</v>
      </c>
      <c r="E142" t="s">
        <v>20</v>
      </c>
      <c r="F142" t="s">
        <v>0</v>
      </c>
      <c r="G142">
        <v>4</v>
      </c>
    </row>
    <row r="143" spans="1:7" x14ac:dyDescent="0.25">
      <c r="A143" t="s">
        <v>0</v>
      </c>
      <c r="C143">
        <v>56.6</v>
      </c>
      <c r="D143">
        <v>41.280999999999999</v>
      </c>
      <c r="E143" t="s">
        <v>20</v>
      </c>
      <c r="F143" t="s">
        <v>0</v>
      </c>
      <c r="G143">
        <v>4</v>
      </c>
    </row>
    <row r="144" spans="1:7" x14ac:dyDescent="0.25">
      <c r="A144" t="s">
        <v>0</v>
      </c>
      <c r="C144">
        <v>56.6</v>
      </c>
      <c r="D144">
        <v>41.337000000000003</v>
      </c>
      <c r="E144" t="s">
        <v>20</v>
      </c>
      <c r="F144" t="s">
        <v>0</v>
      </c>
      <c r="G144">
        <v>8</v>
      </c>
    </row>
    <row r="145" spans="1:7" x14ac:dyDescent="0.25">
      <c r="A145" t="s">
        <v>0</v>
      </c>
      <c r="C145">
        <v>56.686</v>
      </c>
      <c r="D145">
        <v>66.754000000000005</v>
      </c>
      <c r="E145" t="s">
        <v>18</v>
      </c>
      <c r="F145" t="s">
        <v>0</v>
      </c>
      <c r="G145">
        <v>2</v>
      </c>
    </row>
    <row r="146" spans="1:7" x14ac:dyDescent="0.25">
      <c r="A146" t="s">
        <v>0</v>
      </c>
      <c r="C146">
        <v>56.886000000000003</v>
      </c>
      <c r="D146">
        <v>50.832000000000001</v>
      </c>
      <c r="E146" t="s">
        <v>19</v>
      </c>
      <c r="F146" t="s">
        <v>0</v>
      </c>
      <c r="G146">
        <v>2</v>
      </c>
    </row>
    <row r="147" spans="1:7" x14ac:dyDescent="0.25">
      <c r="A147" t="s">
        <v>0</v>
      </c>
      <c r="C147">
        <v>57.097000000000001</v>
      </c>
      <c r="D147">
        <v>12.369</v>
      </c>
      <c r="E147" t="s">
        <v>20</v>
      </c>
      <c r="F147" t="s">
        <v>0</v>
      </c>
      <c r="G147">
        <v>2</v>
      </c>
    </row>
    <row r="148" spans="1:7" x14ac:dyDescent="0.25">
      <c r="A148" t="s">
        <v>0</v>
      </c>
      <c r="C148">
        <v>570</v>
      </c>
      <c r="D148">
        <v>5</v>
      </c>
      <c r="E148" t="s">
        <v>11</v>
      </c>
      <c r="F148" t="s">
        <v>0</v>
      </c>
      <c r="G148">
        <v>1</v>
      </c>
    </row>
    <row r="149" spans="1:7" x14ac:dyDescent="0.25">
      <c r="A149" t="s">
        <v>0</v>
      </c>
      <c r="C149">
        <v>575</v>
      </c>
      <c r="D149">
        <v>6.6</v>
      </c>
      <c r="E149" t="s">
        <v>11</v>
      </c>
      <c r="F149" t="s">
        <v>0</v>
      </c>
      <c r="G149">
        <v>2</v>
      </c>
    </row>
    <row r="150" spans="1:7" x14ac:dyDescent="0.25">
      <c r="A150" t="s">
        <v>0</v>
      </c>
      <c r="C150">
        <v>58.06</v>
      </c>
      <c r="D150">
        <v>49.6</v>
      </c>
      <c r="E150" t="s">
        <v>20</v>
      </c>
      <c r="F150" t="s">
        <v>0</v>
      </c>
      <c r="G150">
        <v>2</v>
      </c>
    </row>
    <row r="151" spans="1:7" x14ac:dyDescent="0.25">
      <c r="A151" t="s">
        <v>0</v>
      </c>
      <c r="C151">
        <v>58.927</v>
      </c>
      <c r="D151">
        <v>64.878</v>
      </c>
      <c r="E151" t="s">
        <v>18</v>
      </c>
      <c r="F151" t="s">
        <v>0</v>
      </c>
      <c r="G151">
        <v>30</v>
      </c>
    </row>
    <row r="152" spans="1:7" x14ac:dyDescent="0.25">
      <c r="A152" t="s">
        <v>0</v>
      </c>
      <c r="C152">
        <v>58.927</v>
      </c>
      <c r="D152">
        <v>64.878</v>
      </c>
      <c r="E152" t="s">
        <v>20</v>
      </c>
      <c r="F152" t="s">
        <v>0</v>
      </c>
      <c r="G152">
        <v>24</v>
      </c>
    </row>
    <row r="153" spans="1:7" x14ac:dyDescent="0.25">
      <c r="A153" t="s">
        <v>0</v>
      </c>
      <c r="C153">
        <v>58.982999999999997</v>
      </c>
      <c r="D153">
        <v>51.6</v>
      </c>
      <c r="E153" t="s">
        <v>20</v>
      </c>
      <c r="F153" t="s">
        <v>0</v>
      </c>
      <c r="G153">
        <v>2</v>
      </c>
    </row>
    <row r="154" spans="1:7" x14ac:dyDescent="0.25">
      <c r="A154" t="s">
        <v>0</v>
      </c>
      <c r="C154">
        <v>59.648000000000003</v>
      </c>
      <c r="D154">
        <v>62.436</v>
      </c>
      <c r="E154" t="s">
        <v>18</v>
      </c>
      <c r="F154" t="s">
        <v>0</v>
      </c>
      <c r="G154">
        <v>30</v>
      </c>
    </row>
    <row r="155" spans="1:7" x14ac:dyDescent="0.25">
      <c r="A155" t="s">
        <v>0</v>
      </c>
      <c r="C155">
        <v>59.648000000000003</v>
      </c>
      <c r="D155">
        <v>62.436</v>
      </c>
      <c r="E155" t="s">
        <v>20</v>
      </c>
      <c r="F155" t="s">
        <v>0</v>
      </c>
      <c r="G155">
        <v>24</v>
      </c>
    </row>
    <row r="156" spans="1:7" x14ac:dyDescent="0.25">
      <c r="A156" t="s">
        <v>0</v>
      </c>
      <c r="C156">
        <v>6.0279999999999996</v>
      </c>
      <c r="D156">
        <v>5.08</v>
      </c>
      <c r="E156" t="s">
        <v>20</v>
      </c>
      <c r="F156" t="s">
        <v>0</v>
      </c>
      <c r="G156">
        <v>45</v>
      </c>
    </row>
    <row r="157" spans="1:7" x14ac:dyDescent="0.25">
      <c r="A157" t="s">
        <v>0</v>
      </c>
      <c r="C157">
        <v>6.8230000000000004</v>
      </c>
      <c r="D157">
        <v>18.007999999999999</v>
      </c>
      <c r="E157" t="s">
        <v>20</v>
      </c>
      <c r="F157" t="s">
        <v>0</v>
      </c>
      <c r="G157">
        <v>18</v>
      </c>
    </row>
    <row r="158" spans="1:7" x14ac:dyDescent="0.25">
      <c r="A158" t="s">
        <v>0</v>
      </c>
      <c r="C158">
        <v>61.875</v>
      </c>
      <c r="D158">
        <v>34.713000000000001</v>
      </c>
      <c r="E158" t="s">
        <v>20</v>
      </c>
      <c r="F158" t="s">
        <v>0</v>
      </c>
      <c r="G158">
        <v>2</v>
      </c>
    </row>
    <row r="159" spans="1:7" x14ac:dyDescent="0.25">
      <c r="A159" t="s">
        <v>0</v>
      </c>
      <c r="C159">
        <v>62.649000000000001</v>
      </c>
      <c r="D159">
        <v>34.697000000000003</v>
      </c>
      <c r="E159" t="s">
        <v>20</v>
      </c>
      <c r="F159" t="s">
        <v>0</v>
      </c>
      <c r="G159">
        <v>2</v>
      </c>
    </row>
    <row r="160" spans="1:7" x14ac:dyDescent="0.25">
      <c r="A160" t="s">
        <v>0</v>
      </c>
      <c r="C160">
        <v>63.832000000000001</v>
      </c>
      <c r="D160">
        <v>67.885999999999996</v>
      </c>
      <c r="E160" t="s">
        <v>19</v>
      </c>
      <c r="F160" t="s">
        <v>0</v>
      </c>
      <c r="G160">
        <v>24</v>
      </c>
    </row>
    <row r="161" spans="1:7" x14ac:dyDescent="0.25">
      <c r="A161" t="s">
        <v>0</v>
      </c>
      <c r="C161">
        <v>64.066000000000003</v>
      </c>
      <c r="D161">
        <v>3.0049999999999999</v>
      </c>
      <c r="E161" t="s">
        <v>20</v>
      </c>
      <c r="F161" t="s">
        <v>0</v>
      </c>
      <c r="G161">
        <v>2</v>
      </c>
    </row>
    <row r="162" spans="1:7" x14ac:dyDescent="0.25">
      <c r="A162" t="s">
        <v>0</v>
      </c>
      <c r="C162">
        <v>64.846999999999994</v>
      </c>
      <c r="D162">
        <v>64.878</v>
      </c>
      <c r="E162" t="s">
        <v>18</v>
      </c>
      <c r="F162" t="s">
        <v>0</v>
      </c>
      <c r="G162">
        <v>30</v>
      </c>
    </row>
    <row r="163" spans="1:7" x14ac:dyDescent="0.25">
      <c r="A163" t="s">
        <v>0</v>
      </c>
      <c r="C163">
        <v>64.878</v>
      </c>
      <c r="D163">
        <v>64.846999999999994</v>
      </c>
      <c r="E163" t="s">
        <v>18</v>
      </c>
      <c r="F163" t="s">
        <v>0</v>
      </c>
      <c r="G163">
        <v>24</v>
      </c>
    </row>
    <row r="164" spans="1:7" x14ac:dyDescent="0.25">
      <c r="A164" t="s">
        <v>0</v>
      </c>
      <c r="C164">
        <v>65.480999999999995</v>
      </c>
      <c r="D164">
        <v>37.783999999999999</v>
      </c>
      <c r="E164" t="s">
        <v>20</v>
      </c>
      <c r="F164" t="s">
        <v>0</v>
      </c>
      <c r="G164">
        <v>2</v>
      </c>
    </row>
    <row r="165" spans="1:7" x14ac:dyDescent="0.25">
      <c r="A165" t="s">
        <v>0</v>
      </c>
      <c r="C165">
        <v>66.242000000000004</v>
      </c>
      <c r="D165">
        <v>67.933999999999997</v>
      </c>
      <c r="E165" t="s">
        <v>18</v>
      </c>
      <c r="F165" t="s">
        <v>0</v>
      </c>
      <c r="G165">
        <v>4</v>
      </c>
    </row>
    <row r="166" spans="1:7" x14ac:dyDescent="0.25">
      <c r="A166" t="s">
        <v>0</v>
      </c>
      <c r="C166">
        <v>67.426000000000002</v>
      </c>
      <c r="D166">
        <v>8.8260000000000005</v>
      </c>
      <c r="E166" t="s">
        <v>20</v>
      </c>
      <c r="F166" t="s">
        <v>0</v>
      </c>
      <c r="G166">
        <v>2</v>
      </c>
    </row>
    <row r="167" spans="1:7" x14ac:dyDescent="0.25">
      <c r="A167" t="s">
        <v>0</v>
      </c>
      <c r="C167">
        <v>67.534000000000006</v>
      </c>
      <c r="D167">
        <v>69.751999999999995</v>
      </c>
      <c r="E167" t="s">
        <v>20</v>
      </c>
      <c r="F167" t="s">
        <v>0</v>
      </c>
      <c r="G167">
        <v>9</v>
      </c>
    </row>
    <row r="168" spans="1:7" x14ac:dyDescent="0.25">
      <c r="A168" t="s">
        <v>0</v>
      </c>
      <c r="C168">
        <v>67.885999999999996</v>
      </c>
      <c r="D168">
        <v>63.832000000000001</v>
      </c>
      <c r="E168" t="s">
        <v>19</v>
      </c>
      <c r="F168" t="s">
        <v>0</v>
      </c>
      <c r="G168">
        <v>30</v>
      </c>
    </row>
    <row r="169" spans="1:7" x14ac:dyDescent="0.25">
      <c r="A169" t="s">
        <v>0</v>
      </c>
      <c r="C169">
        <v>68.051000000000002</v>
      </c>
      <c r="D169">
        <v>9.1170000000000009</v>
      </c>
      <c r="E169" t="s">
        <v>20</v>
      </c>
      <c r="F169" t="s">
        <v>0</v>
      </c>
      <c r="G169">
        <v>2</v>
      </c>
    </row>
    <row r="170" spans="1:7" x14ac:dyDescent="0.25">
      <c r="A170" t="s">
        <v>0</v>
      </c>
      <c r="C170">
        <v>68.08</v>
      </c>
      <c r="D170">
        <v>58.77</v>
      </c>
      <c r="E170" t="s">
        <v>20</v>
      </c>
      <c r="F170" t="s">
        <v>0</v>
      </c>
      <c r="G170">
        <v>2</v>
      </c>
    </row>
    <row r="171" spans="1:7" x14ac:dyDescent="0.25">
      <c r="A171" t="s">
        <v>0</v>
      </c>
      <c r="C171">
        <v>68.138000000000005</v>
      </c>
      <c r="D171">
        <v>67.891000000000005</v>
      </c>
      <c r="E171" t="s">
        <v>20</v>
      </c>
      <c r="F171" t="s">
        <v>0</v>
      </c>
      <c r="G171">
        <v>9</v>
      </c>
    </row>
    <row r="172" spans="1:7" x14ac:dyDescent="0.25">
      <c r="A172" t="s">
        <v>0</v>
      </c>
      <c r="C172">
        <v>68.138000000000005</v>
      </c>
      <c r="D172">
        <v>68.228999999999999</v>
      </c>
      <c r="E172" t="s">
        <v>20</v>
      </c>
      <c r="F172" t="s">
        <v>0</v>
      </c>
      <c r="G172">
        <v>9</v>
      </c>
    </row>
    <row r="173" spans="1:7" x14ac:dyDescent="0.25">
      <c r="A173" t="s">
        <v>0</v>
      </c>
      <c r="C173">
        <v>7.15</v>
      </c>
      <c r="D173">
        <v>172.48099999999999</v>
      </c>
      <c r="E173" t="s">
        <v>18</v>
      </c>
      <c r="F173" t="s">
        <v>0</v>
      </c>
      <c r="G173">
        <v>1</v>
      </c>
    </row>
    <row r="174" spans="1:7" x14ac:dyDescent="0.25">
      <c r="A174" t="s">
        <v>0</v>
      </c>
      <c r="C174">
        <v>7.15</v>
      </c>
      <c r="D174">
        <v>172.48099999999999</v>
      </c>
      <c r="E174" t="s">
        <v>19</v>
      </c>
      <c r="F174" t="s">
        <v>0</v>
      </c>
      <c r="G174">
        <v>1</v>
      </c>
    </row>
    <row r="175" spans="1:7" x14ac:dyDescent="0.25">
      <c r="A175" t="s">
        <v>0</v>
      </c>
      <c r="C175">
        <v>7.15</v>
      </c>
      <c r="D175">
        <v>172.48099999999999</v>
      </c>
      <c r="E175" t="s">
        <v>20</v>
      </c>
      <c r="F175" t="s">
        <v>0</v>
      </c>
      <c r="G175">
        <v>6</v>
      </c>
    </row>
    <row r="176" spans="1:7" x14ac:dyDescent="0.25">
      <c r="A176" t="s">
        <v>0</v>
      </c>
      <c r="C176">
        <v>70.204999999999998</v>
      </c>
      <c r="D176">
        <v>2.9</v>
      </c>
      <c r="E176" t="s">
        <v>20</v>
      </c>
      <c r="F176" t="s">
        <v>0</v>
      </c>
      <c r="G176">
        <v>2</v>
      </c>
    </row>
    <row r="177" spans="1:7" x14ac:dyDescent="0.25">
      <c r="A177" t="s">
        <v>0</v>
      </c>
      <c r="C177">
        <v>70.617000000000004</v>
      </c>
      <c r="D177">
        <v>50</v>
      </c>
      <c r="E177" t="s">
        <v>20</v>
      </c>
      <c r="F177" t="s">
        <v>0</v>
      </c>
      <c r="G177">
        <v>2</v>
      </c>
    </row>
    <row r="178" spans="1:7" x14ac:dyDescent="0.25">
      <c r="A178" t="s">
        <v>0</v>
      </c>
      <c r="C178">
        <v>70.7</v>
      </c>
      <c r="D178">
        <v>0.4</v>
      </c>
      <c r="E178" t="s">
        <v>20</v>
      </c>
      <c r="F178" t="s">
        <v>0</v>
      </c>
      <c r="G178">
        <v>2</v>
      </c>
    </row>
    <row r="179" spans="1:7" x14ac:dyDescent="0.25">
      <c r="A179" t="s">
        <v>0</v>
      </c>
      <c r="C179">
        <v>70.7</v>
      </c>
      <c r="D179">
        <v>52.609000000000002</v>
      </c>
      <c r="E179" t="s">
        <v>20</v>
      </c>
      <c r="F179" t="s">
        <v>0</v>
      </c>
      <c r="G179">
        <v>2</v>
      </c>
    </row>
    <row r="180" spans="1:7" x14ac:dyDescent="0.25">
      <c r="A180" t="s">
        <v>0</v>
      </c>
      <c r="C180">
        <v>71.150000000000006</v>
      </c>
      <c r="D180">
        <v>64.575000000000003</v>
      </c>
      <c r="E180" t="s">
        <v>20</v>
      </c>
      <c r="F180" t="s">
        <v>0</v>
      </c>
      <c r="G180">
        <v>2</v>
      </c>
    </row>
    <row r="181" spans="1:7" x14ac:dyDescent="0.25">
      <c r="A181" t="s">
        <v>0</v>
      </c>
      <c r="C181">
        <v>75.260999999999996</v>
      </c>
      <c r="D181">
        <v>68.438999999999993</v>
      </c>
      <c r="E181" t="s">
        <v>20</v>
      </c>
      <c r="F181" t="s">
        <v>0</v>
      </c>
      <c r="G181">
        <v>2</v>
      </c>
    </row>
    <row r="182" spans="1:7" x14ac:dyDescent="0.25">
      <c r="A182" t="s">
        <v>0</v>
      </c>
      <c r="C182">
        <v>8</v>
      </c>
      <c r="D182">
        <v>11.417999999999999</v>
      </c>
      <c r="E182" t="s">
        <v>20</v>
      </c>
      <c r="F182" t="s">
        <v>0</v>
      </c>
      <c r="G182">
        <v>1</v>
      </c>
    </row>
    <row r="183" spans="1:7" x14ac:dyDescent="0.25">
      <c r="A183" t="s">
        <v>0</v>
      </c>
      <c r="C183">
        <v>8.5749999999999993</v>
      </c>
      <c r="D183">
        <v>3.57</v>
      </c>
      <c r="E183" t="s">
        <v>20</v>
      </c>
      <c r="F183" t="s">
        <v>0</v>
      </c>
      <c r="G183">
        <v>1</v>
      </c>
    </row>
    <row r="184" spans="1:7" x14ac:dyDescent="0.25">
      <c r="A184" t="s">
        <v>0</v>
      </c>
      <c r="C184">
        <v>80</v>
      </c>
      <c r="D184">
        <v>71</v>
      </c>
      <c r="E184" t="s">
        <v>20</v>
      </c>
      <c r="F184" t="s">
        <v>0</v>
      </c>
      <c r="G184">
        <v>2</v>
      </c>
    </row>
    <row r="185" spans="1:7" x14ac:dyDescent="0.25">
      <c r="A185" t="s">
        <v>0</v>
      </c>
      <c r="C185">
        <v>83.872</v>
      </c>
      <c r="D185">
        <v>83.870999999999995</v>
      </c>
      <c r="E185" t="s">
        <v>18</v>
      </c>
      <c r="F185" t="s">
        <v>0</v>
      </c>
      <c r="G185">
        <v>1</v>
      </c>
    </row>
    <row r="186" spans="1:7" x14ac:dyDescent="0.25">
      <c r="A186" t="s">
        <v>0</v>
      </c>
      <c r="C186">
        <v>89</v>
      </c>
      <c r="D186">
        <v>5</v>
      </c>
      <c r="E186" t="s">
        <v>12</v>
      </c>
      <c r="F186" t="s">
        <v>0</v>
      </c>
      <c r="G186">
        <v>10</v>
      </c>
    </row>
    <row r="187" spans="1:7" x14ac:dyDescent="0.25">
      <c r="A187" t="s">
        <v>0</v>
      </c>
      <c r="C187">
        <v>9.0340000000000007</v>
      </c>
      <c r="D187">
        <v>12.221</v>
      </c>
      <c r="E187" t="s">
        <v>20</v>
      </c>
      <c r="F187" t="s">
        <v>0</v>
      </c>
      <c r="G187">
        <v>9</v>
      </c>
    </row>
    <row r="188" spans="1:7" x14ac:dyDescent="0.25">
      <c r="A188" t="s">
        <v>0</v>
      </c>
      <c r="C188">
        <v>90.031999999999996</v>
      </c>
      <c r="D188">
        <v>90.031000000000006</v>
      </c>
      <c r="E188" t="s">
        <v>18</v>
      </c>
      <c r="F188" t="s">
        <v>0</v>
      </c>
      <c r="G188">
        <v>1</v>
      </c>
    </row>
    <row r="189" spans="1:7" x14ac:dyDescent="0.25">
      <c r="A189" t="s">
        <v>0</v>
      </c>
      <c r="C189">
        <v>94</v>
      </c>
      <c r="D189">
        <v>6</v>
      </c>
      <c r="E189" t="s">
        <v>12</v>
      </c>
      <c r="F189" t="s">
        <v>0</v>
      </c>
      <c r="G189">
        <v>20</v>
      </c>
    </row>
    <row r="190" spans="1:7" x14ac:dyDescent="0.25">
      <c r="A190" t="s">
        <v>0</v>
      </c>
      <c r="C190">
        <v>94</v>
      </c>
      <c r="D190">
        <v>7</v>
      </c>
      <c r="E190" t="s">
        <v>12</v>
      </c>
      <c r="F190" t="s">
        <v>0</v>
      </c>
      <c r="G190">
        <v>20</v>
      </c>
    </row>
    <row r="191" spans="1:7" x14ac:dyDescent="0.25">
      <c r="A191" t="s">
        <v>173</v>
      </c>
      <c r="C191">
        <v>405</v>
      </c>
      <c r="D191">
        <v>500</v>
      </c>
      <c r="E191" t="s">
        <v>20</v>
      </c>
      <c r="F191" t="s">
        <v>110</v>
      </c>
      <c r="G191">
        <v>1</v>
      </c>
    </row>
    <row r="192" spans="1:7" x14ac:dyDescent="0.25">
      <c r="A192" t="s">
        <v>159</v>
      </c>
      <c r="C192">
        <v>270</v>
      </c>
      <c r="D192">
        <v>500</v>
      </c>
      <c r="E192" t="s">
        <v>20</v>
      </c>
      <c r="F192" t="s">
        <v>112</v>
      </c>
      <c r="G192">
        <v>1</v>
      </c>
    </row>
    <row r="193" spans="1:7" x14ac:dyDescent="0.25">
      <c r="A193" t="s">
        <v>132</v>
      </c>
      <c r="C193">
        <v>270</v>
      </c>
      <c r="D193">
        <v>500</v>
      </c>
      <c r="E193" t="s">
        <v>20</v>
      </c>
      <c r="F193" t="s">
        <v>109</v>
      </c>
      <c r="G193">
        <v>1</v>
      </c>
    </row>
    <row r="194" spans="1:7" x14ac:dyDescent="0.25">
      <c r="A194" t="s">
        <v>119</v>
      </c>
      <c r="C194">
        <v>405</v>
      </c>
      <c r="D194">
        <v>500</v>
      </c>
      <c r="E194" t="s">
        <v>20</v>
      </c>
      <c r="F194" t="s">
        <v>110</v>
      </c>
      <c r="G194">
        <v>1</v>
      </c>
    </row>
    <row r="195" spans="1:7" x14ac:dyDescent="0.25">
      <c r="A195" t="s">
        <v>71</v>
      </c>
      <c r="C195">
        <v>160</v>
      </c>
      <c r="D195">
        <v>238.869</v>
      </c>
      <c r="E195" t="s">
        <v>20</v>
      </c>
      <c r="F195" t="s">
        <v>0</v>
      </c>
      <c r="G195">
        <v>2</v>
      </c>
    </row>
    <row r="196" spans="1:7" x14ac:dyDescent="0.25">
      <c r="A196" t="s">
        <v>174</v>
      </c>
      <c r="C196">
        <v>270</v>
      </c>
      <c r="D196">
        <v>500</v>
      </c>
      <c r="E196" t="s">
        <v>20</v>
      </c>
      <c r="F196" t="s">
        <v>110</v>
      </c>
      <c r="G196">
        <v>1</v>
      </c>
    </row>
    <row r="197" spans="1:7" x14ac:dyDescent="0.25">
      <c r="A197" t="s">
        <v>38</v>
      </c>
      <c r="C197">
        <v>270</v>
      </c>
      <c r="D197">
        <v>600</v>
      </c>
      <c r="E197" t="s">
        <v>20</v>
      </c>
      <c r="F197" t="s">
        <v>0</v>
      </c>
      <c r="G197">
        <v>1</v>
      </c>
    </row>
    <row r="198" spans="1:7" x14ac:dyDescent="0.25">
      <c r="A198" t="s">
        <v>39</v>
      </c>
      <c r="C198">
        <v>540</v>
      </c>
      <c r="D198">
        <v>600</v>
      </c>
      <c r="E198" t="s">
        <v>20</v>
      </c>
      <c r="F198" t="s">
        <v>0</v>
      </c>
      <c r="G198">
        <v>1</v>
      </c>
    </row>
    <row r="199" spans="1:7" x14ac:dyDescent="0.25">
      <c r="A199" t="s">
        <v>21</v>
      </c>
      <c r="C199">
        <v>675</v>
      </c>
      <c r="D199">
        <v>500</v>
      </c>
      <c r="E199" t="s">
        <v>20</v>
      </c>
      <c r="F199" t="s">
        <v>0</v>
      </c>
      <c r="G199">
        <v>1</v>
      </c>
    </row>
    <row r="200" spans="1:7" x14ac:dyDescent="0.25">
      <c r="A200" t="s">
        <v>72</v>
      </c>
      <c r="C200">
        <v>55</v>
      </c>
      <c r="D200">
        <v>53</v>
      </c>
      <c r="E200" t="s">
        <v>18</v>
      </c>
      <c r="F200" t="s">
        <v>0</v>
      </c>
      <c r="G200">
        <v>2</v>
      </c>
    </row>
    <row r="201" spans="1:7" x14ac:dyDescent="0.25">
      <c r="A201" t="s">
        <v>73</v>
      </c>
      <c r="B201">
        <v>0</v>
      </c>
      <c r="C201">
        <v>55</v>
      </c>
      <c r="D201">
        <v>53</v>
      </c>
      <c r="E201" t="s">
        <v>18</v>
      </c>
      <c r="F201" t="s">
        <v>0</v>
      </c>
      <c r="G201">
        <v>2</v>
      </c>
    </row>
    <row r="202" spans="1:7" x14ac:dyDescent="0.25">
      <c r="A202" t="s">
        <v>74</v>
      </c>
      <c r="C202">
        <v>160</v>
      </c>
      <c r="D202">
        <v>80</v>
      </c>
      <c r="E202" t="s">
        <v>18</v>
      </c>
      <c r="F202" t="s">
        <v>0</v>
      </c>
      <c r="G202">
        <v>3</v>
      </c>
    </row>
    <row r="203" spans="1:7" x14ac:dyDescent="0.25">
      <c r="A203" t="s">
        <v>75</v>
      </c>
      <c r="C203">
        <v>160</v>
      </c>
      <c r="D203">
        <v>80</v>
      </c>
      <c r="E203" t="s">
        <v>18</v>
      </c>
      <c r="F203" t="s">
        <v>0</v>
      </c>
      <c r="G203">
        <v>2</v>
      </c>
    </row>
    <row r="204" spans="1:7" x14ac:dyDescent="0.25">
      <c r="A204" t="s">
        <v>76</v>
      </c>
      <c r="C204">
        <v>160</v>
      </c>
      <c r="D204">
        <v>80</v>
      </c>
      <c r="E204" t="s">
        <v>18</v>
      </c>
      <c r="F204" t="s">
        <v>0</v>
      </c>
      <c r="G204">
        <v>4</v>
      </c>
    </row>
    <row r="205" spans="1:7" x14ac:dyDescent="0.25">
      <c r="A205" t="s">
        <v>9</v>
      </c>
      <c r="B205">
        <v>0</v>
      </c>
      <c r="C205">
        <v>170</v>
      </c>
      <c r="D205">
        <v>7</v>
      </c>
      <c r="E205" t="s">
        <v>11</v>
      </c>
      <c r="F205" t="s">
        <v>0</v>
      </c>
      <c r="G205">
        <v>3</v>
      </c>
    </row>
    <row r="206" spans="1:7" x14ac:dyDescent="0.25">
      <c r="A206" t="s">
        <v>9</v>
      </c>
      <c r="B206">
        <v>0</v>
      </c>
      <c r="C206">
        <v>287.5</v>
      </c>
      <c r="D206">
        <v>7</v>
      </c>
      <c r="E206" t="s">
        <v>11</v>
      </c>
      <c r="F206" t="s">
        <v>0</v>
      </c>
      <c r="G206">
        <v>2</v>
      </c>
    </row>
    <row r="207" spans="1:7" x14ac:dyDescent="0.25">
      <c r="A207" t="s">
        <v>9</v>
      </c>
      <c r="B207">
        <v>0</v>
      </c>
      <c r="C207">
        <v>305</v>
      </c>
      <c r="D207">
        <v>7</v>
      </c>
      <c r="E207" t="s">
        <v>11</v>
      </c>
      <c r="F207" t="s">
        <v>0</v>
      </c>
      <c r="G207">
        <v>3</v>
      </c>
    </row>
    <row r="208" spans="1:7" x14ac:dyDescent="0.25">
      <c r="A208" t="s">
        <v>9</v>
      </c>
      <c r="B208">
        <v>0</v>
      </c>
      <c r="C208">
        <v>440</v>
      </c>
      <c r="D208">
        <v>7</v>
      </c>
      <c r="E208" t="s">
        <v>11</v>
      </c>
      <c r="F208" t="s">
        <v>0</v>
      </c>
      <c r="G208">
        <v>2</v>
      </c>
    </row>
    <row r="209" spans="1:7" x14ac:dyDescent="0.25">
      <c r="A209" t="s">
        <v>9</v>
      </c>
      <c r="B209">
        <v>0</v>
      </c>
      <c r="C209">
        <v>575</v>
      </c>
      <c r="D209">
        <v>7</v>
      </c>
      <c r="E209" t="s">
        <v>11</v>
      </c>
      <c r="F209" t="s">
        <v>0</v>
      </c>
      <c r="G209">
        <v>1</v>
      </c>
    </row>
    <row r="210" spans="1:7" x14ac:dyDescent="0.25">
      <c r="A210" t="s">
        <v>6</v>
      </c>
      <c r="C210">
        <v>170</v>
      </c>
      <c r="D210">
        <v>4.6710000000000003</v>
      </c>
      <c r="E210" t="s">
        <v>11</v>
      </c>
      <c r="F210" t="s">
        <v>0</v>
      </c>
      <c r="G210">
        <v>2</v>
      </c>
    </row>
    <row r="211" spans="1:7" x14ac:dyDescent="0.25">
      <c r="A211" t="s">
        <v>6</v>
      </c>
      <c r="C211">
        <v>170</v>
      </c>
      <c r="D211">
        <v>4.7389999999999999</v>
      </c>
      <c r="E211" t="s">
        <v>11</v>
      </c>
      <c r="F211" t="s">
        <v>0</v>
      </c>
      <c r="G211">
        <v>1</v>
      </c>
    </row>
    <row r="212" spans="1:7" x14ac:dyDescent="0.25">
      <c r="A212" t="s">
        <v>6</v>
      </c>
      <c r="C212">
        <v>287.5</v>
      </c>
      <c r="D212">
        <v>4.6710000000000003</v>
      </c>
      <c r="E212" t="s">
        <v>11</v>
      </c>
      <c r="F212" t="s">
        <v>0</v>
      </c>
      <c r="G212">
        <v>2</v>
      </c>
    </row>
    <row r="213" spans="1:7" x14ac:dyDescent="0.25">
      <c r="A213" t="s">
        <v>6</v>
      </c>
      <c r="C213">
        <v>305</v>
      </c>
      <c r="D213">
        <v>4.6710000000000003</v>
      </c>
      <c r="E213" t="s">
        <v>11</v>
      </c>
      <c r="F213" t="s">
        <v>0</v>
      </c>
      <c r="G213">
        <v>3</v>
      </c>
    </row>
    <row r="214" spans="1:7" x14ac:dyDescent="0.25">
      <c r="A214" t="s">
        <v>6</v>
      </c>
      <c r="C214">
        <v>440</v>
      </c>
      <c r="D214">
        <v>4.6710000000000003</v>
      </c>
      <c r="E214" t="s">
        <v>11</v>
      </c>
      <c r="F214" t="s">
        <v>0</v>
      </c>
      <c r="G214">
        <v>1</v>
      </c>
    </row>
    <row r="215" spans="1:7" x14ac:dyDescent="0.25">
      <c r="A215" t="s">
        <v>6</v>
      </c>
      <c r="C215">
        <v>440</v>
      </c>
      <c r="D215">
        <v>7</v>
      </c>
      <c r="E215" t="s">
        <v>11</v>
      </c>
      <c r="F215" t="s">
        <v>0</v>
      </c>
      <c r="G215">
        <v>1</v>
      </c>
    </row>
    <row r="216" spans="1:7" x14ac:dyDescent="0.25">
      <c r="A216" t="s">
        <v>6</v>
      </c>
      <c r="C216">
        <v>575</v>
      </c>
      <c r="D216">
        <v>7</v>
      </c>
      <c r="E216" t="s">
        <v>11</v>
      </c>
      <c r="F216" t="s">
        <v>0</v>
      </c>
      <c r="G216">
        <v>1</v>
      </c>
    </row>
    <row r="217" spans="1:7" x14ac:dyDescent="0.25">
      <c r="A217" t="s">
        <v>77</v>
      </c>
      <c r="B217">
        <v>0</v>
      </c>
      <c r="C217">
        <v>3.65</v>
      </c>
      <c r="D217">
        <v>495.26100000000002</v>
      </c>
      <c r="E217" t="s">
        <v>11</v>
      </c>
      <c r="F217" t="s">
        <v>0</v>
      </c>
      <c r="G217">
        <v>1</v>
      </c>
    </row>
    <row r="218" spans="1:7" x14ac:dyDescent="0.25">
      <c r="A218" t="s">
        <v>77</v>
      </c>
      <c r="B218">
        <v>0</v>
      </c>
      <c r="C218">
        <v>3.65</v>
      </c>
      <c r="D218">
        <v>495.32900000000001</v>
      </c>
      <c r="E218" t="s">
        <v>11</v>
      </c>
      <c r="F218" t="s">
        <v>0</v>
      </c>
      <c r="G218">
        <v>1</v>
      </c>
    </row>
    <row r="219" spans="1:7" x14ac:dyDescent="0.25">
      <c r="A219" t="s">
        <v>78</v>
      </c>
      <c r="B219">
        <v>0</v>
      </c>
      <c r="C219">
        <v>3.65</v>
      </c>
      <c r="D219">
        <v>495.32900000000001</v>
      </c>
      <c r="E219" t="s">
        <v>11</v>
      </c>
      <c r="F219" t="s">
        <v>0</v>
      </c>
      <c r="G219">
        <v>1</v>
      </c>
    </row>
    <row r="220" spans="1:7" x14ac:dyDescent="0.25">
      <c r="A220" t="s">
        <v>79</v>
      </c>
      <c r="B220">
        <v>0</v>
      </c>
      <c r="C220">
        <v>3.65</v>
      </c>
      <c r="D220">
        <v>495.32900000000001</v>
      </c>
      <c r="E220" t="s">
        <v>11</v>
      </c>
      <c r="F220" t="s">
        <v>0</v>
      </c>
      <c r="G220">
        <v>1</v>
      </c>
    </row>
    <row r="221" spans="1:7" x14ac:dyDescent="0.25">
      <c r="A221" t="s">
        <v>80</v>
      </c>
      <c r="B221">
        <v>0</v>
      </c>
      <c r="C221">
        <v>3.65</v>
      </c>
      <c r="D221">
        <v>495.32900000000001</v>
      </c>
      <c r="E221" t="s">
        <v>11</v>
      </c>
      <c r="F221" t="s">
        <v>0</v>
      </c>
      <c r="G221">
        <v>1</v>
      </c>
    </row>
    <row r="222" spans="1:7" x14ac:dyDescent="0.25">
      <c r="A222" t="s">
        <v>81</v>
      </c>
      <c r="B222">
        <v>0</v>
      </c>
      <c r="C222">
        <v>3.65</v>
      </c>
      <c r="D222">
        <v>495.32900000000001</v>
      </c>
      <c r="E222" t="s">
        <v>11</v>
      </c>
      <c r="F222" t="s">
        <v>0</v>
      </c>
      <c r="G222">
        <v>1</v>
      </c>
    </row>
    <row r="223" spans="1:7" x14ac:dyDescent="0.25">
      <c r="A223" t="s">
        <v>55</v>
      </c>
      <c r="C223">
        <v>1.3779999999999999</v>
      </c>
      <c r="D223">
        <v>493.44600000000003</v>
      </c>
      <c r="E223" t="s">
        <v>11</v>
      </c>
      <c r="F223" t="s">
        <v>0</v>
      </c>
      <c r="G223">
        <v>1</v>
      </c>
    </row>
    <row r="224" spans="1:7" x14ac:dyDescent="0.25">
      <c r="A224" t="s">
        <v>56</v>
      </c>
      <c r="B224">
        <v>0</v>
      </c>
      <c r="C224">
        <v>3.65</v>
      </c>
      <c r="D224">
        <v>492.99900000000002</v>
      </c>
      <c r="E224" t="s">
        <v>11</v>
      </c>
      <c r="F224" t="s">
        <v>0</v>
      </c>
      <c r="G224">
        <v>1</v>
      </c>
    </row>
    <row r="225" spans="1:7" x14ac:dyDescent="0.25">
      <c r="A225" t="s">
        <v>82</v>
      </c>
      <c r="B225">
        <v>0</v>
      </c>
      <c r="C225">
        <v>3.65</v>
      </c>
      <c r="D225">
        <v>495.32900000000001</v>
      </c>
      <c r="E225" t="s">
        <v>11</v>
      </c>
      <c r="F225" t="s">
        <v>0</v>
      </c>
      <c r="G225">
        <v>1</v>
      </c>
    </row>
    <row r="226" spans="1:7" x14ac:dyDescent="0.25">
      <c r="A226" t="s">
        <v>83</v>
      </c>
      <c r="B226">
        <v>0</v>
      </c>
      <c r="C226">
        <v>3.65</v>
      </c>
      <c r="D226">
        <v>495.32900000000001</v>
      </c>
      <c r="E226" t="s">
        <v>11</v>
      </c>
      <c r="F226" t="s">
        <v>0</v>
      </c>
      <c r="G226">
        <v>1</v>
      </c>
    </row>
    <row r="227" spans="1:7" x14ac:dyDescent="0.25">
      <c r="A227" t="s">
        <v>84</v>
      </c>
      <c r="B227">
        <v>0</v>
      </c>
      <c r="C227">
        <v>3.65</v>
      </c>
      <c r="D227">
        <v>495.26100000000002</v>
      </c>
      <c r="E227" t="s">
        <v>11</v>
      </c>
      <c r="F227" t="s">
        <v>0</v>
      </c>
      <c r="G227">
        <v>1</v>
      </c>
    </row>
    <row r="228" spans="1:7" x14ac:dyDescent="0.25">
      <c r="A228" t="s">
        <v>84</v>
      </c>
      <c r="B228">
        <v>0</v>
      </c>
      <c r="C228">
        <v>3.65</v>
      </c>
      <c r="D228">
        <v>495.32900000000001</v>
      </c>
      <c r="E228" t="s">
        <v>11</v>
      </c>
      <c r="F228" t="s">
        <v>0</v>
      </c>
      <c r="G228">
        <v>1</v>
      </c>
    </row>
    <row r="229" spans="1:7" x14ac:dyDescent="0.25">
      <c r="A229" t="s">
        <v>85</v>
      </c>
      <c r="B229">
        <v>0</v>
      </c>
      <c r="C229">
        <v>3.65</v>
      </c>
      <c r="D229">
        <v>495.32900000000001</v>
      </c>
      <c r="E229" t="s">
        <v>11</v>
      </c>
      <c r="F229" t="s">
        <v>0</v>
      </c>
      <c r="G229">
        <v>1</v>
      </c>
    </row>
    <row r="230" spans="1:7" x14ac:dyDescent="0.25">
      <c r="A230" t="s">
        <v>86</v>
      </c>
      <c r="B230">
        <v>0</v>
      </c>
      <c r="C230">
        <v>3.65</v>
      </c>
      <c r="D230">
        <v>495.32900000000001</v>
      </c>
      <c r="E230" t="s">
        <v>11</v>
      </c>
      <c r="F230" t="s">
        <v>0</v>
      </c>
      <c r="G230">
        <v>1</v>
      </c>
    </row>
    <row r="231" spans="1:7" x14ac:dyDescent="0.25">
      <c r="A231" t="s">
        <v>87</v>
      </c>
      <c r="B231">
        <v>0</v>
      </c>
      <c r="C231">
        <v>3.65</v>
      </c>
      <c r="D231">
        <v>495.32900000000001</v>
      </c>
      <c r="E231" t="s">
        <v>11</v>
      </c>
      <c r="F231" t="s">
        <v>0</v>
      </c>
      <c r="G231">
        <v>1</v>
      </c>
    </row>
    <row r="232" spans="1:7" x14ac:dyDescent="0.25">
      <c r="A232" t="s">
        <v>88</v>
      </c>
      <c r="B232">
        <v>0</v>
      </c>
      <c r="C232">
        <v>3.65</v>
      </c>
      <c r="D232">
        <v>488.173</v>
      </c>
      <c r="E232" t="s">
        <v>11</v>
      </c>
      <c r="F232" t="s">
        <v>0</v>
      </c>
      <c r="G232">
        <v>1</v>
      </c>
    </row>
    <row r="233" spans="1:7" x14ac:dyDescent="0.25">
      <c r="A233" t="s">
        <v>57</v>
      </c>
      <c r="C233">
        <v>1.3779999999999999</v>
      </c>
      <c r="D233">
        <v>493.44600000000003</v>
      </c>
      <c r="E233" t="s">
        <v>11</v>
      </c>
      <c r="F233" t="s">
        <v>0</v>
      </c>
      <c r="G233">
        <v>1</v>
      </c>
    </row>
    <row r="234" spans="1:7" x14ac:dyDescent="0.25">
      <c r="A234" t="s">
        <v>58</v>
      </c>
      <c r="B234">
        <v>0</v>
      </c>
      <c r="C234">
        <v>3.65</v>
      </c>
      <c r="D234">
        <v>492.99900000000002</v>
      </c>
      <c r="E234" t="s">
        <v>11</v>
      </c>
      <c r="F234" t="s">
        <v>0</v>
      </c>
      <c r="G234">
        <v>1</v>
      </c>
    </row>
    <row r="235" spans="1:7" x14ac:dyDescent="0.25">
      <c r="A235" t="s">
        <v>89</v>
      </c>
      <c r="B235">
        <v>0</v>
      </c>
      <c r="C235">
        <v>3.65</v>
      </c>
      <c r="D235">
        <v>495.32900000000001</v>
      </c>
      <c r="E235" t="s">
        <v>11</v>
      </c>
      <c r="F235" t="s">
        <v>0</v>
      </c>
      <c r="G235">
        <v>1</v>
      </c>
    </row>
    <row r="236" spans="1:7" x14ac:dyDescent="0.25">
      <c r="A236" t="s">
        <v>90</v>
      </c>
      <c r="B236">
        <v>0</v>
      </c>
      <c r="C236">
        <v>3.65</v>
      </c>
      <c r="D236">
        <v>495.32900000000001</v>
      </c>
      <c r="E236" t="s">
        <v>11</v>
      </c>
      <c r="F236" t="s">
        <v>0</v>
      </c>
      <c r="G236">
        <v>1</v>
      </c>
    </row>
    <row r="237" spans="1:7" x14ac:dyDescent="0.25">
      <c r="A237" t="s">
        <v>91</v>
      </c>
      <c r="C237">
        <v>56.48</v>
      </c>
      <c r="D237">
        <v>67.641000000000005</v>
      </c>
      <c r="E237" t="s">
        <v>18</v>
      </c>
      <c r="F237" t="s">
        <v>0</v>
      </c>
      <c r="G237">
        <v>6</v>
      </c>
    </row>
    <row r="238" spans="1:7" x14ac:dyDescent="0.25">
      <c r="A238" t="s">
        <v>40</v>
      </c>
      <c r="B238">
        <v>0</v>
      </c>
      <c r="C238">
        <v>7.15</v>
      </c>
      <c r="D238">
        <v>172.48099999999999</v>
      </c>
      <c r="E238" t="s">
        <v>37</v>
      </c>
      <c r="F238" t="s">
        <v>0</v>
      </c>
      <c r="G238">
        <v>1</v>
      </c>
    </row>
    <row r="239" spans="1:7" x14ac:dyDescent="0.25">
      <c r="A239" t="s">
        <v>41</v>
      </c>
      <c r="C239">
        <v>7.15</v>
      </c>
      <c r="D239">
        <v>172.48099999999999</v>
      </c>
      <c r="E239" t="s">
        <v>37</v>
      </c>
      <c r="F239" t="s">
        <v>0</v>
      </c>
      <c r="G239">
        <v>1</v>
      </c>
    </row>
    <row r="240" spans="1:7" x14ac:dyDescent="0.25">
      <c r="A240" t="s">
        <v>42</v>
      </c>
      <c r="C240">
        <v>23.506</v>
      </c>
      <c r="D240">
        <v>48.508000000000003</v>
      </c>
      <c r="E240" t="s">
        <v>37</v>
      </c>
      <c r="F240" t="s">
        <v>0</v>
      </c>
      <c r="G240">
        <v>4</v>
      </c>
    </row>
    <row r="241" spans="1:7" x14ac:dyDescent="0.25">
      <c r="A241" t="s">
        <v>92</v>
      </c>
      <c r="C241">
        <v>0.5</v>
      </c>
      <c r="D241">
        <v>120</v>
      </c>
      <c r="E241" t="s">
        <v>20</v>
      </c>
      <c r="F241" t="s">
        <v>0</v>
      </c>
      <c r="G241">
        <v>1</v>
      </c>
    </row>
    <row r="242" spans="1:7" x14ac:dyDescent="0.25">
      <c r="A242" t="s">
        <v>93</v>
      </c>
      <c r="C242">
        <v>0.5</v>
      </c>
      <c r="D242">
        <v>120</v>
      </c>
      <c r="E242" t="s">
        <v>20</v>
      </c>
      <c r="F242" t="s">
        <v>0</v>
      </c>
      <c r="G242">
        <v>5</v>
      </c>
    </row>
    <row r="243" spans="1:7" x14ac:dyDescent="0.25">
      <c r="A243" t="s">
        <v>22</v>
      </c>
      <c r="C243">
        <v>160</v>
      </c>
      <c r="D243">
        <v>400</v>
      </c>
      <c r="E243" t="s">
        <v>17</v>
      </c>
      <c r="F243" t="s">
        <v>0</v>
      </c>
      <c r="G243">
        <v>1</v>
      </c>
    </row>
    <row r="244" spans="1:7" x14ac:dyDescent="0.25">
      <c r="A244" t="s">
        <v>22</v>
      </c>
      <c r="C244">
        <v>540</v>
      </c>
      <c r="D244">
        <v>500</v>
      </c>
      <c r="E244" t="s">
        <v>17</v>
      </c>
      <c r="F244" t="s">
        <v>0</v>
      </c>
      <c r="G244">
        <v>1</v>
      </c>
    </row>
    <row r="245" spans="1:7" x14ac:dyDescent="0.25">
      <c r="A245" t="s">
        <v>22</v>
      </c>
      <c r="C245">
        <v>675</v>
      </c>
      <c r="D245">
        <v>500</v>
      </c>
      <c r="E245" t="s">
        <v>17</v>
      </c>
      <c r="F245" t="s">
        <v>0</v>
      </c>
      <c r="G245">
        <v>1</v>
      </c>
    </row>
    <row r="246" spans="1:7" x14ac:dyDescent="0.25">
      <c r="A246" t="s">
        <v>94</v>
      </c>
      <c r="C246">
        <v>71.5</v>
      </c>
      <c r="D246">
        <v>69.75</v>
      </c>
      <c r="E246" t="s">
        <v>18</v>
      </c>
      <c r="F246" t="s">
        <v>0</v>
      </c>
      <c r="G246">
        <v>2</v>
      </c>
    </row>
    <row r="247" spans="1:7" x14ac:dyDescent="0.25">
      <c r="A247" t="s">
        <v>95</v>
      </c>
      <c r="C247">
        <v>71.5</v>
      </c>
      <c r="D247">
        <v>69.75</v>
      </c>
      <c r="E247" t="s">
        <v>18</v>
      </c>
      <c r="F247" t="s">
        <v>0</v>
      </c>
      <c r="G247">
        <v>2</v>
      </c>
    </row>
    <row r="248" spans="1:7" x14ac:dyDescent="0.25">
      <c r="A248" t="s">
        <v>96</v>
      </c>
      <c r="C248">
        <v>71.5</v>
      </c>
      <c r="D248">
        <v>69.75</v>
      </c>
      <c r="E248" t="s">
        <v>18</v>
      </c>
      <c r="F248" t="s">
        <v>0</v>
      </c>
      <c r="G248">
        <v>4</v>
      </c>
    </row>
    <row r="249" spans="1:7" x14ac:dyDescent="0.25">
      <c r="A249" t="s">
        <v>97</v>
      </c>
      <c r="C249">
        <v>71.5</v>
      </c>
      <c r="D249">
        <v>69.75</v>
      </c>
      <c r="E249" t="s">
        <v>18</v>
      </c>
      <c r="F249" t="s">
        <v>0</v>
      </c>
      <c r="G249">
        <v>1</v>
      </c>
    </row>
    <row r="250" spans="1:7" x14ac:dyDescent="0.25">
      <c r="A250" t="s">
        <v>178</v>
      </c>
      <c r="C250">
        <v>205</v>
      </c>
      <c r="D250">
        <v>223.541</v>
      </c>
      <c r="E250" t="s">
        <v>20</v>
      </c>
      <c r="F250" t="s">
        <v>109</v>
      </c>
      <c r="G250">
        <v>1</v>
      </c>
    </row>
    <row r="251" spans="1:7" x14ac:dyDescent="0.25">
      <c r="A251" t="s">
        <v>43</v>
      </c>
      <c r="B251">
        <v>0</v>
      </c>
      <c r="C251">
        <v>68.238</v>
      </c>
      <c r="D251">
        <v>64.878</v>
      </c>
      <c r="E251" t="s">
        <v>37</v>
      </c>
      <c r="F251" t="s">
        <v>0</v>
      </c>
      <c r="G251">
        <v>10</v>
      </c>
    </row>
    <row r="252" spans="1:7" x14ac:dyDescent="0.25">
      <c r="A252" t="s">
        <v>44</v>
      </c>
      <c r="B252">
        <v>0</v>
      </c>
      <c r="C252">
        <v>64.878</v>
      </c>
      <c r="D252">
        <v>68.238</v>
      </c>
      <c r="E252" t="s">
        <v>20</v>
      </c>
      <c r="F252" t="s">
        <v>0</v>
      </c>
      <c r="G252">
        <v>8</v>
      </c>
    </row>
    <row r="253" spans="1:7" x14ac:dyDescent="0.25">
      <c r="A253" t="s">
        <v>7</v>
      </c>
      <c r="C253">
        <v>160</v>
      </c>
      <c r="D253">
        <v>400</v>
      </c>
      <c r="E253" t="s">
        <v>17</v>
      </c>
      <c r="F253" t="s">
        <v>0</v>
      </c>
      <c r="G253">
        <v>1</v>
      </c>
    </row>
    <row r="254" spans="1:7" x14ac:dyDescent="0.25">
      <c r="A254" t="s">
        <v>7</v>
      </c>
      <c r="C254">
        <v>540</v>
      </c>
      <c r="D254">
        <v>499.99900000000002</v>
      </c>
      <c r="E254" t="s">
        <v>17</v>
      </c>
      <c r="F254" t="s">
        <v>0</v>
      </c>
      <c r="G254">
        <v>1</v>
      </c>
    </row>
    <row r="255" spans="1:7" x14ac:dyDescent="0.25">
      <c r="A255" t="s">
        <v>7</v>
      </c>
      <c r="C255">
        <v>675</v>
      </c>
      <c r="D255">
        <v>499.99900000000002</v>
      </c>
      <c r="E255" t="s">
        <v>17</v>
      </c>
      <c r="F255" t="s">
        <v>0</v>
      </c>
      <c r="G255">
        <v>1</v>
      </c>
    </row>
    <row r="256" spans="1:7" x14ac:dyDescent="0.25">
      <c r="A256" t="s">
        <v>10</v>
      </c>
      <c r="B256">
        <v>0</v>
      </c>
      <c r="C256">
        <v>100</v>
      </c>
      <c r="D256">
        <v>17</v>
      </c>
      <c r="E256" t="s">
        <v>12</v>
      </c>
      <c r="F256" t="s">
        <v>0</v>
      </c>
      <c r="G256">
        <v>10</v>
      </c>
    </row>
    <row r="257" spans="1:7" x14ac:dyDescent="0.25">
      <c r="A257" t="s">
        <v>8</v>
      </c>
      <c r="C257">
        <v>100</v>
      </c>
      <c r="D257">
        <v>17</v>
      </c>
      <c r="E257" t="s">
        <v>12</v>
      </c>
      <c r="F257" t="s">
        <v>0</v>
      </c>
      <c r="G257">
        <v>10</v>
      </c>
    </row>
    <row r="258" spans="1:7" x14ac:dyDescent="0.25">
      <c r="A258" t="s">
        <v>45</v>
      </c>
      <c r="C258">
        <v>66.242000000000004</v>
      </c>
      <c r="D258">
        <v>67.933999999999997</v>
      </c>
      <c r="E258" t="s">
        <v>37</v>
      </c>
      <c r="F258" t="s">
        <v>0</v>
      </c>
      <c r="G258">
        <v>2</v>
      </c>
    </row>
    <row r="259" spans="1:7" x14ac:dyDescent="0.25">
      <c r="A259" t="s">
        <v>179</v>
      </c>
      <c r="C259">
        <v>540</v>
      </c>
      <c r="D259">
        <v>500</v>
      </c>
      <c r="E259" t="s">
        <v>20</v>
      </c>
      <c r="F259" t="s">
        <v>110</v>
      </c>
      <c r="G259">
        <v>1</v>
      </c>
    </row>
    <row r="260" spans="1:7" x14ac:dyDescent="0.25">
      <c r="A260" t="s">
        <v>180</v>
      </c>
      <c r="C260">
        <v>675</v>
      </c>
      <c r="D260">
        <v>500</v>
      </c>
      <c r="E260" t="s">
        <v>20</v>
      </c>
      <c r="F260" t="s">
        <v>111</v>
      </c>
      <c r="G260">
        <v>1</v>
      </c>
    </row>
    <row r="261" spans="1:7" x14ac:dyDescent="0.25">
      <c r="A261" t="s">
        <v>181</v>
      </c>
      <c r="C261">
        <v>405</v>
      </c>
      <c r="D261">
        <v>500</v>
      </c>
      <c r="E261" t="s">
        <v>20</v>
      </c>
      <c r="F261" t="s">
        <v>111</v>
      </c>
      <c r="G261">
        <v>1</v>
      </c>
    </row>
    <row r="262" spans="1:7" x14ac:dyDescent="0.25">
      <c r="A262" t="s">
        <v>98</v>
      </c>
      <c r="B262">
        <v>0</v>
      </c>
      <c r="C262">
        <v>405</v>
      </c>
      <c r="D262">
        <v>500</v>
      </c>
      <c r="E262" t="s">
        <v>20</v>
      </c>
      <c r="F262" t="s">
        <v>0</v>
      </c>
      <c r="G262">
        <v>1</v>
      </c>
    </row>
    <row r="263" spans="1:7" x14ac:dyDescent="0.25">
      <c r="A263" t="s">
        <v>99</v>
      </c>
      <c r="B263">
        <v>0</v>
      </c>
      <c r="C263">
        <v>270</v>
      </c>
      <c r="D263">
        <v>500</v>
      </c>
      <c r="E263" t="s">
        <v>20</v>
      </c>
      <c r="F263" t="s">
        <v>0</v>
      </c>
      <c r="G263">
        <v>1</v>
      </c>
    </row>
    <row r="264" spans="1:7" x14ac:dyDescent="0.25">
      <c r="A264" t="s">
        <v>114</v>
      </c>
      <c r="B264">
        <v>0</v>
      </c>
      <c r="C264">
        <v>270</v>
      </c>
      <c r="D264">
        <v>500</v>
      </c>
      <c r="E264" t="s">
        <v>20</v>
      </c>
      <c r="F264" t="s">
        <v>0</v>
      </c>
      <c r="G264">
        <v>1</v>
      </c>
    </row>
    <row r="265" spans="1:7" x14ac:dyDescent="0.25">
      <c r="A265" t="s">
        <v>100</v>
      </c>
      <c r="B265">
        <v>0</v>
      </c>
      <c r="C265">
        <v>405</v>
      </c>
      <c r="D265">
        <v>500</v>
      </c>
      <c r="E265" t="s">
        <v>20</v>
      </c>
      <c r="F265" t="s">
        <v>0</v>
      </c>
      <c r="G265">
        <v>1</v>
      </c>
    </row>
    <row r="266" spans="1:7" x14ac:dyDescent="0.25">
      <c r="A266" t="s">
        <v>115</v>
      </c>
      <c r="B266">
        <v>0</v>
      </c>
      <c r="C266">
        <v>270</v>
      </c>
      <c r="D266">
        <v>500</v>
      </c>
      <c r="E266" t="s">
        <v>20</v>
      </c>
      <c r="F266" t="s">
        <v>0</v>
      </c>
      <c r="G266">
        <v>1</v>
      </c>
    </row>
    <row r="267" spans="1:7" x14ac:dyDescent="0.25">
      <c r="A267" t="s">
        <v>101</v>
      </c>
      <c r="B267">
        <v>0</v>
      </c>
      <c r="C267">
        <v>540</v>
      </c>
      <c r="D267">
        <v>500</v>
      </c>
      <c r="E267" t="s">
        <v>20</v>
      </c>
      <c r="F267" t="s">
        <v>0</v>
      </c>
      <c r="G267">
        <v>1</v>
      </c>
    </row>
    <row r="268" spans="1:7" x14ac:dyDescent="0.25">
      <c r="A268" t="s">
        <v>116</v>
      </c>
      <c r="B268">
        <v>0</v>
      </c>
      <c r="C268">
        <v>675</v>
      </c>
      <c r="D268">
        <v>500</v>
      </c>
      <c r="E268" t="s">
        <v>18</v>
      </c>
      <c r="F268" t="s">
        <v>0</v>
      </c>
      <c r="G268">
        <v>1</v>
      </c>
    </row>
    <row r="269" spans="1:7" x14ac:dyDescent="0.25">
      <c r="A269" t="s">
        <v>102</v>
      </c>
      <c r="B269">
        <v>0</v>
      </c>
      <c r="C269">
        <v>405</v>
      </c>
      <c r="D269">
        <v>500</v>
      </c>
      <c r="E269" t="s">
        <v>20</v>
      </c>
      <c r="F269" t="s">
        <v>0</v>
      </c>
      <c r="G269">
        <v>1</v>
      </c>
    </row>
    <row r="270" spans="1:7" x14ac:dyDescent="0.25">
      <c r="A270" t="s">
        <v>46</v>
      </c>
      <c r="B270">
        <v>0</v>
      </c>
      <c r="C270">
        <v>540</v>
      </c>
      <c r="D270">
        <v>492.99900000000002</v>
      </c>
      <c r="E270" t="s">
        <v>20</v>
      </c>
      <c r="F270" t="s">
        <v>0</v>
      </c>
      <c r="G270">
        <v>1</v>
      </c>
    </row>
    <row r="271" spans="1:7" x14ac:dyDescent="0.25">
      <c r="A271" t="s">
        <v>35</v>
      </c>
      <c r="B271">
        <v>0</v>
      </c>
      <c r="C271">
        <v>675</v>
      </c>
      <c r="D271">
        <v>500</v>
      </c>
      <c r="E271" t="s">
        <v>20</v>
      </c>
      <c r="F271" t="s">
        <v>0</v>
      </c>
      <c r="G271">
        <v>1</v>
      </c>
    </row>
    <row r="272" spans="1:7" x14ac:dyDescent="0.25">
      <c r="A272" t="s">
        <v>47</v>
      </c>
      <c r="C272">
        <v>160</v>
      </c>
      <c r="D272">
        <v>400</v>
      </c>
      <c r="E272" t="s">
        <v>37</v>
      </c>
      <c r="F272" t="s">
        <v>0</v>
      </c>
      <c r="G272">
        <v>1</v>
      </c>
    </row>
    <row r="273" spans="1:7" x14ac:dyDescent="0.25">
      <c r="A273" t="s">
        <v>103</v>
      </c>
      <c r="C273">
        <v>111.19799999999999</v>
      </c>
      <c r="D273">
        <v>64.715999999999994</v>
      </c>
      <c r="E273" t="s">
        <v>20</v>
      </c>
      <c r="F273" t="s">
        <v>0</v>
      </c>
      <c r="G273">
        <v>2</v>
      </c>
    </row>
    <row r="274" spans="1:7" x14ac:dyDescent="0.25">
      <c r="A274" t="s">
        <v>104</v>
      </c>
      <c r="C274">
        <v>120</v>
      </c>
      <c r="D274">
        <v>240</v>
      </c>
      <c r="E274" t="s">
        <v>20</v>
      </c>
      <c r="F274" t="s">
        <v>0</v>
      </c>
      <c r="G274">
        <v>1</v>
      </c>
    </row>
    <row r="275" spans="1:7" x14ac:dyDescent="0.25">
      <c r="A275" t="s">
        <v>105</v>
      </c>
      <c r="C275">
        <v>90</v>
      </c>
      <c r="D275">
        <v>90</v>
      </c>
      <c r="E275" t="s">
        <v>18</v>
      </c>
      <c r="F275" t="s">
        <v>0</v>
      </c>
      <c r="G275">
        <v>1</v>
      </c>
    </row>
    <row r="276" spans="1:7" x14ac:dyDescent="0.25">
      <c r="A276" t="s">
        <v>48</v>
      </c>
      <c r="C276">
        <v>160</v>
      </c>
      <c r="D276">
        <v>160</v>
      </c>
      <c r="E276" t="s">
        <v>37</v>
      </c>
      <c r="F276" t="s">
        <v>0</v>
      </c>
      <c r="G276">
        <v>1</v>
      </c>
    </row>
    <row r="277" spans="1:7" x14ac:dyDescent="0.25">
      <c r="A277" t="s">
        <v>49</v>
      </c>
      <c r="B277">
        <v>0</v>
      </c>
      <c r="C277">
        <v>190</v>
      </c>
      <c r="D277">
        <v>320</v>
      </c>
      <c r="E277" t="s">
        <v>37</v>
      </c>
      <c r="F277" t="s">
        <v>0</v>
      </c>
      <c r="G277">
        <v>1</v>
      </c>
    </row>
    <row r="278" spans="1:7" x14ac:dyDescent="0.25">
      <c r="A278" t="s">
        <v>50</v>
      </c>
      <c r="B278">
        <v>0</v>
      </c>
      <c r="C278">
        <v>245</v>
      </c>
      <c r="D278">
        <v>190</v>
      </c>
      <c r="E278" t="s">
        <v>20</v>
      </c>
      <c r="F278" t="s">
        <v>0</v>
      </c>
      <c r="G278">
        <v>1</v>
      </c>
    </row>
    <row r="279" spans="1:7" x14ac:dyDescent="0.25">
      <c r="A279" t="s">
        <v>106</v>
      </c>
      <c r="C279">
        <v>30</v>
      </c>
      <c r="D279">
        <v>30</v>
      </c>
      <c r="E279" t="s">
        <v>20</v>
      </c>
      <c r="F279" t="s">
        <v>0</v>
      </c>
      <c r="G279">
        <v>8</v>
      </c>
    </row>
    <row r="280" spans="1:7" x14ac:dyDescent="0.25">
      <c r="A280" t="s">
        <v>36</v>
      </c>
      <c r="B280">
        <v>0</v>
      </c>
      <c r="C280">
        <v>280.91899999999998</v>
      </c>
      <c r="D280">
        <v>25.436</v>
      </c>
      <c r="E280" t="s">
        <v>17</v>
      </c>
      <c r="F280" t="s">
        <v>0</v>
      </c>
      <c r="G280">
        <v>1</v>
      </c>
    </row>
    <row r="281" spans="1:7" x14ac:dyDescent="0.25">
      <c r="A281" t="s">
        <v>36</v>
      </c>
      <c r="B281">
        <v>0</v>
      </c>
      <c r="C281">
        <v>351.149</v>
      </c>
      <c r="D281">
        <v>25.436</v>
      </c>
      <c r="E281" t="s">
        <v>17</v>
      </c>
      <c r="F281" t="s">
        <v>0</v>
      </c>
      <c r="G281">
        <v>1</v>
      </c>
    </row>
    <row r="282" spans="1:7" x14ac:dyDescent="0.25">
      <c r="A282" t="s">
        <v>51</v>
      </c>
      <c r="B282">
        <v>0</v>
      </c>
      <c r="C282">
        <v>86.296000000000006</v>
      </c>
      <c r="D282">
        <v>20.084</v>
      </c>
      <c r="E282" t="s">
        <v>17</v>
      </c>
      <c r="F282" t="s">
        <v>0</v>
      </c>
      <c r="G282">
        <v>1</v>
      </c>
    </row>
    <row r="283" spans="1:7" x14ac:dyDescent="0.25">
      <c r="A283" t="s">
        <v>107</v>
      </c>
      <c r="B283">
        <v>0</v>
      </c>
      <c r="C283">
        <v>160</v>
      </c>
      <c r="D283">
        <v>2</v>
      </c>
      <c r="E283" t="s">
        <v>20</v>
      </c>
      <c r="F283" t="s">
        <v>0</v>
      </c>
      <c r="G283">
        <v>2</v>
      </c>
    </row>
  </sheetData>
  <phoneticPr fontId="3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213EC3-B7F9-46E3-8B09-16921B130554}">
  <sheetPr codeName="Feuil7"/>
  <dimension ref="A1:AI200"/>
  <sheetViews>
    <sheetView workbookViewId="0">
      <selection activeCell="G1" sqref="G1"/>
    </sheetView>
  </sheetViews>
  <sheetFormatPr baseColWidth="10" defaultRowHeight="15" x14ac:dyDescent="0.25"/>
  <cols>
    <col min="1" max="1" width="19.5703125" style="13" bestFit="1" customWidth="1"/>
    <col min="2" max="2" width="24.140625" style="14" customWidth="1"/>
    <col min="3" max="3" width="30.7109375" style="15" customWidth="1"/>
    <col min="4" max="4" width="9.5703125" style="11" customWidth="1"/>
    <col min="5" max="5" width="14.42578125" style="11" customWidth="1"/>
    <col min="6" max="8" width="14.140625" style="11" customWidth="1"/>
    <col min="9" max="9" width="11.42578125" style="13"/>
    <col min="10" max="10" width="19.140625" style="11" customWidth="1"/>
    <col min="11" max="11" width="15" style="13" bestFit="1" customWidth="1"/>
    <col min="12" max="35" width="11.42578125" style="13"/>
    <col min="36" max="16384" width="11.42578125" style="16"/>
  </cols>
  <sheetData>
    <row r="1" spans="1:35" x14ac:dyDescent="0.25">
      <c r="C1" s="15" t="s">
        <v>189</v>
      </c>
      <c r="N1" s="13" t="s">
        <v>190</v>
      </c>
    </row>
    <row r="3" spans="1:35" x14ac:dyDescent="0.25">
      <c r="A3" s="12"/>
      <c r="B3" s="20"/>
      <c r="C3" s="20"/>
      <c r="D3" s="12"/>
      <c r="E3" s="12"/>
      <c r="F3" s="12"/>
      <c r="G3" s="12"/>
      <c r="H3" s="12"/>
      <c r="I3" s="12"/>
      <c r="J3" s="12"/>
      <c r="K3" s="12"/>
    </row>
    <row r="4" spans="1:35" x14ac:dyDescent="0.25">
      <c r="A4" s="8" t="s">
        <v>65</v>
      </c>
      <c r="B4" s="25" t="s">
        <v>69</v>
      </c>
      <c r="C4" s="26" t="s">
        <v>108</v>
      </c>
      <c r="D4" s="9" t="s">
        <v>66</v>
      </c>
      <c r="E4" s="9" t="s">
        <v>67</v>
      </c>
      <c r="F4" s="9" t="s">
        <v>68</v>
      </c>
      <c r="G4" s="9" t="s">
        <v>13</v>
      </c>
      <c r="H4" s="9" t="s">
        <v>14</v>
      </c>
      <c r="I4" s="9" t="s">
        <v>70</v>
      </c>
      <c r="J4" s="10" t="s">
        <v>182</v>
      </c>
      <c r="K4" s="27" t="s">
        <v>183</v>
      </c>
      <c r="L4" s="19"/>
    </row>
    <row r="5" spans="1:35" x14ac:dyDescent="0.25">
      <c r="A5" s="21" t="s">
        <v>117</v>
      </c>
      <c r="B5" s="22" t="str">
        <f>IFERROR(VLOOKUP(A5,T_Final[],7,FALSE),"")</f>
        <v/>
      </c>
      <c r="C5" s="23" t="str" cm="1">
        <f t="array" ref="C5:C200">IFERROR(VLOOKUP(A5:A200,T_Final[],6,FALSE),"0")</f>
        <v>0</v>
      </c>
      <c r="D5" s="22" t="str" cm="1">
        <f t="array" ref="D5:D200">MID(A5:A200,5,1)</f>
        <v>1</v>
      </c>
      <c r="E5" s="22" t="str" cm="1">
        <f t="array" ref="E5:E200">MID(A5:A200,7,1)</f>
        <v>2</v>
      </c>
      <c r="F5" s="22" t="str">
        <f>IFERROR(SUM(D5+E5)*B5,"0")</f>
        <v>0</v>
      </c>
      <c r="G5" s="22" t="str" cm="1">
        <f t="array" ref="G5:G200">IFERROR(VLOOKUP(A5:A200,T_Final[],3,FALSE),"0")</f>
        <v>0</v>
      </c>
      <c r="H5" s="22" t="str" cm="1">
        <f t="array" ref="H5:H200">IFERROR(VLOOKUP(A5:A200,T_Final[],4,FALSE),"0")</f>
        <v>0</v>
      </c>
      <c r="I5" s="24" t="str">
        <f>IFERROR(G5*H5/10000*B5,"")</f>
        <v/>
      </c>
      <c r="J5" s="22" t="str">
        <f>IFERROR(SUM(B5*2),"")</f>
        <v/>
      </c>
      <c r="K5" s="24"/>
      <c r="P5" s="17"/>
      <c r="T5" s="13" t="str" cm="1">
        <f t="array" ref="T5:T176">IFERROR(VLOOKUP(A29:A200,IMPORT!A:Z,6,FALSE),"0")</f>
        <v>0</v>
      </c>
    </row>
    <row r="6" spans="1:35" x14ac:dyDescent="0.25">
      <c r="A6" s="17" t="s">
        <v>145</v>
      </c>
      <c r="B6" s="22" t="str">
        <f>IFERROR(VLOOKUP(A6,T_Final[],7,FALSE),"")</f>
        <v/>
      </c>
      <c r="C6" s="15" t="str">
        <v>0</v>
      </c>
      <c r="D6" s="11" t="str">
        <v>1</v>
      </c>
      <c r="E6" s="11" t="str">
        <v>2</v>
      </c>
      <c r="F6" s="22" t="str">
        <f t="shared" ref="F6:F69" si="0">IFERROR(SUM(D6+E6)*B6,"0")</f>
        <v>0</v>
      </c>
      <c r="G6" s="11" t="str">
        <v>0</v>
      </c>
      <c r="H6" s="11" t="str">
        <v>0</v>
      </c>
      <c r="I6" s="24" t="str">
        <f t="shared" ref="I6:I69" si="1">IFERROR(G6*H6/10000*B6,"")</f>
        <v/>
      </c>
      <c r="J6" s="22" t="str">
        <f t="shared" ref="J6:J69" si="2">IFERROR(SUM(B6*2),"")</f>
        <v/>
      </c>
      <c r="P6" s="17"/>
      <c r="T6" s="13" t="str">
        <v>0</v>
      </c>
    </row>
    <row r="7" spans="1:35" x14ac:dyDescent="0.25">
      <c r="A7" s="17" t="s">
        <v>131</v>
      </c>
      <c r="B7" s="22" t="str">
        <f>IFERROR(VLOOKUP(A7,T_Final[],7,FALSE),"")</f>
        <v/>
      </c>
      <c r="C7" s="15" t="str">
        <v>0</v>
      </c>
      <c r="D7" s="11" t="str">
        <v>1</v>
      </c>
      <c r="E7" s="11" t="str">
        <v>2</v>
      </c>
      <c r="F7" s="22" t="str">
        <f t="shared" si="0"/>
        <v>0</v>
      </c>
      <c r="G7" s="11" t="str">
        <v>0</v>
      </c>
      <c r="H7" s="11" t="str">
        <v>0</v>
      </c>
      <c r="I7" s="24" t="str">
        <f t="shared" si="1"/>
        <v/>
      </c>
      <c r="J7" s="22" t="str">
        <f t="shared" si="2"/>
        <v/>
      </c>
      <c r="P7" s="17"/>
      <c r="T7" s="13" t="str">
        <v>0</v>
      </c>
    </row>
    <row r="8" spans="1:35" x14ac:dyDescent="0.25">
      <c r="A8" s="17" t="s">
        <v>159</v>
      </c>
      <c r="B8" s="22">
        <f>IFERROR(VLOOKUP(A8,T_Final[],7,FALSE),"")</f>
        <v>1</v>
      </c>
      <c r="C8" s="15" t="str">
        <v>Support</v>
      </c>
      <c r="D8" s="11" t="str">
        <v>1</v>
      </c>
      <c r="E8" s="11" t="str">
        <v>2</v>
      </c>
      <c r="F8" s="22">
        <f t="shared" si="0"/>
        <v>3</v>
      </c>
      <c r="G8" s="11">
        <v>270</v>
      </c>
      <c r="H8" s="11">
        <v>500</v>
      </c>
      <c r="I8" s="24">
        <f t="shared" si="1"/>
        <v>13.5</v>
      </c>
      <c r="J8" s="22">
        <f t="shared" si="2"/>
        <v>2</v>
      </c>
      <c r="P8" s="17"/>
      <c r="T8" s="13" t="str">
        <v>0</v>
      </c>
    </row>
    <row r="9" spans="1:35" s="18" customFormat="1" x14ac:dyDescent="0.25">
      <c r="A9" s="17" t="s">
        <v>118</v>
      </c>
      <c r="B9" s="22" t="str">
        <f>IFERROR(VLOOKUP(A9,T_Final[],7,FALSE),"")</f>
        <v/>
      </c>
      <c r="C9" s="15" t="str">
        <v>0</v>
      </c>
      <c r="D9" s="11" t="str">
        <v>2</v>
      </c>
      <c r="E9" s="11" t="str">
        <v>0</v>
      </c>
      <c r="F9" s="22" t="str">
        <f t="shared" si="0"/>
        <v>0</v>
      </c>
      <c r="G9" s="11" t="str">
        <v>0</v>
      </c>
      <c r="H9" s="11" t="str">
        <v>0</v>
      </c>
      <c r="I9" s="24" t="str">
        <f t="shared" si="1"/>
        <v/>
      </c>
      <c r="J9" s="22" t="str">
        <f t="shared" si="2"/>
        <v/>
      </c>
      <c r="K9" s="13"/>
      <c r="L9" s="13"/>
      <c r="M9" s="13"/>
      <c r="N9" s="13"/>
      <c r="O9" s="13"/>
      <c r="P9" s="17"/>
      <c r="Q9" s="13"/>
      <c r="R9" s="13"/>
      <c r="S9" s="13"/>
      <c r="T9" s="13" t="str">
        <v>0</v>
      </c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</row>
    <row r="10" spans="1:35" x14ac:dyDescent="0.25">
      <c r="A10" s="17" t="s">
        <v>146</v>
      </c>
      <c r="B10" s="22" t="str">
        <f>IFERROR(VLOOKUP(A10,T_Final[],7,FALSE),"")</f>
        <v/>
      </c>
      <c r="C10" s="15" t="str">
        <v>0</v>
      </c>
      <c r="D10" s="11" t="str">
        <v>2</v>
      </c>
      <c r="E10" s="11" t="str">
        <v>0</v>
      </c>
      <c r="F10" s="22" t="str">
        <f t="shared" si="0"/>
        <v>0</v>
      </c>
      <c r="G10" s="11" t="str">
        <v>0</v>
      </c>
      <c r="H10" s="11" t="str">
        <v>0</v>
      </c>
      <c r="I10" s="24" t="str">
        <f t="shared" si="1"/>
        <v/>
      </c>
      <c r="J10" s="22" t="str">
        <f t="shared" si="2"/>
        <v/>
      </c>
      <c r="P10" s="17"/>
      <c r="T10" s="13" t="str">
        <v>0</v>
      </c>
    </row>
    <row r="11" spans="1:35" s="18" customFormat="1" x14ac:dyDescent="0.25">
      <c r="A11" s="17" t="s">
        <v>132</v>
      </c>
      <c r="B11" s="22">
        <f>IFERROR(VLOOKUP(A11,T_Final[],7,FALSE),"")</f>
        <v>1</v>
      </c>
      <c r="C11" s="15" t="str">
        <v>Solo</v>
      </c>
      <c r="D11" s="11" t="str">
        <v>2</v>
      </c>
      <c r="E11" s="11" t="str">
        <v>0</v>
      </c>
      <c r="F11" s="22">
        <f t="shared" si="0"/>
        <v>2</v>
      </c>
      <c r="G11" s="11">
        <v>270</v>
      </c>
      <c r="H11" s="11">
        <v>500</v>
      </c>
      <c r="I11" s="24">
        <f t="shared" si="1"/>
        <v>13.5</v>
      </c>
      <c r="J11" s="22">
        <f t="shared" si="2"/>
        <v>2</v>
      </c>
      <c r="K11" s="13"/>
      <c r="L11" s="13"/>
      <c r="M11" s="13"/>
      <c r="N11" s="13"/>
      <c r="O11" s="13"/>
      <c r="P11" s="17"/>
      <c r="Q11" s="13"/>
      <c r="R11" s="13"/>
      <c r="S11" s="13"/>
      <c r="T11" s="13" t="str">
        <v>0</v>
      </c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</row>
    <row r="12" spans="1:35" x14ac:dyDescent="0.25">
      <c r="A12" s="17" t="s">
        <v>160</v>
      </c>
      <c r="B12" s="22" t="str">
        <f>IFERROR(VLOOKUP(A12,T_Final[],7,FALSE),"")</f>
        <v/>
      </c>
      <c r="C12" s="15" t="str">
        <v>0</v>
      </c>
      <c r="D12" s="11" t="str">
        <v>2</v>
      </c>
      <c r="E12" s="11" t="str">
        <v>0</v>
      </c>
      <c r="F12" s="22" t="str">
        <f t="shared" si="0"/>
        <v>0</v>
      </c>
      <c r="G12" s="11" t="str">
        <v>0</v>
      </c>
      <c r="H12" s="11" t="str">
        <v>0</v>
      </c>
      <c r="I12" s="24" t="str">
        <f t="shared" si="1"/>
        <v/>
      </c>
      <c r="J12" s="22" t="str">
        <f t="shared" si="2"/>
        <v/>
      </c>
      <c r="P12" s="17"/>
      <c r="T12" s="13" t="str">
        <v>0</v>
      </c>
    </row>
    <row r="13" spans="1:35" s="18" customFormat="1" x14ac:dyDescent="0.25">
      <c r="A13" s="17" t="s">
        <v>119</v>
      </c>
      <c r="B13" s="22">
        <f>IFERROR(VLOOKUP(A13,T_Final[],7,FALSE),"")</f>
        <v>1</v>
      </c>
      <c r="C13" s="15" t="str">
        <v>Collaboratif</v>
      </c>
      <c r="D13" s="11" t="str">
        <v>4</v>
      </c>
      <c r="E13" s="11" t="str">
        <v>0</v>
      </c>
      <c r="F13" s="22">
        <f t="shared" si="0"/>
        <v>4</v>
      </c>
      <c r="G13" s="11">
        <v>405</v>
      </c>
      <c r="H13" s="11">
        <v>500</v>
      </c>
      <c r="I13" s="24">
        <f t="shared" si="1"/>
        <v>20.25</v>
      </c>
      <c r="J13" s="22">
        <f t="shared" si="2"/>
        <v>2</v>
      </c>
      <c r="K13" s="13"/>
      <c r="L13" s="13"/>
      <c r="M13" s="13"/>
      <c r="N13" s="13"/>
      <c r="O13" s="13"/>
      <c r="P13" s="17"/>
      <c r="Q13" s="13"/>
      <c r="R13" s="13"/>
      <c r="S13" s="13"/>
      <c r="T13" s="13" t="str">
        <v>0</v>
      </c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</row>
    <row r="14" spans="1:35" x14ac:dyDescent="0.25">
      <c r="A14" s="17" t="s">
        <v>147</v>
      </c>
      <c r="B14" s="22" t="str">
        <f>IFERROR(VLOOKUP(A14,T_Final[],7,FALSE),"")</f>
        <v/>
      </c>
      <c r="C14" s="15" t="str">
        <v>0</v>
      </c>
      <c r="D14" s="11" t="str">
        <v>4</v>
      </c>
      <c r="E14" s="11" t="str">
        <v>0</v>
      </c>
      <c r="F14" s="22" t="str">
        <f t="shared" si="0"/>
        <v>0</v>
      </c>
      <c r="G14" s="11" t="str">
        <v>0</v>
      </c>
      <c r="H14" s="11" t="str">
        <v>0</v>
      </c>
      <c r="I14" s="24" t="str">
        <f t="shared" si="1"/>
        <v/>
      </c>
      <c r="J14" s="22" t="str">
        <f t="shared" si="2"/>
        <v/>
      </c>
      <c r="P14" s="17"/>
      <c r="T14" s="13" t="str">
        <v>0</v>
      </c>
    </row>
    <row r="15" spans="1:35" s="18" customFormat="1" x14ac:dyDescent="0.25">
      <c r="A15" s="17" t="s">
        <v>133</v>
      </c>
      <c r="B15" s="22" t="str">
        <f>IFERROR(VLOOKUP(A15,T_Final[],7,FALSE),"")</f>
        <v/>
      </c>
      <c r="C15" s="15" t="str">
        <v>0</v>
      </c>
      <c r="D15" s="11" t="str">
        <v>4</v>
      </c>
      <c r="E15" s="11" t="str">
        <v>0</v>
      </c>
      <c r="F15" s="22" t="str">
        <f t="shared" si="0"/>
        <v>0</v>
      </c>
      <c r="G15" s="11" t="str">
        <v>0</v>
      </c>
      <c r="H15" s="11" t="str">
        <v>0</v>
      </c>
      <c r="I15" s="24" t="str">
        <f t="shared" si="1"/>
        <v/>
      </c>
      <c r="J15" s="22" t="str">
        <f t="shared" si="2"/>
        <v/>
      </c>
      <c r="K15" s="13"/>
      <c r="L15" s="13"/>
      <c r="M15" s="13"/>
      <c r="N15" s="13"/>
      <c r="O15" s="13"/>
      <c r="P15" s="17"/>
      <c r="Q15" s="13"/>
      <c r="R15" s="13"/>
      <c r="S15" s="13"/>
      <c r="T15" s="13" t="str">
        <v>0</v>
      </c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13"/>
    </row>
    <row r="16" spans="1:35" x14ac:dyDescent="0.25">
      <c r="A16" s="17" t="s">
        <v>161</v>
      </c>
      <c r="B16" s="22" t="str">
        <f>IFERROR(VLOOKUP(A16,T_Final[],7,FALSE),"")</f>
        <v/>
      </c>
      <c r="C16" s="15" t="str">
        <v>0</v>
      </c>
      <c r="D16" s="11" t="str">
        <v>4</v>
      </c>
      <c r="E16" s="11" t="str">
        <v>0</v>
      </c>
      <c r="F16" s="22" t="str">
        <f t="shared" si="0"/>
        <v>0</v>
      </c>
      <c r="G16" s="11" t="str">
        <v>0</v>
      </c>
      <c r="H16" s="11" t="str">
        <v>0</v>
      </c>
      <c r="I16" s="24" t="str">
        <f t="shared" si="1"/>
        <v/>
      </c>
      <c r="J16" s="22" t="str">
        <f t="shared" si="2"/>
        <v/>
      </c>
      <c r="P16" s="17"/>
      <c r="T16" s="13" t="str">
        <v>0</v>
      </c>
    </row>
    <row r="17" spans="1:35" s="18" customFormat="1" x14ac:dyDescent="0.25">
      <c r="A17" s="17" t="s">
        <v>120</v>
      </c>
      <c r="B17" s="22" t="str">
        <f>IFERROR(VLOOKUP(A17,T_Final[],7,FALSE),"")</f>
        <v/>
      </c>
      <c r="C17" s="15" t="str">
        <v>0</v>
      </c>
      <c r="D17" s="11" t="str">
        <v>6</v>
      </c>
      <c r="E17" s="11" t="str">
        <v>0</v>
      </c>
      <c r="F17" s="22" t="str">
        <f t="shared" si="0"/>
        <v>0</v>
      </c>
      <c r="G17" s="11" t="str">
        <v>0</v>
      </c>
      <c r="H17" s="11" t="str">
        <v>0</v>
      </c>
      <c r="I17" s="24" t="str">
        <f t="shared" si="1"/>
        <v/>
      </c>
      <c r="J17" s="22" t="str">
        <f t="shared" si="2"/>
        <v/>
      </c>
      <c r="K17" s="13"/>
      <c r="L17" s="13"/>
      <c r="M17" s="13"/>
      <c r="N17" s="13"/>
      <c r="O17" s="13"/>
      <c r="P17" s="17"/>
      <c r="Q17" s="13"/>
      <c r="R17" s="13"/>
      <c r="S17" s="13"/>
      <c r="T17" s="13" t="str">
        <v>0</v>
      </c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  <c r="AG17" s="13"/>
      <c r="AH17" s="13"/>
      <c r="AI17" s="13"/>
    </row>
    <row r="18" spans="1:35" x14ac:dyDescent="0.25">
      <c r="A18" s="17" t="s">
        <v>148</v>
      </c>
      <c r="B18" s="22" t="str">
        <f>IFERROR(VLOOKUP(A18,T_Final[],7,FALSE),"")</f>
        <v/>
      </c>
      <c r="C18" s="15" t="str">
        <v>0</v>
      </c>
      <c r="D18" s="11" t="str">
        <v>6</v>
      </c>
      <c r="E18" s="11" t="str">
        <v>0</v>
      </c>
      <c r="F18" s="22" t="str">
        <f t="shared" si="0"/>
        <v>0</v>
      </c>
      <c r="G18" s="11" t="str">
        <v>0</v>
      </c>
      <c r="H18" s="11" t="str">
        <v>0</v>
      </c>
      <c r="I18" s="24" t="str">
        <f t="shared" si="1"/>
        <v/>
      </c>
      <c r="J18" s="22" t="str">
        <f t="shared" si="2"/>
        <v/>
      </c>
      <c r="P18" s="17"/>
      <c r="T18" s="13" t="str">
        <v>0</v>
      </c>
    </row>
    <row r="19" spans="1:35" s="18" customFormat="1" x14ac:dyDescent="0.25">
      <c r="A19" s="17" t="s">
        <v>134</v>
      </c>
      <c r="B19" s="22" t="str">
        <f>IFERROR(VLOOKUP(A19,T_Final[],7,FALSE),"")</f>
        <v/>
      </c>
      <c r="C19" s="15" t="str">
        <v>0</v>
      </c>
      <c r="D19" s="11" t="str">
        <v>6</v>
      </c>
      <c r="E19" s="11" t="str">
        <v>0</v>
      </c>
      <c r="F19" s="22" t="str">
        <f t="shared" si="0"/>
        <v>0</v>
      </c>
      <c r="G19" s="11" t="str">
        <v>0</v>
      </c>
      <c r="H19" s="11" t="str">
        <v>0</v>
      </c>
      <c r="I19" s="24" t="str">
        <f t="shared" si="1"/>
        <v/>
      </c>
      <c r="J19" s="22" t="str">
        <f t="shared" si="2"/>
        <v/>
      </c>
      <c r="K19" s="13"/>
      <c r="L19" s="13"/>
      <c r="M19" s="13"/>
      <c r="N19" s="13"/>
      <c r="O19" s="13"/>
      <c r="P19" s="17"/>
      <c r="Q19" s="13"/>
      <c r="R19" s="13"/>
      <c r="S19" s="13"/>
      <c r="T19" s="13" t="str">
        <v>0</v>
      </c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13"/>
    </row>
    <row r="20" spans="1:35" x14ac:dyDescent="0.25">
      <c r="A20" s="17" t="s">
        <v>162</v>
      </c>
      <c r="B20" s="22" t="str">
        <f>IFERROR(VLOOKUP(A20,T_Final[],7,FALSE),"")</f>
        <v/>
      </c>
      <c r="C20" s="15" t="str">
        <v>0</v>
      </c>
      <c r="D20" s="11" t="str">
        <v>6</v>
      </c>
      <c r="E20" s="11" t="str">
        <v>0</v>
      </c>
      <c r="F20" s="22" t="str">
        <f t="shared" si="0"/>
        <v>0</v>
      </c>
      <c r="G20" s="11" t="str">
        <v>0</v>
      </c>
      <c r="H20" s="11" t="str">
        <v>0</v>
      </c>
      <c r="I20" s="24" t="str">
        <f t="shared" si="1"/>
        <v/>
      </c>
      <c r="J20" s="22" t="str">
        <f t="shared" si="2"/>
        <v/>
      </c>
      <c r="P20" s="17"/>
      <c r="T20" s="13" t="str">
        <v>0</v>
      </c>
    </row>
    <row r="21" spans="1:35" s="18" customFormat="1" x14ac:dyDescent="0.25">
      <c r="A21" s="17" t="s">
        <v>121</v>
      </c>
      <c r="B21" s="22" t="str">
        <f>IFERROR(VLOOKUP(A21,T_Final[],7,FALSE),"")</f>
        <v/>
      </c>
      <c r="C21" s="15" t="str">
        <v>0</v>
      </c>
      <c r="D21" s="11" t="str">
        <v>8</v>
      </c>
      <c r="E21" s="11" t="str">
        <v>0</v>
      </c>
      <c r="F21" s="22" t="str">
        <f t="shared" si="0"/>
        <v>0</v>
      </c>
      <c r="G21" s="11" t="str">
        <v>0</v>
      </c>
      <c r="H21" s="11" t="str">
        <v>0</v>
      </c>
      <c r="I21" s="24" t="str">
        <f t="shared" si="1"/>
        <v/>
      </c>
      <c r="J21" s="22" t="str">
        <f t="shared" si="2"/>
        <v/>
      </c>
      <c r="K21" s="13"/>
      <c r="L21" s="13"/>
      <c r="M21" s="13"/>
      <c r="N21" s="13"/>
      <c r="O21" s="13"/>
      <c r="P21" s="17"/>
      <c r="Q21" s="13"/>
      <c r="R21" s="13"/>
      <c r="S21" s="13"/>
      <c r="T21" s="13" t="str">
        <v>0</v>
      </c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3"/>
      <c r="AI21" s="13"/>
    </row>
    <row r="22" spans="1:35" x14ac:dyDescent="0.25">
      <c r="A22" s="17" t="s">
        <v>149</v>
      </c>
      <c r="B22" s="22" t="str">
        <f>IFERROR(VLOOKUP(A22,T_Final[],7,FALSE),"")</f>
        <v/>
      </c>
      <c r="C22" s="15" t="str">
        <v>0</v>
      </c>
      <c r="D22" s="11" t="str">
        <v>8</v>
      </c>
      <c r="E22" s="11" t="str">
        <v>0</v>
      </c>
      <c r="F22" s="22" t="str">
        <f t="shared" si="0"/>
        <v>0</v>
      </c>
      <c r="G22" s="11" t="str">
        <v>0</v>
      </c>
      <c r="H22" s="11" t="str">
        <v>0</v>
      </c>
      <c r="I22" s="24" t="str">
        <f t="shared" si="1"/>
        <v/>
      </c>
      <c r="J22" s="22" t="str">
        <f t="shared" si="2"/>
        <v/>
      </c>
      <c r="P22" s="17"/>
      <c r="T22" s="13" t="str">
        <v>0</v>
      </c>
    </row>
    <row r="23" spans="1:35" s="18" customFormat="1" x14ac:dyDescent="0.25">
      <c r="A23" s="17" t="s">
        <v>135</v>
      </c>
      <c r="B23" s="22" t="str">
        <f>IFERROR(VLOOKUP(A23,T_Final[],7,FALSE),"")</f>
        <v/>
      </c>
      <c r="C23" s="15" t="str">
        <v>0</v>
      </c>
      <c r="D23" s="11" t="str">
        <v>8</v>
      </c>
      <c r="E23" s="11" t="str">
        <v>0</v>
      </c>
      <c r="F23" s="22" t="str">
        <f t="shared" si="0"/>
        <v>0</v>
      </c>
      <c r="G23" s="11" t="str">
        <v>0</v>
      </c>
      <c r="H23" s="11" t="str">
        <v>0</v>
      </c>
      <c r="I23" s="24" t="str">
        <f t="shared" si="1"/>
        <v/>
      </c>
      <c r="J23" s="22" t="str">
        <f t="shared" si="2"/>
        <v/>
      </c>
      <c r="K23" s="13"/>
      <c r="L23" s="13"/>
      <c r="M23" s="13"/>
      <c r="N23" s="13"/>
      <c r="O23" s="13"/>
      <c r="P23" s="17"/>
      <c r="Q23" s="13"/>
      <c r="R23" s="13"/>
      <c r="S23" s="13"/>
      <c r="T23" s="13" t="str">
        <v>0</v>
      </c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13"/>
      <c r="AH23" s="13"/>
      <c r="AI23" s="13"/>
    </row>
    <row r="24" spans="1:35" x14ac:dyDescent="0.25">
      <c r="A24" s="17" t="s">
        <v>163</v>
      </c>
      <c r="B24" s="22" t="str">
        <f>IFERROR(VLOOKUP(A24,T_Final[],7,FALSE),"")</f>
        <v/>
      </c>
      <c r="C24" s="15" t="str">
        <v>0</v>
      </c>
      <c r="D24" s="11" t="str">
        <v>8</v>
      </c>
      <c r="E24" s="11" t="str">
        <v>0</v>
      </c>
      <c r="F24" s="22" t="str">
        <f t="shared" si="0"/>
        <v>0</v>
      </c>
      <c r="G24" s="11" t="str">
        <v>0</v>
      </c>
      <c r="H24" s="11" t="str">
        <v>0</v>
      </c>
      <c r="I24" s="24" t="str">
        <f t="shared" si="1"/>
        <v/>
      </c>
      <c r="J24" s="22" t="str">
        <f t="shared" si="2"/>
        <v/>
      </c>
      <c r="P24" s="17"/>
      <c r="T24" s="13" t="str">
        <v>0</v>
      </c>
    </row>
    <row r="25" spans="1:35" s="18" customFormat="1" x14ac:dyDescent="0.25">
      <c r="A25" s="17" t="s">
        <v>174</v>
      </c>
      <c r="B25" s="22">
        <f>IFERROR(VLOOKUP(A25,T_Final[],7,FALSE),"")</f>
        <v>1</v>
      </c>
      <c r="C25" s="15" t="str">
        <v>Collaboratif</v>
      </c>
      <c r="D25" s="11" t="str">
        <v>1</v>
      </c>
      <c r="E25" s="11" t="str">
        <v>2</v>
      </c>
      <c r="F25" s="22">
        <f t="shared" si="0"/>
        <v>3</v>
      </c>
      <c r="G25" s="11">
        <v>270</v>
      </c>
      <c r="H25" s="11">
        <v>500</v>
      </c>
      <c r="I25" s="24">
        <f t="shared" si="1"/>
        <v>13.5</v>
      </c>
      <c r="J25" s="22">
        <f t="shared" si="2"/>
        <v>2</v>
      </c>
      <c r="K25" s="13"/>
      <c r="L25" s="13"/>
      <c r="M25" s="13"/>
      <c r="N25" s="13"/>
      <c r="O25" s="13"/>
      <c r="P25" s="17"/>
      <c r="Q25" s="13"/>
      <c r="R25" s="13"/>
      <c r="S25" s="13"/>
      <c r="T25" s="13" t="str">
        <v>0</v>
      </c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3"/>
      <c r="AI25" s="13"/>
    </row>
    <row r="26" spans="1:35" x14ac:dyDescent="0.25">
      <c r="A26" s="17" t="s">
        <v>175</v>
      </c>
      <c r="B26" s="22" t="str">
        <f>IFERROR(VLOOKUP(A26,T_Final[],7,FALSE),"")</f>
        <v/>
      </c>
      <c r="C26" s="15" t="str">
        <v>0</v>
      </c>
      <c r="D26" s="11" t="str">
        <v>1</v>
      </c>
      <c r="E26" s="11" t="str">
        <v>2</v>
      </c>
      <c r="F26" s="22" t="str">
        <f t="shared" si="0"/>
        <v>0</v>
      </c>
      <c r="G26" s="11" t="str">
        <v>0</v>
      </c>
      <c r="H26" s="11" t="str">
        <v>0</v>
      </c>
      <c r="I26" s="24" t="str">
        <f t="shared" si="1"/>
        <v/>
      </c>
      <c r="J26" s="22" t="str">
        <f t="shared" si="2"/>
        <v/>
      </c>
      <c r="P26" s="17"/>
      <c r="T26" s="13" t="str">
        <v>0</v>
      </c>
    </row>
    <row r="27" spans="1:35" s="18" customFormat="1" x14ac:dyDescent="0.25">
      <c r="A27" s="17" t="s">
        <v>176</v>
      </c>
      <c r="B27" s="22" t="str">
        <f>IFERROR(VLOOKUP(A27,T_Final[],7,FALSE),"")</f>
        <v/>
      </c>
      <c r="C27" s="15" t="str">
        <v>0</v>
      </c>
      <c r="D27" s="11" t="str">
        <v>1</v>
      </c>
      <c r="E27" s="11" t="str">
        <v>2</v>
      </c>
      <c r="F27" s="22" t="str">
        <f t="shared" si="0"/>
        <v>0</v>
      </c>
      <c r="G27" s="11" t="str">
        <v>0</v>
      </c>
      <c r="H27" s="11" t="str">
        <v>0</v>
      </c>
      <c r="I27" s="24" t="str">
        <f t="shared" si="1"/>
        <v/>
      </c>
      <c r="J27" s="22" t="str">
        <f t="shared" si="2"/>
        <v/>
      </c>
      <c r="K27" s="13"/>
      <c r="L27" s="13"/>
      <c r="M27" s="13"/>
      <c r="N27" s="13"/>
      <c r="O27" s="13"/>
      <c r="P27" s="17"/>
      <c r="Q27" s="13"/>
      <c r="R27" s="13"/>
      <c r="S27" s="13"/>
      <c r="T27" s="13" t="str">
        <v>0</v>
      </c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3"/>
      <c r="AI27" s="13"/>
    </row>
    <row r="28" spans="1:35" x14ac:dyDescent="0.25">
      <c r="A28" s="17" t="s">
        <v>177</v>
      </c>
      <c r="B28" s="22" t="str">
        <f>IFERROR(VLOOKUP(A28,T_Final[],7,FALSE),"")</f>
        <v/>
      </c>
      <c r="C28" s="15" t="str">
        <v>0</v>
      </c>
      <c r="D28" s="11" t="str">
        <v>1</v>
      </c>
      <c r="E28" s="11" t="str">
        <v>2</v>
      </c>
      <c r="F28" s="22" t="str">
        <f t="shared" si="0"/>
        <v>0</v>
      </c>
      <c r="G28" s="11" t="str">
        <v>0</v>
      </c>
      <c r="H28" s="11" t="str">
        <v>0</v>
      </c>
      <c r="I28" s="24" t="str">
        <f t="shared" si="1"/>
        <v/>
      </c>
      <c r="J28" s="22" t="str">
        <f t="shared" si="2"/>
        <v/>
      </c>
      <c r="P28" s="17"/>
      <c r="T28" s="13" t="str">
        <v>0</v>
      </c>
    </row>
    <row r="29" spans="1:35" s="18" customFormat="1" x14ac:dyDescent="0.25">
      <c r="A29" s="17" t="s">
        <v>191</v>
      </c>
      <c r="B29" s="22" t="str">
        <f>IFERROR(VLOOKUP(A29,T_Final[],7,FALSE),"")</f>
        <v/>
      </c>
      <c r="C29" s="15" t="str">
        <v>0</v>
      </c>
      <c r="D29" s="11" t="str">
        <v>0</v>
      </c>
      <c r="E29" s="11" t="str">
        <v>2</v>
      </c>
      <c r="F29" s="22" t="str">
        <f t="shared" si="0"/>
        <v>0</v>
      </c>
      <c r="G29" s="11" t="str">
        <v>0</v>
      </c>
      <c r="H29" s="11" t="str">
        <v>0</v>
      </c>
      <c r="I29" s="24" t="str">
        <f t="shared" si="1"/>
        <v/>
      </c>
      <c r="J29" s="22" t="str">
        <f t="shared" si="2"/>
        <v/>
      </c>
      <c r="K29" s="13"/>
      <c r="L29" s="13"/>
      <c r="M29" s="13"/>
      <c r="N29" s="13"/>
      <c r="O29" s="13"/>
      <c r="P29" s="17"/>
      <c r="Q29" s="13"/>
      <c r="R29" s="13"/>
      <c r="S29" s="13"/>
      <c r="T29" s="13" t="str">
        <v>Collaboratif</v>
      </c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  <c r="AG29" s="13"/>
      <c r="AH29" s="13"/>
      <c r="AI29" s="13"/>
    </row>
    <row r="30" spans="1:35" x14ac:dyDescent="0.25">
      <c r="A30" s="17" t="s">
        <v>192</v>
      </c>
      <c r="B30" s="22" t="str">
        <f>IFERROR(VLOOKUP(A30,T_Final[],7,FALSE),"")</f>
        <v/>
      </c>
      <c r="C30" s="15" t="str">
        <v>0</v>
      </c>
      <c r="D30" s="11" t="str">
        <v>0</v>
      </c>
      <c r="E30" s="11" t="str">
        <v>2</v>
      </c>
      <c r="F30" s="22" t="str">
        <f t="shared" si="0"/>
        <v>0</v>
      </c>
      <c r="G30" s="11" t="str">
        <v>0</v>
      </c>
      <c r="H30" s="11" t="str">
        <v>0</v>
      </c>
      <c r="I30" s="24" t="str">
        <f t="shared" si="1"/>
        <v/>
      </c>
      <c r="J30" s="22" t="str">
        <f t="shared" si="2"/>
        <v/>
      </c>
      <c r="P30" s="17"/>
      <c r="T30" s="13" t="str">
        <v>0</v>
      </c>
    </row>
    <row r="31" spans="1:35" s="18" customFormat="1" x14ac:dyDescent="0.25">
      <c r="A31" s="17" t="s">
        <v>193</v>
      </c>
      <c r="B31" s="22" t="str">
        <f>IFERROR(VLOOKUP(A31,T_Final[],7,FALSE),"")</f>
        <v/>
      </c>
      <c r="C31" s="15" t="str">
        <v>0</v>
      </c>
      <c r="D31" s="11" t="str">
        <v>0</v>
      </c>
      <c r="E31" s="11" t="str">
        <v>2</v>
      </c>
      <c r="F31" s="22" t="str">
        <f t="shared" si="0"/>
        <v>0</v>
      </c>
      <c r="G31" s="11" t="str">
        <v>0</v>
      </c>
      <c r="H31" s="11" t="str">
        <v>0</v>
      </c>
      <c r="I31" s="24" t="str">
        <f t="shared" si="1"/>
        <v/>
      </c>
      <c r="J31" s="22" t="str">
        <f t="shared" si="2"/>
        <v/>
      </c>
      <c r="K31" s="13"/>
      <c r="L31" s="13"/>
      <c r="M31" s="13"/>
      <c r="N31" s="13"/>
      <c r="O31" s="13"/>
      <c r="P31" s="17"/>
      <c r="Q31" s="13"/>
      <c r="R31" s="13"/>
      <c r="S31" s="13"/>
      <c r="T31" s="13" t="str">
        <v>0</v>
      </c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  <c r="AG31" s="13"/>
      <c r="AH31" s="13"/>
      <c r="AI31" s="13"/>
    </row>
    <row r="32" spans="1:35" x14ac:dyDescent="0.25">
      <c r="A32" s="17" t="s">
        <v>194</v>
      </c>
      <c r="B32" s="22" t="str">
        <f>IFERROR(VLOOKUP(A32,T_Final[],7,FALSE),"")</f>
        <v/>
      </c>
      <c r="C32" s="15" t="str">
        <v>0</v>
      </c>
      <c r="D32" s="11" t="str">
        <v>0</v>
      </c>
      <c r="E32" s="11" t="str">
        <v>2</v>
      </c>
      <c r="F32" s="22" t="str">
        <f t="shared" si="0"/>
        <v>0</v>
      </c>
      <c r="G32" s="11" t="str">
        <v>0</v>
      </c>
      <c r="H32" s="11" t="str">
        <v>0</v>
      </c>
      <c r="I32" s="24" t="str">
        <f t="shared" si="1"/>
        <v/>
      </c>
      <c r="J32" s="22" t="str">
        <f t="shared" si="2"/>
        <v/>
      </c>
      <c r="P32" s="17"/>
      <c r="T32" s="13" t="str">
        <v>0</v>
      </c>
    </row>
    <row r="33" spans="1:35" s="18" customFormat="1" x14ac:dyDescent="0.25">
      <c r="A33" s="17" t="s">
        <v>195</v>
      </c>
      <c r="B33" s="22" t="str">
        <f>IFERROR(VLOOKUP(A33,T_Final[],7,FALSE),"")</f>
        <v/>
      </c>
      <c r="C33" s="15" t="str">
        <v>0</v>
      </c>
      <c r="D33" s="11" t="str">
        <v>0</v>
      </c>
      <c r="E33" s="11" t="str">
        <v>4</v>
      </c>
      <c r="F33" s="22" t="str">
        <f t="shared" si="0"/>
        <v>0</v>
      </c>
      <c r="G33" s="11" t="str">
        <v>0</v>
      </c>
      <c r="H33" s="11" t="str">
        <v>0</v>
      </c>
      <c r="I33" s="24" t="str">
        <f t="shared" si="1"/>
        <v/>
      </c>
      <c r="J33" s="22" t="str">
        <f t="shared" si="2"/>
        <v/>
      </c>
      <c r="K33" s="13"/>
      <c r="L33" s="13"/>
      <c r="M33" s="13"/>
      <c r="N33" s="13"/>
      <c r="O33" s="13"/>
      <c r="P33" s="17"/>
      <c r="Q33" s="13"/>
      <c r="R33" s="13"/>
      <c r="S33" s="13"/>
      <c r="T33" s="13" t="str">
        <v>0</v>
      </c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</row>
    <row r="34" spans="1:35" x14ac:dyDescent="0.25">
      <c r="A34" s="17" t="s">
        <v>196</v>
      </c>
      <c r="B34" s="22" t="str">
        <f>IFERROR(VLOOKUP(A34,T_Final[],7,FALSE),"")</f>
        <v/>
      </c>
      <c r="C34" s="15" t="str">
        <v>0</v>
      </c>
      <c r="D34" s="11" t="str">
        <v>0</v>
      </c>
      <c r="E34" s="11" t="str">
        <v>4</v>
      </c>
      <c r="F34" s="22" t="str">
        <f t="shared" si="0"/>
        <v>0</v>
      </c>
      <c r="G34" s="11" t="str">
        <v>0</v>
      </c>
      <c r="H34" s="11" t="str">
        <v>0</v>
      </c>
      <c r="I34" s="24" t="str">
        <f t="shared" si="1"/>
        <v/>
      </c>
      <c r="J34" s="22" t="str">
        <f t="shared" si="2"/>
        <v/>
      </c>
      <c r="P34" s="17"/>
      <c r="T34" s="13" t="str">
        <v>0</v>
      </c>
    </row>
    <row r="35" spans="1:35" s="18" customFormat="1" x14ac:dyDescent="0.25">
      <c r="A35" s="17" t="s">
        <v>197</v>
      </c>
      <c r="B35" s="22" t="str">
        <f>IFERROR(VLOOKUP(A35,T_Final[],7,FALSE),"")</f>
        <v/>
      </c>
      <c r="C35" s="15" t="str">
        <v>0</v>
      </c>
      <c r="D35" s="11" t="str">
        <v>0</v>
      </c>
      <c r="E35" s="11" t="str">
        <v>4</v>
      </c>
      <c r="F35" s="22" t="str">
        <f t="shared" si="0"/>
        <v>0</v>
      </c>
      <c r="G35" s="11" t="str">
        <v>0</v>
      </c>
      <c r="H35" s="11" t="str">
        <v>0</v>
      </c>
      <c r="I35" s="24" t="str">
        <f t="shared" si="1"/>
        <v/>
      </c>
      <c r="J35" s="22" t="str">
        <f t="shared" si="2"/>
        <v/>
      </c>
      <c r="K35" s="13"/>
      <c r="L35" s="13"/>
      <c r="M35" s="13"/>
      <c r="N35" s="13"/>
      <c r="O35" s="13"/>
      <c r="P35" s="17"/>
      <c r="Q35" s="13"/>
      <c r="R35" s="13"/>
      <c r="S35" s="13"/>
      <c r="T35" s="13" t="str">
        <v>0</v>
      </c>
      <c r="U35" s="13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13"/>
      <c r="AG35" s="13"/>
      <c r="AH35" s="13"/>
      <c r="AI35" s="13"/>
    </row>
    <row r="36" spans="1:35" x14ac:dyDescent="0.25">
      <c r="A36" s="17" t="s">
        <v>198</v>
      </c>
      <c r="B36" s="22" t="str">
        <f>IFERROR(VLOOKUP(A36,T_Final[],7,FALSE),"")</f>
        <v/>
      </c>
      <c r="C36" s="15" t="str">
        <v>0</v>
      </c>
      <c r="D36" s="11" t="str">
        <v>0</v>
      </c>
      <c r="E36" s="11" t="str">
        <v>4</v>
      </c>
      <c r="F36" s="22" t="str">
        <f t="shared" si="0"/>
        <v>0</v>
      </c>
      <c r="G36" s="11" t="str">
        <v>0</v>
      </c>
      <c r="H36" s="11" t="str">
        <v>0</v>
      </c>
      <c r="I36" s="24" t="str">
        <f t="shared" si="1"/>
        <v/>
      </c>
      <c r="J36" s="22" t="str">
        <f t="shared" si="2"/>
        <v/>
      </c>
      <c r="P36" s="17"/>
      <c r="T36" s="13" t="str">
        <v>0</v>
      </c>
    </row>
    <row r="37" spans="1:35" s="18" customFormat="1" x14ac:dyDescent="0.25">
      <c r="A37" s="17" t="s">
        <v>199</v>
      </c>
      <c r="B37" s="22" t="str">
        <f>IFERROR(VLOOKUP(A37,T_Final[],7,FALSE),"")</f>
        <v/>
      </c>
      <c r="C37" s="15" t="str">
        <v>0</v>
      </c>
      <c r="D37" s="11" t="str">
        <v>0</v>
      </c>
      <c r="E37" s="11" t="str">
        <v>1</v>
      </c>
      <c r="F37" s="22" t="str">
        <f t="shared" si="0"/>
        <v>0</v>
      </c>
      <c r="G37" s="11" t="str">
        <v>0</v>
      </c>
      <c r="H37" s="11" t="str">
        <v>0</v>
      </c>
      <c r="I37" s="24" t="str">
        <f t="shared" si="1"/>
        <v/>
      </c>
      <c r="J37" s="22" t="str">
        <f t="shared" si="2"/>
        <v/>
      </c>
      <c r="K37" s="13"/>
      <c r="L37" s="13"/>
      <c r="M37" s="13"/>
      <c r="N37" s="13"/>
      <c r="O37" s="13"/>
      <c r="P37" s="17"/>
      <c r="Q37" s="13"/>
      <c r="R37" s="13"/>
      <c r="S37" s="13"/>
      <c r="T37" s="13" t="str">
        <v>0</v>
      </c>
      <c r="U37" s="13"/>
      <c r="V37" s="13"/>
      <c r="W37" s="13"/>
      <c r="X37" s="13"/>
      <c r="Y37" s="13"/>
      <c r="Z37" s="13"/>
      <c r="AA37" s="13"/>
      <c r="AB37" s="13"/>
      <c r="AC37" s="13"/>
      <c r="AD37" s="13"/>
      <c r="AE37" s="13"/>
      <c r="AF37" s="13"/>
      <c r="AG37" s="13"/>
      <c r="AH37" s="13"/>
      <c r="AI37" s="13"/>
    </row>
    <row r="38" spans="1:35" x14ac:dyDescent="0.25">
      <c r="A38" s="17" t="s">
        <v>200</v>
      </c>
      <c r="B38" s="22" t="str">
        <f>IFERROR(VLOOKUP(A38,T_Final[],7,FALSE),"")</f>
        <v/>
      </c>
      <c r="C38" s="15" t="str">
        <v>0</v>
      </c>
      <c r="D38" s="11" t="str">
        <v>0</v>
      </c>
      <c r="E38" s="11" t="str">
        <v>1</v>
      </c>
      <c r="F38" s="22" t="str">
        <f t="shared" si="0"/>
        <v>0</v>
      </c>
      <c r="G38" s="11" t="str">
        <v>0</v>
      </c>
      <c r="H38" s="11" t="str">
        <v>0</v>
      </c>
      <c r="I38" s="24" t="str">
        <f t="shared" si="1"/>
        <v/>
      </c>
      <c r="J38" s="22" t="str">
        <f t="shared" si="2"/>
        <v/>
      </c>
      <c r="P38" s="17"/>
      <c r="T38" s="13" t="str">
        <v>0</v>
      </c>
    </row>
    <row r="39" spans="1:35" s="18" customFormat="1" x14ac:dyDescent="0.25">
      <c r="A39" s="17" t="s">
        <v>201</v>
      </c>
      <c r="B39" s="22" t="str">
        <f>IFERROR(VLOOKUP(A39,T_Final[],7,FALSE),"")</f>
        <v/>
      </c>
      <c r="C39" s="15" t="str">
        <v>0</v>
      </c>
      <c r="D39" s="11" t="str">
        <v>0</v>
      </c>
      <c r="E39" s="11" t="str">
        <v>1</v>
      </c>
      <c r="F39" s="22" t="str">
        <f t="shared" si="0"/>
        <v>0</v>
      </c>
      <c r="G39" s="11" t="str">
        <v>0</v>
      </c>
      <c r="H39" s="11" t="str">
        <v>0</v>
      </c>
      <c r="I39" s="24" t="str">
        <f t="shared" si="1"/>
        <v/>
      </c>
      <c r="J39" s="22" t="str">
        <f t="shared" si="2"/>
        <v/>
      </c>
      <c r="K39" s="13"/>
      <c r="L39" s="13"/>
      <c r="M39" s="13"/>
      <c r="N39" s="13"/>
      <c r="O39" s="13"/>
      <c r="P39" s="17"/>
      <c r="Q39" s="13"/>
      <c r="R39" s="13"/>
      <c r="S39" s="13"/>
      <c r="T39" s="13" t="str">
        <v>0</v>
      </c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13"/>
      <c r="AI39" s="13"/>
    </row>
    <row r="40" spans="1:35" x14ac:dyDescent="0.25">
      <c r="A40" s="17" t="s">
        <v>202</v>
      </c>
      <c r="B40" s="22" t="str">
        <f>IFERROR(VLOOKUP(A40,T_Final[],7,FALSE),"")</f>
        <v/>
      </c>
      <c r="C40" s="15" t="str">
        <v>0</v>
      </c>
      <c r="D40" s="11" t="str">
        <v>0</v>
      </c>
      <c r="E40" s="11" t="str">
        <v>1</v>
      </c>
      <c r="F40" s="22" t="str">
        <f t="shared" si="0"/>
        <v>0</v>
      </c>
      <c r="G40" s="11" t="str">
        <v>0</v>
      </c>
      <c r="H40" s="11" t="str">
        <v>0</v>
      </c>
      <c r="I40" s="24" t="str">
        <f t="shared" si="1"/>
        <v/>
      </c>
      <c r="J40" s="22" t="str">
        <f t="shared" si="2"/>
        <v/>
      </c>
      <c r="P40" s="17"/>
      <c r="T40" s="13" t="str">
        <v>0</v>
      </c>
    </row>
    <row r="41" spans="1:35" s="18" customFormat="1" x14ac:dyDescent="0.25">
      <c r="A41" s="17" t="s">
        <v>203</v>
      </c>
      <c r="B41" s="22" t="str">
        <f>IFERROR(VLOOKUP(A41,T_Final[],7,FALSE),"")</f>
        <v/>
      </c>
      <c r="C41" s="15" t="str">
        <v>0</v>
      </c>
      <c r="D41" s="11" t="str">
        <v>2</v>
      </c>
      <c r="E41" s="11" t="str">
        <v>0</v>
      </c>
      <c r="F41" s="22" t="str">
        <f t="shared" si="0"/>
        <v>0</v>
      </c>
      <c r="G41" s="11" t="str">
        <v>0</v>
      </c>
      <c r="H41" s="11" t="str">
        <v>0</v>
      </c>
      <c r="I41" s="24" t="str">
        <f t="shared" si="1"/>
        <v/>
      </c>
      <c r="J41" s="22" t="str">
        <f t="shared" si="2"/>
        <v/>
      </c>
      <c r="K41" s="13"/>
      <c r="L41" s="13"/>
      <c r="M41" s="13"/>
      <c r="N41" s="13"/>
      <c r="O41" s="13"/>
      <c r="P41" s="17"/>
      <c r="Q41" s="13"/>
      <c r="R41" s="13"/>
      <c r="S41" s="13"/>
      <c r="T41" s="13" t="str">
        <v>0</v>
      </c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13"/>
      <c r="AG41" s="13"/>
      <c r="AH41" s="13"/>
      <c r="AI41" s="13"/>
    </row>
    <row r="42" spans="1:35" x14ac:dyDescent="0.25">
      <c r="A42" s="17" t="s">
        <v>204</v>
      </c>
      <c r="B42" s="22" t="str">
        <f>IFERROR(VLOOKUP(A42,T_Final[],7,FALSE),"")</f>
        <v/>
      </c>
      <c r="C42" s="15" t="str">
        <v>0</v>
      </c>
      <c r="D42" s="11" t="str">
        <v>2</v>
      </c>
      <c r="E42" s="11" t="str">
        <v>0</v>
      </c>
      <c r="F42" s="22" t="str">
        <f t="shared" si="0"/>
        <v>0</v>
      </c>
      <c r="G42" s="11" t="str">
        <v>0</v>
      </c>
      <c r="H42" s="11" t="str">
        <v>0</v>
      </c>
      <c r="I42" s="24" t="str">
        <f t="shared" si="1"/>
        <v/>
      </c>
      <c r="J42" s="22" t="str">
        <f t="shared" si="2"/>
        <v/>
      </c>
      <c r="P42" s="17"/>
      <c r="T42" s="13" t="str">
        <v>0</v>
      </c>
    </row>
    <row r="43" spans="1:35" s="18" customFormat="1" x14ac:dyDescent="0.25">
      <c r="A43" s="17" t="s">
        <v>205</v>
      </c>
      <c r="B43" s="22" t="str">
        <f>IFERROR(VLOOKUP(A43,T_Final[],7,FALSE),"")</f>
        <v/>
      </c>
      <c r="C43" s="15" t="str">
        <v>0</v>
      </c>
      <c r="D43" s="11" t="str">
        <v>2</v>
      </c>
      <c r="E43" s="11" t="str">
        <v>0</v>
      </c>
      <c r="F43" s="22" t="str">
        <f t="shared" si="0"/>
        <v>0</v>
      </c>
      <c r="G43" s="11" t="str">
        <v>0</v>
      </c>
      <c r="H43" s="11" t="str">
        <v>0</v>
      </c>
      <c r="I43" s="24" t="str">
        <f t="shared" si="1"/>
        <v/>
      </c>
      <c r="J43" s="22" t="str">
        <f t="shared" si="2"/>
        <v/>
      </c>
      <c r="K43" s="13"/>
      <c r="L43" s="13"/>
      <c r="M43" s="13"/>
      <c r="N43" s="13"/>
      <c r="O43" s="13"/>
      <c r="P43" s="17"/>
      <c r="Q43" s="13"/>
      <c r="R43" s="13"/>
      <c r="S43" s="13"/>
      <c r="T43" s="13" t="str">
        <v>0</v>
      </c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  <c r="AG43" s="13"/>
      <c r="AH43" s="13"/>
      <c r="AI43" s="13"/>
    </row>
    <row r="44" spans="1:35" x14ac:dyDescent="0.25">
      <c r="A44" s="17" t="s">
        <v>206</v>
      </c>
      <c r="B44" s="22" t="str">
        <f>IFERROR(VLOOKUP(A44,T_Final[],7,FALSE),"")</f>
        <v/>
      </c>
      <c r="C44" s="15" t="str">
        <v>0</v>
      </c>
      <c r="D44" s="11" t="str">
        <v>2</v>
      </c>
      <c r="E44" s="11" t="str">
        <v>0</v>
      </c>
      <c r="F44" s="22" t="str">
        <f t="shared" si="0"/>
        <v>0</v>
      </c>
      <c r="G44" s="11" t="str">
        <v>0</v>
      </c>
      <c r="H44" s="11" t="str">
        <v>0</v>
      </c>
      <c r="I44" s="24" t="str">
        <f t="shared" si="1"/>
        <v/>
      </c>
      <c r="J44" s="22" t="str">
        <f t="shared" si="2"/>
        <v/>
      </c>
      <c r="P44" s="17"/>
      <c r="T44" s="13" t="str">
        <v>0</v>
      </c>
    </row>
    <row r="45" spans="1:35" s="18" customFormat="1" x14ac:dyDescent="0.25">
      <c r="A45" s="17" t="s">
        <v>207</v>
      </c>
      <c r="B45" s="22" t="str">
        <f>IFERROR(VLOOKUP(A45,T_Final[],7,FALSE),"")</f>
        <v/>
      </c>
      <c r="C45" s="15" t="str">
        <v>0</v>
      </c>
      <c r="D45" s="11" t="str">
        <v>2</v>
      </c>
      <c r="E45" s="11" t="str">
        <v>0</v>
      </c>
      <c r="F45" s="22" t="str">
        <f t="shared" si="0"/>
        <v>0</v>
      </c>
      <c r="G45" s="11" t="str">
        <v>0</v>
      </c>
      <c r="H45" s="11" t="str">
        <v>0</v>
      </c>
      <c r="I45" s="24" t="str">
        <f t="shared" si="1"/>
        <v/>
      </c>
      <c r="J45" s="22" t="str">
        <f t="shared" si="2"/>
        <v/>
      </c>
      <c r="K45" s="13"/>
      <c r="L45" s="13"/>
      <c r="M45" s="13"/>
      <c r="N45" s="13"/>
      <c r="O45" s="13"/>
      <c r="P45" s="17"/>
      <c r="Q45" s="13"/>
      <c r="R45" s="13"/>
      <c r="S45" s="13"/>
      <c r="T45" s="13" t="str">
        <v>0</v>
      </c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13"/>
      <c r="AI45" s="13"/>
    </row>
    <row r="46" spans="1:35" x14ac:dyDescent="0.25">
      <c r="A46" s="17" t="s">
        <v>208</v>
      </c>
      <c r="B46" s="22" t="str">
        <f>IFERROR(VLOOKUP(A46,T_Final[],7,FALSE),"")</f>
        <v/>
      </c>
      <c r="C46" s="15" t="str">
        <v>0</v>
      </c>
      <c r="D46" s="11" t="str">
        <v>2</v>
      </c>
      <c r="E46" s="11" t="str">
        <v>0</v>
      </c>
      <c r="F46" s="22" t="str">
        <f t="shared" si="0"/>
        <v>0</v>
      </c>
      <c r="G46" s="11" t="str">
        <v>0</v>
      </c>
      <c r="H46" s="11" t="str">
        <v>0</v>
      </c>
      <c r="I46" s="24" t="str">
        <f t="shared" si="1"/>
        <v/>
      </c>
      <c r="J46" s="22" t="str">
        <f t="shared" si="2"/>
        <v/>
      </c>
      <c r="P46" s="17"/>
      <c r="T46" s="13" t="str">
        <v>0</v>
      </c>
    </row>
    <row r="47" spans="1:35" s="18" customFormat="1" x14ac:dyDescent="0.25">
      <c r="A47" s="17" t="s">
        <v>209</v>
      </c>
      <c r="B47" s="22" t="str">
        <f>IFERROR(VLOOKUP(A47,T_Final[],7,FALSE),"")</f>
        <v/>
      </c>
      <c r="C47" s="15" t="str">
        <v>0</v>
      </c>
      <c r="D47" s="11" t="str">
        <v>2</v>
      </c>
      <c r="E47" s="11" t="str">
        <v>0</v>
      </c>
      <c r="F47" s="22" t="str">
        <f t="shared" si="0"/>
        <v>0</v>
      </c>
      <c r="G47" s="11" t="str">
        <v>0</v>
      </c>
      <c r="H47" s="11" t="str">
        <v>0</v>
      </c>
      <c r="I47" s="24" t="str">
        <f t="shared" si="1"/>
        <v/>
      </c>
      <c r="J47" s="22" t="str">
        <f t="shared" si="2"/>
        <v/>
      </c>
      <c r="K47" s="13"/>
      <c r="L47" s="13"/>
      <c r="M47" s="13"/>
      <c r="N47" s="13"/>
      <c r="O47" s="13"/>
      <c r="P47" s="17"/>
      <c r="Q47" s="13"/>
      <c r="R47" s="13"/>
      <c r="S47" s="13"/>
      <c r="T47" s="13" t="str">
        <v>0</v>
      </c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  <c r="AG47" s="13"/>
      <c r="AH47" s="13"/>
      <c r="AI47" s="13"/>
    </row>
    <row r="48" spans="1:35" x14ac:dyDescent="0.25">
      <c r="A48" s="17" t="s">
        <v>210</v>
      </c>
      <c r="B48" s="22" t="str">
        <f>IFERROR(VLOOKUP(A48,T_Final[],7,FALSE),"")</f>
        <v/>
      </c>
      <c r="C48" s="15" t="str">
        <v>0</v>
      </c>
      <c r="D48" s="11" t="str">
        <v>2</v>
      </c>
      <c r="E48" s="11" t="str">
        <v>0</v>
      </c>
      <c r="F48" s="22" t="str">
        <f t="shared" si="0"/>
        <v>0</v>
      </c>
      <c r="G48" s="11" t="str">
        <v>0</v>
      </c>
      <c r="H48" s="11" t="str">
        <v>0</v>
      </c>
      <c r="I48" s="24" t="str">
        <f t="shared" si="1"/>
        <v/>
      </c>
      <c r="J48" s="22" t="str">
        <f t="shared" si="2"/>
        <v/>
      </c>
      <c r="P48" s="17"/>
      <c r="T48" s="13" t="str">
        <v>0</v>
      </c>
    </row>
    <row r="49" spans="1:35" s="18" customFormat="1" x14ac:dyDescent="0.25">
      <c r="A49" s="17" t="s">
        <v>130</v>
      </c>
      <c r="B49" s="22" t="str">
        <f>IFERROR(VLOOKUP(A49,T_Final[],7,FALSE),"")</f>
        <v/>
      </c>
      <c r="C49" s="15" t="str">
        <v>0</v>
      </c>
      <c r="D49" s="11" t="str">
        <v>0</v>
      </c>
      <c r="E49" s="11" t="str">
        <v>2</v>
      </c>
      <c r="F49" s="22" t="str">
        <f t="shared" si="0"/>
        <v>0</v>
      </c>
      <c r="G49" s="11" t="str">
        <v>0</v>
      </c>
      <c r="H49" s="11" t="str">
        <v>0</v>
      </c>
      <c r="I49" s="24" t="str">
        <f t="shared" si="1"/>
        <v/>
      </c>
      <c r="J49" s="22" t="str">
        <f t="shared" si="2"/>
        <v/>
      </c>
      <c r="K49" s="13"/>
      <c r="L49" s="13"/>
      <c r="M49" s="13"/>
      <c r="N49" s="13"/>
      <c r="O49" s="13"/>
      <c r="P49" s="17"/>
      <c r="Q49" s="13"/>
      <c r="R49" s="13"/>
      <c r="S49" s="13"/>
      <c r="T49" s="13" t="str">
        <v>0</v>
      </c>
      <c r="U49" s="13"/>
      <c r="V49" s="13"/>
      <c r="W49" s="13"/>
      <c r="X49" s="13"/>
      <c r="Y49" s="13"/>
      <c r="Z49" s="13"/>
      <c r="AA49" s="13"/>
      <c r="AB49" s="13"/>
      <c r="AC49" s="13"/>
      <c r="AD49" s="13"/>
      <c r="AE49" s="13"/>
      <c r="AF49" s="13"/>
      <c r="AG49" s="13"/>
      <c r="AH49" s="13"/>
      <c r="AI49" s="13"/>
    </row>
    <row r="50" spans="1:35" x14ac:dyDescent="0.25">
      <c r="A50" s="17" t="s">
        <v>158</v>
      </c>
      <c r="B50" s="22" t="str">
        <f>IFERROR(VLOOKUP(A50,T_Final[],7,FALSE),"")</f>
        <v/>
      </c>
      <c r="C50" s="15" t="str">
        <v>0</v>
      </c>
      <c r="D50" s="11" t="str">
        <v>0</v>
      </c>
      <c r="E50" s="11" t="str">
        <v>2</v>
      </c>
      <c r="F50" s="22" t="str">
        <f t="shared" si="0"/>
        <v>0</v>
      </c>
      <c r="G50" s="11" t="str">
        <v>0</v>
      </c>
      <c r="H50" s="11" t="str">
        <v>0</v>
      </c>
      <c r="I50" s="24" t="str">
        <f t="shared" si="1"/>
        <v/>
      </c>
      <c r="J50" s="22" t="str">
        <f t="shared" si="2"/>
        <v/>
      </c>
      <c r="P50" s="17"/>
      <c r="T50" s="13" t="str">
        <v>0</v>
      </c>
    </row>
    <row r="51" spans="1:35" s="18" customFormat="1" x14ac:dyDescent="0.25">
      <c r="A51" s="17" t="s">
        <v>144</v>
      </c>
      <c r="B51" s="22" t="str">
        <f>IFERROR(VLOOKUP(A51,T_Final[],7,FALSE),"")</f>
        <v/>
      </c>
      <c r="C51" s="15" t="str">
        <v>0</v>
      </c>
      <c r="D51" s="11" t="str">
        <v>0</v>
      </c>
      <c r="E51" s="11" t="str">
        <v>2</v>
      </c>
      <c r="F51" s="22" t="str">
        <f t="shared" si="0"/>
        <v>0</v>
      </c>
      <c r="G51" s="11" t="str">
        <v>0</v>
      </c>
      <c r="H51" s="11" t="str">
        <v>0</v>
      </c>
      <c r="I51" s="24" t="str">
        <f t="shared" si="1"/>
        <v/>
      </c>
      <c r="J51" s="22" t="str">
        <f t="shared" si="2"/>
        <v/>
      </c>
      <c r="K51" s="13"/>
      <c r="L51" s="13"/>
      <c r="M51" s="13"/>
      <c r="N51" s="13"/>
      <c r="O51" s="13"/>
      <c r="P51" s="17"/>
      <c r="Q51" s="13"/>
      <c r="R51" s="13"/>
      <c r="S51" s="13"/>
      <c r="T51" s="13" t="str">
        <v>0</v>
      </c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13"/>
      <c r="AI51" s="13"/>
    </row>
    <row r="52" spans="1:35" x14ac:dyDescent="0.25">
      <c r="A52" s="17" t="s">
        <v>172</v>
      </c>
      <c r="B52" s="22" t="str">
        <f>IFERROR(VLOOKUP(A52,T_Final[],7,FALSE),"")</f>
        <v/>
      </c>
      <c r="C52" s="15" t="str">
        <v>0</v>
      </c>
      <c r="D52" s="11" t="str">
        <v>0</v>
      </c>
      <c r="E52" s="11" t="str">
        <v>2</v>
      </c>
      <c r="F52" s="22" t="str">
        <f t="shared" si="0"/>
        <v>0</v>
      </c>
      <c r="G52" s="11" t="str">
        <v>0</v>
      </c>
      <c r="H52" s="11" t="str">
        <v>0</v>
      </c>
      <c r="I52" s="24" t="str">
        <f t="shared" si="1"/>
        <v/>
      </c>
      <c r="J52" s="22" t="str">
        <f t="shared" si="2"/>
        <v/>
      </c>
      <c r="P52" s="17"/>
      <c r="T52" s="13" t="str">
        <v>0</v>
      </c>
    </row>
    <row r="53" spans="1:35" s="18" customFormat="1" x14ac:dyDescent="0.25">
      <c r="A53" s="17" t="s">
        <v>173</v>
      </c>
      <c r="B53" s="22">
        <f>IFERROR(VLOOKUP(A53,T_Final[],7,FALSE),"")</f>
        <v>1</v>
      </c>
      <c r="C53" s="15" t="str">
        <v>Collaboratif</v>
      </c>
      <c r="D53" s="11" t="str">
        <v>1</v>
      </c>
      <c r="E53" s="11" t="str">
        <v>6</v>
      </c>
      <c r="F53" s="22">
        <f t="shared" si="0"/>
        <v>7</v>
      </c>
      <c r="G53" s="11">
        <v>405</v>
      </c>
      <c r="H53" s="11">
        <v>500</v>
      </c>
      <c r="I53" s="24">
        <f t="shared" si="1"/>
        <v>20.25</v>
      </c>
      <c r="J53" s="22">
        <f t="shared" si="2"/>
        <v>2</v>
      </c>
      <c r="K53" s="13"/>
      <c r="L53" s="13"/>
      <c r="M53" s="13"/>
      <c r="N53" s="13"/>
      <c r="O53" s="13"/>
      <c r="P53" s="17"/>
      <c r="Q53" s="13"/>
      <c r="R53" s="13"/>
      <c r="S53" s="13"/>
      <c r="T53" s="13" t="str">
        <v>0</v>
      </c>
      <c r="U53" s="13"/>
      <c r="V53" s="13"/>
      <c r="W53" s="13"/>
      <c r="X53" s="13"/>
      <c r="Y53" s="13"/>
      <c r="Z53" s="13"/>
      <c r="AA53" s="13"/>
      <c r="AB53" s="13"/>
      <c r="AC53" s="13"/>
      <c r="AD53" s="13"/>
      <c r="AE53" s="13"/>
      <c r="AF53" s="13"/>
      <c r="AG53" s="13"/>
      <c r="AH53" s="13"/>
      <c r="AI53" s="13"/>
    </row>
    <row r="54" spans="1:35" x14ac:dyDescent="0.25">
      <c r="A54" s="17" t="s">
        <v>211</v>
      </c>
      <c r="B54" s="22" t="str">
        <f>IFERROR(VLOOKUP(A54,T_Final[],7,FALSE),"")</f>
        <v/>
      </c>
      <c r="C54" s="15" t="str">
        <v>0</v>
      </c>
      <c r="D54" s="11" t="str">
        <v>1</v>
      </c>
      <c r="E54" s="11" t="str">
        <v>6</v>
      </c>
      <c r="F54" s="22" t="str">
        <f t="shared" si="0"/>
        <v>0</v>
      </c>
      <c r="G54" s="11" t="str">
        <v>0</v>
      </c>
      <c r="H54" s="11" t="str">
        <v>0</v>
      </c>
      <c r="I54" s="24" t="str">
        <f t="shared" si="1"/>
        <v/>
      </c>
      <c r="J54" s="22" t="str">
        <f t="shared" si="2"/>
        <v/>
      </c>
      <c r="P54" s="17"/>
      <c r="T54" s="13" t="str">
        <v>0</v>
      </c>
    </row>
    <row r="55" spans="1:35" s="18" customFormat="1" x14ac:dyDescent="0.25">
      <c r="A55" s="17" t="s">
        <v>212</v>
      </c>
      <c r="B55" s="22" t="str">
        <f>IFERROR(VLOOKUP(A55,T_Final[],7,FALSE),"")</f>
        <v/>
      </c>
      <c r="C55" s="15" t="str">
        <v>0</v>
      </c>
      <c r="D55" s="11" t="str">
        <v>1</v>
      </c>
      <c r="E55" s="11" t="str">
        <v>6</v>
      </c>
      <c r="F55" s="22" t="str">
        <f t="shared" si="0"/>
        <v>0</v>
      </c>
      <c r="G55" s="11" t="str">
        <v>0</v>
      </c>
      <c r="H55" s="11" t="str">
        <v>0</v>
      </c>
      <c r="I55" s="24" t="str">
        <f t="shared" si="1"/>
        <v/>
      </c>
      <c r="J55" s="22" t="str">
        <f t="shared" si="2"/>
        <v/>
      </c>
      <c r="K55" s="13"/>
      <c r="L55" s="13"/>
      <c r="M55" s="13"/>
      <c r="N55" s="13"/>
      <c r="O55" s="13"/>
      <c r="P55" s="17"/>
      <c r="Q55" s="13"/>
      <c r="R55" s="13"/>
      <c r="S55" s="13"/>
      <c r="T55" s="13" t="str">
        <v>0</v>
      </c>
      <c r="U55" s="13"/>
      <c r="V55" s="13"/>
      <c r="W55" s="13"/>
      <c r="X55" s="13"/>
      <c r="Y55" s="13"/>
      <c r="Z55" s="13"/>
      <c r="AA55" s="13"/>
      <c r="AB55" s="13"/>
      <c r="AC55" s="13"/>
      <c r="AD55" s="13"/>
      <c r="AE55" s="13"/>
      <c r="AF55" s="13"/>
      <c r="AG55" s="13"/>
      <c r="AH55" s="13"/>
      <c r="AI55" s="13"/>
    </row>
    <row r="56" spans="1:35" x14ac:dyDescent="0.25">
      <c r="A56" s="17" t="s">
        <v>213</v>
      </c>
      <c r="B56" s="22" t="str">
        <f>IFERROR(VLOOKUP(A56,T_Final[],7,FALSE),"")</f>
        <v/>
      </c>
      <c r="C56" s="15" t="str">
        <v>0</v>
      </c>
      <c r="D56" s="11" t="str">
        <v>1</v>
      </c>
      <c r="E56" s="11" t="str">
        <v>6</v>
      </c>
      <c r="F56" s="22" t="str">
        <f t="shared" si="0"/>
        <v>0</v>
      </c>
      <c r="G56" s="11" t="str">
        <v>0</v>
      </c>
      <c r="H56" s="11" t="str">
        <v>0</v>
      </c>
      <c r="I56" s="24" t="str">
        <f t="shared" si="1"/>
        <v/>
      </c>
      <c r="J56" s="22" t="str">
        <f t="shared" si="2"/>
        <v/>
      </c>
      <c r="P56" s="17"/>
      <c r="T56" s="13" t="str">
        <v>0</v>
      </c>
    </row>
    <row r="57" spans="1:35" x14ac:dyDescent="0.25">
      <c r="A57" s="17" t="s">
        <v>214</v>
      </c>
      <c r="B57" s="22" t="str">
        <f>IFERROR(VLOOKUP(A57,T_Final[],7,FALSE),"")</f>
        <v/>
      </c>
      <c r="C57" s="15" t="str">
        <v>0</v>
      </c>
      <c r="D57" s="11" t="str">
        <v>0</v>
      </c>
      <c r="E57" s="11" t="str">
        <v>2</v>
      </c>
      <c r="F57" s="22" t="str">
        <f t="shared" si="0"/>
        <v>0</v>
      </c>
      <c r="G57" s="11" t="str">
        <v>0</v>
      </c>
      <c r="H57" s="11" t="str">
        <v>0</v>
      </c>
      <c r="I57" s="24" t="str">
        <f t="shared" si="1"/>
        <v/>
      </c>
      <c r="J57" s="22" t="str">
        <f t="shared" si="2"/>
        <v/>
      </c>
      <c r="P57" s="17"/>
      <c r="T57" s="13" t="str">
        <v>0</v>
      </c>
    </row>
    <row r="58" spans="1:35" x14ac:dyDescent="0.25">
      <c r="A58" s="17" t="s">
        <v>215</v>
      </c>
      <c r="B58" s="22" t="str">
        <f>IFERROR(VLOOKUP(A58,T_Final[],7,FALSE),"")</f>
        <v/>
      </c>
      <c r="C58" s="15" t="str">
        <v>0</v>
      </c>
      <c r="D58" s="11" t="str">
        <v>0</v>
      </c>
      <c r="E58" s="11" t="str">
        <v>2</v>
      </c>
      <c r="F58" s="22" t="str">
        <f t="shared" si="0"/>
        <v>0</v>
      </c>
      <c r="G58" s="11" t="str">
        <v>0</v>
      </c>
      <c r="H58" s="11" t="str">
        <v>0</v>
      </c>
      <c r="I58" s="24" t="str">
        <f t="shared" si="1"/>
        <v/>
      </c>
      <c r="J58" s="22" t="str">
        <f t="shared" si="2"/>
        <v/>
      </c>
      <c r="P58" s="17"/>
      <c r="T58" s="13" t="str">
        <v>0</v>
      </c>
    </row>
    <row r="59" spans="1:35" x14ac:dyDescent="0.25">
      <c r="A59" s="17" t="s">
        <v>216</v>
      </c>
      <c r="B59" s="22" t="str">
        <f>IFERROR(VLOOKUP(A59,T_Final[],7,FALSE),"")</f>
        <v/>
      </c>
      <c r="C59" s="15" t="str">
        <v>0</v>
      </c>
      <c r="D59" s="11" t="str">
        <v>0</v>
      </c>
      <c r="E59" s="11" t="str">
        <v>2</v>
      </c>
      <c r="F59" s="22" t="str">
        <f t="shared" si="0"/>
        <v>0</v>
      </c>
      <c r="G59" s="11" t="str">
        <v>0</v>
      </c>
      <c r="H59" s="11" t="str">
        <v>0</v>
      </c>
      <c r="I59" s="24" t="str">
        <f t="shared" si="1"/>
        <v/>
      </c>
      <c r="J59" s="22" t="str">
        <f t="shared" si="2"/>
        <v/>
      </c>
      <c r="P59" s="17"/>
      <c r="T59" s="13" t="str">
        <v>0</v>
      </c>
    </row>
    <row r="60" spans="1:35" x14ac:dyDescent="0.25">
      <c r="A60" s="17" t="s">
        <v>217</v>
      </c>
      <c r="B60" s="22" t="str">
        <f>IFERROR(VLOOKUP(A60,T_Final[],7,FALSE),"")</f>
        <v/>
      </c>
      <c r="C60" s="15" t="str">
        <v>0</v>
      </c>
      <c r="D60" s="11" t="str">
        <v>0</v>
      </c>
      <c r="E60" s="11" t="str">
        <v>2</v>
      </c>
      <c r="F60" s="22" t="str">
        <f t="shared" si="0"/>
        <v>0</v>
      </c>
      <c r="G60" s="11" t="str">
        <v>0</v>
      </c>
      <c r="H60" s="11" t="str">
        <v>0</v>
      </c>
      <c r="I60" s="24" t="str">
        <f t="shared" si="1"/>
        <v/>
      </c>
      <c r="J60" s="22" t="str">
        <f t="shared" si="2"/>
        <v/>
      </c>
      <c r="P60" s="17"/>
      <c r="T60" s="13" t="str">
        <v>0</v>
      </c>
    </row>
    <row r="61" spans="1:35" x14ac:dyDescent="0.25">
      <c r="A61" s="17" t="s">
        <v>218</v>
      </c>
      <c r="B61" s="22" t="str">
        <f>IFERROR(VLOOKUP(A61,T_Final[],7,FALSE),"")</f>
        <v/>
      </c>
      <c r="C61" s="15" t="str">
        <v>0</v>
      </c>
      <c r="D61" s="11" t="str">
        <v>2</v>
      </c>
      <c r="E61" s="11" t="str">
        <v>0</v>
      </c>
      <c r="F61" s="22" t="str">
        <f t="shared" si="0"/>
        <v>0</v>
      </c>
      <c r="G61" s="11" t="str">
        <v>0</v>
      </c>
      <c r="H61" s="11" t="str">
        <v>0</v>
      </c>
      <c r="I61" s="24" t="str">
        <f t="shared" si="1"/>
        <v/>
      </c>
      <c r="J61" s="22" t="str">
        <f t="shared" si="2"/>
        <v/>
      </c>
      <c r="P61" s="17"/>
      <c r="T61" s="13" t="str">
        <v>0</v>
      </c>
    </row>
    <row r="62" spans="1:35" x14ac:dyDescent="0.25">
      <c r="A62" s="17" t="s">
        <v>219</v>
      </c>
      <c r="B62" s="22" t="str">
        <f>IFERROR(VLOOKUP(A62,T_Final[],7,FALSE),"")</f>
        <v/>
      </c>
      <c r="C62" s="15" t="str">
        <v>0</v>
      </c>
      <c r="D62" s="11" t="str">
        <v>2</v>
      </c>
      <c r="E62" s="11" t="str">
        <v>0</v>
      </c>
      <c r="F62" s="22" t="str">
        <f t="shared" si="0"/>
        <v>0</v>
      </c>
      <c r="G62" s="11" t="str">
        <v>0</v>
      </c>
      <c r="H62" s="11" t="str">
        <v>0</v>
      </c>
      <c r="I62" s="24" t="str">
        <f t="shared" si="1"/>
        <v/>
      </c>
      <c r="J62" s="22" t="str">
        <f t="shared" si="2"/>
        <v/>
      </c>
      <c r="P62" s="17"/>
      <c r="T62" s="13" t="str">
        <v>0</v>
      </c>
    </row>
    <row r="63" spans="1:35" x14ac:dyDescent="0.25">
      <c r="A63" s="17" t="s">
        <v>220</v>
      </c>
      <c r="B63" s="22" t="str">
        <f>IFERROR(VLOOKUP(A63,T_Final[],7,FALSE),"")</f>
        <v/>
      </c>
      <c r="C63" s="15" t="str">
        <v>0</v>
      </c>
      <c r="D63" s="11" t="str">
        <v>2</v>
      </c>
      <c r="E63" s="11" t="str">
        <v>0</v>
      </c>
      <c r="F63" s="22" t="str">
        <f t="shared" si="0"/>
        <v>0</v>
      </c>
      <c r="G63" s="11" t="str">
        <v>0</v>
      </c>
      <c r="H63" s="11" t="str">
        <v>0</v>
      </c>
      <c r="I63" s="24" t="str">
        <f t="shared" si="1"/>
        <v/>
      </c>
      <c r="J63" s="22" t="str">
        <f t="shared" si="2"/>
        <v/>
      </c>
      <c r="P63" s="17"/>
      <c r="T63" s="13" t="str">
        <v>0</v>
      </c>
    </row>
    <row r="64" spans="1:35" x14ac:dyDescent="0.25">
      <c r="A64" s="17" t="s">
        <v>221</v>
      </c>
      <c r="B64" s="22" t="str">
        <f>IFERROR(VLOOKUP(A64,T_Final[],7,FALSE),"")</f>
        <v/>
      </c>
      <c r="C64" s="15" t="str">
        <v>0</v>
      </c>
      <c r="D64" s="11" t="str">
        <v>2</v>
      </c>
      <c r="E64" s="11" t="str">
        <v>0</v>
      </c>
      <c r="F64" s="22" t="str">
        <f t="shared" si="0"/>
        <v>0</v>
      </c>
      <c r="G64" s="11" t="str">
        <v>0</v>
      </c>
      <c r="H64" s="11" t="str">
        <v>0</v>
      </c>
      <c r="I64" s="24" t="str">
        <f t="shared" si="1"/>
        <v/>
      </c>
      <c r="J64" s="22" t="str">
        <f t="shared" si="2"/>
        <v/>
      </c>
      <c r="P64" s="17"/>
      <c r="T64" s="13" t="str">
        <v>0</v>
      </c>
    </row>
    <row r="65" spans="1:20" x14ac:dyDescent="0.25">
      <c r="A65" s="17" t="s">
        <v>222</v>
      </c>
      <c r="B65" s="22" t="str">
        <f>IFERROR(VLOOKUP(A65,T_Final[],7,FALSE),"")</f>
        <v/>
      </c>
      <c r="C65" s="15" t="str">
        <v>0</v>
      </c>
      <c r="D65" s="11" t="str">
        <v>0</v>
      </c>
      <c r="E65" s="11" t="str">
        <v>1</v>
      </c>
      <c r="F65" s="22" t="str">
        <f t="shared" si="0"/>
        <v>0</v>
      </c>
      <c r="G65" s="11" t="str">
        <v>0</v>
      </c>
      <c r="H65" s="11" t="str">
        <v>0</v>
      </c>
      <c r="I65" s="24" t="str">
        <f t="shared" si="1"/>
        <v/>
      </c>
      <c r="J65" s="22" t="str">
        <f t="shared" si="2"/>
        <v/>
      </c>
      <c r="P65" s="17"/>
      <c r="T65" s="13" t="str">
        <v>0</v>
      </c>
    </row>
    <row r="66" spans="1:20" x14ac:dyDescent="0.25">
      <c r="A66" s="17" t="s">
        <v>223</v>
      </c>
      <c r="B66" s="22" t="str">
        <f>IFERROR(VLOOKUP(A66,T_Final[],7,FALSE),"")</f>
        <v/>
      </c>
      <c r="C66" s="15" t="str">
        <v>0</v>
      </c>
      <c r="D66" s="11" t="str">
        <v>0</v>
      </c>
      <c r="E66" s="11" t="str">
        <v>1</v>
      </c>
      <c r="F66" s="22" t="str">
        <f t="shared" si="0"/>
        <v>0</v>
      </c>
      <c r="G66" s="11" t="str">
        <v>0</v>
      </c>
      <c r="H66" s="11" t="str">
        <v>0</v>
      </c>
      <c r="I66" s="24" t="str">
        <f t="shared" si="1"/>
        <v/>
      </c>
      <c r="J66" s="22" t="str">
        <f t="shared" si="2"/>
        <v/>
      </c>
      <c r="P66" s="17"/>
      <c r="T66" s="13" t="str">
        <v>0</v>
      </c>
    </row>
    <row r="67" spans="1:20" x14ac:dyDescent="0.25">
      <c r="A67" s="17" t="s">
        <v>224</v>
      </c>
      <c r="B67" s="22" t="str">
        <f>IFERROR(VLOOKUP(A67,T_Final[],7,FALSE),"")</f>
        <v/>
      </c>
      <c r="C67" s="15" t="str">
        <v>0</v>
      </c>
      <c r="D67" s="11" t="str">
        <v>0</v>
      </c>
      <c r="E67" s="11" t="str">
        <v>1</v>
      </c>
      <c r="F67" s="22" t="str">
        <f t="shared" si="0"/>
        <v>0</v>
      </c>
      <c r="G67" s="11" t="str">
        <v>0</v>
      </c>
      <c r="H67" s="11" t="str">
        <v>0</v>
      </c>
      <c r="I67" s="24" t="str">
        <f t="shared" si="1"/>
        <v/>
      </c>
      <c r="J67" s="22" t="str">
        <f t="shared" si="2"/>
        <v/>
      </c>
      <c r="P67" s="17"/>
      <c r="T67" s="13" t="str">
        <v>0</v>
      </c>
    </row>
    <row r="68" spans="1:20" x14ac:dyDescent="0.25">
      <c r="A68" s="17" t="s">
        <v>225</v>
      </c>
      <c r="B68" s="22" t="str">
        <f>IFERROR(VLOOKUP(A68,T_Final[],7,FALSE),"")</f>
        <v/>
      </c>
      <c r="C68" s="15" t="str">
        <v>0</v>
      </c>
      <c r="D68" s="11" t="str">
        <v>0</v>
      </c>
      <c r="E68" s="11" t="str">
        <v>1</v>
      </c>
      <c r="F68" s="22" t="str">
        <f t="shared" si="0"/>
        <v>0</v>
      </c>
      <c r="G68" s="11" t="str">
        <v>0</v>
      </c>
      <c r="H68" s="11" t="str">
        <v>0</v>
      </c>
      <c r="I68" s="24" t="str">
        <f t="shared" si="1"/>
        <v/>
      </c>
      <c r="J68" s="22" t="str">
        <f t="shared" si="2"/>
        <v/>
      </c>
      <c r="P68" s="17"/>
      <c r="T68" s="13" t="str">
        <v>0</v>
      </c>
    </row>
    <row r="69" spans="1:20" x14ac:dyDescent="0.25">
      <c r="A69" s="17" t="s">
        <v>226</v>
      </c>
      <c r="B69" s="22" t="str">
        <f>IFERROR(VLOOKUP(A69,T_Final[],7,FALSE),"")</f>
        <v/>
      </c>
      <c r="C69" s="15" t="str">
        <v>0</v>
      </c>
      <c r="D69" s="11" t="str">
        <v>0</v>
      </c>
      <c r="E69" s="11" t="str">
        <v>3</v>
      </c>
      <c r="F69" s="22" t="str">
        <f t="shared" si="0"/>
        <v>0</v>
      </c>
      <c r="G69" s="11" t="str">
        <v>0</v>
      </c>
      <c r="H69" s="11" t="str">
        <v>0</v>
      </c>
      <c r="I69" s="24" t="str">
        <f t="shared" si="1"/>
        <v/>
      </c>
      <c r="J69" s="22" t="str">
        <f t="shared" si="2"/>
        <v/>
      </c>
      <c r="P69" s="17"/>
      <c r="T69" s="13" t="str">
        <v>0</v>
      </c>
    </row>
    <row r="70" spans="1:20" x14ac:dyDescent="0.25">
      <c r="A70" s="17" t="s">
        <v>227</v>
      </c>
      <c r="B70" s="22" t="str">
        <f>IFERROR(VLOOKUP(A70,T_Final[],7,FALSE),"")</f>
        <v/>
      </c>
      <c r="C70" s="15" t="str">
        <v>0</v>
      </c>
      <c r="D70" s="11" t="str">
        <v>0</v>
      </c>
      <c r="E70" s="11" t="str">
        <v>3</v>
      </c>
      <c r="F70" s="22" t="str">
        <f t="shared" ref="F70:F133" si="3">IFERROR(SUM(D70+E70)*B70,"0")</f>
        <v>0</v>
      </c>
      <c r="G70" s="11" t="str">
        <v>0</v>
      </c>
      <c r="H70" s="11" t="str">
        <v>0</v>
      </c>
      <c r="I70" s="24" t="str">
        <f t="shared" ref="I70:I133" si="4">IFERROR(G70*H70/10000*B70,"")</f>
        <v/>
      </c>
      <c r="J70" s="22" t="str">
        <f t="shared" ref="J70:J133" si="5">IFERROR(SUM(B70*2),"")</f>
        <v/>
      </c>
      <c r="P70" s="17"/>
      <c r="T70" s="13" t="str">
        <v>0</v>
      </c>
    </row>
    <row r="71" spans="1:20" x14ac:dyDescent="0.25">
      <c r="A71" s="17" t="s">
        <v>228</v>
      </c>
      <c r="B71" s="22" t="str">
        <f>IFERROR(VLOOKUP(A71,T_Final[],7,FALSE),"")</f>
        <v/>
      </c>
      <c r="C71" s="15" t="str">
        <v>0</v>
      </c>
      <c r="D71" s="11" t="str">
        <v>0</v>
      </c>
      <c r="E71" s="11" t="str">
        <v>3</v>
      </c>
      <c r="F71" s="22" t="str">
        <f t="shared" si="3"/>
        <v>0</v>
      </c>
      <c r="G71" s="11" t="str">
        <v>0</v>
      </c>
      <c r="H71" s="11" t="str">
        <v>0</v>
      </c>
      <c r="I71" s="24" t="str">
        <f t="shared" si="4"/>
        <v/>
      </c>
      <c r="J71" s="22" t="str">
        <f t="shared" si="5"/>
        <v/>
      </c>
      <c r="P71" s="17"/>
      <c r="T71" s="13" t="str">
        <v>0</v>
      </c>
    </row>
    <row r="72" spans="1:20" x14ac:dyDescent="0.25">
      <c r="A72" s="17" t="s">
        <v>229</v>
      </c>
      <c r="B72" s="22" t="str">
        <f>IFERROR(VLOOKUP(A72,T_Final[],7,FALSE),"")</f>
        <v/>
      </c>
      <c r="C72" s="15" t="str">
        <v>0</v>
      </c>
      <c r="D72" s="11" t="str">
        <v>0</v>
      </c>
      <c r="E72" s="11" t="str">
        <v>3</v>
      </c>
      <c r="F72" s="22" t="str">
        <f t="shared" si="3"/>
        <v>0</v>
      </c>
      <c r="G72" s="11" t="str">
        <v>0</v>
      </c>
      <c r="H72" s="11" t="str">
        <v>0</v>
      </c>
      <c r="I72" s="24" t="str">
        <f t="shared" si="4"/>
        <v/>
      </c>
      <c r="J72" s="22" t="str">
        <f t="shared" si="5"/>
        <v/>
      </c>
      <c r="P72" s="17"/>
      <c r="T72" s="13" t="str">
        <v>0</v>
      </c>
    </row>
    <row r="73" spans="1:20" x14ac:dyDescent="0.25">
      <c r="A73" s="17" t="s">
        <v>128</v>
      </c>
      <c r="B73" s="22" t="str">
        <f>IFERROR(VLOOKUP(A73,T_Final[],7,FALSE),"")</f>
        <v/>
      </c>
      <c r="C73" s="15" t="str">
        <v>0</v>
      </c>
      <c r="D73" s="11" t="str">
        <v>0</v>
      </c>
      <c r="E73" s="11" t="str">
        <v>2</v>
      </c>
      <c r="F73" s="22" t="str">
        <f t="shared" si="3"/>
        <v>0</v>
      </c>
      <c r="G73" s="11" t="str">
        <v>0</v>
      </c>
      <c r="H73" s="11" t="str">
        <v>0</v>
      </c>
      <c r="I73" s="24" t="str">
        <f t="shared" si="4"/>
        <v/>
      </c>
      <c r="J73" s="22" t="str">
        <f t="shared" si="5"/>
        <v/>
      </c>
      <c r="P73" s="17"/>
      <c r="T73" s="13" t="str">
        <v>0</v>
      </c>
    </row>
    <row r="74" spans="1:20" x14ac:dyDescent="0.25">
      <c r="A74" s="17" t="s">
        <v>156</v>
      </c>
      <c r="B74" s="22" t="str">
        <f>IFERROR(VLOOKUP(A74,T_Final[],7,FALSE),"")</f>
        <v/>
      </c>
      <c r="C74" s="15" t="str">
        <v>0</v>
      </c>
      <c r="D74" s="11" t="str">
        <v>0</v>
      </c>
      <c r="E74" s="11" t="str">
        <v>2</v>
      </c>
      <c r="F74" s="22" t="str">
        <f t="shared" si="3"/>
        <v>0</v>
      </c>
      <c r="G74" s="11" t="str">
        <v>0</v>
      </c>
      <c r="H74" s="11" t="str">
        <v>0</v>
      </c>
      <c r="I74" s="24" t="str">
        <f t="shared" si="4"/>
        <v/>
      </c>
      <c r="J74" s="22" t="str">
        <f t="shared" si="5"/>
        <v/>
      </c>
      <c r="P74" s="17"/>
      <c r="T74" s="13" t="str">
        <v>0</v>
      </c>
    </row>
    <row r="75" spans="1:20" x14ac:dyDescent="0.25">
      <c r="A75" s="17" t="s">
        <v>142</v>
      </c>
      <c r="B75" s="22" t="str">
        <f>IFERROR(VLOOKUP(A75,T_Final[],7,FALSE),"")</f>
        <v/>
      </c>
      <c r="C75" s="15" t="str">
        <v>0</v>
      </c>
      <c r="D75" s="11" t="str">
        <v>0</v>
      </c>
      <c r="E75" s="11" t="str">
        <v>2</v>
      </c>
      <c r="F75" s="22" t="str">
        <f t="shared" si="3"/>
        <v>0</v>
      </c>
      <c r="G75" s="11" t="str">
        <v>0</v>
      </c>
      <c r="H75" s="11" t="str">
        <v>0</v>
      </c>
      <c r="I75" s="24" t="str">
        <f t="shared" si="4"/>
        <v/>
      </c>
      <c r="J75" s="22" t="str">
        <f t="shared" si="5"/>
        <v/>
      </c>
      <c r="P75" s="17"/>
      <c r="T75" s="13" t="str">
        <v>0</v>
      </c>
    </row>
    <row r="76" spans="1:20" x14ac:dyDescent="0.25">
      <c r="A76" s="17" t="s">
        <v>170</v>
      </c>
      <c r="B76" s="22" t="str">
        <f>IFERROR(VLOOKUP(A76,T_Final[],7,FALSE),"")</f>
        <v/>
      </c>
      <c r="C76" s="15" t="str">
        <v>0</v>
      </c>
      <c r="D76" s="11" t="str">
        <v>0</v>
      </c>
      <c r="E76" s="11" t="str">
        <v>2</v>
      </c>
      <c r="F76" s="22" t="str">
        <f t="shared" si="3"/>
        <v>0</v>
      </c>
      <c r="G76" s="11" t="str">
        <v>0</v>
      </c>
      <c r="H76" s="11" t="str">
        <v>0</v>
      </c>
      <c r="I76" s="24" t="str">
        <f t="shared" si="4"/>
        <v/>
      </c>
      <c r="J76" s="22" t="str">
        <f t="shared" si="5"/>
        <v/>
      </c>
      <c r="P76" s="17"/>
      <c r="T76" s="13" t="str">
        <v>0</v>
      </c>
    </row>
    <row r="77" spans="1:20" x14ac:dyDescent="0.25">
      <c r="A77" s="17" t="s">
        <v>230</v>
      </c>
      <c r="B77" s="22" t="str">
        <f>IFERROR(VLOOKUP(A77,T_Final[],7,FALSE),"")</f>
        <v/>
      </c>
      <c r="C77" s="15" t="str">
        <v>0</v>
      </c>
      <c r="D77" s="11" t="str">
        <v>0</v>
      </c>
      <c r="E77" s="11" t="str">
        <v>1</v>
      </c>
      <c r="F77" s="22" t="str">
        <f t="shared" si="3"/>
        <v>0</v>
      </c>
      <c r="G77" s="11" t="str">
        <v>0</v>
      </c>
      <c r="H77" s="11" t="str">
        <v>0</v>
      </c>
      <c r="I77" s="24" t="str">
        <f t="shared" si="4"/>
        <v/>
      </c>
      <c r="J77" s="22" t="str">
        <f t="shared" si="5"/>
        <v/>
      </c>
      <c r="P77" s="17"/>
      <c r="T77" s="13" t="str">
        <v>0</v>
      </c>
    </row>
    <row r="78" spans="1:20" x14ac:dyDescent="0.25">
      <c r="A78" s="17" t="s">
        <v>231</v>
      </c>
      <c r="B78" s="22" t="str">
        <f>IFERROR(VLOOKUP(A78,T_Final[],7,FALSE),"")</f>
        <v/>
      </c>
      <c r="C78" s="15" t="str">
        <v>0</v>
      </c>
      <c r="D78" s="11" t="str">
        <v>0</v>
      </c>
      <c r="E78" s="11" t="str">
        <v>1</v>
      </c>
      <c r="F78" s="22" t="str">
        <f t="shared" si="3"/>
        <v>0</v>
      </c>
      <c r="G78" s="11" t="str">
        <v>0</v>
      </c>
      <c r="H78" s="11" t="str">
        <v>0</v>
      </c>
      <c r="I78" s="24" t="str">
        <f t="shared" si="4"/>
        <v/>
      </c>
      <c r="J78" s="22" t="str">
        <f t="shared" si="5"/>
        <v/>
      </c>
      <c r="P78" s="17"/>
      <c r="T78" s="13" t="str">
        <v>0</v>
      </c>
    </row>
    <row r="79" spans="1:20" x14ac:dyDescent="0.25">
      <c r="A79" s="17" t="s">
        <v>232</v>
      </c>
      <c r="B79" s="22" t="str">
        <f>IFERROR(VLOOKUP(A79,T_Final[],7,FALSE),"")</f>
        <v/>
      </c>
      <c r="C79" s="15" t="str">
        <v>0</v>
      </c>
      <c r="D79" s="11" t="str">
        <v>0</v>
      </c>
      <c r="E79" s="11" t="str">
        <v>1</v>
      </c>
      <c r="F79" s="22" t="str">
        <f t="shared" si="3"/>
        <v>0</v>
      </c>
      <c r="G79" s="11" t="str">
        <v>0</v>
      </c>
      <c r="H79" s="11" t="str">
        <v>0</v>
      </c>
      <c r="I79" s="24" t="str">
        <f t="shared" si="4"/>
        <v/>
      </c>
      <c r="J79" s="22" t="str">
        <f t="shared" si="5"/>
        <v/>
      </c>
      <c r="P79" s="17"/>
      <c r="T79" s="13" t="str">
        <v>Solo</v>
      </c>
    </row>
    <row r="80" spans="1:20" x14ac:dyDescent="0.25">
      <c r="A80" s="17" t="s">
        <v>233</v>
      </c>
      <c r="B80" s="22" t="str">
        <f>IFERROR(VLOOKUP(A80,T_Final[],7,FALSE),"")</f>
        <v/>
      </c>
      <c r="C80" s="15" t="str">
        <v>0</v>
      </c>
      <c r="D80" s="11" t="str">
        <v>0</v>
      </c>
      <c r="E80" s="11" t="str">
        <v>1</v>
      </c>
      <c r="F80" s="22" t="str">
        <f t="shared" si="3"/>
        <v>0</v>
      </c>
      <c r="G80" s="11" t="str">
        <v>0</v>
      </c>
      <c r="H80" s="11" t="str">
        <v>0</v>
      </c>
      <c r="I80" s="24" t="str">
        <f t="shared" si="4"/>
        <v/>
      </c>
      <c r="J80" s="22" t="str">
        <f t="shared" si="5"/>
        <v/>
      </c>
      <c r="P80" s="17"/>
      <c r="T80" s="13" t="str">
        <v>0</v>
      </c>
    </row>
    <row r="81" spans="1:20" x14ac:dyDescent="0.25">
      <c r="A81" s="17" t="s">
        <v>234</v>
      </c>
      <c r="B81" s="22" t="str">
        <f>IFERROR(VLOOKUP(A81,T_Final[],7,FALSE),"")</f>
        <v/>
      </c>
      <c r="C81" s="15" t="str">
        <v>0</v>
      </c>
      <c r="D81" s="11" t="str">
        <v>2</v>
      </c>
      <c r="E81" s="11" t="str">
        <v>2</v>
      </c>
      <c r="F81" s="22" t="str">
        <f t="shared" si="3"/>
        <v>0</v>
      </c>
      <c r="G81" s="11" t="str">
        <v>0</v>
      </c>
      <c r="H81" s="11" t="str">
        <v>0</v>
      </c>
      <c r="I81" s="24" t="str">
        <f t="shared" si="4"/>
        <v/>
      </c>
      <c r="J81" s="22" t="str">
        <f t="shared" si="5"/>
        <v/>
      </c>
      <c r="P81" s="17"/>
      <c r="T81" s="13" t="str">
        <v>Collaboratif</v>
      </c>
    </row>
    <row r="82" spans="1:20" x14ac:dyDescent="0.25">
      <c r="A82" s="17" t="s">
        <v>235</v>
      </c>
      <c r="B82" s="22" t="str">
        <f>IFERROR(VLOOKUP(A82,T_Final[],7,FALSE),"")</f>
        <v/>
      </c>
      <c r="C82" s="15" t="str">
        <v>0</v>
      </c>
      <c r="D82" s="11" t="str">
        <v>2</v>
      </c>
      <c r="E82" s="11" t="str">
        <v>2</v>
      </c>
      <c r="F82" s="22" t="str">
        <f t="shared" si="3"/>
        <v>0</v>
      </c>
      <c r="G82" s="11" t="str">
        <v>0</v>
      </c>
      <c r="H82" s="11" t="str">
        <v>0</v>
      </c>
      <c r="I82" s="24" t="str">
        <f t="shared" si="4"/>
        <v/>
      </c>
      <c r="J82" s="22" t="str">
        <f t="shared" si="5"/>
        <v/>
      </c>
      <c r="P82" s="17"/>
      <c r="T82" s="13" t="str">
        <v>0</v>
      </c>
    </row>
    <row r="83" spans="1:20" x14ac:dyDescent="0.25">
      <c r="A83" s="17" t="s">
        <v>236</v>
      </c>
      <c r="B83" s="22" t="str">
        <f>IFERROR(VLOOKUP(A83,T_Final[],7,FALSE),"")</f>
        <v/>
      </c>
      <c r="C83" s="15" t="str">
        <v>0</v>
      </c>
      <c r="D83" s="11" t="str">
        <v>2</v>
      </c>
      <c r="E83" s="11" t="str">
        <v>2</v>
      </c>
      <c r="F83" s="22" t="str">
        <f t="shared" si="3"/>
        <v>0</v>
      </c>
      <c r="G83" s="11" t="str">
        <v>0</v>
      </c>
      <c r="H83" s="11" t="str">
        <v>0</v>
      </c>
      <c r="I83" s="24" t="str">
        <f t="shared" si="4"/>
        <v/>
      </c>
      <c r="J83" s="22" t="str">
        <f t="shared" si="5"/>
        <v/>
      </c>
      <c r="P83" s="17"/>
      <c r="T83" s="13" t="str">
        <v>0</v>
      </c>
    </row>
    <row r="84" spans="1:20" x14ac:dyDescent="0.25">
      <c r="A84" s="17" t="s">
        <v>237</v>
      </c>
      <c r="B84" s="22" t="str">
        <f>IFERROR(VLOOKUP(A84,T_Final[],7,FALSE),"")</f>
        <v/>
      </c>
      <c r="C84" s="15" t="str">
        <v>0</v>
      </c>
      <c r="D84" s="11" t="str">
        <v>2</v>
      </c>
      <c r="E84" s="11" t="str">
        <v>2</v>
      </c>
      <c r="F84" s="22" t="str">
        <f t="shared" si="3"/>
        <v>0</v>
      </c>
      <c r="G84" s="11" t="str">
        <v>0</v>
      </c>
      <c r="H84" s="11" t="str">
        <v>0</v>
      </c>
      <c r="I84" s="24" t="str">
        <f t="shared" si="4"/>
        <v/>
      </c>
      <c r="J84" s="22" t="str">
        <f t="shared" si="5"/>
        <v/>
      </c>
      <c r="P84" s="17"/>
      <c r="T84" s="13" t="str">
        <v>0</v>
      </c>
    </row>
    <row r="85" spans="1:20" x14ac:dyDescent="0.25">
      <c r="A85" s="17" t="s">
        <v>129</v>
      </c>
      <c r="B85" s="22" t="str">
        <f>IFERROR(VLOOKUP(A85,T_Final[],7,FALSE),"")</f>
        <v/>
      </c>
      <c r="C85" s="15" t="str">
        <v>0</v>
      </c>
      <c r="D85" s="11" t="str">
        <v>0</v>
      </c>
      <c r="E85" s="11" t="str">
        <v>4</v>
      </c>
      <c r="F85" s="22" t="str">
        <f t="shared" si="3"/>
        <v>0</v>
      </c>
      <c r="G85" s="11" t="str">
        <v>0</v>
      </c>
      <c r="H85" s="11" t="str">
        <v>0</v>
      </c>
      <c r="I85" s="24" t="str">
        <f t="shared" si="4"/>
        <v/>
      </c>
      <c r="J85" s="22" t="str">
        <f t="shared" si="5"/>
        <v/>
      </c>
      <c r="P85" s="17"/>
      <c r="T85" s="13" t="str">
        <v>0</v>
      </c>
    </row>
    <row r="86" spans="1:20" x14ac:dyDescent="0.25">
      <c r="A86" s="17" t="s">
        <v>157</v>
      </c>
      <c r="B86" s="22" t="str">
        <f>IFERROR(VLOOKUP(A86,T_Final[],7,FALSE),"")</f>
        <v/>
      </c>
      <c r="C86" s="15" t="str">
        <v>0</v>
      </c>
      <c r="D86" s="11" t="str">
        <v>0</v>
      </c>
      <c r="E86" s="11" t="str">
        <v>4</v>
      </c>
      <c r="F86" s="22" t="str">
        <f t="shared" si="3"/>
        <v>0</v>
      </c>
      <c r="G86" s="11" t="str">
        <v>0</v>
      </c>
      <c r="H86" s="11" t="str">
        <v>0</v>
      </c>
      <c r="I86" s="24" t="str">
        <f t="shared" si="4"/>
        <v/>
      </c>
      <c r="J86" s="22" t="str">
        <f t="shared" si="5"/>
        <v/>
      </c>
      <c r="P86" s="17"/>
      <c r="T86" s="13" t="str">
        <v>0</v>
      </c>
    </row>
    <row r="87" spans="1:20" x14ac:dyDescent="0.25">
      <c r="A87" s="17" t="s">
        <v>143</v>
      </c>
      <c r="B87" s="22" t="str">
        <f>IFERROR(VLOOKUP(A87,T_Final[],7,FALSE),"")</f>
        <v/>
      </c>
      <c r="C87" s="15" t="str">
        <v>0</v>
      </c>
      <c r="D87" s="11" t="str">
        <v>0</v>
      </c>
      <c r="E87" s="11" t="str">
        <v>4</v>
      </c>
      <c r="F87" s="22" t="str">
        <f t="shared" si="3"/>
        <v>0</v>
      </c>
      <c r="G87" s="11" t="str">
        <v>0</v>
      </c>
      <c r="H87" s="11" t="str">
        <v>0</v>
      </c>
      <c r="I87" s="24" t="str">
        <f t="shared" si="4"/>
        <v/>
      </c>
      <c r="J87" s="22" t="str">
        <f t="shared" si="5"/>
        <v/>
      </c>
      <c r="P87" s="17"/>
      <c r="T87" s="13" t="str">
        <v>0</v>
      </c>
    </row>
    <row r="88" spans="1:20" x14ac:dyDescent="0.25">
      <c r="A88" s="17" t="s">
        <v>171</v>
      </c>
      <c r="B88" s="22" t="str">
        <f>IFERROR(VLOOKUP(A88,T_Final[],7,FALSE),"")</f>
        <v/>
      </c>
      <c r="C88" s="15" t="str">
        <v>0</v>
      </c>
      <c r="D88" s="11" t="str">
        <v>0</v>
      </c>
      <c r="E88" s="11" t="str">
        <v>4</v>
      </c>
      <c r="F88" s="22" t="str">
        <f t="shared" si="3"/>
        <v>0</v>
      </c>
      <c r="G88" s="11" t="str">
        <v>0</v>
      </c>
      <c r="H88" s="11" t="str">
        <v>0</v>
      </c>
      <c r="I88" s="24" t="str">
        <f t="shared" si="4"/>
        <v/>
      </c>
      <c r="J88" s="22" t="str">
        <f t="shared" si="5"/>
        <v/>
      </c>
      <c r="P88" s="17"/>
      <c r="T88" s="13" t="str">
        <v>0</v>
      </c>
    </row>
    <row r="89" spans="1:20" x14ac:dyDescent="0.25">
      <c r="A89" s="17" t="s">
        <v>238</v>
      </c>
      <c r="B89" s="22" t="str">
        <f>IFERROR(VLOOKUP(A89,T_Final[],7,FALSE),"")</f>
        <v/>
      </c>
      <c r="C89" s="15" t="str">
        <v>0</v>
      </c>
      <c r="D89" s="11" t="str">
        <v>0</v>
      </c>
      <c r="E89" s="11" t="str">
        <v>1</v>
      </c>
      <c r="F89" s="22" t="str">
        <f t="shared" si="3"/>
        <v>0</v>
      </c>
      <c r="G89" s="11" t="str">
        <v>0</v>
      </c>
      <c r="H89" s="11" t="str">
        <v>0</v>
      </c>
      <c r="I89" s="24" t="str">
        <f t="shared" si="4"/>
        <v/>
      </c>
      <c r="J89" s="22" t="str">
        <f t="shared" si="5"/>
        <v/>
      </c>
      <c r="P89" s="17"/>
      <c r="T89" s="13" t="str">
        <v>0</v>
      </c>
    </row>
    <row r="90" spans="1:20" x14ac:dyDescent="0.25">
      <c r="A90" s="17" t="s">
        <v>239</v>
      </c>
      <c r="B90" s="22" t="str">
        <f>IFERROR(VLOOKUP(A90,T_Final[],7,FALSE),"")</f>
        <v/>
      </c>
      <c r="C90" s="15" t="str">
        <v>0</v>
      </c>
      <c r="D90" s="11" t="str">
        <v>0</v>
      </c>
      <c r="E90" s="11" t="str">
        <v>1</v>
      </c>
      <c r="F90" s="22" t="str">
        <f t="shared" si="3"/>
        <v>0</v>
      </c>
      <c r="G90" s="11" t="str">
        <v>0</v>
      </c>
      <c r="H90" s="11" t="str">
        <v>0</v>
      </c>
      <c r="I90" s="24" t="str">
        <f t="shared" si="4"/>
        <v/>
      </c>
      <c r="J90" s="22" t="str">
        <f t="shared" si="5"/>
        <v/>
      </c>
      <c r="P90" s="17"/>
      <c r="T90" s="13" t="str">
        <v>0</v>
      </c>
    </row>
    <row r="91" spans="1:20" x14ac:dyDescent="0.25">
      <c r="A91" s="17" t="s">
        <v>240</v>
      </c>
      <c r="B91" s="22" t="str">
        <f>IFERROR(VLOOKUP(A91,T_Final[],7,FALSE),"")</f>
        <v/>
      </c>
      <c r="C91" s="15" t="str">
        <v>0</v>
      </c>
      <c r="D91" s="11" t="str">
        <v>0</v>
      </c>
      <c r="E91" s="11" t="str">
        <v>1</v>
      </c>
      <c r="F91" s="22" t="str">
        <f t="shared" si="3"/>
        <v>0</v>
      </c>
      <c r="G91" s="11" t="str">
        <v>0</v>
      </c>
      <c r="H91" s="11" t="str">
        <v>0</v>
      </c>
      <c r="I91" s="24" t="str">
        <f t="shared" si="4"/>
        <v/>
      </c>
      <c r="J91" s="22" t="str">
        <f t="shared" si="5"/>
        <v/>
      </c>
      <c r="P91" s="17"/>
      <c r="T91" s="13" t="str">
        <v>0</v>
      </c>
    </row>
    <row r="92" spans="1:20" x14ac:dyDescent="0.25">
      <c r="A92" s="17" t="s">
        <v>241</v>
      </c>
      <c r="B92" s="22" t="str">
        <f>IFERROR(VLOOKUP(A92,T_Final[],7,FALSE),"")</f>
        <v/>
      </c>
      <c r="C92" s="15" t="str">
        <v>0</v>
      </c>
      <c r="D92" s="11" t="str">
        <v>0</v>
      </c>
      <c r="E92" s="11" t="str">
        <v>1</v>
      </c>
      <c r="F92" s="22" t="str">
        <f t="shared" si="3"/>
        <v>0</v>
      </c>
      <c r="G92" s="11" t="str">
        <v>0</v>
      </c>
      <c r="H92" s="11" t="str">
        <v>0</v>
      </c>
      <c r="I92" s="24" t="str">
        <f t="shared" si="4"/>
        <v/>
      </c>
      <c r="J92" s="22" t="str">
        <f t="shared" si="5"/>
        <v/>
      </c>
      <c r="P92" s="17"/>
      <c r="T92" s="13" t="str">
        <v>0</v>
      </c>
    </row>
    <row r="93" spans="1:20" x14ac:dyDescent="0.25">
      <c r="A93" s="17" t="s">
        <v>242</v>
      </c>
      <c r="B93" s="22" t="str">
        <f>IFERROR(VLOOKUP(A93,T_Final[],7,FALSE),"")</f>
        <v/>
      </c>
      <c r="C93" s="15" t="str">
        <v>0</v>
      </c>
      <c r="D93" s="11" t="str">
        <v>0</v>
      </c>
      <c r="E93" s="11" t="str">
        <v>1</v>
      </c>
      <c r="F93" s="22" t="str">
        <f t="shared" si="3"/>
        <v>0</v>
      </c>
      <c r="G93" s="11" t="str">
        <v>0</v>
      </c>
      <c r="H93" s="11" t="str">
        <v>0</v>
      </c>
      <c r="I93" s="24" t="str">
        <f t="shared" si="4"/>
        <v/>
      </c>
      <c r="J93" s="22" t="str">
        <f t="shared" si="5"/>
        <v/>
      </c>
      <c r="P93" s="17"/>
      <c r="T93" s="13" t="str">
        <v>0</v>
      </c>
    </row>
    <row r="94" spans="1:20" x14ac:dyDescent="0.25">
      <c r="A94" s="17" t="s">
        <v>243</v>
      </c>
      <c r="B94" s="22" t="str">
        <f>IFERROR(VLOOKUP(A94,T_Final[],7,FALSE),"")</f>
        <v/>
      </c>
      <c r="C94" s="15" t="str">
        <v>0</v>
      </c>
      <c r="D94" s="11" t="str">
        <v>0</v>
      </c>
      <c r="E94" s="11" t="str">
        <v>1</v>
      </c>
      <c r="F94" s="22" t="str">
        <f t="shared" si="3"/>
        <v>0</v>
      </c>
      <c r="G94" s="11" t="str">
        <v>0</v>
      </c>
      <c r="H94" s="11" t="str">
        <v>0</v>
      </c>
      <c r="I94" s="24" t="str">
        <f t="shared" si="4"/>
        <v/>
      </c>
      <c r="J94" s="22" t="str">
        <f t="shared" si="5"/>
        <v/>
      </c>
      <c r="P94" s="17"/>
      <c r="T94" s="13" t="str">
        <v>0</v>
      </c>
    </row>
    <row r="95" spans="1:20" x14ac:dyDescent="0.25">
      <c r="A95" s="17" t="s">
        <v>244</v>
      </c>
      <c r="B95" s="22" t="str">
        <f>IFERROR(VLOOKUP(A95,T_Final[],7,FALSE),"")</f>
        <v/>
      </c>
      <c r="C95" s="15" t="str">
        <v>0</v>
      </c>
      <c r="D95" s="11" t="str">
        <v>0</v>
      </c>
      <c r="E95" s="11" t="str">
        <v>1</v>
      </c>
      <c r="F95" s="22" t="str">
        <f t="shared" si="3"/>
        <v>0</v>
      </c>
      <c r="G95" s="11" t="str">
        <v>0</v>
      </c>
      <c r="H95" s="11" t="str">
        <v>0</v>
      </c>
      <c r="I95" s="24" t="str">
        <f t="shared" si="4"/>
        <v/>
      </c>
      <c r="J95" s="22" t="str">
        <f t="shared" si="5"/>
        <v/>
      </c>
      <c r="P95" s="17"/>
      <c r="T95" s="13" t="str">
        <v>0</v>
      </c>
    </row>
    <row r="96" spans="1:20" x14ac:dyDescent="0.25">
      <c r="A96" s="17" t="s">
        <v>245</v>
      </c>
      <c r="B96" s="22" t="str">
        <f>IFERROR(VLOOKUP(A96,T_Final[],7,FALSE),"")</f>
        <v/>
      </c>
      <c r="C96" s="15" t="str">
        <v>0</v>
      </c>
      <c r="D96" s="11" t="str">
        <v>0</v>
      </c>
      <c r="E96" s="11" t="str">
        <v>1</v>
      </c>
      <c r="F96" s="22" t="str">
        <f t="shared" si="3"/>
        <v>0</v>
      </c>
      <c r="G96" s="11" t="str">
        <v>0</v>
      </c>
      <c r="H96" s="11" t="str">
        <v>0</v>
      </c>
      <c r="I96" s="24" t="str">
        <f t="shared" si="4"/>
        <v/>
      </c>
      <c r="J96" s="22" t="str">
        <f t="shared" si="5"/>
        <v/>
      </c>
      <c r="P96" s="17"/>
      <c r="T96" s="13" t="str">
        <v>0</v>
      </c>
    </row>
    <row r="97" spans="1:20" x14ac:dyDescent="0.25">
      <c r="A97" s="17" t="s">
        <v>246</v>
      </c>
      <c r="B97" s="22" t="str">
        <f>IFERROR(VLOOKUP(A97,T_Final[],7,FALSE),"")</f>
        <v/>
      </c>
      <c r="C97" s="15" t="str">
        <v>0</v>
      </c>
      <c r="D97" s="11" t="str">
        <v>1</v>
      </c>
      <c r="E97" s="11" t="str">
        <v>0</v>
      </c>
      <c r="F97" s="22" t="str">
        <f t="shared" si="3"/>
        <v>0</v>
      </c>
      <c r="G97" s="11" t="str">
        <v>0</v>
      </c>
      <c r="H97" s="11" t="str">
        <v>0</v>
      </c>
      <c r="I97" s="24" t="str">
        <f t="shared" si="4"/>
        <v/>
      </c>
      <c r="J97" s="22" t="str">
        <f t="shared" si="5"/>
        <v/>
      </c>
      <c r="P97" s="17"/>
      <c r="T97" s="13" t="str">
        <v>0</v>
      </c>
    </row>
    <row r="98" spans="1:20" x14ac:dyDescent="0.25">
      <c r="A98" s="17" t="s">
        <v>247</v>
      </c>
      <c r="B98" s="22" t="str">
        <f>IFERROR(VLOOKUP(A98,T_Final[],7,FALSE),"")</f>
        <v/>
      </c>
      <c r="C98" s="15" t="str">
        <v>0</v>
      </c>
      <c r="D98" s="11" t="str">
        <v>1</v>
      </c>
      <c r="E98" s="11" t="str">
        <v>0</v>
      </c>
      <c r="F98" s="22" t="str">
        <f t="shared" si="3"/>
        <v>0</v>
      </c>
      <c r="G98" s="11" t="str">
        <v>0</v>
      </c>
      <c r="H98" s="11" t="str">
        <v>0</v>
      </c>
      <c r="I98" s="24" t="str">
        <f t="shared" si="4"/>
        <v/>
      </c>
      <c r="J98" s="22" t="str">
        <f t="shared" si="5"/>
        <v/>
      </c>
      <c r="P98" s="17"/>
      <c r="T98" s="13" t="str">
        <v>0</v>
      </c>
    </row>
    <row r="99" spans="1:20" x14ac:dyDescent="0.25">
      <c r="A99" s="17" t="s">
        <v>248</v>
      </c>
      <c r="B99" s="22" t="str">
        <f>IFERROR(VLOOKUP(A99,T_Final[],7,FALSE),"")</f>
        <v/>
      </c>
      <c r="C99" s="15" t="str">
        <v>0</v>
      </c>
      <c r="D99" s="11" t="str">
        <v>1</v>
      </c>
      <c r="E99" s="11" t="str">
        <v>0</v>
      </c>
      <c r="F99" s="22" t="str">
        <f t="shared" si="3"/>
        <v>0</v>
      </c>
      <c r="G99" s="11" t="str">
        <v>0</v>
      </c>
      <c r="H99" s="11" t="str">
        <v>0</v>
      </c>
      <c r="I99" s="24" t="str">
        <f t="shared" si="4"/>
        <v/>
      </c>
      <c r="J99" s="22" t="str">
        <f t="shared" si="5"/>
        <v/>
      </c>
      <c r="P99" s="17"/>
      <c r="T99" s="13" t="str">
        <v>0</v>
      </c>
    </row>
    <row r="100" spans="1:20" x14ac:dyDescent="0.25">
      <c r="A100" s="17" t="s">
        <v>249</v>
      </c>
      <c r="B100" s="22" t="str">
        <f>IFERROR(VLOOKUP(A100,T_Final[],7,FALSE),"")</f>
        <v/>
      </c>
      <c r="C100" s="15" t="str">
        <v>0</v>
      </c>
      <c r="D100" s="11" t="str">
        <v>1</v>
      </c>
      <c r="E100" s="11" t="str">
        <v>0</v>
      </c>
      <c r="F100" s="22" t="str">
        <f t="shared" si="3"/>
        <v>0</v>
      </c>
      <c r="G100" s="11" t="str">
        <v>0</v>
      </c>
      <c r="H100" s="11" t="str">
        <v>0</v>
      </c>
      <c r="I100" s="24" t="str">
        <f t="shared" si="4"/>
        <v/>
      </c>
      <c r="J100" s="22" t="str">
        <f t="shared" si="5"/>
        <v/>
      </c>
      <c r="P100" s="17"/>
      <c r="T100" s="13" t="str">
        <v>0</v>
      </c>
    </row>
    <row r="101" spans="1:20" x14ac:dyDescent="0.25">
      <c r="A101" s="17" t="s">
        <v>250</v>
      </c>
      <c r="B101" s="22" t="str">
        <f>IFERROR(VLOOKUP(A101,T_Final[],7,FALSE),"")</f>
        <v/>
      </c>
      <c r="C101" s="15" t="str">
        <v>0</v>
      </c>
      <c r="D101" s="11" t="str">
        <v>1</v>
      </c>
      <c r="E101" s="11" t="str">
        <v>0</v>
      </c>
      <c r="F101" s="22" t="str">
        <f t="shared" si="3"/>
        <v>0</v>
      </c>
      <c r="G101" s="11" t="str">
        <v>0</v>
      </c>
      <c r="H101" s="11" t="str">
        <v>0</v>
      </c>
      <c r="I101" s="24" t="str">
        <f t="shared" si="4"/>
        <v/>
      </c>
      <c r="J101" s="22" t="str">
        <f t="shared" si="5"/>
        <v/>
      </c>
      <c r="P101" s="17"/>
      <c r="T101" s="13" t="str">
        <v>0</v>
      </c>
    </row>
    <row r="102" spans="1:20" x14ac:dyDescent="0.25">
      <c r="A102" s="17" t="s">
        <v>251</v>
      </c>
      <c r="B102" s="22" t="str">
        <f>IFERROR(VLOOKUP(A102,T_Final[],7,FALSE),"")</f>
        <v/>
      </c>
      <c r="C102" s="15" t="str">
        <v>0</v>
      </c>
      <c r="D102" s="11" t="str">
        <v>1</v>
      </c>
      <c r="E102" s="11" t="str">
        <v>0</v>
      </c>
      <c r="F102" s="22" t="str">
        <f t="shared" si="3"/>
        <v>0</v>
      </c>
      <c r="G102" s="11" t="str">
        <v>0</v>
      </c>
      <c r="H102" s="11" t="str">
        <v>0</v>
      </c>
      <c r="I102" s="24" t="str">
        <f t="shared" si="4"/>
        <v/>
      </c>
      <c r="J102" s="22" t="str">
        <f t="shared" si="5"/>
        <v/>
      </c>
      <c r="P102" s="17"/>
      <c r="T102" s="13" t="str">
        <v>0</v>
      </c>
    </row>
    <row r="103" spans="1:20" x14ac:dyDescent="0.25">
      <c r="A103" s="17" t="s">
        <v>178</v>
      </c>
      <c r="B103" s="22">
        <f>IFERROR(VLOOKUP(A103,T_Final[],7,FALSE),"")</f>
        <v>1</v>
      </c>
      <c r="C103" s="15" t="str">
        <v>Solo</v>
      </c>
      <c r="D103" s="11" t="str">
        <v>1</v>
      </c>
      <c r="E103" s="11" t="str">
        <v>0</v>
      </c>
      <c r="F103" s="22">
        <f t="shared" si="3"/>
        <v>1</v>
      </c>
      <c r="G103" s="11">
        <v>205</v>
      </c>
      <c r="H103" s="11">
        <v>223.541</v>
      </c>
      <c r="I103" s="24">
        <f t="shared" si="4"/>
        <v>4.5825905000000002</v>
      </c>
      <c r="J103" s="22">
        <f t="shared" si="5"/>
        <v>2</v>
      </c>
      <c r="P103" s="17"/>
      <c r="T103" s="13" t="str">
        <v>0</v>
      </c>
    </row>
    <row r="104" spans="1:20" x14ac:dyDescent="0.25">
      <c r="A104" s="17" t="s">
        <v>252</v>
      </c>
      <c r="B104" s="22" t="str">
        <f>IFERROR(VLOOKUP(A104,T_Final[],7,FALSE),"")</f>
        <v/>
      </c>
      <c r="C104" s="15" t="str">
        <v>0</v>
      </c>
      <c r="D104" s="11" t="str">
        <v>1</v>
      </c>
      <c r="E104" s="11" t="str">
        <v>0</v>
      </c>
      <c r="F104" s="22" t="str">
        <f t="shared" si="3"/>
        <v>0</v>
      </c>
      <c r="G104" s="11" t="str">
        <v>0</v>
      </c>
      <c r="H104" s="11" t="str">
        <v>0</v>
      </c>
      <c r="I104" s="24" t="str">
        <f t="shared" si="4"/>
        <v/>
      </c>
      <c r="J104" s="22" t="str">
        <f t="shared" si="5"/>
        <v/>
      </c>
      <c r="P104" s="17"/>
      <c r="T104" s="13" t="str">
        <v>0</v>
      </c>
    </row>
    <row r="105" spans="1:20" x14ac:dyDescent="0.25">
      <c r="A105" s="17" t="s">
        <v>179</v>
      </c>
      <c r="B105" s="22">
        <f>IFERROR(VLOOKUP(A105,T_Final[],7,FALSE),"")</f>
        <v>1</v>
      </c>
      <c r="C105" s="15" t="str">
        <v>Collaboratif</v>
      </c>
      <c r="D105" s="11" t="str">
        <v>0</v>
      </c>
      <c r="E105" s="11" t="str">
        <v>1</v>
      </c>
      <c r="F105" s="22">
        <f t="shared" si="3"/>
        <v>1</v>
      </c>
      <c r="G105" s="11">
        <v>540</v>
      </c>
      <c r="H105" s="11">
        <v>500</v>
      </c>
      <c r="I105" s="24">
        <f t="shared" si="4"/>
        <v>27</v>
      </c>
      <c r="J105" s="22">
        <f t="shared" si="5"/>
        <v>2</v>
      </c>
      <c r="P105" s="17"/>
      <c r="T105" s="13" t="str">
        <v>0</v>
      </c>
    </row>
    <row r="106" spans="1:20" x14ac:dyDescent="0.25">
      <c r="A106" s="17" t="s">
        <v>253</v>
      </c>
      <c r="B106" s="22" t="str">
        <f>IFERROR(VLOOKUP(A106,T_Final[],7,FALSE),"")</f>
        <v/>
      </c>
      <c r="C106" s="15" t="str">
        <v>0</v>
      </c>
      <c r="D106" s="11" t="str">
        <v>0</v>
      </c>
      <c r="E106" s="11" t="str">
        <v>1</v>
      </c>
      <c r="F106" s="22" t="str">
        <f t="shared" si="3"/>
        <v>0</v>
      </c>
      <c r="G106" s="11" t="str">
        <v>0</v>
      </c>
      <c r="H106" s="11" t="str">
        <v>0</v>
      </c>
      <c r="I106" s="24" t="str">
        <f t="shared" si="4"/>
        <v/>
      </c>
      <c r="J106" s="22" t="str">
        <f t="shared" si="5"/>
        <v/>
      </c>
      <c r="P106" s="17"/>
      <c r="T106" s="13" t="str">
        <v>Informel</v>
      </c>
    </row>
    <row r="107" spans="1:20" x14ac:dyDescent="0.25">
      <c r="A107" s="17" t="s">
        <v>254</v>
      </c>
      <c r="B107" s="22" t="str">
        <f>IFERROR(VLOOKUP(A107,T_Final[],7,FALSE),"")</f>
        <v/>
      </c>
      <c r="C107" s="15" t="str">
        <v>0</v>
      </c>
      <c r="D107" s="11" t="str">
        <v>0</v>
      </c>
      <c r="E107" s="11" t="str">
        <v>1</v>
      </c>
      <c r="F107" s="22" t="str">
        <f t="shared" si="3"/>
        <v>0</v>
      </c>
      <c r="G107" s="11" t="str">
        <v>0</v>
      </c>
      <c r="H107" s="11" t="str">
        <v>0</v>
      </c>
      <c r="I107" s="24" t="str">
        <f t="shared" si="4"/>
        <v/>
      </c>
      <c r="J107" s="22" t="str">
        <f t="shared" si="5"/>
        <v/>
      </c>
      <c r="P107" s="17"/>
      <c r="T107" s="13" t="str">
        <v>0</v>
      </c>
    </row>
    <row r="108" spans="1:20" x14ac:dyDescent="0.25">
      <c r="A108" s="17" t="s">
        <v>255</v>
      </c>
      <c r="B108" s="22" t="str">
        <f>IFERROR(VLOOKUP(A108,T_Final[],7,FALSE),"")</f>
        <v/>
      </c>
      <c r="C108" s="15" t="str">
        <v>0</v>
      </c>
      <c r="D108" s="11" t="str">
        <v>0</v>
      </c>
      <c r="E108" s="11" t="str">
        <v>1</v>
      </c>
      <c r="F108" s="22" t="str">
        <f t="shared" si="3"/>
        <v>0</v>
      </c>
      <c r="G108" s="11" t="str">
        <v>0</v>
      </c>
      <c r="H108" s="11" t="str">
        <v>0</v>
      </c>
      <c r="I108" s="24" t="str">
        <f t="shared" si="4"/>
        <v/>
      </c>
      <c r="J108" s="22" t="str">
        <f t="shared" si="5"/>
        <v/>
      </c>
      <c r="P108" s="17"/>
      <c r="T108" s="13" t="str">
        <v>0</v>
      </c>
    </row>
    <row r="109" spans="1:20" x14ac:dyDescent="0.25">
      <c r="A109" s="17" t="s">
        <v>256</v>
      </c>
      <c r="B109" s="22" t="str">
        <f>IFERROR(VLOOKUP(A109,T_Final[],7,FALSE),"")</f>
        <v/>
      </c>
      <c r="C109" s="15" t="str">
        <v>0</v>
      </c>
      <c r="D109" s="11" t="str">
        <v>0</v>
      </c>
      <c r="E109" s="11" t="str">
        <v>2</v>
      </c>
      <c r="F109" s="22" t="str">
        <f t="shared" si="3"/>
        <v>0</v>
      </c>
      <c r="G109" s="11" t="str">
        <v>0</v>
      </c>
      <c r="H109" s="11" t="str">
        <v>0</v>
      </c>
      <c r="I109" s="24" t="str">
        <f t="shared" si="4"/>
        <v/>
      </c>
      <c r="J109" s="22" t="str">
        <f t="shared" si="5"/>
        <v/>
      </c>
      <c r="P109" s="17"/>
      <c r="T109" s="13" t="str">
        <v>0</v>
      </c>
    </row>
    <row r="110" spans="1:20" x14ac:dyDescent="0.25">
      <c r="A110" s="17" t="s">
        <v>257</v>
      </c>
      <c r="B110" s="22" t="str">
        <f>IFERROR(VLOOKUP(A110,T_Final[],7,FALSE),"")</f>
        <v/>
      </c>
      <c r="C110" s="15" t="str">
        <v>0</v>
      </c>
      <c r="D110" s="11" t="str">
        <v>0</v>
      </c>
      <c r="E110" s="11" t="str">
        <v>2</v>
      </c>
      <c r="F110" s="22" t="str">
        <f t="shared" si="3"/>
        <v>0</v>
      </c>
      <c r="G110" s="11" t="str">
        <v>0</v>
      </c>
      <c r="H110" s="11" t="str">
        <v>0</v>
      </c>
      <c r="I110" s="24" t="str">
        <f t="shared" si="4"/>
        <v/>
      </c>
      <c r="J110" s="22" t="str">
        <f t="shared" si="5"/>
        <v/>
      </c>
      <c r="P110" s="17"/>
      <c r="T110" s="13" t="str">
        <v>Informel</v>
      </c>
    </row>
    <row r="111" spans="1:20" x14ac:dyDescent="0.25">
      <c r="A111" s="17" t="s">
        <v>258</v>
      </c>
      <c r="B111" s="22" t="str">
        <f>IFERROR(VLOOKUP(A111,T_Final[],7,FALSE),"")</f>
        <v/>
      </c>
      <c r="C111" s="15" t="str">
        <v>0</v>
      </c>
      <c r="D111" s="11" t="str">
        <v>0</v>
      </c>
      <c r="E111" s="11" t="str">
        <v>2</v>
      </c>
      <c r="F111" s="22" t="str">
        <f t="shared" si="3"/>
        <v>0</v>
      </c>
      <c r="G111" s="11" t="str">
        <v>0</v>
      </c>
      <c r="H111" s="11" t="str">
        <v>0</v>
      </c>
      <c r="I111" s="24" t="str">
        <f t="shared" si="4"/>
        <v/>
      </c>
      <c r="J111" s="22" t="str">
        <f t="shared" si="5"/>
        <v/>
      </c>
      <c r="P111" s="17"/>
      <c r="T111" s="13" t="str">
        <v>0</v>
      </c>
    </row>
    <row r="112" spans="1:20" x14ac:dyDescent="0.25">
      <c r="A112" s="17" t="s">
        <v>259</v>
      </c>
      <c r="B112" s="22" t="str">
        <f>IFERROR(VLOOKUP(A112,T_Final[],7,FALSE),"")</f>
        <v/>
      </c>
      <c r="C112" s="15" t="str">
        <v>0</v>
      </c>
      <c r="D112" s="11" t="str">
        <v>0</v>
      </c>
      <c r="E112" s="11" t="str">
        <v>2</v>
      </c>
      <c r="F112" s="22" t="str">
        <f t="shared" si="3"/>
        <v>0</v>
      </c>
      <c r="G112" s="11" t="str">
        <v>0</v>
      </c>
      <c r="H112" s="11" t="str">
        <v>0</v>
      </c>
      <c r="I112" s="24" t="str">
        <f t="shared" si="4"/>
        <v/>
      </c>
      <c r="J112" s="22" t="str">
        <f t="shared" si="5"/>
        <v/>
      </c>
      <c r="P112" s="17"/>
      <c r="T112" s="13" t="str">
        <v>0</v>
      </c>
    </row>
    <row r="113" spans="1:20" x14ac:dyDescent="0.25">
      <c r="A113" s="17" t="s">
        <v>126</v>
      </c>
      <c r="B113" s="22" t="str">
        <f>IFERROR(VLOOKUP(A113,T_Final[],7,FALSE),"")</f>
        <v/>
      </c>
      <c r="C113" s="15" t="str">
        <v>0</v>
      </c>
      <c r="D113" s="11" t="str">
        <v>0</v>
      </c>
      <c r="E113" s="11" t="str">
        <v>1</v>
      </c>
      <c r="F113" s="22" t="str">
        <f t="shared" si="3"/>
        <v>0</v>
      </c>
      <c r="G113" s="11" t="str">
        <v>0</v>
      </c>
      <c r="H113" s="11" t="str">
        <v>0</v>
      </c>
      <c r="I113" s="24" t="str">
        <f t="shared" si="4"/>
        <v/>
      </c>
      <c r="J113" s="22" t="str">
        <f t="shared" si="5"/>
        <v/>
      </c>
      <c r="P113" s="17"/>
      <c r="T113" s="13" t="str">
        <v>0</v>
      </c>
    </row>
    <row r="114" spans="1:20" x14ac:dyDescent="0.25">
      <c r="A114" s="17" t="s">
        <v>154</v>
      </c>
      <c r="B114" s="22" t="str">
        <f>IFERROR(VLOOKUP(A114,T_Final[],7,FALSE),"")</f>
        <v/>
      </c>
      <c r="C114" s="15" t="str">
        <v>0</v>
      </c>
      <c r="D114" s="11" t="str">
        <v>0</v>
      </c>
      <c r="E114" s="11" t="str">
        <v>1</v>
      </c>
      <c r="F114" s="22" t="str">
        <f t="shared" si="3"/>
        <v>0</v>
      </c>
      <c r="G114" s="11" t="str">
        <v>0</v>
      </c>
      <c r="H114" s="11" t="str">
        <v>0</v>
      </c>
      <c r="I114" s="24" t="str">
        <f t="shared" si="4"/>
        <v/>
      </c>
      <c r="J114" s="22" t="str">
        <f t="shared" si="5"/>
        <v/>
      </c>
      <c r="P114" s="17"/>
      <c r="T114" s="13" t="str">
        <v>0</v>
      </c>
    </row>
    <row r="115" spans="1:20" x14ac:dyDescent="0.25">
      <c r="A115" s="17" t="s">
        <v>140</v>
      </c>
      <c r="B115" s="22" t="str">
        <f>IFERROR(VLOOKUP(A115,T_Final[],7,FALSE),"")</f>
        <v/>
      </c>
      <c r="C115" s="15" t="str">
        <v>0</v>
      </c>
      <c r="D115" s="11" t="str">
        <v>0</v>
      </c>
      <c r="E115" s="11" t="str">
        <v>1</v>
      </c>
      <c r="F115" s="22" t="str">
        <f t="shared" si="3"/>
        <v>0</v>
      </c>
      <c r="G115" s="11" t="str">
        <v>0</v>
      </c>
      <c r="H115" s="11" t="str">
        <v>0</v>
      </c>
      <c r="I115" s="24" t="str">
        <f t="shared" si="4"/>
        <v/>
      </c>
      <c r="J115" s="22" t="str">
        <f t="shared" si="5"/>
        <v/>
      </c>
      <c r="P115" s="17"/>
      <c r="T115" s="13" t="str">
        <v>0</v>
      </c>
    </row>
    <row r="116" spans="1:20" x14ac:dyDescent="0.25">
      <c r="A116" s="17" t="s">
        <v>168</v>
      </c>
      <c r="B116" s="22" t="str">
        <f>IFERROR(VLOOKUP(A116,T_Final[],7,FALSE),"")</f>
        <v/>
      </c>
      <c r="C116" s="15" t="str">
        <v>0</v>
      </c>
      <c r="D116" s="11" t="str">
        <v>0</v>
      </c>
      <c r="E116" s="11" t="str">
        <v>1</v>
      </c>
      <c r="F116" s="22" t="str">
        <f t="shared" si="3"/>
        <v>0</v>
      </c>
      <c r="G116" s="11" t="str">
        <v>0</v>
      </c>
      <c r="H116" s="11" t="str">
        <v>0</v>
      </c>
      <c r="I116" s="24" t="str">
        <f t="shared" si="4"/>
        <v/>
      </c>
      <c r="J116" s="22" t="str">
        <f t="shared" si="5"/>
        <v/>
      </c>
      <c r="P116" s="17"/>
      <c r="T116" s="13" t="str">
        <v>0</v>
      </c>
    </row>
    <row r="117" spans="1:20" x14ac:dyDescent="0.25">
      <c r="A117" s="17" t="s">
        <v>127</v>
      </c>
      <c r="B117" s="22" t="str">
        <f>IFERROR(VLOOKUP(A117,T_Final[],7,FALSE),"")</f>
        <v/>
      </c>
      <c r="C117" s="15" t="str">
        <v>0</v>
      </c>
      <c r="D117" s="11" t="str">
        <v>0</v>
      </c>
      <c r="E117" s="11" t="str">
        <v>1</v>
      </c>
      <c r="F117" s="22" t="str">
        <f t="shared" si="3"/>
        <v>0</v>
      </c>
      <c r="G117" s="11" t="str">
        <v>0</v>
      </c>
      <c r="H117" s="11" t="str">
        <v>0</v>
      </c>
      <c r="I117" s="24" t="str">
        <f t="shared" si="4"/>
        <v/>
      </c>
      <c r="J117" s="22" t="str">
        <f t="shared" si="5"/>
        <v/>
      </c>
      <c r="P117" s="17"/>
      <c r="T117" s="13" t="str">
        <v>0</v>
      </c>
    </row>
    <row r="118" spans="1:20" x14ac:dyDescent="0.25">
      <c r="A118" s="17" t="s">
        <v>155</v>
      </c>
      <c r="B118" s="22" t="str">
        <f>IFERROR(VLOOKUP(A118,T_Final[],7,FALSE),"")</f>
        <v/>
      </c>
      <c r="C118" s="15" t="str">
        <v>0</v>
      </c>
      <c r="D118" s="11" t="str">
        <v>0</v>
      </c>
      <c r="E118" s="11" t="str">
        <v>1</v>
      </c>
      <c r="F118" s="22" t="str">
        <f t="shared" si="3"/>
        <v>0</v>
      </c>
      <c r="G118" s="11" t="str">
        <v>0</v>
      </c>
      <c r="H118" s="11" t="str">
        <v>0</v>
      </c>
      <c r="I118" s="24" t="str">
        <f t="shared" si="4"/>
        <v/>
      </c>
      <c r="J118" s="22" t="str">
        <f t="shared" si="5"/>
        <v/>
      </c>
      <c r="P118" s="17"/>
      <c r="T118" s="13" t="str">
        <v>0</v>
      </c>
    </row>
    <row r="119" spans="1:20" x14ac:dyDescent="0.25">
      <c r="A119" s="17" t="s">
        <v>141</v>
      </c>
      <c r="B119" s="22" t="str">
        <f>IFERROR(VLOOKUP(A119,T_Final[],7,FALSE),"")</f>
        <v/>
      </c>
      <c r="C119" s="15" t="str">
        <v>0</v>
      </c>
      <c r="D119" s="11" t="str">
        <v>0</v>
      </c>
      <c r="E119" s="11" t="str">
        <v>1</v>
      </c>
      <c r="F119" s="22" t="str">
        <f t="shared" si="3"/>
        <v>0</v>
      </c>
      <c r="G119" s="11" t="str">
        <v>0</v>
      </c>
      <c r="H119" s="11" t="str">
        <v>0</v>
      </c>
      <c r="I119" s="24" t="str">
        <f t="shared" si="4"/>
        <v/>
      </c>
      <c r="J119" s="22" t="str">
        <f t="shared" si="5"/>
        <v/>
      </c>
      <c r="P119" s="17"/>
      <c r="T119" s="13" t="str">
        <v>0</v>
      </c>
    </row>
    <row r="120" spans="1:20" x14ac:dyDescent="0.25">
      <c r="A120" s="17" t="s">
        <v>169</v>
      </c>
      <c r="B120" s="22" t="str">
        <f>IFERROR(VLOOKUP(A120,T_Final[],7,FALSE),"")</f>
        <v/>
      </c>
      <c r="C120" s="15" t="str">
        <v>0</v>
      </c>
      <c r="D120" s="11" t="str">
        <v>0</v>
      </c>
      <c r="E120" s="11" t="str">
        <v>1</v>
      </c>
      <c r="F120" s="22" t="str">
        <f t="shared" si="3"/>
        <v>0</v>
      </c>
      <c r="G120" s="11" t="str">
        <v>0</v>
      </c>
      <c r="H120" s="11" t="str">
        <v>0</v>
      </c>
      <c r="I120" s="24" t="str">
        <f t="shared" si="4"/>
        <v/>
      </c>
      <c r="J120" s="22" t="str">
        <f t="shared" si="5"/>
        <v/>
      </c>
      <c r="P120" s="17"/>
      <c r="T120" s="13" t="str">
        <v>0</v>
      </c>
    </row>
    <row r="121" spans="1:20" x14ac:dyDescent="0.25">
      <c r="A121" s="17" t="s">
        <v>125</v>
      </c>
      <c r="B121" s="22" t="str">
        <f>IFERROR(VLOOKUP(A121,T_Final[],7,FALSE),"")</f>
        <v/>
      </c>
      <c r="C121" s="15" t="str">
        <v>0</v>
      </c>
      <c r="D121" s="11" t="str">
        <v>0</v>
      </c>
      <c r="E121" s="11" t="str">
        <v>8</v>
      </c>
      <c r="F121" s="22" t="str">
        <f t="shared" si="3"/>
        <v>0</v>
      </c>
      <c r="G121" s="11" t="str">
        <v>0</v>
      </c>
      <c r="H121" s="11" t="str">
        <v>0</v>
      </c>
      <c r="I121" s="24" t="str">
        <f t="shared" si="4"/>
        <v/>
      </c>
      <c r="J121" s="22" t="str">
        <f t="shared" si="5"/>
        <v/>
      </c>
      <c r="P121" s="17"/>
      <c r="T121" s="13" t="str">
        <v>0</v>
      </c>
    </row>
    <row r="122" spans="1:20" x14ac:dyDescent="0.25">
      <c r="A122" s="17" t="s">
        <v>153</v>
      </c>
      <c r="B122" s="22" t="str">
        <f>IFERROR(VLOOKUP(A122,T_Final[],7,FALSE),"")</f>
        <v/>
      </c>
      <c r="C122" s="15" t="str">
        <v>0</v>
      </c>
      <c r="D122" s="11" t="str">
        <v>0</v>
      </c>
      <c r="E122" s="11" t="str">
        <v>8</v>
      </c>
      <c r="F122" s="22" t="str">
        <f t="shared" si="3"/>
        <v>0</v>
      </c>
      <c r="G122" s="11" t="str">
        <v>0</v>
      </c>
      <c r="H122" s="11" t="str">
        <v>0</v>
      </c>
      <c r="I122" s="24" t="str">
        <f t="shared" si="4"/>
        <v/>
      </c>
      <c r="J122" s="22" t="str">
        <f t="shared" si="5"/>
        <v/>
      </c>
      <c r="P122" s="17"/>
      <c r="T122" s="13" t="str">
        <v>0</v>
      </c>
    </row>
    <row r="123" spans="1:20" x14ac:dyDescent="0.25">
      <c r="A123" s="17" t="s">
        <v>139</v>
      </c>
      <c r="B123" s="22" t="str">
        <f>IFERROR(VLOOKUP(A123,T_Final[],7,FALSE),"")</f>
        <v/>
      </c>
      <c r="C123" s="15" t="str">
        <v>0</v>
      </c>
      <c r="D123" s="11" t="str">
        <v>0</v>
      </c>
      <c r="E123" s="11" t="str">
        <v>8</v>
      </c>
      <c r="F123" s="22" t="str">
        <f t="shared" si="3"/>
        <v>0</v>
      </c>
      <c r="G123" s="11" t="str">
        <v>0</v>
      </c>
      <c r="H123" s="11" t="str">
        <v>0</v>
      </c>
      <c r="I123" s="24" t="str">
        <f t="shared" si="4"/>
        <v/>
      </c>
      <c r="J123" s="22" t="str">
        <f t="shared" si="5"/>
        <v/>
      </c>
      <c r="P123" s="17"/>
      <c r="T123" s="13" t="str">
        <v>0</v>
      </c>
    </row>
    <row r="124" spans="1:20" x14ac:dyDescent="0.25">
      <c r="A124" s="17" t="s">
        <v>167</v>
      </c>
      <c r="B124" s="22" t="str">
        <f>IFERROR(VLOOKUP(A124,T_Final[],7,FALSE),"")</f>
        <v/>
      </c>
      <c r="C124" s="15" t="str">
        <v>0</v>
      </c>
      <c r="D124" s="11" t="str">
        <v>0</v>
      </c>
      <c r="E124" s="11" t="str">
        <v>8</v>
      </c>
      <c r="F124" s="22" t="str">
        <f t="shared" si="3"/>
        <v>0</v>
      </c>
      <c r="G124" s="11" t="str">
        <v>0</v>
      </c>
      <c r="H124" s="11" t="str">
        <v>0</v>
      </c>
      <c r="I124" s="24" t="str">
        <f t="shared" si="4"/>
        <v/>
      </c>
      <c r="J124" s="22" t="str">
        <f t="shared" si="5"/>
        <v/>
      </c>
      <c r="P124" s="17"/>
      <c r="T124" s="13" t="str">
        <v>0</v>
      </c>
    </row>
    <row r="125" spans="1:20" x14ac:dyDescent="0.25">
      <c r="A125" s="17" t="s">
        <v>260</v>
      </c>
      <c r="B125" s="22" t="str">
        <f>IFERROR(VLOOKUP(A125,T_Final[],7,FALSE),"")</f>
        <v/>
      </c>
      <c r="C125" s="15" t="str">
        <v>0</v>
      </c>
      <c r="D125" s="11" t="str">
        <v>0</v>
      </c>
      <c r="E125" s="11" t="str">
        <v>1</v>
      </c>
      <c r="F125" s="22" t="str">
        <f t="shared" si="3"/>
        <v>0</v>
      </c>
      <c r="G125" s="11" t="str">
        <v>0</v>
      </c>
      <c r="H125" s="11" t="str">
        <v>0</v>
      </c>
      <c r="I125" s="24" t="str">
        <f t="shared" si="4"/>
        <v/>
      </c>
      <c r="J125" s="22" t="str">
        <f t="shared" si="5"/>
        <v/>
      </c>
      <c r="P125" s="17"/>
      <c r="T125" s="13" t="str">
        <v>0</v>
      </c>
    </row>
    <row r="126" spans="1:20" x14ac:dyDescent="0.25">
      <c r="A126" s="17" t="s">
        <v>261</v>
      </c>
      <c r="B126" s="22" t="str">
        <f>IFERROR(VLOOKUP(A126,T_Final[],7,FALSE),"")</f>
        <v/>
      </c>
      <c r="C126" s="15" t="str">
        <v>0</v>
      </c>
      <c r="D126" s="11" t="str">
        <v>0</v>
      </c>
      <c r="E126" s="11" t="str">
        <v>1</v>
      </c>
      <c r="F126" s="22" t="str">
        <f t="shared" si="3"/>
        <v>0</v>
      </c>
      <c r="G126" s="11" t="str">
        <v>0</v>
      </c>
      <c r="H126" s="11" t="str">
        <v>0</v>
      </c>
      <c r="I126" s="24" t="str">
        <f t="shared" si="4"/>
        <v/>
      </c>
      <c r="J126" s="22" t="str">
        <f t="shared" si="5"/>
        <v/>
      </c>
      <c r="P126" s="17"/>
      <c r="T126" s="13" t="str">
        <v>0</v>
      </c>
    </row>
    <row r="127" spans="1:20" x14ac:dyDescent="0.25">
      <c r="A127" s="17" t="s">
        <v>262</v>
      </c>
      <c r="B127" s="22" t="str">
        <f>IFERROR(VLOOKUP(A127,T_Final[],7,FALSE),"")</f>
        <v/>
      </c>
      <c r="C127" s="15" t="str">
        <v>0</v>
      </c>
      <c r="D127" s="11" t="str">
        <v>0</v>
      </c>
      <c r="E127" s="11" t="str">
        <v>1</v>
      </c>
      <c r="F127" s="22" t="str">
        <f t="shared" si="3"/>
        <v>0</v>
      </c>
      <c r="G127" s="11" t="str">
        <v>0</v>
      </c>
      <c r="H127" s="11" t="str">
        <v>0</v>
      </c>
      <c r="I127" s="24" t="str">
        <f t="shared" si="4"/>
        <v/>
      </c>
      <c r="J127" s="22" t="str">
        <f t="shared" si="5"/>
        <v/>
      </c>
      <c r="P127" s="17"/>
      <c r="T127" s="13" t="str">
        <v>0</v>
      </c>
    </row>
    <row r="128" spans="1:20" x14ac:dyDescent="0.25">
      <c r="A128" s="17" t="s">
        <v>263</v>
      </c>
      <c r="B128" s="22" t="str">
        <f>IFERROR(VLOOKUP(A128,T_Final[],7,FALSE),"")</f>
        <v/>
      </c>
      <c r="C128" s="15" t="str">
        <v>0</v>
      </c>
      <c r="D128" s="11" t="str">
        <v>0</v>
      </c>
      <c r="E128" s="11" t="str">
        <v>1</v>
      </c>
      <c r="F128" s="22" t="str">
        <f t="shared" si="3"/>
        <v>0</v>
      </c>
      <c r="G128" s="11" t="str">
        <v>0</v>
      </c>
      <c r="H128" s="11" t="str">
        <v>0</v>
      </c>
      <c r="I128" s="24" t="str">
        <f t="shared" si="4"/>
        <v/>
      </c>
      <c r="J128" s="22" t="str">
        <f t="shared" si="5"/>
        <v/>
      </c>
      <c r="P128" s="17"/>
      <c r="T128" s="13" t="str">
        <v>0</v>
      </c>
    </row>
    <row r="129" spans="1:20" x14ac:dyDescent="0.25">
      <c r="A129" s="17" t="s">
        <v>264</v>
      </c>
      <c r="B129" s="22" t="str">
        <f>IFERROR(VLOOKUP(A129,T_Final[],7,FALSE),"")</f>
        <v/>
      </c>
      <c r="C129" s="15" t="str">
        <v>0</v>
      </c>
      <c r="D129" s="11" t="str">
        <v>0</v>
      </c>
      <c r="E129" s="11" t="str">
        <v>1</v>
      </c>
      <c r="F129" s="22" t="str">
        <f t="shared" si="3"/>
        <v>0</v>
      </c>
      <c r="G129" s="11" t="str">
        <v>0</v>
      </c>
      <c r="H129" s="11" t="str">
        <v>0</v>
      </c>
      <c r="I129" s="24" t="str">
        <f t="shared" si="4"/>
        <v/>
      </c>
      <c r="J129" s="22" t="str">
        <f t="shared" si="5"/>
        <v/>
      </c>
      <c r="P129" s="17"/>
      <c r="T129" s="13" t="str">
        <v>0</v>
      </c>
    </row>
    <row r="130" spans="1:20" x14ac:dyDescent="0.25">
      <c r="A130" s="17" t="s">
        <v>180</v>
      </c>
      <c r="B130" s="22">
        <f>IFERROR(VLOOKUP(A130,T_Final[],7,FALSE),"")</f>
        <v>1</v>
      </c>
      <c r="C130" s="15" t="str">
        <v>Informel</v>
      </c>
      <c r="D130" s="11" t="str">
        <v>0</v>
      </c>
      <c r="E130" s="11" t="str">
        <v>1</v>
      </c>
      <c r="F130" s="22">
        <f t="shared" si="3"/>
        <v>1</v>
      </c>
      <c r="G130" s="11">
        <v>675</v>
      </c>
      <c r="H130" s="11">
        <v>500</v>
      </c>
      <c r="I130" s="24">
        <f t="shared" si="4"/>
        <v>33.75</v>
      </c>
      <c r="J130" s="22">
        <f t="shared" si="5"/>
        <v>2</v>
      </c>
      <c r="P130" s="17"/>
      <c r="T130" s="13" t="str">
        <v>0</v>
      </c>
    </row>
    <row r="131" spans="1:20" x14ac:dyDescent="0.25">
      <c r="A131" s="17" t="s">
        <v>265</v>
      </c>
      <c r="B131" s="22" t="str">
        <f>IFERROR(VLOOKUP(A131,T_Final[],7,FALSE),"")</f>
        <v/>
      </c>
      <c r="C131" s="15" t="str">
        <v>0</v>
      </c>
      <c r="D131" s="11" t="str">
        <v>0</v>
      </c>
      <c r="E131" s="11" t="str">
        <v>1</v>
      </c>
      <c r="F131" s="22" t="str">
        <f t="shared" si="3"/>
        <v>0</v>
      </c>
      <c r="G131" s="11" t="str">
        <v>0</v>
      </c>
      <c r="H131" s="11" t="str">
        <v>0</v>
      </c>
      <c r="I131" s="24" t="str">
        <f t="shared" si="4"/>
        <v/>
      </c>
      <c r="J131" s="22" t="str">
        <f t="shared" si="5"/>
        <v/>
      </c>
      <c r="P131" s="17"/>
      <c r="T131" s="13" t="str">
        <v>0</v>
      </c>
    </row>
    <row r="132" spans="1:20" x14ac:dyDescent="0.25">
      <c r="A132" s="17" t="s">
        <v>266</v>
      </c>
      <c r="B132" s="22" t="str">
        <f>IFERROR(VLOOKUP(A132,T_Final[],7,FALSE),"")</f>
        <v/>
      </c>
      <c r="C132" s="15" t="str">
        <v>0</v>
      </c>
      <c r="D132" s="11" t="str">
        <v>0</v>
      </c>
      <c r="E132" s="11" t="str">
        <v>1</v>
      </c>
      <c r="F132" s="22" t="str">
        <f t="shared" si="3"/>
        <v>0</v>
      </c>
      <c r="G132" s="11" t="str">
        <v>0</v>
      </c>
      <c r="H132" s="11" t="str">
        <v>0</v>
      </c>
      <c r="I132" s="24" t="str">
        <f t="shared" si="4"/>
        <v/>
      </c>
      <c r="J132" s="22" t="str">
        <f t="shared" si="5"/>
        <v/>
      </c>
      <c r="P132" s="17"/>
      <c r="T132" s="13" t="str">
        <v>0</v>
      </c>
    </row>
    <row r="133" spans="1:20" x14ac:dyDescent="0.25">
      <c r="A133" s="17" t="s">
        <v>267</v>
      </c>
      <c r="B133" s="22" t="str">
        <f>IFERROR(VLOOKUP(A133,T_Final[],7,FALSE),"")</f>
        <v/>
      </c>
      <c r="C133" s="15" t="str">
        <v>0</v>
      </c>
      <c r="D133" s="11" t="str">
        <v>0</v>
      </c>
      <c r="E133" s="11" t="str">
        <v>8</v>
      </c>
      <c r="F133" s="22" t="str">
        <f t="shared" si="3"/>
        <v>0</v>
      </c>
      <c r="G133" s="11" t="str">
        <v>0</v>
      </c>
      <c r="H133" s="11" t="str">
        <v>0</v>
      </c>
      <c r="I133" s="24" t="str">
        <f t="shared" si="4"/>
        <v/>
      </c>
      <c r="J133" s="22" t="str">
        <f t="shared" si="5"/>
        <v/>
      </c>
      <c r="P133" s="17"/>
      <c r="T133" s="13" t="str">
        <v>0</v>
      </c>
    </row>
    <row r="134" spans="1:20" x14ac:dyDescent="0.25">
      <c r="A134" s="17" t="s">
        <v>181</v>
      </c>
      <c r="B134" s="22">
        <f>IFERROR(VLOOKUP(A134,T_Final[],7,FALSE),"")</f>
        <v>1</v>
      </c>
      <c r="C134" s="15" t="str">
        <v>Informel</v>
      </c>
      <c r="D134" s="11" t="str">
        <v>0</v>
      </c>
      <c r="E134" s="11" t="str">
        <v>8</v>
      </c>
      <c r="F134" s="22">
        <f t="shared" ref="F134:F197" si="6">IFERROR(SUM(D134+E134)*B134,"0")</f>
        <v>8</v>
      </c>
      <c r="G134" s="11">
        <v>405</v>
      </c>
      <c r="H134" s="11">
        <v>500</v>
      </c>
      <c r="I134" s="24">
        <f t="shared" ref="I134:I197" si="7">IFERROR(G134*H134/10000*B134,"")</f>
        <v>20.25</v>
      </c>
      <c r="J134" s="22">
        <f t="shared" ref="J134:J197" si="8">IFERROR(SUM(B134*2),"")</f>
        <v>2</v>
      </c>
      <c r="P134" s="17"/>
      <c r="T134" s="13" t="str">
        <v>0</v>
      </c>
    </row>
    <row r="135" spans="1:20" x14ac:dyDescent="0.25">
      <c r="A135" s="17" t="s">
        <v>268</v>
      </c>
      <c r="B135" s="22" t="str">
        <f>IFERROR(VLOOKUP(A135,T_Final[],7,FALSE),"")</f>
        <v/>
      </c>
      <c r="C135" s="15" t="str">
        <v>0</v>
      </c>
      <c r="D135" s="11" t="str">
        <v>0</v>
      </c>
      <c r="E135" s="11" t="str">
        <v>8</v>
      </c>
      <c r="F135" s="22" t="str">
        <f t="shared" si="6"/>
        <v>0</v>
      </c>
      <c r="G135" s="11" t="str">
        <v>0</v>
      </c>
      <c r="H135" s="11" t="str">
        <v>0</v>
      </c>
      <c r="I135" s="24" t="str">
        <f t="shared" si="7"/>
        <v/>
      </c>
      <c r="J135" s="22" t="str">
        <f t="shared" si="8"/>
        <v/>
      </c>
      <c r="P135" s="17"/>
      <c r="T135" s="13" t="str">
        <v>0</v>
      </c>
    </row>
    <row r="136" spans="1:20" x14ac:dyDescent="0.25">
      <c r="A136" s="17" t="s">
        <v>269</v>
      </c>
      <c r="B136" s="22" t="str">
        <f>IFERROR(VLOOKUP(A136,T_Final[],7,FALSE),"")</f>
        <v/>
      </c>
      <c r="C136" s="15" t="str">
        <v>0</v>
      </c>
      <c r="D136" s="11" t="str">
        <v>0</v>
      </c>
      <c r="E136" s="11" t="str">
        <v>8</v>
      </c>
      <c r="F136" s="22" t="str">
        <f t="shared" si="6"/>
        <v>0</v>
      </c>
      <c r="G136" s="11" t="str">
        <v>0</v>
      </c>
      <c r="H136" s="11" t="str">
        <v>0</v>
      </c>
      <c r="I136" s="24" t="str">
        <f t="shared" si="7"/>
        <v/>
      </c>
      <c r="J136" s="22" t="str">
        <f t="shared" si="8"/>
        <v/>
      </c>
      <c r="P136" s="17"/>
      <c r="T136" s="13" t="str">
        <v>0</v>
      </c>
    </row>
    <row r="137" spans="1:20" x14ac:dyDescent="0.25">
      <c r="A137" s="17" t="s">
        <v>270</v>
      </c>
      <c r="B137" s="22" t="str">
        <f>IFERROR(VLOOKUP(A137,T_Final[],7,FALSE),"")</f>
        <v/>
      </c>
      <c r="C137" s="15" t="str">
        <v>0</v>
      </c>
      <c r="D137" s="11" t="str">
        <v>0</v>
      </c>
      <c r="E137" s="11" t="str">
        <v>6</v>
      </c>
      <c r="F137" s="22" t="str">
        <f t="shared" si="6"/>
        <v>0</v>
      </c>
      <c r="G137" s="11" t="str">
        <v>0</v>
      </c>
      <c r="H137" s="11" t="str">
        <v>0</v>
      </c>
      <c r="I137" s="24" t="str">
        <f t="shared" si="7"/>
        <v/>
      </c>
      <c r="J137" s="22" t="str">
        <f t="shared" si="8"/>
        <v/>
      </c>
      <c r="P137" s="17"/>
      <c r="T137" s="13" t="str">
        <v>0</v>
      </c>
    </row>
    <row r="138" spans="1:20" x14ac:dyDescent="0.25">
      <c r="A138" s="17" t="s">
        <v>271</v>
      </c>
      <c r="B138" s="22" t="str">
        <f>IFERROR(VLOOKUP(A138,T_Final[],7,FALSE),"")</f>
        <v/>
      </c>
      <c r="C138" s="15" t="str">
        <v>0</v>
      </c>
      <c r="D138" s="11" t="str">
        <v>0</v>
      </c>
      <c r="E138" s="11" t="str">
        <v>6</v>
      </c>
      <c r="F138" s="22" t="str">
        <f t="shared" si="6"/>
        <v>0</v>
      </c>
      <c r="G138" s="11" t="str">
        <v>0</v>
      </c>
      <c r="H138" s="11" t="str">
        <v>0</v>
      </c>
      <c r="I138" s="24" t="str">
        <f t="shared" si="7"/>
        <v/>
      </c>
      <c r="J138" s="22" t="str">
        <f t="shared" si="8"/>
        <v/>
      </c>
      <c r="P138" s="17"/>
      <c r="T138" s="13" t="str">
        <v>0</v>
      </c>
    </row>
    <row r="139" spans="1:20" x14ac:dyDescent="0.25">
      <c r="A139" s="17" t="s">
        <v>272</v>
      </c>
      <c r="B139" s="22" t="str">
        <f>IFERROR(VLOOKUP(A139,T_Final[],7,FALSE),"")</f>
        <v/>
      </c>
      <c r="C139" s="15" t="str">
        <v>0</v>
      </c>
      <c r="D139" s="11" t="str">
        <v>0</v>
      </c>
      <c r="E139" s="11" t="str">
        <v>6</v>
      </c>
      <c r="F139" s="22" t="str">
        <f t="shared" si="6"/>
        <v>0</v>
      </c>
      <c r="G139" s="11" t="str">
        <v>0</v>
      </c>
      <c r="H139" s="11" t="str">
        <v>0</v>
      </c>
      <c r="I139" s="24" t="str">
        <f t="shared" si="7"/>
        <v/>
      </c>
      <c r="J139" s="22" t="str">
        <f t="shared" si="8"/>
        <v/>
      </c>
      <c r="P139" s="17"/>
      <c r="T139" s="13" t="str">
        <v>0</v>
      </c>
    </row>
    <row r="140" spans="1:20" x14ac:dyDescent="0.25">
      <c r="A140" s="17" t="s">
        <v>273</v>
      </c>
      <c r="B140" s="22" t="str">
        <f>IFERROR(VLOOKUP(A140,T_Final[],7,FALSE),"")</f>
        <v/>
      </c>
      <c r="C140" s="15" t="str">
        <v>0</v>
      </c>
      <c r="D140" s="11" t="str">
        <v>0</v>
      </c>
      <c r="E140" s="11" t="str">
        <v>6</v>
      </c>
      <c r="F140" s="22" t="str">
        <f t="shared" si="6"/>
        <v>0</v>
      </c>
      <c r="G140" s="11" t="str">
        <v>0</v>
      </c>
      <c r="H140" s="11" t="str">
        <v>0</v>
      </c>
      <c r="I140" s="24" t="str">
        <f t="shared" si="7"/>
        <v/>
      </c>
      <c r="J140" s="22" t="str">
        <f t="shared" si="8"/>
        <v/>
      </c>
      <c r="P140" s="17"/>
      <c r="T140" s="13" t="str">
        <v>0</v>
      </c>
    </row>
    <row r="141" spans="1:20" x14ac:dyDescent="0.25">
      <c r="A141" s="17" t="s">
        <v>122</v>
      </c>
      <c r="B141" s="22" t="str">
        <f>IFERROR(VLOOKUP(A141,T_Final[],7,FALSE),"")</f>
        <v/>
      </c>
      <c r="C141" s="15" t="str">
        <v>0</v>
      </c>
      <c r="D141" s="11" t="str">
        <v>4</v>
      </c>
      <c r="E141" s="11" t="str">
        <v>0</v>
      </c>
      <c r="F141" s="22" t="str">
        <f t="shared" si="6"/>
        <v>0</v>
      </c>
      <c r="G141" s="11" t="str">
        <v>0</v>
      </c>
      <c r="H141" s="11" t="str">
        <v>0</v>
      </c>
      <c r="I141" s="24" t="str">
        <f t="shared" si="7"/>
        <v/>
      </c>
      <c r="J141" s="22" t="str">
        <f t="shared" si="8"/>
        <v/>
      </c>
      <c r="P141" s="17"/>
      <c r="T141" s="13" t="str">
        <v>0</v>
      </c>
    </row>
    <row r="142" spans="1:20" x14ac:dyDescent="0.25">
      <c r="A142" s="17" t="s">
        <v>150</v>
      </c>
      <c r="B142" s="22" t="str">
        <f>IFERROR(VLOOKUP(A142,T_Final[],7,FALSE),"")</f>
        <v/>
      </c>
      <c r="C142" s="15" t="str">
        <v>0</v>
      </c>
      <c r="D142" s="11" t="str">
        <v>4</v>
      </c>
      <c r="E142" s="11" t="str">
        <v>0</v>
      </c>
      <c r="F142" s="22" t="str">
        <f t="shared" si="6"/>
        <v>0</v>
      </c>
      <c r="G142" s="11" t="str">
        <v>0</v>
      </c>
      <c r="H142" s="11" t="str">
        <v>0</v>
      </c>
      <c r="I142" s="24" t="str">
        <f t="shared" si="7"/>
        <v/>
      </c>
      <c r="J142" s="22" t="str">
        <f t="shared" si="8"/>
        <v/>
      </c>
      <c r="P142" s="17"/>
      <c r="T142" s="13" t="str">
        <v>0</v>
      </c>
    </row>
    <row r="143" spans="1:20" x14ac:dyDescent="0.25">
      <c r="A143" s="17" t="s">
        <v>136</v>
      </c>
      <c r="B143" s="22" t="str">
        <f>IFERROR(VLOOKUP(A143,T_Final[],7,FALSE),"")</f>
        <v/>
      </c>
      <c r="C143" s="15" t="str">
        <v>0</v>
      </c>
      <c r="D143" s="11" t="str">
        <v>4</v>
      </c>
      <c r="E143" s="11" t="str">
        <v>0</v>
      </c>
      <c r="F143" s="22" t="str">
        <f t="shared" si="6"/>
        <v>0</v>
      </c>
      <c r="G143" s="11" t="str">
        <v>0</v>
      </c>
      <c r="H143" s="11" t="str">
        <v>0</v>
      </c>
      <c r="I143" s="24" t="str">
        <f t="shared" si="7"/>
        <v/>
      </c>
      <c r="J143" s="22" t="str">
        <f t="shared" si="8"/>
        <v/>
      </c>
      <c r="P143" s="17"/>
      <c r="T143" s="13" t="str">
        <v>0</v>
      </c>
    </row>
    <row r="144" spans="1:20" x14ac:dyDescent="0.25">
      <c r="A144" s="17" t="s">
        <v>164</v>
      </c>
      <c r="B144" s="22" t="str">
        <f>IFERROR(VLOOKUP(A144,T_Final[],7,FALSE),"")</f>
        <v/>
      </c>
      <c r="C144" s="15" t="str">
        <v>0</v>
      </c>
      <c r="D144" s="11" t="str">
        <v>4</v>
      </c>
      <c r="E144" s="11" t="str">
        <v>0</v>
      </c>
      <c r="F144" s="22" t="str">
        <f t="shared" si="6"/>
        <v>0</v>
      </c>
      <c r="G144" s="11" t="str">
        <v>0</v>
      </c>
      <c r="H144" s="11" t="str">
        <v>0</v>
      </c>
      <c r="I144" s="24" t="str">
        <f t="shared" si="7"/>
        <v/>
      </c>
      <c r="J144" s="22" t="str">
        <f t="shared" si="8"/>
        <v/>
      </c>
      <c r="P144" s="17"/>
      <c r="T144" s="13" t="str">
        <v>0</v>
      </c>
    </row>
    <row r="145" spans="1:20" x14ac:dyDescent="0.25">
      <c r="A145" s="17" t="s">
        <v>123</v>
      </c>
      <c r="B145" s="22" t="str">
        <f>IFERROR(VLOOKUP(A145,T_Final[],7,FALSE),"")</f>
        <v/>
      </c>
      <c r="C145" s="15" t="str">
        <v>0</v>
      </c>
      <c r="D145" s="11" t="str">
        <v>6</v>
      </c>
      <c r="E145" s="11" t="str">
        <v>0</v>
      </c>
      <c r="F145" s="22" t="str">
        <f t="shared" si="6"/>
        <v>0</v>
      </c>
      <c r="G145" s="11" t="str">
        <v>0</v>
      </c>
      <c r="H145" s="11" t="str">
        <v>0</v>
      </c>
      <c r="I145" s="24" t="str">
        <f t="shared" si="7"/>
        <v/>
      </c>
      <c r="J145" s="22" t="str">
        <f t="shared" si="8"/>
        <v/>
      </c>
      <c r="P145" s="17"/>
      <c r="T145" s="13" t="str">
        <v>0</v>
      </c>
    </row>
    <row r="146" spans="1:20" x14ac:dyDescent="0.25">
      <c r="A146" s="17" t="s">
        <v>151</v>
      </c>
      <c r="B146" s="22" t="str">
        <f>IFERROR(VLOOKUP(A146,T_Final[],7,FALSE),"")</f>
        <v/>
      </c>
      <c r="C146" s="15" t="str">
        <v>0</v>
      </c>
      <c r="D146" s="11" t="str">
        <v>6</v>
      </c>
      <c r="E146" s="11" t="str">
        <v>0</v>
      </c>
      <c r="F146" s="22" t="str">
        <f t="shared" si="6"/>
        <v>0</v>
      </c>
      <c r="G146" s="11" t="str">
        <v>0</v>
      </c>
      <c r="H146" s="11" t="str">
        <v>0</v>
      </c>
      <c r="I146" s="24" t="str">
        <f t="shared" si="7"/>
        <v/>
      </c>
      <c r="J146" s="22" t="str">
        <f t="shared" si="8"/>
        <v/>
      </c>
      <c r="P146" s="17"/>
      <c r="T146" s="13" t="str">
        <v>0</v>
      </c>
    </row>
    <row r="147" spans="1:20" x14ac:dyDescent="0.25">
      <c r="A147" s="17" t="s">
        <v>137</v>
      </c>
      <c r="B147" s="22" t="str">
        <f>IFERROR(VLOOKUP(A147,T_Final[],7,FALSE),"")</f>
        <v/>
      </c>
      <c r="C147" s="15" t="str">
        <v>0</v>
      </c>
      <c r="D147" s="11" t="str">
        <v>6</v>
      </c>
      <c r="E147" s="11" t="str">
        <v>0</v>
      </c>
      <c r="F147" s="22" t="str">
        <f t="shared" si="6"/>
        <v>0</v>
      </c>
      <c r="G147" s="11" t="str">
        <v>0</v>
      </c>
      <c r="H147" s="11" t="str">
        <v>0</v>
      </c>
      <c r="I147" s="24" t="str">
        <f t="shared" si="7"/>
        <v/>
      </c>
      <c r="J147" s="22" t="str">
        <f t="shared" si="8"/>
        <v/>
      </c>
      <c r="P147" s="17"/>
      <c r="T147" s="13" t="str">
        <v>0</v>
      </c>
    </row>
    <row r="148" spans="1:20" x14ac:dyDescent="0.25">
      <c r="A148" s="17" t="s">
        <v>165</v>
      </c>
      <c r="B148" s="22" t="str">
        <f>IFERROR(VLOOKUP(A148,T_Final[],7,FALSE),"")</f>
        <v/>
      </c>
      <c r="C148" s="15" t="str">
        <v>0</v>
      </c>
      <c r="D148" s="11" t="str">
        <v>6</v>
      </c>
      <c r="E148" s="11" t="str">
        <v>0</v>
      </c>
      <c r="F148" s="22" t="str">
        <f t="shared" si="6"/>
        <v>0</v>
      </c>
      <c r="G148" s="11" t="str">
        <v>0</v>
      </c>
      <c r="H148" s="11" t="str">
        <v>0</v>
      </c>
      <c r="I148" s="24" t="str">
        <f t="shared" si="7"/>
        <v/>
      </c>
      <c r="J148" s="22" t="str">
        <f t="shared" si="8"/>
        <v/>
      </c>
      <c r="P148" s="17"/>
      <c r="T148" s="13" t="str">
        <v>0</v>
      </c>
    </row>
    <row r="149" spans="1:20" x14ac:dyDescent="0.25">
      <c r="A149" s="17" t="s">
        <v>124</v>
      </c>
      <c r="B149" s="22" t="str">
        <f>IFERROR(VLOOKUP(A149,T_Final[],7,FALSE),"")</f>
        <v/>
      </c>
      <c r="C149" s="15" t="str">
        <v>0</v>
      </c>
      <c r="D149" s="11" t="str">
        <v>8</v>
      </c>
      <c r="E149" s="11" t="str">
        <v>0</v>
      </c>
      <c r="F149" s="22" t="str">
        <f t="shared" si="6"/>
        <v>0</v>
      </c>
      <c r="G149" s="11" t="str">
        <v>0</v>
      </c>
      <c r="H149" s="11" t="str">
        <v>0</v>
      </c>
      <c r="I149" s="24" t="str">
        <f t="shared" si="7"/>
        <v/>
      </c>
      <c r="J149" s="22" t="str">
        <f t="shared" si="8"/>
        <v/>
      </c>
      <c r="P149" s="17"/>
      <c r="T149" s="13" t="str">
        <v>0</v>
      </c>
    </row>
    <row r="150" spans="1:20" x14ac:dyDescent="0.25">
      <c r="A150" s="17" t="s">
        <v>152</v>
      </c>
      <c r="B150" s="22" t="str">
        <f>IFERROR(VLOOKUP(A150,T_Final[],7,FALSE),"")</f>
        <v/>
      </c>
      <c r="C150" s="15" t="str">
        <v>0</v>
      </c>
      <c r="D150" s="11" t="str">
        <v>8</v>
      </c>
      <c r="E150" s="11" t="str">
        <v>0</v>
      </c>
      <c r="F150" s="22" t="str">
        <f t="shared" si="6"/>
        <v>0</v>
      </c>
      <c r="G150" s="11" t="str">
        <v>0</v>
      </c>
      <c r="H150" s="11" t="str">
        <v>0</v>
      </c>
      <c r="I150" s="24" t="str">
        <f t="shared" si="7"/>
        <v/>
      </c>
      <c r="J150" s="22" t="str">
        <f t="shared" si="8"/>
        <v/>
      </c>
      <c r="P150" s="17"/>
      <c r="T150" s="13" t="str">
        <v>0</v>
      </c>
    </row>
    <row r="151" spans="1:20" x14ac:dyDescent="0.25">
      <c r="A151" s="17" t="s">
        <v>138</v>
      </c>
      <c r="B151" s="22" t="str">
        <f>IFERROR(VLOOKUP(A151,T_Final[],7,FALSE),"")</f>
        <v/>
      </c>
      <c r="C151" s="15" t="str">
        <v>0</v>
      </c>
      <c r="D151" s="11" t="str">
        <v>8</v>
      </c>
      <c r="E151" s="11" t="str">
        <v>0</v>
      </c>
      <c r="F151" s="22" t="str">
        <f t="shared" si="6"/>
        <v>0</v>
      </c>
      <c r="G151" s="11" t="str">
        <v>0</v>
      </c>
      <c r="H151" s="11" t="str">
        <v>0</v>
      </c>
      <c r="I151" s="24" t="str">
        <f t="shared" si="7"/>
        <v/>
      </c>
      <c r="J151" s="22" t="str">
        <f t="shared" si="8"/>
        <v/>
      </c>
      <c r="P151" s="17"/>
      <c r="T151" s="13" t="str">
        <v>0</v>
      </c>
    </row>
    <row r="152" spans="1:20" x14ac:dyDescent="0.25">
      <c r="A152" s="17" t="s">
        <v>166</v>
      </c>
      <c r="B152" s="22" t="str">
        <f>IFERROR(VLOOKUP(A152,T_Final[],7,FALSE),"")</f>
        <v/>
      </c>
      <c r="C152" s="15" t="str">
        <v>0</v>
      </c>
      <c r="D152" s="11" t="str">
        <v>8</v>
      </c>
      <c r="E152" s="11" t="str">
        <v>0</v>
      </c>
      <c r="F152" s="22" t="str">
        <f t="shared" si="6"/>
        <v>0</v>
      </c>
      <c r="G152" s="11" t="str">
        <v>0</v>
      </c>
      <c r="H152" s="11" t="str">
        <v>0</v>
      </c>
      <c r="I152" s="24" t="str">
        <f t="shared" si="7"/>
        <v/>
      </c>
      <c r="J152" s="22" t="str">
        <f t="shared" si="8"/>
        <v/>
      </c>
      <c r="P152" s="17"/>
      <c r="T152" s="13" t="str">
        <v>0</v>
      </c>
    </row>
    <row r="153" spans="1:20" x14ac:dyDescent="0.25">
      <c r="A153" s="17" t="s">
        <v>274</v>
      </c>
      <c r="B153" s="22" t="str">
        <f>IFERROR(VLOOKUP(A153,T_Final[],7,FALSE),"")</f>
        <v/>
      </c>
      <c r="C153" s="15" t="str">
        <v>0</v>
      </c>
      <c r="D153" s="11" t="str">
        <v>0</v>
      </c>
      <c r="E153" s="11" t="str">
        <v>0</v>
      </c>
      <c r="F153" s="22" t="str">
        <f t="shared" si="6"/>
        <v>0</v>
      </c>
      <c r="G153" s="11" t="str">
        <v>0</v>
      </c>
      <c r="H153" s="11" t="str">
        <v>0</v>
      </c>
      <c r="I153" s="24" t="str">
        <f t="shared" si="7"/>
        <v/>
      </c>
      <c r="J153" s="22" t="str">
        <f t="shared" si="8"/>
        <v/>
      </c>
      <c r="P153" s="17"/>
      <c r="T153" s="13" t="str">
        <v>0</v>
      </c>
    </row>
    <row r="154" spans="1:20" x14ac:dyDescent="0.25">
      <c r="A154" s="17" t="s">
        <v>275</v>
      </c>
      <c r="B154" s="22" t="str">
        <f>IFERROR(VLOOKUP(A154,T_Final[],7,FALSE),"")</f>
        <v/>
      </c>
      <c r="C154" s="15" t="str">
        <v>0</v>
      </c>
      <c r="D154" s="11" t="str">
        <v>0</v>
      </c>
      <c r="E154" s="11" t="str">
        <v>0</v>
      </c>
      <c r="F154" s="22" t="str">
        <f t="shared" si="6"/>
        <v>0</v>
      </c>
      <c r="G154" s="11" t="str">
        <v>0</v>
      </c>
      <c r="H154" s="11" t="str">
        <v>0</v>
      </c>
      <c r="I154" s="24" t="str">
        <f t="shared" si="7"/>
        <v/>
      </c>
      <c r="J154" s="22" t="str">
        <f t="shared" si="8"/>
        <v/>
      </c>
      <c r="P154" s="17"/>
      <c r="T154" s="13" t="str">
        <v>0</v>
      </c>
    </row>
    <row r="155" spans="1:20" x14ac:dyDescent="0.25">
      <c r="A155" s="17" t="s">
        <v>276</v>
      </c>
      <c r="B155" s="22" t="str">
        <f>IFERROR(VLOOKUP(A155,T_Final[],7,FALSE),"")</f>
        <v/>
      </c>
      <c r="C155" s="15" t="str">
        <v>0</v>
      </c>
      <c r="D155" s="11" t="str">
        <v>0</v>
      </c>
      <c r="E155" s="11" t="str">
        <v>0</v>
      </c>
      <c r="F155" s="22" t="str">
        <f t="shared" si="6"/>
        <v>0</v>
      </c>
      <c r="G155" s="11" t="str">
        <v>0</v>
      </c>
      <c r="H155" s="11" t="str">
        <v>0</v>
      </c>
      <c r="I155" s="24" t="str">
        <f t="shared" si="7"/>
        <v/>
      </c>
      <c r="J155" s="22" t="str">
        <f t="shared" si="8"/>
        <v/>
      </c>
      <c r="P155" s="17"/>
      <c r="T155" s="13" t="str">
        <v>0</v>
      </c>
    </row>
    <row r="156" spans="1:20" x14ac:dyDescent="0.25">
      <c r="A156" s="17" t="s">
        <v>277</v>
      </c>
      <c r="B156" s="22" t="str">
        <f>IFERROR(VLOOKUP(A156,T_Final[],7,FALSE),"")</f>
        <v/>
      </c>
      <c r="C156" s="15" t="str">
        <v>0</v>
      </c>
      <c r="D156" s="11" t="str">
        <v>0</v>
      </c>
      <c r="E156" s="11" t="str">
        <v>0</v>
      </c>
      <c r="F156" s="22" t="str">
        <f t="shared" si="6"/>
        <v>0</v>
      </c>
      <c r="G156" s="11" t="str">
        <v>0</v>
      </c>
      <c r="H156" s="11" t="str">
        <v>0</v>
      </c>
      <c r="I156" s="24" t="str">
        <f t="shared" si="7"/>
        <v/>
      </c>
      <c r="J156" s="22" t="str">
        <f t="shared" si="8"/>
        <v/>
      </c>
      <c r="P156" s="17"/>
      <c r="T156" s="13" t="str">
        <v>0</v>
      </c>
    </row>
    <row r="157" spans="1:20" x14ac:dyDescent="0.25">
      <c r="A157" s="17" t="s">
        <v>278</v>
      </c>
      <c r="B157" s="22" t="str">
        <f>IFERROR(VLOOKUP(A157,T_Final[],7,FALSE),"")</f>
        <v/>
      </c>
      <c r="C157" s="15" t="str">
        <v>0</v>
      </c>
      <c r="D157" s="11" t="str">
        <v>0</v>
      </c>
      <c r="E157" s="11" t="str">
        <v>0</v>
      </c>
      <c r="F157" s="22" t="str">
        <f t="shared" si="6"/>
        <v>0</v>
      </c>
      <c r="G157" s="11" t="str">
        <v>0</v>
      </c>
      <c r="H157" s="11" t="str">
        <v>0</v>
      </c>
      <c r="I157" s="24" t="str">
        <f t="shared" si="7"/>
        <v/>
      </c>
      <c r="J157" s="22" t="str">
        <f t="shared" si="8"/>
        <v/>
      </c>
      <c r="P157" s="17"/>
      <c r="T157" s="13" t="str">
        <v>0</v>
      </c>
    </row>
    <row r="158" spans="1:20" x14ac:dyDescent="0.25">
      <c r="A158" s="17" t="s">
        <v>279</v>
      </c>
      <c r="B158" s="22" t="str">
        <f>IFERROR(VLOOKUP(A158,T_Final[],7,FALSE),"")</f>
        <v/>
      </c>
      <c r="C158" s="15" t="str">
        <v>0</v>
      </c>
      <c r="D158" s="11" t="str">
        <v>0</v>
      </c>
      <c r="E158" s="11" t="str">
        <v>0</v>
      </c>
      <c r="F158" s="22" t="str">
        <f t="shared" si="6"/>
        <v>0</v>
      </c>
      <c r="G158" s="11" t="str">
        <v>0</v>
      </c>
      <c r="H158" s="11" t="str">
        <v>0</v>
      </c>
      <c r="I158" s="24" t="str">
        <f t="shared" si="7"/>
        <v/>
      </c>
      <c r="J158" s="22" t="str">
        <f t="shared" si="8"/>
        <v/>
      </c>
      <c r="P158" s="17"/>
      <c r="T158" s="13" t="str">
        <v>0</v>
      </c>
    </row>
    <row r="159" spans="1:20" x14ac:dyDescent="0.25">
      <c r="A159" s="17" t="s">
        <v>280</v>
      </c>
      <c r="B159" s="22" t="str">
        <f>IFERROR(VLOOKUP(A159,T_Final[],7,FALSE),"")</f>
        <v/>
      </c>
      <c r="C159" s="15" t="str">
        <v>0</v>
      </c>
      <c r="D159" s="11" t="str">
        <v>0</v>
      </c>
      <c r="E159" s="11" t="str">
        <v>0</v>
      </c>
      <c r="F159" s="22" t="str">
        <f t="shared" si="6"/>
        <v>0</v>
      </c>
      <c r="G159" s="11" t="str">
        <v>0</v>
      </c>
      <c r="H159" s="11" t="str">
        <v>0</v>
      </c>
      <c r="I159" s="24" t="str">
        <f t="shared" si="7"/>
        <v/>
      </c>
      <c r="J159" s="22" t="str">
        <f t="shared" si="8"/>
        <v/>
      </c>
      <c r="P159" s="17"/>
      <c r="T159" s="13" t="str">
        <v>0</v>
      </c>
    </row>
    <row r="160" spans="1:20" x14ac:dyDescent="0.25">
      <c r="A160" s="17" t="s">
        <v>281</v>
      </c>
      <c r="B160" s="22" t="str">
        <f>IFERROR(VLOOKUP(A160,T_Final[],7,FALSE),"")</f>
        <v/>
      </c>
      <c r="C160" s="15" t="str">
        <v>0</v>
      </c>
      <c r="D160" s="11" t="str">
        <v>0</v>
      </c>
      <c r="E160" s="11" t="str">
        <v>0</v>
      </c>
      <c r="F160" s="22" t="str">
        <f t="shared" si="6"/>
        <v>0</v>
      </c>
      <c r="G160" s="11" t="str">
        <v>0</v>
      </c>
      <c r="H160" s="11" t="str">
        <v>0</v>
      </c>
      <c r="I160" s="24" t="str">
        <f t="shared" si="7"/>
        <v/>
      </c>
      <c r="J160" s="22" t="str">
        <f t="shared" si="8"/>
        <v/>
      </c>
      <c r="P160" s="17"/>
      <c r="T160" s="13" t="str">
        <v>0</v>
      </c>
    </row>
    <row r="161" spans="1:20" x14ac:dyDescent="0.25">
      <c r="A161" s="17" t="s">
        <v>282</v>
      </c>
      <c r="B161" s="22" t="str">
        <f>IFERROR(VLOOKUP(A161,T_Final[],7,FALSE),"")</f>
        <v/>
      </c>
      <c r="C161" s="15" t="str">
        <v>0</v>
      </c>
      <c r="D161" s="11" t="str">
        <v>0</v>
      </c>
      <c r="E161" s="11" t="str">
        <v>0</v>
      </c>
      <c r="F161" s="22" t="str">
        <f t="shared" si="6"/>
        <v>0</v>
      </c>
      <c r="G161" s="11" t="str">
        <v>0</v>
      </c>
      <c r="H161" s="11" t="str">
        <v>0</v>
      </c>
      <c r="I161" s="24" t="str">
        <f t="shared" si="7"/>
        <v/>
      </c>
      <c r="J161" s="22" t="str">
        <f t="shared" si="8"/>
        <v/>
      </c>
      <c r="P161" s="17"/>
      <c r="T161" s="13" t="str">
        <v>0</v>
      </c>
    </row>
    <row r="162" spans="1:20" x14ac:dyDescent="0.25">
      <c r="A162" s="17" t="s">
        <v>283</v>
      </c>
      <c r="B162" s="22" t="str">
        <f>IFERROR(VLOOKUP(A162,T_Final[],7,FALSE),"")</f>
        <v/>
      </c>
      <c r="C162" s="15" t="str">
        <v>0</v>
      </c>
      <c r="D162" s="11" t="str">
        <v>0</v>
      </c>
      <c r="E162" s="11" t="str">
        <v>0</v>
      </c>
      <c r="F162" s="22" t="str">
        <f t="shared" si="6"/>
        <v>0</v>
      </c>
      <c r="G162" s="11" t="str">
        <v>0</v>
      </c>
      <c r="H162" s="11" t="str">
        <v>0</v>
      </c>
      <c r="I162" s="24" t="str">
        <f t="shared" si="7"/>
        <v/>
      </c>
      <c r="J162" s="22" t="str">
        <f t="shared" si="8"/>
        <v/>
      </c>
      <c r="P162" s="17"/>
      <c r="T162" s="13" t="str">
        <v>0</v>
      </c>
    </row>
    <row r="163" spans="1:20" x14ac:dyDescent="0.25">
      <c r="A163" s="17" t="s">
        <v>284</v>
      </c>
      <c r="B163" s="22" t="str">
        <f>IFERROR(VLOOKUP(A163,T_Final[],7,FALSE),"")</f>
        <v/>
      </c>
      <c r="C163" s="15" t="str">
        <v>0</v>
      </c>
      <c r="D163" s="11" t="str">
        <v>0</v>
      </c>
      <c r="E163" s="11" t="str">
        <v>0</v>
      </c>
      <c r="F163" s="22" t="str">
        <f t="shared" si="6"/>
        <v>0</v>
      </c>
      <c r="G163" s="11" t="str">
        <v>0</v>
      </c>
      <c r="H163" s="11" t="str">
        <v>0</v>
      </c>
      <c r="I163" s="24" t="str">
        <f t="shared" si="7"/>
        <v/>
      </c>
      <c r="J163" s="22" t="str">
        <f t="shared" si="8"/>
        <v/>
      </c>
      <c r="P163" s="17"/>
      <c r="T163" s="13" t="str">
        <v>0</v>
      </c>
    </row>
    <row r="164" spans="1:20" x14ac:dyDescent="0.25">
      <c r="A164" s="17" t="s">
        <v>285</v>
      </c>
      <c r="B164" s="22" t="str">
        <f>IFERROR(VLOOKUP(A164,T_Final[],7,FALSE),"")</f>
        <v/>
      </c>
      <c r="C164" s="15" t="str">
        <v>0</v>
      </c>
      <c r="D164" s="11" t="str">
        <v>0</v>
      </c>
      <c r="E164" s="11" t="str">
        <v>0</v>
      </c>
      <c r="F164" s="22" t="str">
        <f t="shared" si="6"/>
        <v>0</v>
      </c>
      <c r="G164" s="11" t="str">
        <v>0</v>
      </c>
      <c r="H164" s="11" t="str">
        <v>0</v>
      </c>
      <c r="I164" s="24" t="str">
        <f t="shared" si="7"/>
        <v/>
      </c>
      <c r="J164" s="22" t="str">
        <f t="shared" si="8"/>
        <v/>
      </c>
      <c r="P164" s="17"/>
      <c r="T164" s="13" t="str">
        <v>0</v>
      </c>
    </row>
    <row r="165" spans="1:20" x14ac:dyDescent="0.25">
      <c r="A165" s="17" t="s">
        <v>286</v>
      </c>
      <c r="B165" s="22" t="str">
        <f>IFERROR(VLOOKUP(A165,T_Final[],7,FALSE),"")</f>
        <v/>
      </c>
      <c r="C165" s="15" t="str">
        <v>0</v>
      </c>
      <c r="D165" s="11" t="str">
        <v>6</v>
      </c>
      <c r="E165" s="11" t="str">
        <v>0</v>
      </c>
      <c r="F165" s="22" t="str">
        <f t="shared" si="6"/>
        <v>0</v>
      </c>
      <c r="G165" s="11" t="str">
        <v>0</v>
      </c>
      <c r="H165" s="11" t="str">
        <v>0</v>
      </c>
      <c r="I165" s="24" t="str">
        <f t="shared" si="7"/>
        <v/>
      </c>
      <c r="J165" s="22" t="str">
        <f t="shared" si="8"/>
        <v/>
      </c>
      <c r="P165" s="17"/>
      <c r="T165" s="13" t="str">
        <v>0</v>
      </c>
    </row>
    <row r="166" spans="1:20" x14ac:dyDescent="0.25">
      <c r="A166" s="17" t="s">
        <v>287</v>
      </c>
      <c r="B166" s="22" t="str">
        <f>IFERROR(VLOOKUP(A166,T_Final[],7,FALSE),"")</f>
        <v/>
      </c>
      <c r="C166" s="15" t="str">
        <v>0</v>
      </c>
      <c r="D166" s="11" t="str">
        <v>6</v>
      </c>
      <c r="E166" s="11" t="str">
        <v>0</v>
      </c>
      <c r="F166" s="22" t="str">
        <f t="shared" si="6"/>
        <v>0</v>
      </c>
      <c r="G166" s="11" t="str">
        <v>0</v>
      </c>
      <c r="H166" s="11" t="str">
        <v>0</v>
      </c>
      <c r="I166" s="24" t="str">
        <f t="shared" si="7"/>
        <v/>
      </c>
      <c r="J166" s="22" t="str">
        <f t="shared" si="8"/>
        <v/>
      </c>
      <c r="P166" s="17"/>
      <c r="T166" s="13" t="str">
        <v>0</v>
      </c>
    </row>
    <row r="167" spans="1:20" x14ac:dyDescent="0.25">
      <c r="A167" s="17" t="s">
        <v>288</v>
      </c>
      <c r="B167" s="22" t="str">
        <f>IFERROR(VLOOKUP(A167,T_Final[],7,FALSE),"")</f>
        <v/>
      </c>
      <c r="C167" s="15" t="str">
        <v>0</v>
      </c>
      <c r="D167" s="11" t="str">
        <v>6</v>
      </c>
      <c r="E167" s="11" t="str">
        <v>0</v>
      </c>
      <c r="F167" s="22" t="str">
        <f t="shared" si="6"/>
        <v>0</v>
      </c>
      <c r="G167" s="11" t="str">
        <v>0</v>
      </c>
      <c r="H167" s="11" t="str">
        <v>0</v>
      </c>
      <c r="I167" s="24" t="str">
        <f t="shared" si="7"/>
        <v/>
      </c>
      <c r="J167" s="22" t="str">
        <f t="shared" si="8"/>
        <v/>
      </c>
      <c r="P167" s="17"/>
      <c r="T167" s="13" t="str">
        <v>0</v>
      </c>
    </row>
    <row r="168" spans="1:20" x14ac:dyDescent="0.25">
      <c r="A168" s="17" t="s">
        <v>289</v>
      </c>
      <c r="B168" s="22" t="str">
        <f>IFERROR(VLOOKUP(A168,T_Final[],7,FALSE),"")</f>
        <v/>
      </c>
      <c r="C168" s="15" t="str">
        <v>0</v>
      </c>
      <c r="D168" s="11" t="str">
        <v>6</v>
      </c>
      <c r="E168" s="11" t="str">
        <v>0</v>
      </c>
      <c r="F168" s="22" t="str">
        <f t="shared" si="6"/>
        <v>0</v>
      </c>
      <c r="G168" s="11" t="str">
        <v>0</v>
      </c>
      <c r="H168" s="11" t="str">
        <v>0</v>
      </c>
      <c r="I168" s="24" t="str">
        <f t="shared" si="7"/>
        <v/>
      </c>
      <c r="J168" s="22" t="str">
        <f t="shared" si="8"/>
        <v/>
      </c>
      <c r="P168" s="17"/>
      <c r="T168" s="13" t="str">
        <v>0</v>
      </c>
    </row>
    <row r="169" spans="1:20" x14ac:dyDescent="0.25">
      <c r="B169" s="22" t="str">
        <f>IFERROR(VLOOKUP(A169,T_Final[],7,FALSE),"")</f>
        <v/>
      </c>
      <c r="C169" s="15" t="str">
        <v>0</v>
      </c>
      <c r="D169" s="11" t="str">
        <v/>
      </c>
      <c r="E169" s="11" t="str">
        <v/>
      </c>
      <c r="F169" s="22" t="str">
        <f t="shared" si="6"/>
        <v>0</v>
      </c>
      <c r="G169" s="11" t="str">
        <v>0</v>
      </c>
      <c r="H169" s="11" t="str">
        <v>0</v>
      </c>
      <c r="I169" s="24" t="str">
        <f t="shared" si="7"/>
        <v/>
      </c>
      <c r="J169" s="22" t="str">
        <f t="shared" si="8"/>
        <v/>
      </c>
      <c r="T169" s="13" t="str">
        <v>0</v>
      </c>
    </row>
    <row r="170" spans="1:20" x14ac:dyDescent="0.25">
      <c r="B170" s="22" t="str">
        <f>IFERROR(VLOOKUP(A170,T_Final[],7,FALSE),"")</f>
        <v/>
      </c>
      <c r="C170" s="15" t="str">
        <v>0</v>
      </c>
      <c r="D170" s="11" t="str">
        <v/>
      </c>
      <c r="E170" s="11" t="str">
        <v/>
      </c>
      <c r="F170" s="22" t="str">
        <f t="shared" si="6"/>
        <v>0</v>
      </c>
      <c r="G170" s="11" t="str">
        <v>0</v>
      </c>
      <c r="H170" s="11" t="str">
        <v>0</v>
      </c>
      <c r="I170" s="24" t="str">
        <f t="shared" si="7"/>
        <v/>
      </c>
      <c r="J170" s="22" t="str">
        <f t="shared" si="8"/>
        <v/>
      </c>
      <c r="T170" s="13" t="str">
        <v>0</v>
      </c>
    </row>
    <row r="171" spans="1:20" x14ac:dyDescent="0.25">
      <c r="B171" s="22" t="str">
        <f>IFERROR(VLOOKUP(A171,T_Final[],7,FALSE),"")</f>
        <v/>
      </c>
      <c r="C171" s="15" t="str">
        <v>0</v>
      </c>
      <c r="D171" s="11" t="str">
        <v/>
      </c>
      <c r="E171" s="11" t="str">
        <v/>
      </c>
      <c r="F171" s="22" t="str">
        <f t="shared" si="6"/>
        <v>0</v>
      </c>
      <c r="G171" s="11" t="str">
        <v>0</v>
      </c>
      <c r="H171" s="11" t="str">
        <v>0</v>
      </c>
      <c r="I171" s="24" t="str">
        <f t="shared" si="7"/>
        <v/>
      </c>
      <c r="J171" s="22" t="str">
        <f t="shared" si="8"/>
        <v/>
      </c>
      <c r="T171" s="13" t="str">
        <v>0</v>
      </c>
    </row>
    <row r="172" spans="1:20" x14ac:dyDescent="0.25">
      <c r="B172" s="22" t="str">
        <f>IFERROR(VLOOKUP(A172,T_Final[],7,FALSE),"")</f>
        <v/>
      </c>
      <c r="C172" s="15" t="str">
        <v>0</v>
      </c>
      <c r="D172" s="11" t="str">
        <v/>
      </c>
      <c r="E172" s="11" t="str">
        <v/>
      </c>
      <c r="F172" s="22" t="str">
        <f t="shared" si="6"/>
        <v>0</v>
      </c>
      <c r="G172" s="11" t="str">
        <v>0</v>
      </c>
      <c r="H172" s="11" t="str">
        <v>0</v>
      </c>
      <c r="I172" s="24" t="str">
        <f t="shared" si="7"/>
        <v/>
      </c>
      <c r="J172" s="22" t="str">
        <f t="shared" si="8"/>
        <v/>
      </c>
      <c r="T172" s="13" t="str">
        <v>0</v>
      </c>
    </row>
    <row r="173" spans="1:20" x14ac:dyDescent="0.25">
      <c r="B173" s="22" t="str">
        <f>IFERROR(VLOOKUP(A173,T_Final[],7,FALSE),"")</f>
        <v/>
      </c>
      <c r="C173" s="15" t="str">
        <v>0</v>
      </c>
      <c r="D173" s="11" t="str">
        <v/>
      </c>
      <c r="E173" s="11" t="str">
        <v/>
      </c>
      <c r="F173" s="22" t="str">
        <f t="shared" si="6"/>
        <v>0</v>
      </c>
      <c r="G173" s="11" t="str">
        <v>0</v>
      </c>
      <c r="H173" s="11" t="str">
        <v>0</v>
      </c>
      <c r="I173" s="24" t="str">
        <f t="shared" si="7"/>
        <v/>
      </c>
      <c r="J173" s="22" t="str">
        <f t="shared" si="8"/>
        <v/>
      </c>
      <c r="T173" s="13" t="str">
        <v>0</v>
      </c>
    </row>
    <row r="174" spans="1:20" x14ac:dyDescent="0.25">
      <c r="B174" s="22" t="str">
        <f>IFERROR(VLOOKUP(A174,T_Final[],7,FALSE),"")</f>
        <v/>
      </c>
      <c r="C174" s="15" t="str">
        <v>0</v>
      </c>
      <c r="D174" s="11" t="str">
        <v/>
      </c>
      <c r="E174" s="11" t="str">
        <v/>
      </c>
      <c r="F174" s="22" t="str">
        <f t="shared" si="6"/>
        <v>0</v>
      </c>
      <c r="G174" s="11" t="str">
        <v>0</v>
      </c>
      <c r="H174" s="11" t="str">
        <v>0</v>
      </c>
      <c r="I174" s="24" t="str">
        <f t="shared" si="7"/>
        <v/>
      </c>
      <c r="J174" s="22" t="str">
        <f t="shared" si="8"/>
        <v/>
      </c>
      <c r="T174" s="13" t="str">
        <v>0</v>
      </c>
    </row>
    <row r="175" spans="1:20" x14ac:dyDescent="0.25">
      <c r="B175" s="22" t="str">
        <f>IFERROR(VLOOKUP(A175,T_Final[],7,FALSE),"")</f>
        <v/>
      </c>
      <c r="C175" s="15" t="str">
        <v>0</v>
      </c>
      <c r="D175" s="11" t="str">
        <v/>
      </c>
      <c r="E175" s="11" t="str">
        <v/>
      </c>
      <c r="F175" s="22" t="str">
        <f t="shared" si="6"/>
        <v>0</v>
      </c>
      <c r="G175" s="11" t="str">
        <v>0</v>
      </c>
      <c r="H175" s="11" t="str">
        <v>0</v>
      </c>
      <c r="I175" s="24" t="str">
        <f t="shared" si="7"/>
        <v/>
      </c>
      <c r="J175" s="22" t="str">
        <f t="shared" si="8"/>
        <v/>
      </c>
      <c r="T175" s="13" t="str">
        <v>0</v>
      </c>
    </row>
    <row r="176" spans="1:20" x14ac:dyDescent="0.25">
      <c r="B176" s="22" t="str">
        <f>IFERROR(VLOOKUP(A176,T_Final[],7,FALSE),"")</f>
        <v/>
      </c>
      <c r="C176" s="15" t="str">
        <v>0</v>
      </c>
      <c r="D176" s="11" t="str">
        <v/>
      </c>
      <c r="E176" s="11" t="str">
        <v/>
      </c>
      <c r="F176" s="22" t="str">
        <f t="shared" si="6"/>
        <v>0</v>
      </c>
      <c r="G176" s="11" t="str">
        <v>0</v>
      </c>
      <c r="H176" s="11" t="str">
        <v>0</v>
      </c>
      <c r="I176" s="24" t="str">
        <f t="shared" si="7"/>
        <v/>
      </c>
      <c r="J176" s="22" t="str">
        <f t="shared" si="8"/>
        <v/>
      </c>
      <c r="T176" s="13" t="str">
        <v>0</v>
      </c>
    </row>
    <row r="177" spans="2:10" x14ac:dyDescent="0.25">
      <c r="B177" s="22" t="str">
        <f>IFERROR(VLOOKUP(A177,T_Final[],7,FALSE),"")</f>
        <v/>
      </c>
      <c r="C177" s="15" t="str">
        <v>0</v>
      </c>
      <c r="D177" s="11" t="str">
        <v/>
      </c>
      <c r="E177" s="11" t="str">
        <v/>
      </c>
      <c r="F177" s="22" t="str">
        <f t="shared" si="6"/>
        <v>0</v>
      </c>
      <c r="G177" s="11" t="str">
        <v>0</v>
      </c>
      <c r="H177" s="11" t="str">
        <v>0</v>
      </c>
      <c r="I177" s="24" t="str">
        <f t="shared" si="7"/>
        <v/>
      </c>
      <c r="J177" s="22" t="str">
        <f t="shared" si="8"/>
        <v/>
      </c>
    </row>
    <row r="178" spans="2:10" x14ac:dyDescent="0.25">
      <c r="B178" s="22" t="str">
        <f>IFERROR(VLOOKUP(A178,T_Final[],7,FALSE),"")</f>
        <v/>
      </c>
      <c r="C178" s="15" t="str">
        <v>0</v>
      </c>
      <c r="D178" s="11" t="str">
        <v/>
      </c>
      <c r="E178" s="11" t="str">
        <v/>
      </c>
      <c r="F178" s="22" t="str">
        <f t="shared" si="6"/>
        <v>0</v>
      </c>
      <c r="G178" s="11" t="str">
        <v>0</v>
      </c>
      <c r="H178" s="11" t="str">
        <v>0</v>
      </c>
      <c r="I178" s="24" t="str">
        <f t="shared" si="7"/>
        <v/>
      </c>
      <c r="J178" s="22" t="str">
        <f t="shared" si="8"/>
        <v/>
      </c>
    </row>
    <row r="179" spans="2:10" x14ac:dyDescent="0.25">
      <c r="B179" s="22" t="str">
        <f>IFERROR(VLOOKUP(A179,T_Final[],7,FALSE),"")</f>
        <v/>
      </c>
      <c r="C179" s="15" t="str">
        <v>0</v>
      </c>
      <c r="D179" s="11" t="str">
        <v/>
      </c>
      <c r="E179" s="11" t="str">
        <v/>
      </c>
      <c r="F179" s="22" t="str">
        <f t="shared" si="6"/>
        <v>0</v>
      </c>
      <c r="G179" s="11" t="str">
        <v>0</v>
      </c>
      <c r="H179" s="11" t="str">
        <v>0</v>
      </c>
      <c r="I179" s="24" t="str">
        <f t="shared" si="7"/>
        <v/>
      </c>
      <c r="J179" s="22" t="str">
        <f t="shared" si="8"/>
        <v/>
      </c>
    </row>
    <row r="180" spans="2:10" x14ac:dyDescent="0.25">
      <c r="B180" s="22" t="str">
        <f>IFERROR(VLOOKUP(A180,T_Final[],7,FALSE),"")</f>
        <v/>
      </c>
      <c r="C180" s="15" t="str">
        <v>0</v>
      </c>
      <c r="D180" s="11" t="str">
        <v/>
      </c>
      <c r="E180" s="11" t="str">
        <v/>
      </c>
      <c r="F180" s="22" t="str">
        <f t="shared" si="6"/>
        <v>0</v>
      </c>
      <c r="G180" s="11" t="str">
        <v>0</v>
      </c>
      <c r="H180" s="11" t="str">
        <v>0</v>
      </c>
      <c r="I180" s="24" t="str">
        <f t="shared" si="7"/>
        <v/>
      </c>
      <c r="J180" s="22" t="str">
        <f t="shared" si="8"/>
        <v/>
      </c>
    </row>
    <row r="181" spans="2:10" x14ac:dyDescent="0.25">
      <c r="B181" s="22" t="str">
        <f>IFERROR(VLOOKUP(A181,T_Final[],7,FALSE),"")</f>
        <v/>
      </c>
      <c r="C181" s="15" t="str">
        <v>0</v>
      </c>
      <c r="D181" s="11" t="str">
        <v/>
      </c>
      <c r="E181" s="11" t="str">
        <v/>
      </c>
      <c r="F181" s="22" t="str">
        <f t="shared" si="6"/>
        <v>0</v>
      </c>
      <c r="G181" s="11" t="str">
        <v>0</v>
      </c>
      <c r="H181" s="11" t="str">
        <v>0</v>
      </c>
      <c r="I181" s="24" t="str">
        <f t="shared" si="7"/>
        <v/>
      </c>
      <c r="J181" s="22" t="str">
        <f t="shared" si="8"/>
        <v/>
      </c>
    </row>
    <row r="182" spans="2:10" x14ac:dyDescent="0.25">
      <c r="B182" s="22" t="str">
        <f>IFERROR(VLOOKUP(A182,T_Final[],7,FALSE),"")</f>
        <v/>
      </c>
      <c r="C182" s="15" t="str">
        <v>0</v>
      </c>
      <c r="D182" s="11" t="str">
        <v/>
      </c>
      <c r="E182" s="11" t="str">
        <v/>
      </c>
      <c r="F182" s="22" t="str">
        <f t="shared" si="6"/>
        <v>0</v>
      </c>
      <c r="G182" s="11" t="str">
        <v>0</v>
      </c>
      <c r="H182" s="11" t="str">
        <v>0</v>
      </c>
      <c r="I182" s="24" t="str">
        <f t="shared" si="7"/>
        <v/>
      </c>
      <c r="J182" s="22" t="str">
        <f t="shared" si="8"/>
        <v/>
      </c>
    </row>
    <row r="183" spans="2:10" x14ac:dyDescent="0.25">
      <c r="B183" s="22" t="str">
        <f>IFERROR(VLOOKUP(A183,T_Final[],7,FALSE),"")</f>
        <v/>
      </c>
      <c r="C183" s="15" t="str">
        <v>0</v>
      </c>
      <c r="D183" s="11" t="str">
        <v/>
      </c>
      <c r="E183" s="11" t="str">
        <v/>
      </c>
      <c r="F183" s="22" t="str">
        <f t="shared" si="6"/>
        <v>0</v>
      </c>
      <c r="G183" s="11" t="str">
        <v>0</v>
      </c>
      <c r="H183" s="11" t="str">
        <v>0</v>
      </c>
      <c r="I183" s="24" t="str">
        <f t="shared" si="7"/>
        <v/>
      </c>
      <c r="J183" s="22" t="str">
        <f t="shared" si="8"/>
        <v/>
      </c>
    </row>
    <row r="184" spans="2:10" x14ac:dyDescent="0.25">
      <c r="B184" s="22" t="str">
        <f>IFERROR(VLOOKUP(A184,T_Final[],7,FALSE),"")</f>
        <v/>
      </c>
      <c r="C184" s="15" t="str">
        <v>0</v>
      </c>
      <c r="D184" s="11" t="str">
        <v/>
      </c>
      <c r="E184" s="11" t="str">
        <v/>
      </c>
      <c r="F184" s="22" t="str">
        <f t="shared" si="6"/>
        <v>0</v>
      </c>
      <c r="G184" s="11" t="str">
        <v>0</v>
      </c>
      <c r="H184" s="11" t="str">
        <v>0</v>
      </c>
      <c r="I184" s="24" t="str">
        <f t="shared" si="7"/>
        <v/>
      </c>
      <c r="J184" s="22" t="str">
        <f t="shared" si="8"/>
        <v/>
      </c>
    </row>
    <row r="185" spans="2:10" x14ac:dyDescent="0.25">
      <c r="B185" s="22" t="str">
        <f>IFERROR(VLOOKUP(A185,T_Final[],7,FALSE),"")</f>
        <v/>
      </c>
      <c r="C185" s="15" t="str">
        <v>0</v>
      </c>
      <c r="D185" s="11" t="str">
        <v/>
      </c>
      <c r="E185" s="11" t="str">
        <v/>
      </c>
      <c r="F185" s="22" t="str">
        <f t="shared" si="6"/>
        <v>0</v>
      </c>
      <c r="G185" s="11" t="str">
        <v>0</v>
      </c>
      <c r="H185" s="11" t="str">
        <v>0</v>
      </c>
      <c r="I185" s="24" t="str">
        <f t="shared" si="7"/>
        <v/>
      </c>
      <c r="J185" s="22" t="str">
        <f t="shared" si="8"/>
        <v/>
      </c>
    </row>
    <row r="186" spans="2:10" x14ac:dyDescent="0.25">
      <c r="B186" s="22" t="str">
        <f>IFERROR(VLOOKUP(A186,T_Final[],7,FALSE),"")</f>
        <v/>
      </c>
      <c r="C186" s="15" t="str">
        <v>0</v>
      </c>
      <c r="D186" s="11" t="str">
        <v/>
      </c>
      <c r="E186" s="11" t="str">
        <v/>
      </c>
      <c r="F186" s="22" t="str">
        <f t="shared" si="6"/>
        <v>0</v>
      </c>
      <c r="G186" s="11" t="str">
        <v>0</v>
      </c>
      <c r="H186" s="11" t="str">
        <v>0</v>
      </c>
      <c r="I186" s="24" t="str">
        <f t="shared" si="7"/>
        <v/>
      </c>
      <c r="J186" s="22" t="str">
        <f t="shared" si="8"/>
        <v/>
      </c>
    </row>
    <row r="187" spans="2:10" x14ac:dyDescent="0.25">
      <c r="B187" s="22" t="str">
        <f>IFERROR(VLOOKUP(A187,T_Final[],7,FALSE),"")</f>
        <v/>
      </c>
      <c r="C187" s="15" t="str">
        <v>0</v>
      </c>
      <c r="D187" s="11" t="str">
        <v/>
      </c>
      <c r="E187" s="11" t="str">
        <v/>
      </c>
      <c r="F187" s="22" t="str">
        <f t="shared" si="6"/>
        <v>0</v>
      </c>
      <c r="G187" s="11" t="str">
        <v>0</v>
      </c>
      <c r="H187" s="11" t="str">
        <v>0</v>
      </c>
      <c r="I187" s="24" t="str">
        <f t="shared" si="7"/>
        <v/>
      </c>
      <c r="J187" s="22" t="str">
        <f t="shared" si="8"/>
        <v/>
      </c>
    </row>
    <row r="188" spans="2:10" x14ac:dyDescent="0.25">
      <c r="B188" s="22" t="str">
        <f>IFERROR(VLOOKUP(A188,T_Final[],7,FALSE),"")</f>
        <v/>
      </c>
      <c r="C188" s="15" t="str">
        <v>0</v>
      </c>
      <c r="D188" s="11" t="str">
        <v/>
      </c>
      <c r="E188" s="11" t="str">
        <v/>
      </c>
      <c r="F188" s="22" t="str">
        <f t="shared" si="6"/>
        <v>0</v>
      </c>
      <c r="G188" s="11" t="str">
        <v>0</v>
      </c>
      <c r="H188" s="11" t="str">
        <v>0</v>
      </c>
      <c r="I188" s="24" t="str">
        <f t="shared" si="7"/>
        <v/>
      </c>
      <c r="J188" s="22" t="str">
        <f t="shared" si="8"/>
        <v/>
      </c>
    </row>
    <row r="189" spans="2:10" x14ac:dyDescent="0.25">
      <c r="B189" s="22" t="str">
        <f>IFERROR(VLOOKUP(A189,T_Final[],7,FALSE),"")</f>
        <v/>
      </c>
      <c r="C189" s="15" t="str">
        <v>0</v>
      </c>
      <c r="D189" s="11" t="str">
        <v/>
      </c>
      <c r="E189" s="11" t="str">
        <v/>
      </c>
      <c r="F189" s="22" t="str">
        <f t="shared" si="6"/>
        <v>0</v>
      </c>
      <c r="G189" s="11" t="str">
        <v>0</v>
      </c>
      <c r="H189" s="11" t="str">
        <v>0</v>
      </c>
      <c r="I189" s="24" t="str">
        <f t="shared" si="7"/>
        <v/>
      </c>
      <c r="J189" s="22" t="str">
        <f t="shared" si="8"/>
        <v/>
      </c>
    </row>
    <row r="190" spans="2:10" x14ac:dyDescent="0.25">
      <c r="B190" s="22" t="str">
        <f>IFERROR(VLOOKUP(A190,T_Final[],7,FALSE),"")</f>
        <v/>
      </c>
      <c r="C190" s="15" t="str">
        <v>0</v>
      </c>
      <c r="D190" s="11" t="str">
        <v/>
      </c>
      <c r="E190" s="11" t="str">
        <v/>
      </c>
      <c r="F190" s="22" t="str">
        <f t="shared" si="6"/>
        <v>0</v>
      </c>
      <c r="G190" s="11" t="str">
        <v>0</v>
      </c>
      <c r="H190" s="11" t="str">
        <v>0</v>
      </c>
      <c r="I190" s="24" t="str">
        <f t="shared" si="7"/>
        <v/>
      </c>
      <c r="J190" s="22" t="str">
        <f t="shared" si="8"/>
        <v/>
      </c>
    </row>
    <row r="191" spans="2:10" x14ac:dyDescent="0.25">
      <c r="B191" s="22" t="str">
        <f>IFERROR(VLOOKUP(A191,T_Final[],7,FALSE),"")</f>
        <v/>
      </c>
      <c r="C191" s="15" t="str">
        <v>0</v>
      </c>
      <c r="D191" s="11" t="str">
        <v/>
      </c>
      <c r="E191" s="11" t="str">
        <v/>
      </c>
      <c r="F191" s="22" t="str">
        <f t="shared" si="6"/>
        <v>0</v>
      </c>
      <c r="G191" s="11" t="str">
        <v>0</v>
      </c>
      <c r="H191" s="11" t="str">
        <v>0</v>
      </c>
      <c r="I191" s="24" t="str">
        <f t="shared" si="7"/>
        <v/>
      </c>
      <c r="J191" s="22" t="str">
        <f t="shared" si="8"/>
        <v/>
      </c>
    </row>
    <row r="192" spans="2:10" x14ac:dyDescent="0.25">
      <c r="B192" s="22" t="str">
        <f>IFERROR(VLOOKUP(A192,T_Final[],7,FALSE),"")</f>
        <v/>
      </c>
      <c r="C192" s="15" t="str">
        <v>0</v>
      </c>
      <c r="D192" s="11" t="str">
        <v/>
      </c>
      <c r="E192" s="11" t="str">
        <v/>
      </c>
      <c r="F192" s="22" t="str">
        <f t="shared" si="6"/>
        <v>0</v>
      </c>
      <c r="G192" s="11" t="str">
        <v>0</v>
      </c>
      <c r="H192" s="11" t="str">
        <v>0</v>
      </c>
      <c r="I192" s="24" t="str">
        <f t="shared" si="7"/>
        <v/>
      </c>
      <c r="J192" s="22" t="str">
        <f t="shared" si="8"/>
        <v/>
      </c>
    </row>
    <row r="193" spans="2:10" x14ac:dyDescent="0.25">
      <c r="B193" s="22" t="str">
        <f>IFERROR(VLOOKUP(A193,T_Final[],7,FALSE),"")</f>
        <v/>
      </c>
      <c r="C193" s="15" t="str">
        <v>0</v>
      </c>
      <c r="D193" s="11" t="str">
        <v/>
      </c>
      <c r="E193" s="11" t="str">
        <v/>
      </c>
      <c r="F193" s="22" t="str">
        <f t="shared" si="6"/>
        <v>0</v>
      </c>
      <c r="G193" s="11" t="str">
        <v>0</v>
      </c>
      <c r="H193" s="11" t="str">
        <v>0</v>
      </c>
      <c r="I193" s="24" t="str">
        <f t="shared" si="7"/>
        <v/>
      </c>
      <c r="J193" s="22" t="str">
        <f t="shared" si="8"/>
        <v/>
      </c>
    </row>
    <row r="194" spans="2:10" x14ac:dyDescent="0.25">
      <c r="B194" s="22" t="str">
        <f>IFERROR(VLOOKUP(A194,T_Final[],7,FALSE),"")</f>
        <v/>
      </c>
      <c r="C194" s="15" t="str">
        <v>0</v>
      </c>
      <c r="D194" s="11" t="str">
        <v/>
      </c>
      <c r="E194" s="11" t="str">
        <v/>
      </c>
      <c r="F194" s="22" t="str">
        <f t="shared" si="6"/>
        <v>0</v>
      </c>
      <c r="G194" s="11" t="str">
        <v>0</v>
      </c>
      <c r="H194" s="11" t="str">
        <v>0</v>
      </c>
      <c r="I194" s="24" t="str">
        <f t="shared" si="7"/>
        <v/>
      </c>
      <c r="J194" s="22" t="str">
        <f t="shared" si="8"/>
        <v/>
      </c>
    </row>
    <row r="195" spans="2:10" x14ac:dyDescent="0.25">
      <c r="B195" s="22" t="str">
        <f>IFERROR(VLOOKUP(A195,T_Final[],7,FALSE),"")</f>
        <v/>
      </c>
      <c r="C195" s="15" t="str">
        <v>0</v>
      </c>
      <c r="D195" s="11" t="str">
        <v/>
      </c>
      <c r="E195" s="11" t="str">
        <v/>
      </c>
      <c r="F195" s="22" t="str">
        <f t="shared" si="6"/>
        <v>0</v>
      </c>
      <c r="G195" s="11" t="str">
        <v>0</v>
      </c>
      <c r="H195" s="11" t="str">
        <v>0</v>
      </c>
      <c r="I195" s="24" t="str">
        <f t="shared" si="7"/>
        <v/>
      </c>
      <c r="J195" s="22" t="str">
        <f t="shared" si="8"/>
        <v/>
      </c>
    </row>
    <row r="196" spans="2:10" x14ac:dyDescent="0.25">
      <c r="B196" s="22" t="str">
        <f>IFERROR(VLOOKUP(A196,T_Final[],7,FALSE),"")</f>
        <v/>
      </c>
      <c r="C196" s="15" t="str">
        <v>0</v>
      </c>
      <c r="D196" s="11" t="str">
        <v/>
      </c>
      <c r="E196" s="11" t="str">
        <v/>
      </c>
      <c r="F196" s="22" t="str">
        <f t="shared" si="6"/>
        <v>0</v>
      </c>
      <c r="G196" s="11" t="str">
        <v>0</v>
      </c>
      <c r="H196" s="11" t="str">
        <v>0</v>
      </c>
      <c r="I196" s="24" t="str">
        <f t="shared" si="7"/>
        <v/>
      </c>
      <c r="J196" s="22" t="str">
        <f t="shared" si="8"/>
        <v/>
      </c>
    </row>
    <row r="197" spans="2:10" x14ac:dyDescent="0.25">
      <c r="B197" s="22" t="str">
        <f>IFERROR(VLOOKUP(A197,T_Final[],7,FALSE),"")</f>
        <v/>
      </c>
      <c r="C197" s="15" t="str">
        <v>0</v>
      </c>
      <c r="D197" s="11" t="str">
        <v/>
      </c>
      <c r="E197" s="11" t="str">
        <v/>
      </c>
      <c r="F197" s="22" t="str">
        <f t="shared" si="6"/>
        <v>0</v>
      </c>
      <c r="G197" s="11" t="str">
        <v>0</v>
      </c>
      <c r="H197" s="11" t="str">
        <v>0</v>
      </c>
      <c r="I197" s="24" t="str">
        <f t="shared" si="7"/>
        <v/>
      </c>
      <c r="J197" s="22" t="str">
        <f t="shared" si="8"/>
        <v/>
      </c>
    </row>
    <row r="198" spans="2:10" x14ac:dyDescent="0.25">
      <c r="B198" s="22" t="str">
        <f>IFERROR(VLOOKUP(A198,T_Final[],7,FALSE),"")</f>
        <v/>
      </c>
      <c r="C198" s="15" t="str">
        <v>0</v>
      </c>
      <c r="D198" s="11" t="str">
        <v/>
      </c>
      <c r="E198" s="11" t="str">
        <v/>
      </c>
      <c r="F198" s="22" t="str">
        <f t="shared" ref="F198:F200" si="9">IFERROR(SUM(D198+E198)*B198,"0")</f>
        <v>0</v>
      </c>
      <c r="G198" s="11" t="str">
        <v>0</v>
      </c>
      <c r="H198" s="11" t="str">
        <v>0</v>
      </c>
      <c r="I198" s="24" t="str">
        <f t="shared" ref="I198:I200" si="10">IFERROR(G198*H198/10000*B198,"")</f>
        <v/>
      </c>
      <c r="J198" s="22" t="str">
        <f t="shared" ref="J198:J200" si="11">IFERROR(SUM(B198*2),"")</f>
        <v/>
      </c>
    </row>
    <row r="199" spans="2:10" x14ac:dyDescent="0.25">
      <c r="B199" s="22" t="str">
        <f>IFERROR(VLOOKUP(A199,T_Final[],7,FALSE),"")</f>
        <v/>
      </c>
      <c r="C199" s="15" t="str">
        <v>0</v>
      </c>
      <c r="D199" s="11" t="str">
        <v/>
      </c>
      <c r="E199" s="11" t="str">
        <v/>
      </c>
      <c r="F199" s="22" t="str">
        <f t="shared" si="9"/>
        <v>0</v>
      </c>
      <c r="G199" s="11" t="str">
        <v>0</v>
      </c>
      <c r="H199" s="11" t="str">
        <v>0</v>
      </c>
      <c r="I199" s="24" t="str">
        <f t="shared" si="10"/>
        <v/>
      </c>
      <c r="J199" s="22" t="str">
        <f t="shared" si="11"/>
        <v/>
      </c>
    </row>
    <row r="200" spans="2:10" x14ac:dyDescent="0.25">
      <c r="B200" s="22" t="str">
        <f>IFERROR(VLOOKUP(A200,T_Final[],7,FALSE),"")</f>
        <v/>
      </c>
      <c r="C200" s="15" t="str">
        <v>0</v>
      </c>
      <c r="D200" s="11" t="str">
        <v/>
      </c>
      <c r="E200" s="11" t="str">
        <v/>
      </c>
      <c r="F200" s="22" t="str">
        <f t="shared" si="9"/>
        <v>0</v>
      </c>
      <c r="G200" s="11" t="str">
        <v>0</v>
      </c>
      <c r="H200" s="11" t="str">
        <v>0</v>
      </c>
      <c r="I200" s="24" t="str">
        <f t="shared" si="10"/>
        <v/>
      </c>
      <c r="J200" s="22" t="str">
        <f t="shared" si="11"/>
        <v/>
      </c>
    </row>
  </sheetData>
  <autoFilter ref="A3:AI200" xr:uid="{87213EC3-B7F9-46E3-8B09-16921B130554}"/>
  <sortState xmlns:xlrd2="http://schemas.microsoft.com/office/spreadsheetml/2017/richdata2" ref="A3:A169">
    <sortCondition ref="A4:A169"/>
  </sortState>
  <conditionalFormatting sqref="C1:C2 C4:C1048576">
    <cfRule type="cellIs" dxfId="3" priority="1" operator="equal">
      <formula>"Informel"</formula>
    </cfRule>
    <cfRule type="cellIs" dxfId="2" priority="2" operator="equal">
      <formula>"Support"</formula>
    </cfRule>
    <cfRule type="cellIs" dxfId="1" priority="3" operator="equal">
      <formula>"Solo"</formula>
    </cfRule>
    <cfRule type="cellIs" dxfId="0" priority="4" operator="equal">
      <formula>"Collaboratif"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9B2B0C-C445-4D83-ABAC-EB4ABBF2229A}">
  <sheetPr codeName="Feuil4"/>
  <dimension ref="A1:F11"/>
  <sheetViews>
    <sheetView workbookViewId="0">
      <selection activeCell="F11" sqref="A1:F11"/>
    </sheetView>
  </sheetViews>
  <sheetFormatPr baseColWidth="10" defaultRowHeight="15" x14ac:dyDescent="0.25"/>
  <cols>
    <col min="1" max="1" width="25.7109375" customWidth="1"/>
    <col min="4" max="4" width="22.140625" customWidth="1"/>
  </cols>
  <sheetData>
    <row r="1" spans="1:6" ht="17.25" customHeight="1" x14ac:dyDescent="0.25">
      <c r="A1" t="s">
        <v>61</v>
      </c>
    </row>
    <row r="3" spans="1:6" x14ac:dyDescent="0.25">
      <c r="B3" t="s">
        <v>59</v>
      </c>
      <c r="C3" t="s">
        <v>60</v>
      </c>
      <c r="D3" t="s">
        <v>64</v>
      </c>
      <c r="E3" t="s">
        <v>62</v>
      </c>
      <c r="F3" t="s">
        <v>34</v>
      </c>
    </row>
    <row r="4" spans="1:6" x14ac:dyDescent="0.25">
      <c r="A4" t="s">
        <v>53</v>
      </c>
      <c r="B4" t="str">
        <f>IFERROR(VLOOKUP("Demi cloison pleine G SDR 8p",#REF!,6,FALSE),"0")</f>
        <v>0</v>
      </c>
      <c r="C4" t="str">
        <f>IFERROR(VLOOKUP("Demi cloison pleine D SDR 8p",#REF!,6,FALSE),"0")</f>
        <v>0</v>
      </c>
      <c r="D4" t="str">
        <f>IFERROR(VLOOKUP("Demi cloison pleine G SDR 8p",#REF!,4,FALSE)*SUM(B4:C4)/2,"0")</f>
        <v>0</v>
      </c>
      <c r="E4" t="str">
        <f>IFERROR(SUM(VLOOKUP("Demi cloison pleine G SDR 8p",#REF!,3,FALSE)+(VLOOKUP("Demi cloison pleine D SDR 8p",#REF!,3,FALSE))),"0")</f>
        <v>0</v>
      </c>
      <c r="F4">
        <f>SUM(B4:C4)</f>
        <v>0</v>
      </c>
    </row>
    <row r="5" spans="1:6" x14ac:dyDescent="0.25">
      <c r="A5" t="s">
        <v>54</v>
      </c>
      <c r="B5" t="str">
        <f>IFERROR(VLOOKUP("Demi cloison pleine G SDR 10p",#REF!,6,FALSE),"0")</f>
        <v>0</v>
      </c>
      <c r="C5" t="str">
        <f>IFERROR(VLOOKUP("Demi cloison pleine D SDR 10p",#REF!,6,FALSE),"0")</f>
        <v>0</v>
      </c>
      <c r="D5" t="str">
        <f>IFERROR(VLOOKUP("Demi cloison pleine G SDR 10p",#REF!,4,FALSE)*SUM(B4:C4)/2,"0")</f>
        <v>0</v>
      </c>
      <c r="E5" t="str">
        <f>IFERROR(SUM(VLOOKUP("Demi cloison pleine G SDR 10p",#REF!,3,FALSE)+(VLOOKUP("Demi cloison pleine D SDR 10p",#REF!,3,FALSE))),"0")</f>
        <v>0</v>
      </c>
      <c r="F5">
        <f>SUM(B5:C5)</f>
        <v>0</v>
      </c>
    </row>
    <row r="8" spans="1:6" x14ac:dyDescent="0.25">
      <c r="A8" t="s">
        <v>52</v>
      </c>
    </row>
    <row r="10" spans="1:6" x14ac:dyDescent="0.25">
      <c r="A10" t="s">
        <v>34</v>
      </c>
      <c r="B10">
        <f>SUM(F4:F7)/2</f>
        <v>0</v>
      </c>
    </row>
    <row r="11" spans="1:6" x14ac:dyDescent="0.25">
      <c r="A11" t="s">
        <v>63</v>
      </c>
      <c r="D11">
        <f>SUM(D4:D7)/100</f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78D468-0A52-475F-9A25-AA92D97B08A8}">
  <sheetPr codeName="Feuil5"/>
  <dimension ref="B1:M44"/>
  <sheetViews>
    <sheetView topLeftCell="A4" workbookViewId="0">
      <selection activeCell="D16" sqref="D16"/>
    </sheetView>
  </sheetViews>
  <sheetFormatPr baseColWidth="10" defaultRowHeight="15" x14ac:dyDescent="0.25"/>
  <cols>
    <col min="1" max="1" width="9.7109375" customWidth="1"/>
    <col min="2" max="2" width="25.42578125" customWidth="1"/>
    <col min="3" max="3" width="18" customWidth="1"/>
    <col min="4" max="4" width="17.42578125" customWidth="1"/>
    <col min="5" max="5" width="25.42578125" customWidth="1"/>
    <col min="6" max="6" width="20.85546875" customWidth="1"/>
  </cols>
  <sheetData>
    <row r="1" spans="2:13" ht="105.75" customHeight="1" x14ac:dyDescent="0.25"/>
    <row r="12" spans="2:13" x14ac:dyDescent="0.25">
      <c r="M12" t="s">
        <v>109</v>
      </c>
    </row>
    <row r="13" spans="2:13" ht="15.75" thickBot="1" x14ac:dyDescent="0.3">
      <c r="M13" t="s">
        <v>109</v>
      </c>
    </row>
    <row r="14" spans="2:13" ht="15.75" thickBot="1" x14ac:dyDescent="0.3">
      <c r="B14" s="1" t="s">
        <v>23</v>
      </c>
      <c r="C14" s="1" t="s">
        <v>24</v>
      </c>
      <c r="D14" s="1" t="s">
        <v>25</v>
      </c>
      <c r="E14" s="1" t="s">
        <v>26</v>
      </c>
      <c r="F14" s="1" t="s">
        <v>27</v>
      </c>
      <c r="G14" s="1" t="s">
        <v>28</v>
      </c>
      <c r="M14" t="s">
        <v>109</v>
      </c>
    </row>
    <row r="15" spans="2:13" ht="15.75" x14ac:dyDescent="0.25">
      <c r="B15" s="4" t="s">
        <v>188</v>
      </c>
      <c r="C15" s="4"/>
      <c r="D15" s="4"/>
      <c r="E15" s="4"/>
      <c r="F15" s="4"/>
      <c r="G15" s="4"/>
      <c r="I15" s="28"/>
      <c r="M15" t="s">
        <v>109</v>
      </c>
    </row>
    <row r="16" spans="2:13" x14ac:dyDescent="0.25">
      <c r="B16" s="2" t="s">
        <v>184</v>
      </c>
      <c r="C16" s="2">
        <f>COUNTIF('Traitement 2'!C:C,"Solo")</f>
        <v>2</v>
      </c>
      <c r="D16" s="2"/>
      <c r="E16" s="2"/>
      <c r="F16" s="2"/>
      <c r="G16" s="2"/>
      <c r="J16">
        <f>COUNTIF('Traitement 2'!C:C,"Solo")</f>
        <v>2</v>
      </c>
      <c r="M16" t="s">
        <v>109</v>
      </c>
    </row>
    <row r="17" spans="2:7" x14ac:dyDescent="0.25">
      <c r="B17" s="2" t="s">
        <v>185</v>
      </c>
      <c r="C17" s="2">
        <f>COUNTIF('Traitement 2'!C:C,"Collaboratif")</f>
        <v>4</v>
      </c>
      <c r="D17" s="2"/>
      <c r="E17" s="2"/>
      <c r="F17" s="2"/>
      <c r="G17" s="2"/>
    </row>
    <row r="18" spans="2:7" x14ac:dyDescent="0.25">
      <c r="B18" s="2" t="s">
        <v>186</v>
      </c>
      <c r="C18" s="2">
        <f>COUNTIF('Traitement 2'!C:C,"Informel")</f>
        <v>2</v>
      </c>
      <c r="D18" s="2"/>
      <c r="E18" s="2"/>
      <c r="F18" s="2"/>
      <c r="G18" s="2"/>
    </row>
    <row r="19" spans="2:7" x14ac:dyDescent="0.25">
      <c r="B19" s="2" t="s">
        <v>187</v>
      </c>
      <c r="C19" s="2">
        <f>COUNTIF('Traitement 2'!C:C,"Support")</f>
        <v>1</v>
      </c>
      <c r="D19" s="2"/>
      <c r="E19" s="2"/>
      <c r="F19" s="2"/>
      <c r="G19" s="2"/>
    </row>
    <row r="20" spans="2:7" x14ac:dyDescent="0.25">
      <c r="B20" s="2"/>
      <c r="C20" s="2"/>
      <c r="D20" s="2"/>
      <c r="E20" s="2"/>
      <c r="F20" s="2"/>
      <c r="G20" s="2"/>
    </row>
    <row r="21" spans="2:7" x14ac:dyDescent="0.25">
      <c r="B21" s="2"/>
      <c r="C21" s="2"/>
      <c r="D21" s="2"/>
      <c r="E21" s="2"/>
      <c r="F21" s="2"/>
      <c r="G21" s="2"/>
    </row>
    <row r="22" spans="2:7" x14ac:dyDescent="0.25">
      <c r="B22" s="2"/>
      <c r="C22" s="2"/>
      <c r="D22" s="2"/>
      <c r="E22" s="2"/>
      <c r="F22" s="2"/>
      <c r="G22" s="2"/>
    </row>
    <row r="23" spans="2:7" x14ac:dyDescent="0.25">
      <c r="B23" s="2"/>
      <c r="C23" s="2"/>
      <c r="D23" s="2"/>
      <c r="E23" s="2"/>
      <c r="F23" s="2"/>
      <c r="G23" s="2"/>
    </row>
    <row r="24" spans="2:7" x14ac:dyDescent="0.25">
      <c r="B24" s="2"/>
      <c r="C24" s="2"/>
      <c r="D24" s="2"/>
      <c r="E24" s="2"/>
      <c r="F24" s="2"/>
      <c r="G24" s="2"/>
    </row>
    <row r="25" spans="2:7" x14ac:dyDescent="0.25">
      <c r="B25" s="2"/>
      <c r="C25" s="2"/>
      <c r="D25" s="2"/>
      <c r="E25" s="2"/>
      <c r="F25" s="2"/>
      <c r="G25" s="2"/>
    </row>
    <row r="26" spans="2:7" x14ac:dyDescent="0.25">
      <c r="B26" s="2"/>
      <c r="C26" s="2"/>
      <c r="D26" s="2"/>
      <c r="E26" s="2"/>
      <c r="F26" s="2"/>
      <c r="G26" s="2"/>
    </row>
    <row r="27" spans="2:7" x14ac:dyDescent="0.25">
      <c r="B27" s="2"/>
      <c r="C27" s="2"/>
      <c r="D27" s="2"/>
      <c r="E27" s="2"/>
      <c r="F27" s="2"/>
      <c r="G27" s="2"/>
    </row>
    <row r="28" spans="2:7" x14ac:dyDescent="0.25">
      <c r="B28" s="2"/>
      <c r="C28" s="2"/>
      <c r="D28" s="2"/>
      <c r="E28" s="2"/>
      <c r="F28" s="2"/>
      <c r="G28" s="2"/>
    </row>
    <row r="29" spans="2:7" x14ac:dyDescent="0.25">
      <c r="B29" s="2"/>
      <c r="C29" s="2"/>
      <c r="D29" s="2"/>
      <c r="E29" s="2"/>
      <c r="F29" s="2"/>
      <c r="G29" s="2"/>
    </row>
    <row r="30" spans="2:7" x14ac:dyDescent="0.25">
      <c r="B30" s="2"/>
      <c r="C30" s="2"/>
      <c r="D30" s="2"/>
      <c r="E30" s="2"/>
      <c r="F30" s="2"/>
      <c r="G30" s="2"/>
    </row>
    <row r="31" spans="2:7" x14ac:dyDescent="0.25">
      <c r="B31" s="2"/>
      <c r="C31" s="2"/>
      <c r="D31" s="2"/>
      <c r="E31" s="2"/>
      <c r="F31" s="2"/>
      <c r="G31" s="2"/>
    </row>
    <row r="32" spans="2:7" x14ac:dyDescent="0.25">
      <c r="B32" s="2"/>
      <c r="C32" s="2"/>
      <c r="D32" s="2"/>
      <c r="E32" s="2"/>
      <c r="F32" s="2"/>
      <c r="G32" s="2"/>
    </row>
    <row r="33" spans="2:7" x14ac:dyDescent="0.25">
      <c r="B33" s="2"/>
      <c r="C33" s="2"/>
      <c r="D33" s="2"/>
      <c r="E33" s="2"/>
      <c r="F33" s="2"/>
      <c r="G33" s="2"/>
    </row>
    <row r="34" spans="2:7" x14ac:dyDescent="0.25">
      <c r="B34" s="2"/>
      <c r="C34" s="2"/>
      <c r="D34" s="2"/>
      <c r="E34" s="2"/>
      <c r="F34" s="2"/>
      <c r="G34" s="2"/>
    </row>
    <row r="35" spans="2:7" x14ac:dyDescent="0.25">
      <c r="B35" s="2"/>
      <c r="C35" s="2"/>
      <c r="D35" s="2"/>
      <c r="E35" s="2"/>
      <c r="F35" s="2"/>
      <c r="G35" s="2"/>
    </row>
    <row r="36" spans="2:7" x14ac:dyDescent="0.25">
      <c r="B36" s="2"/>
      <c r="C36" s="2"/>
      <c r="D36" s="2"/>
      <c r="E36" s="2"/>
      <c r="F36" s="2"/>
      <c r="G36" s="2"/>
    </row>
    <row r="37" spans="2:7" x14ac:dyDescent="0.25">
      <c r="B37" s="2"/>
      <c r="C37" s="2"/>
      <c r="D37" s="2"/>
      <c r="E37" s="2"/>
      <c r="F37" s="2"/>
      <c r="G37" s="2"/>
    </row>
    <row r="38" spans="2:7" x14ac:dyDescent="0.25">
      <c r="B38" s="2"/>
      <c r="C38" s="2"/>
      <c r="D38" s="2"/>
      <c r="E38" s="2"/>
      <c r="F38" s="2"/>
      <c r="G38" s="2"/>
    </row>
    <row r="39" spans="2:7" x14ac:dyDescent="0.25">
      <c r="B39" s="2"/>
      <c r="C39" s="2"/>
      <c r="D39" s="2"/>
      <c r="E39" s="2"/>
      <c r="F39" s="2"/>
      <c r="G39" s="2"/>
    </row>
    <row r="40" spans="2:7" x14ac:dyDescent="0.25">
      <c r="B40" s="2"/>
      <c r="C40" s="2"/>
      <c r="D40" s="2"/>
      <c r="E40" s="2"/>
      <c r="F40" s="2"/>
      <c r="G40" s="2"/>
    </row>
    <row r="41" spans="2:7" x14ac:dyDescent="0.25">
      <c r="B41" s="2"/>
      <c r="C41" s="2"/>
      <c r="D41" s="2"/>
      <c r="E41" s="2"/>
      <c r="F41" s="2"/>
      <c r="G41" s="2"/>
    </row>
    <row r="42" spans="2:7" x14ac:dyDescent="0.25">
      <c r="B42" s="2"/>
      <c r="C42" s="2"/>
      <c r="D42" s="2"/>
      <c r="E42" s="2"/>
      <c r="F42" s="2"/>
      <c r="G42" s="2"/>
    </row>
    <row r="43" spans="2:7" x14ac:dyDescent="0.25">
      <c r="B43" s="2"/>
      <c r="C43" s="2"/>
      <c r="D43" s="2"/>
      <c r="E43" s="2"/>
      <c r="F43" s="2"/>
      <c r="G43" s="2"/>
    </row>
    <row r="44" spans="2:7" x14ac:dyDescent="0.25">
      <c r="B44" s="3" t="s">
        <v>34</v>
      </c>
      <c r="C44" s="3">
        <f>SUM(C15:C43)</f>
        <v>9</v>
      </c>
      <c r="D44" s="3">
        <f>SUM(D15:D43)</f>
        <v>0</v>
      </c>
      <c r="E44" s="3">
        <f>SUM(E15:E43)</f>
        <v>0</v>
      </c>
      <c r="F44" s="3">
        <f>SUM(F15:F43)</f>
        <v>0</v>
      </c>
      <c r="G44" s="3"/>
    </row>
  </sheetData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F0801D-D15E-402B-9A06-F2DA23C55779}">
  <sheetPr codeName="Feuil6"/>
  <dimension ref="A13:C22"/>
  <sheetViews>
    <sheetView workbookViewId="0">
      <selection activeCell="B23" sqref="B23"/>
    </sheetView>
  </sheetViews>
  <sheetFormatPr baseColWidth="10" defaultRowHeight="15" x14ac:dyDescent="0.25"/>
  <cols>
    <col min="1" max="1" width="18.42578125" customWidth="1"/>
  </cols>
  <sheetData>
    <row r="13" spans="1:3" ht="15.75" thickBot="1" x14ac:dyDescent="0.3"/>
    <row r="14" spans="1:3" ht="15.75" thickBot="1" x14ac:dyDescent="0.3">
      <c r="A14" s="7" t="s">
        <v>29</v>
      </c>
      <c r="B14" s="7" t="s">
        <v>32</v>
      </c>
      <c r="C14" s="7" t="s">
        <v>33</v>
      </c>
    </row>
    <row r="15" spans="1:3" x14ac:dyDescent="0.25">
      <c r="A15" t="s">
        <v>30</v>
      </c>
      <c r="B15" t="e">
        <f>VLOOKUP("Ecran 120",#REF!,8,FALSE)</f>
        <v>#REF!</v>
      </c>
    </row>
    <row r="16" spans="1:3" x14ac:dyDescent="0.25">
      <c r="A16" t="s">
        <v>31</v>
      </c>
      <c r="B16" t="e">
        <f>VLOOKUP("Ecran 20",#REF!,8,FALSE)</f>
        <v>#REF!</v>
      </c>
    </row>
    <row r="21" spans="1:2" ht="15.75" thickBot="1" x14ac:dyDescent="0.3"/>
    <row r="22" spans="1:2" ht="15.75" thickBot="1" x14ac:dyDescent="0.3">
      <c r="A22" s="5" t="s">
        <v>34</v>
      </c>
      <c r="B22" s="6" t="e">
        <f>SUM(B15:B21)</f>
        <v>#REF!</v>
      </c>
    </row>
  </sheetData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�� 
</file>

<file path=customXml/item2.xml><?xml version="1.0" encoding="utf-8"?>
<TemplafyTemplateConfiguration><![CDATA[{"transformationConfigurations":[],"templateName":"blankspreadsheet","templateDescription":"","enableDocumentContentUpdater":false,"version":"2.0"}]]></TemplafyTemplateConfiguration>
</file>

<file path=customXml/item3.xml><?xml version="1.0" encoding="utf-8"?>
<TemplafyFormConfiguration><![CDATA[{"formFields":[],"formDataEntries":[]}]]></TemplafyFormConfiguration>
</file>

<file path=customXml/itemProps1.xml><?xml version="1.0" encoding="utf-8"?>
<ds:datastoreItem xmlns:ds="http://schemas.openxmlformats.org/officeDocument/2006/customXml" ds:itemID="{BE96EC92-3D2E-498A-99F3-D7B87F042281}">
  <ds:schemaRefs>
    <ds:schemaRef ds:uri="http://schemas.microsoft.com/DataMashup"/>
  </ds:schemaRefs>
</ds:datastoreItem>
</file>

<file path=customXml/itemProps2.xml><?xml version="1.0" encoding="utf-8"?>
<ds:datastoreItem xmlns:ds="http://schemas.openxmlformats.org/officeDocument/2006/customXml" ds:itemID="{E7B69216-CB3B-42BE-99FB-30299B1007DF}">
  <ds:schemaRefs/>
</ds:datastoreItem>
</file>

<file path=customXml/itemProps3.xml><?xml version="1.0" encoding="utf-8"?>
<ds:datastoreItem xmlns:ds="http://schemas.openxmlformats.org/officeDocument/2006/customXml" ds:itemID="{B8A3F81B-41DE-4DD1-8725-00591DDB762D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IMPORT</vt:lpstr>
      <vt:lpstr>Traitement 2</vt:lpstr>
      <vt:lpstr>CLOISONNEMENT</vt:lpstr>
      <vt:lpstr>SURFACES</vt:lpstr>
      <vt:lpstr>ELEC</vt:lpstr>
      <vt:lpstr>Dossier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Bouchaud, Morgan</dc:creator>
  <cp:lastModifiedBy>Hub</cp:lastModifiedBy>
  <cp:lastPrinted>2023-02-04T21:37:09Z</cp:lastPrinted>
  <dcterms:created xsi:type="dcterms:W3CDTF">2022-11-24T07:49:55Z</dcterms:created>
  <dcterms:modified xsi:type="dcterms:W3CDTF">2023-02-10T09:51:43Z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emplafyTenantId">
    <vt:lpwstr>colliers</vt:lpwstr>
  </property>
  <property fmtid="{D5CDD505-2E9C-101B-9397-08002B2CF9AE}" pid="3" name="TemplafyTemplateId">
    <vt:lpwstr>637844420585218381</vt:lpwstr>
  </property>
  <property fmtid="{D5CDD505-2E9C-101B-9397-08002B2CF9AE}" pid="4" name="TemplafyUserProfileId">
    <vt:lpwstr>637844471727830162</vt:lpwstr>
  </property>
  <property fmtid="{D5CDD505-2E9C-101B-9397-08002B2CF9AE}" pid="5" name="TemplafyLanguageCode">
    <vt:lpwstr>fr-FR</vt:lpwstr>
  </property>
  <property fmtid="{D5CDD505-2E9C-101B-9397-08002B2CF9AE}" pid="6" name="TemplafyFromBlank">
    <vt:bool>true</vt:bool>
  </property>
</Properties>
</file>