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E9AE5422-AF16-4E72-9973-F53D3D75FD49}" xr6:coauthVersionLast="47" xr6:coauthVersionMax="47" xr10:uidLastSave="{00000000-0000-0000-0000-000000000000}"/>
  <bookViews>
    <workbookView xWindow="-120" yWindow="-120" windowWidth="29040" windowHeight="16440" xr2:uid="{6CFD8D93-EE93-4820-8B15-6FEAA194DE6C}"/>
  </bookViews>
  <sheets>
    <sheet name="Feuil1" sheetId="1" r:id="rId1"/>
  </sheets>
  <definedNames>
    <definedName name="DonnéesExternes_1" localSheetId="0" hidden="1">Feuil1!$J$19:$P$26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0" i="1" l="1"/>
  <c r="O10" i="1"/>
  <c r="N10" i="1"/>
  <c r="M10" i="1"/>
  <c r="L10" i="1"/>
  <c r="O9" i="1"/>
  <c r="N9" i="1"/>
  <c r="M9" i="1"/>
  <c r="L9" i="1"/>
  <c r="O8" i="1"/>
  <c r="N8" i="1"/>
  <c r="M8" i="1"/>
  <c r="L8" i="1"/>
  <c r="P7" i="1"/>
  <c r="O7" i="1"/>
  <c r="N7" i="1"/>
  <c r="M7" i="1"/>
  <c r="L7" i="1"/>
  <c r="P6" i="1"/>
  <c r="O6" i="1"/>
  <c r="N6" i="1"/>
  <c r="M6" i="1"/>
  <c r="L6" i="1"/>
  <c r="P5" i="1"/>
  <c r="O5" i="1"/>
  <c r="N5" i="1"/>
  <c r="M5" i="1"/>
  <c r="L5" i="1"/>
  <c r="O4" i="1"/>
  <c r="N4" i="1"/>
  <c r="M4" i="1"/>
  <c r="L4" i="1"/>
  <c r="K10" i="1"/>
  <c r="K9" i="1"/>
  <c r="K8" i="1"/>
  <c r="K7" i="1"/>
  <c r="K6" i="1"/>
  <c r="K5" i="1"/>
  <c r="K4" i="1"/>
  <c r="G20" i="1" l="1"/>
  <c r="P4" i="1" s="1"/>
  <c r="G18" i="1"/>
  <c r="G22" i="1"/>
  <c r="P9" i="1" s="1"/>
  <c r="G6" i="1"/>
  <c r="G17" i="1"/>
  <c r="G19" i="1"/>
  <c r="G21" i="1"/>
  <c r="P8" i="1" s="1"/>
  <c r="G16" i="1"/>
  <c r="G10" i="1"/>
  <c r="G8" i="1"/>
  <c r="G9" i="1"/>
  <c r="G7" i="1"/>
  <c r="G5" i="1"/>
  <c r="G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4E937F-BBBB-4C92-90A6-C149F4AA690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43BBEC32-E50A-4EC1-90A3-AC5C9F2AF829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5488D81D-90A9-40AD-B867-8B82B902EA6F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<sst xmlns="http://schemas.openxmlformats.org/spreadsheetml/2006/main" count="64" uniqueCount="33">
  <si>
    <t>Jour</t>
  </si>
  <si>
    <t>total</t>
  </si>
  <si>
    <t>janv</t>
  </si>
  <si>
    <t>fév</t>
  </si>
  <si>
    <t>mar</t>
  </si>
  <si>
    <t>avr</t>
  </si>
  <si>
    <t>lundi</t>
  </si>
  <si>
    <t>mardi</t>
  </si>
  <si>
    <t>mercredi</t>
  </si>
  <si>
    <t>jeudi</t>
  </si>
  <si>
    <t>vendredi</t>
  </si>
  <si>
    <t>samedi</t>
  </si>
  <si>
    <t>dimanche</t>
  </si>
  <si>
    <t>T1 janv</t>
  </si>
  <si>
    <t>T2 fév</t>
  </si>
  <si>
    <t>T3 mar</t>
  </si>
  <si>
    <t>T4 avr</t>
  </si>
  <si>
    <t>T5 mai</t>
  </si>
  <si>
    <t>P1 janv</t>
  </si>
  <si>
    <t>P2 fév</t>
  </si>
  <si>
    <t>P3 mar</t>
  </si>
  <si>
    <t>P4 avr</t>
  </si>
  <si>
    <t>P5 mai</t>
  </si>
  <si>
    <t>Tableau1</t>
  </si>
  <si>
    <t>Tableau2</t>
  </si>
  <si>
    <t>Ce que je veux obtenir</t>
  </si>
  <si>
    <t>rai</t>
  </si>
  <si>
    <t>En résumé :</t>
  </si>
  <si>
    <t>Chatger les 2 tableaux dans PQ</t>
  </si>
  <si>
    <t>Cumuler ces 2 tables en une seule en additionnant toutes les colonnes en fonction de la première.</t>
  </si>
  <si>
    <t>Supprimer les préfixes toujours constitués de 2 caractères suivis d'un espace. (sauf première et dernière colonne)</t>
  </si>
  <si>
    <t>(les lignes ne sont pas dans le même ordre dans les 2 tableaux à contrario des colonnes)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</si>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</sst>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317CEA9-6BF9-4E4E-B966-2ACC57ADA507}" autoFormatId="16" applyNumberFormats="0" applyBorderFormats="0" applyFontFormats="0" applyPatternFormats="0" applyAlignmentFormats="0" applyWidthHeightFormats="0">
  <queryTableRefresh nextId="8">
    <queryTableFields count="7">
      <queryTableField id="1" name="Jour" tableColumnId="1"/>
      <queryTableField id="2" name="janv" tableColumnId="2"/>
      <queryTableField id="3" name="fév" tableColumnId="3"/>
      <queryTableField id="4" name="mar" tableColumnId="4"/>
      <queryTableField id="5" name="avr" tableColumnId="5"/>
      <queryTableField id="6" name="mai" tableColumnId="6"/>
      <queryTableField id="7" name="total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4AADE8-4A0B-4913-A731-6476ADB6E3BA}" name="Tableau1" displayName="Tableau1" ref="A3:G10" totalsRowShown="0">
  <autoFilter ref="A3:G10" xr:uid="{454AADE8-4A0B-4913-A731-6476ADB6E3BA}"/>
  <tableColumns count="7">
    <tableColumn id="1" xr3:uid="{2A34CFCB-622C-4707-BBA6-B9C42FFDE50C}" name="Jour"/>
    <tableColumn id="2" xr3:uid="{3FC260E0-A29E-4DDB-8FA4-74CE851F42F4}" name="T1 janv"/>
    <tableColumn id="3" xr3:uid="{FF41EC46-D2C5-41A8-8B37-1C5A30502B92}" name="T2 fév"/>
    <tableColumn id="4" xr3:uid="{6B62E88D-4681-441A-8AA6-37C0195E9687}" name="T3 mar"/>
    <tableColumn id="5" xr3:uid="{30D01647-93B5-4930-87E6-18712679F7BA}" name="T4 avr"/>
    <tableColumn id="6" xr3:uid="{9EB818BB-A8D2-4FE1-B94A-CB41FE0E5DD0}" name="T5 mai"/>
    <tableColumn id="7" xr3:uid="{A0C9966F-FF71-47D2-9C3F-14E48AB65639}" name="total">
      <calculatedColumnFormula>SUM(B4:F4)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41E682-3523-4380-BED8-94C404F1C449}" name="Tableau2" displayName="Tableau2" ref="A15:G22" totalsRowShown="0">
  <autoFilter ref="A15:G22" xr:uid="{A841E682-3523-4380-BED8-94C404F1C449}"/>
  <tableColumns count="7">
    <tableColumn id="1" xr3:uid="{1A171118-85D3-4387-93C5-D35C5594A5D4}" name="Jour"/>
    <tableColumn id="2" xr3:uid="{CA6A0BCB-800D-4803-91C5-89B3150BA1EE}" name="P1 janv"/>
    <tableColumn id="3" xr3:uid="{C6069E33-3E74-452E-8BE9-71FAE73E310B}" name="P2 fév"/>
    <tableColumn id="4" xr3:uid="{1F28D23D-2454-4C4C-A113-8960F6EE6EB6}" name="P3 mar"/>
    <tableColumn id="5" xr3:uid="{78701B47-5D0E-4BAB-A3D7-B60942D41A2D}" name="P4 avr"/>
    <tableColumn id="6" xr3:uid="{02EA982E-7E15-4BB6-A200-2A4EB07586FB}" name="P5 mai"/>
    <tableColumn id="7" xr3:uid="{9265384A-F7EA-43BA-B819-C92EE0AB7B2A}" name="total">
      <calculatedColumnFormula>SUM(B16:F16)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68B188-5DEC-4D4D-A1A3-887569E7BBC7}" name="T_Final" displayName="T_Final" ref="J19:P26" tableType="queryTable" totalsRowShown="0">
  <autoFilter ref="J19:P26" xr:uid="{5068B188-5DEC-4D4D-A1A3-887569E7BBC7}"/>
  <tableColumns count="7">
    <tableColumn id="1" xr3:uid="{0C18EC71-0403-42D8-A080-11539B0683A0}" uniqueName="1" name="Jour" queryTableFieldId="1"/>
    <tableColumn id="2" xr3:uid="{8D3AA229-CB26-4341-9F69-EB9826B73B8A}" uniqueName="2" name="janv" queryTableFieldId="2"/>
    <tableColumn id="3" xr3:uid="{0165196B-E986-4DEA-B787-5E6553FF1EA3}" uniqueName="3" name="fév" queryTableFieldId="3"/>
    <tableColumn id="4" xr3:uid="{D957B4C2-083B-46C3-9A9C-7AFBD796F73F}" uniqueName="4" name="mar" queryTableFieldId="4"/>
    <tableColumn id="5" xr3:uid="{8E81DCA7-AA5F-480F-BBA7-9C4761181EEC}" uniqueName="5" name="avr" queryTableFieldId="5"/>
    <tableColumn id="6" xr3:uid="{3CF89402-D616-48F1-B6C7-D72B01396C00}" uniqueName="6" name="mai" queryTableFieldId="6"/>
    <tableColumn id="7" xr3:uid="{D5F49B00-11B7-4C2D-AF63-184B84F78677}" uniqueName="7" name="total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1B488-4C82-4AE6-A39E-36788F3EFDF2}">
  <dimension ref="A1:P26"/>
  <sheetViews>
    <sheetView tabSelected="1" workbookViewId="0">
      <selection activeCell="J20" sqref="J20"/>
    </sheetView>
  </sheetViews>
  <sheetFormatPr baseColWidth="10" defaultRowHeight="15" x14ac:dyDescent="0.25"/>
  <cols>
    <col min="10" max="10" width="9.85546875" bestFit="1" customWidth="1"/>
    <col min="11" max="11" width="7" bestFit="1" customWidth="1"/>
    <col min="12" max="12" width="6.140625" bestFit="1" customWidth="1"/>
    <col min="13" max="13" width="6.7109375" bestFit="1" customWidth="1"/>
    <col min="14" max="14" width="6" bestFit="1" customWidth="1"/>
    <col min="15" max="15" width="6.5703125" bestFit="1" customWidth="1"/>
    <col min="16" max="16" width="7.42578125" bestFit="1" customWidth="1"/>
  </cols>
  <sheetData>
    <row r="1" spans="1:16" x14ac:dyDescent="0.25">
      <c r="A1" t="s">
        <v>23</v>
      </c>
      <c r="J1" t="s">
        <v>25</v>
      </c>
    </row>
    <row r="3" spans="1:16" x14ac:dyDescent="0.25">
      <c r="A3" t="s">
        <v>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</v>
      </c>
      <c r="J3" s="1" t="s">
        <v>0</v>
      </c>
      <c r="K3" s="2" t="s">
        <v>2</v>
      </c>
      <c r="L3" s="2" t="s">
        <v>3</v>
      </c>
      <c r="M3" s="2" t="s">
        <v>4</v>
      </c>
      <c r="N3" s="2" t="s">
        <v>5</v>
      </c>
      <c r="O3" s="2" t="s">
        <v>26</v>
      </c>
      <c r="P3" s="3" t="s">
        <v>1</v>
      </c>
    </row>
    <row r="4" spans="1:16" x14ac:dyDescent="0.25">
      <c r="A4" t="s">
        <v>6</v>
      </c>
      <c r="B4">
        <v>36</v>
      </c>
      <c r="C4">
        <v>99</v>
      </c>
      <c r="D4">
        <v>45</v>
      </c>
      <c r="E4">
        <v>48</v>
      </c>
      <c r="F4">
        <v>12</v>
      </c>
      <c r="G4">
        <f>SUM(B4:F4)</f>
        <v>240</v>
      </c>
      <c r="J4" s="4" t="s">
        <v>6</v>
      </c>
      <c r="K4" s="5">
        <f>SUMIF(Tableau1[Jour],$J4,Tableau1[T1 janv])+SUMIF(Tableau2[Jour],$J4,Tableau2[P1 janv])</f>
        <v>76</v>
      </c>
      <c r="L4" s="5">
        <f>SUMIF(Tableau1[Jour],$J4,Tableau1[T2 fév])+SUMIF(Tableau2[Jour],$J4,Tableau2[P2 fév])</f>
        <v>160</v>
      </c>
      <c r="M4" s="5">
        <f>SUMIF(Tableau1[Jour],$J4,Tableau1[T3 mar])+SUMIF(Tableau2[Jour],$J4,Tableau2[P3 mar])</f>
        <v>87</v>
      </c>
      <c r="N4" s="5">
        <f>SUMIF(Tableau1[Jour],$J4,Tableau1[T4 avr])+SUMIF(Tableau2[Jour],$J4,Tableau2[P4 avr])</f>
        <v>139</v>
      </c>
      <c r="O4" s="5">
        <f>SUMIF(Tableau1[Jour],$J4,Tableau1[T5 mai])+SUMIF(Tableau2[Jour],$J4,Tableau2[P5 mai])</f>
        <v>28</v>
      </c>
      <c r="P4" s="5">
        <f>SUMIF(Tableau1[Jour],$J4,Tableau1[total])+SUMIF(Tableau2[Jour],$J4,Tableau2[total])</f>
        <v>490</v>
      </c>
    </row>
    <row r="5" spans="1:16" x14ac:dyDescent="0.25">
      <c r="A5" t="s">
        <v>7</v>
      </c>
      <c r="B5">
        <v>59</v>
      </c>
      <c r="C5">
        <v>51</v>
      </c>
      <c r="D5">
        <v>93</v>
      </c>
      <c r="E5">
        <v>85</v>
      </c>
      <c r="F5">
        <v>39</v>
      </c>
      <c r="G5">
        <f t="shared" ref="G5:G10" si="0">SUM(B5:F5)</f>
        <v>327</v>
      </c>
      <c r="J5" s="7" t="s">
        <v>7</v>
      </c>
      <c r="K5" s="8">
        <f>SUMIF(Tableau1[Jour],$J5,Tableau1[T1 janv])+SUMIF(Tableau2[Jour],$J5,Tableau2[P1 janv])</f>
        <v>135</v>
      </c>
      <c r="L5" s="8">
        <f>SUMIF(Tableau1[Jour],$J5,Tableau1[T2 fév])+SUMIF(Tableau2[Jour],$J5,Tableau2[P2 fév])</f>
        <v>87</v>
      </c>
      <c r="M5" s="8">
        <f>SUMIF(Tableau1[Jour],$J5,Tableau1[T3 mar])+SUMIF(Tableau2[Jour],$J5,Tableau2[P3 mar])</f>
        <v>160</v>
      </c>
      <c r="N5" s="8">
        <f>SUMIF(Tableau1[Jour],$J5,Tableau1[T4 avr])+SUMIF(Tableau2[Jour],$J5,Tableau2[P4 avr])</f>
        <v>121</v>
      </c>
      <c r="O5" s="8">
        <f>SUMIF(Tableau1[Jour],$J5,Tableau1[T5 mai])+SUMIF(Tableau2[Jour],$J5,Tableau2[P5 mai])</f>
        <v>129</v>
      </c>
      <c r="P5" s="9">
        <f>SUMIF(Tableau1[Jour],$J5,Tableau1[total])+SUMIF(Tableau2[Jour],$J5,Tableau2[total])</f>
        <v>632</v>
      </c>
    </row>
    <row r="6" spans="1:16" x14ac:dyDescent="0.25">
      <c r="A6" t="s">
        <v>8</v>
      </c>
      <c r="B6">
        <v>54</v>
      </c>
      <c r="C6">
        <v>74</v>
      </c>
      <c r="D6">
        <v>65</v>
      </c>
      <c r="E6">
        <v>53</v>
      </c>
      <c r="F6">
        <v>28</v>
      </c>
      <c r="G6">
        <f t="shared" si="0"/>
        <v>274</v>
      </c>
      <c r="J6" s="4" t="s">
        <v>8</v>
      </c>
      <c r="K6" s="5">
        <f>SUMIF(Tableau1[Jour],$J6,Tableau1[T1 janv])+SUMIF(Tableau2[Jour],$J6,Tableau2[P1 janv])</f>
        <v>89</v>
      </c>
      <c r="L6" s="5">
        <f>SUMIF(Tableau1[Jour],$J6,Tableau1[T2 fév])+SUMIF(Tableau2[Jour],$J6,Tableau2[P2 fév])</f>
        <v>114</v>
      </c>
      <c r="M6" s="5">
        <f>SUMIF(Tableau1[Jour],$J6,Tableau1[T3 mar])+SUMIF(Tableau2[Jour],$J6,Tableau2[P3 mar])</f>
        <v>87</v>
      </c>
      <c r="N6" s="5">
        <f>SUMIF(Tableau1[Jour],$J6,Tableau1[T4 avr])+SUMIF(Tableau2[Jour],$J6,Tableau2[P4 avr])</f>
        <v>64</v>
      </c>
      <c r="O6" s="5">
        <f>SUMIF(Tableau1[Jour],$J6,Tableau1[T5 mai])+SUMIF(Tableau2[Jour],$J6,Tableau2[P5 mai])</f>
        <v>51</v>
      </c>
      <c r="P6" s="6">
        <f>SUMIF(Tableau1[Jour],$J6,Tableau1[total])+SUMIF(Tableau2[Jour],$J6,Tableau2[total])</f>
        <v>405</v>
      </c>
    </row>
    <row r="7" spans="1:16" x14ac:dyDescent="0.25">
      <c r="A7" t="s">
        <v>9</v>
      </c>
      <c r="B7">
        <v>22</v>
      </c>
      <c r="C7">
        <v>27</v>
      </c>
      <c r="D7">
        <v>74</v>
      </c>
      <c r="E7">
        <v>88</v>
      </c>
      <c r="F7">
        <v>39</v>
      </c>
      <c r="G7">
        <f t="shared" si="0"/>
        <v>250</v>
      </c>
      <c r="J7" s="7" t="s">
        <v>9</v>
      </c>
      <c r="K7" s="8">
        <f>SUMIF(Tableau1[Jour],$J7,Tableau1[T1 janv])+SUMIF(Tableau2[Jour],$J7,Tableau2[P1 janv])</f>
        <v>97</v>
      </c>
      <c r="L7" s="8">
        <f>SUMIF(Tableau1[Jour],$J7,Tableau1[T2 fév])+SUMIF(Tableau2[Jour],$J7,Tableau2[P2 fév])</f>
        <v>102</v>
      </c>
      <c r="M7" s="8">
        <f>SUMIF(Tableau1[Jour],$J7,Tableau1[T3 mar])+SUMIF(Tableau2[Jour],$J7,Tableau2[P3 mar])</f>
        <v>99</v>
      </c>
      <c r="N7" s="8">
        <f>SUMIF(Tableau1[Jour],$J7,Tableau1[T4 avr])+SUMIF(Tableau2[Jour],$J7,Tableau2[P4 avr])</f>
        <v>158</v>
      </c>
      <c r="O7" s="8">
        <f>SUMIF(Tableau1[Jour],$J7,Tableau1[T5 mai])+SUMIF(Tableau2[Jour],$J7,Tableau2[P5 mai])</f>
        <v>91</v>
      </c>
      <c r="P7" s="9">
        <f>SUMIF(Tableau1[Jour],$J7,Tableau1[total])+SUMIF(Tableau2[Jour],$J7,Tableau2[total])</f>
        <v>547</v>
      </c>
    </row>
    <row r="8" spans="1:16" x14ac:dyDescent="0.25">
      <c r="A8" t="s">
        <v>10</v>
      </c>
      <c r="B8">
        <v>14</v>
      </c>
      <c r="C8">
        <v>60</v>
      </c>
      <c r="D8">
        <v>39</v>
      </c>
      <c r="E8">
        <v>79</v>
      </c>
      <c r="F8">
        <v>92</v>
      </c>
      <c r="G8">
        <f t="shared" si="0"/>
        <v>284</v>
      </c>
      <c r="J8" s="4" t="s">
        <v>10</v>
      </c>
      <c r="K8" s="5">
        <f>SUMIF(Tableau1[Jour],$J8,Tableau1[T1 janv])+SUMIF(Tableau2[Jour],$J8,Tableau2[P1 janv])</f>
        <v>68</v>
      </c>
      <c r="L8" s="5">
        <f>SUMIF(Tableau1[Jour],$J8,Tableau1[T2 fév])+SUMIF(Tableau2[Jour],$J8,Tableau2[P2 fév])</f>
        <v>76</v>
      </c>
      <c r="M8" s="5">
        <f>SUMIF(Tableau1[Jour],$J8,Tableau1[T3 mar])+SUMIF(Tableau2[Jour],$J8,Tableau2[P3 mar])</f>
        <v>87</v>
      </c>
      <c r="N8" s="5">
        <f>SUMIF(Tableau1[Jour],$J8,Tableau1[T4 avr])+SUMIF(Tableau2[Jour],$J8,Tableau2[P4 avr])</f>
        <v>97</v>
      </c>
      <c r="O8" s="5">
        <f>SUMIF(Tableau1[Jour],$J8,Tableau1[T5 mai])+SUMIF(Tableau2[Jour],$J8,Tableau2[P5 mai])</f>
        <v>120</v>
      </c>
      <c r="P8" s="6">
        <f>SUMIF(Tableau1[Jour],$J8,Tableau1[total])+SUMIF(Tableau2[Jour],$J8,Tableau2[total])</f>
        <v>448</v>
      </c>
    </row>
    <row r="9" spans="1:16" x14ac:dyDescent="0.25">
      <c r="A9" t="s">
        <v>11</v>
      </c>
      <c r="B9">
        <v>59</v>
      </c>
      <c r="C9">
        <v>87</v>
      </c>
      <c r="D9">
        <v>74</v>
      </c>
      <c r="E9">
        <v>83</v>
      </c>
      <c r="F9">
        <v>88</v>
      </c>
      <c r="G9">
        <f t="shared" si="0"/>
        <v>391</v>
      </c>
      <c r="J9" s="7" t="s">
        <v>11</v>
      </c>
      <c r="K9" s="8">
        <f>SUMIF(Tableau1[Jour],$J9,Tableau1[T1 janv])+SUMIF(Tableau2[Jour],$J9,Tableau2[P1 janv])</f>
        <v>99</v>
      </c>
      <c r="L9" s="8">
        <f>SUMIF(Tableau1[Jour],$J9,Tableau1[T2 fév])+SUMIF(Tableau2[Jour],$J9,Tableau2[P2 fév])</f>
        <v>175</v>
      </c>
      <c r="M9" s="8">
        <f>SUMIF(Tableau1[Jour],$J9,Tableau1[T3 mar])+SUMIF(Tableau2[Jour],$J9,Tableau2[P3 mar])</f>
        <v>169</v>
      </c>
      <c r="N9" s="8">
        <f>SUMIF(Tableau1[Jour],$J9,Tableau1[T4 avr])+SUMIF(Tableau2[Jour],$J9,Tableau2[P4 avr])</f>
        <v>134</v>
      </c>
      <c r="O9" s="8">
        <f>SUMIF(Tableau1[Jour],$J9,Tableau1[T5 mai])+SUMIF(Tableau2[Jour],$J9,Tableau2[P5 mai])</f>
        <v>131</v>
      </c>
      <c r="P9" s="9">
        <f>SUMIF(Tableau1[Jour],$J9,Tableau1[total])+SUMIF(Tableau2[Jour],$J9,Tableau2[total])</f>
        <v>708</v>
      </c>
    </row>
    <row r="10" spans="1:16" x14ac:dyDescent="0.25">
      <c r="A10" t="s">
        <v>12</v>
      </c>
      <c r="B10">
        <v>86</v>
      </c>
      <c r="C10">
        <v>88</v>
      </c>
      <c r="D10">
        <v>35</v>
      </c>
      <c r="E10">
        <v>50</v>
      </c>
      <c r="F10">
        <v>77</v>
      </c>
      <c r="G10">
        <f t="shared" si="0"/>
        <v>336</v>
      </c>
      <c r="J10" s="4" t="s">
        <v>12</v>
      </c>
      <c r="K10" s="5">
        <f>SUMIF(Tableau1[Jour],$J10,Tableau1[T1 janv])+SUMIF(Tableau2[Jour],$J10,Tableau2[P1 janv])</f>
        <v>123</v>
      </c>
      <c r="L10" s="5">
        <f>SUMIF(Tableau1[Jour],$J10,Tableau1[T2 fév])+SUMIF(Tableau2[Jour],$J10,Tableau2[P2 fév])</f>
        <v>162</v>
      </c>
      <c r="M10" s="5">
        <f>SUMIF(Tableau1[Jour],$J10,Tableau1[T3 mar])+SUMIF(Tableau2[Jour],$J10,Tableau2[P3 mar])</f>
        <v>135</v>
      </c>
      <c r="N10" s="5">
        <f>SUMIF(Tableau1[Jour],$J10,Tableau1[T4 avr])+SUMIF(Tableau2[Jour],$J10,Tableau2[P4 avr])</f>
        <v>138</v>
      </c>
      <c r="O10" s="5">
        <f>SUMIF(Tableau1[Jour],$J10,Tableau1[T5 mai])+SUMIF(Tableau2[Jour],$J10,Tableau2[P5 mai])</f>
        <v>155</v>
      </c>
      <c r="P10" s="6">
        <f>SUMIF(Tableau1[Jour],$J10,Tableau1[total])+SUMIF(Tableau2[Jour],$J10,Tableau2[total])</f>
        <v>713</v>
      </c>
    </row>
    <row r="13" spans="1:16" x14ac:dyDescent="0.25">
      <c r="A13" t="s">
        <v>24</v>
      </c>
      <c r="I13" t="s">
        <v>27</v>
      </c>
    </row>
    <row r="14" spans="1:16" x14ac:dyDescent="0.25">
      <c r="I14" t="s">
        <v>28</v>
      </c>
    </row>
    <row r="15" spans="1:16" x14ac:dyDescent="0.25">
      <c r="A15" t="s">
        <v>0</v>
      </c>
      <c r="B15" t="s">
        <v>18</v>
      </c>
      <c r="C15" t="s">
        <v>19</v>
      </c>
      <c r="D15" t="s">
        <v>20</v>
      </c>
      <c r="E15" t="s">
        <v>21</v>
      </c>
      <c r="F15" t="s">
        <v>22</v>
      </c>
      <c r="G15" t="s">
        <v>1</v>
      </c>
      <c r="I15" t="s">
        <v>30</v>
      </c>
    </row>
    <row r="16" spans="1:16" x14ac:dyDescent="0.25">
      <c r="A16" t="s">
        <v>8</v>
      </c>
      <c r="B16">
        <v>35</v>
      </c>
      <c r="C16">
        <v>40</v>
      </c>
      <c r="D16">
        <v>22</v>
      </c>
      <c r="E16">
        <v>11</v>
      </c>
      <c r="F16">
        <v>23</v>
      </c>
      <c r="G16">
        <f>SUM(B16:F16)</f>
        <v>131</v>
      </c>
      <c r="I16" t="s">
        <v>29</v>
      </c>
    </row>
    <row r="17" spans="1:16" x14ac:dyDescent="0.25">
      <c r="A17" t="s">
        <v>7</v>
      </c>
      <c r="B17">
        <v>76</v>
      </c>
      <c r="C17">
        <v>36</v>
      </c>
      <c r="D17">
        <v>67</v>
      </c>
      <c r="E17">
        <v>36</v>
      </c>
      <c r="F17">
        <v>90</v>
      </c>
      <c r="G17">
        <f t="shared" ref="G17:G22" si="1">SUM(B17:F17)</f>
        <v>305</v>
      </c>
      <c r="I17" t="s">
        <v>31</v>
      </c>
    </row>
    <row r="18" spans="1:16" x14ac:dyDescent="0.25">
      <c r="A18" t="s">
        <v>9</v>
      </c>
      <c r="B18">
        <v>75</v>
      </c>
      <c r="C18">
        <v>75</v>
      </c>
      <c r="D18">
        <v>25</v>
      </c>
      <c r="E18">
        <v>70</v>
      </c>
      <c r="F18">
        <v>52</v>
      </c>
      <c r="G18">
        <f t="shared" si="1"/>
        <v>297</v>
      </c>
    </row>
    <row r="19" spans="1:16" x14ac:dyDescent="0.25">
      <c r="A19" t="s">
        <v>12</v>
      </c>
      <c r="B19">
        <v>37</v>
      </c>
      <c r="C19">
        <v>74</v>
      </c>
      <c r="D19">
        <v>100</v>
      </c>
      <c r="E19">
        <v>88</v>
      </c>
      <c r="F19">
        <v>78</v>
      </c>
      <c r="G19">
        <f t="shared" si="1"/>
        <v>377</v>
      </c>
      <c r="J19" t="s">
        <v>0</v>
      </c>
      <c r="K19" t="s">
        <v>2</v>
      </c>
      <c r="L19" t="s">
        <v>3</v>
      </c>
      <c r="M19" t="s">
        <v>4</v>
      </c>
      <c r="N19" t="s">
        <v>5</v>
      </c>
      <c r="O19" t="s">
        <v>32</v>
      </c>
      <c r="P19" t="s">
        <v>1</v>
      </c>
    </row>
    <row r="20" spans="1:16" x14ac:dyDescent="0.25">
      <c r="A20" t="s">
        <v>6</v>
      </c>
      <c r="B20">
        <v>40</v>
      </c>
      <c r="C20">
        <v>61</v>
      </c>
      <c r="D20">
        <v>42</v>
      </c>
      <c r="E20">
        <v>91</v>
      </c>
      <c r="F20">
        <v>16</v>
      </c>
      <c r="G20">
        <f t="shared" si="1"/>
        <v>250</v>
      </c>
      <c r="J20" t="s">
        <v>12</v>
      </c>
      <c r="K20">
        <v>123</v>
      </c>
      <c r="L20">
        <v>162</v>
      </c>
      <c r="M20">
        <v>135</v>
      </c>
      <c r="N20">
        <v>138</v>
      </c>
      <c r="O20">
        <v>155</v>
      </c>
      <c r="P20">
        <v>713</v>
      </c>
    </row>
    <row r="21" spans="1:16" x14ac:dyDescent="0.25">
      <c r="A21" t="s">
        <v>10</v>
      </c>
      <c r="B21">
        <v>54</v>
      </c>
      <c r="C21">
        <v>16</v>
      </c>
      <c r="D21">
        <v>48</v>
      </c>
      <c r="E21">
        <v>18</v>
      </c>
      <c r="F21">
        <v>28</v>
      </c>
      <c r="G21">
        <f t="shared" si="1"/>
        <v>164</v>
      </c>
      <c r="J21" t="s">
        <v>9</v>
      </c>
      <c r="K21">
        <v>97</v>
      </c>
      <c r="L21">
        <v>102</v>
      </c>
      <c r="M21">
        <v>99</v>
      </c>
      <c r="N21">
        <v>158</v>
      </c>
      <c r="O21">
        <v>91</v>
      </c>
      <c r="P21">
        <v>547</v>
      </c>
    </row>
    <row r="22" spans="1:16" x14ac:dyDescent="0.25">
      <c r="A22" t="s">
        <v>11</v>
      </c>
      <c r="B22">
        <v>40</v>
      </c>
      <c r="C22">
        <v>88</v>
      </c>
      <c r="D22">
        <v>95</v>
      </c>
      <c r="E22">
        <v>51</v>
      </c>
      <c r="F22">
        <v>43</v>
      </c>
      <c r="G22">
        <f t="shared" si="1"/>
        <v>317</v>
      </c>
      <c r="J22" t="s">
        <v>6</v>
      </c>
      <c r="K22">
        <v>76</v>
      </c>
      <c r="L22">
        <v>160</v>
      </c>
      <c r="M22">
        <v>87</v>
      </c>
      <c r="N22">
        <v>139</v>
      </c>
      <c r="O22">
        <v>28</v>
      </c>
      <c r="P22">
        <v>490</v>
      </c>
    </row>
    <row r="23" spans="1:16" x14ac:dyDescent="0.25">
      <c r="J23" t="s">
        <v>7</v>
      </c>
      <c r="K23">
        <v>135</v>
      </c>
      <c r="L23">
        <v>87</v>
      </c>
      <c r="M23">
        <v>160</v>
      </c>
      <c r="N23">
        <v>121</v>
      </c>
      <c r="O23">
        <v>129</v>
      </c>
      <c r="P23">
        <v>632</v>
      </c>
    </row>
    <row r="24" spans="1:16" x14ac:dyDescent="0.25">
      <c r="J24" t="s">
        <v>8</v>
      </c>
      <c r="K24">
        <v>89</v>
      </c>
      <c r="L24">
        <v>114</v>
      </c>
      <c r="M24">
        <v>87</v>
      </c>
      <c r="N24">
        <v>64</v>
      </c>
      <c r="O24">
        <v>51</v>
      </c>
      <c r="P24">
        <v>405</v>
      </c>
    </row>
    <row r="25" spans="1:16" x14ac:dyDescent="0.25">
      <c r="J25" t="s">
        <v>11</v>
      </c>
      <c r="K25">
        <v>99</v>
      </c>
      <c r="L25">
        <v>175</v>
      </c>
      <c r="M25">
        <v>169</v>
      </c>
      <c r="N25">
        <v>134</v>
      </c>
      <c r="O25">
        <v>131</v>
      </c>
      <c r="P25">
        <v>708</v>
      </c>
    </row>
    <row r="26" spans="1:16" x14ac:dyDescent="0.25">
      <c r="J26" t="s">
        <v>10</v>
      </c>
      <c r="K26">
        <v>68</v>
      </c>
      <c r="L26">
        <v>76</v>
      </c>
      <c r="M26">
        <v>87</v>
      </c>
      <c r="N26">
        <v>97</v>
      </c>
      <c r="O26">
        <v>120</v>
      </c>
      <c r="P26">
        <v>448</v>
      </c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6E7D15-DB32-4689-9D3C-B8B584BC6B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Fargeot Gérard</dc:creator>
  <cp:lastModifiedBy>Hub</cp:lastModifiedBy>
  <dcterms:created xsi:type="dcterms:W3CDTF">2023-01-09T08:30:59Z</dcterms:created>
  <dcterms:modified xsi:type="dcterms:W3CDTF">2023-01-09T12:33:08Z</dcterms:modified>
</cp:coreProperties>
</file>