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usi\Documents\Excel\"/>
    </mc:Choice>
  </mc:AlternateContent>
  <xr:revisionPtr revIDLastSave="0" documentId="13_ncr:1_{2709833C-EB48-466A-B2F8-2E1CA9F08026}" xr6:coauthVersionLast="47" xr6:coauthVersionMax="47" xr10:uidLastSave="{00000000-0000-0000-0000-000000000000}"/>
  <bookViews>
    <workbookView xWindow="-120" yWindow="-120" windowWidth="29040" windowHeight="16440" activeTab="1" xr2:uid="{C216EAE5-C04B-4BE0-B540-F0B8DB5B9BDB}"/>
  </bookViews>
  <sheets>
    <sheet name="ACCUEIL" sheetId="2" r:id="rId1"/>
    <sheet name="TCD" sheetId="3" r:id="rId2"/>
    <sheet name="DONNEES" sheetId="1" r:id="rId3"/>
  </sheets>
  <definedNames>
    <definedName name="ANNEE">Tableau1[ANNEE]</definedName>
    <definedName name="ANNEE_RECHERCHEE">ACCUEIL!$D$2</definedName>
    <definedName name="Segment_ANNEE">#N/A</definedName>
    <definedName name="Segment_LIEUX">#N/A</definedName>
    <definedName name="Segment_VOLS">#N/A</definedName>
  </definedNames>
  <calcPr calcId="191029"/>
  <pivotCaches>
    <pivotCache cacheId="0" r:id="rId4"/>
  </pivotCaches>
  <extLst>
    <ext xmlns:x14="http://schemas.microsoft.com/office/spreadsheetml/2009/9/main" uri="{BBE1A952-AA13-448e-AADC-164F8A28A991}">
      <x14:slicerCaches>
        <x14:slicerCache r:id="rId5"/>
        <x14:slicerCache r:id="rId6"/>
        <x14:slicerCache r:id="rId7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2" i="2" l="1"/>
  <c r="G12" i="2"/>
  <c r="D25" i="1" l="1"/>
  <c r="I25" i="1"/>
  <c r="D24" i="1"/>
  <c r="I24" i="1"/>
  <c r="D21" i="1"/>
  <c r="I21" i="1"/>
  <c r="I3" i="1"/>
  <c r="I2" i="1"/>
  <c r="I4" i="1"/>
  <c r="I5" i="1"/>
  <c r="I6" i="1"/>
  <c r="I7" i="1"/>
  <c r="I8" i="1"/>
  <c r="I9" i="1"/>
  <c r="I10" i="1"/>
  <c r="I11" i="1"/>
  <c r="I12" i="1"/>
  <c r="I13" i="1"/>
  <c r="I14" i="1"/>
  <c r="I15" i="1"/>
  <c r="I17" i="1"/>
  <c r="I18" i="1"/>
  <c r="I19" i="1"/>
  <c r="I20" i="1"/>
  <c r="I22" i="1"/>
  <c r="I23" i="1"/>
  <c r="I16" i="1"/>
  <c r="D16" i="1"/>
  <c r="C19" i="2" l="1"/>
  <c r="D20" i="1"/>
  <c r="D23" i="1" l="1"/>
  <c r="D22" i="1"/>
  <c r="G4" i="2" s="1"/>
  <c r="D19" i="1"/>
  <c r="D18" i="1"/>
  <c r="D2" i="1"/>
  <c r="D17" i="1"/>
  <c r="D15" i="1"/>
  <c r="D14" i="1"/>
  <c r="D13" i="1"/>
  <c r="D12" i="1"/>
  <c r="D11" i="1"/>
  <c r="D10" i="1"/>
  <c r="D9" i="1"/>
  <c r="D8" i="1"/>
  <c r="D7" i="1"/>
  <c r="D6" i="1"/>
  <c r="D5" i="1"/>
  <c r="D4" i="1"/>
  <c r="D3" i="1"/>
</calcChain>
</file>

<file path=xl/sharedStrings.xml><?xml version="1.0" encoding="utf-8"?>
<sst xmlns="http://schemas.openxmlformats.org/spreadsheetml/2006/main" count="61" uniqueCount="32">
  <si>
    <t>ANNEE</t>
  </si>
  <si>
    <t>TARIFS</t>
  </si>
  <si>
    <t>NBRS DE JOURS</t>
  </si>
  <si>
    <t>DEBUT</t>
  </si>
  <si>
    <t>FIN</t>
  </si>
  <si>
    <t>ONDINA</t>
  </si>
  <si>
    <t>MEDIODIA</t>
  </si>
  <si>
    <t>TOTAL GENERAL</t>
  </si>
  <si>
    <t>BADEURLAUB</t>
  </si>
  <si>
    <t>MLL PALMA BAY</t>
  </si>
  <si>
    <t>HIPOTELS GRAN PLAYA</t>
  </si>
  <si>
    <t>VOLS</t>
  </si>
  <si>
    <t>RYANAIR</t>
  </si>
  <si>
    <t>TARIFS TTC</t>
  </si>
  <si>
    <t>COUT TOTAL</t>
  </si>
  <si>
    <t>INVITATION CARMEN</t>
  </si>
  <si>
    <t>Croisière MSC OPERA</t>
  </si>
  <si>
    <t>LOCATION CAGNES SUR MER</t>
  </si>
  <si>
    <t>Croisière MSC SEASIDE</t>
  </si>
  <si>
    <t>ANNEE RECHERCHEE:</t>
  </si>
  <si>
    <t>Nombre de jours</t>
  </si>
  <si>
    <t>DEPENSE TOTALE PAR ANNEE</t>
  </si>
  <si>
    <t>LIEUX</t>
  </si>
  <si>
    <t>LIEU 1</t>
  </si>
  <si>
    <t>LIEU 2</t>
  </si>
  <si>
    <t>LIEU 3</t>
  </si>
  <si>
    <t>TARIF</t>
  </si>
  <si>
    <t>DEPENSE</t>
  </si>
  <si>
    <t>Étiquettes de lignes</t>
  </si>
  <si>
    <t>Total général</t>
  </si>
  <si>
    <t>Somme de COUT TOTAL</t>
  </si>
  <si>
    <t>Nb 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</si>
</sst>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  <xf numFmtId="14" fontId="1" fillId="0" borderId="0" xfId="0" applyNumberFormat="1" applyFont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/>
    <xf numFmtId="0" fontId="2" fillId="0" borderId="0" xfId="0" applyFont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0" fillId="5" borderId="0" xfId="0" applyFill="1" applyAlignment="1">
      <alignment horizontal="center"/>
    </xf>
    <xf numFmtId="164" fontId="0" fillId="4" borderId="0" xfId="0" applyNumberFormat="1" applyFill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64" fontId="0" fillId="0" borderId="0" xfId="0" applyNumberFormat="1"/>
  </cellXfs>
  <cellStyles count="1">
    <cellStyle name="Normal" xfId="0" builtinId="0"/>
  </cellStyles>
  <dxfs count="11">
    <dxf>
      <numFmt numFmtId="164" formatCode="#,##0.00\ &quot;€&quot;"/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microsoft.com/office/2007/relationships/slicerCache" Target="slicerCaches/slicerCache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openxmlformats.org/officeDocument/2006/relationships/calcChain" Target="calcChain.xml"/><Relationship Id="rId5" Type="http://schemas.microsoft.com/office/2007/relationships/slicerCache" Target="slicerCaches/slicerCache1.xml"/><Relationship Id="rId10" Type="http://schemas.openxmlformats.org/officeDocument/2006/relationships/sharedStrings" Target="sharedStrings.xml"/><Relationship Id="rId4" Type="http://schemas.openxmlformats.org/officeDocument/2006/relationships/pivotCacheDefinition" Target="pivotCache/pivotCacheDefinition1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704850</xdr:colOff>
      <xdr:row>3</xdr:row>
      <xdr:rowOff>0</xdr:rowOff>
    </xdr:from>
    <xdr:to>
      <xdr:col>7</xdr:col>
      <xdr:colOff>247650</xdr:colOff>
      <xdr:row>16</xdr:row>
      <xdr:rowOff>47625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ANNEE">
              <a:extLst>
                <a:ext uri="{FF2B5EF4-FFF2-40B4-BE49-F238E27FC236}">
                  <a16:creationId xmlns:a16="http://schemas.microsoft.com/office/drawing/2014/main" id="{75AE8AF8-870E-D5CC-9B90-E3416371F13E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E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257800" y="5715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7</xdr:col>
      <xdr:colOff>619125</xdr:colOff>
      <xdr:row>3</xdr:row>
      <xdr:rowOff>19050</xdr:rowOff>
    </xdr:from>
    <xdr:to>
      <xdr:col>10</xdr:col>
      <xdr:colOff>161925</xdr:colOff>
      <xdr:row>16</xdr:row>
      <xdr:rowOff>66675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VOLS">
              <a:extLst>
                <a:ext uri="{FF2B5EF4-FFF2-40B4-BE49-F238E27FC236}">
                  <a16:creationId xmlns:a16="http://schemas.microsoft.com/office/drawing/2014/main" id="{112416A8-6297-01ED-F627-A6F82A24A05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VOL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458075" y="5905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10</xdr:col>
      <xdr:colOff>476250</xdr:colOff>
      <xdr:row>3</xdr:row>
      <xdr:rowOff>28575</xdr:rowOff>
    </xdr:from>
    <xdr:to>
      <xdr:col>13</xdr:col>
      <xdr:colOff>19050</xdr:colOff>
      <xdr:row>16</xdr:row>
      <xdr:rowOff>76200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LIEUX">
              <a:extLst>
                <a:ext uri="{FF2B5EF4-FFF2-40B4-BE49-F238E27FC236}">
                  <a16:creationId xmlns:a16="http://schemas.microsoft.com/office/drawing/2014/main" id="{4BFF434C-12C4-0FAC-1AC4-46AA6B38B71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LIEUX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601200" y="60007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Hub" refreshedDate="44884.811460185185" createdVersion="8" refreshedVersion="8" minRefreshableVersion="3" recordCount="24" xr:uid="{E54CB793-F6BD-4ABB-BD05-2BBA79AAF518}">
  <cacheSource type="worksheet">
    <worksheetSource name="Tableau1"/>
  </cacheSource>
  <cacheFields count="9">
    <cacheField name="ANNEE" numFmtId="0">
      <sharedItems containsSemiMixedTypes="0" containsString="0" containsNumber="1" containsInteger="1" minValue="2008" maxValue="2022" count="14">
        <n v="2008"/>
        <n v="2009"/>
        <n v="2010"/>
        <n v="2011"/>
        <n v="2013"/>
        <n v="2014"/>
        <n v="2015"/>
        <n v="2016"/>
        <n v="2017"/>
        <n v="2018"/>
        <n v="2019"/>
        <n v="2020"/>
        <n v="2021"/>
        <n v="2022"/>
      </sharedItems>
    </cacheField>
    <cacheField name="DEBUT" numFmtId="14">
      <sharedItems containsSemiMixedTypes="0" containsNonDate="0" containsDate="1" containsString="0" minDate="2008-05-25T00:00:00" maxDate="2022-11-08T00:00:00"/>
    </cacheField>
    <cacheField name="FIN" numFmtId="14">
      <sharedItems containsSemiMixedTypes="0" containsNonDate="0" containsDate="1" containsString="0" minDate="2008-06-15T00:00:00" maxDate="2022-11-19T00:00:00"/>
    </cacheField>
    <cacheField name="NBRS DE JOURS" numFmtId="0">
      <sharedItems containsSemiMixedTypes="0" containsString="0" containsNumber="1" containsInteger="1" minValue="3" maxValue="35"/>
    </cacheField>
    <cacheField name="LIEUX" numFmtId="0">
      <sharedItems count="9">
        <s v="BADEURLAUB"/>
        <s v="ONDINA"/>
        <s v="MEDIODIA"/>
        <s v="Croisière MSC OPERA"/>
        <s v="MLL PALMA BAY"/>
        <s v="INVITATION CARMEN"/>
        <s v="LOCATION CAGNES SUR MER"/>
        <s v="HIPOTELS GRAN PLAYA"/>
        <s v="Croisière MSC SEASIDE"/>
      </sharedItems>
    </cacheField>
    <cacheField name="VOLS" numFmtId="0">
      <sharedItems containsBlank="1" count="2">
        <m/>
        <s v="RYANAIR"/>
      </sharedItems>
    </cacheField>
    <cacheField name="TARIFS" numFmtId="164">
      <sharedItems containsString="0" containsBlank="1" containsNumber="1" minValue="273.92" maxValue="301.36"/>
    </cacheField>
    <cacheField name="TARIFS TTC" numFmtId="164">
      <sharedItems containsString="0" containsBlank="1" containsNumber="1" minValue="583.5" maxValue="2298"/>
    </cacheField>
    <cacheField name="COUT TOTAL" numFmtId="164">
      <sharedItems containsSemiMixedTypes="0" containsString="0" containsNumber="1" minValue="301.36" maxValue="2298"/>
    </cacheField>
  </cacheFields>
  <extLst>
    <ext xmlns:x14="http://schemas.microsoft.com/office/spreadsheetml/2009/9/main" uri="{725AE2AE-9491-48be-B2B4-4EB974FC3084}">
      <x14:pivotCacheDefinition pivotCacheId="197657271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4">
  <r>
    <x v="0"/>
    <d v="2008-05-25T00:00:00"/>
    <d v="2008-06-15T00:00:00"/>
    <n v="21"/>
    <x v="0"/>
    <x v="0"/>
    <m/>
    <n v="1216"/>
    <n v="1216"/>
  </r>
  <r>
    <x v="1"/>
    <d v="2009-09-13T00:00:00"/>
    <d v="2009-10-04T00:00:00"/>
    <n v="21"/>
    <x v="1"/>
    <x v="0"/>
    <m/>
    <n v="1126"/>
    <n v="1126"/>
  </r>
  <r>
    <x v="2"/>
    <d v="2010-09-05T00:00:00"/>
    <d v="2010-09-26T00:00:00"/>
    <n v="21"/>
    <x v="1"/>
    <x v="0"/>
    <m/>
    <n v="1219"/>
    <n v="1219"/>
  </r>
  <r>
    <x v="3"/>
    <d v="2011-05-22T00:00:00"/>
    <d v="2011-06-12T00:00:00"/>
    <n v="21"/>
    <x v="2"/>
    <x v="0"/>
    <m/>
    <n v="1380"/>
    <n v="1380"/>
  </r>
  <r>
    <x v="4"/>
    <d v="2013-05-16T00:00:00"/>
    <d v="2013-06-06T00:00:00"/>
    <n v="21"/>
    <x v="2"/>
    <x v="0"/>
    <m/>
    <n v="1365"/>
    <n v="1365"/>
  </r>
  <r>
    <x v="4"/>
    <d v="2013-09-11T00:00:00"/>
    <d v="2013-09-25T00:00:00"/>
    <n v="14"/>
    <x v="1"/>
    <x v="0"/>
    <m/>
    <n v="975"/>
    <n v="975"/>
  </r>
  <r>
    <x v="5"/>
    <d v="2014-05-25T00:00:00"/>
    <d v="2014-06-15T00:00:00"/>
    <n v="21"/>
    <x v="2"/>
    <x v="0"/>
    <m/>
    <n v="1544"/>
    <n v="1544"/>
  </r>
  <r>
    <x v="5"/>
    <d v="2014-09-07T00:00:00"/>
    <d v="2014-09-21T00:00:00"/>
    <n v="14"/>
    <x v="1"/>
    <x v="0"/>
    <m/>
    <n v="1164"/>
    <n v="1164"/>
  </r>
  <r>
    <x v="6"/>
    <d v="2015-05-28T00:00:00"/>
    <d v="2015-06-11T00:00:00"/>
    <n v="14"/>
    <x v="2"/>
    <x v="0"/>
    <m/>
    <n v="1264"/>
    <n v="1264"/>
  </r>
  <r>
    <x v="6"/>
    <d v="2015-09-23T00:00:00"/>
    <d v="2015-10-14T00:00:00"/>
    <n v="21"/>
    <x v="2"/>
    <x v="0"/>
    <m/>
    <n v="1524"/>
    <n v="1524"/>
  </r>
  <r>
    <x v="7"/>
    <d v="2016-05-25T00:00:00"/>
    <d v="2016-06-08T00:00:00"/>
    <n v="14"/>
    <x v="2"/>
    <x v="0"/>
    <m/>
    <n v="1178"/>
    <n v="1178"/>
  </r>
  <r>
    <x v="7"/>
    <d v="2016-09-20T00:00:00"/>
    <d v="2016-10-18T00:00:00"/>
    <n v="28"/>
    <x v="2"/>
    <x v="0"/>
    <m/>
    <n v="1944"/>
    <n v="1944"/>
  </r>
  <r>
    <x v="8"/>
    <d v="2017-05-17T00:00:00"/>
    <d v="2017-06-07T00:00:00"/>
    <n v="21"/>
    <x v="2"/>
    <x v="0"/>
    <m/>
    <n v="1468"/>
    <n v="1468"/>
  </r>
  <r>
    <x v="8"/>
    <d v="2017-09-21T00:00:00"/>
    <d v="2017-10-19T00:00:00"/>
    <n v="28"/>
    <x v="2"/>
    <x v="0"/>
    <m/>
    <n v="2149.5"/>
    <n v="2149.5"/>
  </r>
  <r>
    <x v="8"/>
    <d v="2017-04-12T00:00:00"/>
    <d v="2017-04-15T00:00:00"/>
    <n v="3"/>
    <x v="3"/>
    <x v="0"/>
    <m/>
    <n v="583.5"/>
    <n v="583.5"/>
  </r>
  <r>
    <x v="9"/>
    <d v="2018-09-20T00:00:00"/>
    <d v="2018-10-18T00:00:00"/>
    <n v="28"/>
    <x v="2"/>
    <x v="0"/>
    <m/>
    <n v="2298"/>
    <n v="2298"/>
  </r>
  <r>
    <x v="10"/>
    <d v="2019-09-22T00:00:00"/>
    <d v="2019-10-19T00:00:00"/>
    <n v="27"/>
    <x v="2"/>
    <x v="0"/>
    <m/>
    <n v="2185"/>
    <n v="2185"/>
  </r>
  <r>
    <x v="11"/>
    <d v="2020-09-20T00:00:00"/>
    <d v="2020-10-15T00:00:00"/>
    <n v="25"/>
    <x v="4"/>
    <x v="0"/>
    <m/>
    <n v="2128"/>
    <n v="2128"/>
  </r>
  <r>
    <x v="12"/>
    <d v="2021-08-16T00:00:00"/>
    <d v="2021-08-25T00:00:00"/>
    <n v="9"/>
    <x v="5"/>
    <x v="1"/>
    <n v="301.36"/>
    <m/>
    <n v="301.36"/>
  </r>
  <r>
    <x v="12"/>
    <d v="2021-06-05T00:00:00"/>
    <d v="2021-07-10T00:00:00"/>
    <n v="35"/>
    <x v="6"/>
    <x v="0"/>
    <m/>
    <n v="1925"/>
    <n v="1925"/>
  </r>
  <r>
    <x v="13"/>
    <d v="2022-04-26T00:00:00"/>
    <d v="2022-05-13T00:00:00"/>
    <n v="17"/>
    <x v="4"/>
    <x v="1"/>
    <n v="273.92"/>
    <n v="1033"/>
    <n v="1306.92"/>
  </r>
  <r>
    <x v="13"/>
    <d v="2022-11-07T00:00:00"/>
    <d v="2022-11-18T00:00:00"/>
    <n v="11"/>
    <x v="7"/>
    <x v="1"/>
    <n v="290.44"/>
    <n v="1231.19"/>
    <n v="1521.63"/>
  </r>
  <r>
    <x v="13"/>
    <d v="2022-05-28T00:00:00"/>
    <d v="2022-07-02T00:00:00"/>
    <n v="35"/>
    <x v="6"/>
    <x v="0"/>
    <m/>
    <n v="1925"/>
    <n v="1925"/>
  </r>
  <r>
    <x v="13"/>
    <d v="2022-09-30T00:00:00"/>
    <d v="2022-10-07T00:00:00"/>
    <n v="7"/>
    <x v="8"/>
    <x v="0"/>
    <m/>
    <n v="2170"/>
    <n v="217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0BF986E-5868-4F3A-8E15-3A90159CE26D}" name="Tableau croisé dynamique1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3:C13" firstHeaderRow="0" firstDataRow="1" firstDataCol="1"/>
  <pivotFields count="9">
    <pivotField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numFmtId="14" showAll="0"/>
    <pivotField numFmtId="14" showAll="0"/>
    <pivotField dataField="1" showAll="0"/>
    <pivotField axis="axisRow" showAll="0">
      <items count="10">
        <item x="0"/>
        <item x="3"/>
        <item x="8"/>
        <item x="7"/>
        <item x="5"/>
        <item x="6"/>
        <item x="2"/>
        <item x="4"/>
        <item x="1"/>
        <item t="default"/>
      </items>
    </pivotField>
    <pivotField showAll="0">
      <items count="3">
        <item x="1"/>
        <item x="0"/>
        <item t="default"/>
      </items>
    </pivotField>
    <pivotField showAll="0"/>
    <pivotField showAll="0"/>
    <pivotField dataField="1" numFmtId="164" showAll="0"/>
  </pivotFields>
  <rowFields count="1">
    <field x="4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COUT TOTAL" fld="8" baseField="4" baseItem="7" numFmtId="164"/>
    <dataField name="Nb Jours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EE" xr10:uid="{E16DA3CF-2F3E-495F-9F92-7119632838D8}" sourceName="ANNEE">
  <pivotTables>
    <pivotTable tabId="3" name="Tableau croisé dynamique1"/>
  </pivotTables>
  <data>
    <tabular pivotCacheId="1976572711">
      <items count="14">
        <i x="0" s="1"/>
        <i x="1" s="1"/>
        <i x="2" s="1"/>
        <i x="3" s="1"/>
        <i x="4" s="1"/>
        <i x="5" s="1"/>
        <i x="6" s="1"/>
        <i x="7" s="1"/>
        <i x="8" s="1"/>
        <i x="9" s="1"/>
        <i x="10" s="1"/>
        <i x="11" s="1"/>
        <i x="12" s="1"/>
        <i x="13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VOLS" xr10:uid="{61D291E7-64EA-473E-B517-B61BBC6D96F5}" sourceName="VOLS">
  <pivotTables>
    <pivotTable tabId="3" name="Tableau croisé dynamique1"/>
  </pivotTables>
  <data>
    <tabular pivotCacheId="1976572711">
      <items count="2">
        <i x="1" s="1"/>
        <i x="0" s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LIEUX" xr10:uid="{85247102-EC52-482D-8F72-ABEA8717C52A}" sourceName="LIEUX">
  <pivotTables>
    <pivotTable tabId="3" name="Tableau croisé dynamique1"/>
  </pivotTables>
  <data>
    <tabular pivotCacheId="1976572711">
      <items count="9">
        <i x="0" s="1"/>
        <i x="3" s="1"/>
        <i x="8" s="1"/>
        <i x="7" s="1"/>
        <i x="5" s="1"/>
        <i x="6" s="1"/>
        <i x="2" s="1"/>
        <i x="4" s="1"/>
        <i x="1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ANNEE" xr10:uid="{A56E497B-B938-4F74-8779-7185F36508F0}" cache="Segment_ANNEE" caption="ANNEE" startItem="6" rowHeight="241300"/>
  <slicer name="VOLS" xr10:uid="{D946D007-D5B1-4FF4-B756-64FA36982826}" cache="Segment_VOLS" caption="VOLS" rowHeight="241300"/>
  <slicer name="LIEUX" xr10:uid="{20A103FD-26CC-4D94-9818-91F491B1488C}" cache="Segment_LIEUX" caption="LIEUX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39DE78C-7D6F-4A32-A0A3-E32445EA1B35}" name="Tableau1" displayName="Tableau1" ref="A1:I25" totalsRowShown="0" headerRowDxfId="10" dataDxfId="9">
  <autoFilter ref="A1:I25" xr:uid="{239DE78C-7D6F-4A32-A0A3-E32445EA1B35}"/>
  <sortState xmlns:xlrd2="http://schemas.microsoft.com/office/spreadsheetml/2017/richdata2" ref="A2:I25">
    <sortCondition ref="A1:A25"/>
  </sortState>
  <tableColumns count="9">
    <tableColumn id="1" xr3:uid="{0178F689-CB23-47E9-9718-C87559441E06}" name="ANNEE" dataDxfId="8"/>
    <tableColumn id="2" xr3:uid="{AFC55EE3-ACF3-45A3-AD83-12C45E5C2E96}" name="DEBUT" dataDxfId="7"/>
    <tableColumn id="3" xr3:uid="{93EAC77A-3718-484F-83E4-E430F0A89D87}" name="FIN" dataDxfId="6"/>
    <tableColumn id="4" xr3:uid="{C17947DC-3B4F-4A3F-AABA-3D1CCF3B0F32}" name="NBRS DE JOURS" dataDxfId="5">
      <calculatedColumnFormula>Tableau1[[#This Row],[FIN]]-Tableau1[[#This Row],[DEBUT]]</calculatedColumnFormula>
    </tableColumn>
    <tableColumn id="5" xr3:uid="{C81B0057-94F6-4B31-B72F-3CDB9AD4D371}" name="LIEUX" dataDxfId="4"/>
    <tableColumn id="7" xr3:uid="{6CFF9E15-5AFD-460D-84CE-4A1F6D29EEBA}" name="VOLS" dataDxfId="3"/>
    <tableColumn id="8" xr3:uid="{E7CAB26B-9A40-4D2C-B02F-8D6A3B046B6B}" name="TARIFS" dataDxfId="2"/>
    <tableColumn id="6" xr3:uid="{3B23FDE4-4B72-4D5D-83D5-58BCF3474C19}" name="TARIFS TTC" dataDxfId="1"/>
    <tableColumn id="9" xr3:uid="{CED070FF-B9C2-4076-A274-B8DDCC19FE15}" name="COUT TOTAL" dataDxfId="0">
      <calculatedColumnFormula>SUM(Tableau1[[#This Row],[TARIFS]:[TARIFS TTC]])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4200C1-E38D-494A-906F-B3E3D3937FD6}">
  <dimension ref="C2:M19"/>
  <sheetViews>
    <sheetView workbookViewId="0">
      <selection activeCell="J25" sqref="J25"/>
    </sheetView>
  </sheetViews>
  <sheetFormatPr baseColWidth="10" defaultRowHeight="15" x14ac:dyDescent="0.25"/>
  <cols>
    <col min="1" max="1" width="4" customWidth="1"/>
    <col min="2" max="2" width="2.28515625" customWidth="1"/>
    <col min="3" max="3" width="24.5703125" customWidth="1"/>
    <col min="4" max="4" width="15.85546875" customWidth="1"/>
    <col min="5" max="5" width="5" customWidth="1"/>
    <col min="6" max="6" width="26.85546875" bestFit="1" customWidth="1"/>
    <col min="7" max="7" width="17" style="1" customWidth="1"/>
    <col min="8" max="8" width="3.28515625" customWidth="1"/>
    <col min="9" max="9" width="12" customWidth="1"/>
    <col min="10" max="10" width="35.140625" customWidth="1"/>
    <col min="11" max="11" width="3.7109375" customWidth="1"/>
    <col min="13" max="13" width="15.5703125" customWidth="1"/>
  </cols>
  <sheetData>
    <row r="2" spans="3:13" ht="43.5" customHeight="1" x14ac:dyDescent="0.25">
      <c r="C2" s="8" t="s">
        <v>19</v>
      </c>
      <c r="D2" s="9">
        <v>2022</v>
      </c>
    </row>
    <row r="4" spans="3:13" x14ac:dyDescent="0.25">
      <c r="F4" t="s">
        <v>20</v>
      </c>
      <c r="G4" s="6">
        <f>IFERROR(VLOOKUP(ANNEE_RECHERCHEE,Tableau1[],4,0),"")</f>
        <v>17</v>
      </c>
      <c r="I4" t="s">
        <v>23</v>
      </c>
      <c r="J4" s="7"/>
      <c r="L4" t="s">
        <v>27</v>
      </c>
      <c r="M4" s="11"/>
    </row>
    <row r="6" spans="3:13" x14ac:dyDescent="0.25">
      <c r="F6" t="s">
        <v>21</v>
      </c>
      <c r="G6" s="6"/>
      <c r="I6" t="s">
        <v>24</v>
      </c>
      <c r="J6" s="7"/>
      <c r="L6" t="s">
        <v>27</v>
      </c>
      <c r="M6" s="11"/>
    </row>
    <row r="8" spans="3:13" x14ac:dyDescent="0.25">
      <c r="I8" t="s">
        <v>25</v>
      </c>
      <c r="J8" s="7"/>
      <c r="L8" t="s">
        <v>27</v>
      </c>
      <c r="M8" s="11"/>
    </row>
    <row r="12" spans="3:13" x14ac:dyDescent="0.25">
      <c r="F12" t="s">
        <v>11</v>
      </c>
      <c r="G12" s="10" t="str">
        <f>IFERROR(VLOOKUP(ANNEE_RECHERCHEE,Tableau1[],6,0),"")</f>
        <v>RYANAIR</v>
      </c>
      <c r="I12" t="s">
        <v>26</v>
      </c>
      <c r="J12" s="3">
        <f>IFERROR(VLOOKUP(ANNEE_RECHERCHEE,Tableau1[],7,0),"")</f>
        <v>273.92</v>
      </c>
    </row>
    <row r="18" spans="3:3" x14ac:dyDescent="0.25">
      <c r="C18" s="1" t="s">
        <v>7</v>
      </c>
    </row>
    <row r="19" spans="3:3" x14ac:dyDescent="0.25">
      <c r="C19" s="3">
        <f>SUM(DONNEES!I:I)</f>
        <v>35860.910000000003</v>
      </c>
    </row>
  </sheetData>
  <dataValidations count="1">
    <dataValidation type="list" allowBlank="1" showInputMessage="1" showErrorMessage="1" sqref="D2" xr:uid="{4D0E9864-6D42-496B-B293-AE4E28E42BE6}">
      <formula1>ANNEE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8B489F-A204-426F-B2E3-1224FD85FFED}">
  <dimension ref="A3:C13"/>
  <sheetViews>
    <sheetView tabSelected="1" workbookViewId="0">
      <selection activeCell="E2" sqref="E2"/>
    </sheetView>
  </sheetViews>
  <sheetFormatPr baseColWidth="10" defaultRowHeight="15" x14ac:dyDescent="0.25"/>
  <cols>
    <col min="1" max="1" width="26.140625" bestFit="1" customWidth="1"/>
    <col min="2" max="2" width="22.140625" bestFit="1" customWidth="1"/>
    <col min="3" max="3" width="8.5703125" bestFit="1" customWidth="1"/>
  </cols>
  <sheetData>
    <row r="3" spans="1:3" x14ac:dyDescent="0.25">
      <c r="A3" s="12" t="s">
        <v>28</v>
      </c>
      <c r="B3" t="s">
        <v>30</v>
      </c>
      <c r="C3" t="s">
        <v>31</v>
      </c>
    </row>
    <row r="4" spans="1:3" x14ac:dyDescent="0.25">
      <c r="A4" s="13" t="s">
        <v>8</v>
      </c>
      <c r="B4" s="15">
        <v>1216</v>
      </c>
      <c r="C4" s="14">
        <v>21</v>
      </c>
    </row>
    <row r="5" spans="1:3" x14ac:dyDescent="0.25">
      <c r="A5" s="13" t="s">
        <v>16</v>
      </c>
      <c r="B5" s="15">
        <v>583.5</v>
      </c>
      <c r="C5" s="14">
        <v>3</v>
      </c>
    </row>
    <row r="6" spans="1:3" x14ac:dyDescent="0.25">
      <c r="A6" s="13" t="s">
        <v>18</v>
      </c>
      <c r="B6" s="15">
        <v>2170</v>
      </c>
      <c r="C6" s="14">
        <v>7</v>
      </c>
    </row>
    <row r="7" spans="1:3" x14ac:dyDescent="0.25">
      <c r="A7" s="13" t="s">
        <v>10</v>
      </c>
      <c r="B7" s="15">
        <v>1521.63</v>
      </c>
      <c r="C7" s="14">
        <v>11</v>
      </c>
    </row>
    <row r="8" spans="1:3" x14ac:dyDescent="0.25">
      <c r="A8" s="13" t="s">
        <v>15</v>
      </c>
      <c r="B8" s="15">
        <v>301.36</v>
      </c>
      <c r="C8" s="14">
        <v>9</v>
      </c>
    </row>
    <row r="9" spans="1:3" x14ac:dyDescent="0.25">
      <c r="A9" s="13" t="s">
        <v>17</v>
      </c>
      <c r="B9" s="15">
        <v>3850</v>
      </c>
      <c r="C9" s="14">
        <v>70</v>
      </c>
    </row>
    <row r="10" spans="1:3" x14ac:dyDescent="0.25">
      <c r="A10" s="13" t="s">
        <v>6</v>
      </c>
      <c r="B10" s="15">
        <v>18299.5</v>
      </c>
      <c r="C10" s="14">
        <v>244</v>
      </c>
    </row>
    <row r="11" spans="1:3" x14ac:dyDescent="0.25">
      <c r="A11" s="13" t="s">
        <v>9</v>
      </c>
      <c r="B11" s="15">
        <v>3434.92</v>
      </c>
      <c r="C11" s="14">
        <v>42</v>
      </c>
    </row>
    <row r="12" spans="1:3" x14ac:dyDescent="0.25">
      <c r="A12" s="13" t="s">
        <v>5</v>
      </c>
      <c r="B12" s="15">
        <v>4484</v>
      </c>
      <c r="C12" s="14">
        <v>70</v>
      </c>
    </row>
    <row r="13" spans="1:3" x14ac:dyDescent="0.25">
      <c r="A13" s="13" t="s">
        <v>29</v>
      </c>
      <c r="B13" s="15">
        <v>35860.909999999996</v>
      </c>
      <c r="C13" s="14">
        <v>477</v>
      </c>
    </row>
  </sheetData>
  <pageMargins left="0.7" right="0.7" top="0.75" bottom="0.75" header="0.3" footer="0.3"/>
  <pageSetup paperSize="9" orientation="portrait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2F2CF0-F998-4ADB-B1AC-D549D272C1C6}">
  <dimension ref="A1:K25"/>
  <sheetViews>
    <sheetView workbookViewId="0"/>
  </sheetViews>
  <sheetFormatPr baseColWidth="10" defaultRowHeight="15" x14ac:dyDescent="0.25"/>
  <cols>
    <col min="1" max="1" width="14.28515625" customWidth="1"/>
    <col min="2" max="2" width="19.85546875" customWidth="1"/>
    <col min="3" max="3" width="19.7109375" customWidth="1"/>
    <col min="4" max="4" width="19.140625" bestFit="1" customWidth="1"/>
    <col min="5" max="5" width="32.28515625" customWidth="1"/>
    <col min="6" max="7" width="21.42578125" customWidth="1"/>
    <col min="8" max="8" width="18.85546875" customWidth="1"/>
    <col min="9" max="9" width="21" customWidth="1"/>
    <col min="11" max="11" width="25.5703125" customWidth="1"/>
  </cols>
  <sheetData>
    <row r="1" spans="1:11" x14ac:dyDescent="0.25">
      <c r="A1" s="1" t="s">
        <v>0</v>
      </c>
      <c r="B1" s="1" t="s">
        <v>3</v>
      </c>
      <c r="C1" s="1" t="s">
        <v>4</v>
      </c>
      <c r="D1" s="1" t="s">
        <v>2</v>
      </c>
      <c r="E1" s="1" t="s">
        <v>22</v>
      </c>
      <c r="F1" s="1" t="s">
        <v>11</v>
      </c>
      <c r="G1" s="1" t="s">
        <v>1</v>
      </c>
      <c r="H1" s="1" t="s">
        <v>13</v>
      </c>
      <c r="I1" s="1" t="s">
        <v>14</v>
      </c>
      <c r="K1" s="1"/>
    </row>
    <row r="2" spans="1:11" x14ac:dyDescent="0.25">
      <c r="A2" s="4">
        <v>2008</v>
      </c>
      <c r="B2" s="5">
        <v>39593</v>
      </c>
      <c r="C2" s="5">
        <v>39614</v>
      </c>
      <c r="D2" s="1">
        <f>Tableau1[[#This Row],[FIN]]-Tableau1[[#This Row],[DEBUT]]</f>
        <v>21</v>
      </c>
      <c r="E2" s="1" t="s">
        <v>8</v>
      </c>
      <c r="F2" s="1"/>
      <c r="G2" s="3"/>
      <c r="H2" s="3">
        <v>1216</v>
      </c>
      <c r="I2" s="3">
        <f>SUM(Tableau1[[#This Row],[TARIFS]:[TARIFS TTC]])</f>
        <v>1216</v>
      </c>
      <c r="K2" s="3"/>
    </row>
    <row r="3" spans="1:11" x14ac:dyDescent="0.25">
      <c r="A3" s="1">
        <v>2009</v>
      </c>
      <c r="B3" s="2">
        <v>40069</v>
      </c>
      <c r="C3" s="2">
        <v>40090</v>
      </c>
      <c r="D3" s="1">
        <f>Tableau1[[#This Row],[FIN]]-Tableau1[[#This Row],[DEBUT]]</f>
        <v>21</v>
      </c>
      <c r="E3" s="1" t="s">
        <v>5</v>
      </c>
      <c r="F3" s="1"/>
      <c r="G3" s="3"/>
      <c r="H3" s="3">
        <v>1126</v>
      </c>
      <c r="I3" s="3">
        <f>SUM(Tableau1[[#This Row],[TARIFS]:[TARIFS TTC]])</f>
        <v>1126</v>
      </c>
    </row>
    <row r="4" spans="1:11" x14ac:dyDescent="0.25">
      <c r="A4" s="1">
        <v>2010</v>
      </c>
      <c r="B4" s="2">
        <v>40426</v>
      </c>
      <c r="C4" s="2">
        <v>40447</v>
      </c>
      <c r="D4" s="1">
        <f>Tableau1[[#This Row],[FIN]]-Tableau1[[#This Row],[DEBUT]]</f>
        <v>21</v>
      </c>
      <c r="E4" s="1" t="s">
        <v>5</v>
      </c>
      <c r="F4" s="1"/>
      <c r="G4" s="3"/>
      <c r="H4" s="3">
        <v>1219</v>
      </c>
      <c r="I4" s="3">
        <f>SUM(Tableau1[[#This Row],[TARIFS]:[TARIFS TTC]])</f>
        <v>1219</v>
      </c>
    </row>
    <row r="5" spans="1:11" x14ac:dyDescent="0.25">
      <c r="A5" s="1">
        <v>2011</v>
      </c>
      <c r="B5" s="2">
        <v>40685</v>
      </c>
      <c r="C5" s="2">
        <v>40706</v>
      </c>
      <c r="D5" s="1">
        <f>Tableau1[[#This Row],[FIN]]-Tableau1[[#This Row],[DEBUT]]</f>
        <v>21</v>
      </c>
      <c r="E5" s="1" t="s">
        <v>6</v>
      </c>
      <c r="F5" s="1"/>
      <c r="G5" s="3"/>
      <c r="H5" s="3">
        <v>1380</v>
      </c>
      <c r="I5" s="3">
        <f>SUM(Tableau1[[#This Row],[TARIFS]:[TARIFS TTC]])</f>
        <v>1380</v>
      </c>
    </row>
    <row r="6" spans="1:11" x14ac:dyDescent="0.25">
      <c r="A6" s="1">
        <v>2013</v>
      </c>
      <c r="B6" s="2">
        <v>41410</v>
      </c>
      <c r="C6" s="2">
        <v>41431</v>
      </c>
      <c r="D6" s="1">
        <f>Tableau1[[#This Row],[FIN]]-Tableau1[[#This Row],[DEBUT]]</f>
        <v>21</v>
      </c>
      <c r="E6" s="1" t="s">
        <v>6</v>
      </c>
      <c r="F6" s="1"/>
      <c r="G6" s="3"/>
      <c r="H6" s="3">
        <v>1365</v>
      </c>
      <c r="I6" s="3">
        <f>SUM(Tableau1[[#This Row],[TARIFS]:[TARIFS TTC]])</f>
        <v>1365</v>
      </c>
    </row>
    <row r="7" spans="1:11" x14ac:dyDescent="0.25">
      <c r="A7" s="1">
        <v>2013</v>
      </c>
      <c r="B7" s="2">
        <v>41528</v>
      </c>
      <c r="C7" s="2">
        <v>41542</v>
      </c>
      <c r="D7" s="1">
        <f>Tableau1[[#This Row],[FIN]]-Tableau1[[#This Row],[DEBUT]]</f>
        <v>14</v>
      </c>
      <c r="E7" s="1" t="s">
        <v>5</v>
      </c>
      <c r="F7" s="1"/>
      <c r="G7" s="3"/>
      <c r="H7" s="3">
        <v>975</v>
      </c>
      <c r="I7" s="3">
        <f>SUM(Tableau1[[#This Row],[TARIFS]:[TARIFS TTC]])</f>
        <v>975</v>
      </c>
    </row>
    <row r="8" spans="1:11" x14ac:dyDescent="0.25">
      <c r="A8" s="1">
        <v>2014</v>
      </c>
      <c r="B8" s="2">
        <v>41784</v>
      </c>
      <c r="C8" s="2">
        <v>41805</v>
      </c>
      <c r="D8" s="1">
        <f>Tableau1[[#This Row],[FIN]]-Tableau1[[#This Row],[DEBUT]]</f>
        <v>21</v>
      </c>
      <c r="E8" s="1" t="s">
        <v>6</v>
      </c>
      <c r="F8" s="1"/>
      <c r="G8" s="3"/>
      <c r="H8" s="3">
        <v>1544</v>
      </c>
      <c r="I8" s="3">
        <f>SUM(Tableau1[[#This Row],[TARIFS]:[TARIFS TTC]])</f>
        <v>1544</v>
      </c>
    </row>
    <row r="9" spans="1:11" x14ac:dyDescent="0.25">
      <c r="A9" s="1">
        <v>2014</v>
      </c>
      <c r="B9" s="2">
        <v>41889</v>
      </c>
      <c r="C9" s="2">
        <v>41903</v>
      </c>
      <c r="D9" s="1">
        <f>Tableau1[[#This Row],[FIN]]-Tableau1[[#This Row],[DEBUT]]</f>
        <v>14</v>
      </c>
      <c r="E9" s="1" t="s">
        <v>5</v>
      </c>
      <c r="F9" s="1"/>
      <c r="G9" s="3"/>
      <c r="H9" s="3">
        <v>1164</v>
      </c>
      <c r="I9" s="3">
        <f>SUM(Tableau1[[#This Row],[TARIFS]:[TARIFS TTC]])</f>
        <v>1164</v>
      </c>
    </row>
    <row r="10" spans="1:11" x14ac:dyDescent="0.25">
      <c r="A10" s="1">
        <v>2015</v>
      </c>
      <c r="B10" s="2">
        <v>42152</v>
      </c>
      <c r="C10" s="2">
        <v>42166</v>
      </c>
      <c r="D10" s="1">
        <f>Tableau1[[#This Row],[FIN]]-Tableau1[[#This Row],[DEBUT]]</f>
        <v>14</v>
      </c>
      <c r="E10" s="1" t="s">
        <v>6</v>
      </c>
      <c r="F10" s="1"/>
      <c r="G10" s="3"/>
      <c r="H10" s="3">
        <v>1264</v>
      </c>
      <c r="I10" s="3">
        <f>SUM(Tableau1[[#This Row],[TARIFS]:[TARIFS TTC]])</f>
        <v>1264</v>
      </c>
    </row>
    <row r="11" spans="1:11" x14ac:dyDescent="0.25">
      <c r="A11" s="1">
        <v>2015</v>
      </c>
      <c r="B11" s="2">
        <v>42270</v>
      </c>
      <c r="C11" s="2">
        <v>42291</v>
      </c>
      <c r="D11" s="1">
        <f>Tableau1[[#This Row],[FIN]]-Tableau1[[#This Row],[DEBUT]]</f>
        <v>21</v>
      </c>
      <c r="E11" s="1" t="s">
        <v>6</v>
      </c>
      <c r="F11" s="1"/>
      <c r="G11" s="3"/>
      <c r="H11" s="3">
        <v>1524</v>
      </c>
      <c r="I11" s="3">
        <f>SUM(Tableau1[[#This Row],[TARIFS]:[TARIFS TTC]])</f>
        <v>1524</v>
      </c>
    </row>
    <row r="12" spans="1:11" x14ac:dyDescent="0.25">
      <c r="A12" s="1">
        <v>2016</v>
      </c>
      <c r="B12" s="2">
        <v>42515</v>
      </c>
      <c r="C12" s="2">
        <v>42529</v>
      </c>
      <c r="D12" s="1">
        <f>Tableau1[[#This Row],[FIN]]-Tableau1[[#This Row],[DEBUT]]</f>
        <v>14</v>
      </c>
      <c r="E12" s="1" t="s">
        <v>6</v>
      </c>
      <c r="F12" s="1"/>
      <c r="G12" s="3"/>
      <c r="H12" s="3">
        <v>1178</v>
      </c>
      <c r="I12" s="3">
        <f>SUM(Tableau1[[#This Row],[TARIFS]:[TARIFS TTC]])</f>
        <v>1178</v>
      </c>
    </row>
    <row r="13" spans="1:11" x14ac:dyDescent="0.25">
      <c r="A13" s="1">
        <v>2016</v>
      </c>
      <c r="B13" s="2">
        <v>42633</v>
      </c>
      <c r="C13" s="2">
        <v>42661</v>
      </c>
      <c r="D13" s="1">
        <f>Tableau1[[#This Row],[FIN]]-Tableau1[[#This Row],[DEBUT]]</f>
        <v>28</v>
      </c>
      <c r="E13" s="1" t="s">
        <v>6</v>
      </c>
      <c r="F13" s="1"/>
      <c r="G13" s="3"/>
      <c r="H13" s="3">
        <v>1944</v>
      </c>
      <c r="I13" s="3">
        <f>SUM(Tableau1[[#This Row],[TARIFS]:[TARIFS TTC]])</f>
        <v>1944</v>
      </c>
    </row>
    <row r="14" spans="1:11" x14ac:dyDescent="0.25">
      <c r="A14" s="1">
        <v>2017</v>
      </c>
      <c r="B14" s="2">
        <v>42872</v>
      </c>
      <c r="C14" s="2">
        <v>42893</v>
      </c>
      <c r="D14" s="1">
        <f>Tableau1[[#This Row],[FIN]]-Tableau1[[#This Row],[DEBUT]]</f>
        <v>21</v>
      </c>
      <c r="E14" s="1" t="s">
        <v>6</v>
      </c>
      <c r="F14" s="1"/>
      <c r="G14" s="3"/>
      <c r="H14" s="3">
        <v>1468</v>
      </c>
      <c r="I14" s="3">
        <f>SUM(Tableau1[[#This Row],[TARIFS]:[TARIFS TTC]])</f>
        <v>1468</v>
      </c>
    </row>
    <row r="15" spans="1:11" x14ac:dyDescent="0.25">
      <c r="A15" s="1">
        <v>2017</v>
      </c>
      <c r="B15" s="2">
        <v>42999</v>
      </c>
      <c r="C15" s="2">
        <v>43027</v>
      </c>
      <c r="D15" s="1">
        <f>Tableau1[[#This Row],[FIN]]-Tableau1[[#This Row],[DEBUT]]</f>
        <v>28</v>
      </c>
      <c r="E15" s="1" t="s">
        <v>6</v>
      </c>
      <c r="F15" s="1"/>
      <c r="G15" s="3"/>
      <c r="H15" s="3">
        <v>2149.5</v>
      </c>
      <c r="I15" s="3">
        <f>SUM(Tableau1[[#This Row],[TARIFS]:[TARIFS TTC]])</f>
        <v>2149.5</v>
      </c>
    </row>
    <row r="16" spans="1:11" x14ac:dyDescent="0.25">
      <c r="A16" s="1">
        <v>2017</v>
      </c>
      <c r="B16" s="2">
        <v>42837</v>
      </c>
      <c r="C16" s="2">
        <v>42840</v>
      </c>
      <c r="D16" s="1">
        <f>Tableau1[[#This Row],[FIN]]-Tableau1[[#This Row],[DEBUT]]</f>
        <v>3</v>
      </c>
      <c r="E16" s="1" t="s">
        <v>16</v>
      </c>
      <c r="F16" s="1"/>
      <c r="G16" s="3"/>
      <c r="H16" s="3">
        <v>583.5</v>
      </c>
      <c r="I16" s="3">
        <f>SUM(Tableau1[[#This Row],[TARIFS]:[TARIFS TTC]])</f>
        <v>583.5</v>
      </c>
    </row>
    <row r="17" spans="1:9" x14ac:dyDescent="0.25">
      <c r="A17" s="1">
        <v>2018</v>
      </c>
      <c r="B17" s="2">
        <v>43363</v>
      </c>
      <c r="C17" s="2">
        <v>43391</v>
      </c>
      <c r="D17" s="1">
        <f>Tableau1[[#This Row],[FIN]]-Tableau1[[#This Row],[DEBUT]]</f>
        <v>28</v>
      </c>
      <c r="E17" s="1" t="s">
        <v>6</v>
      </c>
      <c r="F17" s="1"/>
      <c r="G17" s="3"/>
      <c r="H17" s="3">
        <v>2298</v>
      </c>
      <c r="I17" s="3">
        <f>SUM(Tableau1[[#This Row],[TARIFS]:[TARIFS TTC]])</f>
        <v>2298</v>
      </c>
    </row>
    <row r="18" spans="1:9" x14ac:dyDescent="0.25">
      <c r="A18" s="1">
        <v>2019</v>
      </c>
      <c r="B18" s="2">
        <v>43730</v>
      </c>
      <c r="C18" s="2">
        <v>43757</v>
      </c>
      <c r="D18" s="1">
        <f>Tableau1[[#This Row],[FIN]]-Tableau1[[#This Row],[DEBUT]]</f>
        <v>27</v>
      </c>
      <c r="E18" s="1" t="s">
        <v>6</v>
      </c>
      <c r="F18" s="1"/>
      <c r="G18" s="3"/>
      <c r="H18" s="3">
        <v>2185</v>
      </c>
      <c r="I18" s="3">
        <f>SUM(Tableau1[[#This Row],[TARIFS]:[TARIFS TTC]])</f>
        <v>2185</v>
      </c>
    </row>
    <row r="19" spans="1:9" x14ac:dyDescent="0.25">
      <c r="A19" s="4">
        <v>2020</v>
      </c>
      <c r="B19" s="5">
        <v>44094</v>
      </c>
      <c r="C19" s="5">
        <v>44119</v>
      </c>
      <c r="D19" s="1">
        <f>Tableau1[[#This Row],[FIN]]-Tableau1[[#This Row],[DEBUT]]</f>
        <v>25</v>
      </c>
      <c r="E19" s="1" t="s">
        <v>9</v>
      </c>
      <c r="F19" s="1"/>
      <c r="G19" s="3"/>
      <c r="H19" s="3">
        <v>2128</v>
      </c>
      <c r="I19" s="3">
        <f>SUM(Tableau1[[#This Row],[TARIFS]:[TARIFS TTC]])</f>
        <v>2128</v>
      </c>
    </row>
    <row r="20" spans="1:9" x14ac:dyDescent="0.25">
      <c r="A20" s="1">
        <v>2021</v>
      </c>
      <c r="B20" s="2">
        <v>44424</v>
      </c>
      <c r="C20" s="2">
        <v>44433</v>
      </c>
      <c r="D20" s="1">
        <f>Tableau1[[#This Row],[FIN]]-Tableau1[[#This Row],[DEBUT]]</f>
        <v>9</v>
      </c>
      <c r="E20" s="1" t="s">
        <v>15</v>
      </c>
      <c r="F20" s="1" t="s">
        <v>12</v>
      </c>
      <c r="G20" s="3">
        <v>301.36</v>
      </c>
      <c r="H20" s="3"/>
      <c r="I20" s="3">
        <f>SUM(Tableau1[[#This Row],[TARIFS]:[TARIFS TTC]])</f>
        <v>301.36</v>
      </c>
    </row>
    <row r="21" spans="1:9" x14ac:dyDescent="0.25">
      <c r="A21" s="1">
        <v>2021</v>
      </c>
      <c r="B21" s="2">
        <v>44352</v>
      </c>
      <c r="C21" s="2">
        <v>44387</v>
      </c>
      <c r="D21" s="1">
        <f>Tableau1[[#This Row],[FIN]]-Tableau1[[#This Row],[DEBUT]]</f>
        <v>35</v>
      </c>
      <c r="E21" s="1" t="s">
        <v>17</v>
      </c>
      <c r="F21" s="1"/>
      <c r="G21" s="3"/>
      <c r="H21" s="3">
        <v>1925</v>
      </c>
      <c r="I21" s="3">
        <f>SUM(Tableau1[[#This Row],[TARIFS]:[TARIFS TTC]])</f>
        <v>1925</v>
      </c>
    </row>
    <row r="22" spans="1:9" x14ac:dyDescent="0.25">
      <c r="A22" s="1">
        <v>2022</v>
      </c>
      <c r="B22" s="2">
        <v>44677</v>
      </c>
      <c r="C22" s="2">
        <v>44694</v>
      </c>
      <c r="D22" s="1">
        <f>Tableau1[[#This Row],[FIN]]-Tableau1[[#This Row],[DEBUT]]</f>
        <v>17</v>
      </c>
      <c r="E22" s="1" t="s">
        <v>9</v>
      </c>
      <c r="F22" s="1" t="s">
        <v>12</v>
      </c>
      <c r="G22" s="3">
        <v>273.92</v>
      </c>
      <c r="H22" s="3">
        <v>1033</v>
      </c>
      <c r="I22" s="3">
        <f>SUM(Tableau1[[#This Row],[TARIFS]:[TARIFS TTC]])</f>
        <v>1306.92</v>
      </c>
    </row>
    <row r="23" spans="1:9" x14ac:dyDescent="0.25">
      <c r="A23" s="1">
        <v>2022</v>
      </c>
      <c r="B23" s="2">
        <v>44872</v>
      </c>
      <c r="C23" s="2">
        <v>44883</v>
      </c>
      <c r="D23" s="1">
        <f>Tableau1[[#This Row],[FIN]]-Tableau1[[#This Row],[DEBUT]]</f>
        <v>11</v>
      </c>
      <c r="E23" s="1" t="s">
        <v>10</v>
      </c>
      <c r="F23" s="1" t="s">
        <v>12</v>
      </c>
      <c r="G23" s="3">
        <v>290.44</v>
      </c>
      <c r="H23" s="3">
        <v>1231.19</v>
      </c>
      <c r="I23" s="3">
        <f>SUM(Tableau1[[#This Row],[TARIFS]:[TARIFS TTC]])</f>
        <v>1521.63</v>
      </c>
    </row>
    <row r="24" spans="1:9" x14ac:dyDescent="0.25">
      <c r="A24" s="1">
        <v>2022</v>
      </c>
      <c r="B24" s="2">
        <v>44709</v>
      </c>
      <c r="C24" s="2">
        <v>44744</v>
      </c>
      <c r="D24" s="1">
        <f>Tableau1[[#This Row],[FIN]]-Tableau1[[#This Row],[DEBUT]]</f>
        <v>35</v>
      </c>
      <c r="E24" s="1" t="s">
        <v>17</v>
      </c>
      <c r="F24" s="1"/>
      <c r="G24" s="3"/>
      <c r="H24" s="3">
        <v>1925</v>
      </c>
      <c r="I24" s="3">
        <f>SUM(Tableau1[[#This Row],[TARIFS]:[TARIFS TTC]])</f>
        <v>1925</v>
      </c>
    </row>
    <row r="25" spans="1:9" x14ac:dyDescent="0.25">
      <c r="A25" s="1">
        <v>2022</v>
      </c>
      <c r="B25" s="2">
        <v>44834</v>
      </c>
      <c r="C25" s="2">
        <v>44841</v>
      </c>
      <c r="D25" s="1">
        <f>Tableau1[[#This Row],[FIN]]-Tableau1[[#This Row],[DEBUT]]</f>
        <v>7</v>
      </c>
      <c r="E25" s="1" t="s">
        <v>18</v>
      </c>
      <c r="F25" s="1"/>
      <c r="G25" s="3"/>
      <c r="H25" s="3">
        <v>2170</v>
      </c>
      <c r="I25" s="3">
        <f>SUM(Tableau1[[#This Row],[TARIFS]:[TARIFS TTC]])</f>
        <v>2170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ACCUEIL</vt:lpstr>
      <vt:lpstr>TCD</vt:lpstr>
      <vt:lpstr>DONNEES</vt:lpstr>
      <vt:lpstr>ANNEE</vt:lpstr>
      <vt:lpstr>ANNEE_RECHERCHEE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STAUB Fabien</dc:creator>
  <cp:lastModifiedBy>Hub</cp:lastModifiedBy>
  <dcterms:created xsi:type="dcterms:W3CDTF">2022-11-19T10:04:00Z</dcterms:created>
  <dcterms:modified xsi:type="dcterms:W3CDTF">2022-11-19T18:35:09Z</dcterms:modified>
</cp:coreProperties>
</file>