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xr:revisionPtr revIDLastSave="0" documentId="13_ncr:1_{463BDDA1-2201-478A-8070-22867B960A51}" xr6:coauthVersionLast="45" xr6:coauthVersionMax="45" xr10:uidLastSave="{00000000-0000-0000-0000-000000000000}"/>
  <bookViews>
    <workbookView xWindow="-120" yWindow="-120" windowWidth="29040" windowHeight="15840" firstSheet="2" activeTab="2" xr2:uid="{7C8E03E8-2EEF-40B1-A7E8-312110D14DBD}"/>
  </bookViews>
  <sheets>
    <sheet name="Paramétres" sheetId="7" state="hidden" r:id="rId1"/>
    <sheet name="Nouvel essai" sheetId="6" state="hidden" r:id="rId2"/>
    <sheet name="n°3" sheetId="1" r:id="rId3"/>
    <sheet name="n°4" sheetId="4" r:id="rId4"/>
    <sheet name="n°5" sheetId="8" r:id="rId5"/>
    <sheet name="Analyse BDD" sheetId="9" r:id="rId6"/>
    <sheet name="TCD" sheetId="10" r:id="rId7"/>
  </sheets>
  <definedNames>
    <definedName name="_xlnm._FilterDatabase" localSheetId="5" hidden="1">'Analyse BDD'!$A$2:$F$579</definedName>
    <definedName name="_xlnm._FilterDatabase" localSheetId="2" hidden="1">n°3!$A$6:$AH$224</definedName>
    <definedName name="_xlnm._FilterDatabase" localSheetId="3" hidden="1">n°4!$A$6:$N$211</definedName>
    <definedName name="_xlnm._FilterDatabase" localSheetId="4" hidden="1">n°5!$A$6:$P$172</definedName>
    <definedName name="BDD">OFFSET('Analyse BDD'!$A$2,,,COUNTA('Analyse BDD'!$A:$A))</definedName>
    <definedName name="bdtest">#REF!</definedName>
    <definedName name="Choix">Paramétres!$B$4:$B$5</definedName>
    <definedName name="Conduite">Paramétres!$B$13:$B$14</definedName>
    <definedName name="jour_nuit">Paramétres!$C$4:$C$5</definedName>
    <definedName name="Occupants">Paramétres!$D$18:$D$21</definedName>
    <definedName name="Parcours">Paramétres!$B$18:$B$20</definedName>
    <definedName name="Type_essai">Paramétres!$B$9:$B$10</definedName>
    <definedName name="Utilisateur">Paramétres!$G$4:$G$30</definedName>
    <definedName name="Véhicules">Paramétres!$D$4:$D$6</definedName>
    <definedName name="Weez3">OFFSET(n°3!$A$6,,,COUNTA(n°3!$A:$A))</definedName>
    <definedName name="Weez4">OFFSET(n°4!$A$6,,,COUNTA(n°4!$A:$A))</definedName>
    <definedName name="Weez5">OFFSET(n°5!$A$6,,,COUNTA(n°5!$A:$A))</definedName>
  </definedNames>
  <calcPr calcId="191029"/>
  <pivotCaches>
    <pivotCache cacheId="6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92" i="4" l="1"/>
  <c r="M192" i="4" s="1"/>
  <c r="E399" i="9" l="1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398" i="9"/>
  <c r="C8" i="9"/>
  <c r="C6" i="9"/>
  <c r="C7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C124" i="9"/>
  <c r="C125" i="9"/>
  <c r="C126" i="9"/>
  <c r="C127" i="9"/>
  <c r="C128" i="9"/>
  <c r="C129" i="9"/>
  <c r="C130" i="9"/>
  <c r="C131" i="9"/>
  <c r="C132" i="9"/>
  <c r="C133" i="9"/>
  <c r="C134" i="9"/>
  <c r="C135" i="9"/>
  <c r="C136" i="9"/>
  <c r="C137" i="9"/>
  <c r="C138" i="9"/>
  <c r="C139" i="9"/>
  <c r="C140" i="9"/>
  <c r="C141" i="9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C204" i="9"/>
  <c r="C205" i="9"/>
  <c r="C206" i="9"/>
  <c r="C207" i="9"/>
  <c r="C208" i="9"/>
  <c r="C209" i="9"/>
  <c r="C210" i="9"/>
  <c r="C211" i="9"/>
  <c r="C212" i="9"/>
  <c r="C213" i="9"/>
  <c r="C214" i="9"/>
  <c r="C215" i="9"/>
  <c r="C216" i="9"/>
  <c r="C217" i="9"/>
  <c r="C218" i="9"/>
  <c r="C219" i="9"/>
  <c r="C220" i="9"/>
  <c r="C221" i="9"/>
  <c r="C222" i="9"/>
  <c r="C223" i="9"/>
  <c r="C224" i="9"/>
  <c r="C225" i="9"/>
  <c r="C226" i="9"/>
  <c r="C227" i="9"/>
  <c r="C228" i="9"/>
  <c r="C229" i="9"/>
  <c r="C230" i="9"/>
  <c r="C231" i="9"/>
  <c r="C232" i="9"/>
  <c r="C233" i="9"/>
  <c r="C234" i="9"/>
  <c r="C235" i="9"/>
  <c r="C236" i="9"/>
  <c r="C237" i="9"/>
  <c r="C238" i="9"/>
  <c r="C239" i="9"/>
  <c r="C240" i="9"/>
  <c r="C241" i="9"/>
  <c r="C242" i="9"/>
  <c r="C243" i="9"/>
  <c r="C244" i="9"/>
  <c r="C245" i="9"/>
  <c r="C246" i="9"/>
  <c r="C247" i="9"/>
  <c r="C248" i="9"/>
  <c r="C249" i="9"/>
  <c r="C250" i="9"/>
  <c r="C251" i="9"/>
  <c r="C252" i="9"/>
  <c r="C253" i="9"/>
  <c r="C254" i="9"/>
  <c r="C255" i="9"/>
  <c r="C256" i="9"/>
  <c r="C257" i="9"/>
  <c r="C258" i="9"/>
  <c r="C259" i="9"/>
  <c r="C260" i="9"/>
  <c r="C261" i="9"/>
  <c r="C262" i="9"/>
  <c r="C263" i="9"/>
  <c r="C264" i="9"/>
  <c r="C265" i="9"/>
  <c r="C266" i="9"/>
  <c r="C267" i="9"/>
  <c r="C268" i="9"/>
  <c r="C269" i="9"/>
  <c r="C270" i="9"/>
  <c r="C271" i="9"/>
  <c r="C272" i="9"/>
  <c r="C273" i="9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C360" i="9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/>
  <c r="C467" i="9"/>
  <c r="C468" i="9"/>
  <c r="C469" i="9"/>
  <c r="C470" i="9"/>
  <c r="C471" i="9"/>
  <c r="C472" i="9"/>
  <c r="C473" i="9"/>
  <c r="C474" i="9"/>
  <c r="C475" i="9"/>
  <c r="C476" i="9"/>
  <c r="C477" i="9"/>
  <c r="C478" i="9"/>
  <c r="C479" i="9"/>
  <c r="C480" i="9"/>
  <c r="C481" i="9"/>
  <c r="C482" i="9"/>
  <c r="C483" i="9"/>
  <c r="C484" i="9"/>
  <c r="C485" i="9"/>
  <c r="C486" i="9"/>
  <c r="C487" i="9"/>
  <c r="C488" i="9"/>
  <c r="C489" i="9"/>
  <c r="C490" i="9"/>
  <c r="C491" i="9"/>
  <c r="C492" i="9"/>
  <c r="C493" i="9"/>
  <c r="C494" i="9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/>
  <c r="C557" i="9"/>
  <c r="C558" i="9"/>
  <c r="C559" i="9"/>
  <c r="C560" i="9"/>
  <c r="C561" i="9"/>
  <c r="C562" i="9"/>
  <c r="C563" i="9"/>
  <c r="C564" i="9"/>
  <c r="C565" i="9"/>
  <c r="C566" i="9"/>
  <c r="C567" i="9"/>
  <c r="C568" i="9"/>
  <c r="C569" i="9"/>
  <c r="C570" i="9"/>
  <c r="C571" i="9"/>
  <c r="C572" i="9"/>
  <c r="C573" i="9"/>
  <c r="C574" i="9"/>
  <c r="C575" i="9"/>
  <c r="C576" i="9"/>
  <c r="C577" i="9"/>
  <c r="C578" i="9"/>
  <c r="C579" i="9"/>
  <c r="C4" i="9"/>
  <c r="C5" i="9"/>
  <c r="C3" i="9"/>
  <c r="H13" i="4" l="1"/>
  <c r="G13" i="4"/>
  <c r="H12" i="4"/>
  <c r="G12" i="4"/>
  <c r="M13" i="4" l="1"/>
  <c r="M12" i="4"/>
  <c r="H10" i="4" l="1"/>
  <c r="H11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G10" i="4"/>
  <c r="G11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H12" i="8"/>
  <c r="G12" i="8"/>
  <c r="H11" i="8"/>
  <c r="G11" i="8"/>
  <c r="H15" i="8"/>
  <c r="G15" i="8"/>
  <c r="M11" i="8" l="1"/>
  <c r="M25" i="4"/>
  <c r="M17" i="4"/>
  <c r="M33" i="4"/>
  <c r="M31" i="4"/>
  <c r="M23" i="4"/>
  <c r="M34" i="4"/>
  <c r="M26" i="4"/>
  <c r="M18" i="4"/>
  <c r="M35" i="4"/>
  <c r="M27" i="4"/>
  <c r="M19" i="4"/>
  <c r="M32" i="4"/>
  <c r="M24" i="4"/>
  <c r="M16" i="4"/>
  <c r="M15" i="4"/>
  <c r="M36" i="4"/>
  <c r="M28" i="4"/>
  <c r="M20" i="4"/>
  <c r="M21" i="4"/>
  <c r="M29" i="4"/>
  <c r="M30" i="4"/>
  <c r="M22" i="4"/>
  <c r="M14" i="4"/>
  <c r="M11" i="4"/>
  <c r="M10" i="4"/>
  <c r="M12" i="8"/>
  <c r="M15" i="8"/>
  <c r="M102" i="4" l="1"/>
  <c r="M103" i="4"/>
  <c r="M104" i="4"/>
  <c r="M105" i="4"/>
  <c r="M106" i="4"/>
  <c r="M107" i="4"/>
  <c r="M108" i="4"/>
  <c r="M109" i="4"/>
  <c r="M110" i="4"/>
  <c r="M111" i="4"/>
  <c r="M112" i="4"/>
  <c r="M113" i="4"/>
  <c r="M114" i="4"/>
  <c r="M117" i="4"/>
  <c r="M120" i="4"/>
  <c r="M124" i="4"/>
  <c r="M128" i="4"/>
  <c r="M56" i="8"/>
  <c r="M59" i="8"/>
  <c r="M60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7" i="8"/>
  <c r="M78" i="8"/>
  <c r="M79" i="8"/>
  <c r="M80" i="8"/>
  <c r="M81" i="8"/>
  <c r="M83" i="8"/>
  <c r="M101" i="8"/>
  <c r="M108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3" i="8"/>
  <c r="M124" i="8"/>
  <c r="M127" i="8"/>
  <c r="M131" i="8"/>
  <c r="M132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19" i="1"/>
  <c r="M22" i="1"/>
  <c r="M27" i="1"/>
  <c r="M28" i="1"/>
  <c r="M29" i="1"/>
  <c r="M32" i="1"/>
  <c r="M30" i="1"/>
  <c r="M31" i="1"/>
  <c r="M33" i="1"/>
  <c r="M34" i="1"/>
  <c r="M35" i="1"/>
  <c r="M36" i="1"/>
  <c r="M38" i="1"/>
  <c r="M39" i="1"/>
  <c r="M40" i="1"/>
  <c r="M43" i="1"/>
  <c r="M44" i="1"/>
  <c r="M42" i="1"/>
  <c r="M46" i="1"/>
  <c r="M47" i="1"/>
  <c r="M48" i="1"/>
  <c r="M49" i="1"/>
  <c r="M50" i="1"/>
  <c r="M51" i="1"/>
  <c r="M52" i="1"/>
  <c r="H17" i="1"/>
  <c r="G17" i="1"/>
  <c r="H18" i="1"/>
  <c r="G18" i="1"/>
  <c r="H16" i="1"/>
  <c r="G16" i="1"/>
  <c r="M16" i="1" l="1"/>
  <c r="M17" i="1"/>
  <c r="M18" i="1"/>
  <c r="M37" i="4" l="1"/>
  <c r="H26" i="1"/>
  <c r="G26" i="1"/>
  <c r="H25" i="1"/>
  <c r="G25" i="1"/>
  <c r="H20" i="1"/>
  <c r="G20" i="1"/>
  <c r="H21" i="1"/>
  <c r="G21" i="1"/>
  <c r="M21" i="1" l="1"/>
  <c r="M26" i="1"/>
  <c r="M25" i="1"/>
  <c r="M20" i="1"/>
  <c r="H24" i="1" l="1"/>
  <c r="G24" i="1"/>
  <c r="H23" i="1"/>
  <c r="G23" i="1"/>
  <c r="M23" i="1" l="1"/>
  <c r="M24" i="1"/>
  <c r="H83" i="4"/>
  <c r="G83" i="4"/>
  <c r="H85" i="4"/>
  <c r="G85" i="4"/>
  <c r="H60" i="4"/>
  <c r="G60" i="4"/>
  <c r="H59" i="4"/>
  <c r="G59" i="4"/>
  <c r="H57" i="4"/>
  <c r="G57" i="4"/>
  <c r="H74" i="4"/>
  <c r="G74" i="4"/>
  <c r="H72" i="4"/>
  <c r="G72" i="4"/>
  <c r="H75" i="4"/>
  <c r="G75" i="4"/>
  <c r="M57" i="4" l="1"/>
  <c r="M72" i="4"/>
  <c r="M59" i="4"/>
  <c r="M60" i="4"/>
  <c r="M85" i="4"/>
  <c r="M74" i="4"/>
  <c r="M75" i="4"/>
  <c r="M83" i="4"/>
  <c r="H80" i="4"/>
  <c r="M38" i="4"/>
  <c r="G80" i="4"/>
  <c r="M80" i="4" l="1"/>
  <c r="M39" i="4"/>
  <c r="H164" i="4"/>
  <c r="H165" i="4"/>
  <c r="H166" i="4"/>
  <c r="H169" i="4"/>
  <c r="H159" i="4"/>
  <c r="H160" i="4"/>
  <c r="H161" i="4"/>
  <c r="H162" i="4"/>
  <c r="H158" i="4"/>
  <c r="M158" i="4" s="1"/>
  <c r="G165" i="4"/>
  <c r="G166" i="4"/>
  <c r="G169" i="4"/>
  <c r="G159" i="4"/>
  <c r="G160" i="4"/>
  <c r="G161" i="4"/>
  <c r="M169" i="4" l="1"/>
  <c r="M159" i="4"/>
  <c r="M166" i="4"/>
  <c r="M165" i="4"/>
  <c r="M161" i="4"/>
  <c r="M160" i="4"/>
  <c r="G42" i="8"/>
  <c r="H42" i="8"/>
  <c r="G39" i="8"/>
  <c r="H39" i="8"/>
  <c r="G50" i="8"/>
  <c r="G45" i="8"/>
  <c r="G46" i="8"/>
  <c r="G47" i="8"/>
  <c r="G48" i="8"/>
  <c r="G44" i="8"/>
  <c r="G41" i="8"/>
  <c r="G43" i="8"/>
  <c r="H48" i="8"/>
  <c r="H46" i="8"/>
  <c r="H47" i="8"/>
  <c r="H44" i="8"/>
  <c r="M42" i="8" l="1"/>
  <c r="M39" i="8"/>
  <c r="M47" i="8"/>
  <c r="M48" i="8"/>
  <c r="M44" i="8"/>
  <c r="M46" i="8"/>
  <c r="E38" i="8"/>
  <c r="H38" i="8" s="1"/>
  <c r="E40" i="8"/>
  <c r="H40" i="8" s="1"/>
  <c r="G40" i="8"/>
  <c r="E43" i="8"/>
  <c r="H43" i="8" s="1"/>
  <c r="M43" i="8" s="1"/>
  <c r="E41" i="8"/>
  <c r="H41" i="8" s="1"/>
  <c r="M41" i="8" s="1"/>
  <c r="H45" i="8"/>
  <c r="M45" i="8" s="1"/>
  <c r="H49" i="8"/>
  <c r="G49" i="8"/>
  <c r="H50" i="8"/>
  <c r="M50" i="8" s="1"/>
  <c r="E51" i="8"/>
  <c r="H51" i="8" s="1"/>
  <c r="E52" i="8"/>
  <c r="H52" i="8" s="1"/>
  <c r="G52" i="8"/>
  <c r="H53" i="8"/>
  <c r="G53" i="8"/>
  <c r="H55" i="8"/>
  <c r="G55" i="8"/>
  <c r="H54" i="8"/>
  <c r="G54" i="8"/>
  <c r="E57" i="8"/>
  <c r="H57" i="8" s="1"/>
  <c r="E58" i="8"/>
  <c r="H58" i="8" s="1"/>
  <c r="G58" i="8"/>
  <c r="H61" i="8"/>
  <c r="G61" i="8"/>
  <c r="H76" i="8"/>
  <c r="G76" i="8"/>
  <c r="H82" i="8"/>
  <c r="G82" i="8"/>
  <c r="G84" i="8"/>
  <c r="M84" i="8" s="1"/>
  <c r="G85" i="8"/>
  <c r="M85" i="8" s="1"/>
  <c r="G86" i="8"/>
  <c r="M86" i="8" s="1"/>
  <c r="G88" i="8"/>
  <c r="M88" i="8" s="1"/>
  <c r="G89" i="8"/>
  <c r="M89" i="8" s="1"/>
  <c r="G90" i="8"/>
  <c r="M90" i="8" s="1"/>
  <c r="G87" i="8"/>
  <c r="M87" i="8" s="1"/>
  <c r="G91" i="8"/>
  <c r="M91" i="8" s="1"/>
  <c r="G92" i="8"/>
  <c r="M92" i="8" s="1"/>
  <c r="G94" i="8"/>
  <c r="M94" i="8" s="1"/>
  <c r="G93" i="8"/>
  <c r="M93" i="8" s="1"/>
  <c r="G95" i="8"/>
  <c r="M95" i="8" s="1"/>
  <c r="G96" i="8"/>
  <c r="M96" i="8" s="1"/>
  <c r="G97" i="8"/>
  <c r="M97" i="8" s="1"/>
  <c r="G98" i="8"/>
  <c r="M98" i="8" s="1"/>
  <c r="G99" i="8"/>
  <c r="M99" i="8" s="1"/>
  <c r="G100" i="8"/>
  <c r="M100" i="8" s="1"/>
  <c r="G102" i="8"/>
  <c r="M102" i="8" s="1"/>
  <c r="G103" i="8"/>
  <c r="M103" i="8" s="1"/>
  <c r="G104" i="8"/>
  <c r="M104" i="8" s="1"/>
  <c r="G105" i="8"/>
  <c r="M105" i="8" s="1"/>
  <c r="G106" i="8"/>
  <c r="M106" i="8" s="1"/>
  <c r="G107" i="8"/>
  <c r="M107" i="8" s="1"/>
  <c r="G109" i="8"/>
  <c r="M109" i="8" s="1"/>
  <c r="H122" i="8"/>
  <c r="G122" i="8"/>
  <c r="H125" i="8"/>
  <c r="H126" i="8"/>
  <c r="H128" i="8"/>
  <c r="G128" i="8"/>
  <c r="H129" i="8"/>
  <c r="G130" i="8"/>
  <c r="H130" i="8"/>
  <c r="H133" i="8"/>
  <c r="G133" i="8"/>
  <c r="M58" i="8" l="1"/>
  <c r="M40" i="8"/>
  <c r="M130" i="8"/>
  <c r="M122" i="8"/>
  <c r="M55" i="8"/>
  <c r="M49" i="8"/>
  <c r="M40" i="4"/>
  <c r="M61" i="8"/>
  <c r="M133" i="8"/>
  <c r="M53" i="8"/>
  <c r="M52" i="8"/>
  <c r="M82" i="8"/>
  <c r="M54" i="8"/>
  <c r="M128" i="8"/>
  <c r="M76" i="8"/>
  <c r="G38" i="8"/>
  <c r="M38" i="8" s="1"/>
  <c r="G51" i="8"/>
  <c r="M51" i="8" s="1"/>
  <c r="G57" i="8"/>
  <c r="M57" i="8" s="1"/>
  <c r="G129" i="8"/>
  <c r="M129" i="8" s="1"/>
  <c r="G43" i="4" l="1"/>
  <c r="G42" i="4"/>
  <c r="M42" i="4" l="1"/>
  <c r="M43" i="4"/>
  <c r="G45" i="4"/>
  <c r="G44" i="4"/>
  <c r="M44" i="4" l="1"/>
  <c r="M45" i="4"/>
  <c r="H54" i="4"/>
  <c r="H55" i="4"/>
  <c r="M55" i="4" s="1"/>
  <c r="H56" i="4"/>
  <c r="M56" i="4" s="1"/>
  <c r="H58" i="4"/>
  <c r="M58" i="4" s="1"/>
  <c r="H63" i="4"/>
  <c r="M63" i="4" s="1"/>
  <c r="H61" i="4"/>
  <c r="M61" i="4" s="1"/>
  <c r="H64" i="4"/>
  <c r="M64" i="4" s="1"/>
  <c r="H65" i="4"/>
  <c r="M65" i="4" s="1"/>
  <c r="H69" i="4"/>
  <c r="M69" i="4" s="1"/>
  <c r="H62" i="4"/>
  <c r="H66" i="4"/>
  <c r="H67" i="4"/>
  <c r="M67" i="4" s="1"/>
  <c r="H68" i="4"/>
  <c r="M68" i="4" s="1"/>
  <c r="H70" i="4"/>
  <c r="M70" i="4" s="1"/>
  <c r="H71" i="4"/>
  <c r="M71" i="4" s="1"/>
  <c r="H73" i="4"/>
  <c r="M73" i="4" s="1"/>
  <c r="H76" i="4"/>
  <c r="M76" i="4" s="1"/>
  <c r="H78" i="4"/>
  <c r="M78" i="4" s="1"/>
  <c r="H77" i="4"/>
  <c r="M77" i="4" s="1"/>
  <c r="H79" i="4"/>
  <c r="M79" i="4" s="1"/>
  <c r="H81" i="4"/>
  <c r="M81" i="4" s="1"/>
  <c r="H82" i="4"/>
  <c r="M82" i="4" s="1"/>
  <c r="H84" i="4"/>
  <c r="H86" i="4"/>
  <c r="M86" i="4" s="1"/>
  <c r="H87" i="4"/>
  <c r="M87" i="4" s="1"/>
  <c r="H88" i="4"/>
  <c r="M88" i="4" s="1"/>
  <c r="H97" i="4"/>
  <c r="M97" i="4" s="1"/>
  <c r="H98" i="4"/>
  <c r="M98" i="4" s="1"/>
  <c r="H99" i="4"/>
  <c r="M99" i="4" s="1"/>
  <c r="H100" i="4"/>
  <c r="M100" i="4" s="1"/>
  <c r="H101" i="4"/>
  <c r="M101" i="4" s="1"/>
  <c r="H53" i="4"/>
  <c r="G47" i="4" l="1"/>
  <c r="M47" i="4" s="1"/>
  <c r="G46" i="4"/>
  <c r="M46" i="4" s="1"/>
  <c r="M41" i="4" l="1"/>
  <c r="G48" i="4"/>
  <c r="M48" i="4" l="1"/>
  <c r="H52" i="4"/>
  <c r="G52" i="4"/>
  <c r="H51" i="4"/>
  <c r="G51" i="4"/>
  <c r="M51" i="4" l="1"/>
  <c r="M52" i="4"/>
  <c r="G54" i="4"/>
  <c r="M54" i="4" s="1"/>
  <c r="G53" i="4"/>
  <c r="M53" i="4" s="1"/>
  <c r="H50" i="4" l="1"/>
  <c r="G50" i="4"/>
  <c r="G49" i="4"/>
  <c r="M49" i="4" l="1"/>
  <c r="M50" i="4"/>
  <c r="G62" i="4"/>
  <c r="M62" i="4" s="1"/>
  <c r="G66" i="4"/>
  <c r="H141" i="4"/>
  <c r="M141" i="4" s="1"/>
  <c r="H148" i="4"/>
  <c r="M148" i="4" s="1"/>
  <c r="H150" i="4"/>
  <c r="M150" i="4" s="1"/>
  <c r="H154" i="4"/>
  <c r="M154" i="4" s="1"/>
  <c r="H157" i="4"/>
  <c r="M157" i="4" s="1"/>
  <c r="H171" i="4"/>
  <c r="M171" i="4" s="1"/>
  <c r="H172" i="4"/>
  <c r="M172" i="4" s="1"/>
  <c r="H178" i="4"/>
  <c r="M178" i="4" s="1"/>
  <c r="H179" i="4"/>
  <c r="M179" i="4" s="1"/>
  <c r="H89" i="4"/>
  <c r="M89" i="4" s="1"/>
  <c r="H90" i="4"/>
  <c r="M90" i="4" s="1"/>
  <c r="H91" i="4"/>
  <c r="M91" i="4" s="1"/>
  <c r="H92" i="4"/>
  <c r="M92" i="4" s="1"/>
  <c r="H93" i="4"/>
  <c r="M93" i="4" s="1"/>
  <c r="H94" i="4"/>
  <c r="M94" i="4" s="1"/>
  <c r="H95" i="4"/>
  <c r="M95" i="4" s="1"/>
  <c r="H96" i="4"/>
  <c r="M96" i="4" s="1"/>
  <c r="H115" i="4"/>
  <c r="M115" i="4" s="1"/>
  <c r="H118" i="4"/>
  <c r="M118" i="4" s="1"/>
  <c r="H116" i="4"/>
  <c r="M116" i="4" s="1"/>
  <c r="H119" i="4"/>
  <c r="M119" i="4" s="1"/>
  <c r="H121" i="4"/>
  <c r="M121" i="4" s="1"/>
  <c r="H122" i="4"/>
  <c r="M122" i="4" s="1"/>
  <c r="H123" i="4"/>
  <c r="M123" i="4" s="1"/>
  <c r="H125" i="4"/>
  <c r="M125" i="4" s="1"/>
  <c r="H126" i="4"/>
  <c r="M126" i="4" s="1"/>
  <c r="H130" i="4"/>
  <c r="M130" i="4" s="1"/>
  <c r="H127" i="4"/>
  <c r="M127" i="4" s="1"/>
  <c r="H183" i="4"/>
  <c r="M183" i="4" s="1"/>
  <c r="H133" i="4"/>
  <c r="M133" i="4" s="1"/>
  <c r="H135" i="4"/>
  <c r="M135" i="4" s="1"/>
  <c r="H136" i="4"/>
  <c r="M136" i="4" s="1"/>
  <c r="H137" i="4"/>
  <c r="M137" i="4" s="1"/>
  <c r="H140" i="4"/>
  <c r="M140" i="4" s="1"/>
  <c r="H142" i="4"/>
  <c r="M142" i="4" s="1"/>
  <c r="H143" i="4"/>
  <c r="M143" i="4" s="1"/>
  <c r="H144" i="4"/>
  <c r="M144" i="4" s="1"/>
  <c r="H145" i="4"/>
  <c r="M145" i="4" s="1"/>
  <c r="H146" i="4"/>
  <c r="M146" i="4" s="1"/>
  <c r="H147" i="4"/>
  <c r="M147" i="4" s="1"/>
  <c r="H149" i="4"/>
  <c r="M149" i="4" s="1"/>
  <c r="H151" i="4"/>
  <c r="M151" i="4" s="1"/>
  <c r="H152" i="4"/>
  <c r="M152" i="4" s="1"/>
  <c r="H153" i="4"/>
  <c r="M153" i="4" s="1"/>
  <c r="H155" i="4"/>
  <c r="M155" i="4" s="1"/>
  <c r="H156" i="4"/>
  <c r="M156" i="4" s="1"/>
  <c r="H163" i="4"/>
  <c r="H167" i="4"/>
  <c r="M167" i="4" s="1"/>
  <c r="H168" i="4"/>
  <c r="M168" i="4" s="1"/>
  <c r="H170" i="4"/>
  <c r="M170" i="4" s="1"/>
  <c r="H173" i="4"/>
  <c r="M173" i="4" s="1"/>
  <c r="H174" i="4"/>
  <c r="M174" i="4" s="1"/>
  <c r="H175" i="4"/>
  <c r="M175" i="4" s="1"/>
  <c r="H176" i="4"/>
  <c r="H177" i="4"/>
  <c r="H180" i="4"/>
  <c r="M180" i="4" s="1"/>
  <c r="H181" i="4"/>
  <c r="M181" i="4" s="1"/>
  <c r="H182" i="4"/>
  <c r="M182" i="4" s="1"/>
  <c r="H184" i="4"/>
  <c r="H185" i="4"/>
  <c r="M185" i="4" s="1"/>
  <c r="H186" i="4"/>
  <c r="M186" i="4" s="1"/>
  <c r="H200" i="4"/>
  <c r="M200" i="4" s="1"/>
  <c r="H189" i="4"/>
  <c r="M189" i="4" s="1"/>
  <c r="H190" i="4"/>
  <c r="M190" i="4" s="1"/>
  <c r="H191" i="4"/>
  <c r="M191" i="4" s="1"/>
  <c r="H193" i="4"/>
  <c r="M193" i="4" s="1"/>
  <c r="H194" i="4"/>
  <c r="M194" i="4" s="1"/>
  <c r="H195" i="4"/>
  <c r="M195" i="4" s="1"/>
  <c r="H196" i="4"/>
  <c r="M196" i="4" s="1"/>
  <c r="H197" i="4"/>
  <c r="M197" i="4" s="1"/>
  <c r="H198" i="4"/>
  <c r="M198" i="4" s="1"/>
  <c r="H199" i="4"/>
  <c r="M199" i="4" s="1"/>
  <c r="H201" i="4"/>
  <c r="M201" i="4" s="1"/>
  <c r="H202" i="4"/>
  <c r="M202" i="4" s="1"/>
  <c r="H203" i="4"/>
  <c r="M203" i="4" s="1"/>
  <c r="H204" i="4"/>
  <c r="M204" i="4" s="1"/>
  <c r="H205" i="4"/>
  <c r="M205" i="4" s="1"/>
  <c r="H206" i="4"/>
  <c r="M206" i="4" s="1"/>
  <c r="H187" i="4"/>
  <c r="H132" i="4"/>
  <c r="M132" i="4" s="1"/>
  <c r="H134" i="4"/>
  <c r="M134" i="4" s="1"/>
  <c r="H138" i="4"/>
  <c r="M138" i="4" s="1"/>
  <c r="H139" i="4"/>
  <c r="M139" i="4" s="1"/>
  <c r="H131" i="4"/>
  <c r="M131" i="4" s="1"/>
  <c r="H129" i="4"/>
  <c r="M129" i="4" s="1"/>
  <c r="G37" i="1"/>
  <c r="H37" i="1"/>
  <c r="G41" i="1"/>
  <c r="H41" i="1"/>
  <c r="H45" i="1"/>
  <c r="G45" i="1"/>
  <c r="G84" i="4"/>
  <c r="M84" i="4" s="1"/>
  <c r="M53" i="1"/>
  <c r="M54" i="1"/>
  <c r="M55" i="1"/>
  <c r="M58" i="1"/>
  <c r="M59" i="1"/>
  <c r="M164" i="1"/>
  <c r="G60" i="1"/>
  <c r="G61" i="1"/>
  <c r="G62" i="1"/>
  <c r="G115" i="1"/>
  <c r="G116" i="1"/>
  <c r="G118" i="1"/>
  <c r="G119" i="1"/>
  <c r="G129" i="1"/>
  <c r="G130" i="1"/>
  <c r="G132" i="1"/>
  <c r="G136" i="1"/>
  <c r="G137" i="1"/>
  <c r="G138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H60" i="1"/>
  <c r="H61" i="1"/>
  <c r="H62" i="1"/>
  <c r="H136" i="1"/>
  <c r="H137" i="1"/>
  <c r="H138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E102" i="1"/>
  <c r="H102" i="1" s="1"/>
  <c r="H104" i="1"/>
  <c r="G104" i="1"/>
  <c r="H103" i="1"/>
  <c r="G103" i="1"/>
  <c r="G102" i="1"/>
  <c r="H105" i="1"/>
  <c r="G105" i="1"/>
  <c r="H108" i="1"/>
  <c r="G108" i="1"/>
  <c r="H107" i="1"/>
  <c r="G107" i="1"/>
  <c r="H106" i="1"/>
  <c r="G106" i="1"/>
  <c r="H109" i="1"/>
  <c r="H110" i="1"/>
  <c r="H111" i="1"/>
  <c r="H112" i="1"/>
  <c r="G111" i="1"/>
  <c r="G110" i="1"/>
  <c r="G109" i="1"/>
  <c r="H114" i="1"/>
  <c r="G114" i="1"/>
  <c r="H113" i="1"/>
  <c r="G113" i="1"/>
  <c r="G112" i="1"/>
  <c r="H115" i="1"/>
  <c r="H116" i="1"/>
  <c r="H119" i="1"/>
  <c r="E118" i="1"/>
  <c r="H118" i="1" s="1"/>
  <c r="H120" i="1"/>
  <c r="G120" i="1"/>
  <c r="M122" i="1"/>
  <c r="H121" i="1"/>
  <c r="G121" i="1"/>
  <c r="E129" i="1"/>
  <c r="H129" i="1" s="1"/>
  <c r="E130" i="1"/>
  <c r="H130" i="1" s="1"/>
  <c r="E131" i="1"/>
  <c r="H131" i="1" s="1"/>
  <c r="G131" i="1"/>
  <c r="E133" i="1"/>
  <c r="H133" i="1" s="1"/>
  <c r="G133" i="1"/>
  <c r="E132" i="1"/>
  <c r="H132" i="1" s="1"/>
  <c r="G134" i="1"/>
  <c r="E134" i="1"/>
  <c r="H134" i="1" s="1"/>
  <c r="E135" i="1"/>
  <c r="H135" i="1" s="1"/>
  <c r="G135" i="1"/>
  <c r="G163" i="4"/>
  <c r="G164" i="4"/>
  <c r="M164" i="4" s="1"/>
  <c r="G162" i="4"/>
  <c r="M162" i="4" s="1"/>
  <c r="D177" i="4"/>
  <c r="G177" i="4" s="1"/>
  <c r="G176" i="4"/>
  <c r="G184" i="4"/>
  <c r="G187" i="4"/>
  <c r="L15" i="6"/>
  <c r="H24" i="6"/>
  <c r="J27" i="6"/>
  <c r="I29" i="6"/>
  <c r="H27" i="6"/>
  <c r="C9" i="6"/>
  <c r="H188" i="4"/>
  <c r="G188" i="4"/>
  <c r="M45" i="1" l="1"/>
  <c r="M177" i="4"/>
  <c r="M187" i="4"/>
  <c r="M176" i="4"/>
  <c r="M41" i="1"/>
  <c r="M66" i="4"/>
  <c r="M184" i="4"/>
  <c r="M163" i="4"/>
  <c r="M37" i="1"/>
  <c r="M134" i="1"/>
  <c r="M132" i="1"/>
  <c r="M160" i="1"/>
  <c r="M206" i="1"/>
  <c r="M182" i="1"/>
  <c r="M158" i="1"/>
  <c r="M110" i="1"/>
  <c r="M194" i="1"/>
  <c r="M170" i="1"/>
  <c r="M146" i="1"/>
  <c r="M129" i="1"/>
  <c r="M130" i="1"/>
  <c r="M207" i="1"/>
  <c r="M195" i="1"/>
  <c r="M183" i="1"/>
  <c r="M171" i="1"/>
  <c r="M159" i="1"/>
  <c r="M147" i="1"/>
  <c r="M212" i="1"/>
  <c r="M200" i="1"/>
  <c r="M144" i="1"/>
  <c r="M178" i="1"/>
  <c r="M153" i="1"/>
  <c r="M141" i="1"/>
  <c r="M215" i="1"/>
  <c r="M191" i="1"/>
  <c r="M179" i="1"/>
  <c r="M155" i="1"/>
  <c r="M143" i="1"/>
  <c r="M214" i="1"/>
  <c r="M190" i="1"/>
  <c r="M166" i="1"/>
  <c r="M154" i="1"/>
  <c r="M142" i="1"/>
  <c r="M202" i="1"/>
  <c r="M116" i="1"/>
  <c r="M115" i="1"/>
  <c r="M145" i="1"/>
  <c r="M119" i="1"/>
  <c r="M131" i="1"/>
  <c r="M186" i="1"/>
  <c r="M118" i="1"/>
  <c r="M208" i="1"/>
  <c r="M184" i="1"/>
  <c r="M205" i="1"/>
  <c r="M193" i="1"/>
  <c r="M181" i="1"/>
  <c r="M169" i="1"/>
  <c r="M157" i="1"/>
  <c r="M180" i="1"/>
  <c r="M156" i="1"/>
  <c r="M152" i="1"/>
  <c r="M174" i="1"/>
  <c r="M162" i="1"/>
  <c r="M138" i="1"/>
  <c r="M173" i="1"/>
  <c r="M161" i="1"/>
  <c r="M176" i="1"/>
  <c r="M150" i="1"/>
  <c r="M137" i="1"/>
  <c r="M172" i="1"/>
  <c r="M198" i="1"/>
  <c r="M113" i="1"/>
  <c r="M210" i="1"/>
  <c r="M107" i="1"/>
  <c r="M209" i="1"/>
  <c r="M136" i="1"/>
  <c r="M148" i="1"/>
  <c r="M112" i="1"/>
  <c r="M204" i="1"/>
  <c r="M192" i="1"/>
  <c r="M168" i="1"/>
  <c r="M111" i="1"/>
  <c r="M189" i="1"/>
  <c r="M62" i="1"/>
  <c r="M106" i="1"/>
  <c r="M188" i="1"/>
  <c r="M140" i="1"/>
  <c r="M103" i="1"/>
  <c r="M121" i="1"/>
  <c r="M102" i="1"/>
  <c r="M120" i="1"/>
  <c r="M213" i="1"/>
  <c r="M203" i="1"/>
  <c r="M149" i="1"/>
  <c r="M104" i="1"/>
  <c r="M167" i="1"/>
  <c r="M201" i="1"/>
  <c r="M135" i="1"/>
  <c r="M108" i="1"/>
  <c r="M177" i="1"/>
  <c r="M61" i="1"/>
  <c r="M133" i="1"/>
  <c r="M197" i="1"/>
  <c r="M165" i="1"/>
  <c r="M105" i="1"/>
  <c r="M196" i="1"/>
  <c r="M185" i="1"/>
  <c r="M211" i="1"/>
  <c r="M199" i="1"/>
  <c r="M187" i="1"/>
  <c r="M175" i="1"/>
  <c r="M163" i="1"/>
  <c r="M151" i="1"/>
  <c r="M60" i="1"/>
  <c r="M109" i="1"/>
  <c r="G125" i="8" l="1"/>
  <c r="M125" i="8" s="1"/>
  <c r="G126" i="8"/>
  <c r="M126" i="8" s="1"/>
</calcChain>
</file>

<file path=xl/sharedStrings.xml><?xml version="1.0" encoding="utf-8"?>
<sst xmlns="http://schemas.openxmlformats.org/spreadsheetml/2006/main" count="3856" uniqueCount="380">
  <si>
    <t>Charge de départ</t>
  </si>
  <si>
    <t>Charge d'arrivée</t>
  </si>
  <si>
    <t>Date</t>
  </si>
  <si>
    <t>Distance</t>
  </si>
  <si>
    <t>Conso (%)</t>
  </si>
  <si>
    <t>Conso (Wh/km)</t>
  </si>
  <si>
    <t>Trajet / Boucle</t>
  </si>
  <si>
    <t>Château Arnoux</t>
  </si>
  <si>
    <t>Thoard (Montées)</t>
  </si>
  <si>
    <t>KM de départ</t>
  </si>
  <si>
    <t>KM d'arrivée</t>
  </si>
  <si>
    <t>Peipin</t>
  </si>
  <si>
    <t xml:space="preserve">Peipin Puimichel </t>
  </si>
  <si>
    <t>Salignac</t>
  </si>
  <si>
    <t>Mézel</t>
  </si>
  <si>
    <t>Digne</t>
  </si>
  <si>
    <t>Essai NUIT</t>
  </si>
  <si>
    <t>Essai FROID</t>
  </si>
  <si>
    <t>Test matin</t>
  </si>
  <si>
    <t>Essai ACCELERATION</t>
  </si>
  <si>
    <t>Essai Alain GRANDJEAN</t>
  </si>
  <si>
    <t xml:space="preserve">Formulaire : Nouvel essai </t>
  </si>
  <si>
    <t xml:space="preserve">Date </t>
  </si>
  <si>
    <t>Kms arrivée</t>
  </si>
  <si>
    <t>Kms départ</t>
  </si>
  <si>
    <t>% Départ</t>
  </si>
  <si>
    <t xml:space="preserve">% Arrivée </t>
  </si>
  <si>
    <t>Parcours</t>
  </si>
  <si>
    <t>Oui</t>
  </si>
  <si>
    <t>Non</t>
  </si>
  <si>
    <t xml:space="preserve">Véhicule </t>
  </si>
  <si>
    <t>Choix</t>
  </si>
  <si>
    <t>Véhicules</t>
  </si>
  <si>
    <t>Weez n°3</t>
  </si>
  <si>
    <t>Weez n°4</t>
  </si>
  <si>
    <t>Weez n°5</t>
  </si>
  <si>
    <t>Kms parcourus</t>
  </si>
  <si>
    <t>% consommés</t>
  </si>
  <si>
    <t>Consommation</t>
  </si>
  <si>
    <t>Batterie</t>
  </si>
  <si>
    <t>Capacité batterie (kWh)</t>
  </si>
  <si>
    <t xml:space="preserve">Ressenti / Observations / Commentaires </t>
  </si>
  <si>
    <t xml:space="preserve">Informations </t>
  </si>
  <si>
    <t>Essuie-glace</t>
  </si>
  <si>
    <t xml:space="preserve">Type de conduite </t>
  </si>
  <si>
    <t xml:space="preserve">Objet de l'essai  </t>
  </si>
  <si>
    <t>Obligatoire</t>
  </si>
  <si>
    <t>Facultatif</t>
  </si>
  <si>
    <t>Utilisateur</t>
  </si>
  <si>
    <t xml:space="preserve">Vanessa Siano </t>
  </si>
  <si>
    <t>Clara Lallement</t>
  </si>
  <si>
    <t>Amandine Crombez</t>
  </si>
  <si>
    <t>Nicolas Delain</t>
  </si>
  <si>
    <t>Aurélie Bourdenet</t>
  </si>
  <si>
    <t>Frédéric Chaisse</t>
  </si>
  <si>
    <t>Thomas Franco</t>
  </si>
  <si>
    <t>Emmanuel Acis</t>
  </si>
  <si>
    <t>Thibault Le Mouillac</t>
  </si>
  <si>
    <t>Vincent Gonin</t>
  </si>
  <si>
    <t>Paul Moyaux</t>
  </si>
  <si>
    <t>Jérome Philip</t>
  </si>
  <si>
    <t>Anael Costes</t>
  </si>
  <si>
    <t>Franck Giraud</t>
  </si>
  <si>
    <t>Mikaël Corna</t>
  </si>
  <si>
    <t>Yoann Richaud</t>
  </si>
  <si>
    <t>Steevy Ganne</t>
  </si>
  <si>
    <t>Manon Bouchet</t>
  </si>
  <si>
    <t>Xavier Betz</t>
  </si>
  <si>
    <t>Jean-Marc Brun-Rosoli</t>
  </si>
  <si>
    <t>Guillaume Arnaud</t>
  </si>
  <si>
    <t>Arthur Lebrun</t>
  </si>
  <si>
    <t>Ludovic Celli</t>
  </si>
  <si>
    <t>Ismael Silveira de Almeida</t>
  </si>
  <si>
    <t>Rémi Dauby</t>
  </si>
  <si>
    <t>Denis Mergin</t>
  </si>
  <si>
    <t>Isabelle Raysseguier</t>
  </si>
  <si>
    <t>Type Essai</t>
  </si>
  <si>
    <t>Roulage</t>
  </si>
  <si>
    <t>Technique</t>
  </si>
  <si>
    <t>Type de conduite</t>
  </si>
  <si>
    <t>Citadine</t>
  </si>
  <si>
    <t>Sportive</t>
  </si>
  <si>
    <t>Jour/Nuit</t>
  </si>
  <si>
    <t>Jour</t>
  </si>
  <si>
    <t>Nuit</t>
  </si>
  <si>
    <t>Jour / Nuit</t>
  </si>
  <si>
    <t>Chauffage</t>
  </si>
  <si>
    <t xml:space="preserve">Dégivrage </t>
  </si>
  <si>
    <t>Type de parcours</t>
  </si>
  <si>
    <t xml:space="preserve">Dénivelé </t>
  </si>
  <si>
    <t xml:space="preserve">Pente </t>
  </si>
  <si>
    <t xml:space="preserve">Chemin </t>
  </si>
  <si>
    <t>Nombre d'occupants</t>
  </si>
  <si>
    <t>Objet de l'essai</t>
  </si>
  <si>
    <t>ras</t>
  </si>
  <si>
    <t xml:space="preserve">Malijai - Zone </t>
  </si>
  <si>
    <t>Batiment 3</t>
  </si>
  <si>
    <t>Malijai / Château-Arnoux / Malijai</t>
  </si>
  <si>
    <t>Malijai / Château / Malijai</t>
  </si>
  <si>
    <t>Digne / Mézel / Malijai</t>
  </si>
  <si>
    <t>Calme</t>
  </si>
  <si>
    <t>Route</t>
  </si>
  <si>
    <t>Malijai / Chateau / Malijai</t>
  </si>
  <si>
    <t>Zone</t>
  </si>
  <si>
    <t>La poste - Malijai</t>
  </si>
  <si>
    <t>Test</t>
  </si>
  <si>
    <t>château Arnoux</t>
  </si>
  <si>
    <t>La poste Malijai</t>
  </si>
  <si>
    <t>La Cassine - Digne</t>
  </si>
  <si>
    <t>Déballage après shooting</t>
  </si>
  <si>
    <t>Roulage pluie</t>
  </si>
  <si>
    <t>Heure</t>
  </si>
  <si>
    <t>Boucle château + Le Chaffaut</t>
  </si>
  <si>
    <t>Les mées</t>
  </si>
  <si>
    <t>Malijai/Chauffaut/Carmejane</t>
  </si>
  <si>
    <t>Le Chaffaut Aller/retour</t>
  </si>
  <si>
    <t>Boucle Puimichel Oraison Les Mées</t>
  </si>
  <si>
    <t>Boucle St Auban</t>
  </si>
  <si>
    <t>Peyruis</t>
  </si>
  <si>
    <t>Digne Mézel</t>
  </si>
  <si>
    <t>Les Mées</t>
  </si>
  <si>
    <t>Digne Peipin</t>
  </si>
  <si>
    <t>L'escale</t>
  </si>
  <si>
    <t>PM + VG Freinages</t>
  </si>
  <si>
    <t>Freinages</t>
  </si>
  <si>
    <t>St Etienne les Orgues</t>
  </si>
  <si>
    <t>Saint Auban</t>
  </si>
  <si>
    <t>Malijai Malemoisson</t>
  </si>
  <si>
    <t>Puymichel Oraison</t>
  </si>
  <si>
    <t>Digne Centre</t>
  </si>
  <si>
    <t xml:space="preserve">Digne </t>
  </si>
  <si>
    <t>Château Puimichel Malijai</t>
  </si>
  <si>
    <t>Volonne</t>
  </si>
  <si>
    <t xml:space="preserve"> Test géométrie</t>
  </si>
  <si>
    <t>Le Chaffaut, Les Mées, St Auban, L'Escale</t>
  </si>
  <si>
    <t>Digne, le chaffaut, Negel</t>
  </si>
  <si>
    <t>Malijai, Château, Puymichel, chaffaud</t>
  </si>
  <si>
    <t>Mirabeau/Malemoisson</t>
  </si>
  <si>
    <t>Oraison, Puimichel</t>
  </si>
  <si>
    <t>Mées/St Auban/Château</t>
  </si>
  <si>
    <t>château anoux</t>
  </si>
  <si>
    <t>Château-Arnoux</t>
  </si>
  <si>
    <t>Puimichel - Oraison</t>
  </si>
  <si>
    <t>Le Chaffaut, Digne</t>
  </si>
  <si>
    <t>digne</t>
  </si>
  <si>
    <t>roulage</t>
  </si>
  <si>
    <t>???</t>
  </si>
  <si>
    <t>Boucle château</t>
  </si>
  <si>
    <t>Carmejane/Puimichel</t>
  </si>
  <si>
    <t>Le Chaffaut départementale/nationale</t>
  </si>
  <si>
    <t>L'Escale, Château Arnoud</t>
  </si>
  <si>
    <t>Château Aronoux/ Les mées</t>
  </si>
  <si>
    <t>Le chaffaut</t>
  </si>
  <si>
    <t>Boucle Château arnoux</t>
  </si>
  <si>
    <t>chateaux arnoux</t>
  </si>
  <si>
    <t>Oraison, les pourcelles</t>
  </si>
  <si>
    <t>Château Les Mée</t>
  </si>
  <si>
    <t>Urbain</t>
  </si>
  <si>
    <t>Oraison</t>
  </si>
  <si>
    <t>Le chaffaut / Bras d'asse / Espinouse</t>
  </si>
  <si>
    <t>Boucle Château + Escale</t>
  </si>
  <si>
    <t>Peipin/Mallefougasse/LesMées</t>
  </si>
  <si>
    <t>chaffaut</t>
  </si>
  <si>
    <t>château</t>
  </si>
  <si>
    <t>Le Chaffaud, Digne</t>
  </si>
  <si>
    <t>?</t>
  </si>
  <si>
    <t>calme</t>
  </si>
  <si>
    <t>Puimichel</t>
  </si>
  <si>
    <t>Retour Peipin</t>
  </si>
  <si>
    <t>Le Chaffaud Digne</t>
  </si>
  <si>
    <t>boucle chateaux</t>
  </si>
  <si>
    <t>Boucle Chaffaut</t>
  </si>
  <si>
    <t>Chateaux</t>
  </si>
  <si>
    <t>AR Digne</t>
  </si>
  <si>
    <t>AR Digne Chaffaud</t>
  </si>
  <si>
    <t>Digne AR</t>
  </si>
  <si>
    <t xml:space="preserve">Puymichel  </t>
  </si>
  <si>
    <t xml:space="preserve">Digne Malemoisson  </t>
  </si>
  <si>
    <t>Peipin / Sisteron</t>
  </si>
  <si>
    <t>Malefougasse / Les Mées</t>
  </si>
  <si>
    <t xml:space="preserve">Château </t>
  </si>
  <si>
    <t>les mées - château - Malijai</t>
  </si>
  <si>
    <t>Les Mées - Château Arnoux</t>
  </si>
  <si>
    <t>Carmejane</t>
  </si>
  <si>
    <t>Peyruis Volonne</t>
  </si>
  <si>
    <t>L'escale, st Auban, Les mées</t>
  </si>
  <si>
    <t>Malijai</t>
  </si>
  <si>
    <t>Digne, le chaffaut</t>
  </si>
  <si>
    <t>Les Mees</t>
  </si>
  <si>
    <t>Saint-Auban</t>
  </si>
  <si>
    <t>Châteaux-Arnoux</t>
  </si>
  <si>
    <t>Château arnoux - Les Mées</t>
  </si>
  <si>
    <t>Volonne-Ch. Arnoux-Les Mées</t>
  </si>
  <si>
    <t>L'Escale - Les Mees</t>
  </si>
  <si>
    <t>Malijai-Peipin-La Brillane-Peipin</t>
  </si>
  <si>
    <t>Château</t>
  </si>
  <si>
    <t>Chaffaut</t>
  </si>
  <si>
    <t>Le chaffaud</t>
  </si>
  <si>
    <t>Volonne Château Les Mées</t>
  </si>
  <si>
    <t>chateaux</t>
  </si>
  <si>
    <t>digne par le chaffaud</t>
  </si>
  <si>
    <t>Le Chaffaud</t>
  </si>
  <si>
    <t>les mee</t>
  </si>
  <si>
    <t>boucle château</t>
  </si>
  <si>
    <t xml:space="preserve">Aller retour chataeu </t>
  </si>
  <si>
    <t>les mées - château - malijai</t>
  </si>
  <si>
    <t>Peipin-Malijai</t>
  </si>
  <si>
    <t>les mees</t>
  </si>
  <si>
    <t>chaffaut/aiglun/mirabeau</t>
  </si>
  <si>
    <t>Record (Sophia)</t>
  </si>
  <si>
    <t>les Mées</t>
  </si>
  <si>
    <t>Chateaux peruit</t>
  </si>
  <si>
    <t>Chateaux / Peyruis / Les Mées</t>
  </si>
  <si>
    <t>malijai,digne,château,malijai</t>
  </si>
  <si>
    <t>le chaffaut, malijai</t>
  </si>
  <si>
    <t>CVSD-SA-CA-Malijai</t>
  </si>
  <si>
    <t>Malijai-Le Chaffaut-Digne-Malijai</t>
  </si>
  <si>
    <t>Digne par la route du Chaffaut</t>
  </si>
  <si>
    <t>château les mees</t>
  </si>
  <si>
    <t>le chauffaut/mirabeau</t>
  </si>
  <si>
    <t>Les Mées- Château</t>
  </si>
  <si>
    <t>Parcours 1</t>
  </si>
  <si>
    <t>Le chaffaut - Les Mees</t>
  </si>
  <si>
    <t>Le chaffaut A/R</t>
  </si>
  <si>
    <t>CVSD / Les Mées</t>
  </si>
  <si>
    <t>St auban</t>
  </si>
  <si>
    <t>Le chaffaut - Digne</t>
  </si>
  <si>
    <t>zone</t>
  </si>
  <si>
    <t>Digne AR + Chaffaud</t>
  </si>
  <si>
    <t xml:space="preserve">Digne AR </t>
  </si>
  <si>
    <t>Mézel AR</t>
  </si>
  <si>
    <t>Château - Les Mées</t>
  </si>
  <si>
    <t>Malijai - Les Mées</t>
  </si>
  <si>
    <t>Digne - Puimichel - Malijai</t>
  </si>
  <si>
    <t>Digne AR - Mirabeau</t>
  </si>
  <si>
    <t xml:space="preserve">Malijai - Château </t>
  </si>
  <si>
    <t>Chateau - Peyruis</t>
  </si>
  <si>
    <t>Essai amorto</t>
  </si>
  <si>
    <t>Parcours amorto</t>
  </si>
  <si>
    <t>Essai Amorto</t>
  </si>
  <si>
    <t>Le chaffaud AR</t>
  </si>
  <si>
    <t>Chaffaut - Mirabeau</t>
  </si>
  <si>
    <t>Les Mees-Château</t>
  </si>
  <si>
    <t>Château-Les Mées</t>
  </si>
  <si>
    <t>Château - Les Mées - Puimichel</t>
  </si>
  <si>
    <t>Chateau Arnoux</t>
  </si>
  <si>
    <t>Le chaffaud A/R</t>
  </si>
  <si>
    <t>EON motors</t>
  </si>
  <si>
    <t>Le chaffaud, digne</t>
  </si>
  <si>
    <t>malijai</t>
  </si>
  <si>
    <t>Mirabeau - Aiglun - Mallemoisson</t>
  </si>
  <si>
    <t>Le chaffaud A/R + extra</t>
  </si>
  <si>
    <t>Le chaffaud/Digne A/R</t>
  </si>
  <si>
    <t>Château AR</t>
  </si>
  <si>
    <t>chateau le mees</t>
  </si>
  <si>
    <t>Château / Les Mées</t>
  </si>
  <si>
    <t>Salignac / Volonne</t>
  </si>
  <si>
    <t>Le Chaffaut</t>
  </si>
  <si>
    <t>Digne Mézel Le Chaffaut</t>
  </si>
  <si>
    <t>Château-arnoux-st-auban les Mees</t>
  </si>
  <si>
    <t>Le Chaffaut A/R</t>
  </si>
  <si>
    <t>St auban AR</t>
  </si>
  <si>
    <t>Château-arnoux</t>
  </si>
  <si>
    <t>Château x2</t>
  </si>
  <si>
    <t>Mirabeau / Le chaffaut</t>
  </si>
  <si>
    <t>Oraison - Peyruis - Les Mées</t>
  </si>
  <si>
    <t>Boucle Oraison Peyruis Les Mées</t>
  </si>
  <si>
    <t>Escale // Château // Mées</t>
  </si>
  <si>
    <t>Boucle Oraison</t>
  </si>
  <si>
    <t>Châteaux AR</t>
  </si>
  <si>
    <t>Les Mées AR</t>
  </si>
  <si>
    <t>Escale / Chateaux / Les Mées</t>
  </si>
  <si>
    <t>AR Châteaux // AR Thoard</t>
  </si>
  <si>
    <t>Le chaffaud, Digne A/R</t>
  </si>
  <si>
    <t>Boucle château les mees</t>
  </si>
  <si>
    <t>Chateaux / Peruis / Les mées</t>
  </si>
  <si>
    <t>Chauffaut AR</t>
  </si>
  <si>
    <t>mées</t>
  </si>
  <si>
    <t>Le Chaffaud A/R</t>
  </si>
  <si>
    <t>Mi-chaffaut AR</t>
  </si>
  <si>
    <t>Chaffaud A/R</t>
  </si>
  <si>
    <t>Malijai-Château- Sisteron</t>
  </si>
  <si>
    <t>Chateau AR</t>
  </si>
  <si>
    <t>Les mees</t>
  </si>
  <si>
    <t>Chateau boucle</t>
  </si>
  <si>
    <t>Site</t>
  </si>
  <si>
    <t>Parcours 1 *2</t>
  </si>
  <si>
    <t>UTAC</t>
  </si>
  <si>
    <t>Peyruis A/R</t>
  </si>
  <si>
    <t>Peipin - Volonne - Peipin</t>
  </si>
  <si>
    <t>Chateux arnoux</t>
  </si>
  <si>
    <t>Le chaffaut, digne A/R</t>
  </si>
  <si>
    <t>Digne - Les Mées - Château - Malijai</t>
  </si>
  <si>
    <t>Le Chaffeaut A/R</t>
  </si>
  <si>
    <t>7h50</t>
  </si>
  <si>
    <t>Digne - Le Chaffaut A/R</t>
  </si>
  <si>
    <t>Volonne / l'Escale</t>
  </si>
  <si>
    <t>chateaux les mee</t>
  </si>
  <si>
    <t>Le chaffaut A/R + extra</t>
  </si>
  <si>
    <t>AR Digne Chaffaut</t>
  </si>
  <si>
    <t>Le Chaffaut/Digne</t>
  </si>
  <si>
    <t>Col Puimichel</t>
  </si>
  <si>
    <t>13h30</t>
  </si>
  <si>
    <t>12h00</t>
  </si>
  <si>
    <t>Direction Chaffaut</t>
  </si>
  <si>
    <t>9h</t>
  </si>
  <si>
    <t>11h</t>
  </si>
  <si>
    <t>peipin</t>
  </si>
  <si>
    <t>13h40</t>
  </si>
  <si>
    <t>Le Chaffaut, Digne centre, Aiglun</t>
  </si>
  <si>
    <t>16h</t>
  </si>
  <si>
    <t>15h</t>
  </si>
  <si>
    <t>Château arnoux</t>
  </si>
  <si>
    <t>10h</t>
  </si>
  <si>
    <t>puimichel-oraison-lesMees</t>
  </si>
  <si>
    <t>Puymichel - Oraison -Dabisse</t>
  </si>
  <si>
    <t>Puimichel-Oraison-Dabisse</t>
  </si>
  <si>
    <t>Les mées / Peipin</t>
  </si>
  <si>
    <t>Peipin / Oraison / Malijai</t>
  </si>
  <si>
    <t>12h15</t>
  </si>
  <si>
    <t>Le Chaffaut A/R+ extra</t>
  </si>
  <si>
    <t>La Brillanne</t>
  </si>
  <si>
    <t>Les Mées Oraison -Chabrands - Dabisse -Malijai</t>
  </si>
  <si>
    <t>La brillanne - Peipin</t>
  </si>
  <si>
    <t>Sisteron / Malijai</t>
  </si>
  <si>
    <t>15h15</t>
  </si>
  <si>
    <t>12h20</t>
  </si>
  <si>
    <t>Chaffaut, Digne</t>
  </si>
  <si>
    <t>Puimichel-Oraison-laBrillanne-lesMees</t>
  </si>
  <si>
    <t>Château Les Mées</t>
  </si>
  <si>
    <t>Chateau Les Mées</t>
  </si>
  <si>
    <t>3h</t>
  </si>
  <si>
    <t>digne les bains</t>
  </si>
  <si>
    <t>12h</t>
  </si>
  <si>
    <t>14h</t>
  </si>
  <si>
    <t>CVSD - Les Mées - Malijai</t>
  </si>
  <si>
    <t>11h30</t>
  </si>
  <si>
    <t>Le Chaffaut, Aiglun</t>
  </si>
  <si>
    <t>15h00</t>
  </si>
  <si>
    <t>Château Malijai</t>
  </si>
  <si>
    <t>Peyruis - Peipin</t>
  </si>
  <si>
    <t>Salignac - Malijai</t>
  </si>
  <si>
    <t xml:space="preserve">Le chaffaut </t>
  </si>
  <si>
    <t>Véhicule</t>
  </si>
  <si>
    <t>Total général</t>
  </si>
  <si>
    <t>juin</t>
  </si>
  <si>
    <t>juil</t>
  </si>
  <si>
    <t>sept</t>
  </si>
  <si>
    <t>oct</t>
  </si>
  <si>
    <t>févr</t>
  </si>
  <si>
    <t>mars</t>
  </si>
  <si>
    <t>mai</t>
  </si>
  <si>
    <t>août</t>
  </si>
  <si>
    <t>nov</t>
  </si>
  <si>
    <t>déc</t>
  </si>
  <si>
    <t>N° semaine</t>
  </si>
  <si>
    <t>Conducteur</t>
  </si>
  <si>
    <t>(Tous)</t>
  </si>
  <si>
    <t>Distance totale</t>
  </si>
  <si>
    <t>XXX1</t>
  </si>
  <si>
    <t>XXX2</t>
  </si>
  <si>
    <t>XXX3</t>
  </si>
  <si>
    <t>XXX4</t>
  </si>
  <si>
    <t>XXX5</t>
  </si>
  <si>
    <t>XXX6</t>
  </si>
  <si>
    <t>XXX7</t>
  </si>
  <si>
    <t>XXX8</t>
  </si>
  <si>
    <t>XXX9</t>
  </si>
  <si>
    <t>XXX10</t>
  </si>
  <si>
    <t>XXX11</t>
  </si>
  <si>
    <t>XXX12</t>
  </si>
  <si>
    <t>XXX13</t>
  </si>
  <si>
    <t>XXX14</t>
  </si>
  <si>
    <t>XXX15</t>
  </si>
  <si>
    <t>XXX16</t>
  </si>
  <si>
    <t>XXX17</t>
  </si>
  <si>
    <t>XXX18</t>
  </si>
  <si>
    <t>n°3</t>
  </si>
  <si>
    <t>n°4</t>
  </si>
  <si>
    <t>n°5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</si>
</sst>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F400]h:mm:ss\ AM/PM"/>
  </numFmts>
  <fonts count="12" x14ac:knownFonts="1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31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ont="1" applyAlignment="1">
      <alignment horizontal="left" wrapText="1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0" fillId="4" borderId="0" xfId="0" applyFont="1" applyFill="1" applyProtection="1">
      <protection locked="0"/>
    </xf>
    <xf numFmtId="0" fontId="0" fillId="5" borderId="5" xfId="0" applyFill="1" applyBorder="1"/>
    <xf numFmtId="0" fontId="6" fillId="5" borderId="0" xfId="0" applyFont="1" applyFill="1" applyBorder="1"/>
    <xf numFmtId="0" fontId="0" fillId="5" borderId="0" xfId="0" applyFill="1" applyBorder="1"/>
    <xf numFmtId="0" fontId="0" fillId="5" borderId="6" xfId="0" applyFill="1" applyBorder="1"/>
    <xf numFmtId="14" fontId="0" fillId="4" borderId="0" xfId="0" applyNumberFormat="1" applyFont="1" applyFill="1" applyBorder="1" applyAlignment="1" applyProtection="1">
      <alignment horizontal="left"/>
      <protection locked="0"/>
    </xf>
    <xf numFmtId="0" fontId="0" fillId="4" borderId="0" xfId="0" applyFont="1" applyFill="1" applyBorder="1" applyProtection="1">
      <protection locked="0"/>
    </xf>
    <xf numFmtId="0" fontId="6" fillId="5" borderId="6" xfId="0" applyFont="1" applyFill="1" applyBorder="1"/>
    <xf numFmtId="0" fontId="0" fillId="4" borderId="0" xfId="0" applyFill="1" applyBorder="1" applyProtection="1">
      <protection locked="0"/>
    </xf>
    <xf numFmtId="0" fontId="0" fillId="5" borderId="6" xfId="0" applyFill="1" applyBorder="1" applyProtection="1">
      <protection locked="0"/>
    </xf>
    <xf numFmtId="0" fontId="0" fillId="4" borderId="0" xfId="0" applyFont="1" applyFill="1" applyBorder="1" applyAlignment="1" applyProtection="1">
      <alignment horizontal="left"/>
      <protection locked="0"/>
    </xf>
    <xf numFmtId="0" fontId="0" fillId="5" borderId="0" xfId="0" applyFill="1" applyBorder="1" applyAlignment="1">
      <alignment horizontal="left"/>
    </xf>
    <xf numFmtId="0" fontId="0" fillId="4" borderId="0" xfId="0" applyFill="1" applyBorder="1" applyAlignment="1" applyProtection="1">
      <alignment horizontal="left"/>
      <protection locked="0"/>
    </xf>
    <xf numFmtId="0" fontId="0" fillId="5" borderId="6" xfId="0" applyFill="1" applyBorder="1" applyAlignment="1" applyProtection="1">
      <alignment horizontal="left"/>
      <protection locked="0"/>
    </xf>
    <xf numFmtId="9" fontId="0" fillId="4" borderId="0" xfId="1" applyFont="1" applyFill="1" applyBorder="1" applyAlignment="1" applyProtection="1">
      <alignment horizontal="left"/>
      <protection locked="0"/>
    </xf>
    <xf numFmtId="9" fontId="0" fillId="5" borderId="6" xfId="1" applyFont="1" applyFill="1" applyBorder="1" applyAlignment="1" applyProtection="1">
      <alignment horizontal="left"/>
      <protection locked="0"/>
    </xf>
    <xf numFmtId="0" fontId="0" fillId="4" borderId="0" xfId="0" applyFill="1" applyBorder="1" applyAlignment="1" applyProtection="1">
      <alignment vertical="top"/>
      <protection locked="0"/>
    </xf>
    <xf numFmtId="0" fontId="0" fillId="4" borderId="0" xfId="0" applyFill="1" applyBorder="1" applyAlignment="1" applyProtection="1">
      <protection locked="0"/>
    </xf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6" fillId="5" borderId="5" xfId="0" applyFont="1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left" vertical="top"/>
    </xf>
    <xf numFmtId="0" fontId="5" fillId="5" borderId="6" xfId="0" applyFont="1" applyFill="1" applyBorder="1" applyAlignment="1">
      <alignment horizontal="center" vertical="center"/>
    </xf>
    <xf numFmtId="0" fontId="6" fillId="4" borderId="0" xfId="0" applyFont="1" applyFill="1"/>
    <xf numFmtId="0" fontId="7" fillId="5" borderId="5" xfId="0" applyFont="1" applyFill="1" applyBorder="1" applyAlignment="1">
      <alignment horizontal="left" vertical="center"/>
    </xf>
    <xf numFmtId="0" fontId="0" fillId="5" borderId="5" xfId="0" applyFill="1" applyBorder="1" applyAlignment="1">
      <alignment vertical="center"/>
    </xf>
    <xf numFmtId="0" fontId="0" fillId="4" borderId="0" xfId="0" applyFill="1" applyBorder="1"/>
    <xf numFmtId="0" fontId="0" fillId="5" borderId="5" xfId="0" applyFill="1" applyBorder="1" applyAlignment="1">
      <alignment horizontal="left"/>
    </xf>
    <xf numFmtId="9" fontId="0" fillId="4" borderId="6" xfId="1" applyFont="1" applyFill="1" applyBorder="1" applyAlignment="1" applyProtection="1">
      <alignment horizontal="left"/>
      <protection locked="0"/>
    </xf>
    <xf numFmtId="0" fontId="0" fillId="5" borderId="5" xfId="0" applyFill="1" applyBorder="1" applyAlignment="1" applyProtection="1">
      <protection locked="0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14" fontId="0" fillId="0" borderId="0" xfId="0" applyNumberFormat="1" applyAlignment="1">
      <alignment vertical="center"/>
    </xf>
    <xf numFmtId="0" fontId="0" fillId="2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9" fontId="0" fillId="2" borderId="0" xfId="1" applyFont="1" applyFill="1" applyBorder="1" applyAlignment="1">
      <alignment horizontal="center" vertical="center" wrapText="1"/>
    </xf>
    <xf numFmtId="9" fontId="0" fillId="3" borderId="0" xfId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9" fontId="0" fillId="0" borderId="0" xfId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4" borderId="0" xfId="0" applyFill="1" applyBorder="1" applyAlignment="1">
      <alignment horizontal="center" vertical="center" wrapText="1"/>
    </xf>
    <xf numFmtId="9" fontId="0" fillId="4" borderId="0" xfId="1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left" vertical="center" wrapText="1"/>
    </xf>
    <xf numFmtId="9" fontId="0" fillId="0" borderId="0" xfId="1" applyFont="1" applyAlignment="1">
      <alignment horizontal="center"/>
    </xf>
    <xf numFmtId="9" fontId="0" fillId="2" borderId="1" xfId="1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0" fillId="4" borderId="0" xfId="0" applyFill="1" applyAlignment="1">
      <alignment vertical="center"/>
    </xf>
    <xf numFmtId="0" fontId="8" fillId="0" borderId="0" xfId="0" applyFont="1" applyFill="1" applyAlignment="1">
      <alignment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9" fontId="0" fillId="0" borderId="0" xfId="1" applyFont="1" applyFill="1" applyAlignment="1">
      <alignment horizontal="center" vertical="center"/>
    </xf>
    <xf numFmtId="0" fontId="0" fillId="0" borderId="0" xfId="0" applyAlignment="1"/>
    <xf numFmtId="0" fontId="0" fillId="3" borderId="1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9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9" fontId="9" fillId="0" borderId="0" xfId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9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3" borderId="1" xfId="0" applyFill="1" applyBorder="1" applyAlignment="1">
      <alignment horizontal="left" vertical="center" wrapText="1"/>
    </xf>
    <xf numFmtId="0" fontId="9" fillId="0" borderId="0" xfId="0" applyFont="1" applyFill="1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0" borderId="0" xfId="0" applyFill="1" applyAlignment="1">
      <alignment horizontal="left"/>
    </xf>
    <xf numFmtId="20" fontId="0" fillId="0" borderId="0" xfId="0" applyNumberFormat="1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NumberFormat="1" applyFill="1" applyBorder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0" fontId="0" fillId="0" borderId="0" xfId="0" applyFill="1" applyBorder="1"/>
    <xf numFmtId="0" fontId="0" fillId="0" borderId="8" xfId="0" applyFill="1" applyBorder="1"/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[BDD_TEST.xlsm]TCD!Tableau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Distance parcourue par véhicule/mois</a:t>
            </a:r>
          </a:p>
        </c:rich>
      </c:tx>
      <c:layout>
        <c:manualLayout>
          <c:xMode val="edge"/>
          <c:yMode val="edge"/>
          <c:x val="0.25712105689391057"/>
          <c:y val="2.17685252242786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chemeClr val="tx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solidFill>
            <a:schemeClr val="accent6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2016491865642301"/>
          <c:y val="0.11061208994807502"/>
          <c:w val="0.86364074935977131"/>
          <c:h val="0.6607738886980593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n°3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TCD!$A$5:$A$15</c:f>
              <c:strCache>
                <c:ptCount val="10"/>
                <c:pt idx="0">
                  <c:v>févr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juil</c:v>
                </c:pt>
                <c:pt idx="5">
                  <c:v>août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déc</c:v>
                </c:pt>
              </c:strCache>
            </c:strRef>
          </c:cat>
          <c:val>
            <c:numRef>
              <c:f>TCD!$B$5:$B$15</c:f>
              <c:numCache>
                <c:formatCode>General</c:formatCode>
                <c:ptCount val="10"/>
                <c:pt idx="0">
                  <c:v>0</c:v>
                </c:pt>
                <c:pt idx="1">
                  <c:v>231</c:v>
                </c:pt>
                <c:pt idx="2">
                  <c:v>914</c:v>
                </c:pt>
                <c:pt idx="3">
                  <c:v>788.40000000000009</c:v>
                </c:pt>
                <c:pt idx="4">
                  <c:v>2054.6999999999998</c:v>
                </c:pt>
                <c:pt idx="5">
                  <c:v>531.79999999999836</c:v>
                </c:pt>
                <c:pt idx="6">
                  <c:v>848.69999999999982</c:v>
                </c:pt>
                <c:pt idx="7">
                  <c:v>603.49999999999818</c:v>
                </c:pt>
                <c:pt idx="8">
                  <c:v>248.80000000000018</c:v>
                </c:pt>
                <c:pt idx="9">
                  <c:v>451.59999999999854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1B-42D3-97BE-776B2400B854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n°4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TCD!$A$5:$A$15</c:f>
              <c:strCache>
                <c:ptCount val="10"/>
                <c:pt idx="0">
                  <c:v>févr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juil</c:v>
                </c:pt>
                <c:pt idx="5">
                  <c:v>août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déc</c:v>
                </c:pt>
              </c:strCache>
            </c:strRef>
          </c:cat>
          <c:val>
            <c:numRef>
              <c:f>TCD!$C$5:$C$15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120</c:v>
                </c:pt>
                <c:pt idx="3">
                  <c:v>330.20000000000005</c:v>
                </c:pt>
                <c:pt idx="4">
                  <c:v>935.10000000000014</c:v>
                </c:pt>
                <c:pt idx="5">
                  <c:v>440.60000000000036</c:v>
                </c:pt>
                <c:pt idx="6">
                  <c:v>728.60000000000036</c:v>
                </c:pt>
                <c:pt idx="7">
                  <c:v>1063.5999999999999</c:v>
                </c:pt>
                <c:pt idx="8">
                  <c:v>639.19999999999993</c:v>
                </c:pt>
                <c:pt idx="9">
                  <c:v>421.59999999999945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8-6C1B-42D3-97BE-776B2400B854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n°5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TCD!$A$5:$A$15</c:f>
              <c:strCache>
                <c:ptCount val="10"/>
                <c:pt idx="0">
                  <c:v>févr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juil</c:v>
                </c:pt>
                <c:pt idx="5">
                  <c:v>août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déc</c:v>
                </c:pt>
              </c:strCache>
            </c:strRef>
          </c:cat>
          <c:val>
            <c:numRef>
              <c:f>TCD!$D$5:$D$15</c:f>
              <c:numCache>
                <c:formatCode>General</c:formatCode>
                <c:ptCount val="10"/>
                <c:pt idx="0">
                  <c:v>1162.9999999999998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256.20000000000005</c:v>
                </c:pt>
                <c:pt idx="5">
                  <c:v>544.49999999999977</c:v>
                </c:pt>
                <c:pt idx="6">
                  <c:v>1074.7999999999993</c:v>
                </c:pt>
                <c:pt idx="7">
                  <c:v>863.50000000000045</c:v>
                </c:pt>
                <c:pt idx="8">
                  <c:v>599.2999999999995</c:v>
                </c:pt>
                <c:pt idx="9">
                  <c:v>564.30000000000064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9-6C1B-42D3-97BE-776B2400B8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574680000"/>
        <c:axId val="1574679168"/>
      </c:barChart>
      <c:catAx>
        <c:axId val="15746800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4679168"/>
        <c:crossesAt val="0"/>
        <c:auto val="1"/>
        <c:lblAlgn val="ctr"/>
        <c:lblOffset val="100"/>
        <c:noMultiLvlLbl val="0"/>
      </c:catAx>
      <c:valAx>
        <c:axId val="1574679168"/>
        <c:scaling>
          <c:orientation val="minMax"/>
        </c:scaling>
        <c:delete val="0"/>
        <c:axPos val="l"/>
        <c:majorGridlines>
          <c:spPr>
            <a:ln w="25400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lt1">
                  <a:lumMod val="95000"/>
                  <a:alpha val="5000"/>
                </a:schemeClr>
              </a:solidFill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Distance en km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46800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314325</xdr:colOff>
          <xdr:row>29</xdr:row>
          <xdr:rowOff>657225</xdr:rowOff>
        </xdr:from>
        <xdr:to>
          <xdr:col>9</xdr:col>
          <xdr:colOff>1476375</xdr:colOff>
          <xdr:row>29</xdr:row>
          <xdr:rowOff>1133475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466724</xdr:colOff>
      <xdr:row>1</xdr:row>
      <xdr:rowOff>166686</xdr:rowOff>
    </xdr:from>
    <xdr:to>
      <xdr:col>13</xdr:col>
      <xdr:colOff>114299</xdr:colOff>
      <xdr:row>25</xdr:row>
      <xdr:rowOff>133349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eevy Ganne" refreshedDate="44180.6710775463" createdVersion="6" refreshedVersion="6" minRefreshableVersion="3" recordCount="577" xr:uid="{AB72C970-FF87-47D9-AB0B-7B075B4C378E}">
  <cacheSource type="worksheet">
    <worksheetSource ref="A2:F579" sheet="Analyse BDD"/>
  </cacheSource>
  <cacheFields count="8">
    <cacheField name="Véhicule" numFmtId="0">
      <sharedItems count="8">
        <s v="n°3"/>
        <s v="n°4"/>
        <s v="n°5"/>
        <s v="Weez n°4" u="1"/>
        <s v="Weez n°1" u="1"/>
        <s v="Weez n°3" u="1"/>
        <s v="Weez n°5" u="1"/>
        <s v="Weez n°2" u="1"/>
      </sharedItems>
    </cacheField>
    <cacheField name="Date" numFmtId="14">
      <sharedItems containsSemiMixedTypes="0" containsNonDate="0" containsDate="1" containsString="0" minDate="2019-06-17T00:00:00" maxDate="2020-12-12T00:00:00" count="159">
        <d v="2020-12-11T00:00:00"/>
        <d v="2020-12-10T00:00:00"/>
        <d v="2020-12-08T00:00:00"/>
        <d v="2020-12-07T00:00:00"/>
        <d v="2020-12-04T00:00:00"/>
        <d v="2020-12-03T00:00:00"/>
        <d v="2020-12-02T00:00:00"/>
        <d v="2020-12-01T00:00:00"/>
        <d v="2020-11-26T00:00:00"/>
        <d v="2020-11-25T00:00:00"/>
        <d v="2020-11-24T00:00:00"/>
        <d v="2020-11-23T00:00:00"/>
        <d v="2020-11-20T00:00:00"/>
        <d v="2020-10-29T00:00:00"/>
        <d v="2020-10-21T00:00:00"/>
        <d v="2020-10-23T00:00:00"/>
        <d v="2020-10-22T00:00:00"/>
        <d v="2020-10-20T00:00:00"/>
        <d v="2020-10-19T00:00:00"/>
        <d v="2020-10-14T00:00:00"/>
        <d v="2020-10-13T00:00:00"/>
        <d v="2020-10-15T00:00:00"/>
        <d v="2020-10-12T00:00:00"/>
        <d v="2020-10-09T00:00:00"/>
        <d v="2020-10-08T00:00:00"/>
        <d v="2020-10-07T00:00:00"/>
        <d v="2020-10-06T00:00:00"/>
        <d v="2020-10-02T00:00:00"/>
        <d v="2020-10-01T00:00:00"/>
        <d v="2020-09-30T00:00:00"/>
        <d v="2020-09-29T00:00:00"/>
        <d v="2020-09-24T00:00:00"/>
        <d v="2020-09-23T00:00:00"/>
        <d v="2020-09-22T00:00:00"/>
        <d v="2020-09-21T00:00:00"/>
        <d v="2020-09-18T00:00:00"/>
        <d v="2020-09-17T00:00:00"/>
        <d v="2020-09-16T00:00:00"/>
        <d v="2020-09-15T00:00:00"/>
        <d v="2020-09-11T00:00:00"/>
        <d v="2020-09-10T00:00:00"/>
        <d v="2020-09-08T00:00:00"/>
        <d v="2020-09-03T00:00:00"/>
        <d v="2020-09-02T00:00:00"/>
        <d v="2020-09-01T00:00:00"/>
        <d v="2020-08-28T00:00:00"/>
        <d v="2020-08-27T00:00:00"/>
        <d v="2020-08-26T00:00:00"/>
        <d v="2020-08-25T00:00:00"/>
        <d v="2020-08-21T00:00:00"/>
        <d v="2020-08-20T00:00:00"/>
        <d v="2020-08-19T00:00:00"/>
        <d v="2020-08-18T00:00:00"/>
        <d v="2020-07-31T00:00:00"/>
        <d v="2020-07-30T00:00:00"/>
        <d v="2020-07-27T00:00:00"/>
        <d v="2020-07-24T00:00:00"/>
        <d v="2020-07-23T00:00:00"/>
        <d v="2020-07-21T00:00:00"/>
        <d v="2020-07-20T00:00:00"/>
        <d v="2020-07-17T00:00:00"/>
        <d v="2020-07-16T00:00:00"/>
        <d v="2020-07-15T00:00:00"/>
        <d v="2020-07-13T00:00:00"/>
        <d v="2020-07-10T00:00:00"/>
        <d v="2020-07-09T00:00:00"/>
        <d v="2020-07-08T00:00:00"/>
        <d v="2020-07-07T00:00:00"/>
        <d v="2020-07-05T00:00:00"/>
        <d v="2020-07-04T00:00:00"/>
        <d v="2020-07-03T00:00:00"/>
        <d v="2020-07-02T00:00:00"/>
        <d v="2020-07-01T00:00:00"/>
        <d v="2020-06-30T00:00:00"/>
        <d v="2020-06-29T00:00:00"/>
        <d v="2020-06-28T00:00:00"/>
        <d v="2020-06-16T00:00:00"/>
        <d v="2020-06-15T00:00:00"/>
        <d v="2020-06-12T00:00:00"/>
        <d v="2020-06-11T00:00:00"/>
        <d v="2020-06-10T00:00:00"/>
        <d v="2020-06-09T00:00:00"/>
        <d v="2020-06-08T00:00:00"/>
        <d v="2020-06-04T00:00:00"/>
        <d v="2020-06-03T00:00:00"/>
        <d v="2020-06-02T00:00:00"/>
        <d v="2020-05-29T00:00:00"/>
        <d v="2020-05-28T00:00:00"/>
        <d v="2020-05-27T00:00:00"/>
        <d v="2020-05-26T00:00:00"/>
        <d v="2020-05-25T00:00:00"/>
        <d v="2020-05-19T00:00:00"/>
        <d v="2020-05-15T00:00:00"/>
        <d v="2020-05-14T00:00:00"/>
        <d v="2020-05-13T00:00:00"/>
        <d v="2020-05-12T00:00:00"/>
        <d v="2020-05-11T00:00:00"/>
        <d v="2020-03-13T00:00:00"/>
        <d v="2020-03-12T00:00:00"/>
        <d v="2020-03-11T00:00:00"/>
        <d v="2020-03-10T00:00:00"/>
        <d v="2020-03-09T00:00:00"/>
        <d v="2020-12-09T00:00:00"/>
        <d v="2020-11-30T00:00:00"/>
        <d v="2020-11-27T00:00:00"/>
        <d v="2020-11-19T00:00:00"/>
        <d v="2020-11-18T00:00:00"/>
        <d v="2020-11-17T00:00:00"/>
        <d v="2020-11-15T00:00:00"/>
        <d v="2020-11-14T00:00:00"/>
        <d v="2020-11-13T00:00:00"/>
        <d v="2020-11-12T00:00:00"/>
        <d v="2020-11-10T00:00:00"/>
        <d v="2020-11-09T00:00:00"/>
        <d v="2020-11-06T00:00:00"/>
        <d v="2020-11-05T00:00:00"/>
        <d v="2020-11-04T00:00:00"/>
        <d v="2020-11-03T00:00:00"/>
        <d v="2020-11-02T00:00:00"/>
        <d v="2020-10-30T00:00:00"/>
        <d v="2020-10-28T00:00:00"/>
        <d v="2020-10-24T00:00:00"/>
        <d v="2020-10-16T00:00:00"/>
        <d v="2020-09-28T00:00:00"/>
        <d v="2020-09-09T00:00:00"/>
        <d v="2020-09-04T00:00:00"/>
        <d v="2020-08-31T00:00:00"/>
        <d v="2020-08-24T00:00:00"/>
        <d v="2020-07-29T00:00:00"/>
        <d v="2020-07-28T00:00:00"/>
        <d v="2020-07-26T00:00:00"/>
        <d v="2020-07-22T00:00:00"/>
        <d v="2020-07-06T00:00:00"/>
        <d v="2020-06-26T00:00:00"/>
        <d v="2019-10-21T00:00:00"/>
        <d v="2019-09-20T00:00:00"/>
        <d v="2019-07-24T00:00:00"/>
        <d v="2019-07-23T00:00:00"/>
        <d v="2019-07-19T00:00:00"/>
        <d v="2019-06-26T00:00:00"/>
        <d v="2019-06-25T00:00:00"/>
        <d v="2019-06-20T00:00:00"/>
        <d v="2019-06-19T00:00:00"/>
        <d v="2019-06-17T00:00:00"/>
        <d v="2020-11-07T00:00:00"/>
        <d v="2020-09-25T00:00:00"/>
        <d v="2020-09-14T00:00:00"/>
        <d v="2020-09-07T00:00:00"/>
        <d v="2020-02-25T00:00:00"/>
        <d v="2020-02-24T00:00:00"/>
        <d v="2020-02-20T00:00:00"/>
        <d v="2020-02-19T00:00:00"/>
        <d v="2020-02-18T00:00:00"/>
        <d v="2020-02-17T00:00:00"/>
        <d v="2020-02-14T00:00:00"/>
        <d v="2020-02-13T00:00:00"/>
        <d v="2020-02-12T00:00:00"/>
        <d v="2020-02-11T00:00:00"/>
        <d v="2020-02-07T00:00:00"/>
      </sharedItems>
      <fieldGroup par="7" base="1">
        <rangePr groupBy="months" startDate="2019-06-17T00:00:00" endDate="2020-12-12T00:00:00"/>
        <groupItems count="14">
          <s v="&lt;17/06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12/2020"/>
        </groupItems>
      </fieldGroup>
    </cacheField>
    <cacheField name="N° semaine" numFmtId="0">
      <sharedItems containsSemiMixedTypes="0" containsString="0" containsNumber="1" containsInteger="1" minValue="6" maxValue="51" count="35">
        <n v="50"/>
        <n v="49"/>
        <n v="48"/>
        <n v="47"/>
        <n v="44"/>
        <n v="43"/>
        <n v="42"/>
        <n v="41"/>
        <n v="40"/>
        <n v="39"/>
        <n v="38"/>
        <n v="37"/>
        <n v="36"/>
        <n v="35"/>
        <n v="34"/>
        <n v="31"/>
        <n v="30"/>
        <n v="29"/>
        <n v="28"/>
        <n v="27"/>
        <n v="26"/>
        <n v="25"/>
        <n v="24"/>
        <n v="23"/>
        <n v="22"/>
        <n v="21"/>
        <n v="20"/>
        <n v="11"/>
        <n v="46"/>
        <n v="45"/>
        <n v="9"/>
        <n v="8"/>
        <n v="7"/>
        <n v="6"/>
        <n v="51" u="1"/>
      </sharedItems>
    </cacheField>
    <cacheField name="Distance" numFmtId="0">
      <sharedItems containsSemiMixedTypes="0" containsString="0" containsNumber="1" minValue="0.10000000000002274" maxValue="612.6"/>
    </cacheField>
    <cacheField name="Consommation" numFmtId="0">
      <sharedItems containsSemiMixedTypes="0" containsString="0" containsNumber="1" minValue="18.772445315050604" maxValue="247.25000000000006"/>
    </cacheField>
    <cacheField name="Conducteur" numFmtId="0">
      <sharedItems containsBlank="1" count="56">
        <s v="XXX1"/>
        <s v="XXX2"/>
        <s v="XXX3"/>
        <s v="XXX4"/>
        <s v="XXX5"/>
        <s v="XXX6"/>
        <s v="XXX7"/>
        <s v="XXX8"/>
        <s v="XXX9"/>
        <s v="XXX10"/>
        <s v="XXX11"/>
        <s v="XXX12"/>
        <s v="XXX13"/>
        <s v="XXX14"/>
        <s v="XXX15"/>
        <s v="XXX16"/>
        <s v="XXX17"/>
        <s v="XXX18"/>
        <m u="1"/>
        <s v="Emmanuel" u="1"/>
        <s v="Manon Bouchet" u="1"/>
        <s v="Clara L" u="1"/>
        <s v="Mikaël C" u="1"/>
        <s v="Ludovic Celli" u="1"/>
        <s v="Guillaume Arnaud" u="1"/>
        <s v="Isabelle Raysseguier" u="1"/>
        <s v="Denis M" u="1"/>
        <s v="Franck Giraud" u="1"/>
        <s v="Xavier BETZ" u="1"/>
        <s v="Aaron Masila" u="1"/>
        <s v="Rémi Dauby" u="1"/>
        <s v="Jérome Philip" u="1"/>
        <s v="Aurélie Bourdenet" u="1"/>
        <s v="Arthur L" u="1"/>
        <s v="Vincent Gonin" u="1"/>
        <s v="Aurélie B" u="1"/>
        <s v="Yoann Richaud" u="1"/>
        <s v="Thibault Le Mouillac" u="1"/>
        <s v="Steevy Ganne" u="1"/>
        <s v="Mikaël Corna" u="1"/>
        <s v="Arthur Lebrun" u="1"/>
        <s v="Céline Millot" u="1"/>
        <s v="Frédéric Chaisse" u="1"/>
        <s v="Ludovic" u="1"/>
        <s v="Amandine Crombez" u="1"/>
        <s v="Emmanuel Acis" u="1"/>
        <s v="Denis Mergin" u="1"/>
        <s v="Jérome P" u="1"/>
        <s v="Nicolas Delain" u="1"/>
        <s v="Ismael Silveira de Almeida" u="1"/>
        <s v="Anael Costes" u="1"/>
        <s v="Thomas Franco" u="1"/>
        <s v="Amandine Doritch" u="1"/>
        <s v="Jean-Marc Brun-Rosoli" u="1"/>
        <s v="Clara Lallement" u="1"/>
        <s v="Paul Moyaux" u="1"/>
      </sharedItems>
    </cacheField>
    <cacheField name="Trimestres" numFmtId="0" databaseField="0">
      <fieldGroup base="1">
        <rangePr groupBy="quarters" startDate="2019-06-17T00:00:00" endDate="2020-12-12T00:00:00"/>
        <groupItems count="6">
          <s v="&lt;17/06/2019"/>
          <s v="Trimestre1"/>
          <s v="Trimestre2"/>
          <s v="Trimestre3"/>
          <s v="Trimestre4"/>
          <s v="&gt;12/12/2020"/>
        </groupItems>
      </fieldGroup>
    </cacheField>
    <cacheField name="Années" numFmtId="0" databaseField="0">
      <fieldGroup base="1">
        <rangePr groupBy="years" startDate="2019-06-17T00:00:00" endDate="2020-12-12T00:00:00"/>
        <groupItems count="4">
          <s v="&lt;17/06/2019"/>
          <s v="2019"/>
          <s v="2020"/>
          <s v="&gt;1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7">
  <r>
    <x v="0"/>
    <x v="0"/>
    <x v="0"/>
    <n v="39"/>
    <n v="156.28205128205127"/>
    <x v="0"/>
  </r>
  <r>
    <x v="0"/>
    <x v="1"/>
    <x v="0"/>
    <n v="31.799999999999272"/>
    <n v="148.27044025157571"/>
    <x v="1"/>
  </r>
  <r>
    <x v="0"/>
    <x v="1"/>
    <x v="0"/>
    <n v="28"/>
    <n v="164.28571428571428"/>
    <x v="2"/>
  </r>
  <r>
    <x v="0"/>
    <x v="2"/>
    <x v="0"/>
    <n v="56.199999999999818"/>
    <n v="247.25000000000006"/>
    <x v="3"/>
  </r>
  <r>
    <x v="0"/>
    <x v="3"/>
    <x v="0"/>
    <n v="38.300000000000182"/>
    <n v="182.1174377224205"/>
    <x v="4"/>
  </r>
  <r>
    <x v="0"/>
    <x v="4"/>
    <x v="1"/>
    <n v="20"/>
    <n v="132.11488250652675"/>
    <x v="5"/>
  </r>
  <r>
    <x v="0"/>
    <x v="4"/>
    <x v="1"/>
    <n v="46.899999999999636"/>
    <n v="142.21748400852991"/>
    <x v="6"/>
  </r>
  <r>
    <x v="0"/>
    <x v="5"/>
    <x v="1"/>
    <n v="75"/>
    <n v="141.06666666666666"/>
    <x v="7"/>
  </r>
  <r>
    <x v="0"/>
    <x v="5"/>
    <x v="1"/>
    <n v="29"/>
    <n v="158.62068965517244"/>
    <x v="8"/>
  </r>
  <r>
    <x v="0"/>
    <x v="6"/>
    <x v="1"/>
    <n v="36"/>
    <n v="146.94444444444443"/>
    <x v="9"/>
  </r>
  <r>
    <x v="0"/>
    <x v="7"/>
    <x v="1"/>
    <n v="51.399999999999636"/>
    <n v="172.27626459144091"/>
    <x v="10"/>
  </r>
  <r>
    <x v="0"/>
    <x v="8"/>
    <x v="2"/>
    <n v="25"/>
    <n v="179.4"/>
    <x v="11"/>
  </r>
  <r>
    <x v="0"/>
    <x v="8"/>
    <x v="2"/>
    <n v="30"/>
    <n v="168.66666666666666"/>
    <x v="12"/>
  </r>
  <r>
    <x v="0"/>
    <x v="9"/>
    <x v="2"/>
    <n v="38.300000000000182"/>
    <n v="135.11749347258421"/>
    <x v="13"/>
  </r>
  <r>
    <x v="0"/>
    <x v="9"/>
    <x v="2"/>
    <n v="14.699999999999818"/>
    <n v="187.75510204081866"/>
    <x v="14"/>
  </r>
  <r>
    <x v="0"/>
    <x v="10"/>
    <x v="2"/>
    <n v="14.800000000000182"/>
    <n v="170.94594594594386"/>
    <x v="15"/>
  </r>
  <r>
    <x v="0"/>
    <x v="10"/>
    <x v="2"/>
    <n v="32"/>
    <n v="186.875"/>
    <x v="16"/>
  </r>
  <r>
    <x v="0"/>
    <x v="10"/>
    <x v="2"/>
    <n v="36"/>
    <n v="169.30555555555557"/>
    <x v="17"/>
  </r>
  <r>
    <x v="0"/>
    <x v="11"/>
    <x v="2"/>
    <n v="30"/>
    <n v="130.33333333333331"/>
    <x v="0"/>
  </r>
  <r>
    <x v="0"/>
    <x v="12"/>
    <x v="3"/>
    <n v="28"/>
    <n v="164.28571428571431"/>
    <x v="1"/>
  </r>
  <r>
    <x v="0"/>
    <x v="13"/>
    <x v="4"/>
    <n v="27.199999999999818"/>
    <n v="97.242647058824161"/>
    <x v="2"/>
  </r>
  <r>
    <x v="0"/>
    <x v="14"/>
    <x v="5"/>
    <n v="16"/>
    <n v="136.56249999999997"/>
    <x v="3"/>
  </r>
  <r>
    <x v="0"/>
    <x v="15"/>
    <x v="5"/>
    <n v="25.800000000000182"/>
    <n v="142.63565891472763"/>
    <x v="4"/>
  </r>
  <r>
    <x v="0"/>
    <x v="16"/>
    <x v="5"/>
    <n v="43.399999999999636"/>
    <n v="103.34101382488566"/>
    <x v="5"/>
  </r>
  <r>
    <x v="0"/>
    <x v="14"/>
    <x v="5"/>
    <n v="16"/>
    <n v="136.56249999999997"/>
    <x v="6"/>
  </r>
  <r>
    <x v="0"/>
    <x v="17"/>
    <x v="5"/>
    <n v="53.399999999999636"/>
    <n v="116.29213483146148"/>
    <x v="7"/>
  </r>
  <r>
    <x v="0"/>
    <x v="17"/>
    <x v="5"/>
    <n v="24.600000000000364"/>
    <n v="144.91869918698976"/>
    <x v="8"/>
  </r>
  <r>
    <x v="0"/>
    <x v="18"/>
    <x v="5"/>
    <n v="32.399999999999636"/>
    <n v="110.03086419753211"/>
    <x v="9"/>
  </r>
  <r>
    <x v="0"/>
    <x v="19"/>
    <x v="6"/>
    <n v="26"/>
    <n v="137.11538461538464"/>
    <x v="10"/>
  </r>
  <r>
    <x v="0"/>
    <x v="20"/>
    <x v="6"/>
    <n v="26.599999999999454"/>
    <n v="121.05263157894986"/>
    <x v="11"/>
  </r>
  <r>
    <x v="0"/>
    <x v="21"/>
    <x v="6"/>
    <n v="61"/>
    <n v="141.39344262295083"/>
    <x v="12"/>
  </r>
  <r>
    <x v="0"/>
    <x v="20"/>
    <x v="6"/>
    <n v="26.599999999999454"/>
    <n v="121.05263157894986"/>
    <x v="13"/>
  </r>
  <r>
    <x v="0"/>
    <x v="20"/>
    <x v="6"/>
    <n v="33"/>
    <n v="104.54545454545453"/>
    <x v="14"/>
  </r>
  <r>
    <x v="0"/>
    <x v="22"/>
    <x v="6"/>
    <n v="24.100000000000364"/>
    <n v="109.75103734439666"/>
    <x v="15"/>
  </r>
  <r>
    <x v="0"/>
    <x v="23"/>
    <x v="7"/>
    <n v="17"/>
    <n v="108.23529411764707"/>
    <x v="16"/>
  </r>
  <r>
    <x v="0"/>
    <x v="20"/>
    <x v="6"/>
    <n v="19"/>
    <n v="163.42105263157896"/>
    <x v="17"/>
  </r>
  <r>
    <x v="0"/>
    <x v="24"/>
    <x v="7"/>
    <n v="26.699999999999818"/>
    <n v="116.29213483146148"/>
    <x v="0"/>
  </r>
  <r>
    <x v="0"/>
    <x v="25"/>
    <x v="7"/>
    <n v="37.400000000000546"/>
    <n v="138.36898395721724"/>
    <x v="1"/>
  </r>
  <r>
    <x v="0"/>
    <x v="26"/>
    <x v="7"/>
    <n v="28.799999999999272"/>
    <n v="95.833333333335759"/>
    <x v="2"/>
  </r>
  <r>
    <x v="0"/>
    <x v="27"/>
    <x v="8"/>
    <n v="25.300000000000182"/>
    <n v="81.818181818181216"/>
    <x v="3"/>
  </r>
  <r>
    <x v="0"/>
    <x v="27"/>
    <x v="8"/>
    <n v="4"/>
    <n v="143.75000000000003"/>
    <x v="4"/>
  </r>
  <r>
    <x v="0"/>
    <x v="28"/>
    <x v="8"/>
    <n v="9.1999999999998181"/>
    <n v="137.50000000000273"/>
    <x v="5"/>
  </r>
  <r>
    <x v="0"/>
    <x v="29"/>
    <x v="8"/>
    <n v="26.699999999999818"/>
    <n v="129.21348314606831"/>
    <x v="6"/>
  </r>
  <r>
    <x v="0"/>
    <x v="29"/>
    <x v="8"/>
    <n v="27.600000000000364"/>
    <n v="91.666666666665463"/>
    <x v="7"/>
  </r>
  <r>
    <x v="0"/>
    <x v="29"/>
    <x v="8"/>
    <n v="24.199999999999818"/>
    <n v="147.314049586778"/>
    <x v="8"/>
  </r>
  <r>
    <x v="0"/>
    <x v="30"/>
    <x v="8"/>
    <n v="14.800000000000182"/>
    <n v="124.32432432432282"/>
    <x v="9"/>
  </r>
  <r>
    <x v="0"/>
    <x v="30"/>
    <x v="8"/>
    <n v="14"/>
    <n v="131.42857142857144"/>
    <x v="10"/>
  </r>
  <r>
    <x v="0"/>
    <x v="31"/>
    <x v="9"/>
    <n v="38"/>
    <n v="111.97368421052629"/>
    <x v="11"/>
  </r>
  <r>
    <x v="0"/>
    <x v="31"/>
    <x v="9"/>
    <n v="23.600000000000364"/>
    <n v="146.18644067796387"/>
    <x v="12"/>
  </r>
  <r>
    <x v="0"/>
    <x v="31"/>
    <x v="9"/>
    <n v="14.699999999999818"/>
    <n v="101.70068027211011"/>
    <x v="13"/>
  </r>
  <r>
    <x v="0"/>
    <x v="32"/>
    <x v="9"/>
    <n v="15.099999999999454"/>
    <n v="137.08609271523682"/>
    <x v="14"/>
  </r>
  <r>
    <x v="0"/>
    <x v="33"/>
    <x v="9"/>
    <n v="15.299999999999272"/>
    <n v="120.26143790850242"/>
    <x v="15"/>
  </r>
  <r>
    <x v="0"/>
    <x v="33"/>
    <x v="9"/>
    <n v="16.100000000000364"/>
    <n v="135.71428571428268"/>
    <x v="16"/>
  </r>
  <r>
    <x v="0"/>
    <x v="33"/>
    <x v="9"/>
    <n v="7"/>
    <n v="164.28571428571425"/>
    <x v="17"/>
  </r>
  <r>
    <x v="0"/>
    <x v="33"/>
    <x v="9"/>
    <n v="25"/>
    <n v="147.19999999999999"/>
    <x v="0"/>
  </r>
  <r>
    <x v="0"/>
    <x v="33"/>
    <x v="9"/>
    <n v="48.100000000000364"/>
    <n v="93.243243243242532"/>
    <x v="1"/>
  </r>
  <r>
    <x v="0"/>
    <x v="33"/>
    <x v="9"/>
    <n v="48.5"/>
    <n v="135.15463917525776"/>
    <x v="2"/>
  </r>
  <r>
    <x v="0"/>
    <x v="34"/>
    <x v="9"/>
    <n v="24.200000000000728"/>
    <n v="99.793388429749044"/>
    <x v="3"/>
  </r>
  <r>
    <x v="0"/>
    <x v="35"/>
    <x v="10"/>
    <n v="34"/>
    <n v="165.73529411764699"/>
    <x v="4"/>
  </r>
  <r>
    <x v="0"/>
    <x v="36"/>
    <x v="10"/>
    <n v="25.100000000000364"/>
    <n v="82.470119521911172"/>
    <x v="5"/>
  </r>
  <r>
    <x v="0"/>
    <x v="36"/>
    <x v="10"/>
    <n v="14.799999999999272"/>
    <n v="139.86486486487178"/>
    <x v="6"/>
  </r>
  <r>
    <x v="0"/>
    <x v="37"/>
    <x v="10"/>
    <n v="25.100000000000364"/>
    <n v="119.1235059760939"/>
    <x v="7"/>
  </r>
  <r>
    <x v="0"/>
    <x v="37"/>
    <x v="10"/>
    <n v="3.1999999999998181"/>
    <n v="179.68750000000998"/>
    <x v="8"/>
  </r>
  <r>
    <x v="0"/>
    <x v="38"/>
    <x v="10"/>
    <n v="16.100000000000364"/>
    <n v="99.999999999997755"/>
    <x v="9"/>
  </r>
  <r>
    <x v="0"/>
    <x v="38"/>
    <x v="10"/>
    <n v="6.5999999999994543"/>
    <n v="191.66666666668249"/>
    <x v="10"/>
  </r>
  <r>
    <x v="0"/>
    <x v="39"/>
    <x v="11"/>
    <n v="14"/>
    <n v="123.21428571428574"/>
    <x v="11"/>
  </r>
  <r>
    <x v="0"/>
    <x v="39"/>
    <x v="11"/>
    <n v="24.199999999999818"/>
    <n v="114.04958677686037"/>
    <x v="12"/>
  </r>
  <r>
    <x v="0"/>
    <x v="39"/>
    <x v="11"/>
    <n v="28.5"/>
    <n v="125.0877192982456"/>
    <x v="13"/>
  </r>
  <r>
    <x v="0"/>
    <x v="40"/>
    <x v="11"/>
    <n v="66"/>
    <n v="109.77272727272727"/>
    <x v="14"/>
  </r>
  <r>
    <x v="0"/>
    <x v="40"/>
    <x v="11"/>
    <n v="42"/>
    <n v="128.6904761904762"/>
    <x v="15"/>
  </r>
  <r>
    <x v="0"/>
    <x v="41"/>
    <x v="11"/>
    <n v="28.899999999999636"/>
    <n v="175.0865051903136"/>
    <x v="16"/>
  </r>
  <r>
    <x v="0"/>
    <x v="41"/>
    <x v="11"/>
    <n v="41.100000000000364"/>
    <n v="100.72992700729837"/>
    <x v="17"/>
  </r>
  <r>
    <x v="0"/>
    <x v="42"/>
    <x v="12"/>
    <n v="23.199999999999818"/>
    <n v="109.05172413793191"/>
    <x v="0"/>
  </r>
  <r>
    <x v="0"/>
    <x v="43"/>
    <x v="12"/>
    <n v="22"/>
    <n v="114.99999999999999"/>
    <x v="1"/>
  </r>
  <r>
    <x v="0"/>
    <x v="44"/>
    <x v="12"/>
    <n v="25"/>
    <n v="114.99999999999999"/>
    <x v="2"/>
  </r>
  <r>
    <x v="0"/>
    <x v="44"/>
    <x v="12"/>
    <n v="26"/>
    <n v="115"/>
    <x v="3"/>
  </r>
  <r>
    <x v="0"/>
    <x v="45"/>
    <x v="13"/>
    <n v="29"/>
    <n v="115.00000000000001"/>
    <x v="4"/>
  </r>
  <r>
    <x v="0"/>
    <x v="45"/>
    <x v="13"/>
    <n v="14"/>
    <n v="115.00000000000001"/>
    <x v="5"/>
  </r>
  <r>
    <x v="0"/>
    <x v="46"/>
    <x v="13"/>
    <n v="42.299999999999272"/>
    <n v="114.18439716312255"/>
    <x v="6"/>
  </r>
  <r>
    <x v="0"/>
    <x v="47"/>
    <x v="13"/>
    <n v="28.5"/>
    <n v="117.01754385964914"/>
    <x v="7"/>
  </r>
  <r>
    <x v="0"/>
    <x v="47"/>
    <x v="13"/>
    <n v="25.899999999999636"/>
    <n v="119.88416988417157"/>
    <x v="8"/>
  </r>
  <r>
    <x v="0"/>
    <x v="48"/>
    <x v="13"/>
    <n v="13.199999999999818"/>
    <n v="52.272727272727941"/>
    <x v="9"/>
  </r>
  <r>
    <x v="0"/>
    <x v="48"/>
    <x v="13"/>
    <n v="24.300000000000182"/>
    <n v="123.04526748971105"/>
    <x v="10"/>
  </r>
  <r>
    <x v="0"/>
    <x v="48"/>
    <x v="13"/>
    <n v="70"/>
    <n v="121.57142857142857"/>
    <x v="11"/>
  </r>
  <r>
    <x v="0"/>
    <x v="49"/>
    <x v="14"/>
    <n v="47"/>
    <n v="129.68085106382978"/>
    <x v="12"/>
  </r>
  <r>
    <x v="0"/>
    <x v="49"/>
    <x v="14"/>
    <n v="29"/>
    <n v="95.172413793103445"/>
    <x v="13"/>
  </r>
  <r>
    <x v="0"/>
    <x v="50"/>
    <x v="14"/>
    <n v="58.199999999999818"/>
    <n v="128.4364261168389"/>
    <x v="14"/>
  </r>
  <r>
    <x v="0"/>
    <x v="51"/>
    <x v="14"/>
    <n v="25.399999999999636"/>
    <n v="99.606299212599865"/>
    <x v="15"/>
  </r>
  <r>
    <x v="0"/>
    <x v="51"/>
    <x v="14"/>
    <n v="39"/>
    <n v="115"/>
    <x v="16"/>
  </r>
  <r>
    <x v="0"/>
    <x v="51"/>
    <x v="14"/>
    <n v="46"/>
    <n v="122.5"/>
    <x v="17"/>
  </r>
  <r>
    <x v="0"/>
    <x v="52"/>
    <x v="14"/>
    <n v="40"/>
    <n v="106.375"/>
    <x v="0"/>
  </r>
  <r>
    <x v="0"/>
    <x v="53"/>
    <x v="15"/>
    <n v="23"/>
    <n v="110"/>
    <x v="1"/>
  </r>
  <r>
    <x v="0"/>
    <x v="54"/>
    <x v="15"/>
    <n v="26"/>
    <n v="97.307692307692292"/>
    <x v="2"/>
  </r>
  <r>
    <x v="0"/>
    <x v="55"/>
    <x v="15"/>
    <n v="50"/>
    <n v="112.69999999999999"/>
    <x v="3"/>
  </r>
  <r>
    <x v="0"/>
    <x v="55"/>
    <x v="15"/>
    <n v="29"/>
    <n v="107.06896551724139"/>
    <x v="4"/>
  </r>
  <r>
    <x v="0"/>
    <x v="55"/>
    <x v="15"/>
    <n v="24"/>
    <n v="105.41666666666666"/>
    <x v="5"/>
  </r>
  <r>
    <x v="0"/>
    <x v="55"/>
    <x v="15"/>
    <n v="29"/>
    <n v="103.10344827586206"/>
    <x v="6"/>
  </r>
  <r>
    <x v="0"/>
    <x v="55"/>
    <x v="15"/>
    <n v="27"/>
    <n v="110.74074074074075"/>
    <x v="7"/>
  </r>
  <r>
    <x v="0"/>
    <x v="55"/>
    <x v="15"/>
    <n v="25"/>
    <n v="115"/>
    <x v="8"/>
  </r>
  <r>
    <x v="0"/>
    <x v="55"/>
    <x v="15"/>
    <n v="25"/>
    <n v="105.79999999999998"/>
    <x v="9"/>
  </r>
  <r>
    <x v="0"/>
    <x v="55"/>
    <x v="15"/>
    <n v="46"/>
    <n v="100"/>
    <x v="10"/>
  </r>
  <r>
    <x v="0"/>
    <x v="56"/>
    <x v="16"/>
    <n v="25"/>
    <n v="133.4"/>
    <x v="11"/>
  </r>
  <r>
    <x v="0"/>
    <x v="56"/>
    <x v="16"/>
    <n v="42"/>
    <n v="115"/>
    <x v="12"/>
  </r>
  <r>
    <x v="0"/>
    <x v="56"/>
    <x v="16"/>
    <n v="29"/>
    <n v="122.93103448275863"/>
    <x v="13"/>
  </r>
  <r>
    <x v="0"/>
    <x v="56"/>
    <x v="16"/>
    <n v="29"/>
    <n v="115.00000000000001"/>
    <x v="14"/>
  </r>
  <r>
    <x v="0"/>
    <x v="57"/>
    <x v="16"/>
    <n v="37"/>
    <n v="101.03359173126661"/>
    <x v="15"/>
  </r>
  <r>
    <x v="0"/>
    <x v="58"/>
    <x v="16"/>
    <n v="31"/>
    <n v="111.29032258064518"/>
    <x v="16"/>
  </r>
  <r>
    <x v="0"/>
    <x v="58"/>
    <x v="16"/>
    <n v="28"/>
    <n v="119.10714285714288"/>
    <x v="17"/>
  </r>
  <r>
    <x v="0"/>
    <x v="58"/>
    <x v="16"/>
    <n v="38.699999999999818"/>
    <n v="101.03359173126661"/>
    <x v="0"/>
  </r>
  <r>
    <x v="0"/>
    <x v="58"/>
    <x v="16"/>
    <n v="25.100000000000364"/>
    <n v="114.54183266932105"/>
    <x v="1"/>
  </r>
  <r>
    <x v="0"/>
    <x v="58"/>
    <x v="16"/>
    <n v="23.399999999999636"/>
    <n v="122.86324786324977"/>
    <x v="2"/>
  </r>
  <r>
    <x v="0"/>
    <x v="59"/>
    <x v="16"/>
    <n v="47.800000000000182"/>
    <n v="103.4518828451879"/>
    <x v="3"/>
  </r>
  <r>
    <x v="0"/>
    <x v="59"/>
    <x v="16"/>
    <n v="32.899999999999636"/>
    <n v="108.35866261398296"/>
    <x v="4"/>
  </r>
  <r>
    <x v="0"/>
    <x v="59"/>
    <x v="16"/>
    <n v="47.5"/>
    <n v="135.57894736842104"/>
    <x v="5"/>
  </r>
  <r>
    <x v="0"/>
    <x v="60"/>
    <x v="17"/>
    <n v="44.300000000000182"/>
    <n v="103.83747178329529"/>
    <x v="6"/>
  </r>
  <r>
    <x v="0"/>
    <x v="60"/>
    <x v="17"/>
    <n v="27.300000000000182"/>
    <n v="117.94871794871715"/>
    <x v="7"/>
  </r>
  <r>
    <x v="0"/>
    <x v="60"/>
    <x v="17"/>
    <n v="25"/>
    <n v="115"/>
    <x v="8"/>
  </r>
  <r>
    <x v="0"/>
    <x v="61"/>
    <x v="17"/>
    <n v="40"/>
    <n v="106.375"/>
    <x v="9"/>
  </r>
  <r>
    <x v="0"/>
    <x v="61"/>
    <x v="17"/>
    <n v="26.899999999999636"/>
    <n v="106.8773234200758"/>
    <x v="10"/>
  </r>
  <r>
    <x v="0"/>
    <x v="61"/>
    <x v="17"/>
    <n v="28"/>
    <n v="106.78571428571429"/>
    <x v="11"/>
  </r>
  <r>
    <x v="0"/>
    <x v="61"/>
    <x v="17"/>
    <n v="35"/>
    <n v="101.85714285714286"/>
    <x v="12"/>
  </r>
  <r>
    <x v="0"/>
    <x v="61"/>
    <x v="17"/>
    <n v="26"/>
    <n v="163.65384615384616"/>
    <x v="13"/>
  </r>
  <r>
    <x v="0"/>
    <x v="62"/>
    <x v="17"/>
    <n v="29"/>
    <n v="79.310344827586178"/>
    <x v="14"/>
  </r>
  <r>
    <x v="0"/>
    <x v="62"/>
    <x v="17"/>
    <n v="37"/>
    <n v="114.99999999999999"/>
    <x v="15"/>
  </r>
  <r>
    <x v="0"/>
    <x v="63"/>
    <x v="17"/>
    <n v="21.5"/>
    <n v="149.76744186046511"/>
    <x v="16"/>
  </r>
  <r>
    <x v="0"/>
    <x v="63"/>
    <x v="17"/>
    <n v="29.699999999999818"/>
    <n v="104.5454545454552"/>
    <x v="17"/>
  </r>
  <r>
    <x v="0"/>
    <x v="63"/>
    <x v="17"/>
    <n v="30.600000000000364"/>
    <n v="97.712418300652445"/>
    <x v="0"/>
  </r>
  <r>
    <x v="0"/>
    <x v="63"/>
    <x v="17"/>
    <n v="23.399999999999636"/>
    <n v="113.03418803418977"/>
    <x v="1"/>
  </r>
  <r>
    <x v="0"/>
    <x v="63"/>
    <x v="17"/>
    <n v="30.600000000000364"/>
    <n v="97.712418300652445"/>
    <x v="2"/>
  </r>
  <r>
    <x v="0"/>
    <x v="63"/>
    <x v="17"/>
    <n v="29.699999999999818"/>
    <n v="104.5454545454552"/>
    <x v="3"/>
  </r>
  <r>
    <x v="0"/>
    <x v="64"/>
    <x v="18"/>
    <n v="36"/>
    <n v="115"/>
    <x v="4"/>
  </r>
  <r>
    <x v="0"/>
    <x v="64"/>
    <x v="18"/>
    <n v="47.399999999999636"/>
    <n v="143.14345991561294"/>
    <x v="5"/>
  </r>
  <r>
    <x v="0"/>
    <x v="65"/>
    <x v="18"/>
    <n v="25.699999999999818"/>
    <n v="116.3424124513627"/>
    <x v="6"/>
  </r>
  <r>
    <x v="0"/>
    <x v="65"/>
    <x v="18"/>
    <n v="51.400000000000091"/>
    <n v="118.57976653696478"/>
    <x v="7"/>
  </r>
  <r>
    <x v="0"/>
    <x v="65"/>
    <x v="18"/>
    <n v="38.500000000000455"/>
    <n v="98.571428571427418"/>
    <x v="8"/>
  </r>
  <r>
    <x v="0"/>
    <x v="66"/>
    <x v="18"/>
    <n v="27"/>
    <n v="102.22222222222221"/>
    <x v="9"/>
  </r>
  <r>
    <x v="0"/>
    <x v="66"/>
    <x v="18"/>
    <n v="52.300000000000182"/>
    <n v="103.34608030592699"/>
    <x v="10"/>
  </r>
  <r>
    <x v="0"/>
    <x v="66"/>
    <x v="18"/>
    <n v="27"/>
    <n v="106.48148148148148"/>
    <x v="11"/>
  </r>
  <r>
    <x v="0"/>
    <x v="66"/>
    <x v="18"/>
    <n v="25"/>
    <n v="101.20000000000002"/>
    <x v="12"/>
  </r>
  <r>
    <x v="0"/>
    <x v="66"/>
    <x v="18"/>
    <n v="30"/>
    <n v="111.16666666666666"/>
    <x v="13"/>
  </r>
  <r>
    <x v="0"/>
    <x v="67"/>
    <x v="18"/>
    <n v="43"/>
    <n v="117.67441860465115"/>
    <x v="14"/>
  </r>
  <r>
    <x v="0"/>
    <x v="67"/>
    <x v="18"/>
    <n v="26"/>
    <n v="115"/>
    <x v="15"/>
  </r>
  <r>
    <x v="0"/>
    <x v="68"/>
    <x v="19"/>
    <n v="29"/>
    <n v="118.96551724137933"/>
    <x v="16"/>
  </r>
  <r>
    <x v="0"/>
    <x v="69"/>
    <x v="19"/>
    <n v="13"/>
    <n v="159.23076923076917"/>
    <x v="17"/>
  </r>
  <r>
    <x v="0"/>
    <x v="69"/>
    <x v="19"/>
    <n v="39"/>
    <n v="109.1025641025641"/>
    <x v="0"/>
  </r>
  <r>
    <x v="0"/>
    <x v="69"/>
    <x v="19"/>
    <n v="41"/>
    <n v="100.97560975609755"/>
    <x v="1"/>
  </r>
  <r>
    <x v="0"/>
    <x v="70"/>
    <x v="19"/>
    <n v="33"/>
    <n v="111.51515151515154"/>
    <x v="2"/>
  </r>
  <r>
    <x v="0"/>
    <x v="70"/>
    <x v="19"/>
    <n v="30"/>
    <n v="111.16666666666667"/>
    <x v="3"/>
  </r>
  <r>
    <x v="0"/>
    <x v="71"/>
    <x v="19"/>
    <n v="57"/>
    <n v="102.89473684210526"/>
    <x v="4"/>
  </r>
  <r>
    <x v="0"/>
    <x v="71"/>
    <x v="19"/>
    <n v="56"/>
    <n v="96.517857142857125"/>
    <x v="5"/>
  </r>
  <r>
    <x v="0"/>
    <x v="72"/>
    <x v="19"/>
    <n v="14"/>
    <n v="115"/>
    <x v="6"/>
  </r>
  <r>
    <x v="0"/>
    <x v="72"/>
    <x v="19"/>
    <n v="52"/>
    <n v="106.15384615384615"/>
    <x v="7"/>
  </r>
  <r>
    <x v="0"/>
    <x v="72"/>
    <x v="19"/>
    <n v="37"/>
    <n v="102.56756756756758"/>
    <x v="8"/>
  </r>
  <r>
    <x v="0"/>
    <x v="73"/>
    <x v="19"/>
    <n v="14"/>
    <n v="90.357142857142847"/>
    <x v="9"/>
  </r>
  <r>
    <x v="0"/>
    <x v="73"/>
    <x v="19"/>
    <n v="38"/>
    <n v="108.94736842105263"/>
    <x v="10"/>
  </r>
  <r>
    <x v="0"/>
    <x v="73"/>
    <x v="19"/>
    <n v="15"/>
    <n v="99.99999999999774"/>
    <x v="11"/>
  </r>
  <r>
    <x v="0"/>
    <x v="74"/>
    <x v="19"/>
    <n v="50.400000000000091"/>
    <n v="130.05952380952357"/>
    <x v="12"/>
  </r>
  <r>
    <x v="0"/>
    <x v="74"/>
    <x v="19"/>
    <n v="50"/>
    <n v="131.1"/>
    <x v="13"/>
  </r>
  <r>
    <x v="0"/>
    <x v="74"/>
    <x v="19"/>
    <n v="20"/>
    <n v="120.75000000000006"/>
    <x v="14"/>
  </r>
  <r>
    <x v="0"/>
    <x v="75"/>
    <x v="20"/>
    <n v="14"/>
    <n v="123.21428571428564"/>
    <x v="15"/>
  </r>
  <r>
    <x v="0"/>
    <x v="75"/>
    <x v="20"/>
    <n v="28"/>
    <n v="119.10714285714288"/>
    <x v="16"/>
  </r>
  <r>
    <x v="0"/>
    <x v="76"/>
    <x v="21"/>
    <n v="56"/>
    <n v="201.24999999999997"/>
    <x v="17"/>
  </r>
  <r>
    <x v="0"/>
    <x v="77"/>
    <x v="21"/>
    <n v="20"/>
    <n v="132.24999999999997"/>
    <x v="0"/>
  </r>
  <r>
    <x v="0"/>
    <x v="78"/>
    <x v="22"/>
    <n v="13"/>
    <n v="141.53846153846155"/>
    <x v="1"/>
  </r>
  <r>
    <x v="0"/>
    <x v="79"/>
    <x v="22"/>
    <n v="55"/>
    <n v="115"/>
    <x v="2"/>
  </r>
  <r>
    <x v="0"/>
    <x v="79"/>
    <x v="22"/>
    <n v="26"/>
    <n v="137.11538461538458"/>
    <x v="3"/>
  </r>
  <r>
    <x v="0"/>
    <x v="79"/>
    <x v="22"/>
    <n v="26"/>
    <n v="110.57692307692309"/>
    <x v="4"/>
  </r>
  <r>
    <x v="0"/>
    <x v="79"/>
    <x v="22"/>
    <n v="28"/>
    <n v="114.99999999999999"/>
    <x v="5"/>
  </r>
  <r>
    <x v="0"/>
    <x v="79"/>
    <x v="22"/>
    <n v="27"/>
    <n v="119.25925925925925"/>
    <x v="6"/>
  </r>
  <r>
    <x v="0"/>
    <x v="80"/>
    <x v="22"/>
    <n v="26"/>
    <n v="128.26923076923077"/>
    <x v="7"/>
  </r>
  <r>
    <x v="0"/>
    <x v="81"/>
    <x v="22"/>
    <n v="14"/>
    <n v="123.21428571428574"/>
    <x v="8"/>
  </r>
  <r>
    <x v="0"/>
    <x v="81"/>
    <x v="22"/>
    <n v="44"/>
    <n v="122.84090909090907"/>
    <x v="9"/>
  </r>
  <r>
    <x v="0"/>
    <x v="81"/>
    <x v="22"/>
    <n v="14"/>
    <n v="123.21428571428574"/>
    <x v="10"/>
  </r>
  <r>
    <x v="0"/>
    <x v="82"/>
    <x v="22"/>
    <n v="55"/>
    <n v="108.72727272727275"/>
    <x v="11"/>
  </r>
  <r>
    <x v="0"/>
    <x v="82"/>
    <x v="22"/>
    <n v="33"/>
    <n v="118.48484848484848"/>
    <x v="12"/>
  </r>
  <r>
    <x v="0"/>
    <x v="83"/>
    <x v="23"/>
    <n v="13"/>
    <n v="168.07692307692307"/>
    <x v="13"/>
  </r>
  <r>
    <x v="0"/>
    <x v="84"/>
    <x v="23"/>
    <n v="55"/>
    <n v="117.09090909090909"/>
    <x v="14"/>
  </r>
  <r>
    <x v="0"/>
    <x v="85"/>
    <x v="23"/>
    <n v="54"/>
    <n v="110.74074074074075"/>
    <x v="15"/>
  </r>
  <r>
    <x v="0"/>
    <x v="86"/>
    <x v="24"/>
    <n v="14"/>
    <n v="123.21428571428574"/>
    <x v="16"/>
  </r>
  <r>
    <x v="0"/>
    <x v="86"/>
    <x v="24"/>
    <n v="29"/>
    <n v="103.10344827586206"/>
    <x v="17"/>
  </r>
  <r>
    <x v="0"/>
    <x v="86"/>
    <x v="24"/>
    <n v="25"/>
    <n v="110.39999999999998"/>
    <x v="0"/>
  </r>
  <r>
    <x v="0"/>
    <x v="86"/>
    <x v="24"/>
    <n v="26"/>
    <n v="123.84615384615384"/>
    <x v="1"/>
  </r>
  <r>
    <x v="0"/>
    <x v="87"/>
    <x v="24"/>
    <n v="27"/>
    <n v="93.703703703703695"/>
    <x v="2"/>
  </r>
  <r>
    <x v="0"/>
    <x v="87"/>
    <x v="24"/>
    <n v="15"/>
    <n v="130.33333333333334"/>
    <x v="3"/>
  </r>
  <r>
    <x v="0"/>
    <x v="88"/>
    <x v="24"/>
    <n v="53"/>
    <n v="125.8490566037736"/>
    <x v="4"/>
  </r>
  <r>
    <x v="0"/>
    <x v="88"/>
    <x v="24"/>
    <n v="52"/>
    <n v="130.4807692307692"/>
    <x v="5"/>
  </r>
  <r>
    <x v="0"/>
    <x v="88"/>
    <x v="24"/>
    <n v="22"/>
    <n v="109.77272727272727"/>
    <x v="6"/>
  </r>
  <r>
    <x v="0"/>
    <x v="89"/>
    <x v="24"/>
    <n v="14"/>
    <n v="123.21428571428574"/>
    <x v="7"/>
  </r>
  <r>
    <x v="0"/>
    <x v="89"/>
    <x v="24"/>
    <n v="53"/>
    <n v="125.8490566037736"/>
    <x v="8"/>
  </r>
  <r>
    <x v="0"/>
    <x v="89"/>
    <x v="24"/>
    <n v="29"/>
    <n v="99.137931034482762"/>
    <x v="9"/>
  </r>
  <r>
    <x v="0"/>
    <x v="89"/>
    <x v="24"/>
    <n v="29"/>
    <n v="99.137931034482762"/>
    <x v="10"/>
  </r>
  <r>
    <x v="0"/>
    <x v="90"/>
    <x v="24"/>
    <n v="34"/>
    <n v="114.99999999999999"/>
    <x v="11"/>
  </r>
  <r>
    <x v="0"/>
    <x v="90"/>
    <x v="24"/>
    <n v="25"/>
    <n v="119.60000000000001"/>
    <x v="12"/>
  </r>
  <r>
    <x v="0"/>
    <x v="90"/>
    <x v="24"/>
    <n v="32"/>
    <n v="118.59374999999999"/>
    <x v="13"/>
  </r>
  <r>
    <x v="0"/>
    <x v="90"/>
    <x v="24"/>
    <n v="15"/>
    <n v="122.6666666666666"/>
    <x v="14"/>
  </r>
  <r>
    <x v="0"/>
    <x v="91"/>
    <x v="25"/>
    <n v="30"/>
    <n v="115.00000000000001"/>
    <x v="15"/>
  </r>
  <r>
    <x v="0"/>
    <x v="91"/>
    <x v="25"/>
    <n v="31"/>
    <n v="122.41935483870967"/>
    <x v="16"/>
  </r>
  <r>
    <x v="0"/>
    <x v="91"/>
    <x v="25"/>
    <n v="39"/>
    <n v="132.69230769230768"/>
    <x v="17"/>
  </r>
  <r>
    <x v="0"/>
    <x v="92"/>
    <x v="26"/>
    <n v="54"/>
    <n v="127.77777777777777"/>
    <x v="0"/>
  </r>
  <r>
    <x v="0"/>
    <x v="92"/>
    <x v="26"/>
    <n v="71"/>
    <n v="132.81690140845075"/>
    <x v="1"/>
  </r>
  <r>
    <x v="0"/>
    <x v="92"/>
    <x v="26"/>
    <n v="50"/>
    <n v="126.5"/>
    <x v="2"/>
  </r>
  <r>
    <x v="0"/>
    <x v="93"/>
    <x v="26"/>
    <n v="30"/>
    <n v="103.50000000000001"/>
    <x v="3"/>
  </r>
  <r>
    <x v="0"/>
    <x v="94"/>
    <x v="26"/>
    <n v="24"/>
    <n v="143.75"/>
    <x v="4"/>
  </r>
  <r>
    <x v="0"/>
    <x v="95"/>
    <x v="26"/>
    <n v="16"/>
    <n v="129.37500000000006"/>
    <x v="5"/>
  </r>
  <r>
    <x v="0"/>
    <x v="95"/>
    <x v="26"/>
    <n v="44"/>
    <n v="114.99999999999999"/>
    <x v="6"/>
  </r>
  <r>
    <x v="0"/>
    <x v="95"/>
    <x v="26"/>
    <n v="15"/>
    <n v="130.33333333333334"/>
    <x v="7"/>
  </r>
  <r>
    <x v="0"/>
    <x v="96"/>
    <x v="26"/>
    <n v="16"/>
    <n v="143.74999999999997"/>
    <x v="8"/>
  </r>
  <r>
    <x v="0"/>
    <x v="97"/>
    <x v="27"/>
    <n v="36"/>
    <n v="150.13888888888891"/>
    <x v="9"/>
  </r>
  <r>
    <x v="0"/>
    <x v="97"/>
    <x v="27"/>
    <n v="15"/>
    <n v="130.33333333333331"/>
    <x v="10"/>
  </r>
  <r>
    <x v="0"/>
    <x v="98"/>
    <x v="27"/>
    <n v="16"/>
    <n v="136.56249999999997"/>
    <x v="11"/>
  </r>
  <r>
    <x v="0"/>
    <x v="99"/>
    <x v="27"/>
    <n v="41"/>
    <n v="109.39024390243902"/>
    <x v="12"/>
  </r>
  <r>
    <x v="0"/>
    <x v="99"/>
    <x v="27"/>
    <n v="48"/>
    <n v="124.58333333333333"/>
    <x v="13"/>
  </r>
  <r>
    <x v="0"/>
    <x v="100"/>
    <x v="27"/>
    <n v="28"/>
    <n v="176.60714285714283"/>
    <x v="14"/>
  </r>
  <r>
    <x v="0"/>
    <x v="101"/>
    <x v="27"/>
    <n v="20"/>
    <n v="143.74999999999997"/>
    <x v="15"/>
  </r>
  <r>
    <x v="0"/>
    <x v="101"/>
    <x v="27"/>
    <n v="27"/>
    <n v="170.37037037037032"/>
    <x v="16"/>
  </r>
  <r>
    <x v="1"/>
    <x v="0"/>
    <x v="0"/>
    <n v="23.599999999999909"/>
    <n v="131.56779661016998"/>
    <x v="0"/>
  </r>
  <r>
    <x v="1"/>
    <x v="0"/>
    <x v="0"/>
    <n v="24.199999999999818"/>
    <n v="175.82644628099308"/>
    <x v="1"/>
  </r>
  <r>
    <x v="1"/>
    <x v="0"/>
    <x v="0"/>
    <n v="24.299999999999727"/>
    <n v="203.49794238683359"/>
    <x v="2"/>
  </r>
  <r>
    <x v="1"/>
    <x v="1"/>
    <x v="0"/>
    <n v="27.400000000000091"/>
    <n v="230.8394160583934"/>
    <x v="3"/>
  </r>
  <r>
    <x v="1"/>
    <x v="102"/>
    <x v="0"/>
    <n v="26.199999999999818"/>
    <n v="158.0152671755736"/>
    <x v="4"/>
  </r>
  <r>
    <x v="1"/>
    <x v="2"/>
    <x v="0"/>
    <n v="14.900000000000091"/>
    <n v="138.92617449664343"/>
    <x v="5"/>
  </r>
  <r>
    <x v="1"/>
    <x v="2"/>
    <x v="0"/>
    <n v="30.599999999999909"/>
    <n v="150.32679738562132"/>
    <x v="6"/>
  </r>
  <r>
    <x v="1"/>
    <x v="2"/>
    <x v="0"/>
    <n v="28.800000000000182"/>
    <n v="139.75694444444352"/>
    <x v="7"/>
  </r>
  <r>
    <x v="1"/>
    <x v="2"/>
    <x v="0"/>
    <n v="25"/>
    <n v="147.19999999999996"/>
    <x v="8"/>
  </r>
  <r>
    <x v="1"/>
    <x v="4"/>
    <x v="1"/>
    <n v="26"/>
    <n v="154.80769230769229"/>
    <x v="9"/>
  </r>
  <r>
    <x v="1"/>
    <x v="4"/>
    <x v="1"/>
    <n v="73"/>
    <n v="127.60273972602742"/>
    <x v="10"/>
  </r>
  <r>
    <x v="1"/>
    <x v="5"/>
    <x v="1"/>
    <n v="46.299999999999955"/>
    <n v="161.44708423326151"/>
    <x v="11"/>
  </r>
  <r>
    <x v="1"/>
    <x v="7"/>
    <x v="1"/>
    <n v="51.299999999999955"/>
    <n v="141.22807017543872"/>
    <x v="12"/>
  </r>
  <r>
    <x v="1"/>
    <x v="103"/>
    <x v="1"/>
    <n v="36.199999999999818"/>
    <n v="139.77900552486258"/>
    <x v="13"/>
  </r>
  <r>
    <x v="1"/>
    <x v="104"/>
    <x v="2"/>
    <n v="27.400000000000091"/>
    <n v="125.91240875912365"/>
    <x v="14"/>
  </r>
  <r>
    <x v="1"/>
    <x v="104"/>
    <x v="2"/>
    <n v="14.699999999999818"/>
    <n v="179.93197278911785"/>
    <x v="15"/>
  </r>
  <r>
    <x v="1"/>
    <x v="8"/>
    <x v="2"/>
    <n v="17.200000000000045"/>
    <n v="180.52325581395303"/>
    <x v="16"/>
  </r>
  <r>
    <x v="1"/>
    <x v="8"/>
    <x v="2"/>
    <n v="3.3000000000001819"/>
    <n v="139.39393939393145"/>
    <x v="17"/>
  </r>
  <r>
    <x v="1"/>
    <x v="8"/>
    <x v="2"/>
    <n v="14.700000000000045"/>
    <n v="203.40136054421706"/>
    <x v="0"/>
  </r>
  <r>
    <x v="1"/>
    <x v="10"/>
    <x v="2"/>
    <n v="15.599999999999909"/>
    <n v="199.03846153846271"/>
    <x v="1"/>
  </r>
  <r>
    <x v="1"/>
    <x v="11"/>
    <x v="2"/>
    <n v="14.799999999999955"/>
    <n v="155.40540540540584"/>
    <x v="2"/>
  </r>
  <r>
    <x v="1"/>
    <x v="12"/>
    <x v="3"/>
    <n v="30"/>
    <n v="141.83333333333334"/>
    <x v="3"/>
  </r>
  <r>
    <x v="1"/>
    <x v="105"/>
    <x v="3"/>
    <n v="14.799999999999955"/>
    <n v="186.48648648648705"/>
    <x v="4"/>
  </r>
  <r>
    <x v="1"/>
    <x v="106"/>
    <x v="3"/>
    <n v="37"/>
    <n v="180.27027027027026"/>
    <x v="5"/>
  </r>
  <r>
    <x v="1"/>
    <x v="107"/>
    <x v="3"/>
    <n v="43"/>
    <n v="136.3953488372093"/>
    <x v="6"/>
  </r>
  <r>
    <x v="1"/>
    <x v="108"/>
    <x v="28"/>
    <n v="43"/>
    <n v="139.06976744186048"/>
    <x v="7"/>
  </r>
  <r>
    <x v="1"/>
    <x v="109"/>
    <x v="28"/>
    <n v="14"/>
    <n v="156.07142857142856"/>
    <x v="8"/>
  </r>
  <r>
    <x v="1"/>
    <x v="110"/>
    <x v="28"/>
    <n v="14.700000000000045"/>
    <n v="132.99319727891117"/>
    <x v="9"/>
  </r>
  <r>
    <x v="1"/>
    <x v="111"/>
    <x v="28"/>
    <n v="15"/>
    <n v="176.33333333333331"/>
    <x v="10"/>
  </r>
  <r>
    <x v="1"/>
    <x v="111"/>
    <x v="28"/>
    <n v="14.600000000000136"/>
    <n v="189.04109589040917"/>
    <x v="11"/>
  </r>
  <r>
    <x v="1"/>
    <x v="111"/>
    <x v="28"/>
    <n v="27.199999999999818"/>
    <n v="135.29411764705975"/>
    <x v="12"/>
  </r>
  <r>
    <x v="1"/>
    <x v="111"/>
    <x v="28"/>
    <n v="14.700000000000045"/>
    <n v="148.63945578231244"/>
    <x v="13"/>
  </r>
  <r>
    <x v="1"/>
    <x v="111"/>
    <x v="28"/>
    <n v="14.700000000000045"/>
    <n v="187.75510204081573"/>
    <x v="14"/>
  </r>
  <r>
    <x v="1"/>
    <x v="112"/>
    <x v="28"/>
    <n v="26.700000000000045"/>
    <n v="180.89887640449408"/>
    <x v="15"/>
  </r>
  <r>
    <x v="1"/>
    <x v="112"/>
    <x v="28"/>
    <n v="14.700000000000045"/>
    <n v="140.81632653061186"/>
    <x v="16"/>
  </r>
  <r>
    <x v="1"/>
    <x v="113"/>
    <x v="28"/>
    <n v="14.799999999999955"/>
    <n v="178.71621621621674"/>
    <x v="17"/>
  </r>
  <r>
    <x v="1"/>
    <x v="114"/>
    <x v="29"/>
    <n v="14.700000000000045"/>
    <n v="140.81632653061186"/>
    <x v="0"/>
  </r>
  <r>
    <x v="1"/>
    <x v="115"/>
    <x v="29"/>
    <n v="14.799999999999955"/>
    <n v="147.63513513513556"/>
    <x v="1"/>
  </r>
  <r>
    <x v="1"/>
    <x v="115"/>
    <x v="29"/>
    <n v="15.700000000000045"/>
    <n v="139.17197452229263"/>
    <x v="2"/>
  </r>
  <r>
    <x v="1"/>
    <x v="116"/>
    <x v="29"/>
    <n v="14.899999999999864"/>
    <n v="138.92617449664553"/>
    <x v="3"/>
  </r>
  <r>
    <x v="1"/>
    <x v="116"/>
    <x v="29"/>
    <n v="35.5"/>
    <n v="136.05633802816899"/>
    <x v="4"/>
  </r>
  <r>
    <x v="1"/>
    <x v="116"/>
    <x v="29"/>
    <n v="16.300000000000068"/>
    <n v="126.99386503067436"/>
    <x v="5"/>
  </r>
  <r>
    <x v="1"/>
    <x v="117"/>
    <x v="29"/>
    <n v="14.800000000000068"/>
    <n v="178.71621621621537"/>
    <x v="6"/>
  </r>
  <r>
    <x v="1"/>
    <x v="117"/>
    <x v="29"/>
    <n v="14.699999999999932"/>
    <n v="125.1700680272114"/>
    <x v="7"/>
  </r>
  <r>
    <x v="1"/>
    <x v="118"/>
    <x v="29"/>
    <n v="15"/>
    <n v="138.00000000000003"/>
    <x v="8"/>
  </r>
  <r>
    <x v="1"/>
    <x v="119"/>
    <x v="4"/>
    <n v="14.699999999999932"/>
    <n v="156.46258503401438"/>
    <x v="9"/>
  </r>
  <r>
    <x v="1"/>
    <x v="13"/>
    <x v="4"/>
    <n v="14.300000000000068"/>
    <n v="136.71328671328607"/>
    <x v="10"/>
  </r>
  <r>
    <x v="1"/>
    <x v="13"/>
    <x v="4"/>
    <n v="13.100000000000023"/>
    <n v="158.01526717557226"/>
    <x v="11"/>
  </r>
  <r>
    <x v="1"/>
    <x v="120"/>
    <x v="4"/>
    <n v="27.199999999999932"/>
    <n v="105.69852941176495"/>
    <x v="12"/>
  </r>
  <r>
    <x v="1"/>
    <x v="121"/>
    <x v="5"/>
    <n v="33"/>
    <n v="184.69696969696972"/>
    <x v="13"/>
  </r>
  <r>
    <x v="1"/>
    <x v="15"/>
    <x v="5"/>
    <n v="20"/>
    <n v="143.75"/>
    <x v="14"/>
  </r>
  <r>
    <x v="1"/>
    <x v="16"/>
    <x v="5"/>
    <n v="62"/>
    <n v="137.25806451612905"/>
    <x v="15"/>
  </r>
  <r>
    <x v="1"/>
    <x v="14"/>
    <x v="5"/>
    <n v="55"/>
    <n v="154.72727272727272"/>
    <x v="16"/>
  </r>
  <r>
    <x v="1"/>
    <x v="14"/>
    <x v="5"/>
    <n v="54.600000000000023"/>
    <n v="155.86080586080578"/>
    <x v="17"/>
  </r>
  <r>
    <x v="1"/>
    <x v="14"/>
    <x v="5"/>
    <n v="14.699999999999932"/>
    <n v="140.81632653061294"/>
    <x v="0"/>
  </r>
  <r>
    <x v="1"/>
    <x v="17"/>
    <x v="5"/>
    <n v="30.200000000000045"/>
    <n v="125.66225165562896"/>
    <x v="1"/>
  </r>
  <r>
    <x v="1"/>
    <x v="17"/>
    <x v="5"/>
    <n v="30.200000000000045"/>
    <n v="125.66225165562896"/>
    <x v="2"/>
  </r>
  <r>
    <x v="1"/>
    <x v="17"/>
    <x v="5"/>
    <n v="25.5"/>
    <n v="139.80392156862746"/>
    <x v="3"/>
  </r>
  <r>
    <x v="1"/>
    <x v="17"/>
    <x v="5"/>
    <n v="14.600000000000023"/>
    <n v="141.780821917808"/>
    <x v="4"/>
  </r>
  <r>
    <x v="1"/>
    <x v="17"/>
    <x v="5"/>
    <n v="28"/>
    <n v="147.85714285714286"/>
    <x v="5"/>
  </r>
  <r>
    <x v="1"/>
    <x v="18"/>
    <x v="5"/>
    <n v="47.299999999999955"/>
    <n v="141.01479915433418"/>
    <x v="6"/>
  </r>
  <r>
    <x v="1"/>
    <x v="122"/>
    <x v="6"/>
    <n v="15.899999999999977"/>
    <n v="151.88679245283038"/>
    <x v="7"/>
  </r>
  <r>
    <x v="1"/>
    <x v="122"/>
    <x v="6"/>
    <n v="7.2000000000000455"/>
    <n v="143.74999999999915"/>
    <x v="8"/>
  </r>
  <r>
    <x v="1"/>
    <x v="122"/>
    <x v="6"/>
    <n v="34.100000000000023"/>
    <n v="138.26979472140755"/>
    <x v="9"/>
  </r>
  <r>
    <x v="1"/>
    <x v="21"/>
    <x v="6"/>
    <n v="34"/>
    <n v="155.58823529411762"/>
    <x v="10"/>
  </r>
  <r>
    <x v="1"/>
    <x v="21"/>
    <x v="6"/>
    <n v="54"/>
    <n v="134.16666666666666"/>
    <x v="11"/>
  </r>
  <r>
    <x v="1"/>
    <x v="19"/>
    <x v="6"/>
    <n v="33"/>
    <n v="142.8787878787879"/>
    <x v="12"/>
  </r>
  <r>
    <x v="1"/>
    <x v="19"/>
    <x v="6"/>
    <n v="18"/>
    <n v="140.55555555555554"/>
    <x v="13"/>
  </r>
  <r>
    <x v="1"/>
    <x v="19"/>
    <x v="6"/>
    <n v="37.900000000000034"/>
    <n v="121.37203166226904"/>
    <x v="14"/>
  </r>
  <r>
    <x v="1"/>
    <x v="19"/>
    <x v="6"/>
    <n v="26.100000000000023"/>
    <n v="185.05747126436768"/>
    <x v="15"/>
  </r>
  <r>
    <x v="1"/>
    <x v="20"/>
    <x v="6"/>
    <n v="30.5"/>
    <n v="158.36065573770492"/>
    <x v="16"/>
  </r>
  <r>
    <x v="1"/>
    <x v="20"/>
    <x v="6"/>
    <n v="15.699999999999989"/>
    <n v="124.52229299363061"/>
    <x v="17"/>
  </r>
  <r>
    <x v="1"/>
    <x v="24"/>
    <x v="7"/>
    <n v="44"/>
    <n v="148.97727272727275"/>
    <x v="0"/>
  </r>
  <r>
    <x v="1"/>
    <x v="24"/>
    <x v="7"/>
    <n v="43"/>
    <n v="96.279069767441854"/>
    <x v="1"/>
  </r>
  <r>
    <x v="1"/>
    <x v="26"/>
    <x v="7"/>
    <n v="30"/>
    <n v="164.83333333333334"/>
    <x v="2"/>
  </r>
  <r>
    <x v="1"/>
    <x v="27"/>
    <x v="8"/>
    <n v="51"/>
    <n v="133.0392156862745"/>
    <x v="3"/>
  </r>
  <r>
    <x v="1"/>
    <x v="27"/>
    <x v="8"/>
    <n v="0.59999999999990905"/>
    <n v="95.833333333347937"/>
    <x v="4"/>
  </r>
  <r>
    <x v="1"/>
    <x v="28"/>
    <x v="8"/>
    <n v="10"/>
    <n v="137.99999999999997"/>
    <x v="5"/>
  </r>
  <r>
    <x v="1"/>
    <x v="28"/>
    <x v="8"/>
    <n v="27.599999999999909"/>
    <n v="95.833333333333627"/>
    <x v="6"/>
  </r>
  <r>
    <x v="1"/>
    <x v="28"/>
    <x v="8"/>
    <n v="25.400000000000091"/>
    <n v="122.24409448818855"/>
    <x v="7"/>
  </r>
  <r>
    <x v="1"/>
    <x v="29"/>
    <x v="8"/>
    <n v="25.900000000000091"/>
    <n v="119.88416988416944"/>
    <x v="8"/>
  </r>
  <r>
    <x v="1"/>
    <x v="30"/>
    <x v="8"/>
    <n v="4.9000000000000909"/>
    <n v="211.22448979591437"/>
    <x v="9"/>
  </r>
  <r>
    <x v="1"/>
    <x v="30"/>
    <x v="8"/>
    <n v="24.5"/>
    <n v="107.95918367346937"/>
    <x v="10"/>
  </r>
  <r>
    <x v="1"/>
    <x v="30"/>
    <x v="8"/>
    <n v="2"/>
    <n v="172.50000000000014"/>
    <x v="11"/>
  </r>
  <r>
    <x v="1"/>
    <x v="30"/>
    <x v="8"/>
    <n v="11.199999999999818"/>
    <n v="143.75000000000236"/>
    <x v="12"/>
  </r>
  <r>
    <x v="1"/>
    <x v="30"/>
    <x v="8"/>
    <n v="5.6000000000003638"/>
    <n v="123.21428571427769"/>
    <x v="13"/>
  </r>
  <r>
    <x v="1"/>
    <x v="30"/>
    <x v="8"/>
    <n v="28.199999999999818"/>
    <n v="195.74468085106508"/>
    <x v="14"/>
  </r>
  <r>
    <x v="1"/>
    <x v="123"/>
    <x v="8"/>
    <n v="14.800000000000182"/>
    <n v="132.09459459459296"/>
    <x v="15"/>
  </r>
  <r>
    <x v="1"/>
    <x v="123"/>
    <x v="8"/>
    <n v="29.299999999999727"/>
    <n v="164.84641638225409"/>
    <x v="16"/>
  </r>
  <r>
    <x v="1"/>
    <x v="31"/>
    <x v="9"/>
    <n v="6.5"/>
    <n v="194.61538461538461"/>
    <x v="17"/>
  </r>
  <r>
    <x v="1"/>
    <x v="31"/>
    <x v="9"/>
    <n v="6"/>
    <n v="153.33333333333334"/>
    <x v="0"/>
  </r>
  <r>
    <x v="1"/>
    <x v="31"/>
    <x v="9"/>
    <n v="5.8000000000001819"/>
    <n v="178.44827586206335"/>
    <x v="1"/>
  </r>
  <r>
    <x v="1"/>
    <x v="31"/>
    <x v="9"/>
    <n v="9.2999999999997272"/>
    <n v="98.92473118279861"/>
    <x v="2"/>
  </r>
  <r>
    <x v="1"/>
    <x v="31"/>
    <x v="9"/>
    <n v="5.9000000000000909"/>
    <n v="136.4406779660996"/>
    <x v="3"/>
  </r>
  <r>
    <x v="1"/>
    <x v="31"/>
    <x v="9"/>
    <n v="7"/>
    <n v="131.42857142857139"/>
    <x v="4"/>
  </r>
  <r>
    <x v="1"/>
    <x v="31"/>
    <x v="9"/>
    <n v="13"/>
    <n v="150.38461538461536"/>
    <x v="5"/>
  </r>
  <r>
    <x v="1"/>
    <x v="31"/>
    <x v="9"/>
    <n v="6.4000000000000909"/>
    <n v="161.71874999999767"/>
    <x v="6"/>
  </r>
  <r>
    <x v="1"/>
    <x v="32"/>
    <x v="9"/>
    <n v="9"/>
    <n v="140.55555555555563"/>
    <x v="7"/>
  </r>
  <r>
    <x v="1"/>
    <x v="32"/>
    <x v="9"/>
    <n v="6"/>
    <n v="153.33333333333334"/>
    <x v="8"/>
  </r>
  <r>
    <x v="1"/>
    <x v="32"/>
    <x v="9"/>
    <n v="11.900000000000091"/>
    <n v="154.62184873949454"/>
    <x v="9"/>
  </r>
  <r>
    <x v="1"/>
    <x v="32"/>
    <x v="9"/>
    <n v="6.0999999999999091"/>
    <n v="150.8196721311499"/>
    <x v="10"/>
  </r>
  <r>
    <x v="1"/>
    <x v="32"/>
    <x v="9"/>
    <n v="5.9000000000000909"/>
    <n v="116.94915254237095"/>
    <x v="11"/>
  </r>
  <r>
    <x v="1"/>
    <x v="33"/>
    <x v="9"/>
    <n v="27"/>
    <n v="149.07407407407405"/>
    <x v="12"/>
  </r>
  <r>
    <x v="1"/>
    <x v="33"/>
    <x v="9"/>
    <n v="19"/>
    <n v="175.52631578947367"/>
    <x v="13"/>
  </r>
  <r>
    <x v="1"/>
    <x v="33"/>
    <x v="9"/>
    <n v="29"/>
    <n v="162.58620689655177"/>
    <x v="14"/>
  </r>
  <r>
    <x v="1"/>
    <x v="34"/>
    <x v="9"/>
    <n v="12.599999999999909"/>
    <n v="146.03174603174713"/>
    <x v="15"/>
  </r>
  <r>
    <x v="1"/>
    <x v="35"/>
    <x v="10"/>
    <n v="24.199999999999818"/>
    <n v="133.05785123967044"/>
    <x v="16"/>
  </r>
  <r>
    <x v="1"/>
    <x v="36"/>
    <x v="10"/>
    <n v="30.700000000000273"/>
    <n v="149.83713355048724"/>
    <x v="17"/>
  </r>
  <r>
    <x v="1"/>
    <x v="37"/>
    <x v="10"/>
    <n v="11.900000000000091"/>
    <n v="173.94957983193152"/>
    <x v="0"/>
  </r>
  <r>
    <x v="1"/>
    <x v="38"/>
    <x v="10"/>
    <n v="27"/>
    <n v="166.11111111111111"/>
    <x v="1"/>
  </r>
  <r>
    <x v="1"/>
    <x v="38"/>
    <x v="10"/>
    <n v="25.400000000000091"/>
    <n v="158.46456692913327"/>
    <x v="2"/>
  </r>
  <r>
    <x v="1"/>
    <x v="38"/>
    <x v="10"/>
    <n v="11.699999999999818"/>
    <n v="167.0940170940197"/>
    <x v="3"/>
  </r>
  <r>
    <x v="1"/>
    <x v="39"/>
    <x v="11"/>
    <n v="12.900000000000091"/>
    <n v="169.37984496123909"/>
    <x v="4"/>
  </r>
  <r>
    <x v="1"/>
    <x v="124"/>
    <x v="11"/>
    <n v="22.900000000000091"/>
    <n v="170.74235807860194"/>
    <x v="5"/>
  </r>
  <r>
    <x v="1"/>
    <x v="124"/>
    <x v="11"/>
    <n v="30.5"/>
    <n v="139.50819672131149"/>
    <x v="6"/>
  </r>
  <r>
    <x v="1"/>
    <x v="41"/>
    <x v="11"/>
    <n v="11"/>
    <n v="177.72727272727275"/>
    <x v="7"/>
  </r>
  <r>
    <x v="1"/>
    <x v="125"/>
    <x v="12"/>
    <n v="18.800000000000182"/>
    <n v="134.57446808510505"/>
    <x v="8"/>
  </r>
  <r>
    <x v="1"/>
    <x v="42"/>
    <x v="12"/>
    <n v="21.099999999999909"/>
    <n v="147.15639810426606"/>
    <x v="9"/>
  </r>
  <r>
    <x v="1"/>
    <x v="43"/>
    <x v="12"/>
    <n v="21.800000000000182"/>
    <n v="163.53211009174174"/>
    <x v="10"/>
  </r>
  <r>
    <x v="1"/>
    <x v="43"/>
    <x v="12"/>
    <n v="19"/>
    <n v="169.47368421052633"/>
    <x v="11"/>
  </r>
  <r>
    <x v="1"/>
    <x v="44"/>
    <x v="12"/>
    <n v="14.199999999999818"/>
    <n v="145.77464788732581"/>
    <x v="12"/>
  </r>
  <r>
    <x v="1"/>
    <x v="44"/>
    <x v="12"/>
    <n v="20.199999999999818"/>
    <n v="153.71287128713013"/>
    <x v="13"/>
  </r>
  <r>
    <x v="1"/>
    <x v="44"/>
    <x v="12"/>
    <n v="14.599999999999909"/>
    <n v="165.4109589041106"/>
    <x v="14"/>
  </r>
  <r>
    <x v="1"/>
    <x v="126"/>
    <x v="12"/>
    <n v="23"/>
    <n v="155.00000000000003"/>
    <x v="15"/>
  </r>
  <r>
    <x v="1"/>
    <x v="45"/>
    <x v="13"/>
    <n v="23"/>
    <n v="134.99999999999997"/>
    <x v="16"/>
  </r>
  <r>
    <x v="1"/>
    <x v="45"/>
    <x v="13"/>
    <n v="24.700000000000273"/>
    <n v="214.17004048582754"/>
    <x v="17"/>
  </r>
  <r>
    <x v="1"/>
    <x v="46"/>
    <x v="13"/>
    <n v="23"/>
    <n v="155.00000000000003"/>
    <x v="0"/>
  </r>
  <r>
    <x v="1"/>
    <x v="46"/>
    <x v="13"/>
    <n v="11.699999999999818"/>
    <n v="167.09401709401976"/>
    <x v="1"/>
  </r>
  <r>
    <x v="1"/>
    <x v="46"/>
    <x v="13"/>
    <n v="20.5"/>
    <n v="190.73170731707316"/>
    <x v="2"/>
  </r>
  <r>
    <x v="1"/>
    <x v="47"/>
    <x v="13"/>
    <n v="48"/>
    <n v="146.14583333333334"/>
    <x v="3"/>
  </r>
  <r>
    <x v="1"/>
    <x v="48"/>
    <x v="13"/>
    <n v="21"/>
    <n v="136.90476190476193"/>
    <x v="4"/>
  </r>
  <r>
    <x v="1"/>
    <x v="48"/>
    <x v="13"/>
    <n v="22.699999999999818"/>
    <n v="136.7841409691641"/>
    <x v="5"/>
  </r>
  <r>
    <x v="1"/>
    <x v="48"/>
    <x v="13"/>
    <n v="20"/>
    <n v="155.25000000000003"/>
    <x v="6"/>
  </r>
  <r>
    <x v="1"/>
    <x v="127"/>
    <x v="13"/>
    <n v="37"/>
    <n v="149.18918918918916"/>
    <x v="7"/>
  </r>
  <r>
    <x v="1"/>
    <x v="49"/>
    <x v="14"/>
    <n v="48.5"/>
    <n v="139.89690721649487"/>
    <x v="8"/>
  </r>
  <r>
    <x v="1"/>
    <x v="50"/>
    <x v="14"/>
    <n v="59.600000000000364"/>
    <n v="140.85570469798571"/>
    <x v="9"/>
  </r>
  <r>
    <x v="1"/>
    <x v="51"/>
    <x v="14"/>
    <n v="26.900000000000091"/>
    <n v="145.35315985130063"/>
    <x v="10"/>
  </r>
  <r>
    <x v="1"/>
    <x v="51"/>
    <x v="14"/>
    <n v="20"/>
    <n v="143.75"/>
    <x v="11"/>
  </r>
  <r>
    <x v="1"/>
    <x v="52"/>
    <x v="14"/>
    <n v="11"/>
    <n v="177.72727272727266"/>
    <x v="12"/>
  </r>
  <r>
    <x v="1"/>
    <x v="53"/>
    <x v="15"/>
    <n v="17.700000000000045"/>
    <n v="188.41807909604472"/>
    <x v="13"/>
  </r>
  <r>
    <x v="1"/>
    <x v="54"/>
    <x v="15"/>
    <n v="15.5"/>
    <n v="148.38709677419351"/>
    <x v="14"/>
  </r>
  <r>
    <x v="1"/>
    <x v="54"/>
    <x v="15"/>
    <n v="26"/>
    <n v="145.96153846153851"/>
    <x v="15"/>
  </r>
  <r>
    <x v="1"/>
    <x v="128"/>
    <x v="15"/>
    <n v="20.299999999999955"/>
    <n v="175.61576354679841"/>
    <x v="16"/>
  </r>
  <r>
    <x v="1"/>
    <x v="128"/>
    <x v="15"/>
    <n v="23.099999999999909"/>
    <n v="229.00432900432989"/>
    <x v="17"/>
  </r>
  <r>
    <x v="1"/>
    <x v="128"/>
    <x v="15"/>
    <n v="21.300000000000182"/>
    <n v="167.37089201877788"/>
    <x v="0"/>
  </r>
  <r>
    <x v="1"/>
    <x v="128"/>
    <x v="15"/>
    <n v="23.299999999999955"/>
    <n v="153.0042918454939"/>
    <x v="1"/>
  </r>
  <r>
    <x v="1"/>
    <x v="129"/>
    <x v="15"/>
    <n v="27"/>
    <n v="140.55555555555554"/>
    <x v="2"/>
  </r>
  <r>
    <x v="1"/>
    <x v="129"/>
    <x v="15"/>
    <n v="11.5"/>
    <n v="160.00000000000003"/>
    <x v="3"/>
  </r>
  <r>
    <x v="1"/>
    <x v="129"/>
    <x v="15"/>
    <n v="20.799999999999955"/>
    <n v="171.39423076923117"/>
    <x v="4"/>
  </r>
  <r>
    <x v="1"/>
    <x v="130"/>
    <x v="16"/>
    <n v="20.5"/>
    <n v="168.29268292682931"/>
    <x v="5"/>
  </r>
  <r>
    <x v="1"/>
    <x v="57"/>
    <x v="16"/>
    <n v="27"/>
    <n v="170.37037037037038"/>
    <x v="6"/>
  </r>
  <r>
    <x v="1"/>
    <x v="131"/>
    <x v="16"/>
    <n v="40"/>
    <n v="140.875"/>
    <x v="7"/>
  </r>
  <r>
    <x v="1"/>
    <x v="131"/>
    <x v="16"/>
    <n v="13.5"/>
    <n v="127.77777777777777"/>
    <x v="8"/>
  </r>
  <r>
    <x v="1"/>
    <x v="131"/>
    <x v="16"/>
    <n v="38.600000000000136"/>
    <n v="110.23316062176124"/>
    <x v="9"/>
  </r>
  <r>
    <x v="1"/>
    <x v="131"/>
    <x v="16"/>
    <n v="14.700000000000045"/>
    <n v="101.70068027210853"/>
    <x v="10"/>
  </r>
  <r>
    <x v="1"/>
    <x v="58"/>
    <x v="16"/>
    <n v="14.599999999999909"/>
    <n v="126.02739726027478"/>
    <x v="11"/>
  </r>
  <r>
    <x v="1"/>
    <x v="58"/>
    <x v="16"/>
    <n v="22"/>
    <n v="130.68181818181819"/>
    <x v="12"/>
  </r>
  <r>
    <x v="1"/>
    <x v="58"/>
    <x v="16"/>
    <n v="25"/>
    <n v="115"/>
    <x v="13"/>
  </r>
  <r>
    <x v="1"/>
    <x v="58"/>
    <x v="16"/>
    <n v="28.200000000000045"/>
    <n v="236.52482269503511"/>
    <x v="14"/>
  </r>
  <r>
    <x v="1"/>
    <x v="59"/>
    <x v="16"/>
    <n v="30.299999999999955"/>
    <n v="110.0660066006602"/>
    <x v="15"/>
  </r>
  <r>
    <x v="1"/>
    <x v="59"/>
    <x v="16"/>
    <n v="59"/>
    <n v="136.44067796610167"/>
    <x v="16"/>
  </r>
  <r>
    <x v="1"/>
    <x v="59"/>
    <x v="16"/>
    <n v="14.599999999999909"/>
    <n v="141.78082191780908"/>
    <x v="17"/>
  </r>
  <r>
    <x v="1"/>
    <x v="60"/>
    <x v="17"/>
    <n v="27.200000000000045"/>
    <n v="126.83823529411745"/>
    <x v="0"/>
  </r>
  <r>
    <x v="1"/>
    <x v="61"/>
    <x v="17"/>
    <n v="21.099999999999909"/>
    <n v="76.303317535545347"/>
    <x v="1"/>
  </r>
  <r>
    <x v="1"/>
    <x v="63"/>
    <x v="17"/>
    <n v="13.700000000000045"/>
    <n v="117.51824817518209"/>
    <x v="2"/>
  </r>
  <r>
    <x v="1"/>
    <x v="63"/>
    <x v="17"/>
    <n v="34"/>
    <n v="114.99999999999999"/>
    <x v="3"/>
  </r>
  <r>
    <x v="1"/>
    <x v="132"/>
    <x v="18"/>
    <n v="18.700000000000045"/>
    <n v="116.844919786096"/>
    <x v="4"/>
  </r>
  <r>
    <x v="1"/>
    <x v="132"/>
    <x v="18"/>
    <n v="52.299999999999955"/>
    <n v="109.94263862332706"/>
    <x v="5"/>
  </r>
  <r>
    <x v="1"/>
    <x v="70"/>
    <x v="19"/>
    <n v="75.799999999999955"/>
    <n v="124.40633245382595"/>
    <x v="6"/>
  </r>
  <r>
    <x v="1"/>
    <x v="71"/>
    <x v="19"/>
    <n v="55"/>
    <n v="89.909090909090907"/>
    <x v="7"/>
  </r>
  <r>
    <x v="1"/>
    <x v="73"/>
    <x v="19"/>
    <n v="31"/>
    <n v="89.0322580645161"/>
    <x v="8"/>
  </r>
  <r>
    <x v="1"/>
    <x v="73"/>
    <x v="19"/>
    <n v="23"/>
    <n v="84.999999999999986"/>
    <x v="9"/>
  </r>
  <r>
    <x v="1"/>
    <x v="73"/>
    <x v="19"/>
    <n v="22.200000000000045"/>
    <n v="202.02702702702663"/>
    <x v="10"/>
  </r>
  <r>
    <x v="1"/>
    <x v="73"/>
    <x v="19"/>
    <n v="20.599999999999909"/>
    <n v="161.89320388349589"/>
    <x v="11"/>
  </r>
  <r>
    <x v="1"/>
    <x v="73"/>
    <x v="19"/>
    <n v="10.399999999999977"/>
    <n v="88.461538461538609"/>
    <x v="12"/>
  </r>
  <r>
    <x v="1"/>
    <x v="75"/>
    <x v="20"/>
    <n v="21.400000000000091"/>
    <n v="155.84112149532646"/>
    <x v="13"/>
  </r>
  <r>
    <x v="1"/>
    <x v="133"/>
    <x v="20"/>
    <n v="28"/>
    <n v="57.499999999999957"/>
    <x v="14"/>
  </r>
  <r>
    <x v="1"/>
    <x v="133"/>
    <x v="20"/>
    <n v="24.300000000000068"/>
    <n v="123.04526748971161"/>
    <x v="15"/>
  </r>
  <r>
    <x v="1"/>
    <x v="133"/>
    <x v="20"/>
    <n v="14.799999999999955"/>
    <n v="124.32432432432472"/>
    <x v="16"/>
  </r>
  <r>
    <x v="1"/>
    <x v="93"/>
    <x v="26"/>
    <n v="80"/>
    <n v="122.1875"/>
    <x v="17"/>
  </r>
  <r>
    <x v="1"/>
    <x v="93"/>
    <x v="26"/>
    <n v="40"/>
    <n v="114"/>
    <x v="0"/>
  </r>
  <r>
    <x v="1"/>
    <x v="134"/>
    <x v="5"/>
    <n v="41.200000000000045"/>
    <n v="100"/>
    <x v="1"/>
  </r>
  <r>
    <x v="1"/>
    <x v="135"/>
    <x v="10"/>
    <n v="0.10000000000002274"/>
    <n v="138"/>
    <x v="2"/>
  </r>
  <r>
    <x v="1"/>
    <x v="135"/>
    <x v="10"/>
    <n v="57.800000000000011"/>
    <n v="164"/>
    <x v="3"/>
  </r>
  <r>
    <x v="1"/>
    <x v="136"/>
    <x v="16"/>
    <n v="16.599999999999994"/>
    <n v="139"/>
    <x v="4"/>
  </r>
  <r>
    <x v="1"/>
    <x v="136"/>
    <x v="16"/>
    <n v="4.3000000000000114"/>
    <n v="140"/>
    <x v="5"/>
  </r>
  <r>
    <x v="1"/>
    <x v="137"/>
    <x v="16"/>
    <n v="4.0999999999999943"/>
    <n v="136"/>
    <x v="6"/>
  </r>
  <r>
    <x v="1"/>
    <x v="138"/>
    <x v="17"/>
    <n v="9.5999999999999943"/>
    <n v="177"/>
    <x v="7"/>
  </r>
  <r>
    <x v="1"/>
    <x v="138"/>
    <x v="17"/>
    <n v="18.900000000000006"/>
    <n v="188"/>
    <x v="8"/>
  </r>
  <r>
    <x v="1"/>
    <x v="138"/>
    <x v="17"/>
    <n v="15.800000000000011"/>
    <n v="138"/>
    <x v="9"/>
  </r>
  <r>
    <x v="1"/>
    <x v="138"/>
    <x v="17"/>
    <n v="6.6999999999999886"/>
    <n v="105"/>
    <x v="10"/>
  </r>
  <r>
    <x v="1"/>
    <x v="138"/>
    <x v="17"/>
    <n v="6.8000000000000114"/>
    <n v="161"/>
    <x v="11"/>
  </r>
  <r>
    <x v="1"/>
    <x v="139"/>
    <x v="20"/>
    <n v="49"/>
    <n v="172"/>
    <x v="12"/>
  </r>
  <r>
    <x v="1"/>
    <x v="139"/>
    <x v="20"/>
    <n v="4.0999999999999943"/>
    <n v="183"/>
    <x v="13"/>
  </r>
  <r>
    <x v="1"/>
    <x v="139"/>
    <x v="20"/>
    <n v="16"/>
    <n v="127"/>
    <x v="14"/>
  </r>
  <r>
    <x v="1"/>
    <x v="140"/>
    <x v="20"/>
    <n v="16.000000000000007"/>
    <n v="184"/>
    <x v="15"/>
  </r>
  <r>
    <x v="1"/>
    <x v="141"/>
    <x v="21"/>
    <n v="15.899999999999999"/>
    <n v="128"/>
    <x v="16"/>
  </r>
  <r>
    <x v="1"/>
    <x v="142"/>
    <x v="21"/>
    <n v="0.5"/>
    <n v="153"/>
    <x v="17"/>
  </r>
  <r>
    <x v="1"/>
    <x v="143"/>
    <x v="21"/>
    <n v="33"/>
    <n v="178"/>
    <x v="0"/>
  </r>
  <r>
    <x v="2"/>
    <x v="0"/>
    <x v="0"/>
    <n v="38.300000000000182"/>
    <n v="132.11488250652675"/>
    <x v="0"/>
  </r>
  <r>
    <x v="2"/>
    <x v="1"/>
    <x v="0"/>
    <n v="53"/>
    <n v="115"/>
    <x v="1"/>
  </r>
  <r>
    <x v="2"/>
    <x v="1"/>
    <x v="0"/>
    <n v="35.800000000000182"/>
    <n v="125.27932960893791"/>
    <x v="2"/>
  </r>
  <r>
    <x v="2"/>
    <x v="1"/>
    <x v="0"/>
    <n v="31"/>
    <n v="163.2258064516129"/>
    <x v="3"/>
  </r>
  <r>
    <x v="2"/>
    <x v="102"/>
    <x v="0"/>
    <n v="28"/>
    <n v="143.75"/>
    <x v="4"/>
  </r>
  <r>
    <x v="2"/>
    <x v="2"/>
    <x v="0"/>
    <n v="25"/>
    <n v="156.39999999999998"/>
    <x v="5"/>
  </r>
  <r>
    <x v="2"/>
    <x v="6"/>
    <x v="1"/>
    <n v="38"/>
    <n v="111.97368421052634"/>
    <x v="6"/>
  </r>
  <r>
    <x v="2"/>
    <x v="3"/>
    <x v="0"/>
    <n v="37"/>
    <n v="158.51351351351354"/>
    <x v="7"/>
  </r>
  <r>
    <x v="2"/>
    <x v="4"/>
    <x v="1"/>
    <n v="42.5"/>
    <n v="205.64705882352942"/>
    <x v="8"/>
  </r>
  <r>
    <x v="2"/>
    <x v="5"/>
    <x v="1"/>
    <n v="52"/>
    <n v="165.86538461538461"/>
    <x v="9"/>
  </r>
  <r>
    <x v="2"/>
    <x v="6"/>
    <x v="1"/>
    <n v="30.5"/>
    <n v="113.11475409836065"/>
    <x v="10"/>
  </r>
  <r>
    <x v="2"/>
    <x v="6"/>
    <x v="1"/>
    <n v="75.699999999999818"/>
    <n v="148.87714663144024"/>
    <x v="11"/>
  </r>
  <r>
    <x v="2"/>
    <x v="7"/>
    <x v="1"/>
    <n v="25.799999999999727"/>
    <n v="191.6666666666687"/>
    <x v="12"/>
  </r>
  <r>
    <x v="2"/>
    <x v="7"/>
    <x v="1"/>
    <n v="51.700000000000728"/>
    <n v="149.03288201160331"/>
    <x v="13"/>
  </r>
  <r>
    <x v="2"/>
    <x v="103"/>
    <x v="1"/>
    <n v="17.199999999999818"/>
    <n v="120.34883720930364"/>
    <x v="14"/>
  </r>
  <r>
    <x v="2"/>
    <x v="103"/>
    <x v="1"/>
    <n v="53.399999999999636"/>
    <n v="120.59925093633042"/>
    <x v="15"/>
  </r>
  <r>
    <x v="2"/>
    <x v="104"/>
    <x v="2"/>
    <n v="29"/>
    <n v="158.62068965517241"/>
    <x v="16"/>
  </r>
  <r>
    <x v="2"/>
    <x v="104"/>
    <x v="2"/>
    <n v="21"/>
    <n v="153.33333333333334"/>
    <x v="17"/>
  </r>
  <r>
    <x v="2"/>
    <x v="10"/>
    <x v="2"/>
    <n v="15"/>
    <n v="168.66666666666666"/>
    <x v="0"/>
  </r>
  <r>
    <x v="2"/>
    <x v="12"/>
    <x v="3"/>
    <n v="14.700000000000045"/>
    <n v="125.1700680272105"/>
    <x v="1"/>
  </r>
  <r>
    <x v="2"/>
    <x v="12"/>
    <x v="3"/>
    <n v="4.6000000000003638"/>
    <n v="199.99999999998408"/>
    <x v="2"/>
  </r>
  <r>
    <x v="2"/>
    <x v="12"/>
    <x v="3"/>
    <n v="40.199999999999818"/>
    <n v="143.03482587064741"/>
    <x v="3"/>
  </r>
  <r>
    <x v="2"/>
    <x v="105"/>
    <x v="3"/>
    <n v="32.300000000000182"/>
    <n v="135.29411764705807"/>
    <x v="4"/>
  </r>
  <r>
    <x v="2"/>
    <x v="105"/>
    <x v="3"/>
    <n v="20.599999999999454"/>
    <n v="117.23300970874097"/>
    <x v="5"/>
  </r>
  <r>
    <x v="2"/>
    <x v="105"/>
    <x v="3"/>
    <n v="15.600000000000364"/>
    <n v="162.17948717948346"/>
    <x v="6"/>
  </r>
  <r>
    <x v="2"/>
    <x v="106"/>
    <x v="3"/>
    <n v="14.800000000000182"/>
    <n v="147.63513513513328"/>
    <x v="7"/>
  </r>
  <r>
    <x v="2"/>
    <x v="106"/>
    <x v="3"/>
    <n v="14.699999999999818"/>
    <n v="148.6394557823148"/>
    <x v="8"/>
  </r>
  <r>
    <x v="2"/>
    <x v="107"/>
    <x v="3"/>
    <n v="14.800000000000182"/>
    <n v="147.63513513513328"/>
    <x v="9"/>
  </r>
  <r>
    <x v="2"/>
    <x v="107"/>
    <x v="3"/>
    <n v="60.199999999999818"/>
    <n v="124.1694352159472"/>
    <x v="10"/>
  </r>
  <r>
    <x v="2"/>
    <x v="111"/>
    <x v="28"/>
    <n v="25"/>
    <n v="115"/>
    <x v="11"/>
  </r>
  <r>
    <x v="2"/>
    <x v="144"/>
    <x v="29"/>
    <n v="34"/>
    <n v="155.58823529411762"/>
    <x v="12"/>
  </r>
  <r>
    <x v="2"/>
    <x v="114"/>
    <x v="29"/>
    <n v="21"/>
    <n v="114.99999999999997"/>
    <x v="13"/>
  </r>
  <r>
    <x v="2"/>
    <x v="114"/>
    <x v="29"/>
    <n v="41"/>
    <n v="143.04878048780489"/>
    <x v="14"/>
  </r>
  <r>
    <x v="2"/>
    <x v="116"/>
    <x v="29"/>
    <n v="37.199999999999818"/>
    <n v="105.10752688172094"/>
    <x v="15"/>
  </r>
  <r>
    <x v="2"/>
    <x v="116"/>
    <x v="29"/>
    <n v="37"/>
    <n v="152.29729729729729"/>
    <x v="16"/>
  </r>
  <r>
    <x v="2"/>
    <x v="116"/>
    <x v="29"/>
    <n v="36"/>
    <n v="146.94444444444443"/>
    <x v="17"/>
  </r>
  <r>
    <x v="2"/>
    <x v="13"/>
    <x v="4"/>
    <n v="46.600000000000364"/>
    <n v="115.98712446351838"/>
    <x v="0"/>
  </r>
  <r>
    <x v="2"/>
    <x v="15"/>
    <x v="5"/>
    <n v="14.800000000000182"/>
    <n v="139.86486486486319"/>
    <x v="1"/>
  </r>
  <r>
    <x v="2"/>
    <x v="15"/>
    <x v="5"/>
    <n v="26"/>
    <n v="141.53846153846149"/>
    <x v="2"/>
  </r>
  <r>
    <x v="2"/>
    <x v="15"/>
    <x v="5"/>
    <n v="23.699999999999818"/>
    <n v="126.16033755274356"/>
    <x v="3"/>
  </r>
  <r>
    <x v="2"/>
    <x v="15"/>
    <x v="5"/>
    <n v="12.699999999999818"/>
    <n v="126.77165354330891"/>
    <x v="4"/>
  </r>
  <r>
    <x v="2"/>
    <x v="16"/>
    <x v="5"/>
    <n v="14.799999999999727"/>
    <n v="116.55405405405622"/>
    <x v="5"/>
  </r>
  <r>
    <x v="2"/>
    <x v="16"/>
    <x v="5"/>
    <n v="14.900000000000091"/>
    <n v="138.9261744966434"/>
    <x v="6"/>
  </r>
  <r>
    <x v="2"/>
    <x v="14"/>
    <x v="5"/>
    <n v="31"/>
    <n v="129.83870967741933"/>
    <x v="7"/>
  </r>
  <r>
    <x v="2"/>
    <x v="14"/>
    <x v="5"/>
    <n v="15"/>
    <n v="122.6666666666666"/>
    <x v="8"/>
  </r>
  <r>
    <x v="2"/>
    <x v="14"/>
    <x v="5"/>
    <n v="14.800000000000182"/>
    <n v="116.55405405405256"/>
    <x v="9"/>
  </r>
  <r>
    <x v="2"/>
    <x v="17"/>
    <x v="5"/>
    <n v="14.800000000000182"/>
    <n v="147.63513513513328"/>
    <x v="10"/>
  </r>
  <r>
    <x v="2"/>
    <x v="17"/>
    <x v="5"/>
    <n v="52.599999999999909"/>
    <n v="118.06083650190135"/>
    <x v="11"/>
  </r>
  <r>
    <x v="2"/>
    <x v="17"/>
    <x v="5"/>
    <n v="52.599999999999909"/>
    <n v="118.06083650190135"/>
    <x v="12"/>
  </r>
  <r>
    <x v="2"/>
    <x v="18"/>
    <x v="5"/>
    <n v="29.900000000000091"/>
    <n v="115.38461538461506"/>
    <x v="13"/>
  </r>
  <r>
    <x v="2"/>
    <x v="18"/>
    <x v="5"/>
    <n v="44"/>
    <n v="117.61363636363636"/>
    <x v="14"/>
  </r>
  <r>
    <x v="2"/>
    <x v="18"/>
    <x v="5"/>
    <n v="25.399999999999636"/>
    <n v="158.46456692913611"/>
    <x v="15"/>
  </r>
  <r>
    <x v="2"/>
    <x v="18"/>
    <x v="5"/>
    <n v="47.600000000000364"/>
    <n v="128.04621848739401"/>
    <x v="16"/>
  </r>
  <r>
    <x v="2"/>
    <x v="18"/>
    <x v="5"/>
    <n v="14.699999999999818"/>
    <n v="132.99319727891321"/>
    <x v="17"/>
  </r>
  <r>
    <x v="2"/>
    <x v="122"/>
    <x v="6"/>
    <n v="15.599999999999909"/>
    <n v="147.43589743589826"/>
    <x v="0"/>
  </r>
  <r>
    <x v="2"/>
    <x v="122"/>
    <x v="6"/>
    <n v="25.700000000000273"/>
    <n v="120.81712062256683"/>
    <x v="1"/>
  </r>
  <r>
    <x v="2"/>
    <x v="122"/>
    <x v="6"/>
    <n v="28.5"/>
    <n v="100.87719298245614"/>
    <x v="2"/>
  </r>
  <r>
    <x v="2"/>
    <x v="21"/>
    <x v="6"/>
    <n v="14.900000000000091"/>
    <n v="138.92617449664348"/>
    <x v="3"/>
  </r>
  <r>
    <x v="2"/>
    <x v="19"/>
    <x v="6"/>
    <n v="25.5"/>
    <n v="144.31372549019605"/>
    <x v="4"/>
  </r>
  <r>
    <x v="2"/>
    <x v="19"/>
    <x v="6"/>
    <n v="27.099999999999909"/>
    <n v="152.76752767527728"/>
    <x v="5"/>
  </r>
  <r>
    <x v="2"/>
    <x v="23"/>
    <x v="7"/>
    <n v="40.400000000000091"/>
    <n v="122.40099009900963"/>
    <x v="6"/>
  </r>
  <r>
    <x v="2"/>
    <x v="23"/>
    <x v="7"/>
    <n v="34"/>
    <n v="148.8235294117647"/>
    <x v="7"/>
  </r>
  <r>
    <x v="2"/>
    <x v="25"/>
    <x v="7"/>
    <n v="26.800000000000182"/>
    <n v="154.47761194029744"/>
    <x v="8"/>
  </r>
  <r>
    <x v="2"/>
    <x v="26"/>
    <x v="7"/>
    <n v="25.299999999999727"/>
    <n v="122.72727272727407"/>
    <x v="9"/>
  </r>
  <r>
    <x v="2"/>
    <x v="27"/>
    <x v="8"/>
    <n v="23.400000000000091"/>
    <n v="176.92307692307622"/>
    <x v="10"/>
  </r>
  <r>
    <x v="2"/>
    <x v="27"/>
    <x v="8"/>
    <n v="50.900000000000091"/>
    <n v="126.52259332023554"/>
    <x v="11"/>
  </r>
  <r>
    <x v="2"/>
    <x v="28"/>
    <x v="8"/>
    <n v="14.700000000000273"/>
    <n v="132.99319727890912"/>
    <x v="12"/>
  </r>
  <r>
    <x v="2"/>
    <x v="28"/>
    <x v="8"/>
    <n v="14.799999999999727"/>
    <n v="139.8648648648674"/>
    <x v="13"/>
  </r>
  <r>
    <x v="2"/>
    <x v="29"/>
    <x v="8"/>
    <n v="29"/>
    <n v="126.89655172413791"/>
    <x v="14"/>
  </r>
  <r>
    <x v="2"/>
    <x v="29"/>
    <x v="8"/>
    <n v="25.800000000000182"/>
    <n v="106.97674418604575"/>
    <x v="15"/>
  </r>
  <r>
    <x v="2"/>
    <x v="29"/>
    <x v="8"/>
    <n v="25.199999999999818"/>
    <n v="118.65079365079453"/>
    <x v="16"/>
  </r>
  <r>
    <x v="2"/>
    <x v="29"/>
    <x v="8"/>
    <n v="14.699999999999818"/>
    <n v="140.81632653061394"/>
    <x v="17"/>
  </r>
  <r>
    <x v="2"/>
    <x v="30"/>
    <x v="8"/>
    <n v="13.5"/>
    <n v="127.7777777777778"/>
    <x v="0"/>
  </r>
  <r>
    <x v="2"/>
    <x v="30"/>
    <x v="8"/>
    <n v="30.299999999999727"/>
    <n v="113.8613861386149"/>
    <x v="1"/>
  </r>
  <r>
    <x v="2"/>
    <x v="30"/>
    <x v="8"/>
    <n v="42"/>
    <n v="125.95238095238092"/>
    <x v="2"/>
  </r>
  <r>
    <x v="2"/>
    <x v="30"/>
    <x v="8"/>
    <n v="25.800000000000182"/>
    <n v="106.97674418604575"/>
    <x v="3"/>
  </r>
  <r>
    <x v="2"/>
    <x v="123"/>
    <x v="8"/>
    <n v="38.599999999999909"/>
    <n v="110.23316062176191"/>
    <x v="4"/>
  </r>
  <r>
    <x v="2"/>
    <x v="145"/>
    <x v="9"/>
    <n v="22.800000000000182"/>
    <n v="171.49122807017406"/>
    <x v="5"/>
  </r>
  <r>
    <x v="2"/>
    <x v="145"/>
    <x v="9"/>
    <n v="38.800000000000182"/>
    <n v="118.55670103092729"/>
    <x v="6"/>
  </r>
  <r>
    <x v="2"/>
    <x v="31"/>
    <x v="9"/>
    <n v="22"/>
    <n v="120.22727272727275"/>
    <x v="7"/>
  </r>
  <r>
    <x v="2"/>
    <x v="31"/>
    <x v="9"/>
    <n v="44.5"/>
    <n v="118.87640449438203"/>
    <x v="8"/>
  </r>
  <r>
    <x v="2"/>
    <x v="31"/>
    <x v="9"/>
    <n v="27.799999999999727"/>
    <n v="124.10071942446164"/>
    <x v="9"/>
  </r>
  <r>
    <x v="2"/>
    <x v="31"/>
    <x v="9"/>
    <n v="15"/>
    <n v="138.00000000000003"/>
    <x v="10"/>
  </r>
  <r>
    <x v="2"/>
    <x v="32"/>
    <x v="9"/>
    <n v="40.400000000000091"/>
    <n v="111.01485148514827"/>
    <x v="11"/>
  </r>
  <r>
    <x v="2"/>
    <x v="33"/>
    <x v="9"/>
    <n v="49"/>
    <n v="136.12244897959187"/>
    <x v="12"/>
  </r>
  <r>
    <x v="2"/>
    <x v="33"/>
    <x v="9"/>
    <n v="27"/>
    <n v="102.22222222222224"/>
    <x v="13"/>
  </r>
  <r>
    <x v="2"/>
    <x v="33"/>
    <x v="9"/>
    <n v="29.099999999999909"/>
    <n v="110.65292096219967"/>
    <x v="14"/>
  </r>
  <r>
    <x v="2"/>
    <x v="34"/>
    <x v="9"/>
    <n v="24.199999999999818"/>
    <n v="114.04958677686039"/>
    <x v="15"/>
  </r>
  <r>
    <x v="2"/>
    <x v="35"/>
    <x v="10"/>
    <n v="22.199999999999818"/>
    <n v="165.7657657657671"/>
    <x v="16"/>
  </r>
  <r>
    <x v="2"/>
    <x v="36"/>
    <x v="10"/>
    <n v="59"/>
    <n v="81.86440677966101"/>
    <x v="17"/>
  </r>
  <r>
    <x v="2"/>
    <x v="38"/>
    <x v="10"/>
    <n v="31"/>
    <n v="133.54838709677418"/>
    <x v="0"/>
  </r>
  <r>
    <x v="2"/>
    <x v="146"/>
    <x v="10"/>
    <n v="30.400000000000091"/>
    <n v="117.26973684210493"/>
    <x v="1"/>
  </r>
  <r>
    <x v="2"/>
    <x v="39"/>
    <x v="11"/>
    <n v="16.5"/>
    <n v="118.48484848484851"/>
    <x v="2"/>
  </r>
  <r>
    <x v="2"/>
    <x v="40"/>
    <x v="11"/>
    <n v="28"/>
    <n v="110.89285714285715"/>
    <x v="3"/>
  </r>
  <r>
    <x v="2"/>
    <x v="40"/>
    <x v="11"/>
    <n v="27.799999999999727"/>
    <n v="128.23741007194369"/>
    <x v="4"/>
  </r>
  <r>
    <x v="2"/>
    <x v="40"/>
    <x v="11"/>
    <n v="16.400000000000091"/>
    <n v="133.23170731707239"/>
    <x v="5"/>
  </r>
  <r>
    <x v="2"/>
    <x v="124"/>
    <x v="11"/>
    <n v="5.3000000000001819"/>
    <n v="216.98113207546419"/>
    <x v="6"/>
  </r>
  <r>
    <x v="2"/>
    <x v="147"/>
    <x v="11"/>
    <n v="24.300000000000182"/>
    <n v="108.84773662551358"/>
    <x v="7"/>
  </r>
  <r>
    <x v="2"/>
    <x v="125"/>
    <x v="12"/>
    <n v="14.700000000000273"/>
    <n v="117.34693877550805"/>
    <x v="8"/>
  </r>
  <r>
    <x v="2"/>
    <x v="125"/>
    <x v="12"/>
    <n v="23.299999999999727"/>
    <n v="128.32618025751225"/>
    <x v="9"/>
  </r>
  <r>
    <x v="2"/>
    <x v="42"/>
    <x v="12"/>
    <n v="29.099999999999909"/>
    <n v="118.55670103092824"/>
    <x v="10"/>
  </r>
  <r>
    <x v="2"/>
    <x v="42"/>
    <x v="12"/>
    <n v="14.699999999999818"/>
    <n v="117.34693877551167"/>
    <x v="11"/>
  </r>
  <r>
    <x v="2"/>
    <x v="42"/>
    <x v="12"/>
    <n v="14"/>
    <n v="156.07142857142856"/>
    <x v="12"/>
  </r>
  <r>
    <x v="2"/>
    <x v="42"/>
    <x v="12"/>
    <n v="13"/>
    <n v="132.69230769230771"/>
    <x v="13"/>
  </r>
  <r>
    <x v="2"/>
    <x v="43"/>
    <x v="12"/>
    <n v="13"/>
    <n v="150.38461538461536"/>
    <x v="14"/>
  </r>
  <r>
    <x v="2"/>
    <x v="43"/>
    <x v="12"/>
    <n v="25.099999999999909"/>
    <n v="114.54183266932313"/>
    <x v="15"/>
  </r>
  <r>
    <x v="2"/>
    <x v="43"/>
    <x v="12"/>
    <n v="29.599999999999909"/>
    <n v="124.32432432432471"/>
    <x v="16"/>
  </r>
  <r>
    <x v="2"/>
    <x v="44"/>
    <x v="12"/>
    <n v="24.900000000000091"/>
    <n v="138.55421686746942"/>
    <x v="17"/>
  </r>
  <r>
    <x v="2"/>
    <x v="44"/>
    <x v="12"/>
    <n v="24"/>
    <n v="148.54166666666669"/>
    <x v="0"/>
  </r>
  <r>
    <x v="2"/>
    <x v="44"/>
    <x v="12"/>
    <n v="3"/>
    <n v="191.66666666666643"/>
    <x v="1"/>
  </r>
  <r>
    <x v="2"/>
    <x v="126"/>
    <x v="12"/>
    <n v="14.799999999999727"/>
    <n v="132.09459459459697"/>
    <x v="2"/>
  </r>
  <r>
    <x v="2"/>
    <x v="46"/>
    <x v="13"/>
    <n v="22"/>
    <n v="104.54545454545453"/>
    <x v="3"/>
  </r>
  <r>
    <x v="2"/>
    <x v="46"/>
    <x v="13"/>
    <n v="23"/>
    <n v="120.00000000000003"/>
    <x v="4"/>
  </r>
  <r>
    <x v="2"/>
    <x v="47"/>
    <x v="13"/>
    <n v="27.999999999999773"/>
    <n v="143.75000000000117"/>
    <x v="5"/>
  </r>
  <r>
    <x v="2"/>
    <x v="47"/>
    <x v="13"/>
    <n v="38.800000000000182"/>
    <n v="124.48453608247364"/>
    <x v="6"/>
  </r>
  <r>
    <x v="2"/>
    <x v="48"/>
    <x v="13"/>
    <n v="27.5"/>
    <n v="87.818181818181813"/>
    <x v="7"/>
  </r>
  <r>
    <x v="2"/>
    <x v="48"/>
    <x v="13"/>
    <n v="15"/>
    <n v="115.00000000000001"/>
    <x v="8"/>
  </r>
  <r>
    <x v="2"/>
    <x v="127"/>
    <x v="13"/>
    <n v="28.700000000000045"/>
    <n v="116.20209059233432"/>
    <x v="9"/>
  </r>
  <r>
    <x v="2"/>
    <x v="49"/>
    <x v="14"/>
    <n v="30"/>
    <n v="122.66666666666664"/>
    <x v="10"/>
  </r>
  <r>
    <x v="2"/>
    <x v="49"/>
    <x v="14"/>
    <n v="49"/>
    <n v="126.73469387755104"/>
    <x v="11"/>
  </r>
  <r>
    <x v="2"/>
    <x v="50"/>
    <x v="14"/>
    <n v="27"/>
    <n v="115.00000000000001"/>
    <x v="12"/>
  </r>
  <r>
    <x v="2"/>
    <x v="50"/>
    <x v="14"/>
    <n v="52"/>
    <n v="119.42307692307693"/>
    <x v="13"/>
  </r>
  <r>
    <x v="2"/>
    <x v="51"/>
    <x v="14"/>
    <n v="30"/>
    <n v="111.16666666666667"/>
    <x v="14"/>
  </r>
  <r>
    <x v="2"/>
    <x v="51"/>
    <x v="14"/>
    <n v="32.200000000000045"/>
    <n v="142.85714285714269"/>
    <x v="15"/>
  </r>
  <r>
    <x v="2"/>
    <x v="51"/>
    <x v="14"/>
    <n v="34.299999999999955"/>
    <n v="120.69970845481065"/>
    <x v="16"/>
  </r>
  <r>
    <x v="2"/>
    <x v="52"/>
    <x v="14"/>
    <n v="27"/>
    <n v="114.99999999999997"/>
    <x v="17"/>
  </r>
  <r>
    <x v="2"/>
    <x v="52"/>
    <x v="14"/>
    <n v="55.200000000000045"/>
    <n v="118.74999999999991"/>
    <x v="0"/>
  </r>
  <r>
    <x v="2"/>
    <x v="52"/>
    <x v="14"/>
    <n v="10"/>
    <n v="183.99999999999997"/>
    <x v="1"/>
  </r>
  <r>
    <x v="2"/>
    <x v="53"/>
    <x v="15"/>
    <n v="24.299999999999955"/>
    <n v="146.70781893004144"/>
    <x v="2"/>
  </r>
  <r>
    <x v="2"/>
    <x v="53"/>
    <x v="15"/>
    <n v="23.200000000000045"/>
    <n v="99.137931034482534"/>
    <x v="3"/>
  </r>
  <r>
    <x v="2"/>
    <x v="53"/>
    <x v="15"/>
    <n v="30.400000000000091"/>
    <n v="105.92105263157863"/>
    <x v="4"/>
  </r>
  <r>
    <x v="2"/>
    <x v="54"/>
    <x v="15"/>
    <n v="26.599999999999909"/>
    <n v="108.08270676691767"/>
    <x v="5"/>
  </r>
  <r>
    <x v="2"/>
    <x v="54"/>
    <x v="15"/>
    <n v="25.100000000000136"/>
    <n v="100.79681274900342"/>
    <x v="6"/>
  </r>
  <r>
    <x v="2"/>
    <x v="54"/>
    <x v="15"/>
    <n v="38.700000000000045"/>
    <n v="112.91989664082675"/>
    <x v="7"/>
  </r>
  <r>
    <x v="2"/>
    <x v="54"/>
    <x v="15"/>
    <n v="14.899999999999864"/>
    <n v="123.48993288590719"/>
    <x v="8"/>
  </r>
  <r>
    <x v="2"/>
    <x v="54"/>
    <x v="15"/>
    <n v="26"/>
    <n v="145.96153846153851"/>
    <x v="9"/>
  </r>
  <r>
    <x v="2"/>
    <x v="128"/>
    <x v="15"/>
    <n v="26"/>
    <n v="110.57692307692307"/>
    <x v="10"/>
  </r>
  <r>
    <x v="2"/>
    <x v="129"/>
    <x v="15"/>
    <n v="21"/>
    <n v="109.52380952380949"/>
    <x v="11"/>
  </r>
  <r>
    <x v="2"/>
    <x v="148"/>
    <x v="30"/>
    <n v="612.6"/>
    <n v="18.772445315050604"/>
    <x v="12"/>
  </r>
  <r>
    <x v="2"/>
    <x v="149"/>
    <x v="30"/>
    <n v="19.799999999999955"/>
    <n v="139.39393939393972"/>
    <x v="13"/>
  </r>
  <r>
    <x v="2"/>
    <x v="150"/>
    <x v="31"/>
    <n v="31.200000000000045"/>
    <n v="173.23717948717922"/>
    <x v="14"/>
  </r>
  <r>
    <x v="2"/>
    <x v="151"/>
    <x v="31"/>
    <n v="25.699999999999932"/>
    <n v="129.7665369649809"/>
    <x v="15"/>
  </r>
  <r>
    <x v="2"/>
    <x v="151"/>
    <x v="31"/>
    <n v="30.200000000000045"/>
    <n v="95.198675496688608"/>
    <x v="16"/>
  </r>
  <r>
    <x v="2"/>
    <x v="151"/>
    <x v="31"/>
    <n v="21.5"/>
    <n v="155.11627906976747"/>
    <x v="17"/>
  </r>
  <r>
    <x v="2"/>
    <x v="151"/>
    <x v="31"/>
    <n v="14.899999999999977"/>
    <n v="131.20805369127535"/>
    <x v="0"/>
  </r>
  <r>
    <x v="2"/>
    <x v="152"/>
    <x v="31"/>
    <n v="41.900000000000034"/>
    <n v="150.95465393794737"/>
    <x v="1"/>
  </r>
  <r>
    <x v="2"/>
    <x v="152"/>
    <x v="31"/>
    <n v="20.399999999999977"/>
    <n v="146.56862745098056"/>
    <x v="2"/>
  </r>
  <r>
    <x v="2"/>
    <x v="152"/>
    <x v="31"/>
    <n v="21.399999999999977"/>
    <n v="182.71028037383198"/>
    <x v="3"/>
  </r>
  <r>
    <x v="2"/>
    <x v="152"/>
    <x v="31"/>
    <n v="15.700000000000045"/>
    <n v="146.49681528662384"/>
    <x v="4"/>
  </r>
  <r>
    <x v="2"/>
    <x v="153"/>
    <x v="31"/>
    <n v="48.5"/>
    <n v="135.15463917525776"/>
    <x v="5"/>
  </r>
  <r>
    <x v="2"/>
    <x v="153"/>
    <x v="31"/>
    <n v="36.800000000000011"/>
    <n v="134.37499999999997"/>
    <x v="6"/>
  </r>
  <r>
    <x v="2"/>
    <x v="153"/>
    <x v="31"/>
    <n v="14.899999999999977"/>
    <n v="131.20805369127535"/>
    <x v="7"/>
  </r>
  <r>
    <x v="2"/>
    <x v="154"/>
    <x v="32"/>
    <n v="14.199999999999989"/>
    <n v="89.084507042253577"/>
    <x v="8"/>
  </r>
  <r>
    <x v="2"/>
    <x v="154"/>
    <x v="32"/>
    <n v="26.100000000000023"/>
    <n v="127.77777777777769"/>
    <x v="9"/>
  </r>
  <r>
    <x v="2"/>
    <x v="155"/>
    <x v="32"/>
    <n v="10.900000000000034"/>
    <n v="63.302752293577846"/>
    <x v="10"/>
  </r>
  <r>
    <x v="2"/>
    <x v="155"/>
    <x v="32"/>
    <n v="26.299999999999955"/>
    <n v="135.55133079847934"/>
    <x v="11"/>
  </r>
  <r>
    <x v="2"/>
    <x v="155"/>
    <x v="32"/>
    <n v="25.300000000000011"/>
    <n v="127.27272727272724"/>
    <x v="12"/>
  </r>
  <r>
    <x v="2"/>
    <x v="156"/>
    <x v="32"/>
    <n v="30.699999999999989"/>
    <n v="172.3127035830619"/>
    <x v="13"/>
  </r>
  <r>
    <x v="2"/>
    <x v="156"/>
    <x v="32"/>
    <n v="11.099999999999994"/>
    <n v="62.162162162162247"/>
    <x v="14"/>
  </r>
  <r>
    <x v="2"/>
    <x v="157"/>
    <x v="32"/>
    <n v="22"/>
    <n v="94.090909090909122"/>
    <x v="15"/>
  </r>
  <r>
    <x v="2"/>
    <x v="157"/>
    <x v="32"/>
    <n v="14.900000000000006"/>
    <n v="138.92617449664431"/>
    <x v="16"/>
  </r>
  <r>
    <x v="2"/>
    <x v="157"/>
    <x v="32"/>
    <n v="16"/>
    <n v="136.56249999999997"/>
    <x v="17"/>
  </r>
  <r>
    <x v="2"/>
    <x v="158"/>
    <x v="33"/>
    <n v="10"/>
    <n v="114.9999999999999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A6628E-282F-42CB-96F6-97E9378AE185}" name="Tableau croisé dynamique5" cacheId="6" applyNumberFormats="0" applyBorderFormats="0" applyFontFormats="0" applyPatternFormats="0" applyAlignmentFormats="0" applyWidthHeightFormats="1" dataCaption="Valeurs" showMissing="0" updatedVersion="6" minRefreshableVersion="3" useAutoFormatting="1" itemPrintTitles="1" mergeItem="1" createdVersion="6" indent="127" showHeaders="0" outline="1" outlineData="1" multipleFieldFilters="0" chartFormat="1">
  <location ref="A3:E15" firstHeaderRow="1" firstDataRow="2" firstDataCol="1" rowPageCount="1" colPageCount="1"/>
  <pivotFields count="8">
    <pivotField axis="axisCol" showAll="0">
      <items count="9">
        <item m="1" x="5"/>
        <item m="1" x="3"/>
        <item m="1" x="6"/>
        <item m="1" x="4"/>
        <item m="1" x="7"/>
        <item x="0"/>
        <item x="1"/>
        <item x="2"/>
        <item t="default"/>
      </items>
    </pivotField>
    <pivotField axis="axisRow" numFmtId="14" subtotalTop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  <pivotField axis="axisRow" showAll="0">
      <items count="36">
        <item x="33"/>
        <item x="32"/>
        <item x="31"/>
        <item x="30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29"/>
        <item x="28"/>
        <item x="3"/>
        <item x="2"/>
        <item x="1"/>
        <item x="0"/>
        <item m="1" x="34"/>
        <item t="default"/>
      </items>
    </pivotField>
    <pivotField dataField="1" showAll="0"/>
    <pivotField showAll="0"/>
    <pivotField axis="axisPage" multipleItemSelectionAllowed="1" showAll="0">
      <items count="57">
        <item m="1" x="29"/>
        <item m="1" x="44"/>
        <item m="1" x="52"/>
        <item m="1" x="50"/>
        <item m="1" x="33"/>
        <item m="1" x="40"/>
        <item m="1" x="35"/>
        <item m="1" x="32"/>
        <item m="1" x="41"/>
        <item m="1" x="21"/>
        <item m="1" x="54"/>
        <item m="1" x="26"/>
        <item m="1" x="46"/>
        <item m="1" x="19"/>
        <item m="1" x="45"/>
        <item m="1" x="27"/>
        <item m="1" x="42"/>
        <item m="1" x="24"/>
        <item m="1" x="25"/>
        <item m="1" x="49"/>
        <item m="1" x="53"/>
        <item m="1" x="47"/>
        <item m="1" x="31"/>
        <item m="1" x="43"/>
        <item m="1" x="23"/>
        <item m="1" x="20"/>
        <item m="1" x="22"/>
        <item m="1" x="39"/>
        <item m="1" x="48"/>
        <item m="1" x="55"/>
        <item m="1" x="30"/>
        <item m="1" x="38"/>
        <item m="1" x="37"/>
        <item m="1" x="51"/>
        <item m="1" x="34"/>
        <item m="1" x="28"/>
        <item m="1" x="36"/>
        <item m="1" x="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5">
        <item sd="0" x="0"/>
        <item sd="0" x="1"/>
        <item sd="0" x="2"/>
        <item x="3"/>
        <item t="default"/>
      </items>
    </pivotField>
  </pivotFields>
  <rowFields count="2">
    <field x="1"/>
    <field x="2"/>
  </rowFields>
  <rowItems count="11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0"/>
  </colFields>
  <colItems count="4">
    <i>
      <x v="5"/>
    </i>
    <i>
      <x v="6"/>
    </i>
    <i>
      <x v="7"/>
    </i>
    <i t="grand">
      <x/>
    </i>
  </colItems>
  <pageFields count="1">
    <pageField fld="5" hier="-1"/>
  </pageFields>
  <dataFields count="1">
    <dataField name="Distance totale" fld="3" baseField="1" baseItem="8"/>
  </dataFields>
  <chartFormats count="19">
    <chartFormat chart="0" format="16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16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16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16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16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6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16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16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16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7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7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8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8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18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18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8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</chartFormats>
  <pivotTableStyleInfo name="PivotStyleDark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7CC64-1A7F-4FB8-BB4E-CD522F1C7D8B}">
  <sheetPr codeName="Feuil1"/>
  <dimension ref="B3:G30"/>
  <sheetViews>
    <sheetView workbookViewId="0">
      <selection activeCell="C35" sqref="C35"/>
    </sheetView>
  </sheetViews>
  <sheetFormatPr baseColWidth="10" defaultRowHeight="15" x14ac:dyDescent="0.25"/>
  <cols>
    <col min="7" max="7" width="33.28515625" customWidth="1"/>
  </cols>
  <sheetData>
    <row r="3" spans="2:7" x14ac:dyDescent="0.25">
      <c r="B3" t="s">
        <v>31</v>
      </c>
      <c r="C3" t="s">
        <v>82</v>
      </c>
      <c r="D3" t="s">
        <v>32</v>
      </c>
      <c r="E3" t="s">
        <v>39</v>
      </c>
      <c r="G3" t="s">
        <v>48</v>
      </c>
    </row>
    <row r="4" spans="2:7" x14ac:dyDescent="0.25">
      <c r="B4" t="s">
        <v>28</v>
      </c>
      <c r="C4" t="s">
        <v>83</v>
      </c>
      <c r="D4" t="s">
        <v>33</v>
      </c>
      <c r="E4">
        <v>11.5</v>
      </c>
      <c r="G4" t="s">
        <v>51</v>
      </c>
    </row>
    <row r="5" spans="2:7" x14ac:dyDescent="0.25">
      <c r="B5" t="s">
        <v>29</v>
      </c>
      <c r="C5" t="s">
        <v>84</v>
      </c>
      <c r="D5" t="s">
        <v>34</v>
      </c>
      <c r="E5">
        <v>11.5</v>
      </c>
      <c r="G5" t="s">
        <v>61</v>
      </c>
    </row>
    <row r="6" spans="2:7" x14ac:dyDescent="0.25">
      <c r="D6" t="s">
        <v>35</v>
      </c>
      <c r="E6">
        <v>11.5</v>
      </c>
      <c r="G6" t="s">
        <v>70</v>
      </c>
    </row>
    <row r="7" spans="2:7" x14ac:dyDescent="0.25">
      <c r="G7" t="s">
        <v>53</v>
      </c>
    </row>
    <row r="8" spans="2:7" x14ac:dyDescent="0.25">
      <c r="B8" t="s">
        <v>76</v>
      </c>
      <c r="G8" t="s">
        <v>50</v>
      </c>
    </row>
    <row r="9" spans="2:7" x14ac:dyDescent="0.25">
      <c r="B9" t="s">
        <v>77</v>
      </c>
      <c r="G9" t="s">
        <v>74</v>
      </c>
    </row>
    <row r="10" spans="2:7" x14ac:dyDescent="0.25">
      <c r="B10" t="s">
        <v>78</v>
      </c>
      <c r="G10" t="s">
        <v>56</v>
      </c>
    </row>
    <row r="11" spans="2:7" x14ac:dyDescent="0.25">
      <c r="G11" t="s">
        <v>62</v>
      </c>
    </row>
    <row r="12" spans="2:7" x14ac:dyDescent="0.25">
      <c r="B12" t="s">
        <v>79</v>
      </c>
      <c r="G12" t="s">
        <v>54</v>
      </c>
    </row>
    <row r="13" spans="2:7" x14ac:dyDescent="0.25">
      <c r="B13" t="s">
        <v>80</v>
      </c>
      <c r="G13" t="s">
        <v>69</v>
      </c>
    </row>
    <row r="14" spans="2:7" x14ac:dyDescent="0.25">
      <c r="B14" t="s">
        <v>81</v>
      </c>
      <c r="G14" t="s">
        <v>75</v>
      </c>
    </row>
    <row r="15" spans="2:7" x14ac:dyDescent="0.25">
      <c r="G15" t="s">
        <v>72</v>
      </c>
    </row>
    <row r="16" spans="2:7" x14ac:dyDescent="0.25">
      <c r="G16" t="s">
        <v>68</v>
      </c>
    </row>
    <row r="17" spans="2:7" x14ac:dyDescent="0.25">
      <c r="B17" t="s">
        <v>27</v>
      </c>
      <c r="D17" t="s">
        <v>92</v>
      </c>
      <c r="G17" t="s">
        <v>60</v>
      </c>
    </row>
    <row r="18" spans="2:7" x14ac:dyDescent="0.25">
      <c r="B18" t="s">
        <v>89</v>
      </c>
      <c r="D18">
        <v>1</v>
      </c>
      <c r="G18" t="s">
        <v>71</v>
      </c>
    </row>
    <row r="19" spans="2:7" x14ac:dyDescent="0.25">
      <c r="B19" t="s">
        <v>90</v>
      </c>
      <c r="D19">
        <v>2</v>
      </c>
      <c r="G19" t="s">
        <v>66</v>
      </c>
    </row>
    <row r="20" spans="2:7" x14ac:dyDescent="0.25">
      <c r="B20" t="s">
        <v>91</v>
      </c>
      <c r="D20">
        <v>3</v>
      </c>
      <c r="G20" t="s">
        <v>63</v>
      </c>
    </row>
    <row r="21" spans="2:7" x14ac:dyDescent="0.25">
      <c r="D21">
        <v>4</v>
      </c>
      <c r="G21" t="s">
        <v>52</v>
      </c>
    </row>
    <row r="22" spans="2:7" x14ac:dyDescent="0.25">
      <c r="G22" t="s">
        <v>59</v>
      </c>
    </row>
    <row r="23" spans="2:7" x14ac:dyDescent="0.25">
      <c r="G23" t="s">
        <v>73</v>
      </c>
    </row>
    <row r="24" spans="2:7" x14ac:dyDescent="0.25">
      <c r="G24" t="s">
        <v>65</v>
      </c>
    </row>
    <row r="25" spans="2:7" x14ac:dyDescent="0.25">
      <c r="G25" t="s">
        <v>57</v>
      </c>
    </row>
    <row r="26" spans="2:7" x14ac:dyDescent="0.25">
      <c r="G26" t="s">
        <v>55</v>
      </c>
    </row>
    <row r="27" spans="2:7" x14ac:dyDescent="0.25">
      <c r="G27" t="s">
        <v>49</v>
      </c>
    </row>
    <row r="28" spans="2:7" x14ac:dyDescent="0.25">
      <c r="G28" t="s">
        <v>58</v>
      </c>
    </row>
    <row r="29" spans="2:7" x14ac:dyDescent="0.25">
      <c r="G29" t="s">
        <v>67</v>
      </c>
    </row>
    <row r="30" spans="2:7" x14ac:dyDescent="0.25">
      <c r="G30" t="s">
        <v>64</v>
      </c>
    </row>
  </sheetData>
  <sortState xmlns:xlrd2="http://schemas.microsoft.com/office/spreadsheetml/2017/richdata2" ref="G4:G30">
    <sortCondition ref="G3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0A10B-A5CE-49F4-BDCA-C5DC1B867990}">
  <sheetPr codeName="Feuil2"/>
  <dimension ref="B3:L35"/>
  <sheetViews>
    <sheetView showGridLines="0" workbookViewId="0">
      <selection activeCell="C12" sqref="C12"/>
    </sheetView>
  </sheetViews>
  <sheetFormatPr baseColWidth="10" defaultRowHeight="15" x14ac:dyDescent="0.25"/>
  <cols>
    <col min="2" max="2" width="5.42578125" customWidth="1"/>
    <col min="3" max="3" width="25" customWidth="1"/>
    <col min="5" max="5" width="25.42578125" customWidth="1"/>
    <col min="6" max="6" width="4.7109375" customWidth="1"/>
    <col min="7" max="7" width="3.7109375" customWidth="1"/>
    <col min="8" max="8" width="19.7109375" customWidth="1"/>
    <col min="9" max="9" width="19" customWidth="1"/>
    <col min="10" max="10" width="26.28515625" customWidth="1"/>
  </cols>
  <sheetData>
    <row r="3" spans="2:12" x14ac:dyDescent="0.25">
      <c r="B3" s="130" t="s">
        <v>21</v>
      </c>
      <c r="C3" s="130"/>
      <c r="D3" s="130"/>
      <c r="E3" s="130"/>
      <c r="F3" s="130"/>
      <c r="G3" s="130"/>
      <c r="H3" s="130"/>
      <c r="I3" s="130"/>
      <c r="J3" s="130"/>
    </row>
    <row r="4" spans="2:12" ht="15.75" thickBot="1" x14ac:dyDescent="0.3">
      <c r="B4" s="130"/>
      <c r="C4" s="130"/>
      <c r="D4" s="130"/>
      <c r="E4" s="130"/>
      <c r="F4" s="130"/>
      <c r="G4" s="130"/>
      <c r="H4" s="130"/>
      <c r="I4" s="130"/>
      <c r="J4" s="130"/>
    </row>
    <row r="5" spans="2:12" x14ac:dyDescent="0.25">
      <c r="B5" s="39"/>
      <c r="C5" s="40"/>
      <c r="D5" s="40"/>
      <c r="E5" s="40"/>
      <c r="F5" s="41"/>
      <c r="G5" s="39"/>
      <c r="H5" s="40"/>
      <c r="I5" s="40"/>
      <c r="J5" s="41"/>
    </row>
    <row r="6" spans="2:12" x14ac:dyDescent="0.25">
      <c r="B6" s="42" t="s">
        <v>46</v>
      </c>
      <c r="C6" s="38"/>
      <c r="D6" s="38"/>
      <c r="E6" s="38"/>
      <c r="F6" s="43"/>
      <c r="G6" s="45" t="s">
        <v>47</v>
      </c>
      <c r="H6" s="38"/>
      <c r="I6" s="38"/>
      <c r="J6" s="43"/>
    </row>
    <row r="7" spans="2:12" ht="9" customHeight="1" x14ac:dyDescent="0.25">
      <c r="B7" s="35"/>
      <c r="C7" s="36"/>
      <c r="D7" s="36"/>
      <c r="E7" s="36"/>
      <c r="F7" s="37"/>
      <c r="G7" s="46"/>
      <c r="H7" s="36"/>
      <c r="I7" s="36"/>
      <c r="J7" s="37"/>
    </row>
    <row r="8" spans="2:12" x14ac:dyDescent="0.25">
      <c r="B8" s="15"/>
      <c r="C8" s="16" t="s">
        <v>22</v>
      </c>
      <c r="D8" s="17"/>
      <c r="E8" s="17"/>
      <c r="F8" s="18"/>
      <c r="G8" s="15"/>
      <c r="H8" s="16" t="s">
        <v>85</v>
      </c>
      <c r="I8" s="47"/>
      <c r="J8" s="18"/>
    </row>
    <row r="9" spans="2:12" x14ac:dyDescent="0.25">
      <c r="B9" s="15"/>
      <c r="C9" s="19">
        <f ca="1" xml:space="preserve"> TODAY()</f>
        <v>44180</v>
      </c>
      <c r="D9" s="17"/>
      <c r="E9" s="17"/>
      <c r="F9" s="18"/>
      <c r="G9" s="15"/>
      <c r="H9" s="17"/>
      <c r="I9" s="17"/>
      <c r="J9" s="18"/>
    </row>
    <row r="10" spans="2:12" x14ac:dyDescent="0.25">
      <c r="B10" s="15"/>
      <c r="C10" s="17"/>
      <c r="D10" s="17"/>
      <c r="E10" s="17"/>
      <c r="F10" s="18"/>
      <c r="G10" s="15"/>
      <c r="H10" s="16" t="s">
        <v>43</v>
      </c>
      <c r="I10" s="47"/>
      <c r="J10" s="18"/>
    </row>
    <row r="11" spans="2:12" x14ac:dyDescent="0.25">
      <c r="B11" s="15"/>
      <c r="C11" s="16" t="s">
        <v>30</v>
      </c>
      <c r="D11" s="16"/>
      <c r="E11" s="17"/>
      <c r="F11" s="18"/>
      <c r="G11" s="15"/>
      <c r="H11" s="17"/>
      <c r="I11" s="17"/>
      <c r="J11" s="18"/>
    </row>
    <row r="12" spans="2:12" x14ac:dyDescent="0.25">
      <c r="B12" s="15"/>
      <c r="C12" s="20"/>
      <c r="D12" s="16"/>
      <c r="E12" s="17"/>
      <c r="F12" s="18"/>
      <c r="G12" s="15"/>
      <c r="H12" s="16" t="s">
        <v>86</v>
      </c>
      <c r="I12" s="47"/>
      <c r="J12" s="18"/>
    </row>
    <row r="13" spans="2:12" x14ac:dyDescent="0.25">
      <c r="B13" s="15"/>
      <c r="C13" s="16"/>
      <c r="D13" s="17"/>
      <c r="E13" s="16"/>
      <c r="F13" s="21"/>
      <c r="G13" s="15"/>
      <c r="H13" s="17"/>
      <c r="I13" s="17"/>
      <c r="J13" s="18"/>
    </row>
    <row r="14" spans="2:12" x14ac:dyDescent="0.25">
      <c r="B14" s="15"/>
      <c r="C14" s="16" t="s">
        <v>48</v>
      </c>
      <c r="D14" s="17"/>
      <c r="E14" s="16" t="s">
        <v>92</v>
      </c>
      <c r="F14" s="21"/>
      <c r="G14" s="15"/>
      <c r="H14" s="16" t="s">
        <v>87</v>
      </c>
      <c r="I14" s="47"/>
      <c r="J14" s="18"/>
    </row>
    <row r="15" spans="2:12" x14ac:dyDescent="0.25">
      <c r="B15" s="15"/>
      <c r="C15" s="20"/>
      <c r="D15" s="17"/>
      <c r="E15" s="22"/>
      <c r="F15" s="23"/>
      <c r="G15" s="15"/>
      <c r="H15" s="17"/>
      <c r="I15" s="17"/>
      <c r="J15" s="18"/>
      <c r="L15" t="str">
        <f>E15&amp;" "&amp;C15</f>
        <v xml:space="preserve"> </v>
      </c>
    </row>
    <row r="16" spans="2:12" x14ac:dyDescent="0.25">
      <c r="B16" s="15"/>
      <c r="C16" s="17"/>
      <c r="D16" s="17"/>
      <c r="E16" s="17"/>
      <c r="F16" s="18"/>
      <c r="G16" s="15"/>
      <c r="H16" s="16" t="s">
        <v>88</v>
      </c>
      <c r="I16" s="47"/>
      <c r="J16" s="18"/>
    </row>
    <row r="17" spans="2:10" x14ac:dyDescent="0.25">
      <c r="B17" s="15"/>
      <c r="C17" s="16" t="s">
        <v>24</v>
      </c>
      <c r="D17" s="17"/>
      <c r="E17" s="16" t="s">
        <v>23</v>
      </c>
      <c r="F17" s="21"/>
      <c r="G17" s="15"/>
      <c r="H17" s="17"/>
      <c r="I17" s="17"/>
      <c r="J17" s="18"/>
    </row>
    <row r="18" spans="2:10" x14ac:dyDescent="0.25">
      <c r="B18" s="15"/>
      <c r="C18" s="24"/>
      <c r="D18" s="25"/>
      <c r="E18" s="26"/>
      <c r="F18" s="27"/>
      <c r="G18" s="48"/>
      <c r="H18" s="17"/>
      <c r="I18" s="17"/>
      <c r="J18" s="18"/>
    </row>
    <row r="19" spans="2:10" ht="15.75" thickBot="1" x14ac:dyDescent="0.3">
      <c r="B19" s="15"/>
      <c r="C19" s="17"/>
      <c r="D19" s="17"/>
      <c r="E19" s="17"/>
      <c r="F19" s="18"/>
      <c r="G19" s="15"/>
      <c r="H19" s="17"/>
      <c r="I19" s="17"/>
      <c r="J19" s="18"/>
    </row>
    <row r="20" spans="2:10" x14ac:dyDescent="0.25">
      <c r="B20" s="15"/>
      <c r="C20" s="16" t="s">
        <v>25</v>
      </c>
      <c r="D20" s="17"/>
      <c r="E20" s="16" t="s">
        <v>26</v>
      </c>
      <c r="F20" s="21"/>
      <c r="G20" s="51"/>
      <c r="H20" s="52"/>
      <c r="I20" s="52"/>
      <c r="J20" s="53"/>
    </row>
    <row r="21" spans="2:10" x14ac:dyDescent="0.25">
      <c r="B21" s="15"/>
      <c r="C21" s="28">
        <v>0.25</v>
      </c>
      <c r="D21" s="25"/>
      <c r="E21" s="28">
        <v>0.2</v>
      </c>
      <c r="F21" s="29"/>
      <c r="G21" s="48"/>
      <c r="H21" s="16" t="s">
        <v>42</v>
      </c>
      <c r="I21" s="17"/>
      <c r="J21" s="18"/>
    </row>
    <row r="22" spans="2:10" x14ac:dyDescent="0.25">
      <c r="B22" s="15"/>
      <c r="C22" s="17"/>
      <c r="D22" s="17"/>
      <c r="E22" s="17"/>
      <c r="F22" s="18"/>
      <c r="G22" s="15"/>
      <c r="H22" s="17"/>
      <c r="I22" s="17"/>
      <c r="J22" s="18"/>
    </row>
    <row r="23" spans="2:10" x14ac:dyDescent="0.25">
      <c r="B23" s="15"/>
      <c r="C23" s="16" t="s">
        <v>27</v>
      </c>
      <c r="D23" s="17"/>
      <c r="E23" s="16" t="s">
        <v>45</v>
      </c>
      <c r="F23" s="21"/>
      <c r="G23" s="15"/>
      <c r="H23" s="16" t="s">
        <v>40</v>
      </c>
      <c r="I23" s="17"/>
      <c r="J23" s="18"/>
    </row>
    <row r="24" spans="2:10" x14ac:dyDescent="0.25">
      <c r="B24" s="15"/>
      <c r="C24" s="20"/>
      <c r="D24" s="17"/>
      <c r="E24" s="28"/>
      <c r="F24" s="29"/>
      <c r="G24" s="15"/>
      <c r="H24" s="24" t="str">
        <f>IF(C12="","",VLOOKUP(C12,Paramétres!D4:E6,2,0))</f>
        <v/>
      </c>
      <c r="I24" s="17"/>
      <c r="J24" s="18"/>
    </row>
    <row r="25" spans="2:10" x14ac:dyDescent="0.25">
      <c r="B25" s="15"/>
      <c r="C25" s="17"/>
      <c r="D25" s="17"/>
      <c r="E25" s="17"/>
      <c r="F25" s="18"/>
      <c r="G25" s="15"/>
      <c r="H25" s="17"/>
      <c r="I25" s="17"/>
      <c r="J25" s="18"/>
    </row>
    <row r="26" spans="2:10" x14ac:dyDescent="0.25">
      <c r="B26" s="15"/>
      <c r="C26" s="16" t="s">
        <v>44</v>
      </c>
      <c r="D26" s="17"/>
      <c r="E26" s="17"/>
      <c r="F26" s="18"/>
      <c r="G26" s="15"/>
      <c r="H26" s="16" t="s">
        <v>36</v>
      </c>
      <c r="I26" s="17"/>
      <c r="J26" s="21" t="s">
        <v>37</v>
      </c>
    </row>
    <row r="27" spans="2:10" x14ac:dyDescent="0.25">
      <c r="B27" s="15"/>
      <c r="C27" s="20"/>
      <c r="D27" s="17"/>
      <c r="E27" s="17"/>
      <c r="F27" s="18"/>
      <c r="G27" s="15"/>
      <c r="H27" s="26">
        <f>E18-C18</f>
        <v>0</v>
      </c>
      <c r="I27" s="17"/>
      <c r="J27" s="49">
        <f>C21-E21</f>
        <v>4.9999999999999989E-2</v>
      </c>
    </row>
    <row r="28" spans="2:10" x14ac:dyDescent="0.25">
      <c r="B28" s="15"/>
      <c r="C28" s="17"/>
      <c r="D28" s="17"/>
      <c r="E28" s="17"/>
      <c r="F28" s="18"/>
      <c r="G28" s="15"/>
      <c r="H28" s="17"/>
      <c r="I28" s="17"/>
      <c r="J28" s="18"/>
    </row>
    <row r="29" spans="2:10" x14ac:dyDescent="0.25">
      <c r="B29" s="15"/>
      <c r="C29" s="16" t="s">
        <v>41</v>
      </c>
      <c r="D29" s="17"/>
      <c r="E29" s="17"/>
      <c r="F29" s="18"/>
      <c r="G29" s="15"/>
      <c r="H29" s="16" t="s">
        <v>38</v>
      </c>
      <c r="I29" s="26" t="e">
        <f>1000*H24*J27/H27</f>
        <v>#VALUE!</v>
      </c>
      <c r="J29" s="18"/>
    </row>
    <row r="30" spans="2:10" ht="90" customHeight="1" x14ac:dyDescent="0.25">
      <c r="B30" s="15"/>
      <c r="C30" s="30"/>
      <c r="D30" s="31"/>
      <c r="E30" s="31"/>
      <c r="F30" s="18"/>
      <c r="G30" s="50"/>
      <c r="H30" s="17"/>
      <c r="I30" s="17"/>
      <c r="J30" s="18"/>
    </row>
    <row r="31" spans="2:10" ht="15.75" thickBot="1" x14ac:dyDescent="0.3">
      <c r="B31" s="32"/>
      <c r="C31" s="33"/>
      <c r="D31" s="33"/>
      <c r="E31" s="33"/>
      <c r="F31" s="34"/>
      <c r="G31" s="32"/>
      <c r="H31" s="33"/>
      <c r="I31" s="33"/>
      <c r="J31" s="34"/>
    </row>
    <row r="34" spans="5:6" x14ac:dyDescent="0.25">
      <c r="E34" s="44"/>
      <c r="F34" s="44"/>
    </row>
    <row r="35" spans="5:6" x14ac:dyDescent="0.25">
      <c r="E35" s="14"/>
      <c r="F35" s="14"/>
    </row>
  </sheetData>
  <sheetProtection selectLockedCells="1"/>
  <mergeCells count="1">
    <mergeCell ref="B3:J4"/>
  </mergeCells>
  <dataValidations count="7">
    <dataValidation type="list" allowBlank="1" showInputMessage="1" showErrorMessage="1" sqref="E35:F35 I10 I12 I14" xr:uid="{F94A4405-1E8D-4852-9095-5EAB2F6A9E76}">
      <formula1>Choix</formula1>
    </dataValidation>
    <dataValidation type="list" allowBlank="1" showInputMessage="1" showErrorMessage="1" sqref="C12" xr:uid="{37467214-8585-4385-8A34-C0F7C1B73FE7}">
      <formula1>Véhicules</formula1>
    </dataValidation>
    <dataValidation type="list" allowBlank="1" showInputMessage="1" showErrorMessage="1" sqref="C15" xr:uid="{DE13EF23-6AB9-4D1C-81CB-408B3986D351}">
      <formula1>Utilisateur</formula1>
    </dataValidation>
    <dataValidation type="list" allowBlank="1" showInputMessage="1" showErrorMessage="1" sqref="E24:F24" xr:uid="{85A5752D-80F5-411C-87B6-F161B362F9FC}">
      <formula1>Type_essai</formula1>
    </dataValidation>
    <dataValidation type="list" allowBlank="1" showInputMessage="1" showErrorMessage="1" sqref="C27" xr:uid="{B8517FE0-5D79-4925-BB97-2268B6CF712C}">
      <formula1>Conduite</formula1>
    </dataValidation>
    <dataValidation type="list" allowBlank="1" showInputMessage="1" showErrorMessage="1" sqref="I8" xr:uid="{CAD7D4D8-F0AA-45BA-9511-9E0684485CFB}">
      <formula1>jour_nuit</formula1>
    </dataValidation>
    <dataValidation type="list" allowBlank="1" showInputMessage="1" showErrorMessage="1" sqref="I16" xr:uid="{80CB7D23-017A-449B-ABA8-551541A6B4B9}">
      <formula1>Parcours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Ajout_essai">
                <anchor moveWithCells="1" sizeWithCells="1">
                  <from>
                    <xdr:col>9</xdr:col>
                    <xdr:colOff>314325</xdr:colOff>
                    <xdr:row>29</xdr:row>
                    <xdr:rowOff>657225</xdr:rowOff>
                  </from>
                  <to>
                    <xdr:col>9</xdr:col>
                    <xdr:colOff>1476375</xdr:colOff>
                    <xdr:row>29</xdr:row>
                    <xdr:rowOff>1133475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F581B-BF87-46EF-978F-4EF97D088086}">
  <sheetPr codeName="Feuil3"/>
  <dimension ref="A1:AH470"/>
  <sheetViews>
    <sheetView showGridLines="0" tabSelected="1" zoomScaleNormal="100" workbookViewId="0">
      <pane ySplit="6" topLeftCell="A7" activePane="bottomLeft" state="frozen"/>
      <selection activeCell="G1" activeCellId="1" sqref="B1:B1048576 G1:G1048576"/>
      <selection pane="bottomLeft" activeCell="G16" sqref="G16"/>
    </sheetView>
  </sheetViews>
  <sheetFormatPr baseColWidth="10" defaultRowHeight="15" x14ac:dyDescent="0.25"/>
  <cols>
    <col min="1" max="1" width="14.5703125" style="2" customWidth="1"/>
    <col min="2" max="2" width="11.42578125" style="2"/>
    <col min="3" max="8" width="8.7109375" style="2" customWidth="1"/>
    <col min="9" max="9" width="25.140625" style="2" customWidth="1"/>
    <col min="10" max="12" width="17.42578125" style="2" customWidth="1"/>
    <col min="13" max="13" width="8.7109375" style="2" customWidth="1"/>
    <col min="14" max="14" width="21.42578125" style="2" bestFit="1" customWidth="1"/>
  </cols>
  <sheetData>
    <row r="1" spans="1:34" ht="36.75" customHeight="1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34" ht="21" customHeight="1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</row>
    <row r="3" spans="1:34" ht="23.25" customHeight="1" x14ac:dyDescent="0.3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34" ht="15" customHeight="1" x14ac:dyDescent="0.3">
      <c r="F4" s="81"/>
      <c r="G4" s="81"/>
      <c r="H4" s="81"/>
      <c r="I4" s="81"/>
      <c r="J4" s="81"/>
    </row>
    <row r="5" spans="1:34" ht="15" customHeight="1" x14ac:dyDescent="0.3">
      <c r="F5" s="81"/>
      <c r="G5" s="81"/>
      <c r="H5" s="81"/>
      <c r="I5" s="81"/>
      <c r="J5" s="81"/>
      <c r="M5" s="5">
        <v>11.5</v>
      </c>
    </row>
    <row r="6" spans="1:34" ht="45" customHeight="1" x14ac:dyDescent="0.25">
      <c r="A6" s="6" t="s">
        <v>2</v>
      </c>
      <c r="B6" s="6" t="s">
        <v>111</v>
      </c>
      <c r="C6" s="7" t="s">
        <v>9</v>
      </c>
      <c r="D6" s="7" t="s">
        <v>10</v>
      </c>
      <c r="E6" s="7" t="s">
        <v>0</v>
      </c>
      <c r="F6" s="7" t="s">
        <v>1</v>
      </c>
      <c r="G6" s="8" t="s">
        <v>3</v>
      </c>
      <c r="H6" s="8" t="s">
        <v>4</v>
      </c>
      <c r="I6" s="8" t="s">
        <v>6</v>
      </c>
      <c r="J6" s="8" t="s">
        <v>93</v>
      </c>
      <c r="K6" s="8" t="s">
        <v>79</v>
      </c>
      <c r="L6" s="8" t="s">
        <v>88</v>
      </c>
      <c r="M6" s="8" t="s">
        <v>5</v>
      </c>
      <c r="N6" s="7" t="s">
        <v>356</v>
      </c>
    </row>
    <row r="7" spans="1:34" ht="45" customHeight="1" x14ac:dyDescent="0.25">
      <c r="A7" s="95"/>
      <c r="B7" s="129"/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</row>
    <row r="8" spans="1:34" ht="45" customHeight="1" x14ac:dyDescent="0.25">
      <c r="A8" s="68">
        <v>44175</v>
      </c>
      <c r="B8" s="69">
        <v>0.42708333333333298</v>
      </c>
      <c r="C8" s="70">
        <v>8067</v>
      </c>
      <c r="D8" s="70">
        <v>8106</v>
      </c>
      <c r="E8" s="70">
        <v>1</v>
      </c>
      <c r="F8" s="70">
        <v>0.47</v>
      </c>
      <c r="G8" s="125">
        <v>39</v>
      </c>
      <c r="H8" s="70">
        <v>0.53</v>
      </c>
      <c r="I8" s="70" t="s">
        <v>15</v>
      </c>
      <c r="J8" s="70" t="s">
        <v>77</v>
      </c>
      <c r="K8" s="70" t="s">
        <v>100</v>
      </c>
      <c r="L8" s="70" t="s">
        <v>101</v>
      </c>
      <c r="M8" s="125">
        <v>155.28205128205099</v>
      </c>
      <c r="N8" s="70" t="s">
        <v>359</v>
      </c>
    </row>
    <row r="9" spans="1:34" s="94" customFormat="1" ht="18" customHeight="1" x14ac:dyDescent="0.25">
      <c r="A9" s="68">
        <v>44176</v>
      </c>
      <c r="B9" s="69">
        <v>0.46875</v>
      </c>
      <c r="C9" s="70">
        <v>8067</v>
      </c>
      <c r="D9" s="70">
        <v>8106</v>
      </c>
      <c r="E9" s="70">
        <v>1</v>
      </c>
      <c r="F9" s="70">
        <v>0.47</v>
      </c>
      <c r="G9" s="125">
        <v>39</v>
      </c>
      <c r="H9" s="70">
        <v>0.53</v>
      </c>
      <c r="I9" s="70" t="s">
        <v>15</v>
      </c>
      <c r="J9" s="70" t="s">
        <v>77</v>
      </c>
      <c r="K9" s="70" t="s">
        <v>100</v>
      </c>
      <c r="L9" s="70" t="s">
        <v>101</v>
      </c>
      <c r="M9" s="125">
        <v>156.28205128205127</v>
      </c>
      <c r="N9" s="70" t="s">
        <v>360</v>
      </c>
    </row>
    <row r="10" spans="1:34" s="94" customFormat="1" ht="18" customHeight="1" x14ac:dyDescent="0.25">
      <c r="A10" s="68">
        <v>44175</v>
      </c>
      <c r="B10" s="69">
        <v>0.6875</v>
      </c>
      <c r="C10" s="70">
        <v>8036.1</v>
      </c>
      <c r="D10" s="70">
        <v>8067.9</v>
      </c>
      <c r="E10" s="70">
        <v>0.8</v>
      </c>
      <c r="F10" s="70">
        <v>0.39</v>
      </c>
      <c r="G10" s="125">
        <v>31.799999999999272</v>
      </c>
      <c r="H10" s="70">
        <v>0.41000000000000003</v>
      </c>
      <c r="I10" s="70" t="s">
        <v>339</v>
      </c>
      <c r="J10" s="70" t="s">
        <v>77</v>
      </c>
      <c r="K10" s="70" t="s">
        <v>81</v>
      </c>
      <c r="L10" s="70"/>
      <c r="M10" s="125">
        <v>148.27044025157571</v>
      </c>
      <c r="N10" s="70" t="s">
        <v>361</v>
      </c>
    </row>
    <row r="11" spans="1:34" s="94" customFormat="1" ht="18" customHeight="1" x14ac:dyDescent="0.25">
      <c r="A11" s="68">
        <v>44175</v>
      </c>
      <c r="B11" s="69" t="s">
        <v>334</v>
      </c>
      <c r="C11" s="70">
        <v>8008</v>
      </c>
      <c r="D11" s="70">
        <v>8036</v>
      </c>
      <c r="E11" s="70">
        <v>1</v>
      </c>
      <c r="F11" s="70">
        <v>0.6</v>
      </c>
      <c r="G11" s="125">
        <v>28</v>
      </c>
      <c r="H11" s="70">
        <v>0.4</v>
      </c>
      <c r="I11" s="70" t="s">
        <v>170</v>
      </c>
      <c r="J11" s="70" t="s">
        <v>78</v>
      </c>
      <c r="K11" s="70" t="s">
        <v>100</v>
      </c>
      <c r="L11" s="70"/>
      <c r="M11" s="125">
        <v>164.28571428571399</v>
      </c>
      <c r="N11" s="70" t="s">
        <v>362</v>
      </c>
    </row>
    <row r="12" spans="1:34" s="94" customFormat="1" ht="18" customHeight="1" x14ac:dyDescent="0.25">
      <c r="A12" s="68">
        <v>44173</v>
      </c>
      <c r="B12" s="69" t="s">
        <v>313</v>
      </c>
      <c r="C12" s="70">
        <v>7951.8</v>
      </c>
      <c r="D12" s="70">
        <v>8008</v>
      </c>
      <c r="E12" s="111">
        <v>1</v>
      </c>
      <c r="F12" s="111">
        <v>0.11</v>
      </c>
      <c r="G12" s="125">
        <v>56.199999999999818</v>
      </c>
      <c r="H12" s="111">
        <v>0.89</v>
      </c>
      <c r="I12" s="70" t="s">
        <v>328</v>
      </c>
      <c r="J12" s="70" t="s">
        <v>77</v>
      </c>
      <c r="K12" s="70" t="s">
        <v>81</v>
      </c>
      <c r="L12" s="70" t="s">
        <v>91</v>
      </c>
      <c r="M12" s="125">
        <v>182.1174377224205</v>
      </c>
      <c r="N12" s="70" t="s">
        <v>363</v>
      </c>
    </row>
    <row r="13" spans="1:34" s="94" customFormat="1" ht="18" customHeight="1" x14ac:dyDescent="0.25">
      <c r="A13" s="68">
        <v>44172</v>
      </c>
      <c r="B13" s="69" t="s">
        <v>326</v>
      </c>
      <c r="C13" s="70">
        <v>7913.5</v>
      </c>
      <c r="D13" s="70">
        <v>7951.8</v>
      </c>
      <c r="E13" s="71">
        <v>1</v>
      </c>
      <c r="F13" s="71">
        <v>0.56000000000000005</v>
      </c>
      <c r="G13" s="125">
        <v>38.300000000000182</v>
      </c>
      <c r="H13" s="71">
        <v>0.44</v>
      </c>
      <c r="I13" s="70" t="s">
        <v>327</v>
      </c>
      <c r="J13" s="70" t="s">
        <v>77</v>
      </c>
      <c r="K13" s="70" t="s">
        <v>81</v>
      </c>
      <c r="L13" s="70" t="s">
        <v>101</v>
      </c>
      <c r="M13" s="125">
        <v>132.11488250652675</v>
      </c>
      <c r="N13" s="70" t="s">
        <v>364</v>
      </c>
    </row>
    <row r="14" spans="1:34" s="94" customFormat="1" ht="18" customHeight="1" x14ac:dyDescent="0.25">
      <c r="A14" s="68">
        <v>44169</v>
      </c>
      <c r="B14" s="69" t="s">
        <v>333</v>
      </c>
      <c r="C14" s="70">
        <v>7840</v>
      </c>
      <c r="D14" s="70">
        <v>7860</v>
      </c>
      <c r="E14" s="71">
        <v>1</v>
      </c>
      <c r="F14" s="71">
        <v>0.56999999999999995</v>
      </c>
      <c r="G14" s="125">
        <v>20</v>
      </c>
      <c r="H14" s="71">
        <v>0.43000000000000005</v>
      </c>
      <c r="I14" s="70" t="s">
        <v>202</v>
      </c>
      <c r="J14" s="70" t="s">
        <v>77</v>
      </c>
      <c r="K14" s="70" t="s">
        <v>100</v>
      </c>
      <c r="L14" s="70"/>
      <c r="M14" s="125">
        <v>247.25000000000006</v>
      </c>
      <c r="N14" s="70" t="s">
        <v>365</v>
      </c>
    </row>
    <row r="15" spans="1:34" s="94" customFormat="1" ht="18" customHeight="1" x14ac:dyDescent="0.25">
      <c r="A15" s="68">
        <v>44169</v>
      </c>
      <c r="B15" s="69" t="s">
        <v>325</v>
      </c>
      <c r="C15" s="70">
        <v>7866.6</v>
      </c>
      <c r="D15" s="70">
        <v>7913.5</v>
      </c>
      <c r="E15" s="71">
        <v>0.64</v>
      </c>
      <c r="F15" s="71">
        <v>0.06</v>
      </c>
      <c r="G15" s="125">
        <v>46.899999999999636</v>
      </c>
      <c r="H15" s="71">
        <v>0.58000000000000007</v>
      </c>
      <c r="I15" s="70" t="s">
        <v>143</v>
      </c>
      <c r="J15" s="70" t="s">
        <v>77</v>
      </c>
      <c r="K15" s="70" t="s">
        <v>81</v>
      </c>
      <c r="L15" s="70" t="s">
        <v>101</v>
      </c>
      <c r="M15" s="125">
        <v>142.21748400852991</v>
      </c>
      <c r="N15" s="70" t="s">
        <v>366</v>
      </c>
    </row>
    <row r="16" spans="1:34" s="94" customFormat="1" ht="18" customHeight="1" x14ac:dyDescent="0.25">
      <c r="A16" s="61">
        <v>44168</v>
      </c>
      <c r="B16" s="62">
        <v>0.52083333333333337</v>
      </c>
      <c r="C16" s="63">
        <v>7763</v>
      </c>
      <c r="D16" s="63">
        <v>7838</v>
      </c>
      <c r="E16" s="64">
        <v>1</v>
      </c>
      <c r="F16" s="64">
        <v>0.08</v>
      </c>
      <c r="G16" s="126">
        <f>D16-C16</f>
        <v>75</v>
      </c>
      <c r="H16" s="64">
        <f>E16-F16</f>
        <v>0.92</v>
      </c>
      <c r="I16" s="63" t="s">
        <v>119</v>
      </c>
      <c r="J16" s="63" t="s">
        <v>77</v>
      </c>
      <c r="K16" s="63" t="s">
        <v>100</v>
      </c>
      <c r="L16" s="63"/>
      <c r="M16" s="126">
        <f>H16*$M$5*1000/G16</f>
        <v>141.06666666666666</v>
      </c>
      <c r="N16" s="70" t="s">
        <v>367</v>
      </c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</row>
    <row r="17" spans="1:34" x14ac:dyDescent="0.25">
      <c r="A17" s="61">
        <v>44168</v>
      </c>
      <c r="B17" s="62">
        <v>0.3125</v>
      </c>
      <c r="C17" s="63">
        <v>7734</v>
      </c>
      <c r="D17" s="63">
        <v>7763</v>
      </c>
      <c r="E17" s="64">
        <v>1</v>
      </c>
      <c r="F17" s="64">
        <v>0.6</v>
      </c>
      <c r="G17" s="126">
        <f>D17-C17</f>
        <v>29</v>
      </c>
      <c r="H17" s="64">
        <f>E17-F17</f>
        <v>0.4</v>
      </c>
      <c r="I17" s="63" t="s">
        <v>175</v>
      </c>
      <c r="J17" s="63" t="s">
        <v>77</v>
      </c>
      <c r="K17" s="63" t="s">
        <v>100</v>
      </c>
      <c r="L17" s="63"/>
      <c r="M17" s="126">
        <f t="shared" ref="M17:M55" si="0">H17*$M$5*1000/G17</f>
        <v>158.62068965517244</v>
      </c>
      <c r="N17" s="70" t="s">
        <v>368</v>
      </c>
    </row>
    <row r="18" spans="1:34" x14ac:dyDescent="0.25">
      <c r="A18" s="61">
        <v>44167</v>
      </c>
      <c r="B18" s="62">
        <v>0.3125</v>
      </c>
      <c r="C18" s="63">
        <v>7698</v>
      </c>
      <c r="D18" s="63">
        <v>7734</v>
      </c>
      <c r="E18" s="64">
        <v>1</v>
      </c>
      <c r="F18" s="64">
        <v>0.54</v>
      </c>
      <c r="G18" s="126">
        <f>D18-C18</f>
        <v>36</v>
      </c>
      <c r="H18" s="64">
        <f>E18-F18</f>
        <v>0.45999999999999996</v>
      </c>
      <c r="I18" s="63" t="s">
        <v>175</v>
      </c>
      <c r="J18" s="63" t="s">
        <v>77</v>
      </c>
      <c r="K18" s="63" t="s">
        <v>100</v>
      </c>
      <c r="L18" s="63"/>
      <c r="M18" s="126">
        <f t="shared" si="0"/>
        <v>146.94444444444443</v>
      </c>
      <c r="N18" s="70" t="s">
        <v>369</v>
      </c>
    </row>
    <row r="19" spans="1:34" ht="30" x14ac:dyDescent="0.25">
      <c r="A19" s="68">
        <v>44166</v>
      </c>
      <c r="B19" s="69">
        <v>0.41666666666666669</v>
      </c>
      <c r="C19" s="70">
        <v>7646.3</v>
      </c>
      <c r="D19" s="70">
        <v>7697.7</v>
      </c>
      <c r="E19" s="70">
        <v>1</v>
      </c>
      <c r="F19" s="70">
        <v>0.23</v>
      </c>
      <c r="G19" s="125">
        <v>51.399999999999636</v>
      </c>
      <c r="H19" s="70">
        <v>0.77</v>
      </c>
      <c r="I19" s="70" t="s">
        <v>316</v>
      </c>
      <c r="J19" s="70" t="s">
        <v>77</v>
      </c>
      <c r="K19" s="70" t="s">
        <v>81</v>
      </c>
      <c r="L19" s="70" t="s">
        <v>89</v>
      </c>
      <c r="M19" s="126">
        <f t="shared" si="0"/>
        <v>172.27626459144091</v>
      </c>
      <c r="N19" s="70" t="s">
        <v>370</v>
      </c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</row>
    <row r="20" spans="1:34" s="94" customFormat="1" ht="18" customHeight="1" x14ac:dyDescent="0.25">
      <c r="A20" s="61">
        <v>44161</v>
      </c>
      <c r="B20" s="62">
        <v>0.64583333333333337</v>
      </c>
      <c r="C20" s="63">
        <v>7542</v>
      </c>
      <c r="D20" s="63">
        <v>7567</v>
      </c>
      <c r="E20" s="64">
        <v>1</v>
      </c>
      <c r="F20" s="64">
        <v>0.61</v>
      </c>
      <c r="G20" s="126">
        <f>D20-C20</f>
        <v>25</v>
      </c>
      <c r="H20" s="64">
        <f>E20-F20</f>
        <v>0.39</v>
      </c>
      <c r="I20" s="63" t="s">
        <v>301</v>
      </c>
      <c r="J20" s="63" t="s">
        <v>77</v>
      </c>
      <c r="K20" s="63" t="s">
        <v>100</v>
      </c>
      <c r="L20" s="63"/>
      <c r="M20" s="126">
        <f t="shared" si="0"/>
        <v>179.4</v>
      </c>
      <c r="N20" s="70" t="s">
        <v>371</v>
      </c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</row>
    <row r="21" spans="1:34" x14ac:dyDescent="0.25">
      <c r="A21" s="61">
        <v>44161</v>
      </c>
      <c r="B21" s="62">
        <v>0.3125</v>
      </c>
      <c r="C21" s="63">
        <v>7512</v>
      </c>
      <c r="D21" s="63">
        <v>7542</v>
      </c>
      <c r="E21" s="64">
        <v>1</v>
      </c>
      <c r="F21" s="64">
        <v>0.56000000000000005</v>
      </c>
      <c r="G21" s="126">
        <f>D21-C21</f>
        <v>30</v>
      </c>
      <c r="H21" s="64">
        <f>E21-F21</f>
        <v>0.43999999999999995</v>
      </c>
      <c r="I21" s="63" t="s">
        <v>175</v>
      </c>
      <c r="J21" s="63" t="s">
        <v>77</v>
      </c>
      <c r="K21" s="63" t="s">
        <v>100</v>
      </c>
      <c r="L21" s="63"/>
      <c r="M21" s="126">
        <f t="shared" si="0"/>
        <v>168.66666666666666</v>
      </c>
      <c r="N21" s="70" t="s">
        <v>372</v>
      </c>
    </row>
    <row r="22" spans="1:34" x14ac:dyDescent="0.25">
      <c r="A22" s="61">
        <v>44160</v>
      </c>
      <c r="B22" s="69">
        <v>0.51041666666666663</v>
      </c>
      <c r="C22" s="70">
        <v>7473.7</v>
      </c>
      <c r="D22" s="70">
        <v>7512</v>
      </c>
      <c r="E22" s="70">
        <v>0.76</v>
      </c>
      <c r="F22" s="70">
        <v>0.31</v>
      </c>
      <c r="G22" s="125">
        <v>38.300000000000182</v>
      </c>
      <c r="H22" s="70">
        <v>0.45</v>
      </c>
      <c r="I22" s="70" t="s">
        <v>300</v>
      </c>
      <c r="J22" s="70" t="s">
        <v>77</v>
      </c>
      <c r="K22" s="70" t="s">
        <v>100</v>
      </c>
      <c r="L22" s="70" t="s">
        <v>101</v>
      </c>
      <c r="M22" s="126">
        <f t="shared" si="0"/>
        <v>135.11749347258421</v>
      </c>
      <c r="N22" s="70" t="s">
        <v>373</v>
      </c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</row>
    <row r="23" spans="1:34" s="94" customFormat="1" ht="18" customHeight="1" x14ac:dyDescent="0.25">
      <c r="A23" s="61">
        <v>44160</v>
      </c>
      <c r="B23" s="62">
        <v>0.34375</v>
      </c>
      <c r="C23" s="63">
        <v>7459</v>
      </c>
      <c r="D23" s="63">
        <v>7473.7</v>
      </c>
      <c r="E23" s="64">
        <v>1</v>
      </c>
      <c r="F23" s="64">
        <v>0.76</v>
      </c>
      <c r="G23" s="126">
        <f>D23-C23</f>
        <v>14.699999999999818</v>
      </c>
      <c r="H23" s="64">
        <f>E23-F23</f>
        <v>0.24</v>
      </c>
      <c r="I23" s="70" t="s">
        <v>186</v>
      </c>
      <c r="J23" s="63" t="s">
        <v>77</v>
      </c>
      <c r="K23" s="63" t="s">
        <v>100</v>
      </c>
      <c r="L23" s="63" t="s">
        <v>101</v>
      </c>
      <c r="M23" s="126">
        <f t="shared" si="0"/>
        <v>187.75510204081866</v>
      </c>
      <c r="N23" s="70" t="s">
        <v>374</v>
      </c>
    </row>
    <row r="24" spans="1:34" s="94" customFormat="1" ht="12.75" customHeight="1" x14ac:dyDescent="0.25">
      <c r="A24" s="61">
        <v>44159</v>
      </c>
      <c r="B24" s="62">
        <v>0.80208333333333337</v>
      </c>
      <c r="C24" s="63">
        <v>7444.2</v>
      </c>
      <c r="D24" s="63">
        <v>7459</v>
      </c>
      <c r="E24" s="64">
        <v>0.63</v>
      </c>
      <c r="F24" s="64">
        <v>0.41</v>
      </c>
      <c r="G24" s="126">
        <f>D24-C24</f>
        <v>14.800000000000182</v>
      </c>
      <c r="H24" s="64">
        <f>E24-F24</f>
        <v>0.22000000000000003</v>
      </c>
      <c r="I24" s="70" t="s">
        <v>11</v>
      </c>
      <c r="J24" s="63" t="s">
        <v>77</v>
      </c>
      <c r="K24" s="63" t="s">
        <v>100</v>
      </c>
      <c r="L24" s="63" t="s">
        <v>101</v>
      </c>
      <c r="M24" s="126">
        <f t="shared" si="0"/>
        <v>170.94594594594386</v>
      </c>
      <c r="N24" s="70" t="s">
        <v>375</v>
      </c>
    </row>
    <row r="25" spans="1:34" s="94" customFormat="1" ht="12.75" customHeight="1" x14ac:dyDescent="0.25">
      <c r="A25" s="61">
        <v>44159</v>
      </c>
      <c r="B25" s="62">
        <v>0.5625</v>
      </c>
      <c r="C25" s="63">
        <v>7412</v>
      </c>
      <c r="D25" s="63">
        <v>7444</v>
      </c>
      <c r="E25" s="64">
        <v>0.79</v>
      </c>
      <c r="F25" s="64">
        <v>0.27</v>
      </c>
      <c r="G25" s="126">
        <f>D25-C25</f>
        <v>32</v>
      </c>
      <c r="H25" s="64">
        <f>E25-F25</f>
        <v>0.52</v>
      </c>
      <c r="I25" s="63" t="s">
        <v>301</v>
      </c>
      <c r="J25" s="63" t="s">
        <v>77</v>
      </c>
      <c r="K25" s="63" t="s">
        <v>100</v>
      </c>
      <c r="L25" s="63"/>
      <c r="M25" s="126">
        <f t="shared" si="0"/>
        <v>186.875</v>
      </c>
      <c r="N25" s="70" t="s">
        <v>376</v>
      </c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</row>
    <row r="26" spans="1:34" x14ac:dyDescent="0.25">
      <c r="A26" s="61">
        <v>44159</v>
      </c>
      <c r="B26" s="62">
        <v>0.3125</v>
      </c>
      <c r="C26" s="63">
        <v>7363</v>
      </c>
      <c r="D26" s="63">
        <v>7399</v>
      </c>
      <c r="E26" s="64">
        <v>1</v>
      </c>
      <c r="F26" s="64">
        <v>0.47</v>
      </c>
      <c r="G26" s="126">
        <f>D26-C26</f>
        <v>36</v>
      </c>
      <c r="H26" s="64">
        <f>E26-F26</f>
        <v>0.53</v>
      </c>
      <c r="I26" s="63" t="s">
        <v>301</v>
      </c>
      <c r="J26" s="63" t="s">
        <v>77</v>
      </c>
      <c r="K26" s="63" t="s">
        <v>100</v>
      </c>
      <c r="L26" s="63"/>
      <c r="M26" s="126">
        <f t="shared" si="0"/>
        <v>169.30555555555557</v>
      </c>
      <c r="N26" s="70" t="s">
        <v>359</v>
      </c>
    </row>
    <row r="27" spans="1:34" x14ac:dyDescent="0.25">
      <c r="A27" s="68">
        <v>44158</v>
      </c>
      <c r="B27" s="110">
        <v>0.52083333333333337</v>
      </c>
      <c r="C27" s="70">
        <v>7333.4</v>
      </c>
      <c r="D27" s="70">
        <v>7363.4</v>
      </c>
      <c r="E27" s="70">
        <v>1</v>
      </c>
      <c r="F27" s="70">
        <v>0.66</v>
      </c>
      <c r="G27" s="125">
        <v>30</v>
      </c>
      <c r="H27" s="70">
        <v>0.33999999999999997</v>
      </c>
      <c r="I27" s="70" t="s">
        <v>223</v>
      </c>
      <c r="J27" s="70" t="s">
        <v>77</v>
      </c>
      <c r="K27" s="70" t="s">
        <v>100</v>
      </c>
      <c r="L27" s="70" t="s">
        <v>101</v>
      </c>
      <c r="M27" s="126">
        <f t="shared" si="0"/>
        <v>130.33333333333331</v>
      </c>
      <c r="N27" s="70" t="s">
        <v>360</v>
      </c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4"/>
    </row>
    <row r="28" spans="1:34" s="94" customFormat="1" ht="18" customHeight="1" x14ac:dyDescent="0.25">
      <c r="A28" s="68">
        <v>44155</v>
      </c>
      <c r="B28" s="110">
        <v>0.47916666666666669</v>
      </c>
      <c r="C28" s="70">
        <v>7305</v>
      </c>
      <c r="D28" s="70">
        <v>7333</v>
      </c>
      <c r="E28" s="70">
        <v>0.77</v>
      </c>
      <c r="F28" s="70">
        <v>0.37</v>
      </c>
      <c r="G28" s="125">
        <v>28</v>
      </c>
      <c r="H28" s="70">
        <v>0.4</v>
      </c>
      <c r="I28" s="70" t="s">
        <v>297</v>
      </c>
      <c r="J28" s="70" t="s">
        <v>78</v>
      </c>
      <c r="K28" s="70" t="s">
        <v>100</v>
      </c>
      <c r="L28" s="70" t="s">
        <v>101</v>
      </c>
      <c r="M28" s="126">
        <f t="shared" si="0"/>
        <v>164.28571428571431</v>
      </c>
      <c r="N28" s="70" t="s">
        <v>361</v>
      </c>
    </row>
    <row r="29" spans="1:34" s="94" customFormat="1" x14ac:dyDescent="0.25">
      <c r="A29" s="61">
        <v>44133</v>
      </c>
      <c r="B29" s="62">
        <v>0.5625</v>
      </c>
      <c r="C29" s="63">
        <v>7278.5</v>
      </c>
      <c r="D29" s="63">
        <v>7305.7</v>
      </c>
      <c r="E29" s="64">
        <v>1</v>
      </c>
      <c r="F29" s="64">
        <v>0.77</v>
      </c>
      <c r="G29" s="126">
        <v>27.199999999999818</v>
      </c>
      <c r="H29" s="64">
        <v>0.22999999999999998</v>
      </c>
      <c r="I29" s="70" t="s">
        <v>280</v>
      </c>
      <c r="J29" s="63" t="s">
        <v>77</v>
      </c>
      <c r="K29" s="63" t="s">
        <v>100</v>
      </c>
      <c r="L29" s="63" t="s">
        <v>101</v>
      </c>
      <c r="M29" s="126">
        <f t="shared" si="0"/>
        <v>97.242647058824161</v>
      </c>
      <c r="N29" s="70" t="s">
        <v>362</v>
      </c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</row>
    <row r="30" spans="1:34" x14ac:dyDescent="0.25">
      <c r="A30" s="61">
        <v>44127</v>
      </c>
      <c r="B30" s="62">
        <v>0.51041666666666663</v>
      </c>
      <c r="C30" s="63">
        <v>7252.7</v>
      </c>
      <c r="D30" s="63">
        <v>7278.5</v>
      </c>
      <c r="E30" s="64">
        <v>1</v>
      </c>
      <c r="F30" s="64">
        <v>0.68</v>
      </c>
      <c r="G30" s="126">
        <v>25.800000000000182</v>
      </c>
      <c r="H30" s="64">
        <v>0.31999999999999995</v>
      </c>
      <c r="I30" s="63" t="s">
        <v>275</v>
      </c>
      <c r="J30" s="63" t="s">
        <v>77</v>
      </c>
      <c r="K30" s="63" t="s">
        <v>100</v>
      </c>
      <c r="L30" s="63" t="s">
        <v>157</v>
      </c>
      <c r="M30" s="126">
        <f t="shared" si="0"/>
        <v>142.63565891472763</v>
      </c>
      <c r="N30" s="70" t="s">
        <v>363</v>
      </c>
    </row>
    <row r="31" spans="1:34" x14ac:dyDescent="0.25">
      <c r="A31" s="61">
        <v>44126</v>
      </c>
      <c r="B31" s="62">
        <v>0.5625</v>
      </c>
      <c r="C31" s="63">
        <v>7209.3</v>
      </c>
      <c r="D31" s="63">
        <v>7252.7</v>
      </c>
      <c r="E31" s="64">
        <v>0.79</v>
      </c>
      <c r="F31" s="64">
        <v>0.4</v>
      </c>
      <c r="G31" s="126">
        <v>43.399999999999636</v>
      </c>
      <c r="H31" s="64">
        <v>0.39</v>
      </c>
      <c r="I31" s="63" t="s">
        <v>273</v>
      </c>
      <c r="J31" s="63" t="s">
        <v>77</v>
      </c>
      <c r="K31" s="63" t="s">
        <v>100</v>
      </c>
      <c r="L31" s="63" t="s">
        <v>101</v>
      </c>
      <c r="M31" s="126">
        <f t="shared" si="0"/>
        <v>103.34101382488566</v>
      </c>
      <c r="N31" s="70" t="s">
        <v>364</v>
      </c>
    </row>
    <row r="32" spans="1:34" x14ac:dyDescent="0.25">
      <c r="A32" s="61">
        <v>44125</v>
      </c>
      <c r="B32" s="62">
        <v>13</v>
      </c>
      <c r="C32" s="63">
        <v>7193.4</v>
      </c>
      <c r="D32" s="63">
        <v>7209.4</v>
      </c>
      <c r="E32" s="64">
        <v>1</v>
      </c>
      <c r="F32" s="64">
        <v>0.81</v>
      </c>
      <c r="G32" s="126">
        <v>16</v>
      </c>
      <c r="H32" s="64">
        <v>0.18999999999999995</v>
      </c>
      <c r="I32" s="70" t="s">
        <v>195</v>
      </c>
      <c r="J32" s="63" t="s">
        <v>77</v>
      </c>
      <c r="K32" s="63" t="s">
        <v>100</v>
      </c>
      <c r="L32" s="63" t="s">
        <v>157</v>
      </c>
      <c r="M32" s="126">
        <f t="shared" si="0"/>
        <v>136.56249999999997</v>
      </c>
      <c r="N32" s="70" t="s">
        <v>365</v>
      </c>
    </row>
    <row r="33" spans="1:34" x14ac:dyDescent="0.25">
      <c r="A33" s="61">
        <v>44125</v>
      </c>
      <c r="B33" s="62">
        <v>0.52083333333333337</v>
      </c>
      <c r="C33" s="63">
        <v>7193.4</v>
      </c>
      <c r="D33" s="63">
        <v>7209.4</v>
      </c>
      <c r="E33" s="64">
        <v>1</v>
      </c>
      <c r="F33" s="64">
        <v>0.81</v>
      </c>
      <c r="G33" s="126">
        <v>16</v>
      </c>
      <c r="H33" s="64">
        <v>0.18999999999999995</v>
      </c>
      <c r="I33" s="63" t="s">
        <v>269</v>
      </c>
      <c r="J33" s="63" t="s">
        <v>77</v>
      </c>
      <c r="K33" s="63" t="s">
        <v>100</v>
      </c>
      <c r="L33" s="63"/>
      <c r="M33" s="126">
        <f t="shared" si="0"/>
        <v>136.56249999999997</v>
      </c>
      <c r="N33" s="70" t="s">
        <v>366</v>
      </c>
    </row>
    <row r="34" spans="1:34" x14ac:dyDescent="0.25">
      <c r="A34" s="61">
        <v>44124</v>
      </c>
      <c r="B34" s="62">
        <v>0.625</v>
      </c>
      <c r="C34" s="63">
        <v>7140</v>
      </c>
      <c r="D34" s="63">
        <v>7193.4</v>
      </c>
      <c r="E34" s="64">
        <v>0.77</v>
      </c>
      <c r="F34" s="64">
        <v>0.23</v>
      </c>
      <c r="G34" s="126">
        <v>53.399999999999636</v>
      </c>
      <c r="H34" s="64">
        <v>0.54</v>
      </c>
      <c r="I34" s="63" t="s">
        <v>268</v>
      </c>
      <c r="J34" s="63" t="s">
        <v>77</v>
      </c>
      <c r="K34" s="63" t="s">
        <v>100</v>
      </c>
      <c r="L34" s="63"/>
      <c r="M34" s="126">
        <f t="shared" si="0"/>
        <v>116.29213483146148</v>
      </c>
      <c r="N34" s="70" t="s">
        <v>367</v>
      </c>
    </row>
    <row r="35" spans="1:34" x14ac:dyDescent="0.25">
      <c r="A35" s="61">
        <v>44124</v>
      </c>
      <c r="B35" s="62">
        <v>0.58333333333333337</v>
      </c>
      <c r="C35" s="63">
        <v>7115.4</v>
      </c>
      <c r="D35" s="63">
        <v>7140</v>
      </c>
      <c r="E35" s="64">
        <v>1</v>
      </c>
      <c r="F35" s="64">
        <v>0.69</v>
      </c>
      <c r="G35" s="126">
        <v>24.600000000000364</v>
      </c>
      <c r="H35" s="64">
        <v>0.31000000000000005</v>
      </c>
      <c r="I35" s="63" t="s">
        <v>147</v>
      </c>
      <c r="J35" s="63" t="s">
        <v>77</v>
      </c>
      <c r="K35" s="63" t="s">
        <v>81</v>
      </c>
      <c r="L35" s="63"/>
      <c r="M35" s="126">
        <f t="shared" si="0"/>
        <v>144.91869918698976</v>
      </c>
      <c r="N35" s="70" t="s">
        <v>368</v>
      </c>
    </row>
    <row r="36" spans="1:34" x14ac:dyDescent="0.25">
      <c r="A36" s="61">
        <v>44123</v>
      </c>
      <c r="B36" s="62">
        <v>0.5</v>
      </c>
      <c r="C36" s="63">
        <v>7083</v>
      </c>
      <c r="D36" s="63">
        <v>7115.4</v>
      </c>
      <c r="E36" s="64">
        <v>1</v>
      </c>
      <c r="F36" s="64">
        <v>0.69</v>
      </c>
      <c r="G36" s="126">
        <v>32.399999999999636</v>
      </c>
      <c r="H36" s="64">
        <v>0.31000000000000005</v>
      </c>
      <c r="I36" s="63" t="s">
        <v>267</v>
      </c>
      <c r="J36" s="63" t="s">
        <v>77</v>
      </c>
      <c r="K36" s="63" t="s">
        <v>100</v>
      </c>
      <c r="L36" s="63"/>
      <c r="M36" s="126">
        <f t="shared" si="0"/>
        <v>110.03086419753211</v>
      </c>
      <c r="N36" s="70" t="s">
        <v>369</v>
      </c>
    </row>
    <row r="37" spans="1:34" x14ac:dyDescent="0.25">
      <c r="A37" s="61">
        <v>44119</v>
      </c>
      <c r="B37" s="62">
        <v>0.3125</v>
      </c>
      <c r="C37" s="63">
        <v>7022</v>
      </c>
      <c r="D37" s="63">
        <v>7083</v>
      </c>
      <c r="E37" s="64">
        <v>1</v>
      </c>
      <c r="F37" s="64">
        <v>0.25</v>
      </c>
      <c r="G37" s="126">
        <f>D37-C37</f>
        <v>61</v>
      </c>
      <c r="H37" s="64">
        <f>E37-F37</f>
        <v>0.75</v>
      </c>
      <c r="I37" s="63" t="s">
        <v>175</v>
      </c>
      <c r="J37" s="63" t="s">
        <v>77</v>
      </c>
      <c r="K37" s="63" t="s">
        <v>100</v>
      </c>
      <c r="L37" s="63"/>
      <c r="M37" s="126">
        <f t="shared" si="0"/>
        <v>141.39344262295083</v>
      </c>
      <c r="N37" s="70" t="s">
        <v>370</v>
      </c>
    </row>
    <row r="38" spans="1:34" x14ac:dyDescent="0.25">
      <c r="A38" s="61">
        <v>44118</v>
      </c>
      <c r="B38" s="62">
        <v>0.45833333333333331</v>
      </c>
      <c r="C38" s="63">
        <v>6996</v>
      </c>
      <c r="D38" s="63">
        <v>7022</v>
      </c>
      <c r="E38" s="64">
        <v>1</v>
      </c>
      <c r="F38" s="64">
        <v>0.69</v>
      </c>
      <c r="G38" s="126">
        <v>26</v>
      </c>
      <c r="H38" s="64">
        <v>0.31000000000000005</v>
      </c>
      <c r="I38" s="63" t="s">
        <v>261</v>
      </c>
      <c r="J38" s="63" t="s">
        <v>77</v>
      </c>
      <c r="K38" s="63" t="s">
        <v>81</v>
      </c>
      <c r="L38" s="63"/>
      <c r="M38" s="126">
        <f t="shared" si="0"/>
        <v>137.11538461538464</v>
      </c>
      <c r="N38" s="70" t="s">
        <v>371</v>
      </c>
    </row>
    <row r="39" spans="1:34" x14ac:dyDescent="0.25">
      <c r="A39" s="61">
        <v>44117</v>
      </c>
      <c r="B39" s="62">
        <v>0.5</v>
      </c>
      <c r="C39" s="63">
        <v>6936.3</v>
      </c>
      <c r="D39" s="63">
        <v>6962.9</v>
      </c>
      <c r="E39" s="64">
        <v>0.54</v>
      </c>
      <c r="F39" s="64">
        <v>0.26</v>
      </c>
      <c r="G39" s="126">
        <v>26.599999999999454</v>
      </c>
      <c r="H39" s="64">
        <v>0.28000000000000003</v>
      </c>
      <c r="I39" s="63" t="s">
        <v>162</v>
      </c>
      <c r="J39" s="63" t="s">
        <v>77</v>
      </c>
      <c r="K39" s="63" t="s">
        <v>100</v>
      </c>
      <c r="L39" s="63"/>
      <c r="M39" s="126">
        <f t="shared" si="0"/>
        <v>121.05263157894986</v>
      </c>
      <c r="N39" s="70" t="s">
        <v>372</v>
      </c>
    </row>
    <row r="40" spans="1:34" x14ac:dyDescent="0.25">
      <c r="A40" s="83">
        <v>44117</v>
      </c>
      <c r="B40" s="93">
        <v>0.5625</v>
      </c>
      <c r="C40" s="82">
        <v>6936.3</v>
      </c>
      <c r="D40" s="63">
        <v>6962.9</v>
      </c>
      <c r="E40" s="64">
        <v>0.54</v>
      </c>
      <c r="F40" s="64">
        <v>0.26</v>
      </c>
      <c r="G40" s="126">
        <v>26.599999999999454</v>
      </c>
      <c r="H40" s="64">
        <v>0.28000000000000003</v>
      </c>
      <c r="I40" s="63" t="s">
        <v>246</v>
      </c>
      <c r="J40" s="63" t="s">
        <v>77</v>
      </c>
      <c r="K40" s="63" t="s">
        <v>81</v>
      </c>
      <c r="L40" s="63" t="s">
        <v>101</v>
      </c>
      <c r="M40" s="126">
        <f t="shared" si="0"/>
        <v>121.05263157894986</v>
      </c>
      <c r="N40" s="70" t="s">
        <v>373</v>
      </c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</row>
    <row r="41" spans="1:34" s="63" customFormat="1" x14ac:dyDescent="0.25">
      <c r="A41" s="61">
        <v>44117</v>
      </c>
      <c r="B41" s="62">
        <v>0.3125</v>
      </c>
      <c r="C41" s="63">
        <v>6963</v>
      </c>
      <c r="D41" s="63">
        <v>6996</v>
      </c>
      <c r="E41" s="64">
        <v>0.43</v>
      </c>
      <c r="F41" s="64">
        <v>0.13</v>
      </c>
      <c r="G41" s="126">
        <f>D41-C41</f>
        <v>33</v>
      </c>
      <c r="H41" s="64">
        <f>E41-F41</f>
        <v>0.3</v>
      </c>
      <c r="I41" s="63" t="s">
        <v>175</v>
      </c>
      <c r="J41" s="63" t="s">
        <v>77</v>
      </c>
      <c r="K41" s="63" t="s">
        <v>100</v>
      </c>
      <c r="M41" s="126">
        <f t="shared" si="0"/>
        <v>104.54545454545453</v>
      </c>
      <c r="N41" s="70" t="s">
        <v>374</v>
      </c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</row>
    <row r="42" spans="1:34" x14ac:dyDescent="0.25">
      <c r="A42" s="61">
        <v>44117</v>
      </c>
      <c r="B42" s="62">
        <v>0.52083333333333337</v>
      </c>
      <c r="C42" s="63">
        <v>6911</v>
      </c>
      <c r="D42" s="63">
        <v>6930</v>
      </c>
      <c r="E42" s="64">
        <v>0.77</v>
      </c>
      <c r="F42" s="64">
        <v>0.5</v>
      </c>
      <c r="G42" s="126">
        <v>19</v>
      </c>
      <c r="H42" s="64">
        <v>0.27</v>
      </c>
      <c r="I42" s="63" t="s">
        <v>218</v>
      </c>
      <c r="J42" s="63" t="s">
        <v>77</v>
      </c>
      <c r="K42" s="63" t="s">
        <v>100</v>
      </c>
      <c r="L42" s="63" t="s">
        <v>157</v>
      </c>
      <c r="M42" s="126">
        <f t="shared" si="0"/>
        <v>163.42105263157896</v>
      </c>
      <c r="N42" s="70" t="s">
        <v>375</v>
      </c>
    </row>
    <row r="43" spans="1:34" x14ac:dyDescent="0.25">
      <c r="A43" s="61">
        <v>44116</v>
      </c>
      <c r="B43" s="62">
        <v>0.5625</v>
      </c>
      <c r="C43" s="63">
        <v>6887</v>
      </c>
      <c r="D43" s="63">
        <v>6911.1</v>
      </c>
      <c r="E43" s="64">
        <v>1</v>
      </c>
      <c r="F43" s="64">
        <v>0.77</v>
      </c>
      <c r="G43" s="126">
        <v>24.100000000000364</v>
      </c>
      <c r="H43" s="64">
        <v>0.22999999999999998</v>
      </c>
      <c r="I43" s="63" t="s">
        <v>197</v>
      </c>
      <c r="J43" s="63" t="s">
        <v>77</v>
      </c>
      <c r="K43" s="63" t="s">
        <v>100</v>
      </c>
      <c r="L43" s="63" t="s">
        <v>101</v>
      </c>
      <c r="M43" s="126">
        <f t="shared" si="0"/>
        <v>109.75103734439666</v>
      </c>
      <c r="N43" s="70" t="s">
        <v>376</v>
      </c>
    </row>
    <row r="44" spans="1:34" x14ac:dyDescent="0.25">
      <c r="A44" s="61">
        <v>44113</v>
      </c>
      <c r="B44" s="62">
        <v>0.41666666666666669</v>
      </c>
      <c r="C44" s="63">
        <v>6870</v>
      </c>
      <c r="D44" s="63">
        <v>6887</v>
      </c>
      <c r="E44" s="64">
        <v>1</v>
      </c>
      <c r="F44" s="64">
        <v>0.84</v>
      </c>
      <c r="G44" s="126">
        <v>17</v>
      </c>
      <c r="H44" s="64">
        <v>0.16000000000000003</v>
      </c>
      <c r="I44" s="63" t="s">
        <v>254</v>
      </c>
      <c r="J44" s="63" t="s">
        <v>78</v>
      </c>
      <c r="K44" s="63" t="s">
        <v>100</v>
      </c>
      <c r="L44" s="63"/>
      <c r="M44" s="126">
        <f t="shared" si="0"/>
        <v>108.23529411764707</v>
      </c>
      <c r="N44" s="70" t="s">
        <v>359</v>
      </c>
    </row>
    <row r="45" spans="1:34" x14ac:dyDescent="0.25">
      <c r="A45" s="61">
        <v>44112</v>
      </c>
      <c r="B45" s="62">
        <v>0.3125</v>
      </c>
      <c r="C45" s="63">
        <v>6843.3</v>
      </c>
      <c r="D45" s="63">
        <v>6870</v>
      </c>
      <c r="E45" s="64">
        <v>1</v>
      </c>
      <c r="F45" s="64">
        <v>0.73</v>
      </c>
      <c r="G45" s="126">
        <f>D45-C45</f>
        <v>26.699999999999818</v>
      </c>
      <c r="H45" s="64">
        <f>E45-F45</f>
        <v>0.27</v>
      </c>
      <c r="I45" s="63" t="s">
        <v>175</v>
      </c>
      <c r="J45" s="63" t="s">
        <v>77</v>
      </c>
      <c r="K45" s="63" t="s">
        <v>100</v>
      </c>
      <c r="L45" s="63"/>
      <c r="M45" s="126">
        <f t="shared" si="0"/>
        <v>116.29213483146148</v>
      </c>
      <c r="N45" s="70" t="s">
        <v>360</v>
      </c>
    </row>
    <row r="46" spans="1:34" x14ac:dyDescent="0.25">
      <c r="A46" s="61">
        <v>44111</v>
      </c>
      <c r="B46" s="62">
        <v>0.45833333333333331</v>
      </c>
      <c r="C46" s="63">
        <v>6805.9</v>
      </c>
      <c r="D46" s="63">
        <v>6843.3</v>
      </c>
      <c r="E46" s="64">
        <v>0.76</v>
      </c>
      <c r="F46" s="64">
        <v>0.31</v>
      </c>
      <c r="G46" s="126">
        <v>37.400000000000546</v>
      </c>
      <c r="H46" s="64">
        <v>0.45</v>
      </c>
      <c r="I46" s="63" t="s">
        <v>251</v>
      </c>
      <c r="J46" s="63" t="s">
        <v>77</v>
      </c>
      <c r="K46" s="63" t="s">
        <v>81</v>
      </c>
      <c r="L46" s="63" t="s">
        <v>89</v>
      </c>
      <c r="M46" s="126">
        <f t="shared" si="0"/>
        <v>138.36898395721724</v>
      </c>
      <c r="N46" s="70" t="s">
        <v>361</v>
      </c>
    </row>
    <row r="47" spans="1:34" x14ac:dyDescent="0.25">
      <c r="A47" s="61">
        <v>44110</v>
      </c>
      <c r="B47" s="62">
        <v>0.56944444444444442</v>
      </c>
      <c r="C47" s="63">
        <v>6777.1</v>
      </c>
      <c r="D47" s="63">
        <v>6805.9</v>
      </c>
      <c r="E47" s="64">
        <v>1</v>
      </c>
      <c r="F47" s="64">
        <v>0.76</v>
      </c>
      <c r="G47" s="126">
        <v>28.799999999999272</v>
      </c>
      <c r="H47" s="64">
        <v>0.24</v>
      </c>
      <c r="I47" s="63" t="s">
        <v>246</v>
      </c>
      <c r="J47" s="63" t="s">
        <v>77</v>
      </c>
      <c r="K47" s="63" t="s">
        <v>100</v>
      </c>
      <c r="L47" s="63" t="s">
        <v>101</v>
      </c>
      <c r="M47" s="126">
        <f t="shared" si="0"/>
        <v>95.833333333335759</v>
      </c>
      <c r="N47" s="70" t="s">
        <v>362</v>
      </c>
    </row>
    <row r="48" spans="1:34" x14ac:dyDescent="0.25">
      <c r="A48" s="61">
        <v>44106</v>
      </c>
      <c r="B48" s="62">
        <v>0.70138888888888884</v>
      </c>
      <c r="C48" s="63">
        <v>6751.8</v>
      </c>
      <c r="D48" s="63">
        <v>6777.1</v>
      </c>
      <c r="E48" s="64">
        <v>0.98</v>
      </c>
      <c r="F48" s="64">
        <v>0.8</v>
      </c>
      <c r="G48" s="126">
        <v>25.300000000000182</v>
      </c>
      <c r="H48" s="64">
        <v>0.17999999999999994</v>
      </c>
      <c r="I48" s="63" t="s">
        <v>120</v>
      </c>
      <c r="J48" s="63" t="s">
        <v>77</v>
      </c>
      <c r="K48" s="63" t="s">
        <v>81</v>
      </c>
      <c r="L48" s="63" t="s">
        <v>157</v>
      </c>
      <c r="M48" s="126">
        <f t="shared" si="0"/>
        <v>81.818181818181216</v>
      </c>
      <c r="N48" s="70" t="s">
        <v>363</v>
      </c>
    </row>
    <row r="49" spans="1:14" x14ac:dyDescent="0.25">
      <c r="A49" s="61">
        <v>44106</v>
      </c>
      <c r="B49" s="62">
        <v>0.5</v>
      </c>
      <c r="C49" s="63">
        <v>6747</v>
      </c>
      <c r="D49" s="63">
        <v>6751</v>
      </c>
      <c r="E49" s="64">
        <v>0.89</v>
      </c>
      <c r="F49" s="64">
        <v>0.84</v>
      </c>
      <c r="G49" s="126">
        <v>4</v>
      </c>
      <c r="H49" s="64">
        <v>0.05</v>
      </c>
      <c r="I49" s="63" t="s">
        <v>249</v>
      </c>
      <c r="J49" s="63" t="s">
        <v>77</v>
      </c>
      <c r="K49" s="63" t="s">
        <v>100</v>
      </c>
      <c r="L49" s="63" t="s">
        <v>157</v>
      </c>
      <c r="M49" s="126">
        <f t="shared" si="0"/>
        <v>143.75000000000003</v>
      </c>
      <c r="N49" s="70" t="s">
        <v>364</v>
      </c>
    </row>
    <row r="50" spans="1:14" x14ac:dyDescent="0.25">
      <c r="A50" s="61">
        <v>44105</v>
      </c>
      <c r="B50" s="62">
        <v>0.65625</v>
      </c>
      <c r="C50" s="63">
        <v>6738.3</v>
      </c>
      <c r="D50" s="63">
        <v>6747.5</v>
      </c>
      <c r="E50" s="64">
        <v>1</v>
      </c>
      <c r="F50" s="64">
        <v>0.89</v>
      </c>
      <c r="G50" s="126">
        <v>9.1999999999998181</v>
      </c>
      <c r="H50" s="64">
        <v>0.10999999999999999</v>
      </c>
      <c r="I50" s="63" t="s">
        <v>186</v>
      </c>
      <c r="J50" s="63" t="s">
        <v>77</v>
      </c>
      <c r="K50" s="63" t="s">
        <v>81</v>
      </c>
      <c r="L50" s="63" t="s">
        <v>157</v>
      </c>
      <c r="M50" s="126">
        <f t="shared" si="0"/>
        <v>137.50000000000273</v>
      </c>
      <c r="N50" s="70" t="s">
        <v>365</v>
      </c>
    </row>
    <row r="51" spans="1:14" x14ac:dyDescent="0.25">
      <c r="A51" s="61">
        <v>44104</v>
      </c>
      <c r="B51" s="62">
        <v>0.66666666666666663</v>
      </c>
      <c r="C51" s="63">
        <v>6711.6</v>
      </c>
      <c r="D51" s="63">
        <v>6738.3</v>
      </c>
      <c r="E51" s="64">
        <v>0.78</v>
      </c>
      <c r="F51" s="64">
        <v>0.48</v>
      </c>
      <c r="G51" s="126">
        <v>26.699999999999818</v>
      </c>
      <c r="H51" s="64">
        <v>0.30000000000000004</v>
      </c>
      <c r="I51" s="63" t="s">
        <v>241</v>
      </c>
      <c r="J51" s="63" t="s">
        <v>77</v>
      </c>
      <c r="K51" s="63" t="s">
        <v>100</v>
      </c>
      <c r="L51" s="63"/>
      <c r="M51" s="126">
        <f t="shared" si="0"/>
        <v>129.21348314606831</v>
      </c>
      <c r="N51" s="70" t="s">
        <v>366</v>
      </c>
    </row>
    <row r="52" spans="1:14" x14ac:dyDescent="0.25">
      <c r="A52" s="61">
        <v>44104</v>
      </c>
      <c r="B52" s="62">
        <v>0.57638888888888895</v>
      </c>
      <c r="C52" s="63">
        <v>6684</v>
      </c>
      <c r="D52" s="63">
        <v>6711.6</v>
      </c>
      <c r="E52" s="64">
        <v>1</v>
      </c>
      <c r="F52" s="64">
        <v>0.78</v>
      </c>
      <c r="G52" s="126">
        <v>27.600000000000364</v>
      </c>
      <c r="H52" s="64">
        <v>0.21999999999999997</v>
      </c>
      <c r="I52" s="63" t="s">
        <v>240</v>
      </c>
      <c r="J52" s="63" t="s">
        <v>77</v>
      </c>
      <c r="K52" s="63" t="s">
        <v>100</v>
      </c>
      <c r="L52" s="63" t="s">
        <v>101</v>
      </c>
      <c r="M52" s="126">
        <f t="shared" si="0"/>
        <v>91.666666666665463</v>
      </c>
      <c r="N52" s="70" t="s">
        <v>367</v>
      </c>
    </row>
    <row r="53" spans="1:14" x14ac:dyDescent="0.25">
      <c r="A53" s="61">
        <v>44104</v>
      </c>
      <c r="B53" s="62">
        <v>0.34375</v>
      </c>
      <c r="C53" s="63">
        <v>6659.8</v>
      </c>
      <c r="D53" s="63">
        <v>6684</v>
      </c>
      <c r="E53" s="64">
        <v>1</v>
      </c>
      <c r="F53" s="64">
        <v>0.69</v>
      </c>
      <c r="G53" s="126">
        <v>24.199999999999818</v>
      </c>
      <c r="H53" s="64">
        <v>0.31000000000000005</v>
      </c>
      <c r="I53" s="63" t="s">
        <v>13</v>
      </c>
      <c r="J53" s="63" t="s">
        <v>77</v>
      </c>
      <c r="K53" s="63" t="s">
        <v>100</v>
      </c>
      <c r="L53" s="63" t="s">
        <v>101</v>
      </c>
      <c r="M53" s="126">
        <f t="shared" si="0"/>
        <v>147.314049586778</v>
      </c>
      <c r="N53" s="70" t="s">
        <v>368</v>
      </c>
    </row>
    <row r="54" spans="1:14" x14ac:dyDescent="0.25">
      <c r="A54" s="61">
        <v>44103</v>
      </c>
      <c r="B54" s="62">
        <v>0.79166666666666663</v>
      </c>
      <c r="C54" s="63">
        <v>6645</v>
      </c>
      <c r="D54" s="63">
        <v>6659.8</v>
      </c>
      <c r="E54" s="64">
        <v>1</v>
      </c>
      <c r="F54" s="64">
        <v>0.84</v>
      </c>
      <c r="G54" s="126">
        <v>14.800000000000182</v>
      </c>
      <c r="H54" s="64">
        <v>0.16000000000000003</v>
      </c>
      <c r="I54" s="63" t="s">
        <v>11</v>
      </c>
      <c r="J54" s="63" t="s">
        <v>77</v>
      </c>
      <c r="K54" s="63" t="s">
        <v>100</v>
      </c>
      <c r="L54" s="63" t="s">
        <v>101</v>
      </c>
      <c r="M54" s="126">
        <f t="shared" si="0"/>
        <v>124.32432432432282</v>
      </c>
      <c r="N54" s="70" t="s">
        <v>369</v>
      </c>
    </row>
    <row r="55" spans="1:14" x14ac:dyDescent="0.25">
      <c r="A55" s="61">
        <v>44103</v>
      </c>
      <c r="B55" s="62">
        <v>0.57291666666666663</v>
      </c>
      <c r="C55" s="63">
        <v>6630</v>
      </c>
      <c r="D55" s="63">
        <v>6644</v>
      </c>
      <c r="E55" s="64">
        <v>1</v>
      </c>
      <c r="F55" s="64">
        <v>0.84</v>
      </c>
      <c r="G55" s="126">
        <v>14</v>
      </c>
      <c r="H55" s="64">
        <v>0.16000000000000003</v>
      </c>
      <c r="I55" s="63" t="s">
        <v>120</v>
      </c>
      <c r="J55" s="63" t="s">
        <v>77</v>
      </c>
      <c r="K55" s="63" t="s">
        <v>100</v>
      </c>
      <c r="L55" s="63" t="s">
        <v>101</v>
      </c>
      <c r="M55" s="126">
        <f t="shared" si="0"/>
        <v>131.42857142857144</v>
      </c>
      <c r="N55" s="70" t="s">
        <v>370</v>
      </c>
    </row>
    <row r="56" spans="1:14" x14ac:dyDescent="0.25">
      <c r="A56" s="61">
        <v>44098</v>
      </c>
      <c r="B56" s="62">
        <v>0.625</v>
      </c>
      <c r="C56" s="63">
        <v>6592</v>
      </c>
      <c r="D56" s="63">
        <v>6630</v>
      </c>
      <c r="E56" s="64">
        <v>0.56999999999999995</v>
      </c>
      <c r="F56" s="64">
        <v>0.2</v>
      </c>
      <c r="G56" s="126">
        <v>38</v>
      </c>
      <c r="H56" s="64">
        <v>0.36999999999999994</v>
      </c>
      <c r="I56" s="63" t="s">
        <v>175</v>
      </c>
      <c r="J56" s="63" t="s">
        <v>77</v>
      </c>
      <c r="K56" s="63" t="s">
        <v>100</v>
      </c>
      <c r="L56" s="63"/>
      <c r="M56" s="126">
        <v>111.97368421052629</v>
      </c>
      <c r="N56" s="70" t="s">
        <v>371</v>
      </c>
    </row>
    <row r="57" spans="1:14" x14ac:dyDescent="0.25">
      <c r="A57" s="61">
        <v>44098</v>
      </c>
      <c r="B57" s="62">
        <v>0.625</v>
      </c>
      <c r="C57" s="63">
        <v>6568.4</v>
      </c>
      <c r="D57" s="63">
        <v>6592</v>
      </c>
      <c r="E57" s="64">
        <v>0.87</v>
      </c>
      <c r="F57" s="64">
        <v>0.56999999999999995</v>
      </c>
      <c r="G57" s="126">
        <v>23.600000000000364</v>
      </c>
      <c r="H57" s="64">
        <v>0.30000000000000004</v>
      </c>
      <c r="I57" s="63" t="s">
        <v>196</v>
      </c>
      <c r="J57" s="63" t="s">
        <v>77</v>
      </c>
      <c r="K57" s="63" t="s">
        <v>100</v>
      </c>
      <c r="L57" s="63"/>
      <c r="M57" s="126">
        <v>146.18644067796387</v>
      </c>
      <c r="N57" s="70" t="s">
        <v>372</v>
      </c>
    </row>
    <row r="58" spans="1:14" x14ac:dyDescent="0.25">
      <c r="A58" s="61">
        <v>44098</v>
      </c>
      <c r="B58" s="62">
        <v>0.30208333333333331</v>
      </c>
      <c r="C58" s="63">
        <v>6553.7</v>
      </c>
      <c r="D58" s="63">
        <v>6568.4</v>
      </c>
      <c r="E58" s="64">
        <v>1</v>
      </c>
      <c r="F58" s="64">
        <v>0.87</v>
      </c>
      <c r="G58" s="126">
        <v>14.699999999999818</v>
      </c>
      <c r="H58" s="64">
        <v>0.13</v>
      </c>
      <c r="I58" s="63" t="s">
        <v>186</v>
      </c>
      <c r="J58" s="63" t="s">
        <v>77</v>
      </c>
      <c r="K58" s="63" t="s">
        <v>100</v>
      </c>
      <c r="L58" s="63" t="s">
        <v>101</v>
      </c>
      <c r="M58" s="126">
        <f>H58*$M$5*1000/G58</f>
        <v>101.70068027211011</v>
      </c>
      <c r="N58" s="70" t="s">
        <v>373</v>
      </c>
    </row>
    <row r="59" spans="1:14" x14ac:dyDescent="0.25">
      <c r="A59" s="61">
        <v>44097</v>
      </c>
      <c r="B59" s="62">
        <v>0.77083333333333337</v>
      </c>
      <c r="C59" s="63">
        <v>6538.6</v>
      </c>
      <c r="D59" s="63">
        <v>6553.7</v>
      </c>
      <c r="E59" s="64">
        <v>0.79</v>
      </c>
      <c r="F59" s="64">
        <v>0.61</v>
      </c>
      <c r="G59" s="126">
        <v>15.099999999999454</v>
      </c>
      <c r="H59" s="64">
        <v>0.18000000000000005</v>
      </c>
      <c r="I59" s="63" t="s">
        <v>11</v>
      </c>
      <c r="J59" s="63" t="s">
        <v>77</v>
      </c>
      <c r="K59" s="63" t="s">
        <v>100</v>
      </c>
      <c r="L59" s="63" t="s">
        <v>101</v>
      </c>
      <c r="M59" s="126">
        <f>H59*$M$5*1000/G59</f>
        <v>137.08609271523682</v>
      </c>
      <c r="N59" s="70" t="s">
        <v>374</v>
      </c>
    </row>
    <row r="60" spans="1:14" x14ac:dyDescent="0.25">
      <c r="A60" s="61">
        <v>44096</v>
      </c>
      <c r="B60" s="62">
        <v>0.77083333333333337</v>
      </c>
      <c r="C60" s="63">
        <v>6499.1</v>
      </c>
      <c r="D60" s="63">
        <v>6514.4</v>
      </c>
      <c r="E60" s="64">
        <v>0.61</v>
      </c>
      <c r="F60" s="64">
        <v>0.45</v>
      </c>
      <c r="G60" s="126">
        <f>D60-C60</f>
        <v>15.299999999999272</v>
      </c>
      <c r="H60" s="64">
        <f>E60-F60</f>
        <v>0.15999999999999998</v>
      </c>
      <c r="I60" s="63" t="s">
        <v>186</v>
      </c>
      <c r="J60" s="63" t="s">
        <v>77</v>
      </c>
      <c r="K60" s="63" t="s">
        <v>100</v>
      </c>
      <c r="L60" s="63"/>
      <c r="M60" s="126">
        <f>H60*$M$5*1000/G60</f>
        <v>120.26143790850242</v>
      </c>
      <c r="N60" s="70" t="s">
        <v>375</v>
      </c>
    </row>
    <row r="61" spans="1:14" x14ac:dyDescent="0.25">
      <c r="A61" s="61">
        <v>44096</v>
      </c>
      <c r="B61" s="62">
        <v>0.8125</v>
      </c>
      <c r="C61" s="63">
        <v>6483</v>
      </c>
      <c r="D61" s="63">
        <v>6499.1</v>
      </c>
      <c r="E61" s="64">
        <v>0.8</v>
      </c>
      <c r="F61" s="64">
        <v>0.61</v>
      </c>
      <c r="G61" s="126">
        <f>D61-C61</f>
        <v>16.100000000000364</v>
      </c>
      <c r="H61" s="64">
        <f>E61-F61</f>
        <v>0.19000000000000006</v>
      </c>
      <c r="I61" s="63" t="s">
        <v>186</v>
      </c>
      <c r="J61" s="63" t="s">
        <v>77</v>
      </c>
      <c r="K61" s="63" t="s">
        <v>100</v>
      </c>
      <c r="L61" s="63"/>
      <c r="M61" s="126">
        <f>H61*$M$5*1000/G61</f>
        <v>135.71428571428268</v>
      </c>
      <c r="N61" s="70" t="s">
        <v>376</v>
      </c>
    </row>
    <row r="62" spans="1:14" x14ac:dyDescent="0.25">
      <c r="A62" s="61">
        <v>44096</v>
      </c>
      <c r="B62" s="62">
        <v>0.77083333333333337</v>
      </c>
      <c r="C62" s="63">
        <v>6476</v>
      </c>
      <c r="D62" s="63">
        <v>6483</v>
      </c>
      <c r="E62" s="64">
        <v>0.9</v>
      </c>
      <c r="F62" s="64">
        <v>0.8</v>
      </c>
      <c r="G62" s="126">
        <f>D62-C62</f>
        <v>7</v>
      </c>
      <c r="H62" s="64">
        <f>E62-F62</f>
        <v>9.9999999999999978E-2</v>
      </c>
      <c r="I62" s="63" t="s">
        <v>186</v>
      </c>
      <c r="J62" s="63" t="s">
        <v>77</v>
      </c>
      <c r="K62" s="63" t="s">
        <v>100</v>
      </c>
      <c r="L62" s="63"/>
      <c r="M62" s="126">
        <f>H62*$M$5*1000/G62</f>
        <v>164.28571428571425</v>
      </c>
      <c r="N62" s="70" t="s">
        <v>359</v>
      </c>
    </row>
    <row r="63" spans="1:14" x14ac:dyDescent="0.25">
      <c r="A63" s="61">
        <v>44096</v>
      </c>
      <c r="B63" s="62">
        <v>0.58333333333333337</v>
      </c>
      <c r="C63" s="63">
        <v>6450</v>
      </c>
      <c r="D63" s="63">
        <v>6475</v>
      </c>
      <c r="E63" s="64">
        <v>0.51</v>
      </c>
      <c r="F63" s="64">
        <v>0.19</v>
      </c>
      <c r="G63" s="126">
        <v>25</v>
      </c>
      <c r="H63" s="64">
        <v>0.32</v>
      </c>
      <c r="I63" s="63" t="s">
        <v>218</v>
      </c>
      <c r="J63" s="63" t="s">
        <v>77</v>
      </c>
      <c r="K63" s="63" t="s">
        <v>100</v>
      </c>
      <c r="L63" s="63" t="s">
        <v>101</v>
      </c>
      <c r="M63" s="126">
        <v>147.19999999999999</v>
      </c>
      <c r="N63" s="70" t="s">
        <v>360</v>
      </c>
    </row>
    <row r="64" spans="1:14" x14ac:dyDescent="0.25">
      <c r="A64" s="61">
        <v>44096</v>
      </c>
      <c r="B64" s="62">
        <v>0.625</v>
      </c>
      <c r="C64" s="63">
        <v>6401.9</v>
      </c>
      <c r="D64" s="63">
        <v>6450</v>
      </c>
      <c r="E64" s="64">
        <v>1</v>
      </c>
      <c r="F64" s="64">
        <v>0.61</v>
      </c>
      <c r="G64" s="126">
        <v>48.100000000000364</v>
      </c>
      <c r="H64" s="64">
        <v>0.39</v>
      </c>
      <c r="I64" s="63" t="s">
        <v>234</v>
      </c>
      <c r="J64" s="63" t="s">
        <v>77</v>
      </c>
      <c r="K64" s="63" t="s">
        <v>100</v>
      </c>
      <c r="L64" s="63"/>
      <c r="M64" s="126">
        <v>93.243243243242532</v>
      </c>
      <c r="N64" s="70" t="s">
        <v>361</v>
      </c>
    </row>
    <row r="65" spans="1:14" x14ac:dyDescent="0.25">
      <c r="A65" s="61">
        <v>44096</v>
      </c>
      <c r="B65" s="62">
        <v>0.41666666666666669</v>
      </c>
      <c r="C65" s="63">
        <v>1427.1</v>
      </c>
      <c r="D65" s="63">
        <v>1475.6</v>
      </c>
      <c r="E65" s="64">
        <v>1</v>
      </c>
      <c r="F65" s="64">
        <v>0.43</v>
      </c>
      <c r="G65" s="126">
        <v>48.5</v>
      </c>
      <c r="H65" s="64">
        <v>0.57000000000000006</v>
      </c>
      <c r="I65" s="63" t="s">
        <v>217</v>
      </c>
      <c r="J65" s="63" t="s">
        <v>77</v>
      </c>
      <c r="K65" s="63" t="s">
        <v>81</v>
      </c>
      <c r="L65" s="63" t="s">
        <v>91</v>
      </c>
      <c r="M65" s="126">
        <v>135.15463917525776</v>
      </c>
      <c r="N65" s="70" t="s">
        <v>362</v>
      </c>
    </row>
    <row r="66" spans="1:14" x14ac:dyDescent="0.25">
      <c r="A66" s="61">
        <v>44095</v>
      </c>
      <c r="B66" s="62">
        <v>0.5625</v>
      </c>
      <c r="C66" s="63">
        <v>6514.4</v>
      </c>
      <c r="D66" s="63">
        <v>6538.6</v>
      </c>
      <c r="E66" s="64">
        <v>1</v>
      </c>
      <c r="F66" s="64">
        <v>0.79</v>
      </c>
      <c r="G66" s="126">
        <v>24.200000000000728</v>
      </c>
      <c r="H66" s="64">
        <v>0.20999999999999996</v>
      </c>
      <c r="I66" s="63" t="s">
        <v>197</v>
      </c>
      <c r="J66" s="63" t="s">
        <v>77</v>
      </c>
      <c r="K66" s="63" t="s">
        <v>100</v>
      </c>
      <c r="L66" s="63" t="s">
        <v>101</v>
      </c>
      <c r="M66" s="126">
        <v>99.793388429749044</v>
      </c>
      <c r="N66" s="70" t="s">
        <v>363</v>
      </c>
    </row>
    <row r="67" spans="1:14" x14ac:dyDescent="0.25">
      <c r="A67" s="61">
        <v>44092</v>
      </c>
      <c r="B67" s="62">
        <v>0.33333333333333331</v>
      </c>
      <c r="C67" s="63">
        <v>6367.9</v>
      </c>
      <c r="D67" s="63">
        <v>6401.9</v>
      </c>
      <c r="E67" s="64">
        <v>1</v>
      </c>
      <c r="F67" s="64">
        <v>0.51</v>
      </c>
      <c r="G67" s="126">
        <v>34</v>
      </c>
      <c r="H67" s="64">
        <v>0.49</v>
      </c>
      <c r="I67" s="63" t="s">
        <v>215</v>
      </c>
      <c r="J67" s="63" t="s">
        <v>77</v>
      </c>
      <c r="K67" s="63" t="s">
        <v>100</v>
      </c>
      <c r="L67" s="63" t="s">
        <v>101</v>
      </c>
      <c r="M67" s="126">
        <v>165.73529411764699</v>
      </c>
      <c r="N67" s="70" t="s">
        <v>364</v>
      </c>
    </row>
    <row r="68" spans="1:14" x14ac:dyDescent="0.25">
      <c r="A68" s="61">
        <v>44091</v>
      </c>
      <c r="B68" s="62">
        <v>0.625</v>
      </c>
      <c r="C68" s="63">
        <v>6328</v>
      </c>
      <c r="D68" s="63">
        <v>6353.1</v>
      </c>
      <c r="E68" s="64">
        <v>1</v>
      </c>
      <c r="F68" s="64">
        <v>0.82</v>
      </c>
      <c r="G68" s="126">
        <v>25.100000000000364</v>
      </c>
      <c r="H68" s="64">
        <v>0.18000000000000005</v>
      </c>
      <c r="I68" s="63" t="s">
        <v>220</v>
      </c>
      <c r="J68" s="63" t="s">
        <v>77</v>
      </c>
      <c r="K68" s="63" t="s">
        <v>100</v>
      </c>
      <c r="L68" s="63"/>
      <c r="M68" s="126">
        <v>82.470119521911172</v>
      </c>
      <c r="N68" s="70" t="s">
        <v>365</v>
      </c>
    </row>
    <row r="69" spans="1:14" x14ac:dyDescent="0.25">
      <c r="A69" s="61">
        <v>44091</v>
      </c>
      <c r="B69" s="62">
        <v>0.8125</v>
      </c>
      <c r="C69" s="63">
        <v>6353.1</v>
      </c>
      <c r="D69" s="63">
        <v>6367.9</v>
      </c>
      <c r="E69" s="64">
        <v>0.77</v>
      </c>
      <c r="F69" s="64">
        <v>0.59</v>
      </c>
      <c r="G69" s="126">
        <v>14.799999999999272</v>
      </c>
      <c r="H69" s="64">
        <v>0.18000000000000005</v>
      </c>
      <c r="I69" s="63" t="s">
        <v>11</v>
      </c>
      <c r="J69" s="63" t="s">
        <v>77</v>
      </c>
      <c r="K69" s="63" t="s">
        <v>100</v>
      </c>
      <c r="L69" s="63" t="s">
        <v>101</v>
      </c>
      <c r="M69" s="126">
        <v>139.86486486487178</v>
      </c>
      <c r="N69" s="70" t="s">
        <v>366</v>
      </c>
    </row>
    <row r="70" spans="1:14" x14ac:dyDescent="0.25">
      <c r="A70" s="61">
        <v>44090</v>
      </c>
      <c r="B70" s="62">
        <v>0.375</v>
      </c>
      <c r="C70" s="63">
        <v>6299.4</v>
      </c>
      <c r="D70" s="63">
        <v>6324.5</v>
      </c>
      <c r="E70" s="64">
        <v>0.73</v>
      </c>
      <c r="F70" s="64">
        <v>0.47</v>
      </c>
      <c r="G70" s="126">
        <v>25.100000000000364</v>
      </c>
      <c r="H70" s="64">
        <v>0.26</v>
      </c>
      <c r="I70" s="63" t="s">
        <v>154</v>
      </c>
      <c r="J70" s="63" t="s">
        <v>77</v>
      </c>
      <c r="K70" s="63" t="s">
        <v>100</v>
      </c>
      <c r="L70" s="63" t="s">
        <v>101</v>
      </c>
      <c r="M70" s="126">
        <v>119.1235059760939</v>
      </c>
      <c r="N70" s="70" t="s">
        <v>367</v>
      </c>
    </row>
    <row r="71" spans="1:14" x14ac:dyDescent="0.25">
      <c r="A71" s="61">
        <v>44090</v>
      </c>
      <c r="B71" s="62">
        <v>0.51388888888888895</v>
      </c>
      <c r="C71" s="63">
        <v>6324.5</v>
      </c>
      <c r="D71" s="63">
        <v>6327.7</v>
      </c>
      <c r="E71" s="64">
        <v>0.73</v>
      </c>
      <c r="F71" s="64">
        <v>0.68</v>
      </c>
      <c r="G71" s="126">
        <v>3.1999999999998181</v>
      </c>
      <c r="H71" s="64">
        <v>4.9999999999999933E-2</v>
      </c>
      <c r="I71" s="63" t="s">
        <v>186</v>
      </c>
      <c r="J71" s="63" t="s">
        <v>77</v>
      </c>
      <c r="K71" s="63" t="s">
        <v>100</v>
      </c>
      <c r="L71" s="63" t="s">
        <v>157</v>
      </c>
      <c r="M71" s="126">
        <v>179.68750000000998</v>
      </c>
      <c r="N71" s="70" t="s">
        <v>368</v>
      </c>
    </row>
    <row r="72" spans="1:14" x14ac:dyDescent="0.25">
      <c r="A72" s="61">
        <v>44089</v>
      </c>
      <c r="B72" s="62">
        <v>0.625</v>
      </c>
      <c r="C72" s="63">
        <v>6282.7</v>
      </c>
      <c r="D72" s="63">
        <v>6298.8</v>
      </c>
      <c r="E72" s="64">
        <v>0.98</v>
      </c>
      <c r="F72" s="64">
        <v>0.84</v>
      </c>
      <c r="G72" s="126">
        <v>16.100000000000364</v>
      </c>
      <c r="H72" s="64">
        <v>0.14000000000000001</v>
      </c>
      <c r="I72" s="63" t="s">
        <v>175</v>
      </c>
      <c r="J72" s="63" t="s">
        <v>77</v>
      </c>
      <c r="K72" s="63" t="s">
        <v>100</v>
      </c>
      <c r="L72" s="63"/>
      <c r="M72" s="126">
        <v>99.999999999997755</v>
      </c>
      <c r="N72" s="70" t="s">
        <v>369</v>
      </c>
    </row>
    <row r="73" spans="1:14" x14ac:dyDescent="0.25">
      <c r="A73" s="61">
        <v>44089</v>
      </c>
      <c r="B73" s="62">
        <v>0.8125</v>
      </c>
      <c r="C73" s="63">
        <v>6292.8</v>
      </c>
      <c r="D73" s="63">
        <v>6299.4</v>
      </c>
      <c r="E73" s="64">
        <v>0.84</v>
      </c>
      <c r="F73" s="64">
        <v>0.73</v>
      </c>
      <c r="G73" s="126">
        <v>6.5999999999994543</v>
      </c>
      <c r="H73" s="64">
        <v>0.10999999999999999</v>
      </c>
      <c r="I73" s="63" t="s">
        <v>186</v>
      </c>
      <c r="J73" s="63" t="s">
        <v>77</v>
      </c>
      <c r="K73" s="63" t="s">
        <v>100</v>
      </c>
      <c r="L73" s="63"/>
      <c r="M73" s="126">
        <v>191.66666666668249</v>
      </c>
      <c r="N73" s="70" t="s">
        <v>370</v>
      </c>
    </row>
    <row r="74" spans="1:14" x14ac:dyDescent="0.25">
      <c r="A74" s="61">
        <v>44085</v>
      </c>
      <c r="B74" s="62">
        <v>0.625</v>
      </c>
      <c r="C74" s="63">
        <v>6216</v>
      </c>
      <c r="D74" s="63">
        <v>6230</v>
      </c>
      <c r="E74" s="64">
        <v>0.86</v>
      </c>
      <c r="F74" s="64">
        <v>0.71</v>
      </c>
      <c r="G74" s="126">
        <v>14</v>
      </c>
      <c r="H74" s="64">
        <v>0.15000000000000002</v>
      </c>
      <c r="I74" s="63" t="s">
        <v>175</v>
      </c>
      <c r="J74" s="63" t="s">
        <v>77</v>
      </c>
      <c r="K74" s="63" t="s">
        <v>100</v>
      </c>
      <c r="L74" s="63"/>
      <c r="M74" s="126">
        <v>123.21428571428574</v>
      </c>
      <c r="N74" s="70" t="s">
        <v>371</v>
      </c>
    </row>
    <row r="75" spans="1:14" x14ac:dyDescent="0.25">
      <c r="A75" s="61">
        <v>44085</v>
      </c>
      <c r="B75" s="62">
        <v>0.52083333333333337</v>
      </c>
      <c r="C75" s="63">
        <v>6258.5</v>
      </c>
      <c r="D75" s="63">
        <v>6282.7</v>
      </c>
      <c r="E75" s="64">
        <v>0.4</v>
      </c>
      <c r="F75" s="64">
        <v>0.16</v>
      </c>
      <c r="G75" s="126">
        <v>24.199999999999818</v>
      </c>
      <c r="H75" s="64">
        <v>0.24000000000000002</v>
      </c>
      <c r="I75" s="63" t="s">
        <v>197</v>
      </c>
      <c r="J75" s="63" t="s">
        <v>77</v>
      </c>
      <c r="K75" s="63" t="s">
        <v>100</v>
      </c>
      <c r="L75" s="63" t="s">
        <v>101</v>
      </c>
      <c r="M75" s="126">
        <v>114.04958677686037</v>
      </c>
      <c r="N75" s="70" t="s">
        <v>372</v>
      </c>
    </row>
    <row r="76" spans="1:14" x14ac:dyDescent="0.25">
      <c r="A76" s="61">
        <v>44085</v>
      </c>
      <c r="B76" s="62">
        <v>0.65625</v>
      </c>
      <c r="C76" s="63">
        <v>6230</v>
      </c>
      <c r="D76" s="63">
        <v>6258.5</v>
      </c>
      <c r="E76" s="64">
        <v>0.71</v>
      </c>
      <c r="F76" s="64">
        <v>0.4</v>
      </c>
      <c r="G76" s="126">
        <v>28.5</v>
      </c>
      <c r="H76" s="64">
        <v>0.30999999999999994</v>
      </c>
      <c r="I76" s="63" t="s">
        <v>162</v>
      </c>
      <c r="J76" s="63" t="s">
        <v>77</v>
      </c>
      <c r="K76" s="63" t="s">
        <v>81</v>
      </c>
      <c r="L76" s="63"/>
      <c r="M76" s="126">
        <v>125.0877192982456</v>
      </c>
      <c r="N76" s="70" t="s">
        <v>373</v>
      </c>
    </row>
    <row r="77" spans="1:14" x14ac:dyDescent="0.25">
      <c r="A77" s="61">
        <v>44084</v>
      </c>
      <c r="B77" s="62">
        <v>0.625</v>
      </c>
      <c r="C77" s="63">
        <v>6108</v>
      </c>
      <c r="D77" s="63">
        <v>6174</v>
      </c>
      <c r="E77" s="64">
        <v>1</v>
      </c>
      <c r="F77" s="64">
        <v>0.37</v>
      </c>
      <c r="G77" s="126">
        <v>66</v>
      </c>
      <c r="H77" s="64">
        <v>0.63</v>
      </c>
      <c r="I77" s="63" t="s">
        <v>233</v>
      </c>
      <c r="J77" s="63" t="s">
        <v>77</v>
      </c>
      <c r="K77" s="63" t="s">
        <v>100</v>
      </c>
      <c r="L77" s="63"/>
      <c r="M77" s="126">
        <v>109.77272727272727</v>
      </c>
      <c r="N77" s="70" t="s">
        <v>374</v>
      </c>
    </row>
    <row r="78" spans="1:14" x14ac:dyDescent="0.25">
      <c r="A78" s="61">
        <v>44084</v>
      </c>
      <c r="B78" s="62">
        <v>0.625</v>
      </c>
      <c r="C78" s="63">
        <v>6174</v>
      </c>
      <c r="D78" s="63">
        <v>6216</v>
      </c>
      <c r="E78" s="64">
        <v>1</v>
      </c>
      <c r="F78" s="64">
        <v>0.53</v>
      </c>
      <c r="G78" s="126">
        <v>42</v>
      </c>
      <c r="H78" s="64">
        <v>0.47</v>
      </c>
      <c r="I78" s="63" t="s">
        <v>175</v>
      </c>
      <c r="J78" s="63" t="s">
        <v>77</v>
      </c>
      <c r="K78" s="63" t="s">
        <v>100</v>
      </c>
      <c r="L78" s="63"/>
      <c r="M78" s="126">
        <v>128.6904761904762</v>
      </c>
      <c r="N78" s="70" t="s">
        <v>375</v>
      </c>
    </row>
    <row r="79" spans="1:14" x14ac:dyDescent="0.25">
      <c r="A79" s="61">
        <v>44082</v>
      </c>
      <c r="B79" s="62">
        <v>0.65625</v>
      </c>
      <c r="C79" s="63">
        <v>6078.5</v>
      </c>
      <c r="D79" s="63">
        <v>6107.4</v>
      </c>
      <c r="E79" s="64">
        <v>0.69</v>
      </c>
      <c r="F79" s="64">
        <v>0.25</v>
      </c>
      <c r="G79" s="126">
        <v>28.899999999999636</v>
      </c>
      <c r="H79" s="64">
        <v>0.43999999999999995</v>
      </c>
      <c r="I79" s="63" t="s">
        <v>208</v>
      </c>
      <c r="J79" s="63" t="s">
        <v>77</v>
      </c>
      <c r="K79" s="63" t="s">
        <v>81</v>
      </c>
      <c r="L79" s="63" t="s">
        <v>101</v>
      </c>
      <c r="M79" s="126">
        <v>175.0865051903136</v>
      </c>
      <c r="N79" s="70" t="s">
        <v>376</v>
      </c>
    </row>
    <row r="80" spans="1:14" x14ac:dyDescent="0.25">
      <c r="A80" s="61">
        <v>44082</v>
      </c>
      <c r="B80" s="62">
        <v>0.5625</v>
      </c>
      <c r="C80" s="63">
        <v>6037.4</v>
      </c>
      <c r="D80" s="63">
        <v>6078.5</v>
      </c>
      <c r="E80" s="64">
        <v>0.95</v>
      </c>
      <c r="F80" s="64">
        <v>0.59</v>
      </c>
      <c r="G80" s="126">
        <v>41.100000000000364</v>
      </c>
      <c r="H80" s="64">
        <v>0.36</v>
      </c>
      <c r="I80" s="63" t="s">
        <v>164</v>
      </c>
      <c r="J80" s="63" t="s">
        <v>77</v>
      </c>
      <c r="K80" s="63" t="s">
        <v>100</v>
      </c>
      <c r="L80" s="63" t="s">
        <v>101</v>
      </c>
      <c r="M80" s="126">
        <v>100.72992700729837</v>
      </c>
      <c r="N80" s="70" t="s">
        <v>359</v>
      </c>
    </row>
    <row r="81" spans="1:14" x14ac:dyDescent="0.25">
      <c r="A81" s="61">
        <v>44077</v>
      </c>
      <c r="B81" s="62">
        <v>0.63541666666666663</v>
      </c>
      <c r="C81" s="63">
        <v>6014.2</v>
      </c>
      <c r="D81" s="63">
        <v>6037.4</v>
      </c>
      <c r="E81" s="64">
        <v>0.64</v>
      </c>
      <c r="F81" s="64">
        <v>0.42</v>
      </c>
      <c r="G81" s="126">
        <v>23.199999999999818</v>
      </c>
      <c r="H81" s="64">
        <v>0.22000000000000003</v>
      </c>
      <c r="I81" s="63" t="s">
        <v>171</v>
      </c>
      <c r="J81" s="63" t="s">
        <v>77</v>
      </c>
      <c r="K81" s="63" t="s">
        <v>100</v>
      </c>
      <c r="L81" s="63" t="s">
        <v>101</v>
      </c>
      <c r="M81" s="126">
        <v>109.05172413793191</v>
      </c>
      <c r="N81" s="70" t="s">
        <v>360</v>
      </c>
    </row>
    <row r="82" spans="1:14" x14ac:dyDescent="0.25">
      <c r="A82" s="61">
        <v>44076</v>
      </c>
      <c r="B82" s="62">
        <v>0.375</v>
      </c>
      <c r="C82" s="63">
        <v>5963</v>
      </c>
      <c r="D82" s="63">
        <v>5985</v>
      </c>
      <c r="E82" s="64">
        <v>0.76</v>
      </c>
      <c r="F82" s="64">
        <v>0.54</v>
      </c>
      <c r="G82" s="126">
        <v>22</v>
      </c>
      <c r="H82" s="64">
        <v>0.21999999999999997</v>
      </c>
      <c r="I82" s="63" t="s">
        <v>204</v>
      </c>
      <c r="J82" s="63" t="s">
        <v>77</v>
      </c>
      <c r="K82" s="63" t="s">
        <v>100</v>
      </c>
      <c r="L82" s="63"/>
      <c r="M82" s="126">
        <v>114.99999999999999</v>
      </c>
      <c r="N82" s="70" t="s">
        <v>361</v>
      </c>
    </row>
    <row r="83" spans="1:14" x14ac:dyDescent="0.25">
      <c r="A83" s="61">
        <v>44075</v>
      </c>
      <c r="B83" s="62">
        <v>0.5</v>
      </c>
      <c r="C83" s="63">
        <v>5938</v>
      </c>
      <c r="D83" s="63">
        <v>5963</v>
      </c>
      <c r="E83" s="64">
        <v>0.7</v>
      </c>
      <c r="F83" s="64">
        <v>0.45</v>
      </c>
      <c r="G83" s="126">
        <v>25</v>
      </c>
      <c r="H83" s="64">
        <v>0.24999999999999994</v>
      </c>
      <c r="I83" s="63" t="s">
        <v>203</v>
      </c>
      <c r="J83" s="63" t="s">
        <v>77</v>
      </c>
      <c r="K83" s="63" t="s">
        <v>100</v>
      </c>
      <c r="L83" s="63"/>
      <c r="M83" s="126">
        <v>114.99999999999999</v>
      </c>
      <c r="N83" s="70" t="s">
        <v>362</v>
      </c>
    </row>
    <row r="84" spans="1:14" x14ac:dyDescent="0.25">
      <c r="A84" s="59">
        <v>44075</v>
      </c>
      <c r="B84" s="60">
        <v>0.34375</v>
      </c>
      <c r="C84" s="55">
        <v>5912</v>
      </c>
      <c r="D84" s="55">
        <v>5938</v>
      </c>
      <c r="E84" s="57">
        <v>0.96</v>
      </c>
      <c r="F84" s="57">
        <v>0.7</v>
      </c>
      <c r="G84" s="127">
        <v>26</v>
      </c>
      <c r="H84" s="58">
        <v>0.26</v>
      </c>
      <c r="I84" s="56" t="s">
        <v>118</v>
      </c>
      <c r="J84" s="55" t="s">
        <v>77</v>
      </c>
      <c r="K84" s="55" t="s">
        <v>100</v>
      </c>
      <c r="L84" s="55" t="s">
        <v>101</v>
      </c>
      <c r="M84" s="127">
        <v>115</v>
      </c>
      <c r="N84" s="70" t="s">
        <v>363</v>
      </c>
    </row>
    <row r="85" spans="1:14" x14ac:dyDescent="0.25">
      <c r="A85" s="61">
        <v>44071</v>
      </c>
      <c r="B85" s="62">
        <v>0.625</v>
      </c>
      <c r="C85" s="63">
        <v>5870</v>
      </c>
      <c r="D85" s="63">
        <v>5899</v>
      </c>
      <c r="E85" s="64">
        <v>1</v>
      </c>
      <c r="F85" s="64">
        <v>0.71</v>
      </c>
      <c r="G85" s="126">
        <v>29</v>
      </c>
      <c r="H85" s="64">
        <v>0.29000000000000004</v>
      </c>
      <c r="I85" s="63" t="s">
        <v>175</v>
      </c>
      <c r="J85" s="63" t="s">
        <v>77</v>
      </c>
      <c r="K85" s="63" t="s">
        <v>100</v>
      </c>
      <c r="L85" s="63"/>
      <c r="M85" s="126">
        <v>115.00000000000001</v>
      </c>
      <c r="N85" s="70" t="s">
        <v>364</v>
      </c>
    </row>
    <row r="86" spans="1:14" ht="11.25" customHeight="1" x14ac:dyDescent="0.25">
      <c r="A86" s="61">
        <v>44071</v>
      </c>
      <c r="B86" s="62">
        <v>0.5</v>
      </c>
      <c r="C86" s="63">
        <v>5898</v>
      </c>
      <c r="D86" s="63">
        <v>5912</v>
      </c>
      <c r="E86" s="64">
        <v>1</v>
      </c>
      <c r="F86" s="64">
        <v>0.86</v>
      </c>
      <c r="G86" s="126">
        <v>14</v>
      </c>
      <c r="H86" s="64">
        <v>0.14000000000000001</v>
      </c>
      <c r="I86" s="63" t="s">
        <v>202</v>
      </c>
      <c r="J86" s="63" t="s">
        <v>77</v>
      </c>
      <c r="K86" s="63" t="s">
        <v>100</v>
      </c>
      <c r="L86" s="63"/>
      <c r="M86" s="126">
        <v>115.00000000000001</v>
      </c>
      <c r="N86" s="70" t="s">
        <v>365</v>
      </c>
    </row>
    <row r="87" spans="1:14" x14ac:dyDescent="0.25">
      <c r="A87" s="61">
        <v>44070</v>
      </c>
      <c r="B87" s="62">
        <v>0.5625</v>
      </c>
      <c r="C87" s="63">
        <v>5828.1</v>
      </c>
      <c r="D87" s="63">
        <v>5870.4</v>
      </c>
      <c r="E87" s="64">
        <v>1</v>
      </c>
      <c r="F87" s="64">
        <v>0.57999999999999996</v>
      </c>
      <c r="G87" s="126">
        <v>42.299999999999272</v>
      </c>
      <c r="H87" s="64">
        <v>0.42000000000000004</v>
      </c>
      <c r="I87" s="63" t="s">
        <v>200</v>
      </c>
      <c r="J87" s="63" t="s">
        <v>77</v>
      </c>
      <c r="K87" s="63" t="s">
        <v>100</v>
      </c>
      <c r="L87" s="63" t="s">
        <v>101</v>
      </c>
      <c r="M87" s="126">
        <v>114.18439716312255</v>
      </c>
      <c r="N87" s="70" t="s">
        <v>366</v>
      </c>
    </row>
    <row r="88" spans="1:14" x14ac:dyDescent="0.25">
      <c r="A88" s="61">
        <v>44069</v>
      </c>
      <c r="B88" s="62">
        <v>0.625</v>
      </c>
      <c r="C88" s="63">
        <v>5773.5</v>
      </c>
      <c r="D88" s="63">
        <v>5802</v>
      </c>
      <c r="E88" s="64">
        <v>1</v>
      </c>
      <c r="F88" s="64">
        <v>0.71</v>
      </c>
      <c r="G88" s="126">
        <v>28.5</v>
      </c>
      <c r="H88" s="64">
        <v>0.29000000000000004</v>
      </c>
      <c r="I88" s="63" t="s">
        <v>175</v>
      </c>
      <c r="J88" s="63" t="s">
        <v>77</v>
      </c>
      <c r="K88" s="63" t="s">
        <v>100</v>
      </c>
      <c r="L88" s="63"/>
      <c r="M88" s="126">
        <v>117.01754385964914</v>
      </c>
      <c r="N88" s="70" t="s">
        <v>367</v>
      </c>
    </row>
    <row r="89" spans="1:14" x14ac:dyDescent="0.25">
      <c r="A89" s="61">
        <v>44069</v>
      </c>
      <c r="B89" s="62">
        <v>0.59027777777777779</v>
      </c>
      <c r="C89" s="63">
        <v>5802</v>
      </c>
      <c r="D89" s="63">
        <v>5827.9</v>
      </c>
      <c r="E89" s="64">
        <v>1</v>
      </c>
      <c r="F89" s="64">
        <v>0.73</v>
      </c>
      <c r="G89" s="126">
        <v>25.899999999999636</v>
      </c>
      <c r="H89" s="64">
        <v>0.27</v>
      </c>
      <c r="I89" s="63" t="s">
        <v>162</v>
      </c>
      <c r="J89" s="63" t="s">
        <v>77</v>
      </c>
      <c r="K89" s="63" t="s">
        <v>81</v>
      </c>
      <c r="L89" s="63" t="s">
        <v>101</v>
      </c>
      <c r="M89" s="126">
        <v>119.88416988417157</v>
      </c>
      <c r="N89" s="70" t="s">
        <v>368</v>
      </c>
    </row>
    <row r="90" spans="1:14" x14ac:dyDescent="0.25">
      <c r="A90" s="61">
        <v>44068</v>
      </c>
      <c r="B90" s="62">
        <v>0.625</v>
      </c>
      <c r="C90" s="63">
        <v>5736</v>
      </c>
      <c r="D90" s="63">
        <v>5749.2</v>
      </c>
      <c r="E90" s="64">
        <v>0.71</v>
      </c>
      <c r="F90" s="64">
        <v>0.65</v>
      </c>
      <c r="G90" s="126">
        <v>13.199999999999818</v>
      </c>
      <c r="H90" s="64">
        <v>5.9999999999999942E-2</v>
      </c>
      <c r="I90" s="63" t="s">
        <v>232</v>
      </c>
      <c r="J90" s="63" t="s">
        <v>77</v>
      </c>
      <c r="K90" s="63" t="s">
        <v>100</v>
      </c>
      <c r="L90" s="63"/>
      <c r="M90" s="126">
        <v>52.272727272727941</v>
      </c>
      <c r="N90" s="70" t="s">
        <v>369</v>
      </c>
    </row>
    <row r="91" spans="1:14" x14ac:dyDescent="0.25">
      <c r="A91" s="61">
        <v>44068</v>
      </c>
      <c r="B91" s="62">
        <v>0.5625</v>
      </c>
      <c r="C91" s="63">
        <v>5749.2</v>
      </c>
      <c r="D91" s="63">
        <v>5773.5</v>
      </c>
      <c r="E91" s="64">
        <v>0.67</v>
      </c>
      <c r="F91" s="64">
        <v>0.41</v>
      </c>
      <c r="G91" s="126">
        <v>24.300000000000182</v>
      </c>
      <c r="H91" s="64">
        <v>0.26000000000000006</v>
      </c>
      <c r="I91" s="63" t="s">
        <v>197</v>
      </c>
      <c r="J91" s="63" t="s">
        <v>77</v>
      </c>
      <c r="K91" s="63" t="s">
        <v>100</v>
      </c>
      <c r="L91" s="63" t="s">
        <v>101</v>
      </c>
      <c r="M91" s="126">
        <v>123.04526748971105</v>
      </c>
      <c r="N91" s="70" t="s">
        <v>370</v>
      </c>
    </row>
    <row r="92" spans="1:14" x14ac:dyDescent="0.25">
      <c r="A92" s="61">
        <v>44068</v>
      </c>
      <c r="B92" s="62">
        <v>0.35416666666666669</v>
      </c>
      <c r="C92" s="63">
        <v>5665</v>
      </c>
      <c r="D92" s="63">
        <v>5735</v>
      </c>
      <c r="E92" s="64">
        <v>1</v>
      </c>
      <c r="F92" s="64">
        <v>0.26</v>
      </c>
      <c r="G92" s="126">
        <v>70</v>
      </c>
      <c r="H92" s="64">
        <v>0.74</v>
      </c>
      <c r="I92" s="63" t="s">
        <v>194</v>
      </c>
      <c r="J92" s="63" t="s">
        <v>77</v>
      </c>
      <c r="K92" s="63" t="s">
        <v>100</v>
      </c>
      <c r="L92" s="63" t="s">
        <v>101</v>
      </c>
      <c r="M92" s="126">
        <v>121.57142857142857</v>
      </c>
      <c r="N92" s="70" t="s">
        <v>371</v>
      </c>
    </row>
    <row r="93" spans="1:14" x14ac:dyDescent="0.25">
      <c r="A93" s="61">
        <v>44064</v>
      </c>
      <c r="B93" s="62">
        <v>0.625</v>
      </c>
      <c r="C93" s="63">
        <v>5589</v>
      </c>
      <c r="D93" s="63">
        <v>5636</v>
      </c>
      <c r="E93" s="64">
        <v>1</v>
      </c>
      <c r="F93" s="64">
        <v>0.47</v>
      </c>
      <c r="G93" s="126">
        <v>47</v>
      </c>
      <c r="H93" s="64">
        <v>0.53</v>
      </c>
      <c r="I93" s="63" t="s">
        <v>175</v>
      </c>
      <c r="J93" s="63" t="s">
        <v>77</v>
      </c>
      <c r="K93" s="63" t="s">
        <v>100</v>
      </c>
      <c r="L93" s="63"/>
      <c r="M93" s="126">
        <v>129.68085106382978</v>
      </c>
      <c r="N93" s="70" t="s">
        <v>372</v>
      </c>
    </row>
    <row r="94" spans="1:14" x14ac:dyDescent="0.25">
      <c r="A94" s="61">
        <v>44064</v>
      </c>
      <c r="B94" s="62">
        <v>0.59027777777777779</v>
      </c>
      <c r="C94" s="63">
        <v>5636</v>
      </c>
      <c r="D94" s="63">
        <v>5665</v>
      </c>
      <c r="E94" s="64">
        <v>0.77</v>
      </c>
      <c r="F94" s="64">
        <v>0.53</v>
      </c>
      <c r="G94" s="126">
        <v>29</v>
      </c>
      <c r="H94" s="64">
        <v>0.24</v>
      </c>
      <c r="I94" s="63" t="s">
        <v>191</v>
      </c>
      <c r="J94" s="63" t="s">
        <v>77</v>
      </c>
      <c r="K94" s="63" t="s">
        <v>100</v>
      </c>
      <c r="L94" s="63"/>
      <c r="M94" s="126">
        <v>95.172413793103445</v>
      </c>
      <c r="N94" s="70" t="s">
        <v>373</v>
      </c>
    </row>
    <row r="95" spans="1:14" x14ac:dyDescent="0.25">
      <c r="A95" s="61">
        <v>44063</v>
      </c>
      <c r="B95" s="62">
        <v>15</v>
      </c>
      <c r="C95" s="63">
        <v>5530.5</v>
      </c>
      <c r="D95" s="63">
        <v>5588.7</v>
      </c>
      <c r="E95" s="64">
        <v>1</v>
      </c>
      <c r="F95" s="64">
        <v>0.35</v>
      </c>
      <c r="G95" s="126">
        <v>58.199999999999818</v>
      </c>
      <c r="H95" s="64">
        <v>0.65</v>
      </c>
      <c r="I95" s="63" t="s">
        <v>175</v>
      </c>
      <c r="J95" s="63" t="s">
        <v>77</v>
      </c>
      <c r="K95" s="63" t="s">
        <v>100</v>
      </c>
      <c r="L95" s="63"/>
      <c r="M95" s="126">
        <v>128.4364261168389</v>
      </c>
      <c r="N95" s="70" t="s">
        <v>374</v>
      </c>
    </row>
    <row r="96" spans="1:14" ht="15" customHeight="1" x14ac:dyDescent="0.25">
      <c r="A96" s="61">
        <v>44062</v>
      </c>
      <c r="B96" s="62">
        <v>0.75</v>
      </c>
      <c r="C96" s="63">
        <v>5505.1</v>
      </c>
      <c r="D96" s="63">
        <v>5530.5</v>
      </c>
      <c r="E96" s="64">
        <v>0.56000000000000005</v>
      </c>
      <c r="F96" s="64">
        <v>0.34</v>
      </c>
      <c r="G96" s="126">
        <v>25.399999999999636</v>
      </c>
      <c r="H96" s="64">
        <v>0.22000000000000003</v>
      </c>
      <c r="I96" s="63" t="s">
        <v>231</v>
      </c>
      <c r="J96" s="63" t="s">
        <v>77</v>
      </c>
      <c r="K96" s="63" t="s">
        <v>100</v>
      </c>
      <c r="L96" s="63"/>
      <c r="M96" s="126">
        <v>99.606299212599865</v>
      </c>
      <c r="N96" s="70" t="s">
        <v>375</v>
      </c>
    </row>
    <row r="97" spans="1:14" x14ac:dyDescent="0.25">
      <c r="A97" s="61">
        <v>44062</v>
      </c>
      <c r="B97" s="62">
        <v>0.70833333333333337</v>
      </c>
      <c r="C97" s="63">
        <v>5420</v>
      </c>
      <c r="D97" s="63">
        <v>5459</v>
      </c>
      <c r="E97" s="64">
        <v>0.97</v>
      </c>
      <c r="F97" s="64">
        <v>0.57999999999999996</v>
      </c>
      <c r="G97" s="126">
        <v>39</v>
      </c>
      <c r="H97" s="64">
        <v>0.39</v>
      </c>
      <c r="I97" s="63" t="s">
        <v>175</v>
      </c>
      <c r="J97" s="63" t="s">
        <v>77</v>
      </c>
      <c r="K97" s="63" t="s">
        <v>100</v>
      </c>
      <c r="L97" s="63"/>
      <c r="M97" s="126">
        <v>115</v>
      </c>
      <c r="N97" s="70" t="s">
        <v>376</v>
      </c>
    </row>
    <row r="98" spans="1:14" x14ac:dyDescent="0.25">
      <c r="A98" s="61">
        <v>44062</v>
      </c>
      <c r="B98" s="62">
        <v>0.58333333333333337</v>
      </c>
      <c r="C98" s="63">
        <v>5459</v>
      </c>
      <c r="D98" s="63">
        <v>5505</v>
      </c>
      <c r="E98" s="64">
        <v>0.95</v>
      </c>
      <c r="F98" s="64">
        <v>0.46</v>
      </c>
      <c r="G98" s="126">
        <v>46</v>
      </c>
      <c r="H98" s="64">
        <v>0.48999999999999994</v>
      </c>
      <c r="I98" s="63" t="s">
        <v>187</v>
      </c>
      <c r="J98" s="63" t="s">
        <v>77</v>
      </c>
      <c r="K98" s="63" t="s">
        <v>81</v>
      </c>
      <c r="L98" s="63" t="s">
        <v>101</v>
      </c>
      <c r="M98" s="126">
        <v>122.5</v>
      </c>
      <c r="N98" s="70" t="s">
        <v>359</v>
      </c>
    </row>
    <row r="99" spans="1:14" x14ac:dyDescent="0.25">
      <c r="A99" s="61">
        <v>44061</v>
      </c>
      <c r="B99" s="62">
        <v>0.625</v>
      </c>
      <c r="C99" s="63">
        <v>5377</v>
      </c>
      <c r="D99" s="63">
        <v>5417</v>
      </c>
      <c r="E99" s="64">
        <v>0.73</v>
      </c>
      <c r="F99" s="64">
        <v>0.36</v>
      </c>
      <c r="G99" s="126">
        <v>40</v>
      </c>
      <c r="H99" s="64">
        <v>0.37</v>
      </c>
      <c r="I99" s="63" t="s">
        <v>175</v>
      </c>
      <c r="J99" s="63" t="s">
        <v>77</v>
      </c>
      <c r="K99" s="63" t="s">
        <v>100</v>
      </c>
      <c r="L99" s="63"/>
      <c r="M99" s="126">
        <v>106.375</v>
      </c>
      <c r="N99" s="70" t="s">
        <v>360</v>
      </c>
    </row>
    <row r="100" spans="1:14" x14ac:dyDescent="0.25">
      <c r="A100" s="61">
        <v>44043</v>
      </c>
      <c r="B100" s="62">
        <v>0.42708333333333331</v>
      </c>
      <c r="C100" s="63">
        <v>5354</v>
      </c>
      <c r="D100" s="63">
        <v>5377</v>
      </c>
      <c r="E100" s="64">
        <v>0.96</v>
      </c>
      <c r="F100" s="64">
        <v>0.74</v>
      </c>
      <c r="G100" s="126">
        <v>23</v>
      </c>
      <c r="H100" s="64">
        <v>0.21999999999999997</v>
      </c>
      <c r="I100" s="63" t="s">
        <v>183</v>
      </c>
      <c r="J100" s="63" t="s">
        <v>77</v>
      </c>
      <c r="K100" s="63" t="s">
        <v>100</v>
      </c>
      <c r="L100" s="63"/>
      <c r="M100" s="126">
        <v>110</v>
      </c>
      <c r="N100" s="70" t="s">
        <v>361</v>
      </c>
    </row>
    <row r="101" spans="1:14" x14ac:dyDescent="0.25">
      <c r="A101" s="61">
        <v>44042</v>
      </c>
      <c r="B101" s="62">
        <v>0.45833333333333331</v>
      </c>
      <c r="C101" s="63">
        <v>5326</v>
      </c>
      <c r="D101" s="63">
        <v>5352</v>
      </c>
      <c r="E101" s="64">
        <v>0.97</v>
      </c>
      <c r="F101" s="64">
        <v>0.75</v>
      </c>
      <c r="G101" s="126">
        <v>26</v>
      </c>
      <c r="H101" s="64">
        <v>0.21999999999999997</v>
      </c>
      <c r="I101" s="63" t="s">
        <v>181</v>
      </c>
      <c r="J101" s="63" t="s">
        <v>77</v>
      </c>
      <c r="K101" s="63" t="s">
        <v>100</v>
      </c>
      <c r="L101" s="63"/>
      <c r="M101" s="126">
        <v>97.307692307692292</v>
      </c>
      <c r="N101" s="70" t="s">
        <v>362</v>
      </c>
    </row>
    <row r="102" spans="1:14" x14ac:dyDescent="0.25">
      <c r="A102" s="61">
        <v>44039</v>
      </c>
      <c r="B102" s="62">
        <v>0.4375</v>
      </c>
      <c r="C102" s="63">
        <v>5276</v>
      </c>
      <c r="D102" s="63">
        <v>5326</v>
      </c>
      <c r="E102" s="64">
        <f>F103</f>
        <v>0.73</v>
      </c>
      <c r="F102" s="64">
        <v>0.24</v>
      </c>
      <c r="G102" s="128">
        <f t="shared" ref="G102:G116" si="1">D102-C102</f>
        <v>50</v>
      </c>
      <c r="H102" s="3">
        <f t="shared" ref="H102:H116" si="2">E102-F102</f>
        <v>0.49</v>
      </c>
      <c r="I102" s="63" t="s">
        <v>177</v>
      </c>
      <c r="J102" s="63" t="s">
        <v>77</v>
      </c>
      <c r="K102" s="63" t="s">
        <v>100</v>
      </c>
      <c r="L102" s="63"/>
      <c r="M102" s="128">
        <f t="shared" ref="M102:M113" si="3">H102*$M$5/G102*1000</f>
        <v>112.69999999999999</v>
      </c>
      <c r="N102" s="70" t="s">
        <v>363</v>
      </c>
    </row>
    <row r="103" spans="1:14" x14ac:dyDescent="0.25">
      <c r="A103" s="61">
        <v>44039</v>
      </c>
      <c r="B103" s="62">
        <v>0.4375</v>
      </c>
      <c r="C103" s="63">
        <v>5247</v>
      </c>
      <c r="D103" s="63">
        <v>5276</v>
      </c>
      <c r="E103" s="64">
        <v>1</v>
      </c>
      <c r="F103" s="64">
        <v>0.73</v>
      </c>
      <c r="G103" s="128">
        <f t="shared" si="1"/>
        <v>29</v>
      </c>
      <c r="H103" s="3">
        <f t="shared" si="2"/>
        <v>0.27</v>
      </c>
      <c r="I103" s="63" t="s">
        <v>180</v>
      </c>
      <c r="J103" s="63" t="s">
        <v>77</v>
      </c>
      <c r="K103" s="63" t="s">
        <v>100</v>
      </c>
      <c r="L103" s="63"/>
      <c r="M103" s="128">
        <f t="shared" si="3"/>
        <v>107.06896551724139</v>
      </c>
      <c r="N103" s="70" t="s">
        <v>364</v>
      </c>
    </row>
    <row r="104" spans="1:14" x14ac:dyDescent="0.25">
      <c r="A104" s="61">
        <v>44039</v>
      </c>
      <c r="B104" s="62">
        <v>0.4375</v>
      </c>
      <c r="C104" s="63">
        <v>5223</v>
      </c>
      <c r="D104" s="63">
        <v>5247</v>
      </c>
      <c r="E104" s="64">
        <v>1</v>
      </c>
      <c r="F104" s="64">
        <v>0.78</v>
      </c>
      <c r="G104" s="128">
        <f t="shared" si="1"/>
        <v>24</v>
      </c>
      <c r="H104" s="3">
        <f t="shared" si="2"/>
        <v>0.21999999999999997</v>
      </c>
      <c r="I104" s="63" t="s">
        <v>132</v>
      </c>
      <c r="J104" s="63" t="s">
        <v>77</v>
      </c>
      <c r="K104" s="63" t="s">
        <v>81</v>
      </c>
      <c r="L104" s="63"/>
      <c r="M104" s="128">
        <f t="shared" si="3"/>
        <v>105.41666666666666</v>
      </c>
      <c r="N104" s="70" t="s">
        <v>365</v>
      </c>
    </row>
    <row r="105" spans="1:14" x14ac:dyDescent="0.25">
      <c r="A105" s="61">
        <v>44039</v>
      </c>
      <c r="B105" s="62">
        <v>0.4375</v>
      </c>
      <c r="C105" s="63">
        <v>5194</v>
      </c>
      <c r="D105" s="63">
        <v>5223</v>
      </c>
      <c r="E105" s="64">
        <v>0.96</v>
      </c>
      <c r="F105" s="64">
        <v>0.7</v>
      </c>
      <c r="G105" s="128">
        <f t="shared" si="1"/>
        <v>29</v>
      </c>
      <c r="H105" s="3">
        <f t="shared" si="2"/>
        <v>0.26</v>
      </c>
      <c r="I105" s="63" t="s">
        <v>177</v>
      </c>
      <c r="J105" s="63" t="s">
        <v>77</v>
      </c>
      <c r="K105" s="63" t="s">
        <v>100</v>
      </c>
      <c r="L105" s="63"/>
      <c r="M105" s="128">
        <f t="shared" si="3"/>
        <v>103.10344827586206</v>
      </c>
      <c r="N105" s="70" t="s">
        <v>366</v>
      </c>
    </row>
    <row r="106" spans="1:14" x14ac:dyDescent="0.25">
      <c r="A106" s="61">
        <v>44039</v>
      </c>
      <c r="B106" s="62">
        <v>0.4375</v>
      </c>
      <c r="C106" s="63">
        <v>5167</v>
      </c>
      <c r="D106" s="63">
        <v>5194</v>
      </c>
      <c r="E106" s="64">
        <v>1</v>
      </c>
      <c r="F106" s="64">
        <v>0.74</v>
      </c>
      <c r="G106" s="128">
        <f t="shared" si="1"/>
        <v>27</v>
      </c>
      <c r="H106" s="3">
        <f t="shared" si="2"/>
        <v>0.26</v>
      </c>
      <c r="I106" s="63" t="s">
        <v>177</v>
      </c>
      <c r="J106" s="63" t="s">
        <v>77</v>
      </c>
      <c r="K106" s="63" t="s">
        <v>100</v>
      </c>
      <c r="L106" s="63"/>
      <c r="M106" s="128">
        <f t="shared" si="3"/>
        <v>110.74074074074075</v>
      </c>
      <c r="N106" s="70" t="s">
        <v>367</v>
      </c>
    </row>
    <row r="107" spans="1:14" x14ac:dyDescent="0.25">
      <c r="A107" s="61">
        <v>44039</v>
      </c>
      <c r="B107" s="62">
        <v>0.4375</v>
      </c>
      <c r="C107" s="63">
        <v>5142</v>
      </c>
      <c r="D107" s="63">
        <v>5167</v>
      </c>
      <c r="E107" s="64">
        <v>0.52</v>
      </c>
      <c r="F107" s="64">
        <v>0.27</v>
      </c>
      <c r="G107" s="128">
        <f t="shared" si="1"/>
        <v>25</v>
      </c>
      <c r="H107" s="3">
        <f t="shared" si="2"/>
        <v>0.25</v>
      </c>
      <c r="I107" s="63" t="s">
        <v>15</v>
      </c>
      <c r="J107" s="63" t="s">
        <v>77</v>
      </c>
      <c r="K107" s="63" t="s">
        <v>81</v>
      </c>
      <c r="L107" s="63"/>
      <c r="M107" s="128">
        <f t="shared" si="3"/>
        <v>115</v>
      </c>
      <c r="N107" s="70" t="s">
        <v>368</v>
      </c>
    </row>
    <row r="108" spans="1:14" x14ac:dyDescent="0.25">
      <c r="A108" s="61">
        <v>44039</v>
      </c>
      <c r="B108" s="62">
        <v>0.5625</v>
      </c>
      <c r="C108" s="63">
        <v>5117</v>
      </c>
      <c r="D108" s="63">
        <v>5142</v>
      </c>
      <c r="E108" s="64">
        <v>0.75</v>
      </c>
      <c r="F108" s="64">
        <v>0.52</v>
      </c>
      <c r="G108" s="128">
        <f t="shared" si="1"/>
        <v>25</v>
      </c>
      <c r="H108" s="3">
        <f t="shared" si="2"/>
        <v>0.22999999999999998</v>
      </c>
      <c r="I108" s="63" t="s">
        <v>164</v>
      </c>
      <c r="J108" s="63" t="s">
        <v>77</v>
      </c>
      <c r="K108" s="63" t="s">
        <v>100</v>
      </c>
      <c r="L108" s="63" t="s">
        <v>101</v>
      </c>
      <c r="M108" s="128">
        <f t="shared" si="3"/>
        <v>105.79999999999998</v>
      </c>
      <c r="N108" s="70" t="s">
        <v>369</v>
      </c>
    </row>
    <row r="109" spans="1:14" x14ac:dyDescent="0.25">
      <c r="A109" s="61">
        <v>44039</v>
      </c>
      <c r="B109" s="62">
        <v>0.4375</v>
      </c>
      <c r="C109" s="63">
        <v>5071</v>
      </c>
      <c r="D109" s="63">
        <v>5117</v>
      </c>
      <c r="E109" s="64">
        <v>0.88</v>
      </c>
      <c r="F109" s="64">
        <v>0.48</v>
      </c>
      <c r="G109" s="128">
        <f t="shared" si="1"/>
        <v>46</v>
      </c>
      <c r="H109" s="3">
        <f t="shared" si="2"/>
        <v>0.4</v>
      </c>
      <c r="I109" s="63" t="s">
        <v>177</v>
      </c>
      <c r="J109" s="63" t="s">
        <v>77</v>
      </c>
      <c r="K109" s="63" t="s">
        <v>100</v>
      </c>
      <c r="L109" s="63"/>
      <c r="M109" s="128">
        <f t="shared" si="3"/>
        <v>100</v>
      </c>
      <c r="N109" s="70" t="s">
        <v>370</v>
      </c>
    </row>
    <row r="110" spans="1:14" x14ac:dyDescent="0.25">
      <c r="A110" s="61">
        <v>44036</v>
      </c>
      <c r="B110" s="62">
        <v>0.4375</v>
      </c>
      <c r="C110" s="63">
        <v>5046</v>
      </c>
      <c r="D110" s="63">
        <v>5071</v>
      </c>
      <c r="E110" s="64">
        <v>1</v>
      </c>
      <c r="F110" s="64">
        <v>0.71</v>
      </c>
      <c r="G110" s="128">
        <f t="shared" si="1"/>
        <v>25</v>
      </c>
      <c r="H110" s="3">
        <f t="shared" si="2"/>
        <v>0.29000000000000004</v>
      </c>
      <c r="I110" s="63" t="s">
        <v>132</v>
      </c>
      <c r="J110" s="63" t="s">
        <v>77</v>
      </c>
      <c r="K110" s="63" t="s">
        <v>81</v>
      </c>
      <c r="L110" s="63"/>
      <c r="M110" s="128">
        <f t="shared" si="3"/>
        <v>133.4</v>
      </c>
      <c r="N110" s="70" t="s">
        <v>371</v>
      </c>
    </row>
    <row r="111" spans="1:14" x14ac:dyDescent="0.25">
      <c r="A111" s="61">
        <v>44036</v>
      </c>
      <c r="B111" s="62">
        <v>0.5625</v>
      </c>
      <c r="C111" s="63">
        <v>5004</v>
      </c>
      <c r="D111" s="63">
        <v>5046</v>
      </c>
      <c r="E111" s="64">
        <v>0.84</v>
      </c>
      <c r="F111" s="64">
        <v>0.42</v>
      </c>
      <c r="G111" s="128">
        <f t="shared" si="1"/>
        <v>42</v>
      </c>
      <c r="H111" s="3">
        <f t="shared" si="2"/>
        <v>0.42</v>
      </c>
      <c r="I111" s="63" t="s">
        <v>164</v>
      </c>
      <c r="J111" s="63" t="s">
        <v>77</v>
      </c>
      <c r="K111" s="63" t="s">
        <v>100</v>
      </c>
      <c r="L111" s="63" t="s">
        <v>101</v>
      </c>
      <c r="M111" s="128">
        <f t="shared" si="3"/>
        <v>115</v>
      </c>
      <c r="N111" s="70" t="s">
        <v>372</v>
      </c>
    </row>
    <row r="112" spans="1:14" x14ac:dyDescent="0.25">
      <c r="A112" s="61">
        <v>44036</v>
      </c>
      <c r="B112" s="62">
        <v>0.4375</v>
      </c>
      <c r="C112" s="63">
        <v>4975</v>
      </c>
      <c r="D112" s="63">
        <v>5004</v>
      </c>
      <c r="E112" s="64">
        <v>1</v>
      </c>
      <c r="F112" s="64">
        <v>0.69</v>
      </c>
      <c r="G112" s="128">
        <f t="shared" si="1"/>
        <v>29</v>
      </c>
      <c r="H112" s="3">
        <f t="shared" si="2"/>
        <v>0.31000000000000005</v>
      </c>
      <c r="I112" s="63" t="s">
        <v>176</v>
      </c>
      <c r="J112" s="63" t="s">
        <v>77</v>
      </c>
      <c r="K112" s="63" t="s">
        <v>81</v>
      </c>
      <c r="L112" s="63"/>
      <c r="M112" s="128">
        <f t="shared" si="3"/>
        <v>122.93103448275863</v>
      </c>
      <c r="N112" s="70" t="s">
        <v>373</v>
      </c>
    </row>
    <row r="113" spans="1:14" x14ac:dyDescent="0.25">
      <c r="A113" s="61">
        <v>44036</v>
      </c>
      <c r="B113" s="62">
        <v>0.4375</v>
      </c>
      <c r="C113" s="63">
        <v>4946</v>
      </c>
      <c r="D113" s="63">
        <v>4975</v>
      </c>
      <c r="E113" s="64">
        <v>1</v>
      </c>
      <c r="F113" s="64">
        <v>0.71</v>
      </c>
      <c r="G113" s="128">
        <f t="shared" si="1"/>
        <v>29</v>
      </c>
      <c r="H113" s="3">
        <f t="shared" si="2"/>
        <v>0.29000000000000004</v>
      </c>
      <c r="I113" s="63" t="s">
        <v>175</v>
      </c>
      <c r="J113" s="63" t="s">
        <v>77</v>
      </c>
      <c r="K113" s="63" t="s">
        <v>81</v>
      </c>
      <c r="L113" s="63"/>
      <c r="M113" s="128">
        <f t="shared" si="3"/>
        <v>115.00000000000001</v>
      </c>
      <c r="N113" s="70" t="s">
        <v>374</v>
      </c>
    </row>
    <row r="114" spans="1:14" x14ac:dyDescent="0.25">
      <c r="A114" s="61">
        <v>44035</v>
      </c>
      <c r="B114" s="62">
        <v>0.5625</v>
      </c>
      <c r="C114" s="63">
        <v>4909</v>
      </c>
      <c r="D114" s="63">
        <v>4946</v>
      </c>
      <c r="E114" s="64">
        <v>1</v>
      </c>
      <c r="F114" s="64">
        <v>0.63</v>
      </c>
      <c r="G114" s="128">
        <f t="shared" si="1"/>
        <v>37</v>
      </c>
      <c r="H114" s="3">
        <f t="shared" si="2"/>
        <v>0.37</v>
      </c>
      <c r="I114" s="63" t="s">
        <v>164</v>
      </c>
      <c r="J114" s="63" t="s">
        <v>77</v>
      </c>
      <c r="K114" s="63" t="s">
        <v>100</v>
      </c>
      <c r="L114" s="63" t="s">
        <v>101</v>
      </c>
      <c r="M114" s="126">
        <v>101.03359173126661</v>
      </c>
      <c r="N114" s="70" t="s">
        <v>375</v>
      </c>
    </row>
    <row r="115" spans="1:14" x14ac:dyDescent="0.25">
      <c r="A115" s="61">
        <v>44033</v>
      </c>
      <c r="B115" s="62">
        <v>0.4375</v>
      </c>
      <c r="C115" s="63">
        <v>4878</v>
      </c>
      <c r="D115" s="63">
        <v>4909</v>
      </c>
      <c r="E115" s="64">
        <v>1</v>
      </c>
      <c r="F115" s="64">
        <v>0.7</v>
      </c>
      <c r="G115" s="128">
        <f t="shared" si="1"/>
        <v>31</v>
      </c>
      <c r="H115" s="3">
        <f t="shared" si="2"/>
        <v>0.30000000000000004</v>
      </c>
      <c r="I115" s="63" t="s">
        <v>176</v>
      </c>
      <c r="J115" s="63" t="s">
        <v>77</v>
      </c>
      <c r="K115" s="63" t="s">
        <v>81</v>
      </c>
      <c r="L115" s="63"/>
      <c r="M115" s="128">
        <f>H115*$M$5/G115*1000</f>
        <v>111.29032258064518</v>
      </c>
      <c r="N115" s="70" t="s">
        <v>376</v>
      </c>
    </row>
    <row r="116" spans="1:14" x14ac:dyDescent="0.25">
      <c r="A116" s="61">
        <v>44033</v>
      </c>
      <c r="B116" s="62">
        <v>0.4375</v>
      </c>
      <c r="C116" s="63">
        <v>4850</v>
      </c>
      <c r="D116" s="63">
        <v>4878</v>
      </c>
      <c r="E116" s="64">
        <v>1</v>
      </c>
      <c r="F116" s="64">
        <v>0.71</v>
      </c>
      <c r="G116" s="128">
        <f t="shared" si="1"/>
        <v>28</v>
      </c>
      <c r="H116" s="3">
        <f t="shared" si="2"/>
        <v>0.29000000000000004</v>
      </c>
      <c r="I116" s="63" t="s">
        <v>175</v>
      </c>
      <c r="J116" s="63" t="s">
        <v>77</v>
      </c>
      <c r="K116" s="63" t="s">
        <v>81</v>
      </c>
      <c r="L116" s="63"/>
      <c r="M116" s="128">
        <f>H116*$M$5/G116*1000</f>
        <v>119.10714285714288</v>
      </c>
      <c r="N116" s="70" t="s">
        <v>359</v>
      </c>
    </row>
    <row r="117" spans="1:14" x14ac:dyDescent="0.25">
      <c r="A117" s="61">
        <v>44033</v>
      </c>
      <c r="B117" s="62">
        <v>0.5625</v>
      </c>
      <c r="C117" s="63">
        <v>4811.3</v>
      </c>
      <c r="D117" s="63">
        <v>4850</v>
      </c>
      <c r="E117" s="64">
        <v>0.61</v>
      </c>
      <c r="F117" s="64">
        <v>0.27</v>
      </c>
      <c r="G117" s="126">
        <v>38.699999999999818</v>
      </c>
      <c r="H117" s="64">
        <v>0.33999999999999997</v>
      </c>
      <c r="I117" s="63" t="s">
        <v>164</v>
      </c>
      <c r="J117" s="63" t="s">
        <v>77</v>
      </c>
      <c r="K117" s="63" t="s">
        <v>100</v>
      </c>
      <c r="L117" s="63" t="s">
        <v>101</v>
      </c>
      <c r="M117" s="126">
        <v>101.03359173126661</v>
      </c>
      <c r="N117" s="70" t="s">
        <v>360</v>
      </c>
    </row>
    <row r="118" spans="1:14" x14ac:dyDescent="0.25">
      <c r="A118" s="61">
        <v>44033</v>
      </c>
      <c r="B118" s="62">
        <v>0.4375</v>
      </c>
      <c r="C118" s="63">
        <v>4786.2</v>
      </c>
      <c r="D118" s="63">
        <v>4811.3</v>
      </c>
      <c r="E118" s="64">
        <f>F119</f>
        <v>0.72</v>
      </c>
      <c r="F118" s="64">
        <v>0.47</v>
      </c>
      <c r="G118" s="128">
        <f>D118-C118</f>
        <v>25.100000000000364</v>
      </c>
      <c r="H118" s="3">
        <f>E118-F118</f>
        <v>0.25</v>
      </c>
      <c r="I118" s="63" t="s">
        <v>162</v>
      </c>
      <c r="J118" s="63" t="s">
        <v>77</v>
      </c>
      <c r="K118" s="63" t="s">
        <v>81</v>
      </c>
      <c r="L118" s="63"/>
      <c r="M118" s="128">
        <f>H118*$M$5/G118*1000</f>
        <v>114.54183266932105</v>
      </c>
      <c r="N118" s="70" t="s">
        <v>361</v>
      </c>
    </row>
    <row r="119" spans="1:14" x14ac:dyDescent="0.25">
      <c r="A119" s="61">
        <v>44033</v>
      </c>
      <c r="B119" s="62">
        <v>0.4375</v>
      </c>
      <c r="C119" s="63">
        <v>4762.8</v>
      </c>
      <c r="D119" s="63">
        <v>4786.2</v>
      </c>
      <c r="E119" s="64">
        <v>0.97</v>
      </c>
      <c r="F119" s="64">
        <v>0.72</v>
      </c>
      <c r="G119" s="128">
        <f>D119-C119</f>
        <v>23.399999999999636</v>
      </c>
      <c r="H119" s="3">
        <f>E119-F119</f>
        <v>0.25</v>
      </c>
      <c r="I119" s="63" t="s">
        <v>162</v>
      </c>
      <c r="J119" s="63" t="s">
        <v>77</v>
      </c>
      <c r="K119" s="63" t="s">
        <v>81</v>
      </c>
      <c r="L119" s="63"/>
      <c r="M119" s="128">
        <f>H119*$M$5/G119*1000</f>
        <v>122.86324786324977</v>
      </c>
      <c r="N119" s="70" t="s">
        <v>362</v>
      </c>
    </row>
    <row r="120" spans="1:14" x14ac:dyDescent="0.25">
      <c r="A120" s="61">
        <v>44032</v>
      </c>
      <c r="B120" s="62">
        <v>44032.333333333336</v>
      </c>
      <c r="C120" s="63">
        <v>4715</v>
      </c>
      <c r="D120" s="63">
        <v>4762.8</v>
      </c>
      <c r="E120" s="64">
        <v>1</v>
      </c>
      <c r="F120" s="64">
        <v>0.56999999999999995</v>
      </c>
      <c r="G120" s="128">
        <f>D120-C120</f>
        <v>47.800000000000182</v>
      </c>
      <c r="H120" s="3">
        <f>E120-F120</f>
        <v>0.43000000000000005</v>
      </c>
      <c r="I120" s="63" t="s">
        <v>8</v>
      </c>
      <c r="J120" s="63" t="s">
        <v>77</v>
      </c>
      <c r="K120" s="63" t="s">
        <v>81</v>
      </c>
      <c r="L120" s="63" t="s">
        <v>101</v>
      </c>
      <c r="M120" s="128">
        <f>H120*$M$5/G120*1000</f>
        <v>103.4518828451879</v>
      </c>
      <c r="N120" s="70" t="s">
        <v>363</v>
      </c>
    </row>
    <row r="121" spans="1:14" x14ac:dyDescent="0.25">
      <c r="A121" s="61">
        <v>44032</v>
      </c>
      <c r="B121" s="62">
        <v>44032.333333333336</v>
      </c>
      <c r="C121" s="63">
        <v>4682.1000000000004</v>
      </c>
      <c r="D121" s="63">
        <v>4715</v>
      </c>
      <c r="E121" s="64">
        <v>0.76</v>
      </c>
      <c r="F121" s="64">
        <v>0.45</v>
      </c>
      <c r="G121" s="128">
        <f>D121-C121</f>
        <v>32.899999999999636</v>
      </c>
      <c r="H121" s="3">
        <f>E121-F121</f>
        <v>0.31</v>
      </c>
      <c r="I121" s="63" t="s">
        <v>158</v>
      </c>
      <c r="J121" s="63" t="s">
        <v>77</v>
      </c>
      <c r="K121" s="63" t="s">
        <v>81</v>
      </c>
      <c r="L121" s="63" t="s">
        <v>101</v>
      </c>
      <c r="M121" s="128">
        <f>H121*$M$5/G121*1000</f>
        <v>108.35866261398296</v>
      </c>
      <c r="N121" s="70" t="s">
        <v>364</v>
      </c>
    </row>
    <row r="122" spans="1:14" x14ac:dyDescent="0.25">
      <c r="A122" s="61">
        <v>44032</v>
      </c>
      <c r="B122" s="62">
        <v>44032.333333333336</v>
      </c>
      <c r="C122" s="63">
        <v>4634.6000000000004</v>
      </c>
      <c r="D122" s="63">
        <v>4682.1000000000004</v>
      </c>
      <c r="E122" s="64">
        <v>1</v>
      </c>
      <c r="F122" s="64">
        <v>0.44</v>
      </c>
      <c r="G122" s="126">
        <v>47.5</v>
      </c>
      <c r="H122" s="64">
        <v>0.56000000000000005</v>
      </c>
      <c r="I122" s="63" t="s">
        <v>158</v>
      </c>
      <c r="J122" s="63" t="s">
        <v>77</v>
      </c>
      <c r="K122" s="63" t="s">
        <v>81</v>
      </c>
      <c r="L122" s="63" t="s">
        <v>101</v>
      </c>
      <c r="M122" s="128">
        <f>H122*$M$5/G122*1000</f>
        <v>135.57894736842104</v>
      </c>
      <c r="N122" s="70" t="s">
        <v>365</v>
      </c>
    </row>
    <row r="123" spans="1:14" x14ac:dyDescent="0.25">
      <c r="A123" s="61">
        <v>44029</v>
      </c>
      <c r="B123" s="62">
        <v>0.54166666666666663</v>
      </c>
      <c r="C123" s="63">
        <v>4590.3</v>
      </c>
      <c r="D123" s="63">
        <v>4634.6000000000004</v>
      </c>
      <c r="E123" s="64">
        <v>0.55000000000000004</v>
      </c>
      <c r="F123" s="64">
        <v>0.15</v>
      </c>
      <c r="G123" s="126">
        <v>44.300000000000182</v>
      </c>
      <c r="H123" s="64">
        <v>0.4</v>
      </c>
      <c r="I123" s="63" t="s">
        <v>155</v>
      </c>
      <c r="J123" s="63" t="s">
        <v>77</v>
      </c>
      <c r="K123" s="63" t="s">
        <v>100</v>
      </c>
      <c r="L123" s="63" t="s">
        <v>101</v>
      </c>
      <c r="M123" s="126">
        <v>103.83747178329529</v>
      </c>
      <c r="N123" s="70" t="s">
        <v>366</v>
      </c>
    </row>
    <row r="124" spans="1:14" x14ac:dyDescent="0.25">
      <c r="A124" s="61">
        <v>44029</v>
      </c>
      <c r="B124" s="62">
        <v>0.47916666666666669</v>
      </c>
      <c r="C124" s="63">
        <v>4563</v>
      </c>
      <c r="D124" s="63">
        <v>4590.3</v>
      </c>
      <c r="E124" s="64">
        <v>0.72</v>
      </c>
      <c r="F124" s="64">
        <v>0.44</v>
      </c>
      <c r="G124" s="126">
        <v>27.300000000000182</v>
      </c>
      <c r="H124" s="64">
        <v>0.27999999999999997</v>
      </c>
      <c r="I124" s="63" t="s">
        <v>156</v>
      </c>
      <c r="J124" s="63" t="s">
        <v>78</v>
      </c>
      <c r="K124" s="63" t="s">
        <v>100</v>
      </c>
      <c r="L124" s="63" t="s">
        <v>157</v>
      </c>
      <c r="M124" s="126">
        <v>117.94871794871715</v>
      </c>
      <c r="N124" s="70" t="s">
        <v>367</v>
      </c>
    </row>
    <row r="125" spans="1:14" x14ac:dyDescent="0.25">
      <c r="A125" s="61">
        <v>44029</v>
      </c>
      <c r="B125" s="62">
        <v>0.38194444444444442</v>
      </c>
      <c r="C125" s="63">
        <v>4538</v>
      </c>
      <c r="D125" s="63">
        <v>4563</v>
      </c>
      <c r="E125" s="64">
        <v>0.79</v>
      </c>
      <c r="F125" s="64">
        <v>0.54</v>
      </c>
      <c r="G125" s="126">
        <v>25</v>
      </c>
      <c r="H125" s="64">
        <v>0.25</v>
      </c>
      <c r="I125" s="63" t="s">
        <v>153</v>
      </c>
      <c r="J125" s="63" t="s">
        <v>77</v>
      </c>
      <c r="K125" s="63" t="s">
        <v>100</v>
      </c>
      <c r="L125" s="63"/>
      <c r="M125" s="126">
        <v>115</v>
      </c>
      <c r="N125" s="70" t="s">
        <v>368</v>
      </c>
    </row>
    <row r="126" spans="1:14" x14ac:dyDescent="0.25">
      <c r="A126" s="61">
        <v>44028</v>
      </c>
      <c r="B126" s="62">
        <v>0.625</v>
      </c>
      <c r="C126" s="63">
        <v>4408</v>
      </c>
      <c r="D126" s="63">
        <v>4448</v>
      </c>
      <c r="E126" s="64">
        <v>0.74</v>
      </c>
      <c r="F126" s="64">
        <v>0.37</v>
      </c>
      <c r="G126" s="126">
        <v>40</v>
      </c>
      <c r="H126" s="64">
        <v>0.37</v>
      </c>
      <c r="I126" s="63" t="s">
        <v>175</v>
      </c>
      <c r="J126" s="63" t="s">
        <v>77</v>
      </c>
      <c r="K126" s="63" t="s">
        <v>100</v>
      </c>
      <c r="L126" s="63"/>
      <c r="M126" s="126">
        <v>106.375</v>
      </c>
      <c r="N126" s="70" t="s">
        <v>369</v>
      </c>
    </row>
    <row r="127" spans="1:14" x14ac:dyDescent="0.25">
      <c r="A127" s="61">
        <v>44028</v>
      </c>
      <c r="B127" s="62" t="s">
        <v>165</v>
      </c>
      <c r="C127" s="63">
        <v>4511.1000000000004</v>
      </c>
      <c r="D127" s="63">
        <v>4538</v>
      </c>
      <c r="E127" s="64">
        <v>1</v>
      </c>
      <c r="F127" s="64">
        <v>0.75</v>
      </c>
      <c r="G127" s="128">
        <v>26.899999999999636</v>
      </c>
      <c r="H127" s="3">
        <v>0.25</v>
      </c>
      <c r="I127" s="63" t="s">
        <v>165</v>
      </c>
      <c r="J127" s="63" t="s">
        <v>77</v>
      </c>
      <c r="K127" s="63" t="s">
        <v>166</v>
      </c>
      <c r="L127" s="63" t="s">
        <v>101</v>
      </c>
      <c r="M127" s="128">
        <v>106.8773234200758</v>
      </c>
      <c r="N127" s="70" t="s">
        <v>370</v>
      </c>
    </row>
    <row r="128" spans="1:14" x14ac:dyDescent="0.25">
      <c r="A128" s="61">
        <v>44028</v>
      </c>
      <c r="B128" s="62">
        <v>0.66666666666666663</v>
      </c>
      <c r="C128" s="63">
        <v>4483.1000000000004</v>
      </c>
      <c r="D128" s="63">
        <v>4511.1000000000004</v>
      </c>
      <c r="E128" s="64">
        <v>0.35</v>
      </c>
      <c r="F128" s="64">
        <v>0.09</v>
      </c>
      <c r="G128" s="126">
        <v>28</v>
      </c>
      <c r="H128" s="64">
        <v>0.26</v>
      </c>
      <c r="I128" s="63" t="s">
        <v>152</v>
      </c>
      <c r="J128" s="63" t="s">
        <v>77</v>
      </c>
      <c r="K128" s="63" t="s">
        <v>100</v>
      </c>
      <c r="L128" s="63" t="s">
        <v>101</v>
      </c>
      <c r="M128" s="126">
        <v>106.78571428571429</v>
      </c>
      <c r="N128" s="70" t="s">
        <v>371</v>
      </c>
    </row>
    <row r="129" spans="1:14" x14ac:dyDescent="0.25">
      <c r="A129" s="61">
        <v>44028</v>
      </c>
      <c r="B129" s="62" t="s">
        <v>165</v>
      </c>
      <c r="C129" s="63">
        <v>4448</v>
      </c>
      <c r="D129" s="63">
        <v>4483</v>
      </c>
      <c r="E129" s="64">
        <f>0.61</f>
        <v>0.61</v>
      </c>
      <c r="F129" s="64">
        <v>0.3</v>
      </c>
      <c r="G129" s="128">
        <f t="shared" ref="G129:G138" si="4">D129-C129</f>
        <v>35</v>
      </c>
      <c r="H129" s="3">
        <f t="shared" ref="H129:H138" si="5">E129-F129</f>
        <v>0.31</v>
      </c>
      <c r="I129" s="63" t="s">
        <v>173</v>
      </c>
      <c r="J129" s="63" t="s">
        <v>77</v>
      </c>
      <c r="K129" s="63" t="s">
        <v>166</v>
      </c>
      <c r="L129" s="63" t="s">
        <v>101</v>
      </c>
      <c r="M129" s="128">
        <f t="shared" ref="M129:M138" si="6">H129*$M$5/G129*1000</f>
        <v>101.85714285714286</v>
      </c>
      <c r="N129" s="70" t="s">
        <v>372</v>
      </c>
    </row>
    <row r="130" spans="1:14" x14ac:dyDescent="0.25">
      <c r="A130" s="61">
        <v>44028</v>
      </c>
      <c r="B130" s="62" t="s">
        <v>165</v>
      </c>
      <c r="C130" s="63">
        <v>4382</v>
      </c>
      <c r="D130" s="63">
        <v>4408</v>
      </c>
      <c r="E130" s="64">
        <f>F131</f>
        <v>0.74</v>
      </c>
      <c r="F130" s="64">
        <v>0.37</v>
      </c>
      <c r="G130" s="128">
        <f t="shared" si="4"/>
        <v>26</v>
      </c>
      <c r="H130" s="3">
        <f t="shared" si="5"/>
        <v>0.37</v>
      </c>
      <c r="I130" s="63" t="s">
        <v>173</v>
      </c>
      <c r="J130" s="63" t="s">
        <v>77</v>
      </c>
      <c r="K130" s="63" t="s">
        <v>166</v>
      </c>
      <c r="L130" s="63" t="s">
        <v>101</v>
      </c>
      <c r="M130" s="128">
        <f t="shared" si="6"/>
        <v>163.65384615384616</v>
      </c>
      <c r="N130" s="70" t="s">
        <v>373</v>
      </c>
    </row>
    <row r="131" spans="1:14" x14ac:dyDescent="0.25">
      <c r="A131" s="61">
        <v>44027</v>
      </c>
      <c r="B131" s="62" t="s">
        <v>165</v>
      </c>
      <c r="C131" s="63">
        <v>4353</v>
      </c>
      <c r="D131" s="63">
        <v>4382</v>
      </c>
      <c r="E131" s="64">
        <f>0.94</f>
        <v>0.94</v>
      </c>
      <c r="F131" s="64">
        <v>0.74</v>
      </c>
      <c r="G131" s="128">
        <f t="shared" si="4"/>
        <v>29</v>
      </c>
      <c r="H131" s="3">
        <f t="shared" si="5"/>
        <v>0.19999999999999996</v>
      </c>
      <c r="I131" s="63" t="s">
        <v>7</v>
      </c>
      <c r="J131" s="63" t="s">
        <v>77</v>
      </c>
      <c r="K131" s="63" t="s">
        <v>166</v>
      </c>
      <c r="L131" s="63" t="s">
        <v>101</v>
      </c>
      <c r="M131" s="128">
        <f t="shared" si="6"/>
        <v>79.310344827586178</v>
      </c>
      <c r="N131" s="70" t="s">
        <v>374</v>
      </c>
    </row>
    <row r="132" spans="1:14" x14ac:dyDescent="0.25">
      <c r="A132" s="61">
        <v>44027</v>
      </c>
      <c r="B132" s="62" t="s">
        <v>165</v>
      </c>
      <c r="C132" s="63">
        <v>4316</v>
      </c>
      <c r="D132" s="63">
        <v>4353</v>
      </c>
      <c r="E132" s="64">
        <f>1</f>
        <v>1</v>
      </c>
      <c r="F132" s="64">
        <v>0.63</v>
      </c>
      <c r="G132" s="128">
        <f t="shared" si="4"/>
        <v>37</v>
      </c>
      <c r="H132" s="3">
        <f t="shared" si="5"/>
        <v>0.37</v>
      </c>
      <c r="I132" s="63" t="s">
        <v>174</v>
      </c>
      <c r="J132" s="63" t="s">
        <v>77</v>
      </c>
      <c r="K132" s="63" t="s">
        <v>166</v>
      </c>
      <c r="L132" s="63" t="s">
        <v>101</v>
      </c>
      <c r="M132" s="128">
        <f t="shared" si="6"/>
        <v>114.99999999999999</v>
      </c>
      <c r="N132" s="70" t="s">
        <v>375</v>
      </c>
    </row>
    <row r="133" spans="1:14" x14ac:dyDescent="0.25">
      <c r="A133" s="61">
        <v>44025</v>
      </c>
      <c r="B133" s="62" t="s">
        <v>165</v>
      </c>
      <c r="C133" s="63">
        <v>4294.5</v>
      </c>
      <c r="D133" s="63">
        <v>4316</v>
      </c>
      <c r="E133" s="64">
        <f>1</f>
        <v>1</v>
      </c>
      <c r="F133" s="64">
        <v>0.72</v>
      </c>
      <c r="G133" s="128">
        <f t="shared" si="4"/>
        <v>21.5</v>
      </c>
      <c r="H133" s="3">
        <f t="shared" si="5"/>
        <v>0.28000000000000003</v>
      </c>
      <c r="I133" s="63" t="s">
        <v>173</v>
      </c>
      <c r="J133" s="63" t="s">
        <v>77</v>
      </c>
      <c r="K133" s="63" t="s">
        <v>166</v>
      </c>
      <c r="L133" s="63" t="s">
        <v>101</v>
      </c>
      <c r="M133" s="128">
        <f t="shared" si="6"/>
        <v>149.76744186046511</v>
      </c>
      <c r="N133" s="70" t="s">
        <v>376</v>
      </c>
    </row>
    <row r="134" spans="1:14" x14ac:dyDescent="0.25">
      <c r="A134" s="61">
        <v>44025</v>
      </c>
      <c r="B134" s="62" t="s">
        <v>165</v>
      </c>
      <c r="C134" s="63">
        <v>4264.8</v>
      </c>
      <c r="D134" s="63">
        <v>4294.5</v>
      </c>
      <c r="E134" s="64">
        <f>F135</f>
        <v>0.51</v>
      </c>
      <c r="F134" s="64">
        <v>0.24</v>
      </c>
      <c r="G134" s="128">
        <f t="shared" si="4"/>
        <v>29.699999999999818</v>
      </c>
      <c r="H134" s="3">
        <f t="shared" si="5"/>
        <v>0.27</v>
      </c>
      <c r="I134" s="63" t="s">
        <v>7</v>
      </c>
      <c r="J134" s="63" t="s">
        <v>77</v>
      </c>
      <c r="K134" s="63" t="s">
        <v>166</v>
      </c>
      <c r="L134" s="63" t="s">
        <v>101</v>
      </c>
      <c r="M134" s="128">
        <f t="shared" si="6"/>
        <v>104.5454545454552</v>
      </c>
      <c r="N134" s="70" t="s">
        <v>359</v>
      </c>
    </row>
    <row r="135" spans="1:14" x14ac:dyDescent="0.25">
      <c r="A135" s="61">
        <v>44025</v>
      </c>
      <c r="B135" s="62" t="s">
        <v>165</v>
      </c>
      <c r="C135" s="63">
        <v>4234.2</v>
      </c>
      <c r="D135" s="63">
        <v>4264.8</v>
      </c>
      <c r="E135" s="64">
        <f>F136</f>
        <v>0.77</v>
      </c>
      <c r="F135" s="64">
        <v>0.51</v>
      </c>
      <c r="G135" s="128">
        <f t="shared" si="4"/>
        <v>30.600000000000364</v>
      </c>
      <c r="H135" s="3">
        <f t="shared" si="5"/>
        <v>0.26</v>
      </c>
      <c r="I135" s="63" t="s">
        <v>165</v>
      </c>
      <c r="J135" s="63" t="s">
        <v>77</v>
      </c>
      <c r="K135" s="63" t="s">
        <v>166</v>
      </c>
      <c r="L135" s="63" t="s">
        <v>101</v>
      </c>
      <c r="M135" s="128">
        <f t="shared" si="6"/>
        <v>97.712418300652445</v>
      </c>
      <c r="N135" s="70" t="s">
        <v>360</v>
      </c>
    </row>
    <row r="136" spans="1:14" x14ac:dyDescent="0.25">
      <c r="A136" s="61">
        <v>44025</v>
      </c>
      <c r="B136" s="62">
        <v>0.39583333333333331</v>
      </c>
      <c r="C136" s="63">
        <v>4210.8</v>
      </c>
      <c r="D136" s="63">
        <v>4234.2</v>
      </c>
      <c r="E136" s="64">
        <v>1</v>
      </c>
      <c r="F136" s="64">
        <v>0.77</v>
      </c>
      <c r="G136" s="128">
        <f t="shared" si="4"/>
        <v>23.399999999999636</v>
      </c>
      <c r="H136" s="3">
        <f t="shared" si="5"/>
        <v>0.22999999999999998</v>
      </c>
      <c r="I136" s="63" t="s">
        <v>149</v>
      </c>
      <c r="J136" s="63" t="s">
        <v>77</v>
      </c>
      <c r="K136" s="63" t="s">
        <v>100</v>
      </c>
      <c r="L136" s="63" t="s">
        <v>101</v>
      </c>
      <c r="M136" s="128">
        <f t="shared" si="6"/>
        <v>113.03418803418977</v>
      </c>
      <c r="N136" s="70" t="s">
        <v>361</v>
      </c>
    </row>
    <row r="137" spans="1:14" x14ac:dyDescent="0.25">
      <c r="A137" s="61">
        <v>44025</v>
      </c>
      <c r="B137" s="62">
        <v>0.5625</v>
      </c>
      <c r="C137" s="63">
        <v>4234.2</v>
      </c>
      <c r="D137" s="63">
        <v>4264.8</v>
      </c>
      <c r="E137" s="64">
        <v>0.77</v>
      </c>
      <c r="F137" s="64">
        <v>0.51</v>
      </c>
      <c r="G137" s="128">
        <f t="shared" si="4"/>
        <v>30.600000000000364</v>
      </c>
      <c r="H137" s="3">
        <f t="shared" si="5"/>
        <v>0.26</v>
      </c>
      <c r="I137" s="63" t="s">
        <v>150</v>
      </c>
      <c r="J137" s="63" t="s">
        <v>77</v>
      </c>
      <c r="K137" s="63" t="s">
        <v>100</v>
      </c>
      <c r="L137" s="63" t="s">
        <v>101</v>
      </c>
      <c r="M137" s="128">
        <f t="shared" si="6"/>
        <v>97.712418300652445</v>
      </c>
      <c r="N137" s="70" t="s">
        <v>362</v>
      </c>
    </row>
    <row r="138" spans="1:14" x14ac:dyDescent="0.25">
      <c r="A138" s="61">
        <v>44025</v>
      </c>
      <c r="B138" s="62">
        <v>0.625</v>
      </c>
      <c r="C138" s="63">
        <v>4264.8</v>
      </c>
      <c r="D138" s="63">
        <v>4294.5</v>
      </c>
      <c r="E138" s="64">
        <v>0.51</v>
      </c>
      <c r="F138" s="64">
        <v>0.24</v>
      </c>
      <c r="G138" s="128">
        <f t="shared" si="4"/>
        <v>29.699999999999818</v>
      </c>
      <c r="H138" s="3">
        <f t="shared" si="5"/>
        <v>0.27</v>
      </c>
      <c r="I138" s="63" t="s">
        <v>151</v>
      </c>
      <c r="J138" s="63" t="s">
        <v>77</v>
      </c>
      <c r="K138" s="63" t="s">
        <v>100</v>
      </c>
      <c r="L138" s="63"/>
      <c r="M138" s="128">
        <f t="shared" si="6"/>
        <v>104.5454545454552</v>
      </c>
      <c r="N138" s="70" t="s">
        <v>363</v>
      </c>
    </row>
    <row r="139" spans="1:14" x14ac:dyDescent="0.25">
      <c r="A139" s="61">
        <v>44022</v>
      </c>
      <c r="B139" s="62">
        <v>0.625</v>
      </c>
      <c r="C139" s="63">
        <v>4174</v>
      </c>
      <c r="D139" s="63">
        <v>4210</v>
      </c>
      <c r="E139" s="64">
        <v>0.41</v>
      </c>
      <c r="F139" s="64">
        <v>0.05</v>
      </c>
      <c r="G139" s="126">
        <v>36</v>
      </c>
      <c r="H139" s="64">
        <v>0.36</v>
      </c>
      <c r="I139" s="63" t="s">
        <v>175</v>
      </c>
      <c r="J139" s="63" t="s">
        <v>77</v>
      </c>
      <c r="K139" s="63" t="s">
        <v>100</v>
      </c>
      <c r="L139" s="63"/>
      <c r="M139" s="126">
        <v>115</v>
      </c>
      <c r="N139" s="70" t="s">
        <v>364</v>
      </c>
    </row>
    <row r="140" spans="1:14" x14ac:dyDescent="0.25">
      <c r="A140" s="61">
        <v>44022</v>
      </c>
      <c r="B140" s="62">
        <v>0.44791666666666669</v>
      </c>
      <c r="C140" s="63">
        <v>4126.1000000000004</v>
      </c>
      <c r="D140" s="63">
        <v>4173.5</v>
      </c>
      <c r="E140" s="64">
        <v>1</v>
      </c>
      <c r="F140" s="64">
        <v>0.41</v>
      </c>
      <c r="G140" s="128">
        <f t="shared" ref="G140:G171" si="7">D140-C140</f>
        <v>47.399999999999636</v>
      </c>
      <c r="H140" s="3">
        <f t="shared" ref="H140:H171" si="8">E140-F140</f>
        <v>0.59000000000000008</v>
      </c>
      <c r="I140" s="63" t="s">
        <v>148</v>
      </c>
      <c r="J140" s="63" t="s">
        <v>78</v>
      </c>
      <c r="K140" s="63" t="s">
        <v>81</v>
      </c>
      <c r="L140" s="63"/>
      <c r="M140" s="128">
        <f t="shared" ref="M140:M163" si="9">H140*$M$5/G140*1000</f>
        <v>143.14345991561294</v>
      </c>
      <c r="N140" s="70" t="s">
        <v>365</v>
      </c>
    </row>
    <row r="141" spans="1:14" x14ac:dyDescent="0.25">
      <c r="A141" s="61">
        <v>44021</v>
      </c>
      <c r="B141" s="62">
        <v>0.33333333333333331</v>
      </c>
      <c r="C141" s="63">
        <v>4010.5</v>
      </c>
      <c r="D141" s="63">
        <v>4036.2</v>
      </c>
      <c r="E141" s="64">
        <v>1</v>
      </c>
      <c r="F141" s="64">
        <v>0.74</v>
      </c>
      <c r="G141" s="128">
        <f t="shared" si="7"/>
        <v>25.699999999999818</v>
      </c>
      <c r="H141" s="3">
        <f t="shared" si="8"/>
        <v>0.26</v>
      </c>
      <c r="I141" s="63" t="s">
        <v>141</v>
      </c>
      <c r="J141" s="63" t="s">
        <v>77</v>
      </c>
      <c r="K141" s="63" t="s">
        <v>81</v>
      </c>
      <c r="L141" s="63" t="s">
        <v>101</v>
      </c>
      <c r="M141" s="128">
        <f t="shared" si="9"/>
        <v>116.3424124513627</v>
      </c>
      <c r="N141" s="70" t="s">
        <v>366</v>
      </c>
    </row>
    <row r="142" spans="1:14" x14ac:dyDescent="0.25">
      <c r="A142" s="61">
        <v>44021</v>
      </c>
      <c r="B142" s="62">
        <v>0.45833333333333331</v>
      </c>
      <c r="C142" s="63">
        <v>4036.2</v>
      </c>
      <c r="D142" s="63">
        <v>4087.6</v>
      </c>
      <c r="E142" s="64">
        <v>1</v>
      </c>
      <c r="F142" s="64">
        <v>0.47</v>
      </c>
      <c r="G142" s="128">
        <f t="shared" si="7"/>
        <v>51.400000000000091</v>
      </c>
      <c r="H142" s="3">
        <f t="shared" si="8"/>
        <v>0.53</v>
      </c>
      <c r="I142" s="63" t="s">
        <v>142</v>
      </c>
      <c r="J142" s="63" t="s">
        <v>77</v>
      </c>
      <c r="K142" s="63" t="s">
        <v>81</v>
      </c>
      <c r="L142" s="63"/>
      <c r="M142" s="128">
        <f t="shared" si="9"/>
        <v>118.57976653696478</v>
      </c>
      <c r="N142" s="70" t="s">
        <v>367</v>
      </c>
    </row>
    <row r="143" spans="1:14" x14ac:dyDescent="0.25">
      <c r="A143" s="61">
        <v>44021</v>
      </c>
      <c r="B143" s="62">
        <v>0.60416666666666663</v>
      </c>
      <c r="C143" s="63">
        <v>4087.6</v>
      </c>
      <c r="D143" s="63">
        <v>4126.1000000000004</v>
      </c>
      <c r="E143" s="64">
        <v>0.78</v>
      </c>
      <c r="F143" s="64">
        <v>0.45</v>
      </c>
      <c r="G143" s="128">
        <f t="shared" si="7"/>
        <v>38.500000000000455</v>
      </c>
      <c r="H143" s="3">
        <f t="shared" si="8"/>
        <v>0.33</v>
      </c>
      <c r="I143" s="63" t="s">
        <v>143</v>
      </c>
      <c r="J143" s="63" t="s">
        <v>77</v>
      </c>
      <c r="K143" s="63" t="s">
        <v>100</v>
      </c>
      <c r="L143" s="63" t="s">
        <v>101</v>
      </c>
      <c r="M143" s="128">
        <f t="shared" si="9"/>
        <v>98.571428571427418</v>
      </c>
      <c r="N143" s="70" t="s">
        <v>368</v>
      </c>
    </row>
    <row r="144" spans="1:14" x14ac:dyDescent="0.25">
      <c r="A144" s="1">
        <v>44020</v>
      </c>
      <c r="C144" s="63">
        <v>3849</v>
      </c>
      <c r="D144" s="2">
        <v>3876</v>
      </c>
      <c r="E144" s="3">
        <v>1</v>
      </c>
      <c r="F144" s="3">
        <v>0.76</v>
      </c>
      <c r="G144" s="128">
        <f t="shared" si="7"/>
        <v>27</v>
      </c>
      <c r="H144" s="3">
        <f t="shared" si="8"/>
        <v>0.24</v>
      </c>
      <c r="I144" s="2" t="s">
        <v>144</v>
      </c>
      <c r="J144" s="2" t="s">
        <v>77</v>
      </c>
      <c r="L144" s="2" t="s">
        <v>101</v>
      </c>
      <c r="M144" s="128">
        <f t="shared" si="9"/>
        <v>102.22222222222221</v>
      </c>
      <c r="N144" s="70" t="s">
        <v>369</v>
      </c>
    </row>
    <row r="145" spans="1:34" x14ac:dyDescent="0.25">
      <c r="A145" s="61">
        <v>44020</v>
      </c>
      <c r="B145" s="62">
        <v>0.41666666666666669</v>
      </c>
      <c r="C145" s="63">
        <v>3876</v>
      </c>
      <c r="D145" s="63">
        <v>3928.3</v>
      </c>
      <c r="E145" s="64">
        <v>0.9</v>
      </c>
      <c r="F145" s="64">
        <v>0.43</v>
      </c>
      <c r="G145" s="128">
        <f t="shared" si="7"/>
        <v>52.300000000000182</v>
      </c>
      <c r="H145" s="3">
        <f t="shared" si="8"/>
        <v>0.47000000000000003</v>
      </c>
      <c r="I145" s="63" t="s">
        <v>138</v>
      </c>
      <c r="J145" s="63" t="s">
        <v>77</v>
      </c>
      <c r="K145" s="63" t="s">
        <v>100</v>
      </c>
      <c r="L145" s="63" t="s">
        <v>101</v>
      </c>
      <c r="M145" s="128">
        <f t="shared" si="9"/>
        <v>103.34608030592699</v>
      </c>
      <c r="N145" s="70" t="s">
        <v>370</v>
      </c>
    </row>
    <row r="146" spans="1:34" x14ac:dyDescent="0.25">
      <c r="A146" s="1">
        <v>44020</v>
      </c>
      <c r="C146" s="63">
        <v>3928</v>
      </c>
      <c r="D146" s="2">
        <v>3955</v>
      </c>
      <c r="E146" s="3">
        <v>0.52</v>
      </c>
      <c r="F146" s="3">
        <v>0.27</v>
      </c>
      <c r="G146" s="128">
        <f t="shared" si="7"/>
        <v>27</v>
      </c>
      <c r="H146" s="3">
        <f t="shared" si="8"/>
        <v>0.25</v>
      </c>
      <c r="I146" s="2" t="s">
        <v>144</v>
      </c>
      <c r="J146" s="2" t="s">
        <v>77</v>
      </c>
      <c r="L146" s="2" t="s">
        <v>101</v>
      </c>
      <c r="M146" s="128">
        <f t="shared" si="9"/>
        <v>106.48148148148148</v>
      </c>
      <c r="N146" s="70" t="s">
        <v>371</v>
      </c>
    </row>
    <row r="147" spans="1:34" x14ac:dyDescent="0.25">
      <c r="A147" s="61">
        <v>44020</v>
      </c>
      <c r="B147" s="62">
        <v>0.60416666666666663</v>
      </c>
      <c r="C147" s="63">
        <v>3955</v>
      </c>
      <c r="D147" s="63">
        <v>3980</v>
      </c>
      <c r="E147" s="64">
        <v>0.65</v>
      </c>
      <c r="F147" s="64">
        <v>0.43</v>
      </c>
      <c r="G147" s="128">
        <f t="shared" si="7"/>
        <v>25</v>
      </c>
      <c r="H147" s="3">
        <f t="shared" si="8"/>
        <v>0.22000000000000003</v>
      </c>
      <c r="I147" s="63" t="s">
        <v>139</v>
      </c>
      <c r="J147" s="63" t="s">
        <v>77</v>
      </c>
      <c r="K147" s="63" t="s">
        <v>100</v>
      </c>
      <c r="L147" s="63"/>
      <c r="M147" s="128">
        <f t="shared" si="9"/>
        <v>101.20000000000002</v>
      </c>
      <c r="N147" s="70" t="s">
        <v>372</v>
      </c>
    </row>
    <row r="148" spans="1:34" x14ac:dyDescent="0.25">
      <c r="A148" s="61">
        <v>44020</v>
      </c>
      <c r="B148" s="62">
        <v>0.66666666666666663</v>
      </c>
      <c r="C148" s="63">
        <v>3980</v>
      </c>
      <c r="D148" s="63">
        <v>4010</v>
      </c>
      <c r="E148" s="64">
        <v>0.42</v>
      </c>
      <c r="F148" s="64">
        <v>0.13</v>
      </c>
      <c r="G148" s="128">
        <f t="shared" si="7"/>
        <v>30</v>
      </c>
      <c r="H148" s="3">
        <f t="shared" si="8"/>
        <v>0.28999999999999998</v>
      </c>
      <c r="I148" s="63" t="s">
        <v>140</v>
      </c>
      <c r="J148" s="63" t="s">
        <v>77</v>
      </c>
      <c r="K148" s="63" t="s">
        <v>100</v>
      </c>
      <c r="L148" s="63"/>
      <c r="M148" s="128">
        <f t="shared" si="9"/>
        <v>111.16666666666666</v>
      </c>
      <c r="N148" s="70" t="s">
        <v>373</v>
      </c>
    </row>
    <row r="149" spans="1:34" ht="15.95" customHeight="1" x14ac:dyDescent="0.25">
      <c r="A149" s="1">
        <v>44019</v>
      </c>
      <c r="C149" s="63">
        <v>3780</v>
      </c>
      <c r="D149" s="2">
        <v>3823</v>
      </c>
      <c r="E149" s="3">
        <v>0.7</v>
      </c>
      <c r="F149" s="3">
        <v>0.26</v>
      </c>
      <c r="G149" s="128">
        <f t="shared" si="7"/>
        <v>43</v>
      </c>
      <c r="H149" s="3">
        <f t="shared" si="8"/>
        <v>0.43999999999999995</v>
      </c>
      <c r="I149" s="2" t="s">
        <v>146</v>
      </c>
      <c r="J149" s="2" t="s">
        <v>145</v>
      </c>
      <c r="L149" s="2" t="s">
        <v>101</v>
      </c>
      <c r="M149" s="128">
        <f t="shared" si="9"/>
        <v>117.67441860465115</v>
      </c>
      <c r="N149" s="70" t="s">
        <v>374</v>
      </c>
    </row>
    <row r="150" spans="1:34" ht="15.95" customHeight="1" x14ac:dyDescent="0.25">
      <c r="A150" s="1">
        <v>44019</v>
      </c>
      <c r="C150" s="63">
        <v>3823</v>
      </c>
      <c r="D150" s="2">
        <v>3849</v>
      </c>
      <c r="E150" s="3">
        <v>0.26</v>
      </c>
      <c r="F150" s="3">
        <v>0</v>
      </c>
      <c r="G150" s="128">
        <f t="shared" si="7"/>
        <v>26</v>
      </c>
      <c r="H150" s="3">
        <f t="shared" si="8"/>
        <v>0.26</v>
      </c>
      <c r="I150" s="2" t="s">
        <v>147</v>
      </c>
      <c r="J150" s="2" t="s">
        <v>77</v>
      </c>
      <c r="L150" s="2" t="s">
        <v>101</v>
      </c>
      <c r="M150" s="128">
        <f t="shared" si="9"/>
        <v>115</v>
      </c>
      <c r="N150" s="70" t="s">
        <v>375</v>
      </c>
    </row>
    <row r="151" spans="1:34" ht="15.95" customHeight="1" x14ac:dyDescent="0.25">
      <c r="A151" s="1">
        <v>44017</v>
      </c>
      <c r="C151" s="63">
        <v>3751</v>
      </c>
      <c r="D151" s="2">
        <v>3780</v>
      </c>
      <c r="E151" s="3">
        <v>1</v>
      </c>
      <c r="F151" s="3">
        <v>0.7</v>
      </c>
      <c r="G151" s="128">
        <f t="shared" si="7"/>
        <v>29</v>
      </c>
      <c r="H151" s="3">
        <f t="shared" si="8"/>
        <v>0.30000000000000004</v>
      </c>
      <c r="I151" s="2" t="s">
        <v>146</v>
      </c>
      <c r="J151" s="2" t="s">
        <v>145</v>
      </c>
      <c r="L151" s="2" t="s">
        <v>101</v>
      </c>
      <c r="M151" s="128">
        <f t="shared" si="9"/>
        <v>118.96551724137933</v>
      </c>
      <c r="N151" s="70" t="s">
        <v>376</v>
      </c>
    </row>
    <row r="152" spans="1:34" ht="15.95" customHeight="1" x14ac:dyDescent="0.25">
      <c r="A152" s="1">
        <v>44016</v>
      </c>
      <c r="B152" s="1"/>
      <c r="C152" s="2">
        <v>3658</v>
      </c>
      <c r="D152" s="2">
        <v>3671</v>
      </c>
      <c r="E152" s="3">
        <v>0.57999999999999996</v>
      </c>
      <c r="F152" s="3">
        <v>0.4</v>
      </c>
      <c r="G152" s="128">
        <f t="shared" si="7"/>
        <v>13</v>
      </c>
      <c r="H152" s="3">
        <f t="shared" si="8"/>
        <v>0.17999999999999994</v>
      </c>
      <c r="I152" s="2" t="s">
        <v>120</v>
      </c>
      <c r="J152" s="2" t="s">
        <v>133</v>
      </c>
      <c r="L152" s="2" t="s">
        <v>101</v>
      </c>
      <c r="M152" s="128">
        <f t="shared" si="9"/>
        <v>159.23076923076917</v>
      </c>
      <c r="N152" s="70" t="s">
        <v>359</v>
      </c>
    </row>
    <row r="153" spans="1:34" ht="15.95" customHeight="1" x14ac:dyDescent="0.25">
      <c r="A153" s="1">
        <v>44016</v>
      </c>
      <c r="C153" s="63">
        <v>3671</v>
      </c>
      <c r="D153" s="63">
        <v>3710</v>
      </c>
      <c r="E153" s="3">
        <v>0.76</v>
      </c>
      <c r="F153" s="3">
        <v>0.39</v>
      </c>
      <c r="G153" s="128">
        <f t="shared" si="7"/>
        <v>39</v>
      </c>
      <c r="H153" s="3">
        <f t="shared" si="8"/>
        <v>0.37</v>
      </c>
      <c r="I153" s="2" t="s">
        <v>144</v>
      </c>
      <c r="J153" s="2" t="s">
        <v>77</v>
      </c>
      <c r="L153" s="2" t="s">
        <v>101</v>
      </c>
      <c r="M153" s="128">
        <f t="shared" si="9"/>
        <v>109.1025641025641</v>
      </c>
      <c r="N153" s="70" t="s">
        <v>360</v>
      </c>
    </row>
    <row r="154" spans="1:34" ht="15.95" customHeight="1" x14ac:dyDescent="0.25">
      <c r="A154" s="1">
        <v>44016</v>
      </c>
      <c r="C154" s="63">
        <v>3710</v>
      </c>
      <c r="D154" s="2">
        <v>3751</v>
      </c>
      <c r="E154" s="3">
        <v>0.62</v>
      </c>
      <c r="F154" s="3">
        <v>0.26</v>
      </c>
      <c r="G154" s="128">
        <f t="shared" si="7"/>
        <v>41</v>
      </c>
      <c r="H154" s="3">
        <f t="shared" si="8"/>
        <v>0.36</v>
      </c>
      <c r="I154" s="2" t="s">
        <v>8</v>
      </c>
      <c r="J154" s="2" t="s">
        <v>145</v>
      </c>
      <c r="L154" s="2" t="s">
        <v>101</v>
      </c>
      <c r="M154" s="128">
        <f t="shared" si="9"/>
        <v>100.97560975609755</v>
      </c>
      <c r="N154" s="70" t="s">
        <v>361</v>
      </c>
    </row>
    <row r="155" spans="1:34" ht="15.95" customHeight="1" x14ac:dyDescent="0.25">
      <c r="A155" s="1">
        <v>44015</v>
      </c>
      <c r="B155" s="1"/>
      <c r="C155" s="2">
        <v>3595</v>
      </c>
      <c r="D155" s="2">
        <v>3628</v>
      </c>
      <c r="E155" s="3">
        <v>0.91</v>
      </c>
      <c r="F155" s="3">
        <v>0.59</v>
      </c>
      <c r="G155" s="128">
        <f t="shared" si="7"/>
        <v>33</v>
      </c>
      <c r="H155" s="3">
        <f t="shared" si="8"/>
        <v>0.32000000000000006</v>
      </c>
      <c r="I155" s="2" t="s">
        <v>15</v>
      </c>
      <c r="J155" s="2" t="s">
        <v>77</v>
      </c>
      <c r="L155" s="2" t="s">
        <v>101</v>
      </c>
      <c r="M155" s="128">
        <f t="shared" si="9"/>
        <v>111.51515151515154</v>
      </c>
      <c r="N155" s="70" t="s">
        <v>362</v>
      </c>
    </row>
    <row r="156" spans="1:34" ht="15.95" customHeight="1" x14ac:dyDescent="0.25">
      <c r="A156" s="1">
        <v>44015</v>
      </c>
      <c r="B156" s="1"/>
      <c r="C156" s="2">
        <v>3628</v>
      </c>
      <c r="D156" s="2">
        <v>3658</v>
      </c>
      <c r="E156" s="3">
        <v>0.86</v>
      </c>
      <c r="F156" s="3">
        <v>0.56999999999999995</v>
      </c>
      <c r="G156" s="128">
        <f t="shared" si="7"/>
        <v>30</v>
      </c>
      <c r="H156" s="3">
        <f t="shared" si="8"/>
        <v>0.29000000000000004</v>
      </c>
      <c r="I156" s="2" t="s">
        <v>132</v>
      </c>
      <c r="J156" s="2" t="s">
        <v>77</v>
      </c>
      <c r="L156" s="2" t="s">
        <v>101</v>
      </c>
      <c r="M156" s="128">
        <f t="shared" si="9"/>
        <v>111.16666666666667</v>
      </c>
      <c r="N156" s="70" t="s">
        <v>363</v>
      </c>
    </row>
    <row r="157" spans="1:34" s="11" customFormat="1" ht="15.95" customHeight="1" x14ac:dyDescent="0.25">
      <c r="A157" s="1">
        <v>44014</v>
      </c>
      <c r="B157" s="1"/>
      <c r="C157" s="2">
        <v>3482</v>
      </c>
      <c r="D157" s="2">
        <v>3539</v>
      </c>
      <c r="E157" s="3">
        <v>1</v>
      </c>
      <c r="F157" s="3">
        <v>0.49</v>
      </c>
      <c r="G157" s="128">
        <f t="shared" si="7"/>
        <v>57</v>
      </c>
      <c r="H157" s="3">
        <f t="shared" si="8"/>
        <v>0.51</v>
      </c>
      <c r="I157" s="63" t="s">
        <v>130</v>
      </c>
      <c r="J157" s="63" t="s">
        <v>77</v>
      </c>
      <c r="K157" s="2"/>
      <c r="L157" s="63" t="s">
        <v>101</v>
      </c>
      <c r="M157" s="128">
        <f t="shared" si="9"/>
        <v>102.89473684210526</v>
      </c>
      <c r="N157" s="70" t="s">
        <v>364</v>
      </c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</row>
    <row r="158" spans="1:34" ht="15.95" customHeight="1" x14ac:dyDescent="0.25">
      <c r="A158" s="1">
        <v>44014</v>
      </c>
      <c r="B158" s="1"/>
      <c r="C158" s="2">
        <v>3539</v>
      </c>
      <c r="D158" s="2">
        <v>3595</v>
      </c>
      <c r="E158" s="3">
        <v>0.62</v>
      </c>
      <c r="F158" s="3">
        <v>0.15</v>
      </c>
      <c r="G158" s="128">
        <f t="shared" si="7"/>
        <v>56</v>
      </c>
      <c r="H158" s="3">
        <f t="shared" si="8"/>
        <v>0.47</v>
      </c>
      <c r="I158" s="63" t="s">
        <v>131</v>
      </c>
      <c r="J158" s="63" t="s">
        <v>77</v>
      </c>
      <c r="L158" s="63" t="s">
        <v>101</v>
      </c>
      <c r="M158" s="128">
        <f t="shared" si="9"/>
        <v>96.517857142857125</v>
      </c>
      <c r="N158" s="70" t="s">
        <v>365</v>
      </c>
    </row>
    <row r="159" spans="1:34" ht="15.95" customHeight="1" x14ac:dyDescent="0.25">
      <c r="A159" s="1">
        <v>44013</v>
      </c>
      <c r="B159" s="1"/>
      <c r="C159" s="2">
        <v>3379</v>
      </c>
      <c r="D159" s="2">
        <v>3393</v>
      </c>
      <c r="E159" s="3">
        <v>0.74</v>
      </c>
      <c r="F159" s="3">
        <v>0.6</v>
      </c>
      <c r="G159" s="128">
        <f t="shared" si="7"/>
        <v>14</v>
      </c>
      <c r="H159" s="3">
        <f t="shared" si="8"/>
        <v>0.14000000000000001</v>
      </c>
      <c r="I159" s="63" t="s">
        <v>13</v>
      </c>
      <c r="J159" s="63" t="s">
        <v>77</v>
      </c>
      <c r="L159" s="63" t="s">
        <v>101</v>
      </c>
      <c r="M159" s="128">
        <f t="shared" si="9"/>
        <v>115</v>
      </c>
      <c r="N159" s="70" t="s">
        <v>366</v>
      </c>
    </row>
    <row r="160" spans="1:34" ht="15.95" customHeight="1" x14ac:dyDescent="0.25">
      <c r="A160" s="1">
        <v>44013</v>
      </c>
      <c r="B160" s="1"/>
      <c r="C160" s="2">
        <v>3393</v>
      </c>
      <c r="D160" s="2">
        <v>3445</v>
      </c>
      <c r="E160" s="3">
        <v>1</v>
      </c>
      <c r="F160" s="3">
        <v>0.52</v>
      </c>
      <c r="G160" s="128">
        <f t="shared" si="7"/>
        <v>52</v>
      </c>
      <c r="H160" s="3">
        <f t="shared" si="8"/>
        <v>0.48</v>
      </c>
      <c r="I160" s="63" t="s">
        <v>128</v>
      </c>
      <c r="J160" s="63" t="s">
        <v>77</v>
      </c>
      <c r="L160" s="63" t="s">
        <v>101</v>
      </c>
      <c r="M160" s="128">
        <f t="shared" si="9"/>
        <v>106.15384615384615</v>
      </c>
      <c r="N160" s="70" t="s">
        <v>367</v>
      </c>
    </row>
    <row r="161" spans="1:14" ht="15.95" customHeight="1" x14ac:dyDescent="0.25">
      <c r="A161" s="1">
        <v>44013</v>
      </c>
      <c r="B161" s="1"/>
      <c r="C161" s="2">
        <v>3445</v>
      </c>
      <c r="D161" s="2">
        <v>3482</v>
      </c>
      <c r="E161" s="3">
        <v>0.67</v>
      </c>
      <c r="F161" s="3">
        <v>0.34</v>
      </c>
      <c r="G161" s="128">
        <f t="shared" si="7"/>
        <v>37</v>
      </c>
      <c r="H161" s="3">
        <f t="shared" si="8"/>
        <v>0.33</v>
      </c>
      <c r="I161" s="63" t="s">
        <v>129</v>
      </c>
      <c r="J161" s="63" t="s">
        <v>77</v>
      </c>
      <c r="L161" s="63" t="s">
        <v>101</v>
      </c>
      <c r="M161" s="128">
        <f t="shared" si="9"/>
        <v>102.56756756756758</v>
      </c>
      <c r="N161" s="70" t="s">
        <v>368</v>
      </c>
    </row>
    <row r="162" spans="1:14" ht="15.95" customHeight="1" x14ac:dyDescent="0.25">
      <c r="A162" s="1">
        <v>44012</v>
      </c>
      <c r="B162" s="1"/>
      <c r="C162" s="2">
        <v>3312</v>
      </c>
      <c r="D162" s="2">
        <v>3326</v>
      </c>
      <c r="E162" s="3">
        <v>0.99</v>
      </c>
      <c r="F162" s="3">
        <v>0.88</v>
      </c>
      <c r="G162" s="128">
        <f t="shared" si="7"/>
        <v>14</v>
      </c>
      <c r="H162" s="3">
        <f t="shared" si="8"/>
        <v>0.10999999999999999</v>
      </c>
      <c r="I162" s="63" t="s">
        <v>120</v>
      </c>
      <c r="J162" s="63" t="s">
        <v>77</v>
      </c>
      <c r="L162" s="63" t="s">
        <v>101</v>
      </c>
      <c r="M162" s="128">
        <f t="shared" si="9"/>
        <v>90.357142857142847</v>
      </c>
      <c r="N162" s="70" t="s">
        <v>369</v>
      </c>
    </row>
    <row r="163" spans="1:14" ht="15.95" customHeight="1" x14ac:dyDescent="0.25">
      <c r="A163" s="1">
        <v>44012</v>
      </c>
      <c r="B163" s="1"/>
      <c r="C163" s="2">
        <v>3326</v>
      </c>
      <c r="D163" s="2">
        <v>3364</v>
      </c>
      <c r="E163" s="3">
        <v>0.85</v>
      </c>
      <c r="F163" s="3">
        <v>0.49</v>
      </c>
      <c r="G163" s="128">
        <f t="shared" si="7"/>
        <v>38</v>
      </c>
      <c r="H163" s="3">
        <f t="shared" si="8"/>
        <v>0.36</v>
      </c>
      <c r="I163" s="2" t="s">
        <v>15</v>
      </c>
      <c r="J163" s="2" t="s">
        <v>77</v>
      </c>
      <c r="L163" s="2" t="s">
        <v>101</v>
      </c>
      <c r="M163" s="128">
        <f t="shared" si="9"/>
        <v>108.94736842105263</v>
      </c>
      <c r="N163" s="70" t="s">
        <v>370</v>
      </c>
    </row>
    <row r="164" spans="1:14" ht="15.95" customHeight="1" x14ac:dyDescent="0.25">
      <c r="A164" s="1">
        <v>44012</v>
      </c>
      <c r="B164" s="1"/>
      <c r="C164" s="2">
        <v>3364</v>
      </c>
      <c r="D164" s="2">
        <v>3379</v>
      </c>
      <c r="E164" s="3">
        <v>0.87</v>
      </c>
      <c r="F164" s="3">
        <v>0.74</v>
      </c>
      <c r="G164" s="128">
        <f t="shared" si="7"/>
        <v>15</v>
      </c>
      <c r="H164" s="3">
        <f t="shared" si="8"/>
        <v>0.13</v>
      </c>
      <c r="I164" s="63" t="s">
        <v>11</v>
      </c>
      <c r="J164" s="63" t="s">
        <v>77</v>
      </c>
      <c r="L164" s="63" t="s">
        <v>101</v>
      </c>
      <c r="M164" s="128">
        <f>H72*$M$5/G72*1000</f>
        <v>99.99999999999774</v>
      </c>
      <c r="N164" s="70" t="s">
        <v>371</v>
      </c>
    </row>
    <row r="165" spans="1:14" ht="15.95" customHeight="1" x14ac:dyDescent="0.25">
      <c r="A165" s="61">
        <v>44011</v>
      </c>
      <c r="B165" s="62">
        <v>0.5625</v>
      </c>
      <c r="C165" s="63">
        <v>3242.2</v>
      </c>
      <c r="D165" s="63">
        <v>3292.6</v>
      </c>
      <c r="E165" s="64">
        <v>0.82</v>
      </c>
      <c r="F165" s="64">
        <v>0.25</v>
      </c>
      <c r="G165" s="128">
        <f t="shared" si="7"/>
        <v>50.400000000000091</v>
      </c>
      <c r="H165" s="3">
        <f t="shared" si="8"/>
        <v>0.56999999999999995</v>
      </c>
      <c r="I165" s="63" t="s">
        <v>112</v>
      </c>
      <c r="J165" s="63" t="s">
        <v>77</v>
      </c>
      <c r="K165" s="63" t="s">
        <v>81</v>
      </c>
      <c r="L165" s="63" t="s">
        <v>101</v>
      </c>
      <c r="M165" s="128">
        <f t="shared" ref="M165:M196" si="10">H165*$M$5/G165*1000</f>
        <v>130.05952380952357</v>
      </c>
      <c r="N165" s="70" t="s">
        <v>372</v>
      </c>
    </row>
    <row r="166" spans="1:14" ht="15.95" customHeight="1" x14ac:dyDescent="0.25">
      <c r="A166" s="1">
        <v>44011</v>
      </c>
      <c r="B166" s="1"/>
      <c r="C166" s="2">
        <v>3242</v>
      </c>
      <c r="D166" s="2">
        <v>3292</v>
      </c>
      <c r="E166" s="3">
        <v>0.82</v>
      </c>
      <c r="F166" s="3">
        <v>0.25</v>
      </c>
      <c r="G166" s="128">
        <f t="shared" si="7"/>
        <v>50</v>
      </c>
      <c r="H166" s="3">
        <f t="shared" si="8"/>
        <v>0.56999999999999995</v>
      </c>
      <c r="I166" s="63" t="s">
        <v>126</v>
      </c>
      <c r="J166" s="63" t="s">
        <v>77</v>
      </c>
      <c r="L166" s="63" t="s">
        <v>101</v>
      </c>
      <c r="M166" s="128">
        <f t="shared" si="10"/>
        <v>131.1</v>
      </c>
      <c r="N166" s="70" t="s">
        <v>373</v>
      </c>
    </row>
    <row r="167" spans="1:14" ht="15.95" customHeight="1" x14ac:dyDescent="0.25">
      <c r="A167" s="1">
        <v>44011</v>
      </c>
      <c r="B167" s="1"/>
      <c r="C167" s="2">
        <v>3292</v>
      </c>
      <c r="D167" s="2">
        <v>3312</v>
      </c>
      <c r="E167" s="3">
        <v>0.92</v>
      </c>
      <c r="F167" s="3">
        <v>0.71</v>
      </c>
      <c r="G167" s="128">
        <f t="shared" si="7"/>
        <v>20</v>
      </c>
      <c r="H167" s="3">
        <f t="shared" si="8"/>
        <v>0.21000000000000008</v>
      </c>
      <c r="I167" s="2" t="s">
        <v>127</v>
      </c>
      <c r="J167" s="2" t="s">
        <v>77</v>
      </c>
      <c r="L167" s="2" t="s">
        <v>101</v>
      </c>
      <c r="M167" s="128">
        <f t="shared" si="10"/>
        <v>120.75000000000006</v>
      </c>
      <c r="N167" s="70" t="s">
        <v>374</v>
      </c>
    </row>
    <row r="168" spans="1:14" ht="15.95" customHeight="1" x14ac:dyDescent="0.25">
      <c r="A168" s="1">
        <v>44010</v>
      </c>
      <c r="B168" s="1"/>
      <c r="C168" s="2">
        <v>3200</v>
      </c>
      <c r="D168" s="2">
        <v>3214</v>
      </c>
      <c r="E168" s="3">
        <v>0.94</v>
      </c>
      <c r="F168" s="3">
        <v>0.79</v>
      </c>
      <c r="G168" s="128">
        <f t="shared" si="7"/>
        <v>14</v>
      </c>
      <c r="H168" s="3">
        <f t="shared" si="8"/>
        <v>0.14999999999999991</v>
      </c>
      <c r="I168" s="63" t="s">
        <v>120</v>
      </c>
      <c r="J168" s="63" t="s">
        <v>77</v>
      </c>
      <c r="L168" s="63" t="s">
        <v>101</v>
      </c>
      <c r="M168" s="128">
        <f t="shared" si="10"/>
        <v>123.21428571428564</v>
      </c>
      <c r="N168" s="70" t="s">
        <v>375</v>
      </c>
    </row>
    <row r="169" spans="1:14" ht="15.95" customHeight="1" x14ac:dyDescent="0.25">
      <c r="A169" s="1">
        <v>44010</v>
      </c>
      <c r="B169" s="1"/>
      <c r="C169" s="2">
        <v>3214</v>
      </c>
      <c r="D169" s="2">
        <v>3242</v>
      </c>
      <c r="E169" s="3">
        <v>0.79</v>
      </c>
      <c r="F169" s="3">
        <v>0.5</v>
      </c>
      <c r="G169" s="128">
        <f t="shared" si="7"/>
        <v>28</v>
      </c>
      <c r="H169" s="3">
        <f t="shared" si="8"/>
        <v>0.29000000000000004</v>
      </c>
      <c r="I169" s="63" t="s">
        <v>15</v>
      </c>
      <c r="J169" s="63" t="s">
        <v>77</v>
      </c>
      <c r="L169" s="63" t="s">
        <v>101</v>
      </c>
      <c r="M169" s="128">
        <f t="shared" si="10"/>
        <v>119.10714285714288</v>
      </c>
      <c r="N169" s="70" t="s">
        <v>376</v>
      </c>
    </row>
    <row r="170" spans="1:14" ht="15.95" customHeight="1" x14ac:dyDescent="0.25">
      <c r="A170" s="1">
        <v>43998</v>
      </c>
      <c r="B170" s="1"/>
      <c r="C170" s="2">
        <v>3144</v>
      </c>
      <c r="D170" s="2">
        <v>3200</v>
      </c>
      <c r="E170" s="3">
        <v>0.99</v>
      </c>
      <c r="F170" s="3">
        <v>0.01</v>
      </c>
      <c r="G170" s="128">
        <f t="shared" si="7"/>
        <v>56</v>
      </c>
      <c r="H170" s="3">
        <f t="shared" si="8"/>
        <v>0.98</v>
      </c>
      <c r="I170" s="63" t="s">
        <v>125</v>
      </c>
      <c r="J170" s="63" t="s">
        <v>124</v>
      </c>
      <c r="L170" s="63" t="s">
        <v>101</v>
      </c>
      <c r="M170" s="128">
        <f t="shared" si="10"/>
        <v>201.24999999999997</v>
      </c>
      <c r="N170" s="70" t="s">
        <v>359</v>
      </c>
    </row>
    <row r="171" spans="1:14" ht="15.95" customHeight="1" x14ac:dyDescent="0.25">
      <c r="A171" s="1">
        <v>43997</v>
      </c>
      <c r="B171" s="1"/>
      <c r="C171" s="2">
        <v>3124</v>
      </c>
      <c r="D171" s="2">
        <v>3144</v>
      </c>
      <c r="E171" s="3">
        <v>0.99</v>
      </c>
      <c r="F171" s="3">
        <v>0.76</v>
      </c>
      <c r="G171" s="128">
        <f t="shared" si="7"/>
        <v>20</v>
      </c>
      <c r="H171" s="3">
        <f t="shared" si="8"/>
        <v>0.22999999999999998</v>
      </c>
      <c r="I171" s="63" t="s">
        <v>7</v>
      </c>
      <c r="J171" s="63" t="s">
        <v>77</v>
      </c>
      <c r="L171" s="63" t="s">
        <v>101</v>
      </c>
      <c r="M171" s="128">
        <f t="shared" si="10"/>
        <v>132.24999999999997</v>
      </c>
      <c r="N171" s="70" t="s">
        <v>360</v>
      </c>
    </row>
    <row r="172" spans="1:14" ht="15.95" customHeight="1" x14ac:dyDescent="0.25">
      <c r="A172" s="1">
        <v>43994</v>
      </c>
      <c r="B172" s="1"/>
      <c r="C172" s="2">
        <v>3111</v>
      </c>
      <c r="D172" s="2">
        <v>3124</v>
      </c>
      <c r="E172" s="3">
        <v>0.28000000000000003</v>
      </c>
      <c r="F172" s="3">
        <v>0.12</v>
      </c>
      <c r="G172" s="128">
        <f t="shared" ref="G172:G203" si="11">D172-C172</f>
        <v>13</v>
      </c>
      <c r="H172" s="3">
        <f t="shared" ref="H172:H203" si="12">E172-F172</f>
        <v>0.16000000000000003</v>
      </c>
      <c r="I172" s="63" t="s">
        <v>120</v>
      </c>
      <c r="J172" s="63" t="s">
        <v>77</v>
      </c>
      <c r="L172" s="63" t="s">
        <v>101</v>
      </c>
      <c r="M172" s="128">
        <f t="shared" si="10"/>
        <v>141.53846153846155</v>
      </c>
      <c r="N172" s="70" t="s">
        <v>361</v>
      </c>
    </row>
    <row r="173" spans="1:14" ht="15.95" customHeight="1" x14ac:dyDescent="0.25">
      <c r="A173" s="1">
        <v>43993</v>
      </c>
      <c r="B173" s="1"/>
      <c r="C173" s="2">
        <v>2949</v>
      </c>
      <c r="D173" s="2">
        <v>3004</v>
      </c>
      <c r="E173" s="3">
        <v>0.99</v>
      </c>
      <c r="F173" s="3">
        <v>0.44</v>
      </c>
      <c r="G173" s="128">
        <f t="shared" si="11"/>
        <v>55</v>
      </c>
      <c r="H173" s="3">
        <f t="shared" si="12"/>
        <v>0.55000000000000004</v>
      </c>
      <c r="I173" s="63" t="s">
        <v>7</v>
      </c>
      <c r="J173" s="63" t="s">
        <v>77</v>
      </c>
      <c r="L173" s="63" t="s">
        <v>101</v>
      </c>
      <c r="M173" s="128">
        <f t="shared" si="10"/>
        <v>115</v>
      </c>
      <c r="N173" s="70" t="s">
        <v>362</v>
      </c>
    </row>
    <row r="174" spans="1:14" ht="15.95" customHeight="1" x14ac:dyDescent="0.25">
      <c r="A174" s="1">
        <v>43993</v>
      </c>
      <c r="B174" s="1"/>
      <c r="C174" s="2">
        <v>3004</v>
      </c>
      <c r="D174" s="2">
        <v>3030</v>
      </c>
      <c r="E174" s="3">
        <v>0.56999999999999995</v>
      </c>
      <c r="F174" s="3">
        <v>0.26</v>
      </c>
      <c r="G174" s="128">
        <f t="shared" si="11"/>
        <v>26</v>
      </c>
      <c r="H174" s="3">
        <f t="shared" si="12"/>
        <v>0.30999999999999994</v>
      </c>
      <c r="I174" s="63" t="s">
        <v>123</v>
      </c>
      <c r="J174" s="63" t="s">
        <v>124</v>
      </c>
      <c r="L174" s="63" t="s">
        <v>101</v>
      </c>
      <c r="M174" s="128">
        <f t="shared" si="10"/>
        <v>137.11538461538458</v>
      </c>
      <c r="N174" s="70" t="s">
        <v>363</v>
      </c>
    </row>
    <row r="175" spans="1:14" ht="15.95" customHeight="1" x14ac:dyDescent="0.25">
      <c r="A175" s="1">
        <v>43993</v>
      </c>
      <c r="B175" s="1"/>
      <c r="C175" s="2">
        <v>3030</v>
      </c>
      <c r="D175" s="2">
        <v>3056</v>
      </c>
      <c r="E175" s="3">
        <v>0.54</v>
      </c>
      <c r="F175" s="3">
        <v>0.28999999999999998</v>
      </c>
      <c r="G175" s="128">
        <f t="shared" si="11"/>
        <v>26</v>
      </c>
      <c r="H175" s="3">
        <f t="shared" si="12"/>
        <v>0.25000000000000006</v>
      </c>
      <c r="I175" s="63" t="s">
        <v>15</v>
      </c>
      <c r="J175" s="63" t="s">
        <v>77</v>
      </c>
      <c r="L175" s="63" t="s">
        <v>101</v>
      </c>
      <c r="M175" s="128">
        <f t="shared" si="10"/>
        <v>110.57692307692309</v>
      </c>
      <c r="N175" s="70" t="s">
        <v>364</v>
      </c>
    </row>
    <row r="176" spans="1:14" ht="15.95" customHeight="1" x14ac:dyDescent="0.25">
      <c r="A176" s="1">
        <v>43993</v>
      </c>
      <c r="B176" s="1"/>
      <c r="C176" s="2">
        <v>3056</v>
      </c>
      <c r="D176" s="2">
        <v>3084</v>
      </c>
      <c r="E176" s="3">
        <v>0.69</v>
      </c>
      <c r="F176" s="3">
        <v>0.41</v>
      </c>
      <c r="G176" s="128">
        <f t="shared" si="11"/>
        <v>28</v>
      </c>
      <c r="H176" s="3">
        <f t="shared" si="12"/>
        <v>0.27999999999999997</v>
      </c>
      <c r="I176" s="63" t="s">
        <v>15</v>
      </c>
      <c r="J176" s="63" t="s">
        <v>77</v>
      </c>
      <c r="L176" s="63" t="s">
        <v>101</v>
      </c>
      <c r="M176" s="128">
        <f t="shared" si="10"/>
        <v>114.99999999999999</v>
      </c>
      <c r="N176" s="70" t="s">
        <v>365</v>
      </c>
    </row>
    <row r="177" spans="1:14" ht="15.95" customHeight="1" x14ac:dyDescent="0.25">
      <c r="A177" s="1">
        <v>43993</v>
      </c>
      <c r="B177" s="1"/>
      <c r="C177" s="2">
        <v>3084</v>
      </c>
      <c r="D177" s="2">
        <v>3111</v>
      </c>
      <c r="E177" s="3">
        <v>0.41</v>
      </c>
      <c r="F177" s="3">
        <v>0.13</v>
      </c>
      <c r="G177" s="128">
        <f t="shared" si="11"/>
        <v>27</v>
      </c>
      <c r="H177" s="3">
        <f t="shared" si="12"/>
        <v>0.27999999999999997</v>
      </c>
      <c r="I177" s="63" t="s">
        <v>15</v>
      </c>
      <c r="J177" s="63" t="s">
        <v>77</v>
      </c>
      <c r="L177" s="63" t="s">
        <v>101</v>
      </c>
      <c r="M177" s="128">
        <f t="shared" si="10"/>
        <v>119.25925925925925</v>
      </c>
      <c r="N177" s="70" t="s">
        <v>366</v>
      </c>
    </row>
    <row r="178" spans="1:14" ht="15.95" customHeight="1" x14ac:dyDescent="0.25">
      <c r="A178" s="1">
        <v>43992</v>
      </c>
      <c r="B178" s="1"/>
      <c r="C178" s="2">
        <v>2923</v>
      </c>
      <c r="D178" s="2">
        <v>2949</v>
      </c>
      <c r="E178" s="3">
        <v>0.7</v>
      </c>
      <c r="F178" s="3">
        <v>0.41</v>
      </c>
      <c r="G178" s="128">
        <f t="shared" si="11"/>
        <v>26</v>
      </c>
      <c r="H178" s="3">
        <f t="shared" si="12"/>
        <v>0.28999999999999998</v>
      </c>
      <c r="I178" s="63" t="s">
        <v>13</v>
      </c>
      <c r="J178" s="63" t="s">
        <v>77</v>
      </c>
      <c r="L178" s="63" t="s">
        <v>101</v>
      </c>
      <c r="M178" s="128">
        <f t="shared" si="10"/>
        <v>128.26923076923077</v>
      </c>
      <c r="N178" s="70" t="s">
        <v>367</v>
      </c>
    </row>
    <row r="179" spans="1:14" ht="15.95" customHeight="1" x14ac:dyDescent="0.25">
      <c r="A179" s="1">
        <v>43991</v>
      </c>
      <c r="B179" s="1"/>
      <c r="C179" s="2">
        <v>2851</v>
      </c>
      <c r="D179" s="2">
        <v>2865</v>
      </c>
      <c r="E179" s="3">
        <v>1</v>
      </c>
      <c r="F179" s="3">
        <v>0.85</v>
      </c>
      <c r="G179" s="128">
        <f t="shared" si="11"/>
        <v>14</v>
      </c>
      <c r="H179" s="3">
        <f t="shared" si="12"/>
        <v>0.15000000000000002</v>
      </c>
      <c r="I179" s="63" t="s">
        <v>120</v>
      </c>
      <c r="J179" s="63" t="s">
        <v>77</v>
      </c>
      <c r="L179" s="63" t="s">
        <v>101</v>
      </c>
      <c r="M179" s="128">
        <f t="shared" si="10"/>
        <v>123.21428571428574</v>
      </c>
      <c r="N179" s="70" t="s">
        <v>368</v>
      </c>
    </row>
    <row r="180" spans="1:14" ht="15.95" customHeight="1" x14ac:dyDescent="0.25">
      <c r="A180" s="1">
        <v>43991</v>
      </c>
      <c r="B180" s="1"/>
      <c r="C180" s="2">
        <v>2865</v>
      </c>
      <c r="D180" s="2">
        <v>2909</v>
      </c>
      <c r="E180" s="3">
        <v>0.85</v>
      </c>
      <c r="F180" s="3">
        <v>0.38</v>
      </c>
      <c r="G180" s="128">
        <f t="shared" si="11"/>
        <v>44</v>
      </c>
      <c r="H180" s="3">
        <f t="shared" si="12"/>
        <v>0.47</v>
      </c>
      <c r="I180" s="63" t="s">
        <v>122</v>
      </c>
      <c r="J180" s="63" t="s">
        <v>77</v>
      </c>
      <c r="L180" s="63" t="s">
        <v>101</v>
      </c>
      <c r="M180" s="128">
        <f t="shared" si="10"/>
        <v>122.84090909090907</v>
      </c>
      <c r="N180" s="70" t="s">
        <v>369</v>
      </c>
    </row>
    <row r="181" spans="1:14" ht="15.95" customHeight="1" x14ac:dyDescent="0.25">
      <c r="A181" s="1">
        <v>43991</v>
      </c>
      <c r="B181" s="1"/>
      <c r="C181" s="2">
        <v>2909</v>
      </c>
      <c r="D181" s="2">
        <v>2923</v>
      </c>
      <c r="E181" s="3">
        <v>0.85</v>
      </c>
      <c r="F181" s="3">
        <v>0.7</v>
      </c>
      <c r="G181" s="128">
        <f t="shared" si="11"/>
        <v>14</v>
      </c>
      <c r="H181" s="3">
        <f t="shared" si="12"/>
        <v>0.15000000000000002</v>
      </c>
      <c r="I181" s="63" t="s">
        <v>11</v>
      </c>
      <c r="J181" s="63" t="s">
        <v>77</v>
      </c>
      <c r="L181" s="63" t="s">
        <v>101</v>
      </c>
      <c r="M181" s="128">
        <f t="shared" si="10"/>
        <v>123.21428571428574</v>
      </c>
      <c r="N181" s="70" t="s">
        <v>370</v>
      </c>
    </row>
    <row r="182" spans="1:14" ht="15.95" customHeight="1" x14ac:dyDescent="0.25">
      <c r="A182" s="1">
        <v>43990</v>
      </c>
      <c r="B182" s="1"/>
      <c r="C182" s="2">
        <v>2763</v>
      </c>
      <c r="D182" s="2">
        <v>2818</v>
      </c>
      <c r="E182" s="3">
        <v>0.98</v>
      </c>
      <c r="F182" s="3">
        <v>0.46</v>
      </c>
      <c r="G182" s="128">
        <f t="shared" si="11"/>
        <v>55</v>
      </c>
      <c r="H182" s="3">
        <f t="shared" si="12"/>
        <v>0.52</v>
      </c>
      <c r="I182" s="63" t="s">
        <v>121</v>
      </c>
      <c r="J182" s="63" t="s">
        <v>77</v>
      </c>
      <c r="L182" s="63" t="s">
        <v>101</v>
      </c>
      <c r="M182" s="128">
        <f t="shared" si="10"/>
        <v>108.72727272727275</v>
      </c>
      <c r="N182" s="70" t="s">
        <v>371</v>
      </c>
    </row>
    <row r="183" spans="1:14" ht="15.95" customHeight="1" x14ac:dyDescent="0.25">
      <c r="A183" s="1">
        <v>43990</v>
      </c>
      <c r="B183" s="1"/>
      <c r="C183" s="2">
        <v>2818</v>
      </c>
      <c r="D183" s="2">
        <v>2851</v>
      </c>
      <c r="E183" s="3">
        <v>0.46</v>
      </c>
      <c r="F183" s="3">
        <v>0.12</v>
      </c>
      <c r="G183" s="128">
        <f t="shared" si="11"/>
        <v>33</v>
      </c>
      <c r="H183" s="3">
        <f t="shared" si="12"/>
        <v>0.34</v>
      </c>
      <c r="I183" s="63" t="s">
        <v>121</v>
      </c>
      <c r="J183" s="63" t="s">
        <v>77</v>
      </c>
      <c r="L183" s="63" t="s">
        <v>101</v>
      </c>
      <c r="M183" s="128">
        <f t="shared" si="10"/>
        <v>118.48484848484848</v>
      </c>
      <c r="N183" s="70" t="s">
        <v>372</v>
      </c>
    </row>
    <row r="184" spans="1:14" ht="15.95" customHeight="1" x14ac:dyDescent="0.25">
      <c r="A184" s="1">
        <v>43986</v>
      </c>
      <c r="B184" s="1"/>
      <c r="C184" s="2">
        <v>2750</v>
      </c>
      <c r="D184" s="2">
        <v>2763</v>
      </c>
      <c r="E184" s="3">
        <v>0.43</v>
      </c>
      <c r="F184" s="3">
        <v>0.24</v>
      </c>
      <c r="G184" s="128">
        <f t="shared" si="11"/>
        <v>13</v>
      </c>
      <c r="H184" s="3">
        <f t="shared" si="12"/>
        <v>0.19</v>
      </c>
      <c r="I184" s="63" t="s">
        <v>120</v>
      </c>
      <c r="J184" s="63" t="s">
        <v>77</v>
      </c>
      <c r="L184" s="63" t="s">
        <v>101</v>
      </c>
      <c r="M184" s="128">
        <f t="shared" si="10"/>
        <v>168.07692307692307</v>
      </c>
      <c r="N184" s="70" t="s">
        <v>373</v>
      </c>
    </row>
    <row r="185" spans="1:14" ht="15.95" customHeight="1" x14ac:dyDescent="0.25">
      <c r="A185" s="1">
        <v>43985</v>
      </c>
      <c r="B185" s="1"/>
      <c r="C185" s="2">
        <v>2695</v>
      </c>
      <c r="D185" s="2">
        <v>2750</v>
      </c>
      <c r="E185" s="3">
        <v>0.99</v>
      </c>
      <c r="F185" s="3">
        <v>0.43</v>
      </c>
      <c r="G185" s="128">
        <f t="shared" si="11"/>
        <v>55</v>
      </c>
      <c r="H185" s="3">
        <f t="shared" si="12"/>
        <v>0.56000000000000005</v>
      </c>
      <c r="I185" s="63" t="s">
        <v>119</v>
      </c>
      <c r="J185" s="63" t="s">
        <v>77</v>
      </c>
      <c r="L185" s="63" t="s">
        <v>101</v>
      </c>
      <c r="M185" s="128">
        <f t="shared" si="10"/>
        <v>117.09090909090909</v>
      </c>
      <c r="N185" s="70" t="s">
        <v>374</v>
      </c>
    </row>
    <row r="186" spans="1:14" ht="15.95" customHeight="1" x14ac:dyDescent="0.25">
      <c r="A186" s="1">
        <v>43984</v>
      </c>
      <c r="B186" s="1"/>
      <c r="C186" s="2">
        <v>2641</v>
      </c>
      <c r="D186" s="2">
        <v>2695</v>
      </c>
      <c r="E186" s="3">
        <v>0.86</v>
      </c>
      <c r="F186" s="3">
        <v>0.34</v>
      </c>
      <c r="G186" s="128">
        <f t="shared" si="11"/>
        <v>54</v>
      </c>
      <c r="H186" s="3">
        <f t="shared" si="12"/>
        <v>0.52</v>
      </c>
      <c r="I186" s="63" t="s">
        <v>8</v>
      </c>
      <c r="J186" s="63" t="s">
        <v>77</v>
      </c>
      <c r="L186" s="63" t="s">
        <v>101</v>
      </c>
      <c r="M186" s="128">
        <f t="shared" si="10"/>
        <v>110.74074074074075</v>
      </c>
      <c r="N186" s="70" t="s">
        <v>375</v>
      </c>
    </row>
    <row r="187" spans="1:14" ht="15.95" customHeight="1" x14ac:dyDescent="0.25">
      <c r="A187" s="1">
        <v>43980</v>
      </c>
      <c r="B187" s="1"/>
      <c r="C187" s="2">
        <v>2547</v>
      </c>
      <c r="D187" s="2">
        <v>2561</v>
      </c>
      <c r="E187" s="3">
        <v>0.99</v>
      </c>
      <c r="F187" s="3">
        <v>0.84</v>
      </c>
      <c r="G187" s="128">
        <f t="shared" si="11"/>
        <v>14</v>
      </c>
      <c r="H187" s="3">
        <f t="shared" si="12"/>
        <v>0.15000000000000002</v>
      </c>
      <c r="I187" s="63" t="s">
        <v>11</v>
      </c>
      <c r="J187" s="63" t="s">
        <v>77</v>
      </c>
      <c r="L187" s="63" t="s">
        <v>101</v>
      </c>
      <c r="M187" s="128">
        <f t="shared" si="10"/>
        <v>123.21428571428574</v>
      </c>
      <c r="N187" s="70" t="s">
        <v>376</v>
      </c>
    </row>
    <row r="188" spans="1:14" ht="15.95" customHeight="1" x14ac:dyDescent="0.25">
      <c r="A188" s="1">
        <v>43980</v>
      </c>
      <c r="B188" s="1"/>
      <c r="C188" s="2">
        <v>2561</v>
      </c>
      <c r="D188" s="2">
        <v>2590</v>
      </c>
      <c r="E188" s="3">
        <v>0.83</v>
      </c>
      <c r="F188" s="3">
        <v>0.56999999999999995</v>
      </c>
      <c r="G188" s="128">
        <f t="shared" si="11"/>
        <v>29</v>
      </c>
      <c r="H188" s="3">
        <f t="shared" si="12"/>
        <v>0.26</v>
      </c>
      <c r="I188" s="63" t="s">
        <v>15</v>
      </c>
      <c r="J188" s="63" t="s">
        <v>77</v>
      </c>
      <c r="L188" s="63" t="s">
        <v>101</v>
      </c>
      <c r="M188" s="128">
        <f t="shared" si="10"/>
        <v>103.10344827586206</v>
      </c>
      <c r="N188" s="70" t="s">
        <v>359</v>
      </c>
    </row>
    <row r="189" spans="1:14" ht="15.95" customHeight="1" x14ac:dyDescent="0.25">
      <c r="A189" s="1">
        <v>43980</v>
      </c>
      <c r="B189" s="1"/>
      <c r="C189" s="2">
        <v>2590</v>
      </c>
      <c r="D189" s="2">
        <v>2615</v>
      </c>
      <c r="E189" s="3">
        <v>0.56999999999999995</v>
      </c>
      <c r="F189" s="3">
        <v>0.33</v>
      </c>
      <c r="G189" s="128">
        <f t="shared" si="11"/>
        <v>25</v>
      </c>
      <c r="H189" s="3">
        <f t="shared" si="12"/>
        <v>0.23999999999999994</v>
      </c>
      <c r="I189" s="63" t="s">
        <v>117</v>
      </c>
      <c r="J189" s="63" t="s">
        <v>77</v>
      </c>
      <c r="L189" s="63" t="s">
        <v>101</v>
      </c>
      <c r="M189" s="128">
        <f t="shared" si="10"/>
        <v>110.39999999999998</v>
      </c>
      <c r="N189" s="70" t="s">
        <v>360</v>
      </c>
    </row>
    <row r="190" spans="1:14" ht="15.95" customHeight="1" x14ac:dyDescent="0.25">
      <c r="A190" s="1">
        <v>43980</v>
      </c>
      <c r="B190" s="1"/>
      <c r="C190" s="2">
        <v>2615</v>
      </c>
      <c r="D190" s="2">
        <v>2641</v>
      </c>
      <c r="E190" s="3">
        <v>0.48</v>
      </c>
      <c r="F190" s="3">
        <v>0.2</v>
      </c>
      <c r="G190" s="128">
        <f t="shared" si="11"/>
        <v>26</v>
      </c>
      <c r="H190" s="3">
        <f t="shared" si="12"/>
        <v>0.27999999999999997</v>
      </c>
      <c r="I190" s="63" t="s">
        <v>117</v>
      </c>
      <c r="J190" s="63" t="s">
        <v>77</v>
      </c>
      <c r="L190" s="63" t="s">
        <v>101</v>
      </c>
      <c r="M190" s="128">
        <f t="shared" si="10"/>
        <v>123.84615384615384</v>
      </c>
      <c r="N190" s="70" t="s">
        <v>361</v>
      </c>
    </row>
    <row r="191" spans="1:14" ht="15.95" customHeight="1" x14ac:dyDescent="0.25">
      <c r="A191" s="1">
        <v>43979</v>
      </c>
      <c r="B191" s="1"/>
      <c r="C191" s="2">
        <v>2505</v>
      </c>
      <c r="D191" s="2">
        <v>2532</v>
      </c>
      <c r="E191" s="3">
        <v>0.78</v>
      </c>
      <c r="F191" s="3">
        <v>0.56000000000000005</v>
      </c>
      <c r="G191" s="128">
        <f t="shared" si="11"/>
        <v>27</v>
      </c>
      <c r="H191" s="3">
        <f t="shared" si="12"/>
        <v>0.21999999999999997</v>
      </c>
      <c r="I191" s="63" t="s">
        <v>15</v>
      </c>
      <c r="J191" s="63" t="s">
        <v>77</v>
      </c>
      <c r="L191" s="63" t="s">
        <v>101</v>
      </c>
      <c r="M191" s="128">
        <f t="shared" si="10"/>
        <v>93.703703703703695</v>
      </c>
      <c r="N191" s="70" t="s">
        <v>362</v>
      </c>
    </row>
    <row r="192" spans="1:14" ht="15.95" customHeight="1" x14ac:dyDescent="0.25">
      <c r="A192" s="1">
        <v>43979</v>
      </c>
      <c r="B192" s="1"/>
      <c r="C192" s="2">
        <v>2532</v>
      </c>
      <c r="D192" s="2">
        <v>2547</v>
      </c>
      <c r="E192" s="3">
        <v>0.56000000000000005</v>
      </c>
      <c r="F192" s="3">
        <v>0.39</v>
      </c>
      <c r="G192" s="128">
        <f t="shared" si="11"/>
        <v>15</v>
      </c>
      <c r="H192" s="3">
        <f t="shared" si="12"/>
        <v>0.17000000000000004</v>
      </c>
      <c r="I192" s="63" t="s">
        <v>11</v>
      </c>
      <c r="J192" s="63" t="s">
        <v>77</v>
      </c>
      <c r="L192" s="63" t="s">
        <v>101</v>
      </c>
      <c r="M192" s="128">
        <f t="shared" si="10"/>
        <v>130.33333333333334</v>
      </c>
      <c r="N192" s="70" t="s">
        <v>363</v>
      </c>
    </row>
    <row r="193" spans="1:34" ht="15.95" customHeight="1" x14ac:dyDescent="0.25">
      <c r="A193" s="1">
        <v>43978</v>
      </c>
      <c r="B193" s="1"/>
      <c r="C193" s="2">
        <v>2320</v>
      </c>
      <c r="D193" s="2">
        <v>2373</v>
      </c>
      <c r="E193" s="3">
        <v>0.99</v>
      </c>
      <c r="F193" s="3">
        <v>0.41</v>
      </c>
      <c r="G193" s="128">
        <f t="shared" si="11"/>
        <v>53</v>
      </c>
      <c r="H193" s="3">
        <f t="shared" si="12"/>
        <v>0.58000000000000007</v>
      </c>
      <c r="I193" s="2" t="s">
        <v>12</v>
      </c>
      <c r="M193" s="128">
        <f t="shared" si="10"/>
        <v>125.8490566037736</v>
      </c>
      <c r="N193" s="70" t="s">
        <v>364</v>
      </c>
    </row>
    <row r="194" spans="1:34" ht="15.95" customHeight="1" x14ac:dyDescent="0.25">
      <c r="A194" s="1">
        <v>43978</v>
      </c>
      <c r="B194" s="1"/>
      <c r="C194" s="2">
        <v>2431</v>
      </c>
      <c r="D194" s="2">
        <v>2483</v>
      </c>
      <c r="E194" s="3">
        <v>0.99</v>
      </c>
      <c r="F194" s="3">
        <v>0.4</v>
      </c>
      <c r="G194" s="128">
        <f t="shared" si="11"/>
        <v>52</v>
      </c>
      <c r="H194" s="3">
        <f t="shared" si="12"/>
        <v>0.59</v>
      </c>
      <c r="I194" s="63" t="s">
        <v>117</v>
      </c>
      <c r="J194" s="63" t="s">
        <v>77</v>
      </c>
      <c r="L194" s="63" t="s">
        <v>101</v>
      </c>
      <c r="M194" s="128">
        <f t="shared" si="10"/>
        <v>130.4807692307692</v>
      </c>
      <c r="N194" s="70" t="s">
        <v>365</v>
      </c>
    </row>
    <row r="195" spans="1:34" ht="15.95" customHeight="1" x14ac:dyDescent="0.25">
      <c r="A195" s="1">
        <v>43978</v>
      </c>
      <c r="B195" s="1"/>
      <c r="C195" s="2">
        <v>2483</v>
      </c>
      <c r="D195" s="2">
        <v>2505</v>
      </c>
      <c r="E195" s="3">
        <v>0.5</v>
      </c>
      <c r="F195" s="3">
        <v>0.28999999999999998</v>
      </c>
      <c r="G195" s="128">
        <f t="shared" si="11"/>
        <v>22</v>
      </c>
      <c r="H195" s="3">
        <f t="shared" si="12"/>
        <v>0.21000000000000002</v>
      </c>
      <c r="I195" s="63" t="s">
        <v>118</v>
      </c>
      <c r="J195" s="63" t="s">
        <v>77</v>
      </c>
      <c r="L195" s="63" t="s">
        <v>101</v>
      </c>
      <c r="M195" s="128">
        <f t="shared" si="10"/>
        <v>109.77272727272727</v>
      </c>
      <c r="N195" s="70" t="s">
        <v>366</v>
      </c>
    </row>
    <row r="196" spans="1:34" ht="15.95" customHeight="1" x14ac:dyDescent="0.25">
      <c r="A196" s="1">
        <v>43977</v>
      </c>
      <c r="B196" s="1"/>
      <c r="C196" s="2">
        <v>2306</v>
      </c>
      <c r="D196" s="2">
        <v>2320</v>
      </c>
      <c r="E196" s="3">
        <v>0.81</v>
      </c>
      <c r="F196" s="3">
        <v>0.66</v>
      </c>
      <c r="G196" s="128">
        <f t="shared" si="11"/>
        <v>14</v>
      </c>
      <c r="H196" s="3">
        <f t="shared" si="12"/>
        <v>0.15000000000000002</v>
      </c>
      <c r="I196" s="2" t="s">
        <v>11</v>
      </c>
      <c r="M196" s="128">
        <f t="shared" si="10"/>
        <v>123.21428571428574</v>
      </c>
      <c r="N196" s="70" t="s">
        <v>367</v>
      </c>
    </row>
    <row r="197" spans="1:34" ht="15.95" customHeight="1" x14ac:dyDescent="0.25">
      <c r="A197" s="1">
        <v>43977</v>
      </c>
      <c r="B197" s="1"/>
      <c r="C197" s="2">
        <v>2320</v>
      </c>
      <c r="D197" s="2">
        <v>2373</v>
      </c>
      <c r="E197" s="3">
        <v>0.99</v>
      </c>
      <c r="F197" s="3">
        <v>0.41</v>
      </c>
      <c r="G197" s="128">
        <f t="shared" si="11"/>
        <v>53</v>
      </c>
      <c r="H197" s="3">
        <f t="shared" si="12"/>
        <v>0.58000000000000007</v>
      </c>
      <c r="I197" s="63" t="s">
        <v>116</v>
      </c>
      <c r="J197" s="63" t="s">
        <v>77</v>
      </c>
      <c r="L197" s="63" t="s">
        <v>101</v>
      </c>
      <c r="M197" s="128">
        <f t="shared" ref="M197:M215" si="13">H197*$M$5/G197*1000</f>
        <v>125.8490566037736</v>
      </c>
      <c r="N197" s="70" t="s">
        <v>368</v>
      </c>
    </row>
    <row r="198" spans="1:34" ht="15.95" customHeight="1" x14ac:dyDescent="0.25">
      <c r="A198" s="1">
        <v>43977</v>
      </c>
      <c r="B198" s="1"/>
      <c r="C198" s="2">
        <v>2373</v>
      </c>
      <c r="D198" s="2">
        <v>2402</v>
      </c>
      <c r="E198" s="3">
        <v>0.91</v>
      </c>
      <c r="F198" s="3">
        <v>0.66</v>
      </c>
      <c r="G198" s="128">
        <f t="shared" si="11"/>
        <v>29</v>
      </c>
      <c r="H198" s="3">
        <f t="shared" si="12"/>
        <v>0.25</v>
      </c>
      <c r="I198" s="63" t="s">
        <v>116</v>
      </c>
      <c r="J198" s="63" t="s">
        <v>77</v>
      </c>
      <c r="L198" s="63" t="s">
        <v>101</v>
      </c>
      <c r="M198" s="128">
        <f t="shared" si="13"/>
        <v>99.137931034482762</v>
      </c>
      <c r="N198" s="70" t="s">
        <v>369</v>
      </c>
      <c r="O198" s="65"/>
      <c r="P198" s="65"/>
      <c r="Q198" s="65"/>
      <c r="R198" s="65"/>
      <c r="S198" s="65"/>
      <c r="T198" s="65"/>
      <c r="U198" s="65"/>
      <c r="V198" s="65"/>
      <c r="W198" s="65"/>
      <c r="X198" s="65"/>
      <c r="Y198" s="65"/>
      <c r="Z198" s="65"/>
      <c r="AA198" s="65"/>
      <c r="AB198" s="65"/>
      <c r="AC198" s="65"/>
      <c r="AD198" s="65"/>
      <c r="AE198" s="65"/>
      <c r="AF198" s="65"/>
      <c r="AG198" s="65"/>
      <c r="AH198" s="65"/>
    </row>
    <row r="199" spans="1:34" ht="15.95" customHeight="1" x14ac:dyDescent="0.25">
      <c r="A199" s="1">
        <v>43977</v>
      </c>
      <c r="B199" s="1"/>
      <c r="C199" s="2">
        <v>2402</v>
      </c>
      <c r="D199" s="2">
        <v>2431</v>
      </c>
      <c r="E199" s="3">
        <v>0.99</v>
      </c>
      <c r="F199" s="3">
        <v>0.74</v>
      </c>
      <c r="G199" s="128">
        <f t="shared" si="11"/>
        <v>29</v>
      </c>
      <c r="H199" s="3">
        <f t="shared" si="12"/>
        <v>0.25</v>
      </c>
      <c r="I199" s="63" t="s">
        <v>117</v>
      </c>
      <c r="J199" s="63" t="s">
        <v>77</v>
      </c>
      <c r="L199" s="63" t="s">
        <v>101</v>
      </c>
      <c r="M199" s="128">
        <f t="shared" si="13"/>
        <v>99.137931034482762</v>
      </c>
      <c r="N199" s="70" t="s">
        <v>370</v>
      </c>
    </row>
    <row r="200" spans="1:34" ht="15.95" customHeight="1" x14ac:dyDescent="0.25">
      <c r="A200" s="1">
        <v>43976</v>
      </c>
      <c r="B200" s="1"/>
      <c r="C200" s="2">
        <v>2199</v>
      </c>
      <c r="D200" s="2">
        <v>2233</v>
      </c>
      <c r="E200" s="3">
        <v>0.99</v>
      </c>
      <c r="F200" s="3">
        <v>0.65</v>
      </c>
      <c r="G200" s="128">
        <f t="shared" si="11"/>
        <v>34</v>
      </c>
      <c r="H200" s="3">
        <f t="shared" si="12"/>
        <v>0.33999999999999997</v>
      </c>
      <c r="I200" s="2" t="s">
        <v>7</v>
      </c>
      <c r="M200" s="128">
        <f t="shared" si="13"/>
        <v>114.99999999999999</v>
      </c>
      <c r="N200" s="70" t="s">
        <v>371</v>
      </c>
    </row>
    <row r="201" spans="1:34" ht="15.95" customHeight="1" x14ac:dyDescent="0.25">
      <c r="A201" s="1">
        <v>43976</v>
      </c>
      <c r="B201" s="1"/>
      <c r="C201" s="2">
        <v>2233</v>
      </c>
      <c r="D201" s="2">
        <v>2258</v>
      </c>
      <c r="E201" s="3">
        <v>0.65</v>
      </c>
      <c r="F201" s="3">
        <v>0.39</v>
      </c>
      <c r="G201" s="128">
        <f t="shared" si="11"/>
        <v>25</v>
      </c>
      <c r="H201" s="3">
        <f t="shared" si="12"/>
        <v>0.26</v>
      </c>
      <c r="I201" s="2" t="s">
        <v>7</v>
      </c>
      <c r="M201" s="128">
        <f t="shared" si="13"/>
        <v>119.60000000000001</v>
      </c>
      <c r="N201" s="70" t="s">
        <v>372</v>
      </c>
    </row>
    <row r="202" spans="1:34" ht="15.95" customHeight="1" x14ac:dyDescent="0.25">
      <c r="A202" s="1">
        <v>43976</v>
      </c>
      <c r="B202" s="1"/>
      <c r="C202" s="2">
        <v>2258</v>
      </c>
      <c r="D202" s="2">
        <v>2290</v>
      </c>
      <c r="E202" s="3">
        <v>0.83</v>
      </c>
      <c r="F202" s="3">
        <v>0.5</v>
      </c>
      <c r="G202" s="128">
        <f t="shared" si="11"/>
        <v>32</v>
      </c>
      <c r="H202" s="3">
        <f t="shared" si="12"/>
        <v>0.32999999999999996</v>
      </c>
      <c r="I202" s="2" t="s">
        <v>7</v>
      </c>
      <c r="M202" s="128">
        <f t="shared" si="13"/>
        <v>118.59374999999999</v>
      </c>
      <c r="N202" s="70" t="s">
        <v>373</v>
      </c>
    </row>
    <row r="203" spans="1:34" ht="15.95" customHeight="1" x14ac:dyDescent="0.25">
      <c r="A203" s="1">
        <v>43976</v>
      </c>
      <c r="B203" s="1"/>
      <c r="C203" s="2">
        <v>2291</v>
      </c>
      <c r="D203" s="2">
        <v>2306</v>
      </c>
      <c r="E203" s="3">
        <v>0.97</v>
      </c>
      <c r="F203" s="3">
        <v>0.81</v>
      </c>
      <c r="G203" s="128">
        <f t="shared" si="11"/>
        <v>15</v>
      </c>
      <c r="H203" s="3">
        <f t="shared" si="12"/>
        <v>0.15999999999999992</v>
      </c>
      <c r="I203" s="2" t="s">
        <v>7</v>
      </c>
      <c r="M203" s="128">
        <f t="shared" si="13"/>
        <v>122.6666666666666</v>
      </c>
      <c r="N203" s="70" t="s">
        <v>374</v>
      </c>
    </row>
    <row r="204" spans="1:34" ht="15.95" customHeight="1" x14ac:dyDescent="0.25">
      <c r="A204" s="1">
        <v>43970</v>
      </c>
      <c r="B204" s="1"/>
      <c r="C204" s="2">
        <v>2099</v>
      </c>
      <c r="D204" s="2">
        <v>2129</v>
      </c>
      <c r="E204" s="3">
        <v>0.99</v>
      </c>
      <c r="F204" s="3">
        <v>0.69</v>
      </c>
      <c r="G204" s="128">
        <f t="shared" ref="G204:G215" si="14">D204-C204</f>
        <v>30</v>
      </c>
      <c r="H204" s="3">
        <f t="shared" ref="H204:H215" si="15">E204-F204</f>
        <v>0.30000000000000004</v>
      </c>
      <c r="I204" s="2" t="s">
        <v>7</v>
      </c>
      <c r="M204" s="128">
        <f t="shared" si="13"/>
        <v>115.00000000000001</v>
      </c>
      <c r="N204" s="70" t="s">
        <v>375</v>
      </c>
    </row>
    <row r="205" spans="1:34" ht="15.95" customHeight="1" x14ac:dyDescent="0.25">
      <c r="A205" s="1">
        <v>43970</v>
      </c>
      <c r="B205" s="1"/>
      <c r="C205" s="2">
        <v>2129</v>
      </c>
      <c r="D205" s="2">
        <v>2160</v>
      </c>
      <c r="E205" s="3">
        <v>0.69</v>
      </c>
      <c r="F205" s="3">
        <v>0.36</v>
      </c>
      <c r="G205" s="128">
        <f t="shared" si="14"/>
        <v>31</v>
      </c>
      <c r="H205" s="3">
        <f t="shared" si="15"/>
        <v>0.32999999999999996</v>
      </c>
      <c r="I205" s="2" t="s">
        <v>7</v>
      </c>
      <c r="M205" s="128">
        <f t="shared" si="13"/>
        <v>122.41935483870967</v>
      </c>
      <c r="N205" s="70" t="s">
        <v>376</v>
      </c>
    </row>
    <row r="206" spans="1:34" ht="15.95" customHeight="1" x14ac:dyDescent="0.25">
      <c r="A206" s="1">
        <v>43970</v>
      </c>
      <c r="B206" s="1"/>
      <c r="C206" s="2">
        <v>2160</v>
      </c>
      <c r="D206" s="2">
        <v>2199</v>
      </c>
      <c r="E206" s="3">
        <v>0.88</v>
      </c>
      <c r="F206" s="3">
        <v>0.43</v>
      </c>
      <c r="G206" s="128">
        <f t="shared" si="14"/>
        <v>39</v>
      </c>
      <c r="H206" s="3">
        <f t="shared" si="15"/>
        <v>0.45</v>
      </c>
      <c r="I206" s="2" t="s">
        <v>8</v>
      </c>
      <c r="M206" s="128">
        <f t="shared" si="13"/>
        <v>132.69230769230768</v>
      </c>
      <c r="N206" s="70" t="s">
        <v>359</v>
      </c>
    </row>
    <row r="207" spans="1:34" ht="15.95" customHeight="1" x14ac:dyDescent="0.25">
      <c r="A207" s="1">
        <v>43966</v>
      </c>
      <c r="B207" s="1"/>
      <c r="C207" s="2">
        <v>1924</v>
      </c>
      <c r="D207" s="2">
        <v>1978</v>
      </c>
      <c r="E207" s="3">
        <v>0.71</v>
      </c>
      <c r="F207" s="3">
        <v>0.11</v>
      </c>
      <c r="G207" s="128">
        <f t="shared" si="14"/>
        <v>54</v>
      </c>
      <c r="H207" s="3">
        <f t="shared" si="15"/>
        <v>0.6</v>
      </c>
      <c r="I207" s="2" t="s">
        <v>14</v>
      </c>
      <c r="M207" s="128">
        <f t="shared" si="13"/>
        <v>127.77777777777777</v>
      </c>
      <c r="N207" s="70" t="s">
        <v>360</v>
      </c>
    </row>
    <row r="208" spans="1:34" ht="15.95" customHeight="1" x14ac:dyDescent="0.25">
      <c r="A208" s="1">
        <v>43966</v>
      </c>
      <c r="B208" s="1"/>
      <c r="C208" s="2">
        <v>1978</v>
      </c>
      <c r="D208" s="2">
        <v>2049</v>
      </c>
      <c r="E208" s="3">
        <v>1</v>
      </c>
      <c r="F208" s="3">
        <v>0.18</v>
      </c>
      <c r="G208" s="128">
        <f t="shared" si="14"/>
        <v>71</v>
      </c>
      <c r="H208" s="3">
        <f t="shared" si="15"/>
        <v>0.82000000000000006</v>
      </c>
      <c r="I208" s="2" t="s">
        <v>15</v>
      </c>
      <c r="M208" s="128">
        <f t="shared" si="13"/>
        <v>132.81690140845075</v>
      </c>
      <c r="N208" s="70" t="s">
        <v>361</v>
      </c>
    </row>
    <row r="209" spans="1:34" ht="15.95" customHeight="1" x14ac:dyDescent="0.25">
      <c r="A209" s="1">
        <v>43966</v>
      </c>
      <c r="B209" s="1"/>
      <c r="C209" s="2">
        <v>2049</v>
      </c>
      <c r="D209" s="2">
        <v>2099</v>
      </c>
      <c r="E209" s="3">
        <v>0.99</v>
      </c>
      <c r="F209" s="3">
        <v>0.44</v>
      </c>
      <c r="G209" s="128">
        <f t="shared" si="14"/>
        <v>50</v>
      </c>
      <c r="H209" s="3">
        <f t="shared" si="15"/>
        <v>0.55000000000000004</v>
      </c>
      <c r="I209" s="2" t="s">
        <v>7</v>
      </c>
      <c r="M209" s="128">
        <f t="shared" si="13"/>
        <v>126.5</v>
      </c>
      <c r="N209" s="70" t="s">
        <v>362</v>
      </c>
      <c r="U209" s="11"/>
      <c r="V209" s="11"/>
      <c r="W209" s="11"/>
      <c r="X209" s="11"/>
      <c r="Y209" s="11"/>
      <c r="Z209" s="11"/>
      <c r="AA209" s="11"/>
      <c r="AB209" s="11"/>
      <c r="AC209" s="11"/>
    </row>
    <row r="210" spans="1:34" ht="15.95" customHeight="1" x14ac:dyDescent="0.25">
      <c r="A210" s="1">
        <v>43965</v>
      </c>
      <c r="B210" s="1"/>
      <c r="C210" s="2">
        <v>1894</v>
      </c>
      <c r="D210" s="2">
        <v>1924</v>
      </c>
      <c r="E210" s="3">
        <v>0.99</v>
      </c>
      <c r="F210" s="3">
        <v>0.72</v>
      </c>
      <c r="G210" s="128">
        <f t="shared" si="14"/>
        <v>30</v>
      </c>
      <c r="H210" s="3">
        <f t="shared" si="15"/>
        <v>0.27</v>
      </c>
      <c r="I210" s="2" t="s">
        <v>11</v>
      </c>
      <c r="M210" s="128">
        <f t="shared" si="13"/>
        <v>103.50000000000001</v>
      </c>
      <c r="N210" s="70" t="s">
        <v>363</v>
      </c>
    </row>
    <row r="211" spans="1:34" ht="15.95" customHeight="1" x14ac:dyDescent="0.25">
      <c r="A211" s="1">
        <v>43964</v>
      </c>
      <c r="B211" s="1"/>
      <c r="C211" s="2">
        <v>1870</v>
      </c>
      <c r="D211" s="2">
        <v>1894</v>
      </c>
      <c r="E211" s="3">
        <v>0.59</v>
      </c>
      <c r="F211" s="3">
        <v>0.28999999999999998</v>
      </c>
      <c r="G211" s="128">
        <f t="shared" si="14"/>
        <v>24</v>
      </c>
      <c r="H211" s="3">
        <f t="shared" si="15"/>
        <v>0.3</v>
      </c>
      <c r="I211" s="2" t="s">
        <v>13</v>
      </c>
      <c r="M211" s="128">
        <f t="shared" si="13"/>
        <v>143.75</v>
      </c>
      <c r="N211" s="70" t="s">
        <v>364</v>
      </c>
    </row>
    <row r="212" spans="1:34" ht="15.95" customHeight="1" x14ac:dyDescent="0.25">
      <c r="A212" s="1">
        <v>43963</v>
      </c>
      <c r="B212" s="1"/>
      <c r="C212" s="2">
        <v>1795</v>
      </c>
      <c r="D212" s="2">
        <v>1811</v>
      </c>
      <c r="E212" s="3">
        <v>0.79</v>
      </c>
      <c r="F212" s="3">
        <v>0.61</v>
      </c>
      <c r="G212" s="128">
        <f t="shared" si="14"/>
        <v>16</v>
      </c>
      <c r="H212" s="3">
        <f t="shared" si="15"/>
        <v>0.18000000000000005</v>
      </c>
      <c r="I212" s="2" t="s">
        <v>11</v>
      </c>
      <c r="M212" s="128">
        <f t="shared" si="13"/>
        <v>129.37500000000006</v>
      </c>
      <c r="N212" s="70" t="s">
        <v>365</v>
      </c>
    </row>
    <row r="213" spans="1:34" ht="15.95" customHeight="1" x14ac:dyDescent="0.25">
      <c r="A213" s="1">
        <v>43963</v>
      </c>
      <c r="B213" s="1"/>
      <c r="C213" s="2">
        <v>1811</v>
      </c>
      <c r="D213" s="2">
        <v>1855</v>
      </c>
      <c r="E213" s="3">
        <v>0.61</v>
      </c>
      <c r="F213" s="3">
        <v>0.17</v>
      </c>
      <c r="G213" s="128">
        <f t="shared" si="14"/>
        <v>44</v>
      </c>
      <c r="H213" s="3">
        <f t="shared" si="15"/>
        <v>0.43999999999999995</v>
      </c>
      <c r="I213" s="2" t="s">
        <v>7</v>
      </c>
      <c r="M213" s="128">
        <f t="shared" si="13"/>
        <v>114.99999999999999</v>
      </c>
      <c r="N213" s="70" t="s">
        <v>366</v>
      </c>
    </row>
    <row r="214" spans="1:34" ht="15.95" customHeight="1" x14ac:dyDescent="0.25">
      <c r="A214" s="1">
        <v>43963</v>
      </c>
      <c r="B214" s="1"/>
      <c r="C214" s="2">
        <v>1855</v>
      </c>
      <c r="D214" s="2">
        <v>1870</v>
      </c>
      <c r="E214" s="3">
        <v>0.76</v>
      </c>
      <c r="F214" s="3">
        <v>0.59</v>
      </c>
      <c r="G214" s="128">
        <f t="shared" si="14"/>
        <v>15</v>
      </c>
      <c r="H214" s="3">
        <f t="shared" si="15"/>
        <v>0.17000000000000004</v>
      </c>
      <c r="I214" s="2" t="s">
        <v>11</v>
      </c>
      <c r="M214" s="128">
        <f t="shared" si="13"/>
        <v>130.33333333333334</v>
      </c>
      <c r="N214" s="70" t="s">
        <v>367</v>
      </c>
    </row>
    <row r="215" spans="1:34" ht="15.95" customHeight="1" x14ac:dyDescent="0.25">
      <c r="A215" s="1">
        <v>43962</v>
      </c>
      <c r="B215" s="1"/>
      <c r="C215" s="2">
        <v>1779</v>
      </c>
      <c r="D215" s="2">
        <v>1795</v>
      </c>
      <c r="E215" s="3">
        <v>0.99</v>
      </c>
      <c r="F215" s="3">
        <v>0.79</v>
      </c>
      <c r="G215" s="128">
        <f t="shared" si="14"/>
        <v>16</v>
      </c>
      <c r="H215" s="3">
        <f t="shared" si="15"/>
        <v>0.19999999999999996</v>
      </c>
      <c r="I215" s="2" t="s">
        <v>11</v>
      </c>
      <c r="M215" s="128">
        <f t="shared" si="13"/>
        <v>143.74999999999997</v>
      </c>
      <c r="N215" s="70" t="s">
        <v>368</v>
      </c>
    </row>
    <row r="216" spans="1:34" ht="15.95" customHeight="1" x14ac:dyDescent="0.25">
      <c r="A216" s="1">
        <v>43903</v>
      </c>
      <c r="B216" s="1"/>
      <c r="C216" s="2">
        <v>1728</v>
      </c>
      <c r="D216" s="2">
        <v>1764</v>
      </c>
      <c r="E216" s="3">
        <v>0.8</v>
      </c>
      <c r="F216" s="3">
        <v>0.33</v>
      </c>
      <c r="G216" s="128">
        <v>36</v>
      </c>
      <c r="H216" s="3">
        <v>0.47000000000000003</v>
      </c>
      <c r="I216" s="2" t="s">
        <v>19</v>
      </c>
      <c r="M216" s="128">
        <v>150.13888888888891</v>
      </c>
      <c r="N216" s="70" t="s">
        <v>369</v>
      </c>
      <c r="O216" s="11"/>
      <c r="P216" s="11"/>
      <c r="Q216" s="11"/>
      <c r="R216" s="11"/>
      <c r="S216" s="11"/>
      <c r="T216" s="11"/>
    </row>
    <row r="217" spans="1:34" ht="15.95" customHeight="1" x14ac:dyDescent="0.25">
      <c r="A217" s="1">
        <v>43903</v>
      </c>
      <c r="B217" s="1"/>
      <c r="C217" s="2">
        <v>1764</v>
      </c>
      <c r="D217" s="2">
        <v>1779</v>
      </c>
      <c r="E217" s="3">
        <v>0.5</v>
      </c>
      <c r="F217" s="3">
        <v>0.33</v>
      </c>
      <c r="G217" s="128">
        <v>15</v>
      </c>
      <c r="H217" s="3">
        <v>0.16999999999999998</v>
      </c>
      <c r="I217" s="2" t="s">
        <v>20</v>
      </c>
      <c r="M217" s="128">
        <v>130.33333333333331</v>
      </c>
      <c r="N217" s="70" t="s">
        <v>370</v>
      </c>
    </row>
    <row r="218" spans="1:34" ht="15.95" customHeight="1" x14ac:dyDescent="0.25">
      <c r="A218" s="1">
        <v>43902</v>
      </c>
      <c r="B218" s="1"/>
      <c r="C218" s="2">
        <v>1712</v>
      </c>
      <c r="D218" s="2">
        <v>1728</v>
      </c>
      <c r="E218" s="3">
        <v>0.99</v>
      </c>
      <c r="F218" s="3">
        <v>0.8</v>
      </c>
      <c r="G218" s="128">
        <v>16</v>
      </c>
      <c r="H218" s="3">
        <v>0.18999999999999995</v>
      </c>
      <c r="I218" s="2" t="s">
        <v>16</v>
      </c>
      <c r="M218" s="128">
        <v>136.56249999999997</v>
      </c>
      <c r="N218" s="70" t="s">
        <v>371</v>
      </c>
    </row>
    <row r="219" spans="1:34" ht="15.95" customHeight="1" x14ac:dyDescent="0.25">
      <c r="A219" s="1">
        <v>43901</v>
      </c>
      <c r="B219" s="1"/>
      <c r="C219" s="2">
        <v>1623</v>
      </c>
      <c r="D219" s="2">
        <v>1664</v>
      </c>
      <c r="E219" s="3">
        <v>1</v>
      </c>
      <c r="F219" s="3">
        <v>0.61</v>
      </c>
      <c r="G219" s="128">
        <v>41</v>
      </c>
      <c r="H219" s="3">
        <v>0.39</v>
      </c>
      <c r="I219" s="2" t="s">
        <v>18</v>
      </c>
      <c r="M219" s="128">
        <v>109.39024390243902</v>
      </c>
      <c r="N219" s="70" t="s">
        <v>372</v>
      </c>
    </row>
    <row r="220" spans="1:34" x14ac:dyDescent="0.25">
      <c r="A220" s="1">
        <v>43901</v>
      </c>
      <c r="B220" s="1"/>
      <c r="C220" s="2">
        <v>1664</v>
      </c>
      <c r="D220" s="2">
        <v>1712</v>
      </c>
      <c r="E220" s="3">
        <v>0.82</v>
      </c>
      <c r="F220" s="3">
        <v>0.3</v>
      </c>
      <c r="G220" s="128">
        <v>48</v>
      </c>
      <c r="H220" s="3">
        <v>0.52</v>
      </c>
      <c r="I220" s="2" t="s">
        <v>11</v>
      </c>
      <c r="M220" s="128">
        <v>124.58333333333333</v>
      </c>
      <c r="N220" s="70" t="s">
        <v>373</v>
      </c>
    </row>
    <row r="221" spans="1:34" ht="15.95" customHeight="1" x14ac:dyDescent="0.25">
      <c r="A221" s="1">
        <v>43900</v>
      </c>
      <c r="B221" s="1"/>
      <c r="C221" s="2">
        <v>1595</v>
      </c>
      <c r="D221" s="2">
        <v>1623</v>
      </c>
      <c r="E221" s="3">
        <v>0.99</v>
      </c>
      <c r="F221" s="3">
        <v>0.56000000000000005</v>
      </c>
      <c r="G221" s="128">
        <v>28</v>
      </c>
      <c r="H221" s="3">
        <v>0.42999999999999994</v>
      </c>
      <c r="I221" s="2" t="s">
        <v>17</v>
      </c>
      <c r="M221" s="128">
        <v>176.60714285714283</v>
      </c>
      <c r="N221" s="70" t="s">
        <v>374</v>
      </c>
    </row>
    <row r="222" spans="1:34" ht="15.95" customHeight="1" x14ac:dyDescent="0.25">
      <c r="A222" s="1">
        <v>43899</v>
      </c>
      <c r="B222" s="1"/>
      <c r="C222" s="2">
        <v>1548</v>
      </c>
      <c r="D222" s="2">
        <v>1568</v>
      </c>
      <c r="E222" s="3">
        <v>0.69</v>
      </c>
      <c r="F222" s="3">
        <v>0.44</v>
      </c>
      <c r="G222" s="128">
        <v>20</v>
      </c>
      <c r="H222" s="3">
        <v>0.24999999999999994</v>
      </c>
      <c r="I222" s="2" t="s">
        <v>11</v>
      </c>
      <c r="M222" s="128">
        <v>143.74999999999997</v>
      </c>
      <c r="N222" s="70" t="s">
        <v>375</v>
      </c>
    </row>
    <row r="223" spans="1:34" ht="15.95" customHeight="1" x14ac:dyDescent="0.25">
      <c r="A223" s="1">
        <v>43899</v>
      </c>
      <c r="B223" s="1"/>
      <c r="C223" s="2">
        <v>1568</v>
      </c>
      <c r="D223" s="2">
        <v>1595</v>
      </c>
      <c r="E223" s="3">
        <v>0.69</v>
      </c>
      <c r="F223" s="3">
        <v>0.28999999999999998</v>
      </c>
      <c r="G223" s="128">
        <v>27</v>
      </c>
      <c r="H223" s="3">
        <v>0.39999999999999997</v>
      </c>
      <c r="I223" s="2" t="s">
        <v>16</v>
      </c>
      <c r="M223" s="128">
        <v>170.37037037037032</v>
      </c>
      <c r="N223" s="70" t="s">
        <v>376</v>
      </c>
    </row>
    <row r="224" spans="1:34" ht="15.95" customHeight="1" x14ac:dyDescent="0.25">
      <c r="A224" s="68"/>
      <c r="B224" s="69"/>
      <c r="C224" s="70"/>
      <c r="D224" s="70"/>
      <c r="E224" s="70"/>
      <c r="F224" s="70"/>
      <c r="G224" s="70"/>
      <c r="H224" s="70"/>
      <c r="I224" s="70"/>
      <c r="J224" s="70"/>
      <c r="K224" s="70"/>
      <c r="L224" s="70"/>
      <c r="M224" s="70"/>
      <c r="N224" s="70"/>
      <c r="O224" s="94"/>
      <c r="P224" s="94"/>
      <c r="Q224" s="94"/>
      <c r="R224" s="94"/>
      <c r="S224" s="94"/>
      <c r="T224" s="94"/>
      <c r="U224" s="94"/>
      <c r="V224" s="94"/>
      <c r="W224" s="94"/>
      <c r="X224" s="94"/>
      <c r="Y224" s="94"/>
      <c r="Z224" s="94"/>
      <c r="AA224" s="94"/>
      <c r="AB224" s="94"/>
      <c r="AC224" s="94"/>
      <c r="AD224" s="94"/>
      <c r="AE224" s="94"/>
      <c r="AF224" s="94"/>
      <c r="AG224" s="94"/>
      <c r="AH224" s="94"/>
    </row>
    <row r="225" spans="1:14" ht="15.95" customHeight="1" x14ac:dyDescent="0.25"/>
    <row r="226" spans="1:14" ht="15.95" customHeight="1" x14ac:dyDescent="0.25"/>
    <row r="228" spans="1:14" x14ac:dyDescent="0.25">
      <c r="A228" s="61"/>
      <c r="B228" s="62"/>
      <c r="C228" s="63"/>
      <c r="D228" s="63"/>
      <c r="E228" s="64"/>
      <c r="F228" s="64"/>
      <c r="G228" s="63"/>
      <c r="H228" s="64"/>
      <c r="I228" s="63"/>
      <c r="J228" s="63"/>
      <c r="K228" s="63"/>
      <c r="L228" s="63"/>
      <c r="M228" s="63"/>
      <c r="N228" s="63"/>
    </row>
    <row r="229" spans="1:14" x14ac:dyDescent="0.25">
      <c r="A229" s="61"/>
      <c r="B229" s="62"/>
      <c r="C229" s="63"/>
      <c r="D229" s="63"/>
      <c r="E229" s="64"/>
      <c r="F229" s="64"/>
      <c r="G229" s="63"/>
      <c r="H229" s="64"/>
      <c r="I229" s="63"/>
      <c r="J229" s="63"/>
      <c r="K229" s="63"/>
      <c r="L229" s="63"/>
      <c r="M229" s="63"/>
      <c r="N229" s="63"/>
    </row>
    <row r="230" spans="1:14" x14ac:dyDescent="0.25">
      <c r="A230" s="63"/>
      <c r="B230" s="63"/>
      <c r="C230" s="63"/>
    </row>
    <row r="235" spans="1:14" ht="15.95" customHeight="1" x14ac:dyDescent="0.25"/>
    <row r="236" spans="1:14" ht="15.95" customHeight="1" x14ac:dyDescent="0.25"/>
    <row r="237" spans="1:14" ht="15.95" customHeight="1" x14ac:dyDescent="0.25">
      <c r="A237" s="1"/>
      <c r="B237" s="1"/>
      <c r="E237" s="3"/>
      <c r="F237" s="3"/>
      <c r="H237" s="3"/>
      <c r="M237" s="4"/>
    </row>
    <row r="238" spans="1:14" ht="15.95" customHeight="1" x14ac:dyDescent="0.25">
      <c r="A238" s="1"/>
      <c r="B238" s="1"/>
      <c r="E238" s="3"/>
      <c r="F238" s="3"/>
      <c r="H238" s="3"/>
      <c r="M238" s="4"/>
    </row>
    <row r="239" spans="1:14" ht="15.95" customHeight="1" x14ac:dyDescent="0.25">
      <c r="A239" s="1"/>
      <c r="B239" s="1"/>
      <c r="E239" s="3"/>
      <c r="F239" s="3"/>
      <c r="H239" s="3"/>
      <c r="M239" s="4"/>
    </row>
    <row r="240" spans="1:14" ht="15.95" customHeight="1" x14ac:dyDescent="0.25">
      <c r="A240" s="1"/>
      <c r="B240" s="1"/>
      <c r="E240" s="3"/>
      <c r="F240" s="3"/>
      <c r="H240" s="3"/>
      <c r="M240" s="4"/>
    </row>
    <row r="241" spans="1:13" ht="15.95" customHeight="1" x14ac:dyDescent="0.25">
      <c r="A241" s="1"/>
      <c r="B241" s="1"/>
      <c r="E241" s="3"/>
      <c r="F241" s="3"/>
      <c r="H241" s="3"/>
      <c r="M241" s="4"/>
    </row>
    <row r="242" spans="1:13" ht="15.95" customHeight="1" x14ac:dyDescent="0.25">
      <c r="A242" s="1"/>
      <c r="B242" s="1"/>
      <c r="E242" s="3"/>
      <c r="F242" s="3"/>
      <c r="H242" s="3"/>
      <c r="M242" s="4"/>
    </row>
    <row r="243" spans="1:13" ht="15.95" customHeight="1" x14ac:dyDescent="0.25">
      <c r="A243" s="1"/>
      <c r="B243" s="1"/>
      <c r="E243" s="3"/>
      <c r="F243" s="3"/>
      <c r="H243" s="3"/>
      <c r="M243" s="4"/>
    </row>
    <row r="244" spans="1:13" ht="15.95" customHeight="1" x14ac:dyDescent="0.25">
      <c r="A244" s="1"/>
      <c r="B244" s="1"/>
      <c r="E244" s="3"/>
      <c r="F244" s="3"/>
      <c r="H244" s="3"/>
      <c r="M244" s="4"/>
    </row>
    <row r="245" spans="1:13" ht="15.95" customHeight="1" x14ac:dyDescent="0.25">
      <c r="A245" s="1"/>
      <c r="B245" s="1"/>
      <c r="E245" s="3"/>
      <c r="F245" s="3"/>
      <c r="H245" s="3"/>
      <c r="M245" s="4"/>
    </row>
    <row r="246" spans="1:13" ht="15.95" customHeight="1" x14ac:dyDescent="0.25">
      <c r="A246" s="1"/>
      <c r="B246" s="1"/>
      <c r="E246" s="3"/>
      <c r="F246" s="3"/>
      <c r="H246" s="3"/>
      <c r="M246" s="4"/>
    </row>
    <row r="247" spans="1:13" ht="15.95" customHeight="1" x14ac:dyDescent="0.25">
      <c r="A247" s="1"/>
      <c r="B247" s="1"/>
      <c r="E247" s="3"/>
      <c r="F247" s="3"/>
      <c r="H247" s="3"/>
      <c r="M247" s="4"/>
    </row>
    <row r="248" spans="1:13" ht="15.95" customHeight="1" x14ac:dyDescent="0.25">
      <c r="A248" s="1"/>
      <c r="B248" s="1"/>
      <c r="E248" s="3"/>
      <c r="F248" s="3"/>
      <c r="H248" s="3"/>
      <c r="M248" s="4"/>
    </row>
    <row r="249" spans="1:13" ht="15.95" customHeight="1" x14ac:dyDescent="0.25">
      <c r="A249" s="1"/>
      <c r="B249" s="1"/>
      <c r="E249" s="3"/>
      <c r="F249" s="3"/>
      <c r="H249" s="3"/>
      <c r="M249" s="4"/>
    </row>
    <row r="250" spans="1:13" ht="15.95" customHeight="1" x14ac:dyDescent="0.25">
      <c r="A250" s="1"/>
      <c r="B250" s="1"/>
      <c r="E250" s="3"/>
      <c r="F250" s="3"/>
      <c r="H250" s="3"/>
      <c r="M250" s="4"/>
    </row>
    <row r="251" spans="1:13" ht="15.95" customHeight="1" x14ac:dyDescent="0.25">
      <c r="A251" s="1"/>
      <c r="B251" s="1"/>
      <c r="E251" s="3"/>
      <c r="F251" s="3"/>
      <c r="H251" s="3"/>
      <c r="M251" s="4"/>
    </row>
    <row r="252" spans="1:13" ht="15.95" customHeight="1" x14ac:dyDescent="0.25">
      <c r="A252" s="1"/>
      <c r="B252" s="1"/>
      <c r="E252" s="3"/>
      <c r="F252" s="3"/>
      <c r="H252" s="3"/>
      <c r="M252" s="4"/>
    </row>
    <row r="253" spans="1:13" ht="15.95" customHeight="1" x14ac:dyDescent="0.25">
      <c r="A253" s="1"/>
      <c r="B253" s="1"/>
      <c r="E253" s="3"/>
      <c r="F253" s="3"/>
      <c r="H253" s="3"/>
      <c r="M253" s="4"/>
    </row>
    <row r="254" spans="1:13" ht="15.95" customHeight="1" x14ac:dyDescent="0.25">
      <c r="A254" s="1"/>
      <c r="B254" s="1"/>
      <c r="E254" s="3"/>
      <c r="F254" s="3"/>
      <c r="H254" s="3"/>
      <c r="M254" s="4"/>
    </row>
    <row r="255" spans="1:13" ht="15.95" customHeight="1" x14ac:dyDescent="0.25">
      <c r="A255" s="1"/>
      <c r="B255" s="1"/>
      <c r="E255" s="3"/>
      <c r="F255" s="3"/>
      <c r="H255" s="3"/>
      <c r="M255" s="4"/>
    </row>
    <row r="256" spans="1:13" ht="15.95" customHeight="1" x14ac:dyDescent="0.25">
      <c r="A256" s="1"/>
      <c r="B256" s="1"/>
      <c r="E256" s="3"/>
      <c r="F256" s="3"/>
      <c r="H256" s="3"/>
      <c r="M256" s="4"/>
    </row>
    <row r="257" spans="1:13" ht="15.95" customHeight="1" x14ac:dyDescent="0.25">
      <c r="A257" s="1"/>
      <c r="B257" s="1"/>
      <c r="E257" s="3"/>
      <c r="F257" s="3"/>
      <c r="H257" s="3"/>
      <c r="M257" s="4"/>
    </row>
    <row r="258" spans="1:13" ht="15.95" customHeight="1" x14ac:dyDescent="0.25">
      <c r="A258" s="1"/>
      <c r="B258" s="1"/>
      <c r="E258" s="3"/>
      <c r="F258" s="3"/>
      <c r="H258" s="3"/>
      <c r="M258" s="4"/>
    </row>
    <row r="259" spans="1:13" ht="15.95" customHeight="1" x14ac:dyDescent="0.25">
      <c r="A259" s="1"/>
      <c r="B259" s="1"/>
      <c r="E259" s="3"/>
      <c r="F259" s="3"/>
      <c r="H259" s="3"/>
      <c r="M259" s="4"/>
    </row>
    <row r="260" spans="1:13" ht="15.95" customHeight="1" x14ac:dyDescent="0.25">
      <c r="A260" s="1"/>
      <c r="B260" s="1"/>
      <c r="E260" s="3"/>
      <c r="F260" s="3"/>
      <c r="H260" s="3"/>
      <c r="M260" s="4"/>
    </row>
    <row r="261" spans="1:13" ht="15.95" customHeight="1" x14ac:dyDescent="0.25">
      <c r="A261" s="1"/>
      <c r="B261" s="1"/>
      <c r="E261" s="3"/>
      <c r="F261" s="3"/>
      <c r="H261" s="3"/>
      <c r="M261" s="4"/>
    </row>
    <row r="262" spans="1:13" ht="15.95" customHeight="1" x14ac:dyDescent="0.25">
      <c r="A262" s="1"/>
      <c r="B262" s="1"/>
      <c r="E262" s="3"/>
      <c r="F262" s="3"/>
      <c r="H262" s="3"/>
      <c r="M262" s="4"/>
    </row>
    <row r="263" spans="1:13" ht="15.95" customHeight="1" x14ac:dyDescent="0.25">
      <c r="A263" s="1"/>
      <c r="B263" s="1"/>
      <c r="E263" s="3"/>
      <c r="F263" s="3"/>
      <c r="H263" s="3"/>
      <c r="M263" s="4"/>
    </row>
    <row r="264" spans="1:13" ht="15.95" customHeight="1" x14ac:dyDescent="0.25">
      <c r="A264" s="1"/>
      <c r="B264" s="1"/>
      <c r="E264" s="3"/>
      <c r="F264" s="3"/>
      <c r="H264" s="3"/>
      <c r="M264" s="4"/>
    </row>
    <row r="265" spans="1:13" ht="15.95" customHeight="1" x14ac:dyDescent="0.25">
      <c r="A265" s="1"/>
      <c r="B265" s="1"/>
      <c r="E265" s="3"/>
      <c r="F265" s="3"/>
      <c r="H265" s="3"/>
      <c r="M265" s="4"/>
    </row>
    <row r="266" spans="1:13" ht="15.95" customHeight="1" x14ac:dyDescent="0.25">
      <c r="A266" s="1"/>
      <c r="B266" s="1"/>
      <c r="E266" s="3"/>
      <c r="F266" s="3"/>
      <c r="H266" s="3"/>
      <c r="M266" s="4"/>
    </row>
    <row r="267" spans="1:13" ht="15.95" customHeight="1" x14ac:dyDescent="0.25">
      <c r="A267" s="1"/>
      <c r="B267" s="1"/>
      <c r="E267" s="3"/>
      <c r="F267" s="3"/>
      <c r="H267" s="3"/>
      <c r="M267" s="4"/>
    </row>
    <row r="268" spans="1:13" ht="15.95" customHeight="1" x14ac:dyDescent="0.25">
      <c r="A268" s="1"/>
      <c r="B268" s="1"/>
      <c r="E268" s="3"/>
      <c r="F268" s="3"/>
      <c r="H268" s="3"/>
      <c r="M268" s="4"/>
    </row>
    <row r="269" spans="1:13" ht="15.95" customHeight="1" x14ac:dyDescent="0.25">
      <c r="A269" s="1"/>
      <c r="B269" s="1"/>
      <c r="E269" s="3"/>
      <c r="F269" s="3"/>
      <c r="H269" s="3"/>
      <c r="M269" s="4"/>
    </row>
    <row r="270" spans="1:13" ht="15.95" customHeight="1" x14ac:dyDescent="0.25">
      <c r="A270" s="1"/>
      <c r="B270" s="1"/>
      <c r="E270" s="3"/>
      <c r="F270" s="3"/>
      <c r="H270" s="3"/>
      <c r="M270" s="4"/>
    </row>
    <row r="271" spans="1:13" ht="15.95" customHeight="1" x14ac:dyDescent="0.25">
      <c r="A271" s="1"/>
      <c r="B271" s="1"/>
      <c r="E271" s="3"/>
      <c r="F271" s="3"/>
      <c r="H271" s="3"/>
      <c r="M271" s="4"/>
    </row>
    <row r="272" spans="1:13" ht="15.95" customHeight="1" x14ac:dyDescent="0.25">
      <c r="A272" s="1"/>
      <c r="B272" s="1"/>
      <c r="E272" s="3"/>
      <c r="F272" s="3"/>
      <c r="H272" s="3"/>
      <c r="M272" s="4"/>
    </row>
    <row r="273" spans="1:13" ht="15.95" customHeight="1" x14ac:dyDescent="0.25">
      <c r="A273" s="1"/>
      <c r="B273" s="1"/>
      <c r="E273" s="3"/>
      <c r="F273" s="3"/>
      <c r="H273" s="3"/>
      <c r="M273" s="4"/>
    </row>
    <row r="274" spans="1:13" ht="15.95" customHeight="1" x14ac:dyDescent="0.25">
      <c r="A274" s="1"/>
      <c r="B274" s="1"/>
      <c r="E274" s="3"/>
      <c r="F274" s="3"/>
      <c r="H274" s="3"/>
      <c r="M274" s="4"/>
    </row>
    <row r="275" spans="1:13" ht="15.95" customHeight="1" x14ac:dyDescent="0.25">
      <c r="A275" s="1"/>
      <c r="B275" s="1"/>
      <c r="E275" s="3"/>
      <c r="F275" s="3"/>
      <c r="H275" s="3"/>
      <c r="M275" s="4"/>
    </row>
    <row r="276" spans="1:13" ht="15.95" customHeight="1" x14ac:dyDescent="0.25">
      <c r="A276" s="1"/>
      <c r="B276" s="1"/>
      <c r="E276" s="3"/>
      <c r="F276" s="3"/>
      <c r="H276" s="3"/>
      <c r="M276" s="4"/>
    </row>
    <row r="277" spans="1:13" ht="15.95" customHeight="1" x14ac:dyDescent="0.25">
      <c r="A277" s="1"/>
      <c r="B277" s="1"/>
      <c r="E277" s="3"/>
      <c r="F277" s="3"/>
      <c r="H277" s="3"/>
      <c r="M277" s="4"/>
    </row>
    <row r="278" spans="1:13" ht="15.95" customHeight="1" x14ac:dyDescent="0.25">
      <c r="A278" s="1"/>
      <c r="B278" s="1"/>
      <c r="E278" s="3"/>
      <c r="F278" s="3"/>
      <c r="H278" s="3"/>
      <c r="M278" s="4"/>
    </row>
    <row r="279" spans="1:13" ht="15.95" customHeight="1" x14ac:dyDescent="0.25">
      <c r="A279" s="1"/>
      <c r="B279" s="1"/>
      <c r="E279" s="3"/>
      <c r="F279" s="3"/>
      <c r="H279" s="3"/>
      <c r="M279" s="4"/>
    </row>
    <row r="280" spans="1:13" ht="15.95" customHeight="1" x14ac:dyDescent="0.25">
      <c r="A280" s="1"/>
      <c r="B280" s="1"/>
      <c r="E280" s="3"/>
      <c r="F280" s="3"/>
      <c r="H280" s="3"/>
      <c r="M280" s="4"/>
    </row>
    <row r="281" spans="1:13" ht="15.95" customHeight="1" x14ac:dyDescent="0.25">
      <c r="A281" s="1"/>
      <c r="B281" s="1"/>
      <c r="E281" s="3"/>
      <c r="F281" s="3"/>
      <c r="H281" s="3"/>
      <c r="M281" s="4"/>
    </row>
    <row r="282" spans="1:13" ht="15.95" customHeight="1" x14ac:dyDescent="0.25">
      <c r="A282" s="1"/>
      <c r="B282" s="1"/>
      <c r="E282" s="3"/>
      <c r="F282" s="3"/>
      <c r="H282" s="3"/>
      <c r="M282" s="4"/>
    </row>
    <row r="283" spans="1:13" ht="15.95" customHeight="1" x14ac:dyDescent="0.25">
      <c r="A283" s="1"/>
      <c r="B283" s="1"/>
      <c r="E283" s="3"/>
      <c r="F283" s="3"/>
      <c r="H283" s="3"/>
      <c r="M283" s="4"/>
    </row>
    <row r="284" spans="1:13" ht="15.95" customHeight="1" x14ac:dyDescent="0.25">
      <c r="A284" s="1"/>
      <c r="B284" s="1"/>
      <c r="E284" s="3"/>
      <c r="F284" s="3"/>
      <c r="H284" s="3"/>
      <c r="M284" s="4"/>
    </row>
    <row r="285" spans="1:13" ht="15.95" customHeight="1" x14ac:dyDescent="0.25">
      <c r="A285" s="1"/>
      <c r="B285" s="1"/>
      <c r="E285" s="3"/>
      <c r="F285" s="3"/>
      <c r="H285" s="3"/>
      <c r="M285" s="4"/>
    </row>
    <row r="286" spans="1:13" ht="15.95" customHeight="1" x14ac:dyDescent="0.25">
      <c r="A286" s="1"/>
      <c r="B286" s="1"/>
      <c r="E286" s="3"/>
      <c r="F286" s="3"/>
      <c r="H286" s="3"/>
      <c r="M286" s="4"/>
    </row>
    <row r="287" spans="1:13" ht="15.95" customHeight="1" x14ac:dyDescent="0.25">
      <c r="A287" s="1"/>
      <c r="B287" s="1"/>
      <c r="E287" s="3"/>
      <c r="F287" s="3"/>
      <c r="H287" s="3"/>
      <c r="M287" s="4"/>
    </row>
    <row r="288" spans="1:13" ht="15.95" customHeight="1" x14ac:dyDescent="0.25">
      <c r="A288" s="1"/>
      <c r="B288" s="1"/>
      <c r="E288" s="3"/>
      <c r="F288" s="3"/>
      <c r="H288" s="3"/>
      <c r="M288" s="4"/>
    </row>
    <row r="289" spans="1:13" ht="15.95" customHeight="1" x14ac:dyDescent="0.25">
      <c r="A289" s="1"/>
      <c r="B289" s="1"/>
      <c r="E289" s="3"/>
      <c r="F289" s="3"/>
      <c r="H289" s="3"/>
      <c r="M289" s="4"/>
    </row>
    <row r="290" spans="1:13" ht="15.95" customHeight="1" x14ac:dyDescent="0.25">
      <c r="A290" s="1"/>
      <c r="B290" s="1"/>
      <c r="E290" s="3"/>
      <c r="F290" s="3"/>
      <c r="H290" s="3"/>
      <c r="M290" s="4"/>
    </row>
    <row r="291" spans="1:13" ht="15.95" customHeight="1" x14ac:dyDescent="0.25">
      <c r="A291" s="1"/>
      <c r="B291" s="1"/>
      <c r="E291" s="3"/>
      <c r="F291" s="3"/>
      <c r="H291" s="3"/>
      <c r="M291" s="4"/>
    </row>
    <row r="292" spans="1:13" ht="15.95" customHeight="1" x14ac:dyDescent="0.25">
      <c r="A292" s="1"/>
      <c r="B292" s="1"/>
      <c r="E292" s="3"/>
      <c r="F292" s="3"/>
      <c r="H292" s="3"/>
      <c r="M292" s="4"/>
    </row>
    <row r="293" spans="1:13" ht="15.95" customHeight="1" x14ac:dyDescent="0.25">
      <c r="A293" s="1"/>
      <c r="B293" s="1"/>
      <c r="E293" s="3"/>
      <c r="F293" s="3"/>
      <c r="H293" s="3"/>
      <c r="M293" s="4"/>
    </row>
    <row r="294" spans="1:13" ht="15.95" customHeight="1" x14ac:dyDescent="0.25">
      <c r="A294" s="1"/>
      <c r="B294" s="1"/>
      <c r="E294" s="3"/>
      <c r="F294" s="3"/>
      <c r="H294" s="3"/>
      <c r="M294" s="4"/>
    </row>
    <row r="295" spans="1:13" ht="15.95" customHeight="1" x14ac:dyDescent="0.25">
      <c r="A295" s="1"/>
      <c r="B295" s="1"/>
      <c r="E295" s="3"/>
      <c r="F295" s="3"/>
      <c r="H295" s="3"/>
      <c r="M295" s="4"/>
    </row>
    <row r="296" spans="1:13" ht="15.95" customHeight="1" x14ac:dyDescent="0.25">
      <c r="A296" s="1"/>
      <c r="B296" s="1"/>
      <c r="E296" s="3"/>
      <c r="F296" s="3"/>
      <c r="H296" s="3"/>
      <c r="M296" s="4"/>
    </row>
    <row r="297" spans="1:13" ht="15.95" customHeight="1" x14ac:dyDescent="0.25">
      <c r="A297" s="1"/>
      <c r="B297" s="1"/>
      <c r="E297" s="3"/>
      <c r="F297" s="3"/>
      <c r="H297" s="3"/>
      <c r="M297" s="4"/>
    </row>
    <row r="298" spans="1:13" ht="15.95" customHeight="1" x14ac:dyDescent="0.25">
      <c r="A298" s="1"/>
      <c r="B298" s="1"/>
      <c r="E298" s="3"/>
      <c r="F298" s="3"/>
      <c r="H298" s="3"/>
      <c r="M298" s="4"/>
    </row>
    <row r="299" spans="1:13" ht="15.95" customHeight="1" x14ac:dyDescent="0.25">
      <c r="A299" s="1"/>
      <c r="B299" s="1"/>
      <c r="E299" s="3"/>
      <c r="F299" s="3"/>
      <c r="H299" s="3"/>
      <c r="M299" s="4"/>
    </row>
    <row r="300" spans="1:13" ht="15.95" customHeight="1" x14ac:dyDescent="0.25">
      <c r="A300" s="1"/>
      <c r="B300" s="1"/>
      <c r="E300" s="3"/>
      <c r="F300" s="3"/>
      <c r="H300" s="3"/>
      <c r="M300" s="4"/>
    </row>
    <row r="301" spans="1:13" ht="15.95" customHeight="1" x14ac:dyDescent="0.25">
      <c r="A301" s="1"/>
      <c r="B301" s="1"/>
      <c r="E301" s="3"/>
      <c r="F301" s="3"/>
      <c r="H301" s="3"/>
      <c r="M301" s="4"/>
    </row>
    <row r="302" spans="1:13" ht="15.95" customHeight="1" x14ac:dyDescent="0.25">
      <c r="A302" s="1"/>
      <c r="B302" s="1"/>
      <c r="E302" s="3"/>
      <c r="F302" s="3"/>
      <c r="H302" s="3"/>
      <c r="M302" s="4"/>
    </row>
    <row r="303" spans="1:13" ht="15.95" customHeight="1" x14ac:dyDescent="0.25">
      <c r="A303" s="1"/>
      <c r="B303" s="1"/>
      <c r="E303" s="3"/>
      <c r="F303" s="3"/>
      <c r="H303" s="3"/>
      <c r="M303" s="4"/>
    </row>
    <row r="304" spans="1:13" ht="15.95" customHeight="1" x14ac:dyDescent="0.25">
      <c r="A304" s="1"/>
      <c r="B304" s="1"/>
      <c r="E304" s="3"/>
      <c r="F304" s="3"/>
      <c r="H304" s="3"/>
      <c r="M304" s="4"/>
    </row>
    <row r="305" spans="1:13" ht="15.95" customHeight="1" x14ac:dyDescent="0.25">
      <c r="A305" s="1"/>
      <c r="B305" s="1"/>
      <c r="E305" s="3"/>
      <c r="F305" s="3"/>
      <c r="H305" s="3"/>
      <c r="M305" s="4"/>
    </row>
    <row r="306" spans="1:13" ht="15.95" customHeight="1" x14ac:dyDescent="0.25">
      <c r="A306" s="1"/>
      <c r="B306" s="1"/>
      <c r="E306" s="3"/>
      <c r="F306" s="3"/>
      <c r="H306" s="3"/>
      <c r="M306" s="4"/>
    </row>
    <row r="307" spans="1:13" ht="15.95" customHeight="1" x14ac:dyDescent="0.25">
      <c r="A307" s="1"/>
      <c r="B307" s="1"/>
      <c r="E307" s="3"/>
      <c r="F307" s="3"/>
      <c r="H307" s="3"/>
      <c r="M307" s="4"/>
    </row>
    <row r="308" spans="1:13" ht="15.95" customHeight="1" x14ac:dyDescent="0.25">
      <c r="A308" s="1"/>
      <c r="B308" s="1"/>
      <c r="E308" s="3"/>
      <c r="F308" s="3"/>
      <c r="H308" s="3"/>
      <c r="M308" s="4"/>
    </row>
    <row r="309" spans="1:13" ht="15.95" customHeight="1" x14ac:dyDescent="0.25">
      <c r="A309" s="1"/>
      <c r="B309" s="1"/>
      <c r="E309" s="3"/>
      <c r="F309" s="3"/>
      <c r="H309" s="3"/>
      <c r="M309" s="4"/>
    </row>
    <row r="310" spans="1:13" ht="15.95" customHeight="1" x14ac:dyDescent="0.25">
      <c r="A310" s="1"/>
      <c r="B310" s="1"/>
      <c r="E310" s="3"/>
      <c r="F310" s="3"/>
      <c r="H310" s="3"/>
      <c r="M310" s="4"/>
    </row>
    <row r="311" spans="1:13" ht="15.95" customHeight="1" x14ac:dyDescent="0.25">
      <c r="A311" s="1"/>
      <c r="B311" s="1"/>
      <c r="E311" s="3"/>
      <c r="F311" s="3"/>
      <c r="H311" s="3"/>
      <c r="M311" s="4"/>
    </row>
    <row r="312" spans="1:13" ht="15.95" customHeight="1" x14ac:dyDescent="0.25">
      <c r="A312" s="1"/>
      <c r="B312" s="1"/>
      <c r="E312" s="3"/>
      <c r="F312" s="3"/>
      <c r="H312" s="3"/>
      <c r="M312" s="4"/>
    </row>
    <row r="313" spans="1:13" ht="15.95" customHeight="1" x14ac:dyDescent="0.25">
      <c r="A313" s="1"/>
      <c r="B313" s="1"/>
      <c r="E313" s="3"/>
      <c r="F313" s="3"/>
      <c r="H313" s="3"/>
      <c r="M313" s="4"/>
    </row>
    <row r="314" spans="1:13" ht="15.95" customHeight="1" x14ac:dyDescent="0.25">
      <c r="A314" s="1"/>
      <c r="B314" s="1"/>
      <c r="E314" s="3"/>
      <c r="F314" s="3"/>
      <c r="H314" s="3"/>
      <c r="M314" s="4"/>
    </row>
    <row r="315" spans="1:13" ht="15.95" customHeight="1" x14ac:dyDescent="0.25">
      <c r="A315" s="1"/>
      <c r="B315" s="1"/>
      <c r="E315" s="3"/>
      <c r="F315" s="3"/>
      <c r="H315" s="3"/>
      <c r="M315" s="4"/>
    </row>
    <row r="316" spans="1:13" ht="15.95" customHeight="1" x14ac:dyDescent="0.25">
      <c r="A316" s="1"/>
      <c r="B316" s="1"/>
      <c r="E316" s="3"/>
      <c r="F316" s="3"/>
      <c r="H316" s="3"/>
      <c r="M316" s="4"/>
    </row>
    <row r="317" spans="1:13" ht="15.95" customHeight="1" x14ac:dyDescent="0.25">
      <c r="A317" s="1"/>
      <c r="B317" s="1"/>
      <c r="E317" s="3"/>
      <c r="F317" s="3"/>
      <c r="H317" s="3"/>
      <c r="M317" s="4"/>
    </row>
    <row r="318" spans="1:13" ht="15.95" customHeight="1" x14ac:dyDescent="0.25">
      <c r="A318" s="1"/>
      <c r="B318" s="1"/>
      <c r="E318" s="3"/>
      <c r="F318" s="3"/>
      <c r="H318" s="3"/>
      <c r="M318" s="4"/>
    </row>
    <row r="319" spans="1:13" ht="15.95" customHeight="1" x14ac:dyDescent="0.25">
      <c r="A319" s="1"/>
      <c r="B319" s="1"/>
      <c r="E319" s="3"/>
      <c r="F319" s="3"/>
      <c r="H319" s="3"/>
      <c r="M319" s="4"/>
    </row>
    <row r="320" spans="1:13" ht="15.95" customHeight="1" x14ac:dyDescent="0.25">
      <c r="A320" s="1"/>
      <c r="B320" s="1"/>
      <c r="E320" s="3"/>
      <c r="F320" s="3"/>
      <c r="H320" s="3"/>
      <c r="M320" s="4"/>
    </row>
    <row r="321" spans="1:13" ht="15.95" customHeight="1" x14ac:dyDescent="0.25">
      <c r="A321" s="1"/>
      <c r="B321" s="1"/>
      <c r="E321" s="3"/>
      <c r="F321" s="3"/>
      <c r="H321" s="3"/>
      <c r="M321" s="4"/>
    </row>
    <row r="322" spans="1:13" ht="15.95" customHeight="1" x14ac:dyDescent="0.25">
      <c r="A322" s="1"/>
      <c r="B322" s="1"/>
      <c r="E322" s="3"/>
      <c r="F322" s="3"/>
      <c r="H322" s="3"/>
      <c r="M322" s="4"/>
    </row>
    <row r="323" spans="1:13" ht="15.95" customHeight="1" x14ac:dyDescent="0.25">
      <c r="A323" s="1"/>
      <c r="B323" s="1"/>
      <c r="E323" s="3"/>
      <c r="F323" s="3"/>
      <c r="H323" s="3"/>
      <c r="M323" s="4"/>
    </row>
    <row r="324" spans="1:13" ht="15.95" customHeight="1" x14ac:dyDescent="0.25">
      <c r="A324" s="1"/>
      <c r="B324" s="1"/>
      <c r="E324" s="3"/>
      <c r="F324" s="3"/>
      <c r="H324" s="3"/>
      <c r="M324" s="4"/>
    </row>
    <row r="325" spans="1:13" ht="15.95" customHeight="1" x14ac:dyDescent="0.25">
      <c r="A325" s="1"/>
      <c r="B325" s="1"/>
      <c r="E325" s="3"/>
      <c r="F325" s="3"/>
      <c r="H325" s="3"/>
      <c r="M325" s="4"/>
    </row>
    <row r="326" spans="1:13" ht="15.95" customHeight="1" x14ac:dyDescent="0.25">
      <c r="A326" s="1"/>
      <c r="B326" s="1"/>
      <c r="E326" s="3"/>
      <c r="F326" s="3"/>
      <c r="H326" s="3"/>
      <c r="M326" s="4"/>
    </row>
    <row r="327" spans="1:13" ht="15.95" customHeight="1" x14ac:dyDescent="0.25">
      <c r="A327" s="1"/>
      <c r="B327" s="1"/>
      <c r="E327" s="3"/>
      <c r="F327" s="3"/>
      <c r="H327" s="3"/>
      <c r="M327" s="4"/>
    </row>
    <row r="328" spans="1:13" ht="15.95" customHeight="1" x14ac:dyDescent="0.25">
      <c r="A328" s="1"/>
      <c r="B328" s="1"/>
      <c r="E328" s="3"/>
      <c r="F328" s="3"/>
      <c r="H328" s="3"/>
      <c r="M328" s="4"/>
    </row>
    <row r="329" spans="1:13" x14ac:dyDescent="0.25">
      <c r="A329" s="1"/>
      <c r="B329" s="1"/>
      <c r="E329" s="3"/>
      <c r="F329" s="3"/>
      <c r="H329" s="3"/>
      <c r="M329" s="4"/>
    </row>
    <row r="330" spans="1:13" x14ac:dyDescent="0.25">
      <c r="A330" s="1"/>
      <c r="B330" s="1"/>
      <c r="E330" s="3"/>
      <c r="F330" s="3"/>
      <c r="H330" s="3"/>
      <c r="M330" s="4"/>
    </row>
    <row r="331" spans="1:13" x14ac:dyDescent="0.25">
      <c r="A331" s="1"/>
      <c r="B331" s="1"/>
      <c r="E331" s="3"/>
      <c r="F331" s="3"/>
      <c r="H331" s="3"/>
      <c r="M331" s="4"/>
    </row>
    <row r="332" spans="1:13" x14ac:dyDescent="0.25">
      <c r="A332" s="1"/>
      <c r="B332" s="1"/>
      <c r="E332" s="3"/>
      <c r="F332" s="3"/>
      <c r="H332" s="3"/>
      <c r="M332" s="4"/>
    </row>
    <row r="333" spans="1:13" x14ac:dyDescent="0.25">
      <c r="A333" s="1"/>
      <c r="B333" s="1"/>
      <c r="E333" s="3"/>
      <c r="F333" s="3"/>
      <c r="H333" s="3"/>
      <c r="M333" s="4"/>
    </row>
    <row r="334" spans="1:13" x14ac:dyDescent="0.25">
      <c r="A334" s="1"/>
      <c r="B334" s="1"/>
      <c r="E334" s="3"/>
      <c r="F334" s="3"/>
      <c r="H334" s="3"/>
      <c r="M334" s="4"/>
    </row>
    <row r="335" spans="1:13" x14ac:dyDescent="0.25">
      <c r="A335" s="1"/>
      <c r="B335" s="1"/>
      <c r="E335" s="3"/>
      <c r="F335" s="3"/>
      <c r="H335" s="3"/>
      <c r="M335" s="4"/>
    </row>
    <row r="336" spans="1:13" x14ac:dyDescent="0.25">
      <c r="A336" s="1"/>
      <c r="B336" s="1"/>
      <c r="E336" s="3"/>
      <c r="F336" s="3"/>
      <c r="H336" s="3"/>
      <c r="M336" s="4"/>
    </row>
    <row r="337" spans="1:13" x14ac:dyDescent="0.25">
      <c r="A337" s="1"/>
      <c r="B337" s="1"/>
      <c r="E337" s="3"/>
      <c r="F337" s="3"/>
      <c r="H337" s="3"/>
      <c r="M337" s="4"/>
    </row>
    <row r="338" spans="1:13" x14ac:dyDescent="0.25">
      <c r="A338" s="1"/>
      <c r="B338" s="1"/>
      <c r="E338" s="3"/>
      <c r="F338" s="3"/>
      <c r="H338" s="3"/>
      <c r="M338" s="4"/>
    </row>
    <row r="339" spans="1:13" x14ac:dyDescent="0.25">
      <c r="A339" s="1"/>
      <c r="B339" s="1"/>
      <c r="E339" s="3"/>
      <c r="F339" s="3"/>
      <c r="H339" s="3"/>
      <c r="M339" s="4"/>
    </row>
    <row r="340" spans="1:13" x14ac:dyDescent="0.25">
      <c r="A340" s="1"/>
      <c r="B340" s="1"/>
      <c r="E340" s="3"/>
      <c r="F340" s="3"/>
      <c r="H340" s="3"/>
      <c r="M340" s="4"/>
    </row>
    <row r="341" spans="1:13" x14ac:dyDescent="0.25">
      <c r="A341" s="1"/>
      <c r="B341" s="1"/>
      <c r="E341" s="3"/>
      <c r="F341" s="3"/>
      <c r="H341" s="3"/>
      <c r="M341" s="4"/>
    </row>
    <row r="342" spans="1:13" x14ac:dyDescent="0.25">
      <c r="A342" s="1"/>
      <c r="B342" s="1"/>
      <c r="E342" s="3"/>
      <c r="F342" s="3"/>
      <c r="H342" s="3"/>
      <c r="M342" s="4"/>
    </row>
    <row r="343" spans="1:13" x14ac:dyDescent="0.25">
      <c r="A343" s="1"/>
      <c r="B343" s="1"/>
      <c r="E343" s="3"/>
      <c r="F343" s="3"/>
      <c r="H343" s="3"/>
      <c r="M343" s="4"/>
    </row>
    <row r="344" spans="1:13" x14ac:dyDescent="0.25">
      <c r="A344" s="1"/>
      <c r="B344" s="1"/>
      <c r="E344" s="3"/>
      <c r="F344" s="3"/>
      <c r="H344" s="3"/>
      <c r="M344" s="4"/>
    </row>
    <row r="345" spans="1:13" x14ac:dyDescent="0.25">
      <c r="A345" s="1"/>
      <c r="B345" s="1"/>
      <c r="E345" s="3"/>
      <c r="F345" s="3"/>
      <c r="H345" s="3"/>
      <c r="M345" s="4"/>
    </row>
    <row r="346" spans="1:13" x14ac:dyDescent="0.25">
      <c r="A346" s="1"/>
      <c r="B346" s="1"/>
      <c r="E346" s="3"/>
      <c r="F346" s="3"/>
      <c r="H346" s="3"/>
      <c r="M346" s="4"/>
    </row>
    <row r="347" spans="1:13" x14ac:dyDescent="0.25">
      <c r="A347" s="1"/>
      <c r="B347" s="1"/>
      <c r="E347" s="3"/>
      <c r="F347" s="3"/>
      <c r="H347" s="3"/>
      <c r="M347" s="4"/>
    </row>
    <row r="348" spans="1:13" x14ac:dyDescent="0.25">
      <c r="A348" s="1"/>
      <c r="B348" s="1"/>
      <c r="E348" s="3"/>
      <c r="F348" s="3"/>
      <c r="H348" s="3"/>
      <c r="M348" s="4"/>
    </row>
    <row r="349" spans="1:13" x14ac:dyDescent="0.25">
      <c r="A349" s="1"/>
      <c r="B349" s="1"/>
      <c r="E349" s="3"/>
      <c r="F349" s="3"/>
      <c r="H349" s="3"/>
      <c r="M349" s="4"/>
    </row>
    <row r="350" spans="1:13" x14ac:dyDescent="0.25">
      <c r="A350" s="1"/>
      <c r="B350" s="1"/>
      <c r="E350" s="3"/>
      <c r="F350" s="3"/>
      <c r="H350" s="3"/>
      <c r="M350" s="4"/>
    </row>
    <row r="351" spans="1:13" x14ac:dyDescent="0.25">
      <c r="A351" s="1"/>
      <c r="B351" s="1"/>
      <c r="E351" s="3"/>
      <c r="F351" s="3"/>
      <c r="H351" s="3"/>
      <c r="M351" s="4"/>
    </row>
    <row r="352" spans="1:13" x14ac:dyDescent="0.25">
      <c r="A352" s="1"/>
      <c r="B352" s="1"/>
      <c r="E352" s="3"/>
      <c r="F352" s="3"/>
      <c r="H352" s="3"/>
      <c r="M352" s="4"/>
    </row>
    <row r="353" spans="1:13" x14ac:dyDescent="0.25">
      <c r="A353" s="1"/>
      <c r="B353" s="1"/>
      <c r="E353" s="3"/>
      <c r="F353" s="3"/>
      <c r="H353" s="3"/>
      <c r="M353" s="4"/>
    </row>
    <row r="354" spans="1:13" x14ac:dyDescent="0.25">
      <c r="A354" s="1"/>
      <c r="B354" s="1"/>
      <c r="E354" s="3"/>
      <c r="F354" s="3"/>
      <c r="H354" s="3"/>
      <c r="M354" s="4"/>
    </row>
    <row r="355" spans="1:13" x14ac:dyDescent="0.25">
      <c r="A355" s="1"/>
      <c r="B355" s="1"/>
      <c r="E355" s="3"/>
      <c r="F355" s="3"/>
      <c r="H355" s="3"/>
      <c r="M355" s="4"/>
    </row>
    <row r="356" spans="1:13" x14ac:dyDescent="0.25">
      <c r="A356" s="1"/>
      <c r="B356" s="1"/>
      <c r="E356" s="3"/>
      <c r="F356" s="3"/>
      <c r="H356" s="3"/>
      <c r="M356" s="4"/>
    </row>
    <row r="357" spans="1:13" x14ac:dyDescent="0.25">
      <c r="A357" s="1"/>
      <c r="B357" s="1"/>
      <c r="E357" s="3"/>
      <c r="F357" s="3"/>
      <c r="H357" s="3"/>
      <c r="M357" s="4"/>
    </row>
    <row r="358" spans="1:13" x14ac:dyDescent="0.25">
      <c r="A358" s="1"/>
      <c r="B358" s="1"/>
      <c r="E358" s="3"/>
      <c r="F358" s="3"/>
      <c r="H358" s="3"/>
      <c r="M358" s="4"/>
    </row>
    <row r="359" spans="1:13" x14ac:dyDescent="0.25">
      <c r="A359" s="1"/>
      <c r="B359" s="1"/>
      <c r="E359" s="3"/>
      <c r="F359" s="3"/>
      <c r="H359" s="3"/>
      <c r="M359" s="4"/>
    </row>
    <row r="360" spans="1:13" x14ac:dyDescent="0.25">
      <c r="A360" s="1"/>
      <c r="B360" s="1"/>
      <c r="E360" s="3"/>
      <c r="F360" s="3"/>
      <c r="H360" s="3"/>
      <c r="M360" s="4"/>
    </row>
    <row r="361" spans="1:13" x14ac:dyDescent="0.25">
      <c r="A361" s="1"/>
      <c r="B361" s="1"/>
      <c r="E361" s="3"/>
      <c r="F361" s="3"/>
      <c r="H361" s="3"/>
      <c r="M361" s="4"/>
    </row>
    <row r="362" spans="1:13" x14ac:dyDescent="0.25">
      <c r="A362" s="1"/>
      <c r="B362" s="1"/>
      <c r="E362" s="3"/>
      <c r="F362" s="3"/>
      <c r="H362" s="3"/>
      <c r="M362" s="4"/>
    </row>
    <row r="363" spans="1:13" x14ac:dyDescent="0.25">
      <c r="A363" s="1"/>
      <c r="B363" s="1"/>
      <c r="E363" s="3"/>
      <c r="F363" s="3"/>
      <c r="H363" s="3"/>
      <c r="M363" s="4"/>
    </row>
    <row r="364" spans="1:13" x14ac:dyDescent="0.25">
      <c r="A364" s="1"/>
      <c r="B364" s="1"/>
      <c r="E364" s="3"/>
      <c r="F364" s="3"/>
      <c r="H364" s="3"/>
      <c r="M364" s="4"/>
    </row>
    <row r="365" spans="1:13" x14ac:dyDescent="0.25">
      <c r="A365" s="1"/>
      <c r="B365" s="1"/>
      <c r="E365" s="3"/>
      <c r="F365" s="3"/>
      <c r="H365" s="3"/>
      <c r="M365" s="4"/>
    </row>
    <row r="366" spans="1:13" x14ac:dyDescent="0.25">
      <c r="A366" s="1"/>
      <c r="B366" s="1"/>
      <c r="E366" s="3"/>
      <c r="F366" s="3"/>
      <c r="H366" s="3"/>
      <c r="M366" s="4"/>
    </row>
    <row r="367" spans="1:13" x14ac:dyDescent="0.25">
      <c r="A367" s="1"/>
      <c r="B367" s="1"/>
      <c r="E367" s="3"/>
      <c r="F367" s="3"/>
      <c r="H367" s="3"/>
      <c r="M367" s="4"/>
    </row>
    <row r="368" spans="1:13" x14ac:dyDescent="0.25">
      <c r="A368" s="1"/>
      <c r="B368" s="1"/>
      <c r="E368" s="3"/>
      <c r="F368" s="3"/>
      <c r="H368" s="3"/>
      <c r="M368" s="4"/>
    </row>
    <row r="369" spans="1:13" x14ac:dyDescent="0.25">
      <c r="A369" s="1"/>
      <c r="B369" s="1"/>
      <c r="E369" s="3"/>
      <c r="F369" s="3"/>
      <c r="H369" s="3"/>
      <c r="M369" s="4"/>
    </row>
    <row r="370" spans="1:13" x14ac:dyDescent="0.25">
      <c r="A370" s="1"/>
      <c r="B370" s="1"/>
      <c r="E370" s="3"/>
      <c r="F370" s="3"/>
      <c r="H370" s="3"/>
      <c r="M370" s="4"/>
    </row>
    <row r="371" spans="1:13" x14ac:dyDescent="0.25">
      <c r="A371" s="1"/>
      <c r="B371" s="1"/>
      <c r="E371" s="3"/>
      <c r="F371" s="3"/>
      <c r="H371" s="3"/>
      <c r="M371" s="4"/>
    </row>
    <row r="372" spans="1:13" x14ac:dyDescent="0.25">
      <c r="A372" s="1"/>
      <c r="B372" s="1"/>
      <c r="E372" s="3"/>
      <c r="F372" s="3"/>
      <c r="H372" s="3"/>
      <c r="M372" s="4"/>
    </row>
    <row r="373" spans="1:13" x14ac:dyDescent="0.25">
      <c r="A373" s="1"/>
      <c r="B373" s="1"/>
      <c r="E373" s="3"/>
      <c r="F373" s="3"/>
      <c r="H373" s="3"/>
      <c r="M373" s="4"/>
    </row>
    <row r="374" spans="1:13" x14ac:dyDescent="0.25">
      <c r="A374" s="1"/>
      <c r="B374" s="1"/>
      <c r="E374" s="3"/>
      <c r="F374" s="3"/>
      <c r="H374" s="3"/>
      <c r="M374" s="4"/>
    </row>
    <row r="375" spans="1:13" x14ac:dyDescent="0.25">
      <c r="A375" s="1"/>
      <c r="B375" s="1"/>
      <c r="E375" s="3"/>
      <c r="F375" s="3"/>
      <c r="H375" s="3"/>
      <c r="M375" s="4"/>
    </row>
    <row r="376" spans="1:13" x14ac:dyDescent="0.25">
      <c r="A376" s="1"/>
      <c r="B376" s="1"/>
      <c r="E376" s="3"/>
      <c r="F376" s="3"/>
      <c r="H376" s="3"/>
      <c r="M376" s="4"/>
    </row>
    <row r="377" spans="1:13" x14ac:dyDescent="0.25">
      <c r="A377" s="1"/>
      <c r="B377" s="1"/>
      <c r="E377" s="3"/>
      <c r="F377" s="3"/>
      <c r="H377" s="3"/>
      <c r="M377" s="4"/>
    </row>
    <row r="378" spans="1:13" x14ac:dyDescent="0.25">
      <c r="A378" s="1"/>
      <c r="B378" s="1"/>
      <c r="E378" s="3"/>
      <c r="F378" s="3"/>
      <c r="H378" s="3"/>
      <c r="M378" s="4"/>
    </row>
    <row r="379" spans="1:13" x14ac:dyDescent="0.25">
      <c r="A379" s="1"/>
      <c r="B379" s="1"/>
      <c r="E379" s="3"/>
      <c r="F379" s="3"/>
      <c r="H379" s="3"/>
      <c r="M379" s="4"/>
    </row>
    <row r="380" spans="1:13" x14ac:dyDescent="0.25">
      <c r="A380" s="1"/>
      <c r="B380" s="1"/>
      <c r="E380" s="3"/>
      <c r="F380" s="3"/>
      <c r="H380" s="3"/>
      <c r="M380" s="4"/>
    </row>
    <row r="381" spans="1:13" x14ac:dyDescent="0.25">
      <c r="A381" s="1"/>
      <c r="B381" s="1"/>
      <c r="E381" s="3"/>
      <c r="F381" s="3"/>
      <c r="H381" s="3"/>
      <c r="M381" s="4"/>
    </row>
    <row r="382" spans="1:13" x14ac:dyDescent="0.25">
      <c r="A382" s="1"/>
      <c r="B382" s="1"/>
      <c r="E382" s="3"/>
      <c r="F382" s="3"/>
      <c r="H382" s="3"/>
      <c r="M382" s="4"/>
    </row>
    <row r="383" spans="1:13" x14ac:dyDescent="0.25">
      <c r="A383" s="1"/>
      <c r="B383" s="1"/>
      <c r="E383" s="3"/>
      <c r="F383" s="3"/>
      <c r="H383" s="3"/>
      <c r="M383" s="4"/>
    </row>
    <row r="384" spans="1:13" x14ac:dyDescent="0.25">
      <c r="A384" s="1"/>
      <c r="B384" s="1"/>
      <c r="E384" s="3"/>
      <c r="F384" s="3"/>
      <c r="H384" s="3"/>
      <c r="M384" s="4"/>
    </row>
    <row r="385" spans="1:13" x14ac:dyDescent="0.25">
      <c r="A385" s="1"/>
      <c r="B385" s="1"/>
      <c r="E385" s="3"/>
      <c r="F385" s="3"/>
      <c r="H385" s="3"/>
      <c r="M385" s="4"/>
    </row>
    <row r="386" spans="1:13" x14ac:dyDescent="0.25">
      <c r="A386" s="1"/>
      <c r="B386" s="1"/>
      <c r="E386" s="3"/>
      <c r="F386" s="3"/>
      <c r="H386" s="3"/>
      <c r="M386" s="4"/>
    </row>
    <row r="387" spans="1:13" x14ac:dyDescent="0.25">
      <c r="A387" s="1"/>
      <c r="B387" s="1"/>
      <c r="E387" s="3"/>
      <c r="F387" s="3"/>
      <c r="H387" s="3"/>
      <c r="M387" s="4"/>
    </row>
    <row r="388" spans="1:13" x14ac:dyDescent="0.25">
      <c r="A388" s="1"/>
      <c r="B388" s="1"/>
      <c r="E388" s="3"/>
      <c r="F388" s="3"/>
      <c r="H388" s="3"/>
      <c r="M388" s="4"/>
    </row>
    <row r="389" spans="1:13" x14ac:dyDescent="0.25">
      <c r="A389" s="1"/>
      <c r="B389" s="1"/>
      <c r="E389" s="3"/>
      <c r="F389" s="3"/>
      <c r="H389" s="3"/>
      <c r="M389" s="4"/>
    </row>
    <row r="390" spans="1:13" x14ac:dyDescent="0.25">
      <c r="A390" s="1"/>
      <c r="B390" s="1"/>
      <c r="E390" s="3"/>
      <c r="F390" s="3"/>
      <c r="H390" s="3"/>
      <c r="M390" s="4"/>
    </row>
    <row r="391" spans="1:13" x14ac:dyDescent="0.25">
      <c r="A391" s="1"/>
      <c r="B391" s="1"/>
      <c r="E391" s="3"/>
      <c r="F391" s="3"/>
      <c r="H391" s="3"/>
      <c r="M391" s="4"/>
    </row>
    <row r="392" spans="1:13" x14ac:dyDescent="0.25">
      <c r="A392" s="1"/>
      <c r="B392" s="1"/>
      <c r="E392" s="3"/>
      <c r="F392" s="3"/>
      <c r="H392" s="3"/>
      <c r="M392" s="4"/>
    </row>
    <row r="393" spans="1:13" x14ac:dyDescent="0.25">
      <c r="A393" s="1"/>
      <c r="B393" s="1"/>
      <c r="E393" s="3"/>
      <c r="F393" s="3"/>
      <c r="H393" s="3"/>
      <c r="M393" s="4"/>
    </row>
    <row r="394" spans="1:13" x14ac:dyDescent="0.25">
      <c r="A394" s="1"/>
      <c r="B394" s="1"/>
      <c r="E394" s="3"/>
      <c r="F394" s="3"/>
      <c r="H394" s="3"/>
      <c r="M394" s="4"/>
    </row>
    <row r="395" spans="1:13" x14ac:dyDescent="0.25">
      <c r="A395" s="1"/>
      <c r="B395" s="1"/>
      <c r="E395" s="3"/>
      <c r="F395" s="3"/>
      <c r="H395" s="3"/>
      <c r="M395" s="4"/>
    </row>
    <row r="396" spans="1:13" x14ac:dyDescent="0.25">
      <c r="A396" s="1"/>
      <c r="B396" s="1"/>
      <c r="E396" s="3"/>
      <c r="F396" s="3"/>
      <c r="H396" s="3"/>
      <c r="M396" s="4"/>
    </row>
    <row r="397" spans="1:13" x14ac:dyDescent="0.25">
      <c r="A397" s="1"/>
      <c r="B397" s="1"/>
      <c r="E397" s="3"/>
      <c r="F397" s="3"/>
      <c r="H397" s="3"/>
      <c r="M397" s="4"/>
    </row>
    <row r="398" spans="1:13" x14ac:dyDescent="0.25">
      <c r="A398" s="1"/>
      <c r="B398" s="1"/>
      <c r="E398" s="3"/>
      <c r="F398" s="3"/>
      <c r="H398" s="3"/>
      <c r="M398" s="4"/>
    </row>
    <row r="399" spans="1:13" x14ac:dyDescent="0.25">
      <c r="A399" s="1"/>
      <c r="B399" s="1"/>
      <c r="E399" s="3"/>
      <c r="F399" s="3"/>
      <c r="H399" s="3"/>
      <c r="M399" s="4"/>
    </row>
    <row r="400" spans="1:13" x14ac:dyDescent="0.25">
      <c r="A400" s="1"/>
      <c r="B400" s="1"/>
      <c r="E400" s="3"/>
      <c r="F400" s="3"/>
      <c r="H400" s="3"/>
      <c r="M400" s="4"/>
    </row>
    <row r="401" spans="1:13" x14ac:dyDescent="0.25">
      <c r="A401" s="1"/>
      <c r="B401" s="1"/>
      <c r="E401" s="3"/>
      <c r="F401" s="3"/>
      <c r="H401" s="3"/>
      <c r="M401" s="4"/>
    </row>
    <row r="402" spans="1:13" x14ac:dyDescent="0.25">
      <c r="A402" s="1"/>
      <c r="B402" s="1"/>
      <c r="E402" s="3"/>
      <c r="F402" s="3"/>
      <c r="H402" s="3"/>
      <c r="M402" s="4"/>
    </row>
    <row r="403" spans="1:13" x14ac:dyDescent="0.25">
      <c r="A403" s="1"/>
      <c r="B403" s="1"/>
      <c r="E403" s="3"/>
      <c r="F403" s="3"/>
      <c r="H403" s="3"/>
      <c r="M403" s="4"/>
    </row>
    <row r="404" spans="1:13" x14ac:dyDescent="0.25">
      <c r="A404" s="1"/>
      <c r="B404" s="1"/>
      <c r="E404" s="3"/>
      <c r="F404" s="3"/>
      <c r="H404" s="3"/>
      <c r="M404" s="4"/>
    </row>
    <row r="405" spans="1:13" x14ac:dyDescent="0.25">
      <c r="A405" s="1"/>
      <c r="B405" s="1"/>
      <c r="E405" s="3"/>
      <c r="F405" s="3"/>
      <c r="H405" s="3"/>
      <c r="M405" s="4"/>
    </row>
    <row r="406" spans="1:13" x14ac:dyDescent="0.25">
      <c r="A406" s="1"/>
      <c r="B406" s="1"/>
      <c r="E406" s="3"/>
      <c r="F406" s="3"/>
      <c r="H406" s="3"/>
      <c r="M406" s="4"/>
    </row>
    <row r="407" spans="1:13" x14ac:dyDescent="0.25">
      <c r="A407" s="1"/>
      <c r="B407" s="1"/>
      <c r="E407" s="3"/>
      <c r="F407" s="3"/>
      <c r="H407" s="3"/>
      <c r="M407" s="4"/>
    </row>
    <row r="408" spans="1:13" x14ac:dyDescent="0.25">
      <c r="A408" s="1"/>
      <c r="B408" s="1"/>
      <c r="E408" s="3"/>
      <c r="F408" s="3"/>
      <c r="H408" s="3"/>
      <c r="M408" s="4"/>
    </row>
    <row r="409" spans="1:13" x14ac:dyDescent="0.25">
      <c r="A409" s="1"/>
      <c r="B409" s="1"/>
      <c r="E409" s="3"/>
      <c r="F409" s="3"/>
      <c r="H409" s="3"/>
      <c r="M409" s="4"/>
    </row>
    <row r="410" spans="1:13" x14ac:dyDescent="0.25">
      <c r="A410" s="1"/>
      <c r="B410" s="1"/>
      <c r="E410" s="3"/>
      <c r="F410" s="3"/>
      <c r="H410" s="3"/>
      <c r="M410" s="4"/>
    </row>
    <row r="411" spans="1:13" x14ac:dyDescent="0.25">
      <c r="A411" s="1"/>
      <c r="B411" s="1"/>
      <c r="E411" s="3"/>
      <c r="F411" s="3"/>
      <c r="H411" s="3"/>
      <c r="M411" s="4"/>
    </row>
    <row r="412" spans="1:13" x14ac:dyDescent="0.25">
      <c r="A412" s="1"/>
      <c r="B412" s="1"/>
      <c r="E412" s="3"/>
      <c r="F412" s="3"/>
      <c r="H412" s="3"/>
      <c r="M412" s="4"/>
    </row>
    <row r="413" spans="1:13" x14ac:dyDescent="0.25">
      <c r="A413" s="1"/>
      <c r="B413" s="1"/>
      <c r="E413" s="3"/>
      <c r="F413" s="3"/>
      <c r="H413" s="3"/>
      <c r="M413" s="4"/>
    </row>
    <row r="414" spans="1:13" x14ac:dyDescent="0.25">
      <c r="A414" s="1"/>
      <c r="B414" s="1"/>
      <c r="E414" s="3"/>
      <c r="F414" s="3"/>
      <c r="H414" s="3"/>
      <c r="M414" s="4"/>
    </row>
    <row r="415" spans="1:13" x14ac:dyDescent="0.25">
      <c r="A415" s="1"/>
      <c r="B415" s="1"/>
      <c r="E415" s="3"/>
      <c r="F415" s="3"/>
      <c r="H415" s="3"/>
      <c r="M415" s="4"/>
    </row>
    <row r="416" spans="1:13" x14ac:dyDescent="0.25">
      <c r="A416" s="1"/>
      <c r="B416" s="1"/>
      <c r="E416" s="3"/>
      <c r="F416" s="3"/>
      <c r="H416" s="3"/>
      <c r="M416" s="4"/>
    </row>
    <row r="417" spans="1:13" x14ac:dyDescent="0.25">
      <c r="A417" s="1"/>
      <c r="B417" s="1"/>
      <c r="E417" s="3"/>
      <c r="F417" s="3"/>
      <c r="H417" s="3"/>
      <c r="M417" s="4"/>
    </row>
    <row r="418" spans="1:13" x14ac:dyDescent="0.25">
      <c r="A418" s="1"/>
      <c r="B418" s="1"/>
      <c r="E418" s="3"/>
      <c r="F418" s="3"/>
      <c r="H418" s="3"/>
      <c r="M418" s="4"/>
    </row>
    <row r="419" spans="1:13" x14ac:dyDescent="0.25">
      <c r="A419" s="1"/>
      <c r="B419" s="1"/>
      <c r="E419" s="3"/>
      <c r="F419" s="3"/>
      <c r="H419" s="3"/>
      <c r="M419" s="4"/>
    </row>
    <row r="420" spans="1:13" x14ac:dyDescent="0.25">
      <c r="A420" s="1"/>
      <c r="B420" s="1"/>
      <c r="E420" s="3"/>
      <c r="F420" s="3"/>
      <c r="H420" s="3"/>
      <c r="M420" s="4"/>
    </row>
    <row r="421" spans="1:13" x14ac:dyDescent="0.25">
      <c r="A421" s="1"/>
      <c r="B421" s="1"/>
      <c r="E421" s="3"/>
      <c r="F421" s="3"/>
      <c r="H421" s="3"/>
      <c r="M421" s="4"/>
    </row>
    <row r="422" spans="1:13" x14ac:dyDescent="0.25">
      <c r="A422" s="1"/>
      <c r="B422" s="1"/>
      <c r="E422" s="3"/>
      <c r="F422" s="3"/>
      <c r="H422" s="3"/>
      <c r="M422" s="4"/>
    </row>
    <row r="423" spans="1:13" x14ac:dyDescent="0.25">
      <c r="A423" s="1"/>
      <c r="B423" s="1"/>
      <c r="E423" s="3"/>
      <c r="F423" s="3"/>
      <c r="H423" s="3"/>
      <c r="M423" s="4"/>
    </row>
    <row r="424" spans="1:13" x14ac:dyDescent="0.25">
      <c r="A424" s="1"/>
      <c r="B424" s="1"/>
      <c r="E424" s="3"/>
      <c r="F424" s="3"/>
      <c r="H424" s="3"/>
      <c r="M424" s="4"/>
    </row>
    <row r="425" spans="1:13" x14ac:dyDescent="0.25">
      <c r="A425" s="1"/>
      <c r="B425" s="1"/>
      <c r="E425" s="3"/>
      <c r="F425" s="3"/>
      <c r="H425" s="3"/>
      <c r="M425" s="4"/>
    </row>
    <row r="426" spans="1:13" x14ac:dyDescent="0.25">
      <c r="A426" s="1"/>
      <c r="B426" s="1"/>
      <c r="E426" s="3"/>
      <c r="F426" s="3"/>
      <c r="H426" s="3"/>
      <c r="M426" s="4"/>
    </row>
    <row r="427" spans="1:13" x14ac:dyDescent="0.25">
      <c r="A427" s="1"/>
      <c r="B427" s="1"/>
      <c r="E427" s="3"/>
      <c r="F427" s="3"/>
      <c r="H427" s="3"/>
      <c r="M427" s="4"/>
    </row>
    <row r="428" spans="1:13" x14ac:dyDescent="0.25">
      <c r="A428" s="1"/>
      <c r="B428" s="1"/>
      <c r="E428" s="3"/>
      <c r="F428" s="3"/>
      <c r="H428" s="3"/>
      <c r="M428" s="4"/>
    </row>
    <row r="429" spans="1:13" x14ac:dyDescent="0.25">
      <c r="A429" s="1"/>
      <c r="B429" s="1"/>
      <c r="E429" s="3"/>
      <c r="F429" s="3"/>
      <c r="H429" s="3"/>
      <c r="M429" s="4"/>
    </row>
    <row r="430" spans="1:13" x14ac:dyDescent="0.25">
      <c r="A430" s="1"/>
      <c r="B430" s="1"/>
      <c r="E430" s="3"/>
      <c r="F430" s="3"/>
      <c r="H430" s="3"/>
      <c r="M430" s="4"/>
    </row>
    <row r="431" spans="1:13" x14ac:dyDescent="0.25">
      <c r="A431" s="1"/>
      <c r="B431" s="1"/>
      <c r="E431" s="3"/>
      <c r="F431" s="3"/>
      <c r="H431" s="3"/>
      <c r="M431" s="4"/>
    </row>
    <row r="432" spans="1:13" x14ac:dyDescent="0.25">
      <c r="A432" s="1"/>
      <c r="B432" s="1"/>
      <c r="E432" s="3"/>
      <c r="F432" s="3"/>
      <c r="H432" s="3"/>
      <c r="M432" s="4"/>
    </row>
    <row r="433" spans="1:13" x14ac:dyDescent="0.25">
      <c r="A433" s="1"/>
      <c r="B433" s="1"/>
      <c r="E433" s="3"/>
      <c r="F433" s="3"/>
      <c r="H433" s="3"/>
      <c r="M433" s="4"/>
    </row>
    <row r="434" spans="1:13" x14ac:dyDescent="0.25">
      <c r="A434" s="1"/>
      <c r="B434" s="1"/>
      <c r="E434" s="3"/>
      <c r="F434" s="3"/>
      <c r="H434" s="3"/>
      <c r="M434" s="4"/>
    </row>
    <row r="435" spans="1:13" x14ac:dyDescent="0.25">
      <c r="A435" s="1"/>
      <c r="B435" s="1"/>
      <c r="E435" s="3"/>
      <c r="F435" s="3"/>
      <c r="H435" s="3"/>
      <c r="M435" s="4"/>
    </row>
    <row r="436" spans="1:13" x14ac:dyDescent="0.25">
      <c r="A436" s="1"/>
      <c r="B436" s="1"/>
      <c r="E436" s="3"/>
      <c r="F436" s="3"/>
      <c r="H436" s="3"/>
      <c r="M436" s="4"/>
    </row>
    <row r="437" spans="1:13" x14ac:dyDescent="0.25">
      <c r="A437" s="1"/>
      <c r="B437" s="1"/>
      <c r="E437" s="3"/>
      <c r="F437" s="3"/>
      <c r="H437" s="3"/>
      <c r="M437" s="4"/>
    </row>
    <row r="438" spans="1:13" x14ac:dyDescent="0.25">
      <c r="A438" s="1"/>
      <c r="B438" s="1"/>
      <c r="E438" s="3"/>
      <c r="F438" s="3"/>
      <c r="H438" s="3"/>
      <c r="M438" s="4"/>
    </row>
    <row r="439" spans="1:13" x14ac:dyDescent="0.25">
      <c r="A439" s="1"/>
      <c r="B439" s="1"/>
      <c r="E439" s="3"/>
      <c r="F439" s="3"/>
      <c r="H439" s="3"/>
      <c r="M439" s="4"/>
    </row>
    <row r="440" spans="1:13" x14ac:dyDescent="0.25">
      <c r="A440" s="1"/>
      <c r="B440" s="1"/>
      <c r="E440" s="3"/>
      <c r="F440" s="3"/>
      <c r="H440" s="3"/>
      <c r="M440" s="4"/>
    </row>
    <row r="441" spans="1:13" x14ac:dyDescent="0.25">
      <c r="A441" s="1"/>
      <c r="B441" s="1"/>
      <c r="E441" s="3"/>
      <c r="F441" s="3"/>
      <c r="H441" s="3"/>
      <c r="M441" s="4"/>
    </row>
    <row r="442" spans="1:13" x14ac:dyDescent="0.25">
      <c r="A442" s="1"/>
      <c r="B442" s="1"/>
      <c r="E442" s="3"/>
      <c r="F442" s="3"/>
      <c r="H442" s="3"/>
      <c r="M442" s="4"/>
    </row>
    <row r="443" spans="1:13" x14ac:dyDescent="0.25">
      <c r="A443" s="1"/>
      <c r="B443" s="1"/>
      <c r="E443" s="3"/>
      <c r="F443" s="3"/>
      <c r="H443" s="3"/>
      <c r="M443" s="4"/>
    </row>
    <row r="444" spans="1:13" x14ac:dyDescent="0.25">
      <c r="A444" s="1"/>
      <c r="B444" s="1"/>
      <c r="E444" s="3"/>
      <c r="F444" s="3"/>
      <c r="H444" s="3"/>
      <c r="M444" s="4"/>
    </row>
    <row r="445" spans="1:13" x14ac:dyDescent="0.25">
      <c r="A445" s="1"/>
      <c r="B445" s="1"/>
      <c r="E445" s="3"/>
      <c r="F445" s="3"/>
      <c r="H445" s="3"/>
      <c r="M445" s="4"/>
    </row>
    <row r="446" spans="1:13" x14ac:dyDescent="0.25">
      <c r="A446" s="1"/>
      <c r="B446" s="1"/>
      <c r="E446" s="3"/>
      <c r="F446" s="3"/>
      <c r="H446" s="3"/>
      <c r="M446" s="4"/>
    </row>
    <row r="447" spans="1:13" x14ac:dyDescent="0.25">
      <c r="A447" s="1"/>
      <c r="B447" s="1"/>
      <c r="E447" s="3"/>
      <c r="F447" s="3"/>
      <c r="H447" s="3"/>
      <c r="M447" s="4"/>
    </row>
    <row r="448" spans="1:13" x14ac:dyDescent="0.25">
      <c r="A448" s="1"/>
      <c r="B448" s="1"/>
      <c r="E448" s="3"/>
      <c r="F448" s="3"/>
      <c r="H448" s="3"/>
      <c r="M448" s="4"/>
    </row>
    <row r="449" spans="1:13" x14ac:dyDescent="0.25">
      <c r="A449" s="1"/>
      <c r="B449" s="1"/>
      <c r="E449" s="3"/>
      <c r="F449" s="3"/>
      <c r="H449" s="3"/>
      <c r="M449" s="4"/>
    </row>
    <row r="450" spans="1:13" x14ac:dyDescent="0.25">
      <c r="A450" s="1"/>
      <c r="B450" s="1"/>
      <c r="E450" s="3"/>
      <c r="F450" s="3"/>
      <c r="H450" s="3"/>
      <c r="M450" s="4"/>
    </row>
    <row r="451" spans="1:13" x14ac:dyDescent="0.25">
      <c r="A451" s="1"/>
      <c r="B451" s="1"/>
      <c r="E451" s="3"/>
      <c r="F451" s="3"/>
      <c r="H451" s="3"/>
      <c r="M451" s="4"/>
    </row>
    <row r="452" spans="1:13" x14ac:dyDescent="0.25">
      <c r="A452" s="1"/>
      <c r="B452" s="1"/>
      <c r="E452" s="3"/>
      <c r="F452" s="3"/>
      <c r="H452" s="3"/>
      <c r="M452" s="4"/>
    </row>
    <row r="453" spans="1:13" x14ac:dyDescent="0.25">
      <c r="A453" s="1"/>
      <c r="B453" s="1"/>
      <c r="E453" s="3"/>
      <c r="F453" s="3"/>
      <c r="H453" s="3"/>
      <c r="M453" s="4"/>
    </row>
    <row r="454" spans="1:13" x14ac:dyDescent="0.25">
      <c r="A454" s="1"/>
      <c r="B454" s="1"/>
      <c r="E454" s="3"/>
      <c r="F454" s="3"/>
      <c r="H454" s="3"/>
      <c r="M454" s="4"/>
    </row>
    <row r="455" spans="1:13" x14ac:dyDescent="0.25">
      <c r="A455" s="1"/>
      <c r="B455" s="1"/>
      <c r="E455" s="3"/>
      <c r="F455" s="3"/>
      <c r="H455" s="3"/>
      <c r="M455" s="4"/>
    </row>
    <row r="456" spans="1:13" x14ac:dyDescent="0.25">
      <c r="A456" s="1"/>
      <c r="B456" s="1"/>
      <c r="E456" s="3"/>
      <c r="F456" s="3"/>
      <c r="H456" s="3"/>
      <c r="M456" s="4"/>
    </row>
    <row r="457" spans="1:13" x14ac:dyDescent="0.25">
      <c r="A457" s="1"/>
      <c r="B457" s="1"/>
      <c r="E457" s="3"/>
      <c r="F457" s="3"/>
      <c r="H457" s="3"/>
      <c r="M457" s="4"/>
    </row>
    <row r="458" spans="1:13" x14ac:dyDescent="0.25">
      <c r="A458" s="1"/>
      <c r="B458" s="1"/>
      <c r="E458" s="3"/>
      <c r="F458" s="3"/>
      <c r="H458" s="3"/>
      <c r="M458" s="4"/>
    </row>
    <row r="459" spans="1:13" x14ac:dyDescent="0.25">
      <c r="A459" s="1"/>
      <c r="B459" s="1"/>
      <c r="E459" s="3"/>
      <c r="F459" s="3"/>
      <c r="H459" s="3"/>
      <c r="M459" s="4"/>
    </row>
    <row r="460" spans="1:13" x14ac:dyDescent="0.25">
      <c r="A460" s="1"/>
      <c r="B460" s="1"/>
      <c r="E460" s="3"/>
      <c r="F460" s="3"/>
      <c r="H460" s="3"/>
      <c r="M460" s="4"/>
    </row>
    <row r="461" spans="1:13" x14ac:dyDescent="0.25">
      <c r="A461" s="1"/>
      <c r="B461" s="1"/>
      <c r="E461" s="3"/>
      <c r="F461" s="3"/>
      <c r="H461" s="3"/>
      <c r="M461" s="4"/>
    </row>
    <row r="462" spans="1:13" x14ac:dyDescent="0.25">
      <c r="A462" s="1"/>
      <c r="B462" s="1"/>
      <c r="E462" s="3"/>
      <c r="F462" s="3"/>
      <c r="H462" s="3"/>
      <c r="M462" s="4"/>
    </row>
    <row r="463" spans="1:13" x14ac:dyDescent="0.25">
      <c r="A463" s="1"/>
      <c r="B463" s="1"/>
      <c r="E463" s="3"/>
      <c r="F463" s="3"/>
      <c r="H463" s="3"/>
      <c r="M463" s="4"/>
    </row>
    <row r="464" spans="1:13" x14ac:dyDescent="0.25">
      <c r="A464" s="1"/>
      <c r="B464" s="1"/>
      <c r="E464" s="3"/>
      <c r="F464" s="3"/>
      <c r="H464" s="3"/>
      <c r="M464" s="4"/>
    </row>
    <row r="465" spans="1:13" x14ac:dyDescent="0.25">
      <c r="A465" s="1"/>
      <c r="B465" s="1"/>
      <c r="E465" s="3"/>
      <c r="F465" s="3"/>
      <c r="H465" s="3"/>
      <c r="M465" s="4"/>
    </row>
    <row r="466" spans="1:13" x14ac:dyDescent="0.25">
      <c r="A466" s="1"/>
      <c r="B466" s="1"/>
      <c r="E466" s="3"/>
      <c r="F466" s="3"/>
      <c r="H466" s="3"/>
      <c r="M466" s="4"/>
    </row>
    <row r="470" spans="1:13" x14ac:dyDescent="0.25">
      <c r="A470" s="1"/>
      <c r="B470" s="1"/>
    </row>
  </sheetData>
  <autoFilter ref="A6:AH224" xr:uid="{C752812A-989C-4B7C-AB5F-EC303CC9D264}">
    <sortState xmlns:xlrd2="http://schemas.microsoft.com/office/spreadsheetml/2017/richdata2" ref="A7:AH224">
      <sortCondition descending="1" ref="A6:A224"/>
    </sortState>
  </autoFilter>
  <sortState xmlns:xlrd2="http://schemas.microsoft.com/office/spreadsheetml/2017/richdata2" ref="A55:N226">
    <sortCondition descending="1" ref="A55"/>
  </sortState>
  <phoneticPr fontId="11" type="noConversion"/>
  <conditionalFormatting sqref="M228:M322">
    <cfRule type="colorScale" priority="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37:M466">
    <cfRule type="colorScale" priority="5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37:M466">
    <cfRule type="colorScale" priority="5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6:M154 M137:M139 M126:M130">
    <cfRule type="colorScale" priority="3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5">
    <cfRule type="colorScale" priority="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5">
    <cfRule type="colorScale" priority="3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5">
    <cfRule type="colorScale" priority="3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4">
    <cfRule type="colorScale" priority="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4">
    <cfRule type="colorScale" priority="3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4">
    <cfRule type="colorScale" priority="3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3">
    <cfRule type="colorScale" priority="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3">
    <cfRule type="colorScale" priority="3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3">
    <cfRule type="colorScale" priority="3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2">
    <cfRule type="colorScale" priority="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2">
    <cfRule type="colorScale" priority="3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2">
    <cfRule type="colorScale" priority="3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1">
    <cfRule type="colorScale" priority="3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1">
    <cfRule type="colorScale" priority="3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1">
    <cfRule type="colorScale" priority="3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1:M154 M137:M139 M126:M130">
    <cfRule type="colorScale" priority="3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0">
    <cfRule type="colorScale" priority="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0">
    <cfRule type="colorScale" priority="3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0">
    <cfRule type="colorScale" priority="3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0">
    <cfRule type="colorScale" priority="3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6:M181">
    <cfRule type="colorScale" priority="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56:M181">
    <cfRule type="colorScale" priority="3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6:M181">
    <cfRule type="colorScale" priority="3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6:M181">
    <cfRule type="colorScale" priority="3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2:M184">
    <cfRule type="colorScale" priority="3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2:M184">
    <cfRule type="colorScale" priority="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82:M184">
    <cfRule type="colorScale" priority="3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2:M184">
    <cfRule type="colorScale" priority="3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2:M184">
    <cfRule type="colorScale" priority="3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5:M204 M206">
    <cfRule type="colorScale" priority="3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5:M204 M206">
    <cfRule type="colorScale" priority="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7:M181 M120 M126:M130">
    <cfRule type="colorScale" priority="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6:M154 M137:M139 M126:M130">
    <cfRule type="colorScale" priority="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6:M154">
    <cfRule type="colorScale" priority="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6:M216">
    <cfRule type="colorScale" priority="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6:M216">
    <cfRule type="colorScale" priority="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5">
    <cfRule type="colorScale" priority="3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5">
    <cfRule type="colorScale" priority="3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5">
    <cfRule type="colorScale" priority="3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5">
    <cfRule type="colorScale" priority="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5">
    <cfRule type="colorScale" priority="3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5">
    <cfRule type="colorScale" priority="3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4">
    <cfRule type="colorScale" priority="3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4">
    <cfRule type="colorScale" priority="3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4">
    <cfRule type="colorScale" priority="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4">
    <cfRule type="colorScale" priority="3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4">
    <cfRule type="colorScale" priority="3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4">
    <cfRule type="colorScale" priority="3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6:M130 M120 M134:M216">
    <cfRule type="colorScale" priority="3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3">
    <cfRule type="colorScale" priority="3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3">
    <cfRule type="colorScale" priority="3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3">
    <cfRule type="colorScale" priority="3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3">
    <cfRule type="colorScale" priority="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3">
    <cfRule type="colorScale" priority="3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3">
    <cfRule type="colorScale" priority="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3">
    <cfRule type="colorScale" priority="3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6:M130 M120 M133:M216">
    <cfRule type="colorScale" priority="3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2">
    <cfRule type="colorScale" priority="3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">
    <cfRule type="colorScale" priority="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1">
    <cfRule type="colorScale" priority="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3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6:M216 M120">
    <cfRule type="colorScale" priority="5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24:M125">
    <cfRule type="colorScale" priority="2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4:M125">
    <cfRule type="colorScale" priority="2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21:M123">
    <cfRule type="colorScale" priority="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1:M123">
    <cfRule type="colorScale" priority="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0:M216">
    <cfRule type="colorScale" priority="2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19">
    <cfRule type="colorScale" priority="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9">
    <cfRule type="colorScale" priority="2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18">
    <cfRule type="colorScale" priority="2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8">
    <cfRule type="colorScale" priority="2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2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2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2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2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2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16">
    <cfRule type="colorScale" priority="2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6">
    <cfRule type="colorScale" priority="2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12:M115">
    <cfRule type="colorScale" priority="2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2:M115">
    <cfRule type="colorScale" priority="2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09:M111">
    <cfRule type="colorScale" priority="1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9:M111">
    <cfRule type="colorScale" priority="1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08">
    <cfRule type="colorScale" priority="1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8">
    <cfRule type="colorScale" priority="1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06:M107">
    <cfRule type="colorScale" priority="1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07">
    <cfRule type="colorScale" priority="1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05">
    <cfRule type="colorScale" priority="1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:M216">
    <cfRule type="colorScale" priority="1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7:M224 M126:M130">
    <cfRule type="colorScale" priority="10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6:M130 M120 M136:M224">
    <cfRule type="colorScale" priority="10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7:M224">
    <cfRule type="colorScale" priority="10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:M224">
    <cfRule type="colorScale" priority="11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F5AA3-52F4-4F5F-A8E9-AA251CBD85F0}">
  <sheetPr codeName="Feuil4"/>
  <dimension ref="A1:Z521"/>
  <sheetViews>
    <sheetView showGridLines="0" zoomScaleNormal="100" workbookViewId="0">
      <pane ySplit="6" topLeftCell="A7" activePane="bottomLeft" state="frozen"/>
      <selection activeCell="H1" activeCellId="2" sqref="B4 B1:B1048576 H1:H1048576"/>
      <selection pane="bottomLeft" activeCell="N6" sqref="N6"/>
    </sheetView>
  </sheetViews>
  <sheetFormatPr baseColWidth="10" defaultRowHeight="15" x14ac:dyDescent="0.25"/>
  <cols>
    <col min="2" max="2" width="11.42578125" style="2"/>
    <col min="3" max="5" width="8.7109375" style="2" customWidth="1"/>
    <col min="6" max="6" width="8.7109375" style="76" customWidth="1"/>
    <col min="7" max="8" width="8.7109375" style="2" customWidth="1"/>
    <col min="9" max="9" width="37.42578125" style="86" bestFit="1" customWidth="1"/>
    <col min="10" max="12" width="17.42578125" customWidth="1"/>
    <col min="13" max="13" width="8.7109375" customWidth="1"/>
    <col min="14" max="14" width="22" customWidth="1"/>
    <col min="15" max="19" width="11.42578125" style="2"/>
    <col min="20" max="23" width="6.7109375" customWidth="1"/>
    <col min="24" max="24" width="255.7109375" style="66" bestFit="1" customWidth="1"/>
    <col min="25" max="26" width="1.7109375" customWidth="1"/>
    <col min="27" max="27" width="33.140625" customWidth="1"/>
    <col min="28" max="28" width="12.28515625" customWidth="1"/>
  </cols>
  <sheetData>
    <row r="1" spans="1:24" ht="36.75" customHeight="1" x14ac:dyDescent="0.25">
      <c r="A1" s="2"/>
      <c r="C1"/>
      <c r="D1"/>
      <c r="E1"/>
      <c r="F1"/>
      <c r="G1" s="66"/>
      <c r="H1"/>
      <c r="I1"/>
      <c r="K1" s="13"/>
      <c r="O1"/>
      <c r="P1"/>
      <c r="Q1"/>
      <c r="R1"/>
      <c r="S1"/>
      <c r="X1"/>
    </row>
    <row r="2" spans="1:24" ht="15" customHeight="1" x14ac:dyDescent="0.25">
      <c r="A2" s="2"/>
      <c r="C2"/>
      <c r="D2"/>
      <c r="E2"/>
      <c r="F2"/>
      <c r="G2" s="66"/>
      <c r="H2"/>
      <c r="I2"/>
      <c r="O2"/>
      <c r="P2"/>
      <c r="Q2"/>
      <c r="R2"/>
      <c r="S2"/>
      <c r="X2"/>
    </row>
    <row r="3" spans="1:24" ht="23.25" customHeight="1" x14ac:dyDescent="0.3">
      <c r="A3" s="2"/>
      <c r="C3"/>
      <c r="D3"/>
      <c r="E3"/>
      <c r="F3"/>
      <c r="G3" s="66"/>
      <c r="H3"/>
      <c r="I3"/>
      <c r="O3"/>
      <c r="P3"/>
      <c r="Q3"/>
      <c r="R3"/>
      <c r="S3"/>
      <c r="X3"/>
    </row>
    <row r="4" spans="1:24" x14ac:dyDescent="0.25">
      <c r="T4" s="66"/>
      <c r="X4"/>
    </row>
    <row r="5" spans="1:24" x14ac:dyDescent="0.25">
      <c r="M5" s="5">
        <v>11.5</v>
      </c>
      <c r="T5" s="66"/>
      <c r="X5"/>
    </row>
    <row r="6" spans="1:24" ht="45" customHeight="1" x14ac:dyDescent="0.25">
      <c r="A6" s="6" t="s">
        <v>2</v>
      </c>
      <c r="B6" s="6" t="s">
        <v>111</v>
      </c>
      <c r="C6" s="7" t="s">
        <v>9</v>
      </c>
      <c r="D6" s="7" t="s">
        <v>10</v>
      </c>
      <c r="E6" s="7" t="s">
        <v>0</v>
      </c>
      <c r="F6" s="77" t="s">
        <v>1</v>
      </c>
      <c r="G6" s="8" t="s">
        <v>3</v>
      </c>
      <c r="H6" s="8" t="s">
        <v>4</v>
      </c>
      <c r="I6" s="87" t="s">
        <v>6</v>
      </c>
      <c r="J6" s="8" t="s">
        <v>93</v>
      </c>
      <c r="K6" s="8" t="s">
        <v>79</v>
      </c>
      <c r="L6" s="8" t="s">
        <v>88</v>
      </c>
      <c r="M6" s="8" t="s">
        <v>5</v>
      </c>
      <c r="N6" s="7" t="s">
        <v>356</v>
      </c>
      <c r="O6"/>
      <c r="P6"/>
      <c r="Q6"/>
      <c r="R6"/>
      <c r="S6"/>
      <c r="X6"/>
    </row>
    <row r="7" spans="1:24" s="65" customFormat="1" ht="45" customHeight="1" x14ac:dyDescent="0.25">
      <c r="A7" s="129"/>
      <c r="B7" s="129"/>
      <c r="C7" s="73"/>
      <c r="D7" s="73"/>
      <c r="E7" s="73"/>
      <c r="F7" s="74"/>
      <c r="G7" s="73"/>
      <c r="H7" s="73"/>
      <c r="I7" s="88"/>
      <c r="J7" s="73"/>
      <c r="K7" s="73"/>
      <c r="L7" s="73"/>
      <c r="M7" s="73"/>
      <c r="N7" s="73"/>
    </row>
    <row r="8" spans="1:24" ht="49.5" customHeight="1" x14ac:dyDescent="0.25">
      <c r="A8" s="59">
        <v>44176</v>
      </c>
      <c r="B8" s="95" t="s">
        <v>336</v>
      </c>
      <c r="C8" s="73">
        <v>2339.3000000000002</v>
      </c>
      <c r="D8" s="73">
        <v>2362.9</v>
      </c>
      <c r="E8" s="74">
        <v>0.47</v>
      </c>
      <c r="F8" s="74">
        <v>0.2</v>
      </c>
      <c r="G8" s="73">
        <v>23.599999999999909</v>
      </c>
      <c r="H8" s="74">
        <v>0.26999999999999996</v>
      </c>
      <c r="I8" s="88" t="s">
        <v>342</v>
      </c>
      <c r="J8" s="73" t="s">
        <v>77</v>
      </c>
      <c r="K8" s="73" t="s">
        <v>100</v>
      </c>
      <c r="L8" s="73" t="s">
        <v>101</v>
      </c>
      <c r="M8" s="73">
        <v>131.56779661016998</v>
      </c>
      <c r="N8" s="70" t="s">
        <v>359</v>
      </c>
      <c r="O8"/>
      <c r="P8"/>
      <c r="Q8"/>
      <c r="R8"/>
      <c r="S8"/>
      <c r="X8"/>
    </row>
    <row r="9" spans="1:24" ht="33" customHeight="1" x14ac:dyDescent="0.25">
      <c r="A9" s="59">
        <v>44176</v>
      </c>
      <c r="B9" s="95" t="s">
        <v>313</v>
      </c>
      <c r="C9" s="73">
        <v>2314.8000000000002</v>
      </c>
      <c r="D9" s="73">
        <v>2339</v>
      </c>
      <c r="E9" s="74">
        <v>0.78</v>
      </c>
      <c r="F9" s="74">
        <v>0.41</v>
      </c>
      <c r="G9" s="73">
        <v>24.199999999999818</v>
      </c>
      <c r="H9" s="74">
        <v>0.37000000000000005</v>
      </c>
      <c r="I9" s="88" t="s">
        <v>152</v>
      </c>
      <c r="J9" s="73" t="s">
        <v>77</v>
      </c>
      <c r="K9" s="73" t="s">
        <v>100</v>
      </c>
      <c r="L9" s="73"/>
      <c r="M9" s="73">
        <v>175.82644628099308</v>
      </c>
      <c r="N9" s="70" t="s">
        <v>360</v>
      </c>
      <c r="O9"/>
      <c r="P9"/>
      <c r="Q9"/>
      <c r="R9"/>
      <c r="S9"/>
      <c r="X9"/>
    </row>
    <row r="10" spans="1:24" ht="32.25" customHeight="1" x14ac:dyDescent="0.25">
      <c r="A10" s="59">
        <v>44176</v>
      </c>
      <c r="B10" s="112">
        <v>0.34375</v>
      </c>
      <c r="C10" s="73">
        <v>2290.3000000000002</v>
      </c>
      <c r="D10" s="73">
        <v>2314.6</v>
      </c>
      <c r="E10" s="71">
        <v>1</v>
      </c>
      <c r="F10" s="74">
        <v>0.56999999999999995</v>
      </c>
      <c r="G10" s="63">
        <f t="shared" ref="G10:G54" si="0">D10-C10</f>
        <v>24.299999999999727</v>
      </c>
      <c r="H10" s="64">
        <f t="shared" ref="H10:H41" si="1">E10-F10</f>
        <v>0.43000000000000005</v>
      </c>
      <c r="I10" s="88" t="s">
        <v>341</v>
      </c>
      <c r="J10" s="73" t="s">
        <v>77</v>
      </c>
      <c r="K10" s="73" t="s">
        <v>100</v>
      </c>
      <c r="L10" s="73" t="s">
        <v>101</v>
      </c>
      <c r="M10" s="63">
        <f t="shared" ref="M10:M41" si="2">H10*$M$5/G10*1000</f>
        <v>203.49794238683359</v>
      </c>
      <c r="N10" s="70" t="s">
        <v>361</v>
      </c>
      <c r="O10"/>
      <c r="P10"/>
      <c r="Q10"/>
      <c r="R10"/>
      <c r="S10"/>
      <c r="X10"/>
    </row>
    <row r="11" spans="1:24" ht="15.75" customHeight="1" x14ac:dyDescent="0.25">
      <c r="A11" s="59">
        <v>44175</v>
      </c>
      <c r="B11" s="112">
        <v>0.79166666666666663</v>
      </c>
      <c r="C11" s="73">
        <v>2262.9</v>
      </c>
      <c r="D11" s="73">
        <v>2290.3000000000002</v>
      </c>
      <c r="E11" s="71">
        <v>1</v>
      </c>
      <c r="F11" s="74">
        <v>0.45</v>
      </c>
      <c r="G11" s="63">
        <f t="shared" si="0"/>
        <v>27.400000000000091</v>
      </c>
      <c r="H11" s="64">
        <f t="shared" si="1"/>
        <v>0.55000000000000004</v>
      </c>
      <c r="I11" s="88" t="s">
        <v>340</v>
      </c>
      <c r="J11" s="73" t="s">
        <v>77</v>
      </c>
      <c r="K11" s="73" t="s">
        <v>81</v>
      </c>
      <c r="L11" s="73" t="s">
        <v>101</v>
      </c>
      <c r="M11" s="63">
        <f t="shared" si="2"/>
        <v>230.8394160583934</v>
      </c>
      <c r="N11" s="70" t="s">
        <v>362</v>
      </c>
      <c r="O11"/>
      <c r="P11"/>
      <c r="Q11"/>
      <c r="R11"/>
      <c r="S11"/>
      <c r="X11"/>
    </row>
    <row r="12" spans="1:24" ht="15.75" customHeight="1" x14ac:dyDescent="0.25">
      <c r="A12" s="59">
        <v>44174</v>
      </c>
      <c r="B12" s="112">
        <v>0.34375</v>
      </c>
      <c r="C12" s="73">
        <v>2190.4</v>
      </c>
      <c r="D12" s="73">
        <v>2216.6</v>
      </c>
      <c r="E12" s="71">
        <v>1</v>
      </c>
      <c r="F12" s="74">
        <v>0.64</v>
      </c>
      <c r="G12" s="63">
        <f t="shared" si="0"/>
        <v>26.199999999999818</v>
      </c>
      <c r="H12" s="64">
        <f t="shared" si="1"/>
        <v>0.36</v>
      </c>
      <c r="I12" s="88" t="s">
        <v>335</v>
      </c>
      <c r="J12" s="73" t="s">
        <v>77</v>
      </c>
      <c r="K12" s="73" t="s">
        <v>100</v>
      </c>
      <c r="L12" s="73" t="s">
        <v>101</v>
      </c>
      <c r="M12" s="63">
        <f t="shared" si="2"/>
        <v>158.0152671755736</v>
      </c>
      <c r="N12" s="70" t="s">
        <v>363</v>
      </c>
      <c r="O12"/>
      <c r="P12"/>
      <c r="Q12"/>
      <c r="R12"/>
      <c r="S12"/>
      <c r="X12"/>
    </row>
    <row r="13" spans="1:24" ht="15.75" customHeight="1" x14ac:dyDescent="0.25">
      <c r="A13" s="59">
        <v>44173</v>
      </c>
      <c r="B13" s="112">
        <v>0.79166666666666663</v>
      </c>
      <c r="C13" s="73">
        <v>2175.5</v>
      </c>
      <c r="D13" s="73">
        <v>2190.4</v>
      </c>
      <c r="E13" s="71">
        <v>0.52</v>
      </c>
      <c r="F13" s="74">
        <v>0.34</v>
      </c>
      <c r="G13" s="63">
        <f t="shared" si="0"/>
        <v>14.900000000000091</v>
      </c>
      <c r="H13" s="64">
        <f t="shared" si="1"/>
        <v>0.18</v>
      </c>
      <c r="I13" s="88" t="s">
        <v>11</v>
      </c>
      <c r="J13" s="73" t="s">
        <v>77</v>
      </c>
      <c r="K13" s="73" t="s">
        <v>100</v>
      </c>
      <c r="L13" s="73" t="s">
        <v>101</v>
      </c>
      <c r="M13" s="63">
        <f t="shared" si="2"/>
        <v>138.92617449664343</v>
      </c>
      <c r="N13" s="70" t="s">
        <v>364</v>
      </c>
      <c r="O13"/>
      <c r="P13"/>
      <c r="Q13"/>
      <c r="R13"/>
      <c r="S13"/>
      <c r="X13"/>
    </row>
    <row r="14" spans="1:24" ht="15.75" customHeight="1" x14ac:dyDescent="0.25">
      <c r="A14" s="59">
        <v>44173</v>
      </c>
      <c r="B14" s="95" t="s">
        <v>311</v>
      </c>
      <c r="C14" s="73">
        <v>2116.1</v>
      </c>
      <c r="D14" s="73">
        <v>2146.6999999999998</v>
      </c>
      <c r="E14" s="71">
        <v>0.95</v>
      </c>
      <c r="F14" s="74">
        <v>0.55000000000000004</v>
      </c>
      <c r="G14" s="63">
        <f t="shared" si="0"/>
        <v>30.599999999999909</v>
      </c>
      <c r="H14" s="64">
        <f t="shared" si="1"/>
        <v>0.39999999999999991</v>
      </c>
      <c r="I14" s="88" t="s">
        <v>175</v>
      </c>
      <c r="J14" s="73" t="s">
        <v>77</v>
      </c>
      <c r="K14" s="73" t="s">
        <v>100</v>
      </c>
      <c r="L14" s="73"/>
      <c r="M14" s="63">
        <f t="shared" si="2"/>
        <v>150.32679738562132</v>
      </c>
      <c r="N14" s="70" t="s">
        <v>365</v>
      </c>
      <c r="O14"/>
      <c r="P14"/>
      <c r="Q14"/>
      <c r="R14"/>
      <c r="S14"/>
      <c r="X14"/>
    </row>
    <row r="15" spans="1:24" ht="15.75" customHeight="1" x14ac:dyDescent="0.25">
      <c r="A15" s="59">
        <v>44173</v>
      </c>
      <c r="B15" s="95" t="s">
        <v>310</v>
      </c>
      <c r="C15" s="73">
        <v>2146.6999999999998</v>
      </c>
      <c r="D15" s="73">
        <v>2175.5</v>
      </c>
      <c r="E15" s="71">
        <v>0.56999999999999995</v>
      </c>
      <c r="F15" s="74">
        <v>0.22</v>
      </c>
      <c r="G15" s="63">
        <f t="shared" si="0"/>
        <v>28.800000000000182</v>
      </c>
      <c r="H15" s="64">
        <f t="shared" si="1"/>
        <v>0.35</v>
      </c>
      <c r="I15" s="88" t="s">
        <v>175</v>
      </c>
      <c r="J15" s="73" t="s">
        <v>77</v>
      </c>
      <c r="K15" s="73" t="s">
        <v>100</v>
      </c>
      <c r="L15" s="73"/>
      <c r="M15" s="63">
        <f t="shared" si="2"/>
        <v>139.75694444444352</v>
      </c>
      <c r="N15" s="70" t="s">
        <v>366</v>
      </c>
      <c r="O15"/>
      <c r="P15"/>
      <c r="Q15"/>
      <c r="R15"/>
      <c r="S15"/>
      <c r="X15"/>
    </row>
    <row r="16" spans="1:24" ht="18" customHeight="1" x14ac:dyDescent="0.25">
      <c r="A16" s="59">
        <v>44173</v>
      </c>
      <c r="B16" s="95" t="s">
        <v>334</v>
      </c>
      <c r="C16" s="73">
        <v>2091</v>
      </c>
      <c r="D16" s="73">
        <v>2116</v>
      </c>
      <c r="E16" s="71">
        <v>1</v>
      </c>
      <c r="F16" s="74">
        <v>0.68</v>
      </c>
      <c r="G16" s="63">
        <f t="shared" si="0"/>
        <v>25</v>
      </c>
      <c r="H16" s="64">
        <f t="shared" si="1"/>
        <v>0.31999999999999995</v>
      </c>
      <c r="I16" s="88" t="s">
        <v>330</v>
      </c>
      <c r="J16" s="73" t="s">
        <v>77</v>
      </c>
      <c r="K16" s="73" t="s">
        <v>100</v>
      </c>
      <c r="L16" s="73" t="s">
        <v>157</v>
      </c>
      <c r="M16" s="63">
        <f t="shared" si="2"/>
        <v>147.19999999999996</v>
      </c>
      <c r="N16" s="70" t="s">
        <v>367</v>
      </c>
      <c r="O16"/>
      <c r="P16"/>
      <c r="Q16"/>
      <c r="R16"/>
      <c r="S16"/>
      <c r="X16"/>
    </row>
    <row r="17" spans="1:24" ht="18" customHeight="1" x14ac:dyDescent="0.25">
      <c r="A17" s="59">
        <v>44169</v>
      </c>
      <c r="B17" s="95" t="s">
        <v>334</v>
      </c>
      <c r="C17" s="73">
        <v>2065</v>
      </c>
      <c r="D17" s="73">
        <v>2091</v>
      </c>
      <c r="E17" s="71">
        <v>1</v>
      </c>
      <c r="F17" s="74">
        <v>0.65</v>
      </c>
      <c r="G17" s="63">
        <f t="shared" si="0"/>
        <v>26</v>
      </c>
      <c r="H17" s="64">
        <f t="shared" si="1"/>
        <v>0.35</v>
      </c>
      <c r="I17" s="88" t="s">
        <v>329</v>
      </c>
      <c r="J17" s="73" t="s">
        <v>77</v>
      </c>
      <c r="K17" s="73" t="s">
        <v>100</v>
      </c>
      <c r="L17" s="73" t="s">
        <v>157</v>
      </c>
      <c r="M17" s="63">
        <f t="shared" si="2"/>
        <v>154.80769230769229</v>
      </c>
      <c r="N17" s="70" t="s">
        <v>368</v>
      </c>
      <c r="O17"/>
      <c r="P17"/>
      <c r="Q17"/>
      <c r="R17"/>
      <c r="S17"/>
      <c r="X17"/>
    </row>
    <row r="18" spans="1:24" ht="15" customHeight="1" x14ac:dyDescent="0.25">
      <c r="A18" s="59">
        <v>44169</v>
      </c>
      <c r="B18" s="95">
        <v>0.54861111111111105</v>
      </c>
      <c r="C18" s="73">
        <v>1909</v>
      </c>
      <c r="D18" s="73">
        <v>1982</v>
      </c>
      <c r="E18" s="71">
        <v>1</v>
      </c>
      <c r="F18" s="74">
        <v>0.19</v>
      </c>
      <c r="G18" s="63">
        <f t="shared" si="0"/>
        <v>73</v>
      </c>
      <c r="H18" s="64">
        <f t="shared" si="1"/>
        <v>0.81</v>
      </c>
      <c r="I18" s="88" t="s">
        <v>322</v>
      </c>
      <c r="J18" s="73" t="s">
        <v>77</v>
      </c>
      <c r="K18" s="73" t="s">
        <v>81</v>
      </c>
      <c r="L18" s="73" t="s">
        <v>157</v>
      </c>
      <c r="M18" s="63">
        <f t="shared" si="2"/>
        <v>127.60273972602742</v>
      </c>
      <c r="N18" s="70" t="s">
        <v>369</v>
      </c>
      <c r="O18"/>
      <c r="P18"/>
      <c r="Q18"/>
      <c r="R18"/>
      <c r="S18"/>
      <c r="X18"/>
    </row>
    <row r="19" spans="1:24" ht="15" customHeight="1" x14ac:dyDescent="0.25">
      <c r="A19" s="59">
        <v>44168</v>
      </c>
      <c r="B19" s="95" t="s">
        <v>313</v>
      </c>
      <c r="C19" s="73">
        <v>2014.8</v>
      </c>
      <c r="D19" s="73">
        <v>2061.1</v>
      </c>
      <c r="E19" s="71">
        <v>1</v>
      </c>
      <c r="F19" s="74">
        <v>0.35</v>
      </c>
      <c r="G19" s="63">
        <f t="shared" si="0"/>
        <v>46.299999999999955</v>
      </c>
      <c r="H19" s="64">
        <f t="shared" si="1"/>
        <v>0.65</v>
      </c>
      <c r="I19" s="88" t="s">
        <v>321</v>
      </c>
      <c r="J19" s="73" t="s">
        <v>77</v>
      </c>
      <c r="K19" s="73" t="s">
        <v>81</v>
      </c>
      <c r="L19" s="73" t="s">
        <v>101</v>
      </c>
      <c r="M19" s="63">
        <f t="shared" si="2"/>
        <v>161.44708423326151</v>
      </c>
      <c r="N19" s="70" t="s">
        <v>370</v>
      </c>
      <c r="O19"/>
      <c r="P19"/>
      <c r="Q19"/>
      <c r="R19"/>
      <c r="S19"/>
      <c r="X19"/>
    </row>
    <row r="20" spans="1:24" ht="14.1" customHeight="1" x14ac:dyDescent="0.25">
      <c r="A20" s="59">
        <v>44166</v>
      </c>
      <c r="B20" s="95">
        <v>0.41666666666666669</v>
      </c>
      <c r="C20" s="73">
        <v>1808.3</v>
      </c>
      <c r="D20" s="73">
        <v>1859.6</v>
      </c>
      <c r="E20" s="71">
        <v>1</v>
      </c>
      <c r="F20" s="74">
        <v>0.37</v>
      </c>
      <c r="G20" s="63">
        <f t="shared" si="0"/>
        <v>51.299999999999955</v>
      </c>
      <c r="H20" s="64">
        <f t="shared" si="1"/>
        <v>0.63</v>
      </c>
      <c r="I20" s="88" t="s">
        <v>315</v>
      </c>
      <c r="J20" s="73" t="s">
        <v>77</v>
      </c>
      <c r="K20" s="73" t="s">
        <v>100</v>
      </c>
      <c r="L20" s="73" t="s">
        <v>89</v>
      </c>
      <c r="M20" s="63">
        <f t="shared" si="2"/>
        <v>141.22807017543872</v>
      </c>
      <c r="N20" s="70" t="s">
        <v>371</v>
      </c>
      <c r="O20"/>
      <c r="P20"/>
      <c r="Q20"/>
      <c r="R20"/>
      <c r="S20"/>
      <c r="X20"/>
    </row>
    <row r="21" spans="1:24" ht="14.1" customHeight="1" x14ac:dyDescent="0.25">
      <c r="A21" s="59">
        <v>44165</v>
      </c>
      <c r="B21" s="95" t="s">
        <v>310</v>
      </c>
      <c r="C21" s="73">
        <v>1771.9</v>
      </c>
      <c r="D21" s="73">
        <v>1808.1</v>
      </c>
      <c r="E21" s="71">
        <v>1</v>
      </c>
      <c r="F21" s="74">
        <v>0.56000000000000005</v>
      </c>
      <c r="G21" s="63">
        <f t="shared" si="0"/>
        <v>36.199999999999818</v>
      </c>
      <c r="H21" s="64">
        <f t="shared" si="1"/>
        <v>0.43999999999999995</v>
      </c>
      <c r="I21" s="88" t="s">
        <v>175</v>
      </c>
      <c r="J21" s="73" t="s">
        <v>77</v>
      </c>
      <c r="K21" s="73" t="s">
        <v>100</v>
      </c>
      <c r="L21" s="73"/>
      <c r="M21" s="63">
        <f t="shared" si="2"/>
        <v>139.77900552486258</v>
      </c>
      <c r="N21" s="70" t="s">
        <v>372</v>
      </c>
      <c r="O21"/>
      <c r="P21"/>
      <c r="Q21"/>
      <c r="R21"/>
      <c r="S21"/>
      <c r="X21"/>
    </row>
    <row r="22" spans="1:24" ht="14.1" customHeight="1" x14ac:dyDescent="0.25">
      <c r="A22" s="59">
        <v>44162</v>
      </c>
      <c r="B22" s="95" t="s">
        <v>302</v>
      </c>
      <c r="C22" s="73">
        <v>1744.5</v>
      </c>
      <c r="D22" s="73">
        <v>1771.9</v>
      </c>
      <c r="E22" s="71">
        <v>0.83</v>
      </c>
      <c r="F22" s="74">
        <v>0.53</v>
      </c>
      <c r="G22" s="63">
        <f t="shared" si="0"/>
        <v>27.400000000000091</v>
      </c>
      <c r="H22" s="64">
        <f t="shared" si="1"/>
        <v>0.29999999999999993</v>
      </c>
      <c r="I22" s="88" t="s">
        <v>196</v>
      </c>
      <c r="J22" s="73" t="s">
        <v>77</v>
      </c>
      <c r="K22" s="73" t="s">
        <v>100</v>
      </c>
      <c r="L22" s="73" t="s">
        <v>101</v>
      </c>
      <c r="M22" s="63">
        <f t="shared" si="2"/>
        <v>125.91240875912365</v>
      </c>
      <c r="N22" s="70" t="s">
        <v>373</v>
      </c>
      <c r="O22"/>
      <c r="P22"/>
      <c r="Q22"/>
      <c r="R22"/>
      <c r="S22"/>
      <c r="X22"/>
    </row>
    <row r="23" spans="1:24" ht="14.1" customHeight="1" x14ac:dyDescent="0.25">
      <c r="A23" s="61">
        <v>44162</v>
      </c>
      <c r="B23" s="62">
        <v>0.34027777777777773</v>
      </c>
      <c r="C23" s="63">
        <v>1704.9</v>
      </c>
      <c r="D23" s="63">
        <v>1719.6</v>
      </c>
      <c r="E23" s="64">
        <v>0.74</v>
      </c>
      <c r="F23" s="64">
        <v>0.51</v>
      </c>
      <c r="G23" s="63">
        <f t="shared" si="0"/>
        <v>14.699999999999818</v>
      </c>
      <c r="H23" s="64">
        <f t="shared" si="1"/>
        <v>0.22999999999999998</v>
      </c>
      <c r="I23" s="12" t="s">
        <v>186</v>
      </c>
      <c r="J23" s="63" t="s">
        <v>77</v>
      </c>
      <c r="K23" s="63" t="s">
        <v>100</v>
      </c>
      <c r="L23" s="63" t="s">
        <v>101</v>
      </c>
      <c r="M23" s="63">
        <f t="shared" si="2"/>
        <v>179.93197278911785</v>
      </c>
      <c r="N23" s="70" t="s">
        <v>374</v>
      </c>
      <c r="O23"/>
      <c r="P23"/>
      <c r="Q23"/>
      <c r="R23"/>
      <c r="S23"/>
      <c r="X23"/>
    </row>
    <row r="24" spans="1:24" ht="14.1" customHeight="1" x14ac:dyDescent="0.25">
      <c r="A24" s="59">
        <v>44161</v>
      </c>
      <c r="B24" s="95" t="s">
        <v>311</v>
      </c>
      <c r="C24" s="73">
        <v>1673</v>
      </c>
      <c r="D24" s="73">
        <v>1690.2</v>
      </c>
      <c r="E24" s="73">
        <v>1</v>
      </c>
      <c r="F24" s="74">
        <v>0.73</v>
      </c>
      <c r="G24" s="63">
        <f t="shared" si="0"/>
        <v>17.200000000000045</v>
      </c>
      <c r="H24" s="64">
        <f t="shared" si="1"/>
        <v>0.27</v>
      </c>
      <c r="I24" s="88" t="s">
        <v>196</v>
      </c>
      <c r="J24" s="73" t="s">
        <v>77</v>
      </c>
      <c r="K24" s="73" t="s">
        <v>100</v>
      </c>
      <c r="L24" s="73"/>
      <c r="M24" s="63">
        <f t="shared" si="2"/>
        <v>180.52325581395303</v>
      </c>
      <c r="N24" s="70" t="s">
        <v>375</v>
      </c>
      <c r="O24"/>
      <c r="P24"/>
      <c r="Q24"/>
      <c r="R24"/>
      <c r="S24"/>
      <c r="X24"/>
    </row>
    <row r="25" spans="1:24" ht="14.1" customHeight="1" x14ac:dyDescent="0.25">
      <c r="A25" s="59">
        <v>44161</v>
      </c>
      <c r="B25" s="95" t="s">
        <v>303</v>
      </c>
      <c r="C25" s="73">
        <v>1669.6</v>
      </c>
      <c r="D25" s="73">
        <v>1672.9</v>
      </c>
      <c r="E25" s="73">
        <v>0.71</v>
      </c>
      <c r="F25" s="74">
        <v>0.67</v>
      </c>
      <c r="G25" s="63">
        <f t="shared" si="0"/>
        <v>3.3000000000001819</v>
      </c>
      <c r="H25" s="64">
        <f t="shared" si="1"/>
        <v>3.9999999999999925E-2</v>
      </c>
      <c r="I25" s="88" t="s">
        <v>304</v>
      </c>
      <c r="J25" s="73" t="s">
        <v>77</v>
      </c>
      <c r="K25" s="73" t="s">
        <v>100</v>
      </c>
      <c r="L25" s="73" t="s">
        <v>101</v>
      </c>
      <c r="M25" s="63">
        <f t="shared" si="2"/>
        <v>139.39393939393145</v>
      </c>
      <c r="N25" s="70" t="s">
        <v>376</v>
      </c>
      <c r="O25"/>
      <c r="P25"/>
      <c r="Q25"/>
      <c r="R25"/>
      <c r="S25"/>
      <c r="X25"/>
    </row>
    <row r="26" spans="1:24" ht="14.1" customHeight="1" x14ac:dyDescent="0.25">
      <c r="A26" s="61">
        <v>44161</v>
      </c>
      <c r="B26" s="62">
        <v>0.83333333333333337</v>
      </c>
      <c r="C26" s="63">
        <v>1690.2</v>
      </c>
      <c r="D26" s="63">
        <v>1704.9</v>
      </c>
      <c r="E26" s="64">
        <v>1</v>
      </c>
      <c r="F26" s="64">
        <v>0.74</v>
      </c>
      <c r="G26" s="63">
        <f t="shared" si="0"/>
        <v>14.700000000000045</v>
      </c>
      <c r="H26" s="64">
        <f t="shared" si="1"/>
        <v>0.26</v>
      </c>
      <c r="I26" s="12" t="s">
        <v>11</v>
      </c>
      <c r="J26" s="63" t="s">
        <v>77</v>
      </c>
      <c r="K26" s="63" t="s">
        <v>100</v>
      </c>
      <c r="L26" s="63" t="s">
        <v>101</v>
      </c>
      <c r="M26" s="63">
        <f t="shared" si="2"/>
        <v>203.40136054421706</v>
      </c>
      <c r="N26" s="70" t="s">
        <v>359</v>
      </c>
      <c r="O26"/>
      <c r="P26"/>
      <c r="Q26"/>
      <c r="R26"/>
      <c r="S26"/>
      <c r="X26"/>
    </row>
    <row r="27" spans="1:24" s="94" customFormat="1" ht="14.1" customHeight="1" x14ac:dyDescent="0.25">
      <c r="A27" s="61">
        <v>44159</v>
      </c>
      <c r="B27" s="62">
        <v>0.34375</v>
      </c>
      <c r="C27" s="70">
        <v>1535.2</v>
      </c>
      <c r="D27" s="70">
        <v>1550.8</v>
      </c>
      <c r="E27" s="71">
        <v>0.8</v>
      </c>
      <c r="F27" s="71">
        <v>0.53</v>
      </c>
      <c r="G27" s="63">
        <f t="shared" si="0"/>
        <v>15.599999999999909</v>
      </c>
      <c r="H27" s="64">
        <f t="shared" si="1"/>
        <v>0.27</v>
      </c>
      <c r="I27" s="89" t="s">
        <v>186</v>
      </c>
      <c r="J27" s="70" t="s">
        <v>77</v>
      </c>
      <c r="K27" s="70" t="s">
        <v>100</v>
      </c>
      <c r="L27" s="70" t="s">
        <v>101</v>
      </c>
      <c r="M27" s="63">
        <f t="shared" si="2"/>
        <v>199.03846153846271</v>
      </c>
      <c r="N27" s="70" t="s">
        <v>360</v>
      </c>
    </row>
    <row r="28" spans="1:24" s="94" customFormat="1" ht="14.1" customHeight="1" x14ac:dyDescent="0.25">
      <c r="A28" s="61">
        <v>44158</v>
      </c>
      <c r="B28" s="62">
        <v>0.77083333333333337</v>
      </c>
      <c r="C28" s="70">
        <v>1520.4</v>
      </c>
      <c r="D28" s="70">
        <v>1535.2</v>
      </c>
      <c r="E28" s="71">
        <v>1</v>
      </c>
      <c r="F28" s="71">
        <v>0.8</v>
      </c>
      <c r="G28" s="63">
        <f t="shared" si="0"/>
        <v>14.799999999999955</v>
      </c>
      <c r="H28" s="64">
        <f t="shared" si="1"/>
        <v>0.19999999999999996</v>
      </c>
      <c r="I28" s="89" t="s">
        <v>11</v>
      </c>
      <c r="J28" s="70" t="s">
        <v>77</v>
      </c>
      <c r="K28" s="70" t="s">
        <v>100</v>
      </c>
      <c r="L28" s="70" t="s">
        <v>101</v>
      </c>
      <c r="M28" s="63">
        <f t="shared" si="2"/>
        <v>155.40540540540584</v>
      </c>
      <c r="N28" s="70" t="s">
        <v>361</v>
      </c>
    </row>
    <row r="29" spans="1:24" s="94" customFormat="1" ht="14.1" customHeight="1" x14ac:dyDescent="0.25">
      <c r="A29" s="61">
        <v>44155</v>
      </c>
      <c r="B29" s="62">
        <v>0.51041666666666663</v>
      </c>
      <c r="C29" s="70">
        <v>1490.4</v>
      </c>
      <c r="D29" s="70">
        <v>1520.4</v>
      </c>
      <c r="E29" s="71">
        <v>1</v>
      </c>
      <c r="F29" s="71">
        <v>0.63</v>
      </c>
      <c r="G29" s="63">
        <f t="shared" si="0"/>
        <v>30</v>
      </c>
      <c r="H29" s="64">
        <f t="shared" si="1"/>
        <v>0.37</v>
      </c>
      <c r="I29" s="89" t="s">
        <v>298</v>
      </c>
      <c r="J29" s="70" t="s">
        <v>77</v>
      </c>
      <c r="K29" s="70" t="s">
        <v>81</v>
      </c>
      <c r="L29" s="70" t="s">
        <v>101</v>
      </c>
      <c r="M29" s="63">
        <f t="shared" si="2"/>
        <v>141.83333333333334</v>
      </c>
      <c r="N29" s="70" t="s">
        <v>362</v>
      </c>
    </row>
    <row r="30" spans="1:24" s="94" customFormat="1" ht="14.1" customHeight="1" x14ac:dyDescent="0.25">
      <c r="A30" s="61">
        <v>44154</v>
      </c>
      <c r="B30" s="62">
        <v>0.8125</v>
      </c>
      <c r="C30" s="70">
        <v>1460.9</v>
      </c>
      <c r="D30" s="70">
        <v>1475.7</v>
      </c>
      <c r="E30" s="71">
        <v>0.71</v>
      </c>
      <c r="F30" s="71">
        <v>0.47</v>
      </c>
      <c r="G30" s="63">
        <f t="shared" si="0"/>
        <v>14.799999999999955</v>
      </c>
      <c r="H30" s="64">
        <f t="shared" si="1"/>
        <v>0.24</v>
      </c>
      <c r="I30" s="89" t="s">
        <v>11</v>
      </c>
      <c r="J30" s="70" t="s">
        <v>77</v>
      </c>
      <c r="K30" s="70" t="s">
        <v>100</v>
      </c>
      <c r="L30" s="70" t="s">
        <v>101</v>
      </c>
      <c r="M30" s="63">
        <f t="shared" si="2"/>
        <v>186.48648648648705</v>
      </c>
      <c r="N30" s="70" t="s">
        <v>363</v>
      </c>
    </row>
    <row r="31" spans="1:24" s="94" customFormat="1" ht="14.1" customHeight="1" x14ac:dyDescent="0.25">
      <c r="A31" s="61">
        <v>44153</v>
      </c>
      <c r="B31" s="62">
        <v>0.3263888888888889</v>
      </c>
      <c r="C31" s="70">
        <v>1401</v>
      </c>
      <c r="D31" s="70">
        <v>1438</v>
      </c>
      <c r="E31" s="71">
        <v>0.74</v>
      </c>
      <c r="F31" s="71">
        <v>0.16</v>
      </c>
      <c r="G31" s="63">
        <f t="shared" si="0"/>
        <v>37</v>
      </c>
      <c r="H31" s="64">
        <f t="shared" si="1"/>
        <v>0.57999999999999996</v>
      </c>
      <c r="I31" s="89" t="s">
        <v>295</v>
      </c>
      <c r="J31" s="70" t="s">
        <v>77</v>
      </c>
      <c r="K31" s="70" t="s">
        <v>81</v>
      </c>
      <c r="L31" s="70" t="s">
        <v>101</v>
      </c>
      <c r="M31" s="63">
        <f t="shared" si="2"/>
        <v>180.27027027027026</v>
      </c>
      <c r="N31" s="70" t="s">
        <v>364</v>
      </c>
    </row>
    <row r="32" spans="1:24" s="94" customFormat="1" ht="14.1" customHeight="1" x14ac:dyDescent="0.25">
      <c r="A32" s="61">
        <v>44152</v>
      </c>
      <c r="B32" s="62">
        <v>0.5625</v>
      </c>
      <c r="C32" s="70">
        <v>1358</v>
      </c>
      <c r="D32" s="70">
        <v>1401</v>
      </c>
      <c r="E32" s="71">
        <v>0.57999999999999996</v>
      </c>
      <c r="F32" s="71">
        <v>7.0000000000000007E-2</v>
      </c>
      <c r="G32" s="63">
        <f t="shared" si="0"/>
        <v>43</v>
      </c>
      <c r="H32" s="64">
        <f t="shared" si="1"/>
        <v>0.51</v>
      </c>
      <c r="I32" s="89" t="s">
        <v>293</v>
      </c>
      <c r="J32" s="70" t="s">
        <v>77</v>
      </c>
      <c r="K32" s="70" t="s">
        <v>81</v>
      </c>
      <c r="L32" s="70" t="s">
        <v>101</v>
      </c>
      <c r="M32" s="63">
        <f t="shared" si="2"/>
        <v>136.3953488372093</v>
      </c>
      <c r="N32" s="70" t="s">
        <v>365</v>
      </c>
    </row>
    <row r="33" spans="1:14" s="94" customFormat="1" ht="14.1" customHeight="1" x14ac:dyDescent="0.25">
      <c r="A33" s="61">
        <v>44150</v>
      </c>
      <c r="B33" s="62">
        <v>0.58333333333333337</v>
      </c>
      <c r="C33" s="70">
        <v>1268</v>
      </c>
      <c r="D33" s="70">
        <v>1311</v>
      </c>
      <c r="E33" s="71">
        <v>1</v>
      </c>
      <c r="F33" s="71">
        <v>0.48</v>
      </c>
      <c r="G33" s="63">
        <f t="shared" si="0"/>
        <v>43</v>
      </c>
      <c r="H33" s="64">
        <f t="shared" si="1"/>
        <v>0.52</v>
      </c>
      <c r="I33" s="89" t="s">
        <v>291</v>
      </c>
      <c r="J33" s="70" t="s">
        <v>77</v>
      </c>
      <c r="K33" s="70" t="s">
        <v>100</v>
      </c>
      <c r="L33" s="70" t="s">
        <v>101</v>
      </c>
      <c r="M33" s="63">
        <f t="shared" si="2"/>
        <v>139.06976744186048</v>
      </c>
      <c r="N33" s="70" t="s">
        <v>366</v>
      </c>
    </row>
    <row r="34" spans="1:14" s="94" customFormat="1" ht="14.1" customHeight="1" x14ac:dyDescent="0.25">
      <c r="A34" s="61">
        <v>44149</v>
      </c>
      <c r="B34" s="62">
        <v>0.47916666666666669</v>
      </c>
      <c r="C34" s="70">
        <v>1254</v>
      </c>
      <c r="D34" s="70">
        <v>1268</v>
      </c>
      <c r="E34" s="71">
        <v>1</v>
      </c>
      <c r="F34" s="71">
        <v>0.81</v>
      </c>
      <c r="G34" s="63">
        <f t="shared" si="0"/>
        <v>14</v>
      </c>
      <c r="H34" s="64">
        <f t="shared" si="1"/>
        <v>0.18999999999999995</v>
      </c>
      <c r="I34" s="89" t="s">
        <v>207</v>
      </c>
      <c r="J34" s="70" t="s">
        <v>78</v>
      </c>
      <c r="K34" s="70" t="s">
        <v>100</v>
      </c>
      <c r="L34" s="70" t="s">
        <v>101</v>
      </c>
      <c r="M34" s="63">
        <f t="shared" si="2"/>
        <v>156.07142857142856</v>
      </c>
      <c r="N34" s="70" t="s">
        <v>367</v>
      </c>
    </row>
    <row r="35" spans="1:14" s="94" customFormat="1" ht="14.1" customHeight="1" x14ac:dyDescent="0.25">
      <c r="A35" s="61">
        <v>44148</v>
      </c>
      <c r="B35" s="62">
        <v>0.34375</v>
      </c>
      <c r="C35" s="63">
        <v>1239.8</v>
      </c>
      <c r="D35" s="63">
        <v>1254.5</v>
      </c>
      <c r="E35" s="64">
        <v>0.76</v>
      </c>
      <c r="F35" s="64">
        <v>0.59</v>
      </c>
      <c r="G35" s="63">
        <f t="shared" si="0"/>
        <v>14.700000000000045</v>
      </c>
      <c r="H35" s="64">
        <f t="shared" si="1"/>
        <v>0.17000000000000004</v>
      </c>
      <c r="I35" s="12" t="s">
        <v>186</v>
      </c>
      <c r="J35" s="63" t="s">
        <v>77</v>
      </c>
      <c r="K35" s="63" t="s">
        <v>100</v>
      </c>
      <c r="L35" s="63" t="s">
        <v>101</v>
      </c>
      <c r="M35" s="63">
        <f t="shared" si="2"/>
        <v>132.99319727891117</v>
      </c>
      <c r="N35" s="70" t="s">
        <v>368</v>
      </c>
    </row>
    <row r="36" spans="1:14" s="94" customFormat="1" ht="14.1" customHeight="1" x14ac:dyDescent="0.25">
      <c r="A36" s="61">
        <v>44147</v>
      </c>
      <c r="B36" s="62">
        <v>0.34375</v>
      </c>
      <c r="C36" s="63">
        <v>1654.9</v>
      </c>
      <c r="D36" s="63">
        <v>1669.9</v>
      </c>
      <c r="E36" s="64">
        <v>1</v>
      </c>
      <c r="F36" s="64">
        <v>0.77</v>
      </c>
      <c r="G36" s="63">
        <f t="shared" si="0"/>
        <v>15</v>
      </c>
      <c r="H36" s="64">
        <f t="shared" si="1"/>
        <v>0.22999999999999998</v>
      </c>
      <c r="I36" s="12" t="s">
        <v>186</v>
      </c>
      <c r="J36" s="63" t="s">
        <v>77</v>
      </c>
      <c r="K36" s="63" t="s">
        <v>100</v>
      </c>
      <c r="L36" s="63" t="s">
        <v>101</v>
      </c>
      <c r="M36" s="63">
        <f t="shared" si="2"/>
        <v>176.33333333333331</v>
      </c>
      <c r="N36" s="70" t="s">
        <v>369</v>
      </c>
    </row>
    <row r="37" spans="1:14" s="94" customFormat="1" ht="14.1" customHeight="1" x14ac:dyDescent="0.25">
      <c r="A37" s="61">
        <v>44147</v>
      </c>
      <c r="B37" s="62">
        <v>0.8125</v>
      </c>
      <c r="C37" s="63">
        <v>1640.3</v>
      </c>
      <c r="D37" s="63">
        <v>1654.9</v>
      </c>
      <c r="E37" s="64">
        <v>0.57999999999999996</v>
      </c>
      <c r="F37" s="64">
        <v>0.34</v>
      </c>
      <c r="G37" s="63">
        <f t="shared" si="0"/>
        <v>14.600000000000136</v>
      </c>
      <c r="H37" s="64">
        <f t="shared" si="1"/>
        <v>0.23999999999999994</v>
      </c>
      <c r="I37" s="12" t="s">
        <v>11</v>
      </c>
      <c r="J37" s="63" t="s">
        <v>77</v>
      </c>
      <c r="K37" s="63" t="s">
        <v>100</v>
      </c>
      <c r="L37" s="63" t="s">
        <v>101</v>
      </c>
      <c r="M37" s="63">
        <f t="shared" si="2"/>
        <v>189.04109589040917</v>
      </c>
      <c r="N37" s="70" t="s">
        <v>370</v>
      </c>
    </row>
    <row r="38" spans="1:14" s="94" customFormat="1" ht="14.1" customHeight="1" x14ac:dyDescent="0.25">
      <c r="A38" s="61">
        <v>44147</v>
      </c>
      <c r="B38" s="62">
        <v>0.51041666666666663</v>
      </c>
      <c r="C38" s="63">
        <v>1197.9000000000001</v>
      </c>
      <c r="D38" s="63">
        <v>1225.0999999999999</v>
      </c>
      <c r="E38" s="64">
        <v>0.81</v>
      </c>
      <c r="F38" s="64">
        <v>0.49</v>
      </c>
      <c r="G38" s="63">
        <f t="shared" si="0"/>
        <v>27.199999999999818</v>
      </c>
      <c r="H38" s="64">
        <f t="shared" si="1"/>
        <v>0.32000000000000006</v>
      </c>
      <c r="I38" s="12" t="s">
        <v>197</v>
      </c>
      <c r="J38" s="63" t="s">
        <v>77</v>
      </c>
      <c r="K38" s="63" t="s">
        <v>81</v>
      </c>
      <c r="L38" s="63" t="s">
        <v>101</v>
      </c>
      <c r="M38" s="63">
        <f t="shared" si="2"/>
        <v>135.29411764705975</v>
      </c>
      <c r="N38" s="70" t="s">
        <v>371</v>
      </c>
    </row>
    <row r="39" spans="1:14" s="94" customFormat="1" ht="14.1" customHeight="1" x14ac:dyDescent="0.25">
      <c r="A39" s="61">
        <v>44147</v>
      </c>
      <c r="B39" s="62">
        <v>0.34375</v>
      </c>
      <c r="C39" s="63">
        <v>1183.2</v>
      </c>
      <c r="D39" s="63">
        <v>1197.9000000000001</v>
      </c>
      <c r="E39" s="64">
        <v>1</v>
      </c>
      <c r="F39" s="64">
        <v>0.81</v>
      </c>
      <c r="G39" s="63">
        <f t="shared" si="0"/>
        <v>14.700000000000045</v>
      </c>
      <c r="H39" s="64">
        <f t="shared" si="1"/>
        <v>0.18999999999999995</v>
      </c>
      <c r="I39" s="12" t="s">
        <v>186</v>
      </c>
      <c r="J39" s="63" t="s">
        <v>77</v>
      </c>
      <c r="K39" s="63" t="s">
        <v>100</v>
      </c>
      <c r="L39" s="63" t="s">
        <v>101</v>
      </c>
      <c r="M39" s="63">
        <f t="shared" si="2"/>
        <v>148.63945578231244</v>
      </c>
      <c r="N39" s="70" t="s">
        <v>372</v>
      </c>
    </row>
    <row r="40" spans="1:14" s="94" customFormat="1" ht="14.1" customHeight="1" x14ac:dyDescent="0.25">
      <c r="A40" s="61">
        <v>44147</v>
      </c>
      <c r="B40" s="62">
        <v>0.8125</v>
      </c>
      <c r="C40" s="63">
        <v>1225.0999999999999</v>
      </c>
      <c r="D40" s="63">
        <v>1239.8</v>
      </c>
      <c r="E40" s="64">
        <v>1</v>
      </c>
      <c r="F40" s="64">
        <v>0.76</v>
      </c>
      <c r="G40" s="63">
        <f t="shared" si="0"/>
        <v>14.700000000000045</v>
      </c>
      <c r="H40" s="64">
        <f t="shared" si="1"/>
        <v>0.24</v>
      </c>
      <c r="I40" s="12" t="s">
        <v>11</v>
      </c>
      <c r="J40" s="63" t="s">
        <v>77</v>
      </c>
      <c r="K40" s="63" t="s">
        <v>100</v>
      </c>
      <c r="L40" s="63" t="s">
        <v>101</v>
      </c>
      <c r="M40" s="63">
        <f t="shared" si="2"/>
        <v>187.75510204081573</v>
      </c>
      <c r="N40" s="70" t="s">
        <v>373</v>
      </c>
    </row>
    <row r="41" spans="1:14" s="94" customFormat="1" ht="14.1" customHeight="1" x14ac:dyDescent="0.25">
      <c r="A41" s="61">
        <v>44145</v>
      </c>
      <c r="B41" s="62">
        <v>0.8125</v>
      </c>
      <c r="C41" s="63">
        <v>1156.5</v>
      </c>
      <c r="D41" s="63">
        <v>1183.2</v>
      </c>
      <c r="E41" s="64">
        <v>1</v>
      </c>
      <c r="F41" s="64">
        <v>0.57999999999999996</v>
      </c>
      <c r="G41" s="63">
        <f t="shared" si="0"/>
        <v>26.700000000000045</v>
      </c>
      <c r="H41" s="64">
        <f t="shared" si="1"/>
        <v>0.42000000000000004</v>
      </c>
      <c r="I41" s="12" t="s">
        <v>289</v>
      </c>
      <c r="J41" s="63" t="s">
        <v>77</v>
      </c>
      <c r="K41" s="63" t="s">
        <v>100</v>
      </c>
      <c r="L41" s="63" t="s">
        <v>101</v>
      </c>
      <c r="M41" s="63">
        <f t="shared" si="2"/>
        <v>180.89887640449408</v>
      </c>
      <c r="N41" s="70" t="s">
        <v>374</v>
      </c>
    </row>
    <row r="42" spans="1:14" s="94" customFormat="1" ht="14.1" customHeight="1" x14ac:dyDescent="0.25">
      <c r="A42" s="61">
        <v>44145</v>
      </c>
      <c r="B42" s="62">
        <v>0.34375</v>
      </c>
      <c r="C42" s="63">
        <v>1141.8</v>
      </c>
      <c r="D42" s="63">
        <v>1156.5</v>
      </c>
      <c r="E42" s="64">
        <v>1</v>
      </c>
      <c r="F42" s="64">
        <v>0.82</v>
      </c>
      <c r="G42" s="63">
        <f t="shared" si="0"/>
        <v>14.700000000000045</v>
      </c>
      <c r="H42" s="64">
        <f t="shared" ref="H42:H73" si="3">E42-F42</f>
        <v>0.18000000000000005</v>
      </c>
      <c r="I42" s="12" t="s">
        <v>186</v>
      </c>
      <c r="J42" s="63" t="s">
        <v>77</v>
      </c>
      <c r="K42" s="63" t="s">
        <v>100</v>
      </c>
      <c r="L42" s="63" t="s">
        <v>101</v>
      </c>
      <c r="M42" s="63">
        <f t="shared" ref="M42:M73" si="4">H42*$M$5/G42*1000</f>
        <v>140.81632653061186</v>
      </c>
      <c r="N42" s="70" t="s">
        <v>375</v>
      </c>
    </row>
    <row r="43" spans="1:14" s="94" customFormat="1" ht="14.1" customHeight="1" x14ac:dyDescent="0.25">
      <c r="A43" s="61">
        <v>44144</v>
      </c>
      <c r="B43" s="62">
        <v>0.80208333333333337</v>
      </c>
      <c r="C43" s="63">
        <v>1127</v>
      </c>
      <c r="D43" s="63">
        <v>1141.8</v>
      </c>
      <c r="E43" s="64">
        <v>1</v>
      </c>
      <c r="F43" s="64">
        <v>0.77</v>
      </c>
      <c r="G43" s="63">
        <f t="shared" si="0"/>
        <v>14.799999999999955</v>
      </c>
      <c r="H43" s="64">
        <f t="shared" si="3"/>
        <v>0.22999999999999998</v>
      </c>
      <c r="I43" s="12" t="s">
        <v>11</v>
      </c>
      <c r="J43" s="63" t="s">
        <v>77</v>
      </c>
      <c r="K43" s="63" t="s">
        <v>100</v>
      </c>
      <c r="L43" s="63" t="s">
        <v>101</v>
      </c>
      <c r="M43" s="63">
        <f t="shared" si="4"/>
        <v>178.71621621621674</v>
      </c>
      <c r="N43" s="70" t="s">
        <v>376</v>
      </c>
    </row>
    <row r="44" spans="1:14" s="94" customFormat="1" ht="14.1" customHeight="1" x14ac:dyDescent="0.25">
      <c r="A44" s="61">
        <v>44141</v>
      </c>
      <c r="B44" s="62">
        <v>0.34375</v>
      </c>
      <c r="C44" s="63">
        <v>1112.3</v>
      </c>
      <c r="D44" s="63">
        <v>1127</v>
      </c>
      <c r="E44" s="64">
        <v>0.81</v>
      </c>
      <c r="F44" s="64">
        <v>0.63</v>
      </c>
      <c r="G44" s="63">
        <f t="shared" si="0"/>
        <v>14.700000000000045</v>
      </c>
      <c r="H44" s="64">
        <f t="shared" si="3"/>
        <v>0.18000000000000005</v>
      </c>
      <c r="I44" s="12" t="s">
        <v>186</v>
      </c>
      <c r="J44" s="63" t="s">
        <v>77</v>
      </c>
      <c r="K44" s="63" t="s">
        <v>100</v>
      </c>
      <c r="L44" s="63" t="s">
        <v>101</v>
      </c>
      <c r="M44" s="63">
        <f t="shared" si="4"/>
        <v>140.81632653061186</v>
      </c>
      <c r="N44" s="70" t="s">
        <v>359</v>
      </c>
    </row>
    <row r="45" spans="1:14" s="94" customFormat="1" ht="14.1" customHeight="1" x14ac:dyDescent="0.25">
      <c r="A45" s="61">
        <v>44140</v>
      </c>
      <c r="B45" s="62">
        <v>0.80208333333333337</v>
      </c>
      <c r="C45" s="63">
        <v>1097.5</v>
      </c>
      <c r="D45" s="63">
        <v>1112.3</v>
      </c>
      <c r="E45" s="64">
        <v>1</v>
      </c>
      <c r="F45" s="64">
        <v>0.81</v>
      </c>
      <c r="G45" s="63">
        <f t="shared" si="0"/>
        <v>14.799999999999955</v>
      </c>
      <c r="H45" s="64">
        <f t="shared" si="3"/>
        <v>0.18999999999999995</v>
      </c>
      <c r="I45" s="12" t="s">
        <v>11</v>
      </c>
      <c r="J45" s="63" t="s">
        <v>77</v>
      </c>
      <c r="K45" s="63" t="s">
        <v>100</v>
      </c>
      <c r="L45" s="63" t="s">
        <v>101</v>
      </c>
      <c r="M45" s="63">
        <f t="shared" si="4"/>
        <v>147.63513513513556</v>
      </c>
      <c r="N45" s="70" t="s">
        <v>360</v>
      </c>
    </row>
    <row r="46" spans="1:14" s="94" customFormat="1" ht="14.1" customHeight="1" x14ac:dyDescent="0.25">
      <c r="A46" s="61">
        <v>44140</v>
      </c>
      <c r="B46" s="62">
        <v>0.34375</v>
      </c>
      <c r="C46" s="63">
        <v>1081.8</v>
      </c>
      <c r="D46" s="63">
        <v>1097.5</v>
      </c>
      <c r="E46" s="64">
        <v>0.66</v>
      </c>
      <c r="F46" s="64">
        <v>0.47</v>
      </c>
      <c r="G46" s="63">
        <f t="shared" si="0"/>
        <v>15.700000000000045</v>
      </c>
      <c r="H46" s="64">
        <f t="shared" si="3"/>
        <v>0.19000000000000006</v>
      </c>
      <c r="I46" s="12" t="s">
        <v>186</v>
      </c>
      <c r="J46" s="63" t="s">
        <v>77</v>
      </c>
      <c r="K46" s="63" t="s">
        <v>100</v>
      </c>
      <c r="L46" s="63" t="s">
        <v>101</v>
      </c>
      <c r="M46" s="63">
        <f t="shared" si="4"/>
        <v>139.17197452229263</v>
      </c>
      <c r="N46" s="70" t="s">
        <v>361</v>
      </c>
    </row>
    <row r="47" spans="1:14" s="94" customFormat="1" ht="14.1" customHeight="1" x14ac:dyDescent="0.25">
      <c r="A47" s="61">
        <v>44139</v>
      </c>
      <c r="B47" s="62">
        <v>0.76041666666666663</v>
      </c>
      <c r="C47" s="63">
        <v>1066.9000000000001</v>
      </c>
      <c r="D47" s="63">
        <v>1081.8</v>
      </c>
      <c r="E47" s="64">
        <v>0.84</v>
      </c>
      <c r="F47" s="64">
        <v>0.66</v>
      </c>
      <c r="G47" s="63">
        <f t="shared" si="0"/>
        <v>14.899999999999864</v>
      </c>
      <c r="H47" s="64">
        <f t="shared" si="3"/>
        <v>0.17999999999999994</v>
      </c>
      <c r="I47" s="12" t="s">
        <v>11</v>
      </c>
      <c r="J47" s="63" t="s">
        <v>77</v>
      </c>
      <c r="K47" s="63" t="s">
        <v>100</v>
      </c>
      <c r="L47" s="63" t="s">
        <v>101</v>
      </c>
      <c r="M47" s="63">
        <f t="shared" si="4"/>
        <v>138.92617449664553</v>
      </c>
      <c r="N47" s="70" t="s">
        <v>362</v>
      </c>
    </row>
    <row r="48" spans="1:14" s="94" customFormat="1" ht="14.1" customHeight="1" x14ac:dyDescent="0.25">
      <c r="A48" s="61">
        <v>44139</v>
      </c>
      <c r="B48" s="62">
        <v>0.51041666666666663</v>
      </c>
      <c r="C48" s="63">
        <v>1031.4000000000001</v>
      </c>
      <c r="D48" s="63">
        <v>1066.9000000000001</v>
      </c>
      <c r="E48" s="64">
        <v>0.59</v>
      </c>
      <c r="F48" s="64">
        <v>0.17</v>
      </c>
      <c r="G48" s="63">
        <f t="shared" si="0"/>
        <v>35.5</v>
      </c>
      <c r="H48" s="64">
        <f t="shared" si="3"/>
        <v>0.41999999999999993</v>
      </c>
      <c r="I48" s="12" t="s">
        <v>15</v>
      </c>
      <c r="J48" s="63" t="s">
        <v>77</v>
      </c>
      <c r="K48" s="63" t="s">
        <v>100</v>
      </c>
      <c r="L48" s="63" t="s">
        <v>101</v>
      </c>
      <c r="M48" s="63">
        <f t="shared" si="4"/>
        <v>136.05633802816899</v>
      </c>
      <c r="N48" s="70" t="s">
        <v>363</v>
      </c>
    </row>
    <row r="49" spans="1:14" s="94" customFormat="1" ht="14.1" customHeight="1" x14ac:dyDescent="0.25">
      <c r="A49" s="61">
        <v>44139</v>
      </c>
      <c r="B49" s="62">
        <v>0.34375</v>
      </c>
      <c r="C49" s="63">
        <v>1015.1</v>
      </c>
      <c r="D49" s="63">
        <v>1031.4000000000001</v>
      </c>
      <c r="E49" s="64">
        <v>0.77</v>
      </c>
      <c r="F49" s="64">
        <v>0.59</v>
      </c>
      <c r="G49" s="63">
        <f t="shared" si="0"/>
        <v>16.300000000000068</v>
      </c>
      <c r="H49" s="64">
        <f t="shared" si="3"/>
        <v>0.18000000000000005</v>
      </c>
      <c r="I49" s="12" t="s">
        <v>186</v>
      </c>
      <c r="J49" s="63" t="s">
        <v>77</v>
      </c>
      <c r="K49" s="63" t="s">
        <v>100</v>
      </c>
      <c r="L49" s="63" t="s">
        <v>101</v>
      </c>
      <c r="M49" s="63">
        <f t="shared" si="4"/>
        <v>126.99386503067436</v>
      </c>
      <c r="N49" s="70" t="s">
        <v>364</v>
      </c>
    </row>
    <row r="50" spans="1:14" s="94" customFormat="1" ht="14.1" customHeight="1" x14ac:dyDescent="0.25">
      <c r="A50" s="61">
        <v>44138</v>
      </c>
      <c r="B50" s="62">
        <v>0.82291666666666663</v>
      </c>
      <c r="C50" s="63">
        <v>1000.3</v>
      </c>
      <c r="D50" s="63">
        <v>1015.1</v>
      </c>
      <c r="E50" s="64">
        <v>1</v>
      </c>
      <c r="F50" s="64">
        <v>0.77</v>
      </c>
      <c r="G50" s="63">
        <f t="shared" si="0"/>
        <v>14.800000000000068</v>
      </c>
      <c r="H50" s="64">
        <f t="shared" si="3"/>
        <v>0.22999999999999998</v>
      </c>
      <c r="I50" s="12" t="s">
        <v>11</v>
      </c>
      <c r="J50" s="63" t="s">
        <v>77</v>
      </c>
      <c r="K50" s="63" t="s">
        <v>100</v>
      </c>
      <c r="L50" s="63" t="s">
        <v>101</v>
      </c>
      <c r="M50" s="63">
        <f t="shared" si="4"/>
        <v>178.71621621621537</v>
      </c>
      <c r="N50" s="70" t="s">
        <v>365</v>
      </c>
    </row>
    <row r="51" spans="1:14" s="63" customFormat="1" ht="14.1" customHeight="1" x14ac:dyDescent="0.25">
      <c r="A51" s="61">
        <v>44138</v>
      </c>
      <c r="B51" s="62">
        <v>0.34375</v>
      </c>
      <c r="C51" s="63">
        <v>985.6</v>
      </c>
      <c r="D51" s="63">
        <v>1000.3</v>
      </c>
      <c r="E51" s="64">
        <v>0.82</v>
      </c>
      <c r="F51" s="64">
        <v>0.66</v>
      </c>
      <c r="G51" s="63">
        <f t="shared" si="0"/>
        <v>14.699999999999932</v>
      </c>
      <c r="H51" s="64">
        <f t="shared" si="3"/>
        <v>0.15999999999999992</v>
      </c>
      <c r="I51" s="12" t="s">
        <v>186</v>
      </c>
      <c r="J51" s="63" t="s">
        <v>77</v>
      </c>
      <c r="K51" s="63" t="s">
        <v>100</v>
      </c>
      <c r="L51" s="63" t="s">
        <v>101</v>
      </c>
      <c r="M51" s="63">
        <f t="shared" si="4"/>
        <v>125.1700680272114</v>
      </c>
      <c r="N51" s="70" t="s">
        <v>366</v>
      </c>
    </row>
    <row r="52" spans="1:14" s="63" customFormat="1" ht="14.1" customHeight="1" x14ac:dyDescent="0.25">
      <c r="A52" s="61">
        <v>44137</v>
      </c>
      <c r="B52" s="62">
        <v>0.76041666666666663</v>
      </c>
      <c r="C52" s="63">
        <v>970.6</v>
      </c>
      <c r="D52" s="63">
        <v>985.6</v>
      </c>
      <c r="E52" s="64">
        <v>1</v>
      </c>
      <c r="F52" s="64">
        <v>0.82</v>
      </c>
      <c r="G52" s="63">
        <f t="shared" si="0"/>
        <v>15</v>
      </c>
      <c r="H52" s="64">
        <f t="shared" si="3"/>
        <v>0.18000000000000005</v>
      </c>
      <c r="I52" s="12" t="s">
        <v>11</v>
      </c>
      <c r="J52" s="63" t="s">
        <v>77</v>
      </c>
      <c r="K52" s="63" t="s">
        <v>100</v>
      </c>
      <c r="L52" s="63" t="s">
        <v>101</v>
      </c>
      <c r="M52" s="63">
        <f t="shared" si="4"/>
        <v>138.00000000000003</v>
      </c>
      <c r="N52" s="70" t="s">
        <v>367</v>
      </c>
    </row>
    <row r="53" spans="1:14" s="63" customFormat="1" ht="14.1" customHeight="1" x14ac:dyDescent="0.25">
      <c r="A53" s="61">
        <v>44134</v>
      </c>
      <c r="B53" s="62">
        <v>0.34375</v>
      </c>
      <c r="C53" s="63">
        <v>941.6</v>
      </c>
      <c r="D53" s="63">
        <v>956.3</v>
      </c>
      <c r="E53" s="64">
        <v>0.81</v>
      </c>
      <c r="F53" s="64">
        <v>0.61</v>
      </c>
      <c r="G53" s="63">
        <f t="shared" si="0"/>
        <v>14.699999999999932</v>
      </c>
      <c r="H53" s="64">
        <f t="shared" si="3"/>
        <v>0.20000000000000007</v>
      </c>
      <c r="I53" s="12" t="s">
        <v>186</v>
      </c>
      <c r="J53" s="63" t="s">
        <v>77</v>
      </c>
      <c r="K53" s="63" t="s">
        <v>100</v>
      </c>
      <c r="L53" s="63" t="s">
        <v>101</v>
      </c>
      <c r="M53" s="63">
        <f t="shared" si="4"/>
        <v>156.46258503401438</v>
      </c>
      <c r="N53" s="70" t="s">
        <v>368</v>
      </c>
    </row>
    <row r="54" spans="1:14" s="63" customFormat="1" ht="14.1" customHeight="1" x14ac:dyDescent="0.25">
      <c r="A54" s="61">
        <v>44133</v>
      </c>
      <c r="B54" s="62">
        <v>0.77083333333333337</v>
      </c>
      <c r="C54" s="63">
        <v>956.3</v>
      </c>
      <c r="D54" s="63">
        <v>970.6</v>
      </c>
      <c r="E54" s="64">
        <v>0.61</v>
      </c>
      <c r="F54" s="64">
        <v>0.44</v>
      </c>
      <c r="G54" s="63">
        <f t="shared" si="0"/>
        <v>14.300000000000068</v>
      </c>
      <c r="H54" s="64">
        <f t="shared" si="3"/>
        <v>0.16999999999999998</v>
      </c>
      <c r="I54" s="12" t="s">
        <v>11</v>
      </c>
      <c r="J54" s="63" t="s">
        <v>77</v>
      </c>
      <c r="K54" s="63" t="s">
        <v>100</v>
      </c>
      <c r="L54" s="63" t="s">
        <v>101</v>
      </c>
      <c r="M54" s="63">
        <f t="shared" si="4"/>
        <v>136.71328671328607</v>
      </c>
      <c r="N54" s="70" t="s">
        <v>369</v>
      </c>
    </row>
    <row r="55" spans="1:14" s="63" customFormat="1" ht="14.1" customHeight="1" x14ac:dyDescent="0.25">
      <c r="A55" s="61">
        <v>44133</v>
      </c>
      <c r="B55" s="79">
        <v>0.50694444444444442</v>
      </c>
      <c r="C55" s="63">
        <v>928.5</v>
      </c>
      <c r="D55" s="63">
        <v>941.6</v>
      </c>
      <c r="E55" s="90">
        <v>0.27</v>
      </c>
      <c r="F55" s="64">
        <v>0.09</v>
      </c>
      <c r="G55" s="63">
        <v>13.100000000000023</v>
      </c>
      <c r="H55" s="64">
        <f t="shared" si="3"/>
        <v>0.18000000000000002</v>
      </c>
      <c r="I55" s="12" t="s">
        <v>279</v>
      </c>
      <c r="J55" s="63" t="s">
        <v>77</v>
      </c>
      <c r="K55" s="63" t="s">
        <v>81</v>
      </c>
      <c r="M55" s="63">
        <f t="shared" si="4"/>
        <v>158.01526717557226</v>
      </c>
      <c r="N55" s="70" t="s">
        <v>370</v>
      </c>
    </row>
    <row r="56" spans="1:14" s="63" customFormat="1" ht="14.1" customHeight="1" x14ac:dyDescent="0.25">
      <c r="A56" s="61">
        <v>44132</v>
      </c>
      <c r="B56" s="79">
        <v>0.5625</v>
      </c>
      <c r="C56" s="63">
        <v>880.1</v>
      </c>
      <c r="D56" s="63">
        <v>907.3</v>
      </c>
      <c r="E56" s="90">
        <v>0.69</v>
      </c>
      <c r="F56" s="64">
        <v>0.44</v>
      </c>
      <c r="G56" s="63">
        <v>27.199999999999932</v>
      </c>
      <c r="H56" s="64">
        <f t="shared" si="3"/>
        <v>0.24999999999999994</v>
      </c>
      <c r="I56" s="12" t="s">
        <v>278</v>
      </c>
      <c r="J56" s="63" t="s">
        <v>77</v>
      </c>
      <c r="K56" s="63" t="s">
        <v>100</v>
      </c>
      <c r="L56" s="63" t="s">
        <v>101</v>
      </c>
      <c r="M56" s="63">
        <f t="shared" si="4"/>
        <v>105.69852941176495</v>
      </c>
      <c r="N56" s="70" t="s">
        <v>371</v>
      </c>
    </row>
    <row r="57" spans="1:14" s="63" customFormat="1" ht="14.1" customHeight="1" x14ac:dyDescent="0.25">
      <c r="A57" s="61">
        <v>44128</v>
      </c>
      <c r="B57" s="99" t="s">
        <v>294</v>
      </c>
      <c r="C57" s="70">
        <v>847</v>
      </c>
      <c r="D57" s="70">
        <v>880</v>
      </c>
      <c r="E57" s="71">
        <v>0.96</v>
      </c>
      <c r="F57" s="71">
        <v>0.43</v>
      </c>
      <c r="G57" s="63">
        <f>D57-C57</f>
        <v>33</v>
      </c>
      <c r="H57" s="64">
        <f t="shared" si="3"/>
        <v>0.53</v>
      </c>
      <c r="I57" s="89" t="s">
        <v>295</v>
      </c>
      <c r="J57" s="70" t="s">
        <v>77</v>
      </c>
      <c r="K57" s="70" t="s">
        <v>81</v>
      </c>
      <c r="L57" s="70" t="s">
        <v>101</v>
      </c>
      <c r="M57" s="63">
        <f t="shared" si="4"/>
        <v>184.69696969696972</v>
      </c>
      <c r="N57" s="70" t="s">
        <v>372</v>
      </c>
    </row>
    <row r="58" spans="1:14" s="63" customFormat="1" ht="14.1" customHeight="1" x14ac:dyDescent="0.25">
      <c r="A58" s="61">
        <v>44127</v>
      </c>
      <c r="B58" s="79">
        <v>0.58333333333333337</v>
      </c>
      <c r="C58" s="63">
        <v>737</v>
      </c>
      <c r="D58" s="63">
        <v>757</v>
      </c>
      <c r="E58" s="64">
        <v>1</v>
      </c>
      <c r="F58" s="64">
        <v>0.75</v>
      </c>
      <c r="G58" s="63">
        <v>20</v>
      </c>
      <c r="H58" s="64">
        <f t="shared" si="3"/>
        <v>0.25</v>
      </c>
      <c r="I58" s="12" t="s">
        <v>277</v>
      </c>
      <c r="J58" s="63" t="s">
        <v>77</v>
      </c>
      <c r="K58" s="63" t="s">
        <v>100</v>
      </c>
      <c r="M58" s="63">
        <f t="shared" si="4"/>
        <v>143.75</v>
      </c>
      <c r="N58" s="70" t="s">
        <v>373</v>
      </c>
    </row>
    <row r="59" spans="1:14" s="63" customFormat="1" ht="14.1" customHeight="1" x14ac:dyDescent="0.25">
      <c r="A59" s="61">
        <v>44126</v>
      </c>
      <c r="B59" s="110">
        <v>0.3263888888888889</v>
      </c>
      <c r="C59" s="70">
        <v>737</v>
      </c>
      <c r="D59" s="70">
        <v>799</v>
      </c>
      <c r="E59" s="71">
        <v>1</v>
      </c>
      <c r="F59" s="71">
        <v>0.26</v>
      </c>
      <c r="G59" s="63">
        <f>D59-C59</f>
        <v>62</v>
      </c>
      <c r="H59" s="64">
        <f t="shared" si="3"/>
        <v>0.74</v>
      </c>
      <c r="I59" s="89" t="s">
        <v>295</v>
      </c>
      <c r="J59" s="70" t="s">
        <v>77</v>
      </c>
      <c r="K59" s="70" t="s">
        <v>81</v>
      </c>
      <c r="L59" s="70" t="s">
        <v>101</v>
      </c>
      <c r="M59" s="63">
        <f t="shared" si="4"/>
        <v>137.25806451612905</v>
      </c>
      <c r="N59" s="70" t="s">
        <v>374</v>
      </c>
    </row>
    <row r="60" spans="1:14" s="63" customFormat="1" ht="14.1" customHeight="1" x14ac:dyDescent="0.25">
      <c r="A60" s="61">
        <v>44125</v>
      </c>
      <c r="B60" s="110">
        <v>0.3263888888888889</v>
      </c>
      <c r="C60" s="70">
        <v>682</v>
      </c>
      <c r="D60" s="70">
        <v>737</v>
      </c>
      <c r="E60" s="71">
        <v>1</v>
      </c>
      <c r="F60" s="71">
        <v>0.26</v>
      </c>
      <c r="G60" s="63">
        <f>D60-C60</f>
        <v>55</v>
      </c>
      <c r="H60" s="64">
        <f t="shared" si="3"/>
        <v>0.74</v>
      </c>
      <c r="I60" s="89" t="s">
        <v>295</v>
      </c>
      <c r="J60" s="70" t="s">
        <v>77</v>
      </c>
      <c r="K60" s="70" t="s">
        <v>81</v>
      </c>
      <c r="L60" s="70" t="s">
        <v>101</v>
      </c>
      <c r="M60" s="63">
        <f t="shared" si="4"/>
        <v>154.72727272727272</v>
      </c>
      <c r="N60" s="70" t="s">
        <v>375</v>
      </c>
    </row>
    <row r="61" spans="1:14" s="63" customFormat="1" ht="14.1" customHeight="1" x14ac:dyDescent="0.25">
      <c r="A61" s="83">
        <v>44125</v>
      </c>
      <c r="B61" s="92">
        <v>0.52083333333333337</v>
      </c>
      <c r="C61" s="82">
        <v>682.4</v>
      </c>
      <c r="D61" s="82">
        <v>737</v>
      </c>
      <c r="E61" s="64">
        <v>1</v>
      </c>
      <c r="F61" s="64">
        <v>0.26</v>
      </c>
      <c r="G61" s="63">
        <v>54.600000000000023</v>
      </c>
      <c r="H61" s="64">
        <f t="shared" si="3"/>
        <v>0.74</v>
      </c>
      <c r="I61" s="12" t="s">
        <v>272</v>
      </c>
      <c r="J61" s="63" t="s">
        <v>77</v>
      </c>
      <c r="K61" s="63" t="s">
        <v>81</v>
      </c>
      <c r="M61" s="63">
        <f t="shared" si="4"/>
        <v>155.86080586080578</v>
      </c>
      <c r="N61" s="70" t="s">
        <v>376</v>
      </c>
    </row>
    <row r="62" spans="1:14" s="63" customFormat="1" ht="14.1" customHeight="1" x14ac:dyDescent="0.25">
      <c r="A62" s="83">
        <v>44125</v>
      </c>
      <c r="B62" s="93">
        <v>0.35416666666666669</v>
      </c>
      <c r="C62" s="82">
        <v>667.7</v>
      </c>
      <c r="D62" s="82">
        <v>682.4</v>
      </c>
      <c r="E62" s="64">
        <v>1</v>
      </c>
      <c r="F62" s="64">
        <v>0.82</v>
      </c>
      <c r="G62" s="63">
        <f>D62-C62</f>
        <v>14.699999999999932</v>
      </c>
      <c r="H62" s="64">
        <f t="shared" si="3"/>
        <v>0.18000000000000005</v>
      </c>
      <c r="I62" s="12" t="s">
        <v>186</v>
      </c>
      <c r="J62" s="63" t="s">
        <v>77</v>
      </c>
      <c r="K62" s="63" t="s">
        <v>100</v>
      </c>
      <c r="L62" s="63" t="s">
        <v>101</v>
      </c>
      <c r="M62" s="63">
        <f t="shared" si="4"/>
        <v>140.81632653061294</v>
      </c>
      <c r="N62" s="70" t="s">
        <v>359</v>
      </c>
    </row>
    <row r="63" spans="1:14" s="63" customFormat="1" ht="14.1" customHeight="1" x14ac:dyDescent="0.25">
      <c r="A63" s="61">
        <v>44124</v>
      </c>
      <c r="B63" s="79">
        <v>0.5625</v>
      </c>
      <c r="C63" s="63">
        <v>622.9</v>
      </c>
      <c r="D63" s="63">
        <v>653.1</v>
      </c>
      <c r="E63" s="90">
        <v>0.45</v>
      </c>
      <c r="F63" s="64">
        <v>0.12</v>
      </c>
      <c r="G63" s="63">
        <v>30.200000000000045</v>
      </c>
      <c r="H63" s="64">
        <f t="shared" si="3"/>
        <v>0.33</v>
      </c>
      <c r="I63" s="12" t="s">
        <v>274</v>
      </c>
      <c r="J63" s="63" t="s">
        <v>77</v>
      </c>
      <c r="K63" s="63" t="s">
        <v>100</v>
      </c>
      <c r="L63" s="63" t="s">
        <v>101</v>
      </c>
      <c r="M63" s="63">
        <f t="shared" si="4"/>
        <v>125.66225165562896</v>
      </c>
      <c r="N63" s="70" t="s">
        <v>360</v>
      </c>
    </row>
    <row r="64" spans="1:14" s="63" customFormat="1" ht="14.1" customHeight="1" x14ac:dyDescent="0.25">
      <c r="A64" s="83">
        <v>44124</v>
      </c>
      <c r="B64" s="92">
        <v>0.52083333333333337</v>
      </c>
      <c r="C64" s="82">
        <v>622.9</v>
      </c>
      <c r="D64" s="82">
        <v>653.1</v>
      </c>
      <c r="E64" s="90">
        <v>0.45</v>
      </c>
      <c r="F64" s="64">
        <v>0.12</v>
      </c>
      <c r="G64" s="63">
        <v>30.200000000000045</v>
      </c>
      <c r="H64" s="64">
        <f t="shared" si="3"/>
        <v>0.33</v>
      </c>
      <c r="I64" s="12" t="s">
        <v>271</v>
      </c>
      <c r="J64" s="63" t="s">
        <v>77</v>
      </c>
      <c r="K64" s="63" t="s">
        <v>100</v>
      </c>
      <c r="M64" s="63">
        <f t="shared" si="4"/>
        <v>125.66225165562896</v>
      </c>
      <c r="N64" s="70" t="s">
        <v>361</v>
      </c>
    </row>
    <row r="65" spans="1:14" s="63" customFormat="1" ht="14.1" customHeight="1" x14ac:dyDescent="0.25">
      <c r="A65" s="83">
        <v>44124</v>
      </c>
      <c r="B65" s="92">
        <v>0.5</v>
      </c>
      <c r="C65" s="82">
        <v>597.4</v>
      </c>
      <c r="D65" s="82">
        <v>622.9</v>
      </c>
      <c r="E65" s="90">
        <v>0.75</v>
      </c>
      <c r="F65" s="64">
        <v>0.44</v>
      </c>
      <c r="G65" s="63">
        <v>25.5</v>
      </c>
      <c r="H65" s="64">
        <f t="shared" si="3"/>
        <v>0.31</v>
      </c>
      <c r="I65" s="12" t="s">
        <v>212</v>
      </c>
      <c r="J65" s="63" t="s">
        <v>77</v>
      </c>
      <c r="K65" s="63" t="s">
        <v>100</v>
      </c>
      <c r="M65" s="63">
        <f t="shared" si="4"/>
        <v>139.80392156862746</v>
      </c>
      <c r="N65" s="70" t="s">
        <v>362</v>
      </c>
    </row>
    <row r="66" spans="1:14" s="63" customFormat="1" ht="14.1" customHeight="1" x14ac:dyDescent="0.25">
      <c r="A66" s="83">
        <v>44124</v>
      </c>
      <c r="B66" s="79">
        <v>0.80208333333333337</v>
      </c>
      <c r="C66" s="82">
        <v>653.1</v>
      </c>
      <c r="D66" s="82">
        <v>667.7</v>
      </c>
      <c r="E66" s="64">
        <v>0.64</v>
      </c>
      <c r="F66" s="64">
        <v>0.46</v>
      </c>
      <c r="G66" s="63">
        <f>D66-C66</f>
        <v>14.600000000000023</v>
      </c>
      <c r="H66" s="64">
        <f t="shared" si="3"/>
        <v>0.18</v>
      </c>
      <c r="I66" s="12" t="s">
        <v>11</v>
      </c>
      <c r="J66" s="63" t="s">
        <v>77</v>
      </c>
      <c r="K66" s="63" t="s">
        <v>100</v>
      </c>
      <c r="L66" s="63" t="s">
        <v>101</v>
      </c>
      <c r="M66" s="63">
        <f t="shared" si="4"/>
        <v>141.780821917808</v>
      </c>
      <c r="N66" s="70" t="s">
        <v>363</v>
      </c>
    </row>
    <row r="67" spans="1:14" s="63" customFormat="1" ht="14.1" customHeight="1" x14ac:dyDescent="0.25">
      <c r="A67" s="83">
        <v>44124</v>
      </c>
      <c r="B67" s="79">
        <v>0.45833333333333331</v>
      </c>
      <c r="C67" s="82">
        <v>569.4</v>
      </c>
      <c r="D67" s="82">
        <v>597.4</v>
      </c>
      <c r="E67" s="64">
        <v>1</v>
      </c>
      <c r="F67" s="64">
        <v>0.64</v>
      </c>
      <c r="G67" s="63">
        <v>28</v>
      </c>
      <c r="H67" s="64">
        <f t="shared" si="3"/>
        <v>0.36</v>
      </c>
      <c r="I67" s="12" t="s">
        <v>264</v>
      </c>
      <c r="J67" s="63" t="s">
        <v>77</v>
      </c>
      <c r="K67" s="63" t="s">
        <v>100</v>
      </c>
      <c r="L67" s="63" t="s">
        <v>101</v>
      </c>
      <c r="M67" s="63">
        <f t="shared" si="4"/>
        <v>147.85714285714286</v>
      </c>
      <c r="N67" s="70" t="s">
        <v>364</v>
      </c>
    </row>
    <row r="68" spans="1:14" s="63" customFormat="1" ht="14.1" customHeight="1" x14ac:dyDescent="0.25">
      <c r="A68" s="83">
        <v>44123</v>
      </c>
      <c r="B68" s="79">
        <v>0.54166666666666663</v>
      </c>
      <c r="C68" s="82">
        <v>522.1</v>
      </c>
      <c r="D68" s="82">
        <v>569.4</v>
      </c>
      <c r="E68" s="64">
        <v>1</v>
      </c>
      <c r="F68" s="64">
        <v>0.42</v>
      </c>
      <c r="G68" s="63">
        <v>47.299999999999955</v>
      </c>
      <c r="H68" s="64">
        <f t="shared" si="3"/>
        <v>0.58000000000000007</v>
      </c>
      <c r="I68" s="12" t="s">
        <v>263</v>
      </c>
      <c r="J68" s="63" t="s">
        <v>77</v>
      </c>
      <c r="K68" s="63" t="s">
        <v>81</v>
      </c>
      <c r="L68" s="63" t="s">
        <v>101</v>
      </c>
      <c r="M68" s="63">
        <f t="shared" si="4"/>
        <v>141.01479915433418</v>
      </c>
      <c r="N68" s="70" t="s">
        <v>365</v>
      </c>
    </row>
    <row r="69" spans="1:14" s="63" customFormat="1" ht="14.1" customHeight="1" x14ac:dyDescent="0.25">
      <c r="A69" s="83">
        <v>44120</v>
      </c>
      <c r="B69" s="79">
        <v>0.625</v>
      </c>
      <c r="C69" s="82">
        <v>499</v>
      </c>
      <c r="D69" s="82">
        <v>514.9</v>
      </c>
      <c r="E69" s="90">
        <v>0.59</v>
      </c>
      <c r="F69" s="64">
        <v>0.38</v>
      </c>
      <c r="G69" s="63">
        <v>15.899999999999977</v>
      </c>
      <c r="H69" s="64">
        <f t="shared" si="3"/>
        <v>0.20999999999999996</v>
      </c>
      <c r="I69" s="12" t="s">
        <v>270</v>
      </c>
      <c r="J69" s="63" t="s">
        <v>77</v>
      </c>
      <c r="K69" s="63" t="s">
        <v>100</v>
      </c>
      <c r="M69" s="63">
        <f t="shared" si="4"/>
        <v>151.88679245283038</v>
      </c>
      <c r="N69" s="70" t="s">
        <v>366</v>
      </c>
    </row>
    <row r="70" spans="1:14" s="63" customFormat="1" ht="14.1" customHeight="1" x14ac:dyDescent="0.25">
      <c r="A70" s="83">
        <v>44120</v>
      </c>
      <c r="B70" s="79">
        <v>0.66666666666666663</v>
      </c>
      <c r="C70" s="82">
        <v>514.9</v>
      </c>
      <c r="D70" s="82">
        <v>522.1</v>
      </c>
      <c r="E70" s="90">
        <v>0.38</v>
      </c>
      <c r="F70" s="64">
        <v>0.28999999999999998</v>
      </c>
      <c r="G70" s="63">
        <v>7.2000000000000455</v>
      </c>
      <c r="H70" s="64">
        <f t="shared" si="3"/>
        <v>9.0000000000000024E-2</v>
      </c>
      <c r="I70" s="12" t="s">
        <v>186</v>
      </c>
      <c r="J70" s="63" t="s">
        <v>77</v>
      </c>
      <c r="K70" s="63" t="s">
        <v>100</v>
      </c>
      <c r="M70" s="63">
        <f t="shared" si="4"/>
        <v>143.74999999999915</v>
      </c>
      <c r="N70" s="70" t="s">
        <v>367</v>
      </c>
    </row>
    <row r="71" spans="1:14" s="63" customFormat="1" ht="14.1" customHeight="1" x14ac:dyDescent="0.25">
      <c r="A71" s="83">
        <v>44120</v>
      </c>
      <c r="B71" s="79">
        <v>0.45833333333333331</v>
      </c>
      <c r="C71" s="82">
        <v>465.7</v>
      </c>
      <c r="D71" s="82">
        <v>499.8</v>
      </c>
      <c r="E71" s="64">
        <v>1</v>
      </c>
      <c r="F71" s="64">
        <v>0.59</v>
      </c>
      <c r="G71" s="63">
        <v>34.100000000000023</v>
      </c>
      <c r="H71" s="64">
        <f t="shared" si="3"/>
        <v>0.41000000000000003</v>
      </c>
      <c r="I71" s="12" t="s">
        <v>152</v>
      </c>
      <c r="J71" s="63" t="s">
        <v>77</v>
      </c>
      <c r="K71" s="63" t="s">
        <v>100</v>
      </c>
      <c r="M71" s="63">
        <f t="shared" si="4"/>
        <v>138.26979472140755</v>
      </c>
      <c r="N71" s="70" t="s">
        <v>368</v>
      </c>
    </row>
    <row r="72" spans="1:14" s="63" customFormat="1" ht="14.1" customHeight="1" x14ac:dyDescent="0.25">
      <c r="A72" s="61">
        <v>44119</v>
      </c>
      <c r="B72" s="110">
        <v>0.3263888888888889</v>
      </c>
      <c r="C72" s="70">
        <v>374</v>
      </c>
      <c r="D72" s="70">
        <v>408</v>
      </c>
      <c r="E72" s="71">
        <v>1</v>
      </c>
      <c r="F72" s="71">
        <v>0.54</v>
      </c>
      <c r="G72" s="63">
        <f>D72-C72</f>
        <v>34</v>
      </c>
      <c r="H72" s="64">
        <f t="shared" si="3"/>
        <v>0.45999999999999996</v>
      </c>
      <c r="I72" s="89" t="s">
        <v>295</v>
      </c>
      <c r="J72" s="70" t="s">
        <v>77</v>
      </c>
      <c r="K72" s="70" t="s">
        <v>81</v>
      </c>
      <c r="L72" s="70" t="s">
        <v>101</v>
      </c>
      <c r="M72" s="63">
        <f t="shared" si="4"/>
        <v>155.58823529411762</v>
      </c>
      <c r="N72" s="70" t="s">
        <v>369</v>
      </c>
    </row>
    <row r="73" spans="1:14" s="63" customFormat="1" ht="14.1" customHeight="1" x14ac:dyDescent="0.25">
      <c r="A73" s="83">
        <v>44119</v>
      </c>
      <c r="B73" s="79">
        <v>0.58333333333333337</v>
      </c>
      <c r="C73" s="82">
        <v>408</v>
      </c>
      <c r="D73" s="82">
        <v>462</v>
      </c>
      <c r="E73" s="90">
        <v>0.88</v>
      </c>
      <c r="F73" s="64">
        <v>0.25</v>
      </c>
      <c r="G73" s="63">
        <v>54</v>
      </c>
      <c r="H73" s="64">
        <f t="shared" si="3"/>
        <v>0.63</v>
      </c>
      <c r="I73" s="12" t="s">
        <v>258</v>
      </c>
      <c r="J73" s="63" t="s">
        <v>77</v>
      </c>
      <c r="K73" s="63" t="s">
        <v>100</v>
      </c>
      <c r="L73" s="63" t="s">
        <v>101</v>
      </c>
      <c r="M73" s="63">
        <f t="shared" si="4"/>
        <v>134.16666666666666</v>
      </c>
      <c r="N73" s="70" t="s">
        <v>370</v>
      </c>
    </row>
    <row r="74" spans="1:14" s="63" customFormat="1" ht="14.1" customHeight="1" x14ac:dyDescent="0.25">
      <c r="A74" s="61">
        <v>44118</v>
      </c>
      <c r="B74" s="110">
        <v>0.3263888888888889</v>
      </c>
      <c r="C74" s="70">
        <v>341</v>
      </c>
      <c r="D74" s="70">
        <v>374</v>
      </c>
      <c r="E74" s="71">
        <v>0.5</v>
      </c>
      <c r="F74" s="71">
        <v>0.09</v>
      </c>
      <c r="G74" s="63">
        <f>D74-C74</f>
        <v>33</v>
      </c>
      <c r="H74" s="64">
        <f t="shared" ref="H74:H101" si="5">E74-F74</f>
        <v>0.41000000000000003</v>
      </c>
      <c r="I74" s="89" t="s">
        <v>295</v>
      </c>
      <c r="J74" s="70" t="s">
        <v>77</v>
      </c>
      <c r="K74" s="70" t="s">
        <v>81</v>
      </c>
      <c r="L74" s="70" t="s">
        <v>101</v>
      </c>
      <c r="M74" s="63">
        <f t="shared" ref="M74:M105" si="6">H74*$M$5/G74*1000</f>
        <v>142.8787878787879</v>
      </c>
      <c r="N74" s="70" t="s">
        <v>371</v>
      </c>
    </row>
    <row r="75" spans="1:14" s="63" customFormat="1" ht="14.1" customHeight="1" x14ac:dyDescent="0.25">
      <c r="A75" s="61">
        <v>44118</v>
      </c>
      <c r="B75" s="110">
        <v>0.30555555555555552</v>
      </c>
      <c r="C75" s="70">
        <v>285</v>
      </c>
      <c r="D75" s="70">
        <v>303</v>
      </c>
      <c r="E75" s="71">
        <v>0.94</v>
      </c>
      <c r="F75" s="71">
        <v>0.72</v>
      </c>
      <c r="G75" s="63">
        <f>D75-C75</f>
        <v>18</v>
      </c>
      <c r="H75" s="64">
        <f t="shared" si="5"/>
        <v>0.21999999999999997</v>
      </c>
      <c r="I75" s="89" t="s">
        <v>295</v>
      </c>
      <c r="J75" s="70" t="s">
        <v>77</v>
      </c>
      <c r="K75" s="70" t="s">
        <v>81</v>
      </c>
      <c r="L75" s="70" t="s">
        <v>101</v>
      </c>
      <c r="M75" s="63">
        <f t="shared" si="6"/>
        <v>140.55555555555554</v>
      </c>
      <c r="N75" s="70" t="s">
        <v>372</v>
      </c>
    </row>
    <row r="76" spans="1:14" s="63" customFormat="1" ht="14.1" customHeight="1" x14ac:dyDescent="0.25">
      <c r="A76" s="83">
        <v>44118</v>
      </c>
      <c r="B76" s="79">
        <v>0.5625</v>
      </c>
      <c r="C76" s="82">
        <v>303.2</v>
      </c>
      <c r="D76" s="82">
        <v>341.1</v>
      </c>
      <c r="E76" s="64">
        <v>0.9</v>
      </c>
      <c r="F76" s="64">
        <v>0.5</v>
      </c>
      <c r="G76" s="63">
        <v>37.900000000000034</v>
      </c>
      <c r="H76" s="64">
        <f t="shared" si="5"/>
        <v>0.4</v>
      </c>
      <c r="I76" s="12" t="s">
        <v>257</v>
      </c>
      <c r="J76" s="63" t="s">
        <v>77</v>
      </c>
      <c r="K76" s="63" t="s">
        <v>100</v>
      </c>
      <c r="L76" s="63" t="s">
        <v>101</v>
      </c>
      <c r="M76" s="63">
        <f t="shared" si="6"/>
        <v>121.37203166226904</v>
      </c>
      <c r="N76" s="70" t="s">
        <v>373</v>
      </c>
    </row>
    <row r="77" spans="1:14" s="63" customFormat="1" ht="14.1" customHeight="1" x14ac:dyDescent="0.25">
      <c r="A77" s="61">
        <v>44118</v>
      </c>
      <c r="B77" s="79">
        <v>0.35416666666666669</v>
      </c>
      <c r="C77" s="63">
        <v>259.2</v>
      </c>
      <c r="D77" s="63">
        <v>285.3</v>
      </c>
      <c r="E77" s="64">
        <v>1</v>
      </c>
      <c r="F77" s="64">
        <v>0.57999999999999996</v>
      </c>
      <c r="G77" s="63">
        <v>26.100000000000023</v>
      </c>
      <c r="H77" s="64">
        <f t="shared" si="5"/>
        <v>0.42000000000000004</v>
      </c>
      <c r="I77" s="12" t="s">
        <v>256</v>
      </c>
      <c r="J77" s="63" t="s">
        <v>77</v>
      </c>
      <c r="K77" s="63" t="s">
        <v>100</v>
      </c>
      <c r="L77" s="63" t="s">
        <v>101</v>
      </c>
      <c r="M77" s="63">
        <f t="shared" si="6"/>
        <v>185.05747126436768</v>
      </c>
      <c r="N77" s="70" t="s">
        <v>374</v>
      </c>
    </row>
    <row r="78" spans="1:14" s="63" customFormat="1" ht="14.1" customHeight="1" x14ac:dyDescent="0.25">
      <c r="A78" s="61">
        <v>44117</v>
      </c>
      <c r="B78" s="79">
        <v>0.66666666666666663</v>
      </c>
      <c r="C78" s="63">
        <v>213</v>
      </c>
      <c r="D78" s="63">
        <v>243.5</v>
      </c>
      <c r="E78" s="64">
        <v>0.87</v>
      </c>
      <c r="F78" s="64">
        <v>0.45</v>
      </c>
      <c r="G78" s="63">
        <v>30.5</v>
      </c>
      <c r="H78" s="64">
        <f t="shared" si="5"/>
        <v>0.42</v>
      </c>
      <c r="I78" s="12" t="s">
        <v>141</v>
      </c>
      <c r="J78" s="63" t="s">
        <v>77</v>
      </c>
      <c r="K78" s="63" t="s">
        <v>100</v>
      </c>
      <c r="M78" s="63">
        <f t="shared" si="6"/>
        <v>158.36065573770492</v>
      </c>
      <c r="N78" s="70" t="s">
        <v>375</v>
      </c>
    </row>
    <row r="79" spans="1:14" s="63" customFormat="1" ht="14.1" customHeight="1" x14ac:dyDescent="0.25">
      <c r="A79" s="61">
        <v>44117</v>
      </c>
      <c r="B79" s="79">
        <v>0.79166666666666663</v>
      </c>
      <c r="C79" s="63">
        <v>243.5</v>
      </c>
      <c r="D79" s="63">
        <v>259.2</v>
      </c>
      <c r="E79" s="64">
        <v>0.72</v>
      </c>
      <c r="F79" s="64">
        <v>0.55000000000000004</v>
      </c>
      <c r="G79" s="63">
        <v>15.699999999999989</v>
      </c>
      <c r="H79" s="64">
        <f t="shared" si="5"/>
        <v>0.16999999999999993</v>
      </c>
      <c r="I79" s="12" t="s">
        <v>11</v>
      </c>
      <c r="J79" s="63" t="s">
        <v>77</v>
      </c>
      <c r="K79" s="63" t="s">
        <v>100</v>
      </c>
      <c r="L79" s="63" t="s">
        <v>101</v>
      </c>
      <c r="M79" s="63">
        <f t="shared" si="6"/>
        <v>124.52229299363061</v>
      </c>
      <c r="N79" s="70" t="s">
        <v>376</v>
      </c>
    </row>
    <row r="80" spans="1:14" s="63" customFormat="1" ht="14.1" customHeight="1" x14ac:dyDescent="0.25">
      <c r="A80" s="61">
        <v>44112</v>
      </c>
      <c r="B80" s="110">
        <v>0.3263888888888889</v>
      </c>
      <c r="C80" s="70">
        <v>86</v>
      </c>
      <c r="D80" s="70">
        <v>130</v>
      </c>
      <c r="E80" s="71">
        <v>1</v>
      </c>
      <c r="F80" s="71">
        <v>0.43</v>
      </c>
      <c r="G80" s="63">
        <f>D80-C80</f>
        <v>44</v>
      </c>
      <c r="H80" s="64">
        <f t="shared" si="5"/>
        <v>0.57000000000000006</v>
      </c>
      <c r="I80" s="89" t="s">
        <v>295</v>
      </c>
      <c r="J80" s="70" t="s">
        <v>77</v>
      </c>
      <c r="K80" s="70" t="s">
        <v>81</v>
      </c>
      <c r="L80" s="70" t="s">
        <v>101</v>
      </c>
      <c r="M80" s="63">
        <f t="shared" si="6"/>
        <v>148.97727272727275</v>
      </c>
      <c r="N80" s="70" t="s">
        <v>359</v>
      </c>
    </row>
    <row r="81" spans="1:14" s="63" customFormat="1" ht="14.1" customHeight="1" x14ac:dyDescent="0.25">
      <c r="A81" s="61">
        <v>44112</v>
      </c>
      <c r="B81" s="79">
        <v>0.57291666666666663</v>
      </c>
      <c r="C81" s="63">
        <v>129.69999999999999</v>
      </c>
      <c r="D81" s="63">
        <v>172.7</v>
      </c>
      <c r="E81" s="64">
        <v>1</v>
      </c>
      <c r="F81" s="64">
        <v>0.64</v>
      </c>
      <c r="G81" s="63">
        <v>43</v>
      </c>
      <c r="H81" s="64">
        <f t="shared" si="5"/>
        <v>0.36</v>
      </c>
      <c r="I81" s="12" t="s">
        <v>252</v>
      </c>
      <c r="J81" s="63" t="s">
        <v>77</v>
      </c>
      <c r="K81" s="63" t="s">
        <v>100</v>
      </c>
      <c r="L81" s="63" t="s">
        <v>101</v>
      </c>
      <c r="M81" s="63">
        <f t="shared" si="6"/>
        <v>96.279069767441854</v>
      </c>
      <c r="N81" s="70" t="s">
        <v>360</v>
      </c>
    </row>
    <row r="82" spans="1:14" s="63" customFormat="1" ht="14.1" customHeight="1" x14ac:dyDescent="0.25">
      <c r="A82" s="61">
        <v>44110</v>
      </c>
      <c r="B82" s="79">
        <v>0.45833333333333331</v>
      </c>
      <c r="C82" s="63">
        <v>3324.8</v>
      </c>
      <c r="D82" s="63">
        <v>3354.8</v>
      </c>
      <c r="E82" s="64">
        <v>1</v>
      </c>
      <c r="F82" s="64">
        <v>0.56999999999999995</v>
      </c>
      <c r="G82" s="63">
        <v>30</v>
      </c>
      <c r="H82" s="64">
        <f t="shared" si="5"/>
        <v>0.43000000000000005</v>
      </c>
      <c r="I82" s="12" t="s">
        <v>212</v>
      </c>
      <c r="J82" s="63" t="s">
        <v>77</v>
      </c>
      <c r="K82" s="63" t="s">
        <v>100</v>
      </c>
      <c r="L82" s="63" t="s">
        <v>101</v>
      </c>
      <c r="M82" s="63">
        <f t="shared" si="6"/>
        <v>164.83333333333334</v>
      </c>
      <c r="N82" s="70" t="s">
        <v>361</v>
      </c>
    </row>
    <row r="83" spans="1:14" s="63" customFormat="1" ht="14.1" customHeight="1" x14ac:dyDescent="0.25">
      <c r="A83" s="61">
        <v>44106</v>
      </c>
      <c r="B83" s="110">
        <v>0.3263888888888889</v>
      </c>
      <c r="C83" s="70">
        <v>4</v>
      </c>
      <c r="D83" s="70">
        <v>55</v>
      </c>
      <c r="E83" s="71">
        <v>0.76</v>
      </c>
      <c r="F83" s="71">
        <v>0.17</v>
      </c>
      <c r="G83" s="63">
        <f>D83-C83</f>
        <v>51</v>
      </c>
      <c r="H83" s="64">
        <f t="shared" si="5"/>
        <v>0.59</v>
      </c>
      <c r="I83" s="89" t="s">
        <v>295</v>
      </c>
      <c r="J83" s="70" t="s">
        <v>77</v>
      </c>
      <c r="K83" s="70" t="s">
        <v>81</v>
      </c>
      <c r="L83" s="70" t="s">
        <v>101</v>
      </c>
      <c r="M83" s="63">
        <f t="shared" si="6"/>
        <v>133.0392156862745</v>
      </c>
      <c r="N83" s="70" t="s">
        <v>362</v>
      </c>
    </row>
    <row r="84" spans="1:14" s="63" customFormat="1" x14ac:dyDescent="0.25">
      <c r="A84" s="61">
        <v>44106</v>
      </c>
      <c r="B84" s="79">
        <v>0.375</v>
      </c>
      <c r="C84" s="63">
        <v>3269</v>
      </c>
      <c r="D84" s="63">
        <v>3269.6</v>
      </c>
      <c r="E84" s="64">
        <v>0.745</v>
      </c>
      <c r="F84" s="64">
        <v>0.74</v>
      </c>
      <c r="G84" s="63">
        <f>D84-C84</f>
        <v>0.59999999999990905</v>
      </c>
      <c r="H84" s="64">
        <f t="shared" si="5"/>
        <v>5.0000000000000044E-3</v>
      </c>
      <c r="I84" s="12" t="s">
        <v>247</v>
      </c>
      <c r="J84" s="63" t="s">
        <v>78</v>
      </c>
      <c r="K84" s="63" t="s">
        <v>100</v>
      </c>
      <c r="M84" s="63">
        <f t="shared" si="6"/>
        <v>95.833333333347937</v>
      </c>
      <c r="N84" s="70" t="s">
        <v>363</v>
      </c>
    </row>
    <row r="85" spans="1:14" s="63" customFormat="1" x14ac:dyDescent="0.25">
      <c r="A85" s="61">
        <v>44105</v>
      </c>
      <c r="B85" s="110">
        <v>0.3263888888888889</v>
      </c>
      <c r="C85" s="70">
        <v>3260</v>
      </c>
      <c r="D85" s="70">
        <v>3270</v>
      </c>
      <c r="E85" s="71">
        <v>0.77</v>
      </c>
      <c r="F85" s="71">
        <v>0.65</v>
      </c>
      <c r="G85" s="63">
        <f>D85-C85</f>
        <v>10</v>
      </c>
      <c r="H85" s="64">
        <f t="shared" si="5"/>
        <v>0.12</v>
      </c>
      <c r="I85" s="89" t="s">
        <v>295</v>
      </c>
      <c r="J85" s="70" t="s">
        <v>77</v>
      </c>
      <c r="K85" s="70" t="s">
        <v>81</v>
      </c>
      <c r="L85" s="70" t="s">
        <v>101</v>
      </c>
      <c r="M85" s="63">
        <f t="shared" si="6"/>
        <v>137.99999999999997</v>
      </c>
      <c r="N85" s="70" t="s">
        <v>364</v>
      </c>
    </row>
    <row r="86" spans="1:14" s="63" customFormat="1" x14ac:dyDescent="0.25">
      <c r="A86" s="61">
        <v>44105</v>
      </c>
      <c r="B86" s="79">
        <v>0.57638888888888895</v>
      </c>
      <c r="C86" s="63">
        <v>3232.9</v>
      </c>
      <c r="D86" s="63">
        <v>3260.5</v>
      </c>
      <c r="E86" s="64">
        <v>1</v>
      </c>
      <c r="F86" s="64">
        <v>0.77</v>
      </c>
      <c r="G86" s="63">
        <v>27.599999999999909</v>
      </c>
      <c r="H86" s="64">
        <f t="shared" si="5"/>
        <v>0.22999999999999998</v>
      </c>
      <c r="I86" s="12" t="s">
        <v>246</v>
      </c>
      <c r="J86" s="63" t="s">
        <v>77</v>
      </c>
      <c r="K86" s="63" t="s">
        <v>100</v>
      </c>
      <c r="L86" s="63" t="s">
        <v>101</v>
      </c>
      <c r="M86" s="63">
        <f t="shared" si="6"/>
        <v>95.833333333333627</v>
      </c>
      <c r="N86" s="70" t="s">
        <v>365</v>
      </c>
    </row>
    <row r="87" spans="1:14" s="63" customFormat="1" x14ac:dyDescent="0.25">
      <c r="A87" s="61">
        <v>44105</v>
      </c>
      <c r="B87" s="79">
        <v>0.58333333333333337</v>
      </c>
      <c r="C87" s="63">
        <v>3182.4</v>
      </c>
      <c r="D87" s="63">
        <v>3207.8</v>
      </c>
      <c r="E87" s="64">
        <v>1</v>
      </c>
      <c r="F87" s="64">
        <v>0.73</v>
      </c>
      <c r="G87" s="63">
        <v>25.400000000000091</v>
      </c>
      <c r="H87" s="64">
        <f t="shared" si="5"/>
        <v>0.27</v>
      </c>
      <c r="I87" s="12" t="s">
        <v>242</v>
      </c>
      <c r="J87" s="63" t="s">
        <v>77</v>
      </c>
      <c r="K87" s="63" t="s">
        <v>100</v>
      </c>
      <c r="M87" s="63">
        <f t="shared" si="6"/>
        <v>122.24409448818855</v>
      </c>
      <c r="N87" s="70" t="s">
        <v>366</v>
      </c>
    </row>
    <row r="88" spans="1:14" s="63" customFormat="1" x14ac:dyDescent="0.25">
      <c r="A88" s="61">
        <v>44104</v>
      </c>
      <c r="B88" s="79">
        <v>0.60416666666666663</v>
      </c>
      <c r="C88" s="63">
        <v>3207</v>
      </c>
      <c r="D88" s="63">
        <v>3232.9</v>
      </c>
      <c r="E88" s="64">
        <v>0.73</v>
      </c>
      <c r="F88" s="64">
        <v>0.46</v>
      </c>
      <c r="G88" s="63">
        <v>25.900000000000091</v>
      </c>
      <c r="H88" s="64">
        <f t="shared" si="5"/>
        <v>0.26999999999999996</v>
      </c>
      <c r="I88" s="12" t="s">
        <v>141</v>
      </c>
      <c r="J88" s="63" t="s">
        <v>77</v>
      </c>
      <c r="K88" s="63" t="s">
        <v>100</v>
      </c>
      <c r="L88" s="63" t="s">
        <v>101</v>
      </c>
      <c r="M88" s="63">
        <f t="shared" si="6"/>
        <v>119.88416988416944</v>
      </c>
      <c r="N88" s="70" t="s">
        <v>367</v>
      </c>
    </row>
    <row r="89" spans="1:14" s="63" customFormat="1" x14ac:dyDescent="0.25">
      <c r="A89" s="61">
        <v>44103</v>
      </c>
      <c r="B89" s="79">
        <v>0.72222222222222221</v>
      </c>
      <c r="C89" s="63">
        <v>3177.5</v>
      </c>
      <c r="D89" s="63">
        <v>3182.4</v>
      </c>
      <c r="E89" s="64">
        <v>0.56999999999999995</v>
      </c>
      <c r="F89" s="64">
        <v>0.48</v>
      </c>
      <c r="G89" s="63">
        <v>4.9000000000000909</v>
      </c>
      <c r="H89" s="64">
        <f t="shared" si="5"/>
        <v>8.9999999999999969E-2</v>
      </c>
      <c r="I89" s="12" t="s">
        <v>186</v>
      </c>
      <c r="J89" s="63" t="s">
        <v>77</v>
      </c>
      <c r="K89" s="63" t="s">
        <v>100</v>
      </c>
      <c r="M89" s="63">
        <f t="shared" si="6"/>
        <v>211.22448979591437</v>
      </c>
      <c r="N89" s="70" t="s">
        <v>368</v>
      </c>
    </row>
    <row r="90" spans="1:14" s="63" customFormat="1" x14ac:dyDescent="0.25">
      <c r="A90" s="61">
        <v>44103</v>
      </c>
      <c r="B90" s="79">
        <v>0.5625</v>
      </c>
      <c r="C90" s="63">
        <v>3153</v>
      </c>
      <c r="D90" s="63">
        <v>3177.5</v>
      </c>
      <c r="E90" s="64">
        <v>0.42</v>
      </c>
      <c r="F90" s="64">
        <v>0.19</v>
      </c>
      <c r="G90" s="63">
        <v>24.5</v>
      </c>
      <c r="H90" s="64">
        <f t="shared" si="5"/>
        <v>0.22999999999999998</v>
      </c>
      <c r="I90" s="12" t="s">
        <v>197</v>
      </c>
      <c r="J90" s="67" t="s">
        <v>77</v>
      </c>
      <c r="K90" s="67" t="s">
        <v>100</v>
      </c>
      <c r="L90" s="67" t="s">
        <v>101</v>
      </c>
      <c r="M90" s="63">
        <f t="shared" si="6"/>
        <v>107.95918367346937</v>
      </c>
      <c r="N90" s="70" t="s">
        <v>369</v>
      </c>
    </row>
    <row r="91" spans="1:14" s="82" customFormat="1" x14ac:dyDescent="0.25">
      <c r="A91" s="61">
        <v>44103</v>
      </c>
      <c r="B91" s="79">
        <v>0.45833333333333331</v>
      </c>
      <c r="C91" s="63">
        <v>3127</v>
      </c>
      <c r="D91" s="63">
        <v>3129</v>
      </c>
      <c r="E91" s="64">
        <v>0.32</v>
      </c>
      <c r="F91" s="64">
        <v>0.28999999999999998</v>
      </c>
      <c r="G91" s="63">
        <v>2</v>
      </c>
      <c r="H91" s="64">
        <f t="shared" si="5"/>
        <v>3.0000000000000027E-2</v>
      </c>
      <c r="I91" s="12" t="s">
        <v>227</v>
      </c>
      <c r="J91" s="67" t="s">
        <v>78</v>
      </c>
      <c r="K91" s="67" t="s">
        <v>81</v>
      </c>
      <c r="L91" s="67" t="s">
        <v>157</v>
      </c>
      <c r="M91" s="63">
        <f t="shared" si="6"/>
        <v>172.50000000000014</v>
      </c>
      <c r="N91" s="70" t="s">
        <v>370</v>
      </c>
    </row>
    <row r="92" spans="1:14" s="63" customFormat="1" x14ac:dyDescent="0.25">
      <c r="A92" s="61">
        <v>44103</v>
      </c>
      <c r="B92" s="79">
        <v>0.40625</v>
      </c>
      <c r="C92" s="63">
        <v>3116.3</v>
      </c>
      <c r="D92" s="63">
        <v>3127.5</v>
      </c>
      <c r="E92" s="64">
        <v>0.46</v>
      </c>
      <c r="F92" s="64">
        <v>0.32</v>
      </c>
      <c r="G92" s="63">
        <v>11.199999999999818</v>
      </c>
      <c r="H92" s="64">
        <f t="shared" si="5"/>
        <v>0.14000000000000001</v>
      </c>
      <c r="I92" s="12" t="s">
        <v>186</v>
      </c>
      <c r="J92" s="67" t="s">
        <v>78</v>
      </c>
      <c r="K92" s="67" t="s">
        <v>100</v>
      </c>
      <c r="L92" s="67"/>
      <c r="M92" s="63">
        <f t="shared" si="6"/>
        <v>143.75000000000236</v>
      </c>
      <c r="N92" s="70" t="s">
        <v>371</v>
      </c>
    </row>
    <row r="93" spans="1:14" s="63" customFormat="1" x14ac:dyDescent="0.25">
      <c r="A93" s="61">
        <v>44103</v>
      </c>
      <c r="B93" s="79">
        <v>0.38541666666666669</v>
      </c>
      <c r="C93" s="63">
        <v>3110.7</v>
      </c>
      <c r="D93" s="63">
        <v>3116.3</v>
      </c>
      <c r="E93" s="64">
        <v>0.52</v>
      </c>
      <c r="F93" s="64">
        <v>0.46</v>
      </c>
      <c r="G93" s="63">
        <v>5.6000000000003638</v>
      </c>
      <c r="H93" s="64">
        <f t="shared" si="5"/>
        <v>0.06</v>
      </c>
      <c r="I93" s="12" t="s">
        <v>186</v>
      </c>
      <c r="J93" s="67" t="s">
        <v>78</v>
      </c>
      <c r="K93" s="67" t="s">
        <v>100</v>
      </c>
      <c r="L93" s="67"/>
      <c r="M93" s="63">
        <f t="shared" si="6"/>
        <v>123.21428571427769</v>
      </c>
      <c r="N93" s="70" t="s">
        <v>372</v>
      </c>
    </row>
    <row r="94" spans="1:14" s="63" customFormat="1" x14ac:dyDescent="0.25">
      <c r="A94" s="61">
        <v>44103</v>
      </c>
      <c r="B94" s="79">
        <v>0.34722222222222227</v>
      </c>
      <c r="C94" s="63">
        <v>3082.5</v>
      </c>
      <c r="D94" s="63">
        <v>3110.7</v>
      </c>
      <c r="E94" s="64">
        <v>1</v>
      </c>
      <c r="F94" s="64">
        <v>0.52</v>
      </c>
      <c r="G94" s="63">
        <v>28.199999999999818</v>
      </c>
      <c r="H94" s="64">
        <f t="shared" si="5"/>
        <v>0.48</v>
      </c>
      <c r="I94" s="12" t="s">
        <v>161</v>
      </c>
      <c r="J94" s="67" t="s">
        <v>77</v>
      </c>
      <c r="K94" s="67" t="s">
        <v>81</v>
      </c>
      <c r="L94" s="67" t="s">
        <v>101</v>
      </c>
      <c r="M94" s="63">
        <f t="shared" si="6"/>
        <v>195.74468085106508</v>
      </c>
      <c r="N94" s="70" t="s">
        <v>373</v>
      </c>
    </row>
    <row r="95" spans="1:14" s="63" customFormat="1" x14ac:dyDescent="0.25">
      <c r="A95" s="61">
        <v>44102</v>
      </c>
      <c r="B95" s="79">
        <v>0.79166666666666663</v>
      </c>
      <c r="C95" s="63">
        <v>3067.7</v>
      </c>
      <c r="D95" s="63">
        <v>3082.5</v>
      </c>
      <c r="E95" s="64">
        <v>0.57999999999999996</v>
      </c>
      <c r="F95" s="64">
        <v>0.41</v>
      </c>
      <c r="G95" s="63">
        <v>14.800000000000182</v>
      </c>
      <c r="H95" s="64">
        <f t="shared" si="5"/>
        <v>0.16999999999999998</v>
      </c>
      <c r="I95" s="12" t="s">
        <v>11</v>
      </c>
      <c r="J95" s="67" t="s">
        <v>77</v>
      </c>
      <c r="K95" s="67" t="s">
        <v>100</v>
      </c>
      <c r="L95" s="67" t="s">
        <v>101</v>
      </c>
      <c r="M95" s="63">
        <f t="shared" si="6"/>
        <v>132.09459459459296</v>
      </c>
      <c r="N95" s="70" t="s">
        <v>374</v>
      </c>
    </row>
    <row r="96" spans="1:14" s="63" customFormat="1" x14ac:dyDescent="0.25">
      <c r="A96" s="61">
        <v>44102</v>
      </c>
      <c r="B96" s="79">
        <v>0.65625</v>
      </c>
      <c r="C96" s="63">
        <v>3038.4</v>
      </c>
      <c r="D96" s="63">
        <v>3067.7</v>
      </c>
      <c r="E96" s="64">
        <v>1</v>
      </c>
      <c r="F96" s="64">
        <v>0.57999999999999996</v>
      </c>
      <c r="G96" s="63">
        <v>29.299999999999727</v>
      </c>
      <c r="H96" s="64">
        <f t="shared" si="5"/>
        <v>0.42000000000000004</v>
      </c>
      <c r="I96" s="12" t="s">
        <v>162</v>
      </c>
      <c r="J96" s="67" t="s">
        <v>78</v>
      </c>
      <c r="K96" s="67" t="s">
        <v>100</v>
      </c>
      <c r="L96" s="67"/>
      <c r="M96" s="63">
        <f t="shared" si="6"/>
        <v>164.84641638225409</v>
      </c>
      <c r="N96" s="70" t="s">
        <v>375</v>
      </c>
    </row>
    <row r="97" spans="1:14" s="63" customFormat="1" x14ac:dyDescent="0.25">
      <c r="A97" s="61">
        <v>44098</v>
      </c>
      <c r="B97" s="79">
        <v>0.625</v>
      </c>
      <c r="C97" s="63">
        <v>3031.9</v>
      </c>
      <c r="D97" s="63">
        <v>3038.4</v>
      </c>
      <c r="E97" s="64">
        <v>1</v>
      </c>
      <c r="F97" s="64">
        <v>0.89</v>
      </c>
      <c r="G97" s="63">
        <v>6.5</v>
      </c>
      <c r="H97" s="64">
        <f t="shared" si="5"/>
        <v>0.10999999999999999</v>
      </c>
      <c r="I97" s="12" t="s">
        <v>239</v>
      </c>
      <c r="J97" s="63" t="s">
        <v>78</v>
      </c>
      <c r="K97" s="63" t="s">
        <v>100</v>
      </c>
      <c r="M97" s="63">
        <f t="shared" si="6"/>
        <v>194.61538461538461</v>
      </c>
      <c r="N97" s="70" t="s">
        <v>376</v>
      </c>
    </row>
    <row r="98" spans="1:14" s="63" customFormat="1" x14ac:dyDescent="0.25">
      <c r="A98" s="61">
        <v>44098</v>
      </c>
      <c r="B98" s="79">
        <v>0.625</v>
      </c>
      <c r="C98" s="63">
        <v>3026</v>
      </c>
      <c r="D98" s="63">
        <v>3032</v>
      </c>
      <c r="E98" s="64">
        <v>0.1</v>
      </c>
      <c r="F98" s="64">
        <v>0.02</v>
      </c>
      <c r="G98" s="63">
        <v>6</v>
      </c>
      <c r="H98" s="64">
        <f t="shared" si="5"/>
        <v>0.08</v>
      </c>
      <c r="I98" s="12" t="s">
        <v>239</v>
      </c>
      <c r="J98" s="63" t="s">
        <v>78</v>
      </c>
      <c r="K98" s="63" t="s">
        <v>100</v>
      </c>
      <c r="M98" s="63">
        <f t="shared" si="6"/>
        <v>153.33333333333334</v>
      </c>
      <c r="N98" s="70" t="s">
        <v>359</v>
      </c>
    </row>
    <row r="99" spans="1:14" s="63" customFormat="1" x14ac:dyDescent="0.25">
      <c r="A99" s="61">
        <v>44098</v>
      </c>
      <c r="B99" s="79">
        <v>0.625</v>
      </c>
      <c r="C99" s="63">
        <v>3020.2</v>
      </c>
      <c r="D99" s="63">
        <v>3026</v>
      </c>
      <c r="E99" s="64">
        <v>0.19</v>
      </c>
      <c r="F99" s="64">
        <v>0.1</v>
      </c>
      <c r="G99" s="63">
        <v>5.8000000000001819</v>
      </c>
      <c r="H99" s="64">
        <f t="shared" si="5"/>
        <v>0.09</v>
      </c>
      <c r="I99" s="12" t="s">
        <v>239</v>
      </c>
      <c r="J99" s="63" t="s">
        <v>78</v>
      </c>
      <c r="K99" s="63" t="s">
        <v>81</v>
      </c>
      <c r="M99" s="63">
        <f t="shared" si="6"/>
        <v>178.44827586206335</v>
      </c>
      <c r="N99" s="70" t="s">
        <v>360</v>
      </c>
    </row>
    <row r="100" spans="1:14" s="63" customFormat="1" x14ac:dyDescent="0.25">
      <c r="A100" s="61">
        <v>44098</v>
      </c>
      <c r="B100" s="79">
        <v>0.625</v>
      </c>
      <c r="C100" s="63">
        <v>3010.9</v>
      </c>
      <c r="D100" s="63">
        <v>3020.2</v>
      </c>
      <c r="E100" s="64">
        <v>0.27</v>
      </c>
      <c r="F100" s="64">
        <v>0.19</v>
      </c>
      <c r="G100" s="63">
        <v>9.2999999999997272</v>
      </c>
      <c r="H100" s="64">
        <f t="shared" si="5"/>
        <v>8.0000000000000016E-2</v>
      </c>
      <c r="I100" s="12" t="s">
        <v>239</v>
      </c>
      <c r="J100" s="63" t="s">
        <v>78</v>
      </c>
      <c r="K100" s="63" t="s">
        <v>100</v>
      </c>
      <c r="M100" s="63">
        <f t="shared" si="6"/>
        <v>98.92473118279861</v>
      </c>
      <c r="N100" s="70" t="s">
        <v>361</v>
      </c>
    </row>
    <row r="101" spans="1:14" s="63" customFormat="1" x14ac:dyDescent="0.25">
      <c r="A101" s="61">
        <v>44098</v>
      </c>
      <c r="B101" s="79">
        <v>0.625</v>
      </c>
      <c r="C101" s="63">
        <v>3005</v>
      </c>
      <c r="D101" s="63">
        <v>3010.9</v>
      </c>
      <c r="E101" s="64">
        <v>0.34</v>
      </c>
      <c r="F101" s="64">
        <v>0.27</v>
      </c>
      <c r="G101" s="63">
        <v>5.9000000000000909</v>
      </c>
      <c r="H101" s="64">
        <f t="shared" si="5"/>
        <v>7.0000000000000007E-2</v>
      </c>
      <c r="I101" s="12" t="s">
        <v>239</v>
      </c>
      <c r="J101" s="63" t="s">
        <v>78</v>
      </c>
      <c r="K101" s="63" t="s">
        <v>100</v>
      </c>
      <c r="M101" s="63">
        <f t="shared" si="6"/>
        <v>136.4406779660996</v>
      </c>
      <c r="N101" s="70" t="s">
        <v>362</v>
      </c>
    </row>
    <row r="102" spans="1:14" s="63" customFormat="1" x14ac:dyDescent="0.25">
      <c r="A102" s="61">
        <v>44098</v>
      </c>
      <c r="B102" s="79">
        <v>0.625</v>
      </c>
      <c r="C102" s="63">
        <v>2998</v>
      </c>
      <c r="D102" s="63">
        <v>3005</v>
      </c>
      <c r="E102" s="64">
        <v>0.3</v>
      </c>
      <c r="F102" s="64">
        <v>0.22</v>
      </c>
      <c r="G102" s="63">
        <v>7</v>
      </c>
      <c r="H102" s="64">
        <v>7.9999999999999988E-2</v>
      </c>
      <c r="I102" s="12" t="s">
        <v>239</v>
      </c>
      <c r="J102" s="63" t="s">
        <v>78</v>
      </c>
      <c r="K102" s="63" t="s">
        <v>100</v>
      </c>
      <c r="M102" s="63">
        <f t="shared" si="6"/>
        <v>131.42857142857139</v>
      </c>
      <c r="N102" s="70" t="s">
        <v>363</v>
      </c>
    </row>
    <row r="103" spans="1:14" s="63" customFormat="1" x14ac:dyDescent="0.25">
      <c r="A103" s="61">
        <v>44098</v>
      </c>
      <c r="B103" s="79">
        <v>0.625</v>
      </c>
      <c r="C103" s="63">
        <v>2980.2</v>
      </c>
      <c r="D103" s="63">
        <v>2993.2</v>
      </c>
      <c r="E103" s="64">
        <v>0.49</v>
      </c>
      <c r="F103" s="64">
        <v>0.32</v>
      </c>
      <c r="G103" s="63">
        <v>13</v>
      </c>
      <c r="H103" s="64">
        <v>0.16999999999999998</v>
      </c>
      <c r="I103" s="12" t="s">
        <v>237</v>
      </c>
      <c r="J103" s="63" t="s">
        <v>78</v>
      </c>
      <c r="K103" s="63" t="s">
        <v>100</v>
      </c>
      <c r="M103" s="63">
        <f t="shared" si="6"/>
        <v>150.38461538461536</v>
      </c>
      <c r="N103" s="70" t="s">
        <v>364</v>
      </c>
    </row>
    <row r="104" spans="1:14" s="63" customFormat="1" x14ac:dyDescent="0.25">
      <c r="A104" s="61">
        <v>44098</v>
      </c>
      <c r="B104" s="79">
        <v>0.625</v>
      </c>
      <c r="C104" s="63">
        <v>2968.1</v>
      </c>
      <c r="D104" s="63">
        <v>2974.5</v>
      </c>
      <c r="E104" s="64">
        <v>0.64</v>
      </c>
      <c r="F104" s="64">
        <v>0.55000000000000004</v>
      </c>
      <c r="G104" s="63">
        <v>6.4000000000000909</v>
      </c>
      <c r="H104" s="64">
        <v>8.9999999999999969E-2</v>
      </c>
      <c r="I104" s="12" t="s">
        <v>237</v>
      </c>
      <c r="J104" s="63" t="s">
        <v>78</v>
      </c>
      <c r="K104" s="63" t="s">
        <v>81</v>
      </c>
      <c r="M104" s="63">
        <f t="shared" si="6"/>
        <v>161.71874999999767</v>
      </c>
      <c r="N104" s="70" t="s">
        <v>365</v>
      </c>
    </row>
    <row r="105" spans="1:14" s="63" customFormat="1" x14ac:dyDescent="0.25">
      <c r="A105" s="61">
        <v>44097</v>
      </c>
      <c r="B105" s="79">
        <v>0.625</v>
      </c>
      <c r="C105" s="63">
        <v>2953</v>
      </c>
      <c r="D105" s="63">
        <v>2962</v>
      </c>
      <c r="E105" s="64">
        <v>0.46</v>
      </c>
      <c r="F105" s="64">
        <v>0.35</v>
      </c>
      <c r="G105" s="63">
        <v>9</v>
      </c>
      <c r="H105" s="64">
        <v>0.11000000000000004</v>
      </c>
      <c r="I105" s="12" t="s">
        <v>237</v>
      </c>
      <c r="J105" s="63" t="s">
        <v>77</v>
      </c>
      <c r="K105" s="63" t="s">
        <v>100</v>
      </c>
      <c r="M105" s="63">
        <f t="shared" si="6"/>
        <v>140.55555555555563</v>
      </c>
      <c r="N105" s="70" t="s">
        <v>366</v>
      </c>
    </row>
    <row r="106" spans="1:14" s="63" customFormat="1" x14ac:dyDescent="0.25">
      <c r="A106" s="61">
        <v>44097</v>
      </c>
      <c r="B106" s="79">
        <v>0.625</v>
      </c>
      <c r="C106" s="63">
        <v>2947.5</v>
      </c>
      <c r="D106" s="63">
        <v>2953.5</v>
      </c>
      <c r="E106" s="64">
        <v>0.54</v>
      </c>
      <c r="F106" s="64">
        <v>0.46</v>
      </c>
      <c r="G106" s="63">
        <v>6</v>
      </c>
      <c r="H106" s="64">
        <v>8.0000000000000016E-2</v>
      </c>
      <c r="I106" s="12" t="s">
        <v>238</v>
      </c>
      <c r="J106" s="63" t="s">
        <v>77</v>
      </c>
      <c r="K106" s="63" t="s">
        <v>100</v>
      </c>
      <c r="M106" s="63">
        <f t="shared" ref="M106:M137" si="7">H106*$M$5/G106*1000</f>
        <v>153.33333333333334</v>
      </c>
      <c r="N106" s="70" t="s">
        <v>367</v>
      </c>
    </row>
    <row r="107" spans="1:14" s="63" customFormat="1" x14ac:dyDescent="0.25">
      <c r="A107" s="61">
        <v>44097</v>
      </c>
      <c r="B107" s="79">
        <v>0.625</v>
      </c>
      <c r="C107" s="63">
        <v>2935.6</v>
      </c>
      <c r="D107" s="63">
        <v>2947.5</v>
      </c>
      <c r="E107" s="64">
        <v>0.7</v>
      </c>
      <c r="F107" s="64">
        <v>0.54</v>
      </c>
      <c r="G107" s="63">
        <v>11.900000000000091</v>
      </c>
      <c r="H107" s="64">
        <v>0.15999999999999992</v>
      </c>
      <c r="I107" s="12" t="s">
        <v>238</v>
      </c>
      <c r="J107" s="63" t="s">
        <v>77</v>
      </c>
      <c r="K107" s="63" t="s">
        <v>100</v>
      </c>
      <c r="M107" s="63">
        <f t="shared" si="7"/>
        <v>154.62184873949454</v>
      </c>
      <c r="N107" s="70" t="s">
        <v>368</v>
      </c>
    </row>
    <row r="108" spans="1:14" s="63" customFormat="1" x14ac:dyDescent="0.25">
      <c r="A108" s="61">
        <v>44097</v>
      </c>
      <c r="B108" s="79">
        <v>0.66666666666666663</v>
      </c>
      <c r="C108" s="63">
        <v>2929.5</v>
      </c>
      <c r="D108" s="63">
        <v>2935.6</v>
      </c>
      <c r="E108" s="64">
        <v>0.78</v>
      </c>
      <c r="F108" s="64">
        <v>0.7</v>
      </c>
      <c r="G108" s="63">
        <v>6.0999999999999091</v>
      </c>
      <c r="H108" s="64">
        <v>8.0000000000000071E-2</v>
      </c>
      <c r="I108" s="12" t="s">
        <v>238</v>
      </c>
      <c r="J108" s="63" t="s">
        <v>77</v>
      </c>
      <c r="K108" s="63" t="s">
        <v>100</v>
      </c>
      <c r="M108" s="63">
        <f t="shared" si="7"/>
        <v>150.8196721311499</v>
      </c>
      <c r="N108" s="70" t="s">
        <v>369</v>
      </c>
    </row>
    <row r="109" spans="1:14" s="63" customFormat="1" x14ac:dyDescent="0.25">
      <c r="A109" s="61">
        <v>44097</v>
      </c>
      <c r="B109" s="79">
        <v>0.66666666666666663</v>
      </c>
      <c r="C109" s="63">
        <v>2923.6</v>
      </c>
      <c r="D109" s="63">
        <v>2929.5</v>
      </c>
      <c r="E109" s="64">
        <v>0.84</v>
      </c>
      <c r="F109" s="64">
        <v>0.78</v>
      </c>
      <c r="G109" s="63">
        <v>5.9000000000000909</v>
      </c>
      <c r="H109" s="64">
        <v>5.9999999999999942E-2</v>
      </c>
      <c r="I109" s="12" t="s">
        <v>237</v>
      </c>
      <c r="J109" s="63" t="s">
        <v>78</v>
      </c>
      <c r="K109" s="63" t="s">
        <v>100</v>
      </c>
      <c r="M109" s="63">
        <f t="shared" si="7"/>
        <v>116.94915254237095</v>
      </c>
      <c r="N109" s="70" t="s">
        <v>370</v>
      </c>
    </row>
    <row r="110" spans="1:14" s="63" customFormat="1" x14ac:dyDescent="0.25">
      <c r="A110" s="61">
        <v>44096</v>
      </c>
      <c r="B110" s="79">
        <v>0.70833333333333337</v>
      </c>
      <c r="C110" s="63">
        <v>2896</v>
      </c>
      <c r="D110" s="63">
        <v>2923</v>
      </c>
      <c r="E110" s="64">
        <v>1</v>
      </c>
      <c r="F110" s="64">
        <v>0.65</v>
      </c>
      <c r="G110" s="63">
        <v>27</v>
      </c>
      <c r="H110" s="64">
        <v>0.35</v>
      </c>
      <c r="I110" s="12" t="s">
        <v>175</v>
      </c>
      <c r="J110" s="63" t="s">
        <v>77</v>
      </c>
      <c r="K110" s="63" t="s">
        <v>100</v>
      </c>
      <c r="M110" s="63">
        <f t="shared" si="7"/>
        <v>149.07407407407405</v>
      </c>
      <c r="N110" s="70" t="s">
        <v>371</v>
      </c>
    </row>
    <row r="111" spans="1:14" s="63" customFormat="1" x14ac:dyDescent="0.25">
      <c r="A111" s="61">
        <v>44096</v>
      </c>
      <c r="B111" s="79">
        <v>0.625</v>
      </c>
      <c r="C111" s="63">
        <v>2877</v>
      </c>
      <c r="D111" s="63">
        <v>2896</v>
      </c>
      <c r="E111" s="64">
        <v>0.42</v>
      </c>
      <c r="F111" s="64">
        <v>0.13</v>
      </c>
      <c r="G111" s="63">
        <v>19</v>
      </c>
      <c r="H111" s="64">
        <v>0.28999999999999998</v>
      </c>
      <c r="I111" s="12" t="s">
        <v>236</v>
      </c>
      <c r="J111" s="63" t="s">
        <v>77</v>
      </c>
      <c r="K111" s="63" t="s">
        <v>81</v>
      </c>
      <c r="M111" s="63">
        <f t="shared" si="7"/>
        <v>175.52631578947367</v>
      </c>
      <c r="N111" s="70" t="s">
        <v>372</v>
      </c>
    </row>
    <row r="112" spans="1:14" s="63" customFormat="1" x14ac:dyDescent="0.25">
      <c r="A112" s="61">
        <v>44096</v>
      </c>
      <c r="B112" s="79">
        <v>0.66666666666666663</v>
      </c>
      <c r="C112" s="63">
        <v>2848</v>
      </c>
      <c r="D112" s="63">
        <v>2877</v>
      </c>
      <c r="E112" s="64">
        <v>0.68</v>
      </c>
      <c r="F112" s="64">
        <v>0.27</v>
      </c>
      <c r="G112" s="63">
        <v>29</v>
      </c>
      <c r="H112" s="64">
        <v>0.41000000000000003</v>
      </c>
      <c r="I112" s="12" t="s">
        <v>175</v>
      </c>
      <c r="J112" s="63" t="s">
        <v>77</v>
      </c>
      <c r="K112" s="63" t="s">
        <v>100</v>
      </c>
      <c r="M112" s="63">
        <f t="shared" si="7"/>
        <v>162.58620689655177</v>
      </c>
      <c r="N112" s="70" t="s">
        <v>373</v>
      </c>
    </row>
    <row r="113" spans="1:14" s="63" customFormat="1" x14ac:dyDescent="0.25">
      <c r="A113" s="61">
        <v>44095</v>
      </c>
      <c r="B113" s="79">
        <v>0.625</v>
      </c>
      <c r="C113" s="63">
        <v>2835</v>
      </c>
      <c r="D113" s="63">
        <v>2847.6</v>
      </c>
      <c r="E113" s="64">
        <v>1</v>
      </c>
      <c r="F113" s="64">
        <v>0.84</v>
      </c>
      <c r="G113" s="63">
        <v>12.599999999999909</v>
      </c>
      <c r="H113" s="64">
        <v>0.16000000000000003</v>
      </c>
      <c r="I113" s="12" t="s">
        <v>175</v>
      </c>
      <c r="J113" s="63" t="s">
        <v>77</v>
      </c>
      <c r="K113" s="63" t="s">
        <v>100</v>
      </c>
      <c r="M113" s="63">
        <f t="shared" si="7"/>
        <v>146.03174603174713</v>
      </c>
      <c r="N113" s="70" t="s">
        <v>374</v>
      </c>
    </row>
    <row r="114" spans="1:14" s="63" customFormat="1" x14ac:dyDescent="0.25">
      <c r="A114" s="61">
        <v>44092</v>
      </c>
      <c r="B114" s="79">
        <v>0.625</v>
      </c>
      <c r="C114" s="63">
        <v>2810.8</v>
      </c>
      <c r="D114" s="63">
        <v>2835</v>
      </c>
      <c r="E114" s="64">
        <v>1</v>
      </c>
      <c r="F114" s="64">
        <v>0.72</v>
      </c>
      <c r="G114" s="63">
        <v>24.199999999999818</v>
      </c>
      <c r="H114" s="64">
        <v>0.28000000000000003</v>
      </c>
      <c r="I114" s="12" t="s">
        <v>175</v>
      </c>
      <c r="J114" s="63" t="s">
        <v>77</v>
      </c>
      <c r="K114" s="63" t="s">
        <v>100</v>
      </c>
      <c r="M114" s="63">
        <f t="shared" si="7"/>
        <v>133.05785123967044</v>
      </c>
      <c r="N114" s="70" t="s">
        <v>375</v>
      </c>
    </row>
    <row r="115" spans="1:14" s="63" customFormat="1" x14ac:dyDescent="0.25">
      <c r="A115" s="61">
        <v>44091</v>
      </c>
      <c r="B115" s="79">
        <v>0.5625</v>
      </c>
      <c r="C115" s="63">
        <v>2780.1</v>
      </c>
      <c r="D115" s="63">
        <v>2810.8</v>
      </c>
      <c r="E115" s="64">
        <v>0.82</v>
      </c>
      <c r="F115" s="64">
        <v>0.42</v>
      </c>
      <c r="G115" s="63">
        <v>30.700000000000273</v>
      </c>
      <c r="H115" s="64">
        <f>E115-F115</f>
        <v>0.39999999999999997</v>
      </c>
      <c r="I115" s="12" t="s">
        <v>214</v>
      </c>
      <c r="J115" s="67" t="s">
        <v>77</v>
      </c>
      <c r="K115" s="67" t="s">
        <v>100</v>
      </c>
      <c r="L115" s="67" t="s">
        <v>101</v>
      </c>
      <c r="M115" s="63">
        <f t="shared" si="7"/>
        <v>149.83713355048724</v>
      </c>
      <c r="N115" s="70" t="s">
        <v>376</v>
      </c>
    </row>
    <row r="116" spans="1:14" s="63" customFormat="1" x14ac:dyDescent="0.25">
      <c r="A116" s="54">
        <v>44090</v>
      </c>
      <c r="B116" s="79">
        <v>0.28125</v>
      </c>
      <c r="C116" s="63">
        <v>2768.2</v>
      </c>
      <c r="D116" s="63">
        <v>2780.1</v>
      </c>
      <c r="E116" s="64">
        <v>1</v>
      </c>
      <c r="F116" s="64">
        <v>0.82</v>
      </c>
      <c r="G116" s="12">
        <v>11.900000000000091</v>
      </c>
      <c r="H116" s="64">
        <f>E116-F116</f>
        <v>0.18000000000000005</v>
      </c>
      <c r="I116" s="12" t="s">
        <v>186</v>
      </c>
      <c r="J116" s="67" t="s">
        <v>77</v>
      </c>
      <c r="K116" s="67" t="s">
        <v>100</v>
      </c>
      <c r="L116" s="12"/>
      <c r="M116" s="63">
        <f t="shared" si="7"/>
        <v>173.94957983193152</v>
      </c>
      <c r="N116" s="70" t="s">
        <v>359</v>
      </c>
    </row>
    <row r="117" spans="1:14" s="63" customFormat="1" x14ac:dyDescent="0.25">
      <c r="A117" s="61">
        <v>44089</v>
      </c>
      <c r="B117" s="79">
        <v>0.625</v>
      </c>
      <c r="C117" s="63">
        <v>2704</v>
      </c>
      <c r="D117" s="63">
        <v>2731</v>
      </c>
      <c r="E117" s="64">
        <v>1</v>
      </c>
      <c r="F117" s="64">
        <v>0.61</v>
      </c>
      <c r="G117" s="63">
        <v>27</v>
      </c>
      <c r="H117" s="64">
        <v>0.39</v>
      </c>
      <c r="I117" s="12" t="s">
        <v>175</v>
      </c>
      <c r="J117" s="63" t="s">
        <v>77</v>
      </c>
      <c r="K117" s="63" t="s">
        <v>81</v>
      </c>
      <c r="M117" s="63">
        <f t="shared" si="7"/>
        <v>166.11111111111111</v>
      </c>
      <c r="N117" s="70" t="s">
        <v>360</v>
      </c>
    </row>
    <row r="118" spans="1:14" s="63" customFormat="1" x14ac:dyDescent="0.25">
      <c r="A118" s="54">
        <v>44089</v>
      </c>
      <c r="B118" s="79">
        <v>0.5</v>
      </c>
      <c r="C118" s="63">
        <v>2731.1</v>
      </c>
      <c r="D118" s="63">
        <v>2756.5</v>
      </c>
      <c r="E118" s="64">
        <v>1</v>
      </c>
      <c r="F118" s="64">
        <v>0.65</v>
      </c>
      <c r="G118" s="12">
        <v>25.400000000000091</v>
      </c>
      <c r="H118" s="64">
        <f>E118-F118</f>
        <v>0.35</v>
      </c>
      <c r="I118" s="12" t="s">
        <v>212</v>
      </c>
      <c r="J118" s="67" t="s">
        <v>77</v>
      </c>
      <c r="K118" s="67" t="s">
        <v>100</v>
      </c>
      <c r="L118" s="12" t="s">
        <v>101</v>
      </c>
      <c r="M118" s="63">
        <f t="shared" si="7"/>
        <v>158.46456692913327</v>
      </c>
      <c r="N118" s="70" t="s">
        <v>361</v>
      </c>
    </row>
    <row r="119" spans="1:14" s="63" customFormat="1" x14ac:dyDescent="0.25">
      <c r="A119" s="54">
        <v>44089</v>
      </c>
      <c r="B119" s="79">
        <v>0.83333333333333337</v>
      </c>
      <c r="C119" s="63">
        <v>2756.5</v>
      </c>
      <c r="D119" s="63">
        <v>2768.2</v>
      </c>
      <c r="E119" s="64">
        <v>0.63</v>
      </c>
      <c r="F119" s="64">
        <v>0.46</v>
      </c>
      <c r="G119" s="12">
        <v>11.699999999999818</v>
      </c>
      <c r="H119" s="64">
        <f>E119-F119</f>
        <v>0.16999999999999998</v>
      </c>
      <c r="I119" s="12" t="s">
        <v>11</v>
      </c>
      <c r="J119" s="67" t="s">
        <v>77</v>
      </c>
      <c r="K119" s="67" t="s">
        <v>100</v>
      </c>
      <c r="L119" s="12"/>
      <c r="M119" s="63">
        <f t="shared" si="7"/>
        <v>167.0940170940197</v>
      </c>
      <c r="N119" s="70" t="s">
        <v>362</v>
      </c>
    </row>
    <row r="120" spans="1:14" s="63" customFormat="1" x14ac:dyDescent="0.25">
      <c r="A120" s="61">
        <v>44085</v>
      </c>
      <c r="B120" s="79">
        <v>0.625</v>
      </c>
      <c r="C120" s="63">
        <v>2691.4</v>
      </c>
      <c r="D120" s="63">
        <v>2704.3</v>
      </c>
      <c r="E120" s="64">
        <v>1</v>
      </c>
      <c r="F120" s="64">
        <v>0.81</v>
      </c>
      <c r="G120" s="63">
        <v>12.900000000000091</v>
      </c>
      <c r="H120" s="64">
        <v>0.18999999999999995</v>
      </c>
      <c r="I120" s="12" t="s">
        <v>113</v>
      </c>
      <c r="J120" s="63" t="s">
        <v>77</v>
      </c>
      <c r="K120" s="63" t="s">
        <v>81</v>
      </c>
      <c r="M120" s="63">
        <f t="shared" si="7"/>
        <v>169.37984496123909</v>
      </c>
      <c r="N120" s="70" t="s">
        <v>363</v>
      </c>
    </row>
    <row r="121" spans="1:14" s="63" customFormat="1" x14ac:dyDescent="0.25">
      <c r="A121" s="54">
        <v>44083</v>
      </c>
      <c r="B121" s="79">
        <v>0.65625</v>
      </c>
      <c r="C121" s="63">
        <v>2661.2</v>
      </c>
      <c r="D121" s="63">
        <v>2684.1</v>
      </c>
      <c r="E121" s="64">
        <v>0.54</v>
      </c>
      <c r="F121" s="64">
        <v>0.2</v>
      </c>
      <c r="G121" s="12">
        <v>22.900000000000091</v>
      </c>
      <c r="H121" s="64">
        <f>E121-F121</f>
        <v>0.34</v>
      </c>
      <c r="I121" s="12" t="s">
        <v>162</v>
      </c>
      <c r="J121" s="67" t="s">
        <v>77</v>
      </c>
      <c r="K121" s="67" t="s">
        <v>100</v>
      </c>
      <c r="L121" s="12" t="s">
        <v>101</v>
      </c>
      <c r="M121" s="63">
        <f t="shared" si="7"/>
        <v>170.74235807860194</v>
      </c>
      <c r="N121" s="70" t="s">
        <v>364</v>
      </c>
    </row>
    <row r="122" spans="1:14" s="63" customFormat="1" x14ac:dyDescent="0.25">
      <c r="A122" s="54">
        <v>44083</v>
      </c>
      <c r="B122" s="79">
        <v>0.5625</v>
      </c>
      <c r="C122" s="63">
        <v>2630.7</v>
      </c>
      <c r="D122" s="63">
        <v>2661.2</v>
      </c>
      <c r="E122" s="64">
        <v>0.91</v>
      </c>
      <c r="F122" s="64">
        <v>0.54</v>
      </c>
      <c r="G122" s="12">
        <v>30.5</v>
      </c>
      <c r="H122" s="64">
        <f>E122-F122</f>
        <v>0.37</v>
      </c>
      <c r="I122" s="12" t="s">
        <v>164</v>
      </c>
      <c r="J122" s="67" t="s">
        <v>77</v>
      </c>
      <c r="K122" s="67" t="s">
        <v>100</v>
      </c>
      <c r="L122" s="12" t="s">
        <v>101</v>
      </c>
      <c r="M122" s="63">
        <f t="shared" si="7"/>
        <v>139.50819672131149</v>
      </c>
      <c r="N122" s="70" t="s">
        <v>365</v>
      </c>
    </row>
    <row r="123" spans="1:14" s="63" customFormat="1" x14ac:dyDescent="0.25">
      <c r="A123" s="54">
        <v>44082</v>
      </c>
      <c r="B123" s="79">
        <v>0.54166666666666663</v>
      </c>
      <c r="C123" s="63">
        <v>2617</v>
      </c>
      <c r="D123" s="63">
        <v>2628</v>
      </c>
      <c r="E123" s="64">
        <v>1</v>
      </c>
      <c r="F123" s="64">
        <v>0.83</v>
      </c>
      <c r="G123" s="12">
        <v>11</v>
      </c>
      <c r="H123" s="64">
        <f>E123-F123</f>
        <v>0.17000000000000004</v>
      </c>
      <c r="I123" s="12" t="s">
        <v>207</v>
      </c>
      <c r="J123" s="67" t="s">
        <v>77</v>
      </c>
      <c r="K123" s="67" t="s">
        <v>100</v>
      </c>
      <c r="L123" s="12"/>
      <c r="M123" s="63">
        <f t="shared" si="7"/>
        <v>177.72727272727275</v>
      </c>
      <c r="N123" s="70" t="s">
        <v>366</v>
      </c>
    </row>
    <row r="124" spans="1:14" s="63" customFormat="1" x14ac:dyDescent="0.25">
      <c r="A124" s="61">
        <v>44078</v>
      </c>
      <c r="B124" s="79">
        <v>0.625</v>
      </c>
      <c r="C124" s="63">
        <v>2599.1</v>
      </c>
      <c r="D124" s="63">
        <v>2617.9</v>
      </c>
      <c r="E124" s="64">
        <v>1</v>
      </c>
      <c r="F124" s="64">
        <v>0.78</v>
      </c>
      <c r="G124" s="63">
        <v>18.800000000000182</v>
      </c>
      <c r="H124" s="64">
        <v>0.21999999999999997</v>
      </c>
      <c r="I124" s="12" t="s">
        <v>152</v>
      </c>
      <c r="J124" s="63" t="s">
        <v>77</v>
      </c>
      <c r="K124" s="63" t="s">
        <v>100</v>
      </c>
      <c r="M124" s="63">
        <f t="shared" si="7"/>
        <v>134.57446808510505</v>
      </c>
      <c r="N124" s="70" t="s">
        <v>367</v>
      </c>
    </row>
    <row r="125" spans="1:14" s="63" customFormat="1" x14ac:dyDescent="0.25">
      <c r="A125" s="54">
        <v>44077</v>
      </c>
      <c r="B125" s="79">
        <v>0.66666666666666663</v>
      </c>
      <c r="C125" s="63">
        <v>2578</v>
      </c>
      <c r="D125" s="63">
        <v>2599.1</v>
      </c>
      <c r="E125" s="64">
        <v>1</v>
      </c>
      <c r="F125" s="64">
        <v>0.73</v>
      </c>
      <c r="G125" s="12">
        <v>21.099999999999909</v>
      </c>
      <c r="H125" s="64">
        <f>E125-F125</f>
        <v>0.27</v>
      </c>
      <c r="I125" s="12" t="s">
        <v>120</v>
      </c>
      <c r="J125" s="67" t="s">
        <v>77</v>
      </c>
      <c r="K125" s="67" t="s">
        <v>100</v>
      </c>
      <c r="L125" s="12"/>
      <c r="M125" s="63">
        <f t="shared" si="7"/>
        <v>147.15639810426606</v>
      </c>
      <c r="N125" s="70" t="s">
        <v>368</v>
      </c>
    </row>
    <row r="126" spans="1:14" s="63" customFormat="1" x14ac:dyDescent="0.25">
      <c r="A126" s="59">
        <v>44076</v>
      </c>
      <c r="B126" s="79">
        <v>0.5625</v>
      </c>
      <c r="C126" s="73">
        <v>2542</v>
      </c>
      <c r="D126" s="73">
        <v>2563.8000000000002</v>
      </c>
      <c r="E126" s="74">
        <v>0.83</v>
      </c>
      <c r="F126" s="74">
        <v>0.52</v>
      </c>
      <c r="G126" s="73">
        <v>21.800000000000182</v>
      </c>
      <c r="H126" s="64">
        <f>E126-F126</f>
        <v>0.30999999999999994</v>
      </c>
      <c r="I126" s="88" t="s">
        <v>197</v>
      </c>
      <c r="J126" s="75" t="s">
        <v>77</v>
      </c>
      <c r="K126" s="75" t="s">
        <v>100</v>
      </c>
      <c r="L126" s="75" t="s">
        <v>101</v>
      </c>
      <c r="M126" s="63">
        <f t="shared" si="7"/>
        <v>163.53211009174174</v>
      </c>
      <c r="N126" s="70" t="s">
        <v>369</v>
      </c>
    </row>
    <row r="127" spans="1:14" s="63" customFormat="1" x14ac:dyDescent="0.25">
      <c r="A127" s="54">
        <v>44076</v>
      </c>
      <c r="B127" s="79">
        <v>0.36458333333333331</v>
      </c>
      <c r="C127" s="63">
        <v>2523</v>
      </c>
      <c r="D127" s="63">
        <v>2542</v>
      </c>
      <c r="E127" s="64">
        <v>0.5</v>
      </c>
      <c r="F127" s="64">
        <v>0.22</v>
      </c>
      <c r="G127" s="12">
        <v>19</v>
      </c>
      <c r="H127" s="64">
        <f>E127-F127</f>
        <v>0.28000000000000003</v>
      </c>
      <c r="I127" s="12" t="s">
        <v>118</v>
      </c>
      <c r="J127" s="12" t="s">
        <v>77</v>
      </c>
      <c r="K127" s="12" t="s">
        <v>100</v>
      </c>
      <c r="L127" s="12" t="s">
        <v>101</v>
      </c>
      <c r="M127" s="63">
        <f t="shared" si="7"/>
        <v>169.47368421052633</v>
      </c>
      <c r="N127" s="70" t="s">
        <v>370</v>
      </c>
    </row>
    <row r="128" spans="1:14" s="63" customFormat="1" x14ac:dyDescent="0.25">
      <c r="A128" s="61">
        <v>44075</v>
      </c>
      <c r="B128" s="79">
        <v>0.625</v>
      </c>
      <c r="C128" s="63">
        <v>2563.8000000000002</v>
      </c>
      <c r="D128" s="63">
        <v>2578</v>
      </c>
      <c r="E128" s="64">
        <v>0.52</v>
      </c>
      <c r="F128" s="64">
        <v>0.34</v>
      </c>
      <c r="G128" s="63">
        <v>14.199999999999818</v>
      </c>
      <c r="H128" s="64">
        <v>0.18</v>
      </c>
      <c r="I128" s="12" t="s">
        <v>120</v>
      </c>
      <c r="J128" s="63" t="s">
        <v>77</v>
      </c>
      <c r="K128" s="63" t="s">
        <v>100</v>
      </c>
      <c r="M128" s="63">
        <f t="shared" si="7"/>
        <v>145.77464788732581</v>
      </c>
      <c r="N128" s="70" t="s">
        <v>371</v>
      </c>
    </row>
    <row r="129" spans="1:14" s="63" customFormat="1" x14ac:dyDescent="0.25">
      <c r="A129" s="61">
        <v>44075</v>
      </c>
      <c r="B129" s="79">
        <v>0.625</v>
      </c>
      <c r="C129" s="63">
        <v>2488.9</v>
      </c>
      <c r="D129" s="63">
        <v>2509.1</v>
      </c>
      <c r="E129" s="64">
        <v>0.98</v>
      </c>
      <c r="F129" s="64">
        <v>0.71</v>
      </c>
      <c r="G129" s="63">
        <v>20.199999999999818</v>
      </c>
      <c r="H129" s="64">
        <f t="shared" ref="H129:H160" si="8">E129-F129</f>
        <v>0.27</v>
      </c>
      <c r="I129" s="12" t="s">
        <v>231</v>
      </c>
      <c r="J129" s="63" t="s">
        <v>77</v>
      </c>
      <c r="K129" s="63" t="s">
        <v>100</v>
      </c>
      <c r="M129" s="63">
        <f t="shared" si="7"/>
        <v>153.71287128713013</v>
      </c>
      <c r="N129" s="70" t="s">
        <v>372</v>
      </c>
    </row>
    <row r="130" spans="1:14" s="63" customFormat="1" x14ac:dyDescent="0.25">
      <c r="A130" s="59">
        <v>44075</v>
      </c>
      <c r="B130" s="79">
        <v>0.5625</v>
      </c>
      <c r="C130" s="73">
        <v>2509.1</v>
      </c>
      <c r="D130" s="73">
        <v>2523.6999999999998</v>
      </c>
      <c r="E130" s="74">
        <v>0.71</v>
      </c>
      <c r="F130" s="74">
        <v>0.5</v>
      </c>
      <c r="G130" s="73">
        <v>14.599999999999909</v>
      </c>
      <c r="H130" s="64">
        <f t="shared" si="8"/>
        <v>0.20999999999999996</v>
      </c>
      <c r="I130" s="88" t="s">
        <v>201</v>
      </c>
      <c r="J130" s="75" t="s">
        <v>77</v>
      </c>
      <c r="K130" s="75" t="s">
        <v>100</v>
      </c>
      <c r="L130" s="75" t="s">
        <v>101</v>
      </c>
      <c r="M130" s="63">
        <f t="shared" si="7"/>
        <v>165.4109589041106</v>
      </c>
      <c r="N130" s="70" t="s">
        <v>373</v>
      </c>
    </row>
    <row r="131" spans="1:14" s="63" customFormat="1" x14ac:dyDescent="0.25">
      <c r="A131" s="61">
        <v>44074</v>
      </c>
      <c r="B131" s="79">
        <v>0.66666666666666663</v>
      </c>
      <c r="C131" s="63">
        <v>2466</v>
      </c>
      <c r="D131" s="63">
        <v>2489</v>
      </c>
      <c r="E131" s="64">
        <v>1</v>
      </c>
      <c r="F131" s="64">
        <v>0.69</v>
      </c>
      <c r="G131" s="63">
        <v>23</v>
      </c>
      <c r="H131" s="64">
        <f t="shared" si="8"/>
        <v>0.31000000000000005</v>
      </c>
      <c r="I131" s="12" t="s">
        <v>175</v>
      </c>
      <c r="J131" s="63" t="s">
        <v>77</v>
      </c>
      <c r="K131" s="63" t="s">
        <v>100</v>
      </c>
      <c r="M131" s="63">
        <f t="shared" si="7"/>
        <v>155.00000000000003</v>
      </c>
      <c r="N131" s="70" t="s">
        <v>374</v>
      </c>
    </row>
    <row r="132" spans="1:14" s="63" customFormat="1" x14ac:dyDescent="0.25">
      <c r="A132" s="61">
        <v>44071</v>
      </c>
      <c r="B132" s="79">
        <v>0.75</v>
      </c>
      <c r="C132" s="63">
        <v>2443</v>
      </c>
      <c r="D132" s="63">
        <v>2466</v>
      </c>
      <c r="E132" s="64">
        <v>0.71</v>
      </c>
      <c r="F132" s="64">
        <v>0.44</v>
      </c>
      <c r="G132" s="63">
        <v>23</v>
      </c>
      <c r="H132" s="64">
        <f t="shared" si="8"/>
        <v>0.26999999999999996</v>
      </c>
      <c r="I132" s="12" t="s">
        <v>175</v>
      </c>
      <c r="J132" s="63" t="s">
        <v>77</v>
      </c>
      <c r="K132" s="63" t="s">
        <v>100</v>
      </c>
      <c r="M132" s="63">
        <f t="shared" si="7"/>
        <v>134.99999999999997</v>
      </c>
      <c r="N132" s="70" t="s">
        <v>375</v>
      </c>
    </row>
    <row r="133" spans="1:14" s="63" customFormat="1" x14ac:dyDescent="0.25">
      <c r="A133" s="54">
        <v>44071</v>
      </c>
      <c r="B133" s="79">
        <v>0.34375</v>
      </c>
      <c r="C133" s="63">
        <v>2397.1999999999998</v>
      </c>
      <c r="D133" s="63">
        <v>2421.9</v>
      </c>
      <c r="E133" s="64">
        <v>1</v>
      </c>
      <c r="F133" s="64">
        <v>0.54</v>
      </c>
      <c r="G133" s="12">
        <v>24.700000000000273</v>
      </c>
      <c r="H133" s="64">
        <f t="shared" si="8"/>
        <v>0.45999999999999996</v>
      </c>
      <c r="I133" s="12" t="s">
        <v>179</v>
      </c>
      <c r="J133" s="12" t="s">
        <v>77</v>
      </c>
      <c r="K133" s="12" t="s">
        <v>81</v>
      </c>
      <c r="L133" s="12" t="s">
        <v>101</v>
      </c>
      <c r="M133" s="63">
        <f t="shared" si="7"/>
        <v>214.17004048582754</v>
      </c>
      <c r="N133" s="70" t="s">
        <v>376</v>
      </c>
    </row>
    <row r="134" spans="1:14" s="63" customFormat="1" x14ac:dyDescent="0.25">
      <c r="A134" s="61">
        <v>44070</v>
      </c>
      <c r="B134" s="79">
        <v>0.66666666666666663</v>
      </c>
      <c r="C134" s="63">
        <v>2342</v>
      </c>
      <c r="D134" s="63">
        <v>2365</v>
      </c>
      <c r="E134" s="64">
        <v>1</v>
      </c>
      <c r="F134" s="64">
        <v>0.69</v>
      </c>
      <c r="G134" s="63">
        <v>23</v>
      </c>
      <c r="H134" s="64">
        <f t="shared" si="8"/>
        <v>0.31000000000000005</v>
      </c>
      <c r="I134" s="12" t="s">
        <v>175</v>
      </c>
      <c r="J134" s="63" t="s">
        <v>77</v>
      </c>
      <c r="K134" s="63" t="s">
        <v>81</v>
      </c>
      <c r="M134" s="63">
        <f t="shared" si="7"/>
        <v>155.00000000000003</v>
      </c>
      <c r="N134" s="70" t="s">
        <v>359</v>
      </c>
    </row>
    <row r="135" spans="1:14" s="63" customFormat="1" x14ac:dyDescent="0.25">
      <c r="A135" s="54">
        <v>44070</v>
      </c>
      <c r="B135" s="62">
        <v>0.77083333333333337</v>
      </c>
      <c r="C135" s="63">
        <v>2385.5</v>
      </c>
      <c r="D135" s="63">
        <v>2397.1999999999998</v>
      </c>
      <c r="E135" s="64">
        <v>0.66</v>
      </c>
      <c r="F135" s="64">
        <v>0.49</v>
      </c>
      <c r="G135" s="12">
        <v>11.699999999999818</v>
      </c>
      <c r="H135" s="64">
        <f t="shared" si="8"/>
        <v>0.17000000000000004</v>
      </c>
      <c r="I135" s="12" t="s">
        <v>11</v>
      </c>
      <c r="J135" s="12" t="s">
        <v>77</v>
      </c>
      <c r="K135" s="12" t="s">
        <v>100</v>
      </c>
      <c r="L135" s="12" t="s">
        <v>101</v>
      </c>
      <c r="M135" s="63">
        <f t="shared" si="7"/>
        <v>167.09401709401976</v>
      </c>
      <c r="N135" s="70" t="s">
        <v>360</v>
      </c>
    </row>
    <row r="136" spans="1:14" s="63" customFormat="1" x14ac:dyDescent="0.25">
      <c r="A136" s="54">
        <v>44070</v>
      </c>
      <c r="B136" s="79">
        <v>0.63541666666666663</v>
      </c>
      <c r="C136" s="63">
        <v>2365</v>
      </c>
      <c r="D136" s="63">
        <v>2385.5</v>
      </c>
      <c r="E136" s="64">
        <v>1</v>
      </c>
      <c r="F136" s="64">
        <v>0.66</v>
      </c>
      <c r="G136" s="12">
        <v>20.5</v>
      </c>
      <c r="H136" s="64">
        <f t="shared" si="8"/>
        <v>0.33999999999999997</v>
      </c>
      <c r="I136" s="12" t="s">
        <v>162</v>
      </c>
      <c r="J136" s="12" t="s">
        <v>77</v>
      </c>
      <c r="K136" s="12" t="s">
        <v>81</v>
      </c>
      <c r="L136" s="12" t="s">
        <v>101</v>
      </c>
      <c r="M136" s="63">
        <f t="shared" si="7"/>
        <v>190.73170731707316</v>
      </c>
      <c r="N136" s="70" t="s">
        <v>361</v>
      </c>
    </row>
    <row r="137" spans="1:14" s="63" customFormat="1" x14ac:dyDescent="0.25">
      <c r="A137" s="54">
        <v>44069</v>
      </c>
      <c r="B137" s="79">
        <v>0.58333333333333337</v>
      </c>
      <c r="C137" s="63">
        <v>2294</v>
      </c>
      <c r="D137" s="63">
        <v>2342</v>
      </c>
      <c r="E137" s="64">
        <v>1</v>
      </c>
      <c r="F137" s="64">
        <v>0.39</v>
      </c>
      <c r="G137" s="12">
        <v>48</v>
      </c>
      <c r="H137" s="64">
        <f t="shared" si="8"/>
        <v>0.61</v>
      </c>
      <c r="I137" s="12" t="s">
        <v>198</v>
      </c>
      <c r="J137" s="12" t="s">
        <v>77</v>
      </c>
      <c r="K137" s="12" t="s">
        <v>81</v>
      </c>
      <c r="L137" s="12"/>
      <c r="M137" s="63">
        <f t="shared" si="7"/>
        <v>146.14583333333334</v>
      </c>
      <c r="N137" s="70" t="s">
        <v>362</v>
      </c>
    </row>
    <row r="138" spans="1:14" s="63" customFormat="1" x14ac:dyDescent="0.25">
      <c r="A138" s="61">
        <v>44068</v>
      </c>
      <c r="B138" s="79">
        <v>0.75</v>
      </c>
      <c r="C138" s="63">
        <v>2273</v>
      </c>
      <c r="D138" s="63">
        <v>2294</v>
      </c>
      <c r="E138" s="64">
        <v>1</v>
      </c>
      <c r="F138" s="64">
        <v>0.75</v>
      </c>
      <c r="G138" s="63">
        <v>21</v>
      </c>
      <c r="H138" s="64">
        <f t="shared" si="8"/>
        <v>0.25</v>
      </c>
      <c r="I138" s="12" t="s">
        <v>175</v>
      </c>
      <c r="J138" s="63" t="s">
        <v>77</v>
      </c>
      <c r="K138" s="63" t="s">
        <v>100</v>
      </c>
      <c r="M138" s="63">
        <f t="shared" ref="M138:M169" si="9">H138*$M$5/G138*1000</f>
        <v>136.90476190476193</v>
      </c>
      <c r="N138" s="70" t="s">
        <v>363</v>
      </c>
    </row>
    <row r="139" spans="1:14" s="63" customFormat="1" x14ac:dyDescent="0.25">
      <c r="A139" s="61">
        <v>44068</v>
      </c>
      <c r="B139" s="79">
        <v>0.66666666666666663</v>
      </c>
      <c r="C139" s="63">
        <v>2230.3000000000002</v>
      </c>
      <c r="D139" s="63">
        <v>2253</v>
      </c>
      <c r="E139" s="64">
        <v>1</v>
      </c>
      <c r="F139" s="64">
        <v>0.73</v>
      </c>
      <c r="G139" s="63">
        <v>22.699999999999818</v>
      </c>
      <c r="H139" s="64">
        <f t="shared" si="8"/>
        <v>0.27</v>
      </c>
      <c r="I139" s="12" t="s">
        <v>175</v>
      </c>
      <c r="J139" s="63" t="s">
        <v>77</v>
      </c>
      <c r="K139" s="63" t="s">
        <v>100</v>
      </c>
      <c r="M139" s="63">
        <f t="shared" si="9"/>
        <v>136.7841409691641</v>
      </c>
      <c r="N139" s="70" t="s">
        <v>364</v>
      </c>
    </row>
    <row r="140" spans="1:14" s="63" customFormat="1" x14ac:dyDescent="0.25">
      <c r="A140" s="54">
        <v>44068</v>
      </c>
      <c r="B140" s="79">
        <v>0.5</v>
      </c>
      <c r="C140" s="63">
        <v>2253</v>
      </c>
      <c r="D140" s="63">
        <v>2273</v>
      </c>
      <c r="E140" s="64">
        <v>1</v>
      </c>
      <c r="F140" s="64">
        <v>0.73</v>
      </c>
      <c r="G140" s="12">
        <v>20</v>
      </c>
      <c r="H140" s="64">
        <f t="shared" si="8"/>
        <v>0.27</v>
      </c>
      <c r="I140" s="12" t="s">
        <v>195</v>
      </c>
      <c r="J140" s="12" t="s">
        <v>77</v>
      </c>
      <c r="K140" s="12" t="s">
        <v>100</v>
      </c>
      <c r="L140" s="12"/>
      <c r="M140" s="63">
        <f t="shared" si="9"/>
        <v>155.25000000000003</v>
      </c>
      <c r="N140" s="70" t="s">
        <v>365</v>
      </c>
    </row>
    <row r="141" spans="1:14" s="63" customFormat="1" x14ac:dyDescent="0.25">
      <c r="A141" s="61">
        <v>44067</v>
      </c>
      <c r="B141" s="79">
        <v>0.5</v>
      </c>
      <c r="C141" s="63">
        <v>2193.3000000000002</v>
      </c>
      <c r="D141" s="63">
        <v>2230.3000000000002</v>
      </c>
      <c r="E141" s="64">
        <v>1</v>
      </c>
      <c r="F141" s="64">
        <v>0.52</v>
      </c>
      <c r="G141" s="63">
        <v>37</v>
      </c>
      <c r="H141" s="64">
        <f t="shared" si="8"/>
        <v>0.48</v>
      </c>
      <c r="I141" s="12" t="s">
        <v>158</v>
      </c>
      <c r="J141" s="63" t="s">
        <v>77</v>
      </c>
      <c r="K141" s="63" t="s">
        <v>100</v>
      </c>
      <c r="M141" s="63">
        <f t="shared" si="9"/>
        <v>149.18918918918916</v>
      </c>
      <c r="N141" s="70" t="s">
        <v>366</v>
      </c>
    </row>
    <row r="142" spans="1:14" s="12" customFormat="1" x14ac:dyDescent="0.25">
      <c r="A142" s="54">
        <v>44064</v>
      </c>
      <c r="B142" s="79">
        <v>0.58333333333333337</v>
      </c>
      <c r="C142" s="63">
        <v>2144.8000000000002</v>
      </c>
      <c r="D142" s="63">
        <v>2193.3000000000002</v>
      </c>
      <c r="E142" s="64">
        <v>1</v>
      </c>
      <c r="F142" s="64">
        <v>0.41</v>
      </c>
      <c r="G142" s="12">
        <v>48.5</v>
      </c>
      <c r="H142" s="64">
        <f t="shared" si="8"/>
        <v>0.59000000000000008</v>
      </c>
      <c r="I142" s="12" t="s">
        <v>193</v>
      </c>
      <c r="J142" s="12" t="s">
        <v>77</v>
      </c>
      <c r="K142" s="12" t="s">
        <v>100</v>
      </c>
      <c r="M142" s="63">
        <f t="shared" si="9"/>
        <v>139.89690721649487</v>
      </c>
      <c r="N142" s="70" t="s">
        <v>367</v>
      </c>
    </row>
    <row r="143" spans="1:14" s="12" customFormat="1" x14ac:dyDescent="0.25">
      <c r="A143" s="54">
        <v>44063</v>
      </c>
      <c r="B143" s="79">
        <v>0.58333333333333337</v>
      </c>
      <c r="C143" s="63">
        <v>2085.1999999999998</v>
      </c>
      <c r="D143" s="63">
        <v>2144.8000000000002</v>
      </c>
      <c r="E143" s="64">
        <v>1</v>
      </c>
      <c r="F143" s="64">
        <v>0.27</v>
      </c>
      <c r="G143" s="12">
        <v>59.600000000000364</v>
      </c>
      <c r="H143" s="64">
        <f t="shared" si="8"/>
        <v>0.73</v>
      </c>
      <c r="I143" s="12" t="s">
        <v>190</v>
      </c>
      <c r="J143" s="12" t="s">
        <v>77</v>
      </c>
      <c r="K143" s="12" t="s">
        <v>100</v>
      </c>
      <c r="M143" s="63">
        <f t="shared" si="9"/>
        <v>140.85570469798571</v>
      </c>
      <c r="N143" s="70" t="s">
        <v>368</v>
      </c>
    </row>
    <row r="144" spans="1:14" s="12" customFormat="1" x14ac:dyDescent="0.25">
      <c r="A144" s="54">
        <v>44062</v>
      </c>
      <c r="B144" s="79">
        <v>0.58333333333333337</v>
      </c>
      <c r="C144" s="63">
        <v>2038.5</v>
      </c>
      <c r="D144" s="63">
        <v>2065.4</v>
      </c>
      <c r="E144" s="64">
        <v>1</v>
      </c>
      <c r="F144" s="64">
        <v>0.66</v>
      </c>
      <c r="G144" s="12">
        <v>26.900000000000091</v>
      </c>
      <c r="H144" s="64">
        <f t="shared" si="8"/>
        <v>0.33999999999999997</v>
      </c>
      <c r="I144" s="12" t="s">
        <v>141</v>
      </c>
      <c r="J144" s="12" t="s">
        <v>77</v>
      </c>
      <c r="K144" s="12" t="s">
        <v>100</v>
      </c>
      <c r="L144" s="12" t="s">
        <v>101</v>
      </c>
      <c r="M144" s="63">
        <f t="shared" si="9"/>
        <v>145.35315985130063</v>
      </c>
      <c r="N144" s="70" t="s">
        <v>369</v>
      </c>
    </row>
    <row r="145" spans="1:14" s="12" customFormat="1" x14ac:dyDescent="0.25">
      <c r="A145" s="54">
        <v>44062</v>
      </c>
      <c r="B145" s="79">
        <v>0.64583333333333337</v>
      </c>
      <c r="C145" s="63">
        <v>2065</v>
      </c>
      <c r="D145" s="63">
        <v>2085</v>
      </c>
      <c r="E145" s="64">
        <v>0.7</v>
      </c>
      <c r="F145" s="64">
        <v>0.45</v>
      </c>
      <c r="G145" s="12">
        <v>20</v>
      </c>
      <c r="H145" s="64">
        <f t="shared" si="8"/>
        <v>0.24999999999999994</v>
      </c>
      <c r="I145" s="12" t="s">
        <v>189</v>
      </c>
      <c r="J145" s="12" t="s">
        <v>77</v>
      </c>
      <c r="K145" s="12" t="s">
        <v>100</v>
      </c>
      <c r="M145" s="63">
        <f t="shared" si="9"/>
        <v>143.75</v>
      </c>
      <c r="N145" s="70" t="s">
        <v>370</v>
      </c>
    </row>
    <row r="146" spans="1:14" s="12" customFormat="1" x14ac:dyDescent="0.25">
      <c r="A146" s="54">
        <v>44061</v>
      </c>
      <c r="B146" s="79">
        <v>0.64583333333333337</v>
      </c>
      <c r="C146" s="63">
        <v>2027.5</v>
      </c>
      <c r="D146" s="63">
        <v>2038.5</v>
      </c>
      <c r="E146" s="64">
        <v>0.95</v>
      </c>
      <c r="F146" s="64">
        <v>0.78</v>
      </c>
      <c r="G146" s="12">
        <v>11</v>
      </c>
      <c r="H146" s="64">
        <f t="shared" si="8"/>
        <v>0.16999999999999993</v>
      </c>
      <c r="I146" s="12" t="s">
        <v>186</v>
      </c>
      <c r="J146" s="12" t="s">
        <v>77</v>
      </c>
      <c r="K146" s="12" t="s">
        <v>100</v>
      </c>
      <c r="L146" s="12" t="s">
        <v>157</v>
      </c>
      <c r="M146" s="63">
        <f t="shared" si="9"/>
        <v>177.72727272727266</v>
      </c>
      <c r="N146" s="70" t="s">
        <v>371</v>
      </c>
    </row>
    <row r="147" spans="1:14" s="12" customFormat="1" x14ac:dyDescent="0.25">
      <c r="A147" s="54">
        <v>44043</v>
      </c>
      <c r="B147" s="62">
        <v>0.4375</v>
      </c>
      <c r="C147" s="63">
        <v>2004.8</v>
      </c>
      <c r="D147" s="63">
        <v>2022.5</v>
      </c>
      <c r="E147" s="64">
        <v>0.75</v>
      </c>
      <c r="F147" s="64">
        <v>0.46</v>
      </c>
      <c r="G147" s="63">
        <v>17.700000000000045</v>
      </c>
      <c r="H147" s="64">
        <f t="shared" si="8"/>
        <v>0.28999999999999998</v>
      </c>
      <c r="I147" s="12" t="s">
        <v>152</v>
      </c>
      <c r="J147" s="12" t="s">
        <v>77</v>
      </c>
      <c r="K147" s="12" t="s">
        <v>100</v>
      </c>
      <c r="M147" s="63">
        <f t="shared" si="9"/>
        <v>188.41807909604472</v>
      </c>
      <c r="N147" s="70" t="s">
        <v>372</v>
      </c>
    </row>
    <row r="148" spans="1:14" s="12" customFormat="1" x14ac:dyDescent="0.25">
      <c r="A148" s="61">
        <v>44042</v>
      </c>
      <c r="B148" s="79">
        <v>0.66666666666666663</v>
      </c>
      <c r="C148" s="63">
        <v>1962.5</v>
      </c>
      <c r="D148" s="63">
        <v>1978</v>
      </c>
      <c r="E148" s="64">
        <v>1</v>
      </c>
      <c r="F148" s="64">
        <v>0.8</v>
      </c>
      <c r="G148" s="63">
        <v>15.5</v>
      </c>
      <c r="H148" s="64">
        <f t="shared" si="8"/>
        <v>0.19999999999999996</v>
      </c>
      <c r="I148" s="12" t="s">
        <v>132</v>
      </c>
      <c r="J148" s="63" t="s">
        <v>77</v>
      </c>
      <c r="K148" s="63" t="s">
        <v>100</v>
      </c>
      <c r="L148" s="63"/>
      <c r="M148" s="63">
        <f t="shared" si="9"/>
        <v>148.38709677419351</v>
      </c>
      <c r="N148" s="70" t="s">
        <v>373</v>
      </c>
    </row>
    <row r="149" spans="1:14" s="12" customFormat="1" x14ac:dyDescent="0.25">
      <c r="A149" s="68">
        <v>44042</v>
      </c>
      <c r="B149" s="69">
        <v>0.79166666666666663</v>
      </c>
      <c r="C149" s="70">
        <v>1978</v>
      </c>
      <c r="D149" s="70">
        <v>2004</v>
      </c>
      <c r="E149" s="71">
        <v>0.8</v>
      </c>
      <c r="F149" s="71">
        <v>0.47</v>
      </c>
      <c r="G149" s="70">
        <v>26</v>
      </c>
      <c r="H149" s="64">
        <f t="shared" si="8"/>
        <v>0.33000000000000007</v>
      </c>
      <c r="I149" s="89" t="s">
        <v>184</v>
      </c>
      <c r="J149" s="70" t="s">
        <v>77</v>
      </c>
      <c r="K149" s="70" t="s">
        <v>100</v>
      </c>
      <c r="L149" s="70" t="s">
        <v>101</v>
      </c>
      <c r="M149" s="63">
        <f t="shared" si="9"/>
        <v>145.96153846153851</v>
      </c>
      <c r="N149" s="70" t="s">
        <v>374</v>
      </c>
    </row>
    <row r="150" spans="1:14" s="12" customFormat="1" x14ac:dyDescent="0.25">
      <c r="A150" s="61">
        <v>44041</v>
      </c>
      <c r="B150" s="79">
        <v>0.66666666666666663</v>
      </c>
      <c r="C150" s="63">
        <v>1897.8</v>
      </c>
      <c r="D150" s="63">
        <v>1918.1</v>
      </c>
      <c r="E150" s="64">
        <v>0.69</v>
      </c>
      <c r="F150" s="64">
        <v>0.38</v>
      </c>
      <c r="G150" s="63">
        <v>20.299999999999955</v>
      </c>
      <c r="H150" s="64">
        <f t="shared" si="8"/>
        <v>0.30999999999999994</v>
      </c>
      <c r="I150" s="12" t="s">
        <v>196</v>
      </c>
      <c r="J150" s="63" t="s">
        <v>77</v>
      </c>
      <c r="K150" s="63" t="s">
        <v>81</v>
      </c>
      <c r="L150" s="63"/>
      <c r="M150" s="63">
        <f t="shared" si="9"/>
        <v>175.61576354679841</v>
      </c>
      <c r="N150" s="70" t="s">
        <v>375</v>
      </c>
    </row>
    <row r="151" spans="1:14" s="12" customFormat="1" x14ac:dyDescent="0.25">
      <c r="A151" s="54">
        <v>44041</v>
      </c>
      <c r="B151" s="62">
        <v>0.33333333333333331</v>
      </c>
      <c r="C151" s="63">
        <v>1939.4</v>
      </c>
      <c r="D151" s="63">
        <v>1962.5</v>
      </c>
      <c r="E151" s="64">
        <v>1</v>
      </c>
      <c r="F151" s="64">
        <v>0.54</v>
      </c>
      <c r="G151" s="63">
        <v>23.099999999999909</v>
      </c>
      <c r="H151" s="64">
        <f t="shared" si="8"/>
        <v>0.45999999999999996</v>
      </c>
      <c r="I151" s="12" t="s">
        <v>179</v>
      </c>
      <c r="J151" s="12" t="s">
        <v>77</v>
      </c>
      <c r="K151" s="12" t="s">
        <v>81</v>
      </c>
      <c r="L151" s="12" t="s">
        <v>101</v>
      </c>
      <c r="M151" s="63">
        <f t="shared" si="9"/>
        <v>229.00432900432989</v>
      </c>
      <c r="N151" s="70" t="s">
        <v>376</v>
      </c>
    </row>
    <row r="152" spans="1:14" s="12" customFormat="1" x14ac:dyDescent="0.25">
      <c r="A152" s="54">
        <v>44041</v>
      </c>
      <c r="B152" s="62">
        <v>0.79166666666666663</v>
      </c>
      <c r="C152" s="63">
        <v>1918.1</v>
      </c>
      <c r="D152" s="63">
        <v>1939.4</v>
      </c>
      <c r="E152" s="64">
        <v>0.69</v>
      </c>
      <c r="F152" s="64">
        <v>0.38</v>
      </c>
      <c r="G152" s="63">
        <v>21.300000000000182</v>
      </c>
      <c r="H152" s="64">
        <f t="shared" si="8"/>
        <v>0.30999999999999994</v>
      </c>
      <c r="I152" s="12" t="s">
        <v>178</v>
      </c>
      <c r="J152" s="12" t="s">
        <v>77</v>
      </c>
      <c r="K152" s="12" t="s">
        <v>100</v>
      </c>
      <c r="L152" s="12" t="s">
        <v>101</v>
      </c>
      <c r="M152" s="63">
        <f t="shared" si="9"/>
        <v>167.37089201877788</v>
      </c>
      <c r="N152" s="70" t="s">
        <v>359</v>
      </c>
    </row>
    <row r="153" spans="1:14" s="12" customFormat="1" x14ac:dyDescent="0.25">
      <c r="A153" s="54">
        <v>44041</v>
      </c>
      <c r="B153" s="62">
        <v>0.33333333333333331</v>
      </c>
      <c r="C153" s="63">
        <v>1874.5</v>
      </c>
      <c r="D153" s="63">
        <v>1897.8</v>
      </c>
      <c r="E153" s="64">
        <v>1</v>
      </c>
      <c r="F153" s="64">
        <v>0.69</v>
      </c>
      <c r="G153" s="63">
        <v>23.299999999999955</v>
      </c>
      <c r="H153" s="64">
        <f t="shared" si="8"/>
        <v>0.31000000000000005</v>
      </c>
      <c r="I153" s="12" t="s">
        <v>13</v>
      </c>
      <c r="J153" s="12" t="s">
        <v>78</v>
      </c>
      <c r="K153" s="12" t="s">
        <v>100</v>
      </c>
      <c r="L153" s="12" t="s">
        <v>101</v>
      </c>
      <c r="M153" s="63">
        <f t="shared" si="9"/>
        <v>153.0042918454939</v>
      </c>
      <c r="N153" s="70" t="s">
        <v>360</v>
      </c>
    </row>
    <row r="154" spans="1:14" s="12" customFormat="1" x14ac:dyDescent="0.25">
      <c r="A154" s="61">
        <v>44040</v>
      </c>
      <c r="B154" s="79">
        <v>0.66666666666666663</v>
      </c>
      <c r="C154" s="63">
        <v>1836</v>
      </c>
      <c r="D154" s="63">
        <v>1863</v>
      </c>
      <c r="E154" s="64">
        <v>0.69</v>
      </c>
      <c r="F154" s="64">
        <v>0.36</v>
      </c>
      <c r="G154" s="63">
        <v>27</v>
      </c>
      <c r="H154" s="64">
        <f t="shared" si="8"/>
        <v>0.32999999999999996</v>
      </c>
      <c r="I154" s="12" t="s">
        <v>175</v>
      </c>
      <c r="J154" s="63" t="s">
        <v>77</v>
      </c>
      <c r="K154" s="63" t="s">
        <v>100</v>
      </c>
      <c r="L154" s="63"/>
      <c r="M154" s="63">
        <f t="shared" si="9"/>
        <v>140.55555555555554</v>
      </c>
      <c r="N154" s="70" t="s">
        <v>361</v>
      </c>
    </row>
    <row r="155" spans="1:14" s="12" customFormat="1" x14ac:dyDescent="0.25">
      <c r="A155" s="54">
        <v>44040</v>
      </c>
      <c r="B155" s="62">
        <v>0.79166666666666663</v>
      </c>
      <c r="C155" s="63">
        <v>1863</v>
      </c>
      <c r="D155" s="63">
        <v>1874.5</v>
      </c>
      <c r="E155" s="64">
        <v>0.54</v>
      </c>
      <c r="F155" s="64">
        <v>0.38</v>
      </c>
      <c r="G155" s="63">
        <v>11.5</v>
      </c>
      <c r="H155" s="64">
        <f t="shared" si="8"/>
        <v>0.16000000000000003</v>
      </c>
      <c r="I155" s="12" t="s">
        <v>11</v>
      </c>
      <c r="J155" s="12" t="s">
        <v>77</v>
      </c>
      <c r="K155" s="12" t="s">
        <v>100</v>
      </c>
      <c r="L155" s="12" t="s">
        <v>101</v>
      </c>
      <c r="M155" s="63">
        <f t="shared" si="9"/>
        <v>160.00000000000003</v>
      </c>
      <c r="N155" s="70" t="s">
        <v>362</v>
      </c>
    </row>
    <row r="156" spans="1:14" s="12" customFormat="1" x14ac:dyDescent="0.25">
      <c r="A156" s="54">
        <v>44040</v>
      </c>
      <c r="B156" s="62">
        <v>0.64583333333333337</v>
      </c>
      <c r="C156" s="63">
        <v>1815.5</v>
      </c>
      <c r="D156" s="63">
        <v>1836.3</v>
      </c>
      <c r="E156" s="64">
        <v>1</v>
      </c>
      <c r="F156" s="64">
        <v>0.69</v>
      </c>
      <c r="G156" s="63">
        <v>20.799999999999955</v>
      </c>
      <c r="H156" s="64">
        <f t="shared" si="8"/>
        <v>0.31000000000000005</v>
      </c>
      <c r="I156" s="12" t="s">
        <v>171</v>
      </c>
      <c r="J156" s="12" t="s">
        <v>78</v>
      </c>
      <c r="K156" s="12" t="s">
        <v>81</v>
      </c>
      <c r="M156" s="63">
        <f t="shared" si="9"/>
        <v>171.39423076923117</v>
      </c>
      <c r="N156" s="70" t="s">
        <v>363</v>
      </c>
    </row>
    <row r="157" spans="1:14" s="12" customFormat="1" x14ac:dyDescent="0.25">
      <c r="A157" s="61">
        <v>44038</v>
      </c>
      <c r="B157" s="79">
        <v>0.625</v>
      </c>
      <c r="C157" s="63">
        <v>1795</v>
      </c>
      <c r="D157" s="63">
        <v>1815.5</v>
      </c>
      <c r="E157" s="64">
        <v>1</v>
      </c>
      <c r="F157" s="64">
        <v>0.7</v>
      </c>
      <c r="G157" s="63">
        <v>20.5</v>
      </c>
      <c r="H157" s="64">
        <f t="shared" si="8"/>
        <v>0.30000000000000004</v>
      </c>
      <c r="I157" s="12" t="s">
        <v>196</v>
      </c>
      <c r="J157" s="63" t="s">
        <v>77</v>
      </c>
      <c r="K157" s="63" t="s">
        <v>81</v>
      </c>
      <c r="L157" s="63"/>
      <c r="M157" s="63">
        <f t="shared" si="9"/>
        <v>168.29268292682931</v>
      </c>
      <c r="N157" s="70" t="s">
        <v>364</v>
      </c>
    </row>
    <row r="158" spans="1:14" s="12" customFormat="1" x14ac:dyDescent="0.25">
      <c r="A158" s="54">
        <v>44035</v>
      </c>
      <c r="B158" s="62">
        <v>0.66666666666666663</v>
      </c>
      <c r="C158" s="63">
        <v>1728</v>
      </c>
      <c r="D158" s="63">
        <v>1755</v>
      </c>
      <c r="E158" s="64">
        <v>0.63</v>
      </c>
      <c r="F158" s="64">
        <v>0.23</v>
      </c>
      <c r="G158" s="63">
        <v>27</v>
      </c>
      <c r="H158" s="64">
        <f t="shared" si="8"/>
        <v>0.4</v>
      </c>
      <c r="I158" s="12" t="s">
        <v>167</v>
      </c>
      <c r="J158" s="12" t="s">
        <v>77</v>
      </c>
      <c r="K158" s="12" t="s">
        <v>100</v>
      </c>
      <c r="M158" s="63">
        <f t="shared" si="9"/>
        <v>170.37037037037038</v>
      </c>
      <c r="N158" s="70" t="s">
        <v>365</v>
      </c>
    </row>
    <row r="159" spans="1:14" s="12" customFormat="1" x14ac:dyDescent="0.25">
      <c r="A159" s="61">
        <v>44034</v>
      </c>
      <c r="B159" s="79">
        <v>0.66666666666666663</v>
      </c>
      <c r="C159" s="63">
        <v>1755</v>
      </c>
      <c r="D159" s="63">
        <v>1795</v>
      </c>
      <c r="E159" s="64">
        <v>1</v>
      </c>
      <c r="F159" s="64">
        <v>0.51</v>
      </c>
      <c r="G159" s="63">
        <f t="shared" ref="G159:G166" si="10">D159-C159</f>
        <v>40</v>
      </c>
      <c r="H159" s="64">
        <f t="shared" si="8"/>
        <v>0.49</v>
      </c>
      <c r="I159" s="12" t="s">
        <v>167</v>
      </c>
      <c r="J159" s="63" t="s">
        <v>77</v>
      </c>
      <c r="K159" s="63" t="s">
        <v>100</v>
      </c>
      <c r="L159" s="63"/>
      <c r="M159" s="63">
        <f t="shared" si="9"/>
        <v>140.875</v>
      </c>
      <c r="N159" s="70" t="s">
        <v>366</v>
      </c>
    </row>
    <row r="160" spans="1:14" s="12" customFormat="1" x14ac:dyDescent="0.25">
      <c r="A160" s="61">
        <v>44034</v>
      </c>
      <c r="B160" s="79">
        <v>0.625</v>
      </c>
      <c r="C160" s="63">
        <v>1714.9</v>
      </c>
      <c r="D160" s="63">
        <v>1728.4</v>
      </c>
      <c r="E160" s="64">
        <v>0.37</v>
      </c>
      <c r="F160" s="64">
        <v>0.22</v>
      </c>
      <c r="G160" s="63">
        <f t="shared" si="10"/>
        <v>13.5</v>
      </c>
      <c r="H160" s="64">
        <f t="shared" si="8"/>
        <v>0.15</v>
      </c>
      <c r="I160" s="12" t="s">
        <v>120</v>
      </c>
      <c r="J160" s="63" t="s">
        <v>77</v>
      </c>
      <c r="K160" s="63" t="s">
        <v>100</v>
      </c>
      <c r="L160" s="63"/>
      <c r="M160" s="63">
        <f t="shared" si="9"/>
        <v>127.77777777777777</v>
      </c>
      <c r="N160" s="70" t="s">
        <v>367</v>
      </c>
    </row>
    <row r="161" spans="1:14" s="12" customFormat="1" x14ac:dyDescent="0.25">
      <c r="A161" s="54">
        <v>44034</v>
      </c>
      <c r="B161" s="79">
        <v>0.58333333333333337</v>
      </c>
      <c r="C161" s="63">
        <v>1676.3</v>
      </c>
      <c r="D161" s="63">
        <v>1714.9</v>
      </c>
      <c r="E161" s="64">
        <v>0.71</v>
      </c>
      <c r="F161" s="64">
        <v>0.34</v>
      </c>
      <c r="G161" s="63">
        <f t="shared" si="10"/>
        <v>38.600000000000136</v>
      </c>
      <c r="H161" s="64">
        <f t="shared" ref="H161:H192" si="11">E161-F161</f>
        <v>0.36999999999999994</v>
      </c>
      <c r="I161" s="12" t="s">
        <v>169</v>
      </c>
      <c r="J161" s="12" t="s">
        <v>77</v>
      </c>
      <c r="K161" s="12" t="s">
        <v>100</v>
      </c>
      <c r="M161" s="63">
        <f t="shared" si="9"/>
        <v>110.23316062176124</v>
      </c>
      <c r="N161" s="70" t="s">
        <v>368</v>
      </c>
    </row>
    <row r="162" spans="1:14" s="12" customFormat="1" x14ac:dyDescent="0.25">
      <c r="A162" s="54">
        <v>44034</v>
      </c>
      <c r="B162" s="79">
        <v>0.3125</v>
      </c>
      <c r="C162" s="63">
        <v>1661.6</v>
      </c>
      <c r="D162" s="63">
        <v>1676.3</v>
      </c>
      <c r="E162" s="64">
        <v>0.84</v>
      </c>
      <c r="F162" s="64">
        <v>0.71</v>
      </c>
      <c r="G162" s="63">
        <f t="shared" si="10"/>
        <v>14.700000000000045</v>
      </c>
      <c r="H162" s="64">
        <f t="shared" si="11"/>
        <v>0.13</v>
      </c>
      <c r="I162" s="12" t="s">
        <v>168</v>
      </c>
      <c r="J162" s="12" t="s">
        <v>77</v>
      </c>
      <c r="K162" s="12" t="s">
        <v>100</v>
      </c>
      <c r="M162" s="63">
        <f t="shared" si="9"/>
        <v>101.70068027210853</v>
      </c>
      <c r="N162" s="70" t="s">
        <v>369</v>
      </c>
    </row>
    <row r="163" spans="1:14" s="12" customFormat="1" x14ac:dyDescent="0.25">
      <c r="A163" s="54">
        <v>44033</v>
      </c>
      <c r="B163" s="79">
        <v>0.75</v>
      </c>
      <c r="C163" s="63">
        <v>1647</v>
      </c>
      <c r="D163" s="63">
        <v>1661.6</v>
      </c>
      <c r="E163" s="64">
        <v>1</v>
      </c>
      <c r="F163" s="64">
        <v>0.84</v>
      </c>
      <c r="G163" s="63">
        <f t="shared" si="10"/>
        <v>14.599999999999909</v>
      </c>
      <c r="H163" s="64">
        <f t="shared" si="11"/>
        <v>0.16000000000000003</v>
      </c>
      <c r="I163" s="12" t="s">
        <v>11</v>
      </c>
      <c r="J163" s="12" t="s">
        <v>77</v>
      </c>
      <c r="K163" s="12" t="s">
        <v>100</v>
      </c>
      <c r="M163" s="63">
        <f t="shared" si="9"/>
        <v>126.02739726027478</v>
      </c>
      <c r="N163" s="70" t="s">
        <v>370</v>
      </c>
    </row>
    <row r="164" spans="1:14" s="12" customFormat="1" x14ac:dyDescent="0.25">
      <c r="A164" s="54">
        <v>44033</v>
      </c>
      <c r="B164" s="79">
        <v>0.54166666666666663</v>
      </c>
      <c r="C164" s="63">
        <v>1625</v>
      </c>
      <c r="D164" s="63">
        <v>1647</v>
      </c>
      <c r="E164" s="64">
        <v>0.75</v>
      </c>
      <c r="F164" s="64">
        <v>0.5</v>
      </c>
      <c r="G164" s="63">
        <f t="shared" si="10"/>
        <v>22</v>
      </c>
      <c r="H164" s="64">
        <f t="shared" si="11"/>
        <v>0.25</v>
      </c>
      <c r="I164" s="12" t="s">
        <v>154</v>
      </c>
      <c r="J164" s="12" t="s">
        <v>77</v>
      </c>
      <c r="K164" s="12" t="s">
        <v>100</v>
      </c>
      <c r="M164" s="63">
        <f t="shared" si="9"/>
        <v>130.68181818181819</v>
      </c>
      <c r="N164" s="70" t="s">
        <v>371</v>
      </c>
    </row>
    <row r="165" spans="1:14" s="12" customFormat="1" x14ac:dyDescent="0.25">
      <c r="A165" s="54">
        <v>44033</v>
      </c>
      <c r="B165" s="62">
        <v>0.47916666666666669</v>
      </c>
      <c r="C165" s="63">
        <v>1596</v>
      </c>
      <c r="D165" s="63">
        <v>1621</v>
      </c>
      <c r="E165" s="64">
        <v>0.94</v>
      </c>
      <c r="F165" s="64">
        <v>0.69</v>
      </c>
      <c r="G165" s="63">
        <f t="shared" si="10"/>
        <v>25</v>
      </c>
      <c r="H165" s="64">
        <f t="shared" si="11"/>
        <v>0.25</v>
      </c>
      <c r="I165" s="12" t="s">
        <v>163</v>
      </c>
      <c r="J165" s="12" t="s">
        <v>77</v>
      </c>
      <c r="K165" s="12" t="s">
        <v>100</v>
      </c>
      <c r="M165" s="63">
        <f t="shared" si="9"/>
        <v>115</v>
      </c>
      <c r="N165" s="70" t="s">
        <v>372</v>
      </c>
    </row>
    <row r="166" spans="1:14" s="12" customFormat="1" x14ac:dyDescent="0.25">
      <c r="A166" s="101">
        <v>44033</v>
      </c>
      <c r="B166" s="93">
        <v>0.3125</v>
      </c>
      <c r="C166" s="82">
        <v>1568.6</v>
      </c>
      <c r="D166" s="82">
        <v>1596.8</v>
      </c>
      <c r="E166" s="85">
        <v>1</v>
      </c>
      <c r="F166" s="85">
        <v>0.42</v>
      </c>
      <c r="G166" s="63">
        <f t="shared" si="10"/>
        <v>28.200000000000045</v>
      </c>
      <c r="H166" s="64">
        <f t="shared" si="11"/>
        <v>0.58000000000000007</v>
      </c>
      <c r="I166" s="72" t="s">
        <v>161</v>
      </c>
      <c r="J166" s="72" t="s">
        <v>77</v>
      </c>
      <c r="K166" s="72" t="s">
        <v>100</v>
      </c>
      <c r="L166" s="72" t="s">
        <v>101</v>
      </c>
      <c r="M166" s="63">
        <f t="shared" si="9"/>
        <v>236.52482269503511</v>
      </c>
      <c r="N166" s="70" t="s">
        <v>373</v>
      </c>
    </row>
    <row r="167" spans="1:14" s="12" customFormat="1" x14ac:dyDescent="0.25">
      <c r="A167" s="54">
        <v>44032</v>
      </c>
      <c r="B167" s="62">
        <v>0.58333333333333337</v>
      </c>
      <c r="C167" s="63">
        <v>1523.7</v>
      </c>
      <c r="D167" s="63">
        <v>1554</v>
      </c>
      <c r="E167" s="64">
        <v>0.82</v>
      </c>
      <c r="F167" s="64">
        <v>0.53</v>
      </c>
      <c r="G167" s="63">
        <v>30.299999999999955</v>
      </c>
      <c r="H167" s="64">
        <f t="shared" si="11"/>
        <v>0.28999999999999992</v>
      </c>
      <c r="I167" s="12" t="s">
        <v>160</v>
      </c>
      <c r="J167" s="12" t="s">
        <v>77</v>
      </c>
      <c r="K167" s="12" t="s">
        <v>100</v>
      </c>
      <c r="L167" s="12" t="s">
        <v>157</v>
      </c>
      <c r="M167" s="63">
        <f t="shared" si="9"/>
        <v>110.0660066006602</v>
      </c>
      <c r="N167" s="70" t="s">
        <v>374</v>
      </c>
    </row>
    <row r="168" spans="1:14" s="12" customFormat="1" x14ac:dyDescent="0.25">
      <c r="A168" s="54">
        <v>44032</v>
      </c>
      <c r="B168" s="62">
        <v>0.375</v>
      </c>
      <c r="C168" s="63">
        <v>1464</v>
      </c>
      <c r="D168" s="63">
        <v>1523</v>
      </c>
      <c r="E168" s="64">
        <v>1</v>
      </c>
      <c r="F168" s="64">
        <v>0.3</v>
      </c>
      <c r="G168" s="63">
        <v>59</v>
      </c>
      <c r="H168" s="64">
        <f t="shared" si="11"/>
        <v>0.7</v>
      </c>
      <c r="I168" s="12" t="s">
        <v>159</v>
      </c>
      <c r="J168" s="12" t="s">
        <v>78</v>
      </c>
      <c r="K168" s="12" t="s">
        <v>100</v>
      </c>
      <c r="L168" s="12" t="s">
        <v>89</v>
      </c>
      <c r="M168" s="63">
        <f t="shared" si="9"/>
        <v>136.44067796610167</v>
      </c>
      <c r="N168" s="70" t="s">
        <v>375</v>
      </c>
    </row>
    <row r="169" spans="1:14" s="12" customFormat="1" x14ac:dyDescent="0.25">
      <c r="A169" s="54">
        <v>44032</v>
      </c>
      <c r="B169" s="62">
        <v>0.8125</v>
      </c>
      <c r="C169" s="63">
        <v>1554</v>
      </c>
      <c r="D169" s="63">
        <v>1568.6</v>
      </c>
      <c r="E169" s="64">
        <v>0.6</v>
      </c>
      <c r="F169" s="64">
        <v>0.42</v>
      </c>
      <c r="G169" s="63">
        <f>D169-C169</f>
        <v>14.599999999999909</v>
      </c>
      <c r="H169" s="64">
        <f t="shared" si="11"/>
        <v>0.18</v>
      </c>
      <c r="I169" s="12" t="s">
        <v>11</v>
      </c>
      <c r="J169" s="12" t="s">
        <v>77</v>
      </c>
      <c r="K169" s="12" t="s">
        <v>100</v>
      </c>
      <c r="L169" s="12" t="s">
        <v>101</v>
      </c>
      <c r="M169" s="63">
        <f t="shared" si="9"/>
        <v>141.78082191780908</v>
      </c>
      <c r="N169" s="70" t="s">
        <v>376</v>
      </c>
    </row>
    <row r="170" spans="1:14" s="12" customFormat="1" x14ac:dyDescent="0.25">
      <c r="A170" s="54">
        <v>44029</v>
      </c>
      <c r="B170" s="62">
        <v>0.47916666666666669</v>
      </c>
      <c r="C170" s="63">
        <v>1436.8</v>
      </c>
      <c r="D170" s="63">
        <v>1464</v>
      </c>
      <c r="E170" s="64">
        <v>1</v>
      </c>
      <c r="F170" s="64">
        <v>0.7</v>
      </c>
      <c r="G170" s="63">
        <v>27.200000000000045</v>
      </c>
      <c r="H170" s="64">
        <f t="shared" si="11"/>
        <v>0.30000000000000004</v>
      </c>
      <c r="I170" s="12" t="s">
        <v>154</v>
      </c>
      <c r="J170" s="12" t="s">
        <v>77</v>
      </c>
      <c r="K170" s="12" t="s">
        <v>100</v>
      </c>
      <c r="M170" s="63">
        <f t="shared" ref="M170:M187" si="12">H170*$M$5/G170*1000</f>
        <v>126.83823529411745</v>
      </c>
      <c r="N170" s="70" t="s">
        <v>359</v>
      </c>
    </row>
    <row r="171" spans="1:14" s="12" customFormat="1" x14ac:dyDescent="0.25">
      <c r="A171" s="61">
        <v>44028</v>
      </c>
      <c r="B171" s="79">
        <v>0.625</v>
      </c>
      <c r="C171" s="63">
        <v>1415.7</v>
      </c>
      <c r="D171" s="63">
        <v>1436.8</v>
      </c>
      <c r="E171" s="64">
        <v>0.34</v>
      </c>
      <c r="F171" s="64">
        <v>0.2</v>
      </c>
      <c r="G171" s="63">
        <v>21.099999999999909</v>
      </c>
      <c r="H171" s="64">
        <f t="shared" si="11"/>
        <v>0.14000000000000001</v>
      </c>
      <c r="I171" s="12" t="s">
        <v>235</v>
      </c>
      <c r="J171" s="63" t="s">
        <v>77</v>
      </c>
      <c r="K171" s="63" t="s">
        <v>100</v>
      </c>
      <c r="L171" s="63"/>
      <c r="M171" s="63">
        <f t="shared" si="12"/>
        <v>76.303317535545347</v>
      </c>
      <c r="N171" s="70" t="s">
        <v>360</v>
      </c>
    </row>
    <row r="172" spans="1:14" s="12" customFormat="1" x14ac:dyDescent="0.25">
      <c r="A172" s="61">
        <v>44025</v>
      </c>
      <c r="B172" s="79">
        <v>0.625</v>
      </c>
      <c r="C172" s="63">
        <v>1402</v>
      </c>
      <c r="D172" s="63">
        <v>1415.7</v>
      </c>
      <c r="E172" s="64">
        <v>0.62</v>
      </c>
      <c r="F172" s="64">
        <v>0.48</v>
      </c>
      <c r="G172" s="63">
        <v>13.700000000000045</v>
      </c>
      <c r="H172" s="64">
        <f t="shared" si="11"/>
        <v>0.14000000000000001</v>
      </c>
      <c r="I172" s="12" t="s">
        <v>120</v>
      </c>
      <c r="J172" s="63" t="s">
        <v>77</v>
      </c>
      <c r="K172" s="63" t="s">
        <v>100</v>
      </c>
      <c r="L172" s="63"/>
      <c r="M172" s="63">
        <f t="shared" si="12"/>
        <v>117.51824817518209</v>
      </c>
      <c r="N172" s="70" t="s">
        <v>361</v>
      </c>
    </row>
    <row r="173" spans="1:14" s="12" customFormat="1" x14ac:dyDescent="0.25">
      <c r="A173" s="54">
        <v>44025</v>
      </c>
      <c r="B173" s="62">
        <v>0.47916666666666669</v>
      </c>
      <c r="C173" s="63">
        <v>1368</v>
      </c>
      <c r="D173" s="63">
        <v>1402</v>
      </c>
      <c r="E173" s="64">
        <v>0.96</v>
      </c>
      <c r="F173" s="64">
        <v>0.62</v>
      </c>
      <c r="G173" s="63">
        <v>34</v>
      </c>
      <c r="H173" s="64">
        <f t="shared" si="11"/>
        <v>0.33999999999999997</v>
      </c>
      <c r="I173" s="12" t="s">
        <v>147</v>
      </c>
      <c r="J173" s="12" t="s">
        <v>78</v>
      </c>
      <c r="K173" s="12" t="s">
        <v>100</v>
      </c>
      <c r="M173" s="63">
        <f t="shared" si="12"/>
        <v>114.99999999999999</v>
      </c>
      <c r="N173" s="70" t="s">
        <v>362</v>
      </c>
    </row>
    <row r="174" spans="1:14" s="12" customFormat="1" x14ac:dyDescent="0.25">
      <c r="A174" s="54">
        <v>44018</v>
      </c>
      <c r="B174" s="62">
        <v>0.64583333333333337</v>
      </c>
      <c r="C174" s="63">
        <v>1350.1</v>
      </c>
      <c r="D174" s="63">
        <v>1368.8</v>
      </c>
      <c r="E174" s="64">
        <v>0.91</v>
      </c>
      <c r="F174" s="64">
        <v>0.72</v>
      </c>
      <c r="G174" s="63">
        <v>18.700000000000045</v>
      </c>
      <c r="H174" s="64">
        <f t="shared" si="11"/>
        <v>0.19000000000000006</v>
      </c>
      <c r="I174" s="12" t="s">
        <v>137</v>
      </c>
      <c r="J174" s="12" t="s">
        <v>77</v>
      </c>
      <c r="K174" s="12" t="s">
        <v>100</v>
      </c>
      <c r="M174" s="63">
        <f t="shared" si="12"/>
        <v>116.844919786096</v>
      </c>
      <c r="N174" s="70" t="s">
        <v>363</v>
      </c>
    </row>
    <row r="175" spans="1:14" s="12" customFormat="1" x14ac:dyDescent="0.25">
      <c r="A175" s="54">
        <v>44018</v>
      </c>
      <c r="B175" s="62">
        <v>0.45833333333333331</v>
      </c>
      <c r="C175" s="63">
        <v>1297.8</v>
      </c>
      <c r="D175" s="63">
        <v>1350.1</v>
      </c>
      <c r="E175" s="64">
        <v>0.97</v>
      </c>
      <c r="F175" s="64">
        <v>0.47</v>
      </c>
      <c r="G175" s="63">
        <v>52.299999999999955</v>
      </c>
      <c r="H175" s="64">
        <f t="shared" si="11"/>
        <v>0.5</v>
      </c>
      <c r="I175" s="12" t="s">
        <v>134</v>
      </c>
      <c r="J175" s="12" t="s">
        <v>77</v>
      </c>
      <c r="K175" s="12" t="s">
        <v>100</v>
      </c>
      <c r="L175" s="12" t="s">
        <v>101</v>
      </c>
      <c r="M175" s="63">
        <f t="shared" si="12"/>
        <v>109.94263862332706</v>
      </c>
      <c r="N175" s="70" t="s">
        <v>364</v>
      </c>
    </row>
    <row r="176" spans="1:14" s="12" customFormat="1" x14ac:dyDescent="0.25">
      <c r="A176" s="54">
        <v>44015</v>
      </c>
      <c r="B176" s="62">
        <v>0.45833333333333331</v>
      </c>
      <c r="C176" s="63">
        <v>1222</v>
      </c>
      <c r="D176" s="63">
        <v>1297.8</v>
      </c>
      <c r="E176" s="64">
        <v>1</v>
      </c>
      <c r="F176" s="64">
        <v>0.18</v>
      </c>
      <c r="G176" s="63">
        <f>D176-C176</f>
        <v>75.799999999999955</v>
      </c>
      <c r="H176" s="64">
        <f t="shared" si="11"/>
        <v>0.82000000000000006</v>
      </c>
      <c r="I176" s="12" t="s">
        <v>135</v>
      </c>
      <c r="J176" s="12" t="s">
        <v>77</v>
      </c>
      <c r="K176" s="12" t="s">
        <v>100</v>
      </c>
      <c r="L176" s="12" t="s">
        <v>101</v>
      </c>
      <c r="M176" s="63">
        <f t="shared" si="12"/>
        <v>124.40633245382595</v>
      </c>
      <c r="N176" s="70" t="s">
        <v>365</v>
      </c>
    </row>
    <row r="177" spans="1:24" s="12" customFormat="1" x14ac:dyDescent="0.25">
      <c r="A177" s="54">
        <v>44014</v>
      </c>
      <c r="B177" s="62">
        <v>0.5</v>
      </c>
      <c r="C177" s="63">
        <v>1167</v>
      </c>
      <c r="D177" s="63">
        <f>1167+55</f>
        <v>1222</v>
      </c>
      <c r="E177" s="64">
        <v>0.72</v>
      </c>
      <c r="F177" s="64">
        <v>0.28999999999999998</v>
      </c>
      <c r="G177" s="63">
        <f>D177-C177</f>
        <v>55</v>
      </c>
      <c r="H177" s="64">
        <f t="shared" si="11"/>
        <v>0.43</v>
      </c>
      <c r="I177" s="12" t="s">
        <v>136</v>
      </c>
      <c r="J177" s="12" t="s">
        <v>77</v>
      </c>
      <c r="K177" s="12" t="s">
        <v>100</v>
      </c>
      <c r="L177" s="12" t="s">
        <v>101</v>
      </c>
      <c r="M177" s="63">
        <f t="shared" si="12"/>
        <v>89.909090909090907</v>
      </c>
      <c r="N177" s="70" t="s">
        <v>366</v>
      </c>
    </row>
    <row r="178" spans="1:24" s="12" customFormat="1" x14ac:dyDescent="0.25">
      <c r="A178" s="61">
        <v>44012</v>
      </c>
      <c r="B178" s="79">
        <v>0.625</v>
      </c>
      <c r="C178" s="63">
        <v>1113</v>
      </c>
      <c r="D178" s="63">
        <v>1144</v>
      </c>
      <c r="E178" s="64">
        <v>0.56999999999999995</v>
      </c>
      <c r="F178" s="64">
        <v>0.33</v>
      </c>
      <c r="G178" s="63">
        <v>31</v>
      </c>
      <c r="H178" s="64">
        <f t="shared" si="11"/>
        <v>0.23999999999999994</v>
      </c>
      <c r="I178" s="12" t="s">
        <v>175</v>
      </c>
      <c r="J178" s="63" t="s">
        <v>77</v>
      </c>
      <c r="K178" s="63" t="s">
        <v>100</v>
      </c>
      <c r="L178" s="63"/>
      <c r="M178" s="63">
        <f t="shared" si="12"/>
        <v>89.0322580645161</v>
      </c>
      <c r="N178" s="70" t="s">
        <v>367</v>
      </c>
    </row>
    <row r="179" spans="1:24" s="12" customFormat="1" ht="14.25" customHeight="1" x14ac:dyDescent="0.25">
      <c r="A179" s="61">
        <v>44012</v>
      </c>
      <c r="B179" s="79">
        <v>0.625</v>
      </c>
      <c r="C179" s="63">
        <v>1090</v>
      </c>
      <c r="D179" s="63">
        <v>1113</v>
      </c>
      <c r="E179" s="64">
        <v>0.37</v>
      </c>
      <c r="F179" s="64">
        <v>0.2</v>
      </c>
      <c r="G179" s="63">
        <v>23</v>
      </c>
      <c r="H179" s="64">
        <f t="shared" si="11"/>
        <v>0.16999999999999998</v>
      </c>
      <c r="I179" s="12" t="s">
        <v>175</v>
      </c>
      <c r="J179" s="63" t="s">
        <v>77</v>
      </c>
      <c r="K179" s="63" t="s">
        <v>100</v>
      </c>
      <c r="L179" s="63"/>
      <c r="M179" s="63">
        <f t="shared" si="12"/>
        <v>84.999999999999986</v>
      </c>
      <c r="N179" s="70" t="s">
        <v>368</v>
      </c>
    </row>
    <row r="180" spans="1:24" s="12" customFormat="1" x14ac:dyDescent="0.25">
      <c r="A180" s="54">
        <v>44012</v>
      </c>
      <c r="B180" s="62">
        <v>0.5625</v>
      </c>
      <c r="C180" s="63">
        <v>1020.5</v>
      </c>
      <c r="D180" s="63">
        <v>1042.7</v>
      </c>
      <c r="E180" s="64">
        <v>0.92</v>
      </c>
      <c r="F180" s="64">
        <v>0.53</v>
      </c>
      <c r="G180" s="63">
        <v>22.200000000000045</v>
      </c>
      <c r="H180" s="64">
        <f t="shared" si="11"/>
        <v>0.39</v>
      </c>
      <c r="I180" s="12" t="s">
        <v>115</v>
      </c>
      <c r="J180" s="12" t="s">
        <v>77</v>
      </c>
      <c r="K180" s="12" t="s">
        <v>81</v>
      </c>
      <c r="L180" s="12" t="s">
        <v>101</v>
      </c>
      <c r="M180" s="63">
        <f t="shared" si="12"/>
        <v>202.02702702702663</v>
      </c>
      <c r="N180" s="70" t="s">
        <v>369</v>
      </c>
    </row>
    <row r="181" spans="1:24" s="12" customFormat="1" x14ac:dyDescent="0.25">
      <c r="A181" s="54">
        <v>44012</v>
      </c>
      <c r="B181" s="62">
        <v>0.59375</v>
      </c>
      <c r="C181" s="63">
        <v>1042.7</v>
      </c>
      <c r="D181" s="63">
        <v>1063.3</v>
      </c>
      <c r="E181" s="64">
        <v>0.66</v>
      </c>
      <c r="F181" s="64">
        <v>0.37</v>
      </c>
      <c r="G181" s="63">
        <v>20.599999999999909</v>
      </c>
      <c r="H181" s="64">
        <f t="shared" si="11"/>
        <v>0.29000000000000004</v>
      </c>
      <c r="I181" s="12" t="s">
        <v>114</v>
      </c>
      <c r="J181" s="12" t="s">
        <v>77</v>
      </c>
      <c r="K181" s="12" t="s">
        <v>81</v>
      </c>
      <c r="L181" s="12" t="s">
        <v>101</v>
      </c>
      <c r="M181" s="63">
        <f t="shared" si="12"/>
        <v>161.89320388349589</v>
      </c>
      <c r="N181" s="70" t="s">
        <v>370</v>
      </c>
    </row>
    <row r="182" spans="1:24" s="12" customFormat="1" x14ac:dyDescent="0.25">
      <c r="A182" s="54">
        <v>44012</v>
      </c>
      <c r="B182" s="62">
        <v>0.48958333333333331</v>
      </c>
      <c r="C182" s="63">
        <v>1010.1</v>
      </c>
      <c r="D182" s="63">
        <v>1020.5</v>
      </c>
      <c r="E182" s="64">
        <v>1</v>
      </c>
      <c r="F182" s="64">
        <v>0.92</v>
      </c>
      <c r="G182" s="63">
        <v>10.399999999999977</v>
      </c>
      <c r="H182" s="64">
        <f t="shared" si="11"/>
        <v>7.999999999999996E-2</v>
      </c>
      <c r="I182" s="12" t="s">
        <v>113</v>
      </c>
      <c r="J182" s="12" t="s">
        <v>78</v>
      </c>
      <c r="K182" s="12" t="s">
        <v>100</v>
      </c>
      <c r="L182" s="12" t="s">
        <v>101</v>
      </c>
      <c r="M182" s="63">
        <f t="shared" si="12"/>
        <v>88.461538461538609</v>
      </c>
      <c r="N182" s="70" t="s">
        <v>371</v>
      </c>
    </row>
    <row r="183" spans="1:24" s="12" customFormat="1" x14ac:dyDescent="0.25">
      <c r="A183" s="54">
        <v>44010</v>
      </c>
      <c r="B183" s="79">
        <v>0.5625</v>
      </c>
      <c r="C183" s="63">
        <v>2421.9</v>
      </c>
      <c r="D183" s="63">
        <v>2443.3000000000002</v>
      </c>
      <c r="E183" s="64">
        <v>1</v>
      </c>
      <c r="F183" s="64">
        <v>0.71</v>
      </c>
      <c r="G183" s="12">
        <v>21.400000000000091</v>
      </c>
      <c r="H183" s="64">
        <f t="shared" si="11"/>
        <v>0.29000000000000004</v>
      </c>
      <c r="I183" s="12" t="s">
        <v>201</v>
      </c>
      <c r="J183" s="12" t="s">
        <v>77</v>
      </c>
      <c r="K183" s="12" t="s">
        <v>100</v>
      </c>
      <c r="L183" s="12" t="s">
        <v>101</v>
      </c>
      <c r="M183" s="63">
        <f t="shared" si="12"/>
        <v>155.84112149532646</v>
      </c>
      <c r="N183" s="70" t="s">
        <v>372</v>
      </c>
    </row>
    <row r="184" spans="1:24" s="12" customFormat="1" x14ac:dyDescent="0.25">
      <c r="A184" s="54">
        <v>44008</v>
      </c>
      <c r="B184" s="62">
        <v>44008.60853287037</v>
      </c>
      <c r="C184" s="63">
        <v>943</v>
      </c>
      <c r="D184" s="63">
        <v>971</v>
      </c>
      <c r="E184" s="64">
        <v>0.82</v>
      </c>
      <c r="F184" s="64">
        <v>0.68</v>
      </c>
      <c r="G184" s="63">
        <f>D184-C184</f>
        <v>28</v>
      </c>
      <c r="H184" s="64">
        <f t="shared" si="11"/>
        <v>0.1399999999999999</v>
      </c>
      <c r="I184" s="12" t="s">
        <v>15</v>
      </c>
      <c r="J184" s="12" t="s">
        <v>77</v>
      </c>
      <c r="K184" s="12" t="s">
        <v>100</v>
      </c>
      <c r="L184" s="12" t="s">
        <v>101</v>
      </c>
      <c r="M184" s="63">
        <f t="shared" si="12"/>
        <v>57.499999999999957</v>
      </c>
      <c r="N184" s="70" t="s">
        <v>373</v>
      </c>
    </row>
    <row r="185" spans="1:24" x14ac:dyDescent="0.25">
      <c r="A185" s="54">
        <v>44008</v>
      </c>
      <c r="B185" s="62">
        <v>44008.43163958333</v>
      </c>
      <c r="C185" s="63">
        <v>985.8</v>
      </c>
      <c r="D185" s="63">
        <v>1010.1</v>
      </c>
      <c r="E185" s="64">
        <v>0.52</v>
      </c>
      <c r="F185" s="64">
        <v>0.26</v>
      </c>
      <c r="G185" s="63">
        <v>24.300000000000068</v>
      </c>
      <c r="H185" s="64">
        <f t="shared" si="11"/>
        <v>0.26</v>
      </c>
      <c r="I185" s="12" t="s">
        <v>13</v>
      </c>
      <c r="J185" s="12" t="s">
        <v>77</v>
      </c>
      <c r="K185" s="12" t="s">
        <v>100</v>
      </c>
      <c r="L185" s="12" t="s">
        <v>101</v>
      </c>
      <c r="M185" s="63">
        <f t="shared" si="12"/>
        <v>123.04526748971161</v>
      </c>
      <c r="N185" s="70" t="s">
        <v>374</v>
      </c>
      <c r="O185"/>
      <c r="P185"/>
      <c r="Q185"/>
      <c r="R185"/>
      <c r="S185"/>
      <c r="X185"/>
    </row>
    <row r="186" spans="1:24" s="12" customFormat="1" x14ac:dyDescent="0.25">
      <c r="A186" s="54">
        <v>44008</v>
      </c>
      <c r="B186" s="62">
        <v>44008.430328240742</v>
      </c>
      <c r="C186" s="63">
        <v>971</v>
      </c>
      <c r="D186" s="63">
        <v>985.8</v>
      </c>
      <c r="E186" s="64">
        <v>0.68</v>
      </c>
      <c r="F186" s="64">
        <v>0.52</v>
      </c>
      <c r="G186" s="63">
        <v>14.799999999999955</v>
      </c>
      <c r="H186" s="64">
        <f t="shared" si="11"/>
        <v>0.16000000000000003</v>
      </c>
      <c r="I186" s="12" t="s">
        <v>11</v>
      </c>
      <c r="J186" s="12" t="s">
        <v>77</v>
      </c>
      <c r="K186" s="12" t="s">
        <v>100</v>
      </c>
      <c r="L186" s="12" t="s">
        <v>101</v>
      </c>
      <c r="M186" s="63">
        <f t="shared" si="12"/>
        <v>124.32432432432472</v>
      </c>
      <c r="N186" s="70" t="s">
        <v>375</v>
      </c>
    </row>
    <row r="187" spans="1:24" s="12" customFormat="1" x14ac:dyDescent="0.25">
      <c r="A187" s="1">
        <v>43965</v>
      </c>
      <c r="B187" s="1"/>
      <c r="C187" s="2">
        <v>3000</v>
      </c>
      <c r="D187" s="2">
        <v>3080</v>
      </c>
      <c r="E187" s="76">
        <v>1</v>
      </c>
      <c r="F187" s="76">
        <v>0.15</v>
      </c>
      <c r="G187" s="2">
        <f>D187-C187</f>
        <v>80</v>
      </c>
      <c r="H187" s="64">
        <f t="shared" si="11"/>
        <v>0.85</v>
      </c>
      <c r="I187" s="86"/>
      <c r="J187" s="2"/>
      <c r="K187" s="2"/>
      <c r="L187" s="2"/>
      <c r="M187" s="63">
        <f t="shared" si="12"/>
        <v>122.1875</v>
      </c>
      <c r="N187" s="70" t="s">
        <v>376</v>
      </c>
    </row>
    <row r="188" spans="1:24" s="12" customFormat="1" x14ac:dyDescent="0.25">
      <c r="A188" s="1">
        <v>43965</v>
      </c>
      <c r="B188" s="1"/>
      <c r="C188" s="2">
        <v>3080</v>
      </c>
      <c r="D188" s="2">
        <v>3120</v>
      </c>
      <c r="E188" s="76">
        <v>1</v>
      </c>
      <c r="F188" s="76">
        <v>0.55000000000000004</v>
      </c>
      <c r="G188" s="2">
        <f>D188-C188</f>
        <v>40</v>
      </c>
      <c r="H188" s="3">
        <f t="shared" si="11"/>
        <v>0.44999999999999996</v>
      </c>
      <c r="I188" s="86"/>
      <c r="J188" s="2"/>
      <c r="K188" s="2"/>
      <c r="L188" s="2"/>
      <c r="M188" s="4"/>
      <c r="N188" s="70" t="s">
        <v>359</v>
      </c>
    </row>
    <row r="189" spans="1:24" s="12" customFormat="1" x14ac:dyDescent="0.25">
      <c r="A189" s="54">
        <v>43759</v>
      </c>
      <c r="B189" s="61"/>
      <c r="C189" s="63">
        <v>431.9</v>
      </c>
      <c r="D189" s="63">
        <v>473.1</v>
      </c>
      <c r="E189" s="64">
        <v>0</v>
      </c>
      <c r="F189" s="64">
        <v>0</v>
      </c>
      <c r="G189" s="63">
        <v>41.200000000000045</v>
      </c>
      <c r="H189" s="64">
        <f t="shared" si="11"/>
        <v>0</v>
      </c>
      <c r="I189" s="12" t="s">
        <v>110</v>
      </c>
      <c r="J189" s="12" t="s">
        <v>78</v>
      </c>
      <c r="K189" s="12" t="s">
        <v>100</v>
      </c>
      <c r="M189" s="80">
        <f t="shared" ref="M189:M206" si="13">(1000*H189*M$5)/G189</f>
        <v>0</v>
      </c>
      <c r="N189" s="70" t="s">
        <v>360</v>
      </c>
    </row>
    <row r="190" spans="1:24" s="12" customFormat="1" x14ac:dyDescent="0.25">
      <c r="A190" s="54">
        <v>43728</v>
      </c>
      <c r="B190" s="61"/>
      <c r="C190" s="63">
        <v>354</v>
      </c>
      <c r="D190" s="63">
        <v>354.1</v>
      </c>
      <c r="E190" s="64">
        <v>0</v>
      </c>
      <c r="F190" s="64">
        <v>0</v>
      </c>
      <c r="G190" s="63">
        <v>0.10000000000002274</v>
      </c>
      <c r="H190" s="64">
        <f t="shared" si="11"/>
        <v>0</v>
      </c>
      <c r="I190" s="12" t="s">
        <v>109</v>
      </c>
      <c r="J190" s="12" t="s">
        <v>77</v>
      </c>
      <c r="K190" s="12" t="s">
        <v>100</v>
      </c>
      <c r="M190" s="80">
        <f t="shared" si="13"/>
        <v>0</v>
      </c>
      <c r="N190" s="70" t="s">
        <v>361</v>
      </c>
    </row>
    <row r="191" spans="1:24" s="12" customFormat="1" x14ac:dyDescent="0.25">
      <c r="A191" s="54">
        <v>43728</v>
      </c>
      <c r="B191" s="61"/>
      <c r="C191" s="63">
        <v>296.2</v>
      </c>
      <c r="D191" s="63">
        <v>354</v>
      </c>
      <c r="E191" s="64">
        <v>0</v>
      </c>
      <c r="F191" s="64">
        <v>0</v>
      </c>
      <c r="G191" s="63">
        <v>57.800000000000011</v>
      </c>
      <c r="H191" s="64">
        <f t="shared" si="11"/>
        <v>0</v>
      </c>
      <c r="I191" s="12" t="s">
        <v>108</v>
      </c>
      <c r="J191" s="12" t="s">
        <v>77</v>
      </c>
      <c r="K191" s="12" t="s">
        <v>100</v>
      </c>
      <c r="M191" s="80">
        <f t="shared" si="13"/>
        <v>0</v>
      </c>
      <c r="N191" s="70" t="s">
        <v>362</v>
      </c>
    </row>
    <row r="192" spans="1:24" s="12" customFormat="1" x14ac:dyDescent="0.25">
      <c r="A192" s="54">
        <v>43670</v>
      </c>
      <c r="B192" s="61"/>
      <c r="C192" s="63">
        <v>161.80000000000001</v>
      </c>
      <c r="D192" s="63">
        <v>178.4</v>
      </c>
      <c r="E192" s="64">
        <v>0</v>
      </c>
      <c r="F192" s="64">
        <v>0</v>
      </c>
      <c r="G192" s="63">
        <v>16.599999999999994</v>
      </c>
      <c r="H192" s="64">
        <f t="shared" si="11"/>
        <v>0</v>
      </c>
      <c r="I192" s="12" t="s">
        <v>105</v>
      </c>
      <c r="J192" s="12" t="s">
        <v>77</v>
      </c>
      <c r="K192" s="12" t="s">
        <v>100</v>
      </c>
      <c r="M192" s="80">
        <f t="shared" si="13"/>
        <v>0</v>
      </c>
      <c r="N192" s="70" t="s">
        <v>363</v>
      </c>
    </row>
    <row r="193" spans="1:24" s="12" customFormat="1" x14ac:dyDescent="0.25">
      <c r="A193" s="54">
        <v>43670</v>
      </c>
      <c r="B193" s="61"/>
      <c r="C193" s="63">
        <v>157.5</v>
      </c>
      <c r="D193" s="63">
        <v>161.80000000000001</v>
      </c>
      <c r="E193" s="64">
        <v>0</v>
      </c>
      <c r="F193" s="64">
        <v>0</v>
      </c>
      <c r="G193" s="63">
        <v>4.3000000000000114</v>
      </c>
      <c r="H193" s="64">
        <f t="shared" ref="H193:H206" si="14">E193-F193</f>
        <v>0</v>
      </c>
      <c r="I193" s="12" t="s">
        <v>107</v>
      </c>
      <c r="J193" s="12" t="s">
        <v>77</v>
      </c>
      <c r="K193" s="12" t="s">
        <v>100</v>
      </c>
      <c r="M193" s="80">
        <f t="shared" si="13"/>
        <v>0</v>
      </c>
      <c r="N193" s="70" t="s">
        <v>364</v>
      </c>
    </row>
    <row r="194" spans="1:24" s="12" customFormat="1" x14ac:dyDescent="0.25">
      <c r="A194" s="54">
        <v>43669</v>
      </c>
      <c r="B194" s="61"/>
      <c r="C194" s="63">
        <v>153.4</v>
      </c>
      <c r="D194" s="63">
        <v>157.5</v>
      </c>
      <c r="E194" s="64">
        <v>0</v>
      </c>
      <c r="F194" s="64">
        <v>0</v>
      </c>
      <c r="G194" s="63">
        <v>4.0999999999999943</v>
      </c>
      <c r="H194" s="64">
        <f t="shared" si="14"/>
        <v>0</v>
      </c>
      <c r="I194" s="12" t="s">
        <v>105</v>
      </c>
      <c r="J194" s="12" t="s">
        <v>77</v>
      </c>
      <c r="K194" s="12" t="s">
        <v>100</v>
      </c>
      <c r="M194" s="80">
        <f t="shared" si="13"/>
        <v>0</v>
      </c>
      <c r="N194" s="70" t="s">
        <v>365</v>
      </c>
    </row>
    <row r="195" spans="1:24" s="12" customFormat="1" x14ac:dyDescent="0.25">
      <c r="A195" s="54">
        <v>43665</v>
      </c>
      <c r="B195" s="61"/>
      <c r="C195" s="63">
        <v>143.80000000000001</v>
      </c>
      <c r="D195" s="63">
        <v>153.4</v>
      </c>
      <c r="E195" s="64">
        <v>0</v>
      </c>
      <c r="F195" s="64">
        <v>0</v>
      </c>
      <c r="G195" s="63">
        <v>9.5999999999999943</v>
      </c>
      <c r="H195" s="64">
        <f t="shared" si="14"/>
        <v>0</v>
      </c>
      <c r="I195" s="12" t="s">
        <v>105</v>
      </c>
      <c r="J195" s="12" t="s">
        <v>77</v>
      </c>
      <c r="K195" s="12" t="s">
        <v>81</v>
      </c>
      <c r="M195" s="80">
        <f t="shared" si="13"/>
        <v>0</v>
      </c>
      <c r="N195" s="70" t="s">
        <v>366</v>
      </c>
    </row>
    <row r="196" spans="1:24" s="12" customFormat="1" x14ac:dyDescent="0.25">
      <c r="A196" s="54">
        <v>43665</v>
      </c>
      <c r="B196" s="61"/>
      <c r="C196" s="63">
        <v>124.9</v>
      </c>
      <c r="D196" s="63">
        <v>143.80000000000001</v>
      </c>
      <c r="E196" s="64">
        <v>0</v>
      </c>
      <c r="F196" s="64">
        <v>0</v>
      </c>
      <c r="G196" s="63">
        <v>18.900000000000006</v>
      </c>
      <c r="H196" s="64">
        <f t="shared" si="14"/>
        <v>0</v>
      </c>
      <c r="I196" s="12" t="s">
        <v>106</v>
      </c>
      <c r="J196" s="12" t="s">
        <v>77</v>
      </c>
      <c r="K196" s="12" t="s">
        <v>100</v>
      </c>
      <c r="L196" s="12" t="s">
        <v>101</v>
      </c>
      <c r="M196" s="80">
        <f t="shared" si="13"/>
        <v>0</v>
      </c>
      <c r="N196" s="70" t="s">
        <v>367</v>
      </c>
    </row>
    <row r="197" spans="1:24" s="12" customFormat="1" x14ac:dyDescent="0.25">
      <c r="A197" s="54">
        <v>43665</v>
      </c>
      <c r="B197" s="61"/>
      <c r="C197" s="63">
        <v>109.1</v>
      </c>
      <c r="D197" s="63">
        <v>124.9</v>
      </c>
      <c r="E197" s="64">
        <v>0</v>
      </c>
      <c r="F197" s="64">
        <v>0</v>
      </c>
      <c r="G197" s="63">
        <v>15.800000000000011</v>
      </c>
      <c r="H197" s="64">
        <f t="shared" si="14"/>
        <v>0</v>
      </c>
      <c r="I197" s="12" t="s">
        <v>105</v>
      </c>
      <c r="J197" s="12" t="s">
        <v>77</v>
      </c>
      <c r="K197" s="12" t="s">
        <v>100</v>
      </c>
      <c r="M197" s="80">
        <f t="shared" si="13"/>
        <v>0</v>
      </c>
      <c r="N197" s="70" t="s">
        <v>368</v>
      </c>
    </row>
    <row r="198" spans="1:24" s="12" customFormat="1" x14ac:dyDescent="0.25">
      <c r="A198" s="54">
        <v>43665</v>
      </c>
      <c r="B198" s="61"/>
      <c r="C198" s="63">
        <v>102.4</v>
      </c>
      <c r="D198" s="63">
        <v>109.1</v>
      </c>
      <c r="E198" s="64">
        <v>0</v>
      </c>
      <c r="F198" s="64">
        <v>0</v>
      </c>
      <c r="G198" s="63">
        <v>6.6999999999999886</v>
      </c>
      <c r="H198" s="64">
        <f t="shared" si="14"/>
        <v>0</v>
      </c>
      <c r="I198" s="12" t="s">
        <v>105</v>
      </c>
      <c r="J198" s="12" t="s">
        <v>77</v>
      </c>
      <c r="K198" s="12" t="s">
        <v>81</v>
      </c>
      <c r="M198" s="80">
        <f t="shared" si="13"/>
        <v>0</v>
      </c>
      <c r="N198" s="70" t="s">
        <v>369</v>
      </c>
    </row>
    <row r="199" spans="1:24" s="12" customFormat="1" x14ac:dyDescent="0.25">
      <c r="A199" s="54">
        <v>43665</v>
      </c>
      <c r="B199" s="61"/>
      <c r="C199" s="63">
        <v>95.6</v>
      </c>
      <c r="D199" s="63">
        <v>102.4</v>
      </c>
      <c r="E199" s="64">
        <v>0</v>
      </c>
      <c r="F199" s="64">
        <v>0</v>
      </c>
      <c r="G199" s="63">
        <v>6.8000000000000114</v>
      </c>
      <c r="H199" s="64">
        <f t="shared" si="14"/>
        <v>0</v>
      </c>
      <c r="I199" s="12" t="s">
        <v>104</v>
      </c>
      <c r="J199" s="12" t="s">
        <v>77</v>
      </c>
      <c r="K199" s="12" t="s">
        <v>100</v>
      </c>
      <c r="M199" s="80">
        <f t="shared" si="13"/>
        <v>0</v>
      </c>
      <c r="N199" s="70" t="s">
        <v>370</v>
      </c>
    </row>
    <row r="200" spans="1:24" s="12" customFormat="1" x14ac:dyDescent="0.25">
      <c r="A200" s="54">
        <v>43642</v>
      </c>
      <c r="B200" s="61"/>
      <c r="C200" s="63">
        <v>822</v>
      </c>
      <c r="D200" s="63">
        <v>871</v>
      </c>
      <c r="E200" s="64">
        <v>0.99</v>
      </c>
      <c r="F200" s="64">
        <v>0.5</v>
      </c>
      <c r="G200" s="63">
        <v>49</v>
      </c>
      <c r="H200" s="64">
        <f t="shared" si="14"/>
        <v>0.49</v>
      </c>
      <c r="I200" s="12" t="s">
        <v>99</v>
      </c>
      <c r="J200" s="12" t="s">
        <v>77</v>
      </c>
      <c r="K200" s="12" t="s">
        <v>100</v>
      </c>
      <c r="L200" s="12" t="s">
        <v>101</v>
      </c>
      <c r="M200" s="12">
        <f t="shared" si="13"/>
        <v>115</v>
      </c>
      <c r="N200" s="70" t="s">
        <v>371</v>
      </c>
    </row>
    <row r="201" spans="1:24" s="12" customFormat="1" x14ac:dyDescent="0.25">
      <c r="A201" s="54">
        <v>43642</v>
      </c>
      <c r="B201" s="61"/>
      <c r="C201" s="63">
        <v>81.400000000000006</v>
      </c>
      <c r="D201" s="63">
        <v>85.5</v>
      </c>
      <c r="E201" s="64">
        <v>0</v>
      </c>
      <c r="F201" s="64">
        <v>0</v>
      </c>
      <c r="G201" s="63">
        <v>4.0999999999999943</v>
      </c>
      <c r="H201" s="64">
        <f t="shared" si="14"/>
        <v>0</v>
      </c>
      <c r="I201" s="12" t="s">
        <v>103</v>
      </c>
      <c r="J201" s="12" t="s">
        <v>77</v>
      </c>
      <c r="K201" s="12" t="s">
        <v>100</v>
      </c>
      <c r="M201" s="80">
        <f t="shared" si="13"/>
        <v>0</v>
      </c>
      <c r="N201" s="70" t="s">
        <v>372</v>
      </c>
    </row>
    <row r="202" spans="1:24" s="12" customFormat="1" x14ac:dyDescent="0.25">
      <c r="A202" s="54">
        <v>43642</v>
      </c>
      <c r="B202" s="61"/>
      <c r="C202" s="63">
        <v>65.400000000000006</v>
      </c>
      <c r="D202" s="63">
        <v>81.400000000000006</v>
      </c>
      <c r="E202" s="64">
        <v>0</v>
      </c>
      <c r="F202" s="64">
        <v>0</v>
      </c>
      <c r="G202" s="63">
        <v>16</v>
      </c>
      <c r="H202" s="64">
        <f t="shared" si="14"/>
        <v>0</v>
      </c>
      <c r="I202" s="12" t="s">
        <v>102</v>
      </c>
      <c r="J202" s="12" t="s">
        <v>77</v>
      </c>
      <c r="K202" s="12" t="s">
        <v>81</v>
      </c>
      <c r="M202" s="80">
        <f t="shared" si="13"/>
        <v>0</v>
      </c>
      <c r="N202" s="70" t="s">
        <v>373</v>
      </c>
    </row>
    <row r="203" spans="1:24" x14ac:dyDescent="0.25">
      <c r="A203" s="54">
        <v>43641</v>
      </c>
      <c r="B203" s="61"/>
      <c r="C203" s="63">
        <v>49.4</v>
      </c>
      <c r="D203" s="63">
        <v>65.400000000000006</v>
      </c>
      <c r="E203" s="64">
        <v>0</v>
      </c>
      <c r="F203" s="64">
        <v>0</v>
      </c>
      <c r="G203" s="63">
        <v>16.000000000000007</v>
      </c>
      <c r="H203" s="64">
        <f t="shared" si="14"/>
        <v>0</v>
      </c>
      <c r="I203" s="12" t="s">
        <v>98</v>
      </c>
      <c r="J203" s="12" t="s">
        <v>77</v>
      </c>
      <c r="K203" s="12" t="s">
        <v>81</v>
      </c>
      <c r="L203" s="12"/>
      <c r="M203" s="80">
        <f t="shared" si="13"/>
        <v>0</v>
      </c>
      <c r="N203" s="70" t="s">
        <v>374</v>
      </c>
      <c r="O203"/>
      <c r="P203"/>
      <c r="Q203"/>
      <c r="R203"/>
      <c r="S203"/>
      <c r="X203"/>
    </row>
    <row r="204" spans="1:24" x14ac:dyDescent="0.25">
      <c r="A204" s="54">
        <v>43636</v>
      </c>
      <c r="B204" s="61"/>
      <c r="C204" s="63">
        <v>33.5</v>
      </c>
      <c r="D204" s="63">
        <v>49.4</v>
      </c>
      <c r="E204" s="64">
        <v>0</v>
      </c>
      <c r="F204" s="64">
        <v>0</v>
      </c>
      <c r="G204" s="63">
        <v>15.899999999999999</v>
      </c>
      <c r="H204" s="64">
        <f t="shared" si="14"/>
        <v>0</v>
      </c>
      <c r="I204" s="12" t="s">
        <v>97</v>
      </c>
      <c r="J204" s="12" t="s">
        <v>77</v>
      </c>
      <c r="K204" s="12" t="s">
        <v>81</v>
      </c>
      <c r="L204" s="12"/>
      <c r="M204" s="80">
        <f t="shared" si="13"/>
        <v>0</v>
      </c>
      <c r="N204" s="70" t="s">
        <v>375</v>
      </c>
      <c r="O204"/>
      <c r="P204"/>
      <c r="Q204"/>
      <c r="R204"/>
      <c r="S204"/>
      <c r="X204"/>
    </row>
    <row r="205" spans="1:24" x14ac:dyDescent="0.25">
      <c r="A205" s="54">
        <v>43635</v>
      </c>
      <c r="B205" s="61"/>
      <c r="C205" s="63">
        <v>33</v>
      </c>
      <c r="D205" s="63">
        <v>33.5</v>
      </c>
      <c r="E205" s="64">
        <v>0</v>
      </c>
      <c r="F205" s="64">
        <v>0</v>
      </c>
      <c r="G205" s="63">
        <v>0.5</v>
      </c>
      <c r="H205" s="64">
        <f t="shared" si="14"/>
        <v>0</v>
      </c>
      <c r="I205" s="12" t="s">
        <v>96</v>
      </c>
      <c r="J205" s="12" t="s">
        <v>78</v>
      </c>
      <c r="K205" s="12" t="s">
        <v>80</v>
      </c>
      <c r="L205" s="12"/>
      <c r="M205" s="80">
        <f t="shared" si="13"/>
        <v>0</v>
      </c>
      <c r="N205" s="70" t="s">
        <v>376</v>
      </c>
      <c r="O205"/>
      <c r="P205"/>
      <c r="Q205"/>
      <c r="R205"/>
      <c r="S205"/>
      <c r="X205"/>
    </row>
    <row r="206" spans="1:24" x14ac:dyDescent="0.25">
      <c r="A206" s="54">
        <v>43633</v>
      </c>
      <c r="B206" s="61"/>
      <c r="C206" s="63">
        <v>0</v>
      </c>
      <c r="D206" s="63">
        <v>33</v>
      </c>
      <c r="E206" s="64">
        <v>0</v>
      </c>
      <c r="F206" s="64">
        <v>0</v>
      </c>
      <c r="G206" s="63">
        <v>33</v>
      </c>
      <c r="H206" s="64">
        <f t="shared" si="14"/>
        <v>0</v>
      </c>
      <c r="I206" s="12" t="s">
        <v>95</v>
      </c>
      <c r="J206" s="12" t="s">
        <v>77</v>
      </c>
      <c r="K206" s="12" t="s">
        <v>80</v>
      </c>
      <c r="L206" s="12"/>
      <c r="M206" s="80">
        <f t="shared" si="13"/>
        <v>0</v>
      </c>
      <c r="N206" s="70" t="s">
        <v>359</v>
      </c>
      <c r="O206"/>
      <c r="P206"/>
      <c r="Q206"/>
      <c r="R206"/>
      <c r="S206"/>
      <c r="X206"/>
    </row>
    <row r="207" spans="1:24" ht="15" customHeight="1" x14ac:dyDescent="0.25">
      <c r="A207" s="95"/>
      <c r="B207" s="95"/>
      <c r="C207" s="73"/>
      <c r="D207" s="73"/>
      <c r="E207" s="73"/>
      <c r="F207" s="74"/>
      <c r="G207" s="73"/>
      <c r="H207" s="73"/>
      <c r="I207" s="88"/>
      <c r="J207" s="73"/>
      <c r="K207" s="73"/>
      <c r="L207" s="73"/>
      <c r="M207" s="73"/>
      <c r="N207" s="2"/>
      <c r="O207"/>
      <c r="P207"/>
      <c r="Q207"/>
      <c r="R207"/>
      <c r="S207"/>
      <c r="X207"/>
    </row>
    <row r="208" spans="1:24" ht="15" customHeight="1" x14ac:dyDescent="0.25">
      <c r="A208" s="95"/>
      <c r="B208" s="95"/>
      <c r="C208" s="73"/>
      <c r="D208" s="73"/>
      <c r="E208" s="73"/>
      <c r="F208" s="74"/>
      <c r="G208" s="73"/>
      <c r="H208" s="73"/>
      <c r="I208" s="88"/>
      <c r="J208" s="73"/>
      <c r="K208" s="73"/>
      <c r="L208" s="73"/>
      <c r="M208" s="73"/>
      <c r="N208" s="2"/>
      <c r="O208"/>
      <c r="P208"/>
      <c r="Q208"/>
      <c r="R208"/>
      <c r="S208"/>
      <c r="X208"/>
    </row>
    <row r="209" spans="1:24" ht="15" customHeight="1" x14ac:dyDescent="0.25">
      <c r="A209" s="99"/>
      <c r="B209" s="99"/>
      <c r="C209" s="70"/>
      <c r="D209" s="70"/>
      <c r="E209" s="70"/>
      <c r="F209" s="71"/>
      <c r="G209" s="70"/>
      <c r="H209" s="70"/>
      <c r="I209" s="89"/>
      <c r="J209" s="70"/>
      <c r="K209" s="70"/>
      <c r="L209" s="70"/>
      <c r="M209" s="70"/>
      <c r="N209" s="2"/>
      <c r="O209"/>
      <c r="P209"/>
      <c r="Q209"/>
      <c r="R209"/>
      <c r="S209"/>
      <c r="X209"/>
    </row>
    <row r="210" spans="1:24" ht="15" customHeight="1" x14ac:dyDescent="0.25">
      <c r="A210" s="99"/>
      <c r="B210" s="99"/>
      <c r="C210" s="70"/>
      <c r="D210" s="70"/>
      <c r="E210" s="70"/>
      <c r="F210" s="71"/>
      <c r="G210" s="70"/>
      <c r="H210" s="70"/>
      <c r="I210" s="89"/>
      <c r="J210" s="70"/>
      <c r="K210" s="70"/>
      <c r="L210" s="70"/>
      <c r="M210" s="70"/>
      <c r="N210" s="2"/>
      <c r="O210"/>
      <c r="P210"/>
      <c r="Q210"/>
      <c r="R210"/>
      <c r="S210"/>
      <c r="X210"/>
    </row>
    <row r="211" spans="1:24" x14ac:dyDescent="0.25">
      <c r="A211" s="99"/>
      <c r="B211" s="99"/>
      <c r="C211" s="70"/>
      <c r="D211" s="70"/>
      <c r="E211" s="70"/>
      <c r="F211" s="71"/>
      <c r="G211" s="70"/>
      <c r="H211" s="70"/>
      <c r="I211" s="89"/>
      <c r="J211" s="70"/>
      <c r="K211" s="70"/>
      <c r="L211" s="70"/>
      <c r="M211" s="70"/>
      <c r="N211" s="2"/>
      <c r="O211"/>
      <c r="P211"/>
      <c r="Q211"/>
      <c r="R211"/>
      <c r="S211"/>
      <c r="X211"/>
    </row>
    <row r="212" spans="1:24" x14ac:dyDescent="0.25">
      <c r="A212" s="1"/>
      <c r="B212" s="1"/>
      <c r="E212" s="3"/>
      <c r="H212" s="3"/>
      <c r="J212" s="2"/>
      <c r="K212" s="2"/>
      <c r="L212" s="2"/>
      <c r="M212" s="2"/>
      <c r="N212" s="2"/>
      <c r="O212"/>
      <c r="P212"/>
      <c r="Q212"/>
      <c r="R212"/>
      <c r="S212"/>
      <c r="X212"/>
    </row>
    <row r="213" spans="1:24" x14ac:dyDescent="0.25">
      <c r="A213" s="1"/>
      <c r="B213" s="1"/>
      <c r="E213" s="3"/>
      <c r="H213" s="3"/>
      <c r="J213" s="2"/>
      <c r="K213" s="2"/>
      <c r="L213" s="2"/>
      <c r="M213" s="4"/>
      <c r="N213" s="2"/>
      <c r="O213"/>
      <c r="P213"/>
      <c r="Q213"/>
      <c r="R213"/>
      <c r="S213"/>
      <c r="X213"/>
    </row>
    <row r="214" spans="1:24" x14ac:dyDescent="0.25">
      <c r="A214" s="1"/>
      <c r="B214" s="1"/>
      <c r="E214" s="3"/>
      <c r="H214" s="3"/>
      <c r="J214" s="2"/>
      <c r="K214" s="2"/>
      <c r="L214" s="2"/>
      <c r="M214" s="4"/>
      <c r="N214" s="2"/>
      <c r="O214"/>
      <c r="P214"/>
      <c r="Q214"/>
      <c r="R214"/>
      <c r="S214"/>
      <c r="X214"/>
    </row>
    <row r="215" spans="1:24" x14ac:dyDescent="0.25">
      <c r="A215" s="1"/>
      <c r="B215" s="1"/>
      <c r="E215" s="3"/>
      <c r="H215" s="3"/>
      <c r="J215" s="2"/>
      <c r="K215" s="2"/>
      <c r="L215" s="2"/>
      <c r="M215" s="4"/>
      <c r="N215" s="2"/>
      <c r="O215"/>
      <c r="P215"/>
      <c r="Q215"/>
      <c r="R215"/>
      <c r="S215"/>
      <c r="X215"/>
    </row>
    <row r="216" spans="1:24" x14ac:dyDescent="0.25">
      <c r="A216" s="1"/>
      <c r="B216" s="1"/>
      <c r="E216" s="3"/>
      <c r="H216" s="3"/>
      <c r="J216" s="2"/>
      <c r="K216" s="2"/>
      <c r="L216" s="2"/>
      <c r="M216" s="4"/>
      <c r="N216" s="2"/>
      <c r="O216"/>
      <c r="P216"/>
      <c r="Q216"/>
      <c r="R216"/>
      <c r="S216"/>
      <c r="X216"/>
    </row>
    <row r="217" spans="1:24" x14ac:dyDescent="0.25">
      <c r="A217" s="1"/>
      <c r="B217" s="1"/>
      <c r="E217" s="3"/>
      <c r="H217" s="3"/>
      <c r="J217" s="2"/>
      <c r="K217" s="2"/>
      <c r="L217" s="2"/>
      <c r="M217" s="4"/>
      <c r="N217" s="2"/>
      <c r="O217"/>
      <c r="P217"/>
      <c r="Q217"/>
      <c r="R217"/>
      <c r="S217"/>
      <c r="X217"/>
    </row>
    <row r="218" spans="1:24" x14ac:dyDescent="0.25">
      <c r="A218" s="1"/>
      <c r="B218" s="1"/>
      <c r="E218" s="3"/>
      <c r="H218" s="3"/>
      <c r="J218" s="2"/>
      <c r="K218" s="2"/>
      <c r="L218" s="2"/>
      <c r="M218" s="4"/>
      <c r="N218" s="2"/>
      <c r="O218"/>
      <c r="P218"/>
      <c r="Q218"/>
      <c r="R218"/>
      <c r="S218"/>
      <c r="X218"/>
    </row>
    <row r="219" spans="1:24" x14ac:dyDescent="0.25">
      <c r="A219" s="1"/>
      <c r="B219" s="1"/>
      <c r="E219" s="3"/>
      <c r="H219" s="3"/>
      <c r="J219" s="2"/>
      <c r="K219" s="2"/>
      <c r="L219" s="2"/>
      <c r="M219" s="4"/>
      <c r="N219" s="2"/>
      <c r="O219"/>
      <c r="P219"/>
      <c r="Q219"/>
      <c r="R219"/>
      <c r="S219"/>
      <c r="X219"/>
    </row>
    <row r="220" spans="1:24" x14ac:dyDescent="0.25">
      <c r="A220" s="1"/>
      <c r="B220" s="1"/>
      <c r="E220" s="3"/>
      <c r="H220" s="3"/>
      <c r="J220" s="2"/>
      <c r="K220" s="2"/>
      <c r="L220" s="2"/>
      <c r="M220" s="4"/>
      <c r="N220" s="2"/>
      <c r="O220"/>
      <c r="P220"/>
      <c r="Q220"/>
      <c r="R220"/>
      <c r="S220"/>
      <c r="X220"/>
    </row>
    <row r="221" spans="1:24" x14ac:dyDescent="0.25">
      <c r="A221" s="1"/>
      <c r="B221" s="1"/>
      <c r="E221" s="3"/>
      <c r="H221" s="3"/>
      <c r="J221" s="2"/>
      <c r="K221" s="2"/>
      <c r="L221" s="2"/>
      <c r="M221" s="4"/>
      <c r="N221" s="2"/>
      <c r="O221"/>
      <c r="P221"/>
      <c r="Q221"/>
      <c r="R221"/>
      <c r="S221"/>
      <c r="X221"/>
    </row>
    <row r="222" spans="1:24" x14ac:dyDescent="0.25">
      <c r="A222" s="1"/>
      <c r="B222" s="1"/>
      <c r="E222" s="3"/>
      <c r="H222" s="3"/>
      <c r="J222" s="2"/>
      <c r="K222" s="2"/>
      <c r="L222" s="2"/>
      <c r="M222" s="4"/>
      <c r="N222" s="2"/>
      <c r="O222"/>
      <c r="P222"/>
      <c r="Q222"/>
      <c r="R222"/>
      <c r="S222"/>
      <c r="X222"/>
    </row>
    <row r="223" spans="1:24" x14ac:dyDescent="0.25">
      <c r="A223" s="1"/>
      <c r="B223" s="1"/>
      <c r="E223" s="3"/>
      <c r="H223" s="3"/>
      <c r="J223" s="2"/>
      <c r="K223" s="2"/>
      <c r="L223" s="2"/>
      <c r="M223" s="4"/>
      <c r="N223" s="2"/>
      <c r="O223"/>
      <c r="P223"/>
      <c r="Q223"/>
      <c r="R223"/>
      <c r="S223"/>
      <c r="X223"/>
    </row>
    <row r="224" spans="1:24" x14ac:dyDescent="0.25">
      <c r="A224" s="1"/>
      <c r="B224" s="1"/>
      <c r="E224" s="3"/>
      <c r="H224" s="3"/>
      <c r="J224" s="2"/>
      <c r="K224" s="2"/>
      <c r="L224" s="2"/>
      <c r="M224" s="4"/>
      <c r="N224" s="2"/>
      <c r="O224"/>
      <c r="P224"/>
      <c r="Q224"/>
      <c r="R224"/>
      <c r="S224"/>
      <c r="X224"/>
    </row>
    <row r="225" spans="1:24" x14ac:dyDescent="0.25">
      <c r="A225" s="1"/>
      <c r="B225" s="1"/>
      <c r="E225" s="3"/>
      <c r="H225" s="3"/>
      <c r="J225" s="2"/>
      <c r="K225" s="2"/>
      <c r="L225" s="2"/>
      <c r="M225" s="4"/>
      <c r="N225" s="2"/>
      <c r="O225"/>
      <c r="P225"/>
      <c r="Q225"/>
      <c r="R225"/>
      <c r="S225"/>
      <c r="X225"/>
    </row>
    <row r="226" spans="1:24" x14ac:dyDescent="0.25">
      <c r="A226" s="1"/>
      <c r="B226" s="1"/>
      <c r="E226" s="3"/>
      <c r="H226" s="3"/>
      <c r="J226" s="2"/>
      <c r="K226" s="2"/>
      <c r="L226" s="2"/>
      <c r="M226" s="4"/>
      <c r="N226" s="2"/>
      <c r="O226"/>
      <c r="P226"/>
      <c r="Q226"/>
      <c r="R226"/>
      <c r="S226"/>
      <c r="X226"/>
    </row>
    <row r="227" spans="1:24" x14ac:dyDescent="0.25">
      <c r="A227" s="1"/>
      <c r="B227" s="1"/>
      <c r="E227" s="3"/>
      <c r="H227" s="3"/>
      <c r="J227" s="2"/>
      <c r="K227" s="2"/>
      <c r="L227" s="2"/>
      <c r="M227" s="4"/>
      <c r="N227" s="2"/>
      <c r="O227"/>
      <c r="P227"/>
      <c r="Q227"/>
      <c r="R227"/>
      <c r="S227"/>
      <c r="X227"/>
    </row>
    <row r="228" spans="1:24" x14ac:dyDescent="0.25">
      <c r="A228" s="1"/>
      <c r="B228" s="1"/>
      <c r="E228" s="3"/>
      <c r="H228" s="3"/>
      <c r="J228" s="2"/>
      <c r="K228" s="2"/>
      <c r="L228" s="2"/>
      <c r="M228" s="4"/>
      <c r="N228" s="2"/>
      <c r="O228"/>
      <c r="P228"/>
      <c r="Q228"/>
      <c r="R228"/>
      <c r="S228"/>
      <c r="X228"/>
    </row>
    <row r="229" spans="1:24" x14ac:dyDescent="0.25">
      <c r="A229" s="1"/>
      <c r="B229" s="1"/>
      <c r="E229" s="3"/>
      <c r="H229" s="3"/>
      <c r="J229" s="2"/>
      <c r="K229" s="2"/>
      <c r="L229" s="2"/>
      <c r="M229" s="4"/>
      <c r="N229" s="2"/>
      <c r="O229"/>
      <c r="P229"/>
      <c r="Q229"/>
      <c r="R229"/>
      <c r="S229"/>
      <c r="X229"/>
    </row>
    <row r="230" spans="1:24" x14ac:dyDescent="0.25">
      <c r="A230" s="1"/>
      <c r="B230" s="1"/>
      <c r="E230" s="3"/>
      <c r="H230" s="3"/>
      <c r="J230" s="2"/>
      <c r="K230" s="2"/>
      <c r="L230" s="2"/>
      <c r="M230" s="4"/>
      <c r="N230" s="2"/>
      <c r="O230"/>
      <c r="P230"/>
      <c r="Q230"/>
      <c r="R230"/>
      <c r="S230"/>
      <c r="X230"/>
    </row>
    <row r="231" spans="1:24" x14ac:dyDescent="0.25">
      <c r="A231" s="1"/>
      <c r="B231" s="1"/>
      <c r="E231" s="3"/>
      <c r="H231" s="3"/>
      <c r="J231" s="2"/>
      <c r="K231" s="2"/>
      <c r="L231" s="2"/>
      <c r="M231" s="4"/>
      <c r="N231" s="2"/>
      <c r="O231"/>
      <c r="P231"/>
      <c r="Q231"/>
      <c r="R231"/>
      <c r="S231"/>
      <c r="X231"/>
    </row>
    <row r="232" spans="1:24" x14ac:dyDescent="0.25">
      <c r="A232" s="1"/>
      <c r="B232" s="1"/>
      <c r="E232" s="3"/>
      <c r="H232" s="3"/>
      <c r="J232" s="2"/>
      <c r="K232" s="2"/>
      <c r="L232" s="2"/>
      <c r="M232" s="4"/>
      <c r="N232" s="2"/>
      <c r="O232"/>
      <c r="P232"/>
      <c r="Q232"/>
      <c r="R232"/>
      <c r="S232"/>
      <c r="X232"/>
    </row>
    <row r="233" spans="1:24" x14ac:dyDescent="0.25">
      <c r="A233" s="1"/>
      <c r="B233" s="1"/>
      <c r="E233" s="3"/>
      <c r="H233" s="3"/>
      <c r="J233" s="2"/>
      <c r="K233" s="2"/>
      <c r="L233" s="2"/>
      <c r="M233" s="4"/>
      <c r="N233" s="2"/>
      <c r="O233"/>
      <c r="P233"/>
      <c r="Q233"/>
      <c r="R233"/>
      <c r="S233"/>
      <c r="X233"/>
    </row>
    <row r="234" spans="1:24" x14ac:dyDescent="0.25">
      <c r="A234" s="1"/>
      <c r="B234" s="1"/>
      <c r="E234" s="3"/>
      <c r="H234" s="3"/>
      <c r="J234" s="2"/>
      <c r="K234" s="2"/>
      <c r="L234" s="2"/>
      <c r="M234" s="4"/>
      <c r="N234" s="2"/>
      <c r="O234"/>
      <c r="P234"/>
      <c r="Q234"/>
      <c r="R234"/>
      <c r="S234"/>
      <c r="X234"/>
    </row>
    <row r="235" spans="1:24" x14ac:dyDescent="0.25">
      <c r="A235" s="1"/>
      <c r="B235" s="1"/>
      <c r="E235" s="3"/>
      <c r="H235" s="3"/>
      <c r="J235" s="2"/>
      <c r="K235" s="2"/>
      <c r="L235" s="2"/>
      <c r="M235" s="4"/>
      <c r="N235" s="2"/>
      <c r="O235"/>
      <c r="P235"/>
      <c r="Q235"/>
      <c r="R235"/>
      <c r="S235"/>
      <c r="X235"/>
    </row>
    <row r="236" spans="1:24" x14ac:dyDescent="0.25">
      <c r="A236" s="1"/>
      <c r="B236" s="1"/>
      <c r="E236" s="3"/>
      <c r="H236" s="3"/>
      <c r="J236" s="2"/>
      <c r="K236" s="2"/>
      <c r="L236" s="2"/>
      <c r="M236" s="4"/>
      <c r="N236" s="2"/>
      <c r="O236"/>
      <c r="P236"/>
      <c r="Q236"/>
      <c r="R236"/>
      <c r="S236"/>
      <c r="X236"/>
    </row>
    <row r="237" spans="1:24" x14ac:dyDescent="0.25">
      <c r="A237" s="1"/>
      <c r="B237" s="1"/>
      <c r="E237" s="3"/>
      <c r="H237" s="3"/>
      <c r="J237" s="2"/>
      <c r="K237" s="2"/>
      <c r="L237" s="2"/>
      <c r="M237" s="4"/>
      <c r="N237" s="2"/>
      <c r="O237"/>
      <c r="P237"/>
      <c r="Q237"/>
      <c r="R237"/>
      <c r="S237"/>
      <c r="X237"/>
    </row>
    <row r="238" spans="1:24" x14ac:dyDescent="0.25">
      <c r="A238" s="1"/>
      <c r="B238" s="1"/>
      <c r="E238" s="3"/>
      <c r="H238" s="3"/>
      <c r="J238" s="2"/>
      <c r="K238" s="2"/>
      <c r="L238" s="2"/>
      <c r="M238" s="4"/>
      <c r="N238" s="2"/>
      <c r="O238"/>
      <c r="P238"/>
      <c r="Q238"/>
      <c r="R238"/>
      <c r="S238"/>
      <c r="X238"/>
    </row>
    <row r="239" spans="1:24" x14ac:dyDescent="0.25">
      <c r="A239" s="1"/>
      <c r="B239" s="1"/>
      <c r="E239" s="3"/>
      <c r="H239" s="3"/>
      <c r="J239" s="2"/>
      <c r="K239" s="2"/>
      <c r="L239" s="2"/>
      <c r="M239" s="4"/>
      <c r="N239" s="2"/>
      <c r="O239"/>
      <c r="P239"/>
      <c r="Q239"/>
      <c r="R239"/>
      <c r="S239"/>
      <c r="X239"/>
    </row>
    <row r="240" spans="1:24" x14ac:dyDescent="0.25">
      <c r="A240" s="1"/>
      <c r="B240" s="1"/>
      <c r="E240" s="3"/>
      <c r="H240" s="3"/>
      <c r="J240" s="2"/>
      <c r="K240" s="2"/>
      <c r="L240" s="2"/>
      <c r="M240" s="4"/>
      <c r="N240" s="2"/>
      <c r="O240"/>
      <c r="P240"/>
      <c r="Q240"/>
      <c r="R240"/>
      <c r="S240"/>
      <c r="X240"/>
    </row>
    <row r="241" spans="1:26" x14ac:dyDescent="0.25">
      <c r="A241" s="1"/>
      <c r="B241" s="1"/>
      <c r="E241" s="3"/>
      <c r="H241" s="3"/>
      <c r="J241" s="2"/>
      <c r="K241" s="2"/>
      <c r="L241" s="2"/>
      <c r="M241" s="4"/>
      <c r="N241" s="2"/>
      <c r="O241"/>
      <c r="P241"/>
      <c r="Q241"/>
      <c r="R241"/>
      <c r="S241"/>
      <c r="X241"/>
    </row>
    <row r="242" spans="1:26" x14ac:dyDescent="0.25">
      <c r="A242" s="1"/>
      <c r="B242" s="1"/>
      <c r="E242" s="3"/>
      <c r="H242" s="3"/>
      <c r="J242" s="2"/>
      <c r="K242" s="2"/>
      <c r="L242" s="2"/>
      <c r="M242" s="4"/>
      <c r="N242" s="2"/>
      <c r="O242"/>
      <c r="P242"/>
      <c r="Q242"/>
      <c r="R242"/>
      <c r="S242"/>
      <c r="X242"/>
    </row>
    <row r="243" spans="1:26" x14ac:dyDescent="0.25">
      <c r="A243" s="1"/>
      <c r="B243" s="1"/>
      <c r="E243" s="3"/>
      <c r="H243" s="3"/>
      <c r="J243" s="2"/>
      <c r="K243" s="2"/>
      <c r="L243" s="2"/>
      <c r="M243" s="4"/>
      <c r="N243" s="2"/>
      <c r="O243"/>
      <c r="P243"/>
      <c r="Q243"/>
      <c r="R243"/>
      <c r="S243"/>
      <c r="X243"/>
    </row>
    <row r="244" spans="1:26" x14ac:dyDescent="0.25">
      <c r="A244" s="1"/>
      <c r="B244" s="1"/>
      <c r="E244" s="3"/>
      <c r="H244" s="3"/>
      <c r="J244" s="2"/>
      <c r="K244" s="2"/>
      <c r="L244" s="2"/>
      <c r="M244" s="4"/>
      <c r="N244" s="2"/>
      <c r="O244"/>
      <c r="P244"/>
      <c r="Q244"/>
      <c r="R244"/>
      <c r="S244"/>
      <c r="X244"/>
    </row>
    <row r="245" spans="1:26" x14ac:dyDescent="0.25">
      <c r="A245" s="1"/>
      <c r="B245" s="1"/>
      <c r="E245" s="3"/>
      <c r="H245" s="3"/>
      <c r="J245" s="2"/>
      <c r="K245" s="2"/>
      <c r="L245" s="2"/>
      <c r="M245" s="4"/>
      <c r="N245" s="2"/>
      <c r="O245"/>
      <c r="P245"/>
      <c r="Q245"/>
      <c r="R245"/>
      <c r="S245"/>
      <c r="X245"/>
    </row>
    <row r="246" spans="1:26" x14ac:dyDescent="0.25">
      <c r="A246" s="1"/>
      <c r="B246" s="1"/>
      <c r="E246" s="3"/>
      <c r="H246" s="3"/>
      <c r="J246" s="2"/>
      <c r="K246" s="2"/>
      <c r="L246" s="2"/>
      <c r="M246" s="4"/>
      <c r="N246" s="2"/>
      <c r="O246"/>
      <c r="P246"/>
      <c r="Q246"/>
      <c r="R246"/>
      <c r="S246"/>
      <c r="X246"/>
    </row>
    <row r="247" spans="1:26" x14ac:dyDescent="0.25">
      <c r="A247" s="1"/>
      <c r="B247" s="1"/>
      <c r="E247" s="3"/>
      <c r="H247" s="3"/>
      <c r="J247" s="2"/>
      <c r="K247" s="2"/>
      <c r="L247" s="2"/>
      <c r="M247" s="4"/>
      <c r="N247" s="2"/>
      <c r="O247"/>
      <c r="P247"/>
      <c r="Q247"/>
      <c r="R247"/>
      <c r="S247"/>
      <c r="X247"/>
    </row>
    <row r="248" spans="1:26" x14ac:dyDescent="0.25">
      <c r="A248" s="1"/>
      <c r="B248" s="1"/>
      <c r="E248" s="3"/>
      <c r="H248" s="3"/>
      <c r="J248" s="2"/>
      <c r="K248" s="2"/>
      <c r="L248" s="2"/>
      <c r="M248" s="4"/>
      <c r="N248" s="2"/>
      <c r="O248"/>
      <c r="P248"/>
      <c r="Q248"/>
      <c r="R248"/>
      <c r="S248"/>
      <c r="X248"/>
    </row>
    <row r="249" spans="1:26" x14ac:dyDescent="0.25">
      <c r="A249" s="1"/>
      <c r="B249" s="1"/>
      <c r="E249" s="3"/>
      <c r="H249" s="3"/>
      <c r="J249" s="2"/>
      <c r="K249" s="2"/>
      <c r="L249" s="2"/>
      <c r="M249" s="4"/>
      <c r="N249" s="2"/>
      <c r="O249"/>
      <c r="P249"/>
      <c r="Q249"/>
      <c r="R249"/>
      <c r="S249"/>
      <c r="X249"/>
    </row>
    <row r="250" spans="1:26" x14ac:dyDescent="0.25">
      <c r="A250" s="1"/>
      <c r="B250" s="1"/>
      <c r="E250" s="3"/>
      <c r="H250" s="3"/>
      <c r="J250" s="2"/>
      <c r="K250" s="2"/>
      <c r="L250" s="2"/>
      <c r="M250" s="4"/>
      <c r="N250" s="2"/>
      <c r="O250"/>
      <c r="P250"/>
      <c r="Q250"/>
      <c r="R250"/>
      <c r="S250"/>
      <c r="X250"/>
    </row>
    <row r="251" spans="1:26" x14ac:dyDescent="0.25">
      <c r="A251" s="1"/>
      <c r="B251" s="1"/>
      <c r="E251" s="3"/>
      <c r="H251" s="3"/>
      <c r="J251" s="2"/>
      <c r="K251" s="2"/>
      <c r="L251" s="2"/>
      <c r="M251" s="4"/>
      <c r="N251" s="2"/>
      <c r="O251"/>
      <c r="P251"/>
      <c r="Q251"/>
      <c r="R251"/>
      <c r="S251"/>
      <c r="X251"/>
    </row>
    <row r="252" spans="1:26" x14ac:dyDescent="0.25">
      <c r="A252" s="1"/>
      <c r="B252" s="1"/>
      <c r="E252" s="3"/>
      <c r="H252" s="3"/>
      <c r="J252" s="2"/>
      <c r="K252" s="2"/>
      <c r="L252" s="2"/>
      <c r="M252" s="4"/>
      <c r="N252" s="2"/>
      <c r="O252"/>
      <c r="P252"/>
      <c r="Q252"/>
      <c r="R252"/>
      <c r="S252"/>
      <c r="X252"/>
    </row>
    <row r="253" spans="1:26" x14ac:dyDescent="0.25">
      <c r="A253" s="1"/>
      <c r="B253" s="1"/>
      <c r="E253" s="3"/>
      <c r="H253" s="3"/>
      <c r="J253" s="2"/>
      <c r="K253" s="2"/>
      <c r="L253" s="2"/>
      <c r="M253" s="4"/>
      <c r="N253" s="2"/>
      <c r="O253"/>
      <c r="P253"/>
      <c r="Q253"/>
      <c r="R253"/>
      <c r="S253"/>
      <c r="X253"/>
    </row>
    <row r="254" spans="1:26" x14ac:dyDescent="0.25">
      <c r="A254" s="1"/>
      <c r="B254" s="1"/>
      <c r="E254" s="3"/>
      <c r="H254" s="3"/>
      <c r="J254" s="2"/>
      <c r="K254" s="2"/>
      <c r="L254" s="2"/>
      <c r="M254" s="4"/>
      <c r="N254" s="2"/>
      <c r="T254" s="10"/>
      <c r="U254" s="2"/>
      <c r="V254" s="10"/>
      <c r="W254" s="2"/>
      <c r="X254" s="9"/>
      <c r="Y254" s="9"/>
      <c r="Z254" s="9"/>
    </row>
    <row r="255" spans="1:26" x14ac:dyDescent="0.25">
      <c r="A255" s="1"/>
      <c r="B255" s="1"/>
      <c r="E255" s="3"/>
      <c r="H255" s="3"/>
      <c r="J255" s="2"/>
      <c r="K255" s="2"/>
      <c r="L255" s="2"/>
      <c r="M255" s="4"/>
      <c r="N255" s="2"/>
      <c r="T255" s="10"/>
      <c r="U255" s="2"/>
      <c r="V255" s="10"/>
      <c r="W255" s="2"/>
      <c r="X255" s="9"/>
      <c r="Y255" s="9"/>
      <c r="Z255" s="9"/>
    </row>
    <row r="256" spans="1:26" x14ac:dyDescent="0.25">
      <c r="A256" s="1"/>
      <c r="B256" s="1"/>
      <c r="E256" s="3"/>
      <c r="H256" s="3"/>
      <c r="J256" s="2"/>
      <c r="K256" s="2"/>
      <c r="L256" s="2"/>
      <c r="M256" s="4"/>
      <c r="N256" s="2"/>
      <c r="T256" s="10"/>
      <c r="U256" s="2"/>
      <c r="V256" s="10"/>
      <c r="W256" s="2"/>
      <c r="X256" s="9"/>
      <c r="Y256" s="9"/>
      <c r="Z256" s="9"/>
    </row>
    <row r="257" spans="1:26" x14ac:dyDescent="0.25">
      <c r="A257" s="1"/>
      <c r="B257" s="1"/>
      <c r="E257" s="3"/>
      <c r="H257" s="3"/>
      <c r="J257" s="2"/>
      <c r="K257" s="2"/>
      <c r="L257" s="2"/>
      <c r="M257" s="4"/>
      <c r="N257" s="2"/>
      <c r="T257" s="10"/>
      <c r="U257" s="2"/>
      <c r="V257" s="10"/>
      <c r="W257" s="2"/>
      <c r="X257" s="9"/>
      <c r="Y257" s="9"/>
      <c r="Z257" s="9"/>
    </row>
    <row r="258" spans="1:26" x14ac:dyDescent="0.25">
      <c r="A258" s="1"/>
      <c r="B258" s="1"/>
      <c r="E258" s="3"/>
      <c r="H258" s="3"/>
      <c r="J258" s="2"/>
      <c r="K258" s="2"/>
      <c r="L258" s="2"/>
      <c r="M258" s="4"/>
      <c r="N258" s="2"/>
      <c r="T258" s="10"/>
      <c r="U258" s="2"/>
      <c r="V258" s="10"/>
      <c r="W258" s="2"/>
      <c r="X258" s="9"/>
      <c r="Y258" s="9"/>
      <c r="Z258" s="9"/>
    </row>
    <row r="259" spans="1:26" x14ac:dyDescent="0.25">
      <c r="A259" s="1"/>
      <c r="B259" s="1"/>
      <c r="E259" s="3"/>
      <c r="H259" s="3"/>
      <c r="J259" s="2"/>
      <c r="K259" s="2"/>
      <c r="L259" s="2"/>
      <c r="M259" s="4"/>
      <c r="N259" s="2"/>
      <c r="T259" s="10"/>
      <c r="U259" s="2"/>
      <c r="V259" s="10"/>
      <c r="W259" s="2"/>
      <c r="X259" s="9"/>
      <c r="Y259" s="9"/>
      <c r="Z259" s="9"/>
    </row>
    <row r="260" spans="1:26" x14ac:dyDescent="0.25">
      <c r="A260" s="1"/>
      <c r="B260" s="1"/>
      <c r="E260" s="3"/>
      <c r="H260" s="3"/>
      <c r="J260" s="2"/>
      <c r="K260" s="2"/>
      <c r="L260" s="2"/>
      <c r="M260" s="4"/>
      <c r="N260" s="2"/>
      <c r="T260" s="10"/>
      <c r="U260" s="2"/>
      <c r="V260" s="10"/>
      <c r="W260" s="2"/>
      <c r="X260" s="9"/>
      <c r="Y260" s="9"/>
      <c r="Z260" s="9"/>
    </row>
    <row r="261" spans="1:26" x14ac:dyDescent="0.25">
      <c r="A261" s="1"/>
      <c r="B261" s="1"/>
      <c r="E261" s="3"/>
      <c r="H261" s="3"/>
      <c r="J261" s="2"/>
      <c r="K261" s="2"/>
      <c r="L261" s="2"/>
      <c r="M261" s="4"/>
      <c r="N261" s="2"/>
      <c r="T261" s="10"/>
      <c r="U261" s="2"/>
      <c r="V261" s="10"/>
      <c r="W261" s="2"/>
      <c r="X261" s="9"/>
      <c r="Y261" s="9"/>
      <c r="Z261" s="9"/>
    </row>
    <row r="262" spans="1:26" x14ac:dyDescent="0.25">
      <c r="A262" s="1"/>
      <c r="B262" s="1"/>
      <c r="E262" s="3"/>
      <c r="H262" s="3"/>
      <c r="J262" s="2"/>
      <c r="K262" s="2"/>
      <c r="L262" s="2"/>
      <c r="M262" s="4"/>
      <c r="N262" s="2"/>
      <c r="T262" s="10"/>
      <c r="U262" s="2"/>
      <c r="V262" s="10"/>
      <c r="W262" s="2"/>
      <c r="X262" s="9"/>
      <c r="Y262" s="9"/>
      <c r="Z262" s="9"/>
    </row>
    <row r="263" spans="1:26" x14ac:dyDescent="0.25">
      <c r="A263" s="1"/>
      <c r="B263" s="1"/>
      <c r="E263" s="3"/>
      <c r="H263" s="3"/>
      <c r="J263" s="2"/>
      <c r="K263" s="2"/>
      <c r="L263" s="2"/>
      <c r="M263" s="4"/>
      <c r="N263" s="2"/>
      <c r="T263" s="10"/>
      <c r="U263" s="2"/>
      <c r="V263" s="10"/>
      <c r="W263" s="2"/>
      <c r="X263" s="9"/>
      <c r="Y263" s="9"/>
      <c r="Z263" s="9"/>
    </row>
    <row r="264" spans="1:26" x14ac:dyDescent="0.25">
      <c r="A264" s="1"/>
      <c r="B264" s="1"/>
      <c r="E264" s="3"/>
      <c r="H264" s="3"/>
      <c r="J264" s="2"/>
      <c r="K264" s="2"/>
      <c r="L264" s="2"/>
      <c r="M264" s="4"/>
      <c r="N264" s="2"/>
      <c r="T264" s="10"/>
      <c r="U264" s="2"/>
      <c r="V264" s="10"/>
      <c r="W264" s="2"/>
      <c r="X264" s="9"/>
      <c r="Y264" s="9"/>
      <c r="Z264" s="9"/>
    </row>
    <row r="265" spans="1:26" x14ac:dyDescent="0.25">
      <c r="A265" s="1"/>
      <c r="B265" s="1"/>
      <c r="E265" s="3"/>
      <c r="H265" s="3"/>
      <c r="J265" s="2"/>
      <c r="K265" s="2"/>
      <c r="L265" s="2"/>
      <c r="M265" s="4"/>
      <c r="N265" s="2"/>
      <c r="T265" s="10"/>
      <c r="U265" s="2"/>
      <c r="V265" s="10"/>
      <c r="W265" s="2"/>
      <c r="X265" s="9"/>
      <c r="Y265" s="9"/>
      <c r="Z265" s="9"/>
    </row>
    <row r="266" spans="1:26" x14ac:dyDescent="0.25">
      <c r="A266" s="1"/>
      <c r="B266" s="1"/>
      <c r="E266" s="3"/>
      <c r="H266" s="3"/>
      <c r="J266" s="2"/>
      <c r="K266" s="2"/>
      <c r="L266" s="2"/>
      <c r="M266" s="4"/>
      <c r="N266" s="2"/>
      <c r="T266" s="10"/>
      <c r="U266" s="2"/>
      <c r="V266" s="10"/>
      <c r="W266" s="2"/>
      <c r="X266" s="9"/>
      <c r="Y266" s="9"/>
      <c r="Z266" s="9"/>
    </row>
    <row r="267" spans="1:26" x14ac:dyDescent="0.25">
      <c r="A267" s="1"/>
      <c r="B267" s="1"/>
      <c r="E267" s="3"/>
      <c r="H267" s="3"/>
      <c r="J267" s="2"/>
      <c r="K267" s="2"/>
      <c r="L267" s="2"/>
      <c r="M267" s="4"/>
      <c r="N267" s="2"/>
      <c r="T267" s="10"/>
      <c r="U267" s="2"/>
      <c r="V267" s="10"/>
      <c r="W267" s="2"/>
      <c r="X267" s="9"/>
      <c r="Y267" s="9"/>
      <c r="Z267" s="9"/>
    </row>
    <row r="268" spans="1:26" x14ac:dyDescent="0.25">
      <c r="A268" s="1"/>
      <c r="B268" s="1"/>
      <c r="E268" s="3"/>
      <c r="H268" s="3"/>
      <c r="J268" s="2"/>
      <c r="K268" s="2"/>
      <c r="L268" s="2"/>
      <c r="M268" s="4"/>
      <c r="N268" s="2"/>
      <c r="T268" s="10"/>
      <c r="U268" s="2"/>
      <c r="V268" s="10"/>
      <c r="W268" s="2"/>
      <c r="X268" s="9"/>
      <c r="Y268" s="9"/>
      <c r="Z268" s="9"/>
    </row>
    <row r="269" spans="1:26" x14ac:dyDescent="0.25">
      <c r="A269" s="1"/>
      <c r="B269" s="1"/>
      <c r="E269" s="3"/>
      <c r="H269" s="3"/>
      <c r="J269" s="2"/>
      <c r="K269" s="2"/>
      <c r="L269" s="2"/>
      <c r="M269" s="4"/>
      <c r="N269" s="2"/>
      <c r="T269" s="10"/>
      <c r="U269" s="2"/>
      <c r="V269" s="10"/>
      <c r="W269" s="2"/>
      <c r="X269" s="9"/>
      <c r="Y269" s="9"/>
      <c r="Z269" s="9"/>
    </row>
    <row r="270" spans="1:26" x14ac:dyDescent="0.25">
      <c r="A270" s="1"/>
      <c r="B270" s="1"/>
      <c r="E270" s="3"/>
      <c r="H270" s="3"/>
      <c r="J270" s="2"/>
      <c r="K270" s="2"/>
      <c r="L270" s="2"/>
      <c r="M270" s="4"/>
      <c r="N270" s="2"/>
      <c r="T270" s="10"/>
      <c r="U270" s="2"/>
      <c r="V270" s="10"/>
      <c r="W270" s="2"/>
      <c r="X270" s="9"/>
      <c r="Y270" s="9"/>
      <c r="Z270" s="9"/>
    </row>
    <row r="271" spans="1:26" x14ac:dyDescent="0.25">
      <c r="A271" s="1"/>
      <c r="B271" s="1"/>
      <c r="E271" s="3"/>
      <c r="H271" s="3"/>
      <c r="J271" s="2"/>
      <c r="K271" s="2"/>
      <c r="L271" s="2"/>
      <c r="M271" s="4"/>
      <c r="N271" s="2"/>
      <c r="T271" s="10"/>
      <c r="U271" s="2"/>
      <c r="V271" s="10"/>
      <c r="W271" s="2"/>
      <c r="X271" s="9"/>
      <c r="Y271" s="9"/>
      <c r="Z271" s="9"/>
    </row>
    <row r="272" spans="1:26" x14ac:dyDescent="0.25">
      <c r="A272" s="1"/>
      <c r="B272" s="1"/>
      <c r="E272" s="3"/>
      <c r="H272" s="3"/>
      <c r="J272" s="2"/>
      <c r="K272" s="2"/>
      <c r="L272" s="2"/>
      <c r="M272" s="4"/>
      <c r="N272" s="2"/>
      <c r="T272" s="10"/>
      <c r="U272" s="2"/>
      <c r="V272" s="10"/>
      <c r="W272" s="2"/>
      <c r="X272" s="9"/>
      <c r="Y272" s="9"/>
      <c r="Z272" s="9"/>
    </row>
    <row r="273" spans="1:26" x14ac:dyDescent="0.25">
      <c r="A273" s="1"/>
      <c r="B273" s="1"/>
      <c r="E273" s="3"/>
      <c r="H273" s="3"/>
      <c r="J273" s="2"/>
      <c r="K273" s="2"/>
      <c r="L273" s="2"/>
      <c r="M273" s="4"/>
      <c r="N273" s="2"/>
      <c r="T273" s="10"/>
      <c r="U273" s="2"/>
      <c r="V273" s="10"/>
      <c r="W273" s="2"/>
      <c r="X273" s="9"/>
      <c r="Y273" s="9"/>
      <c r="Z273" s="9"/>
    </row>
    <row r="274" spans="1:26" x14ac:dyDescent="0.25">
      <c r="A274" s="1"/>
      <c r="B274" s="1"/>
      <c r="E274" s="3"/>
      <c r="H274" s="3"/>
      <c r="J274" s="2"/>
      <c r="K274" s="2"/>
      <c r="L274" s="2"/>
      <c r="M274" s="4"/>
      <c r="N274" s="2"/>
      <c r="T274" s="10"/>
      <c r="U274" s="2"/>
      <c r="V274" s="10"/>
      <c r="W274" s="2"/>
      <c r="X274" s="9"/>
      <c r="Y274" s="9"/>
      <c r="Z274" s="9"/>
    </row>
    <row r="275" spans="1:26" x14ac:dyDescent="0.25">
      <c r="A275" s="1"/>
      <c r="B275" s="1"/>
      <c r="E275" s="3"/>
      <c r="H275" s="3"/>
      <c r="J275" s="2"/>
      <c r="K275" s="2"/>
      <c r="L275" s="2"/>
      <c r="M275" s="4"/>
      <c r="N275" s="2"/>
      <c r="T275" s="10"/>
      <c r="U275" s="2"/>
      <c r="V275" s="10"/>
      <c r="W275" s="2"/>
      <c r="X275" s="9"/>
      <c r="Y275" s="9"/>
      <c r="Z275" s="9"/>
    </row>
    <row r="276" spans="1:26" x14ac:dyDescent="0.25">
      <c r="A276" s="1"/>
      <c r="B276" s="1"/>
      <c r="E276" s="3"/>
      <c r="H276" s="3"/>
      <c r="J276" s="2"/>
      <c r="K276" s="2"/>
      <c r="L276" s="2"/>
      <c r="M276" s="4"/>
      <c r="N276" s="2"/>
      <c r="T276" s="10"/>
      <c r="U276" s="2"/>
      <c r="V276" s="10"/>
      <c r="W276" s="2"/>
      <c r="X276" s="9"/>
      <c r="Y276" s="9"/>
      <c r="Z276" s="9"/>
    </row>
    <row r="277" spans="1:26" x14ac:dyDescent="0.25">
      <c r="A277" s="1"/>
      <c r="B277" s="1"/>
      <c r="E277" s="3"/>
      <c r="H277" s="3"/>
      <c r="J277" s="2"/>
      <c r="K277" s="2"/>
      <c r="L277" s="2"/>
      <c r="M277" s="4"/>
      <c r="N277" s="2"/>
      <c r="T277" s="10"/>
      <c r="U277" s="2"/>
      <c r="V277" s="10"/>
      <c r="W277" s="2"/>
      <c r="X277" s="9"/>
      <c r="Y277" s="9"/>
      <c r="Z277" s="9"/>
    </row>
    <row r="278" spans="1:26" x14ac:dyDescent="0.25">
      <c r="A278" s="1"/>
      <c r="B278" s="1"/>
      <c r="E278" s="3"/>
      <c r="H278" s="3"/>
      <c r="J278" s="2"/>
      <c r="K278" s="2"/>
      <c r="L278" s="2"/>
      <c r="M278" s="4"/>
      <c r="N278" s="2"/>
      <c r="T278" s="10"/>
      <c r="U278" s="2"/>
      <c r="V278" s="10"/>
      <c r="W278" s="2"/>
      <c r="X278" s="9"/>
      <c r="Y278" s="9"/>
      <c r="Z278" s="9"/>
    </row>
    <row r="279" spans="1:26" x14ac:dyDescent="0.25">
      <c r="A279" s="1"/>
      <c r="B279" s="1"/>
      <c r="E279" s="3"/>
      <c r="H279" s="3"/>
      <c r="J279" s="2"/>
      <c r="K279" s="2"/>
      <c r="L279" s="2"/>
      <c r="M279" s="4"/>
      <c r="N279" s="2"/>
      <c r="T279" s="10"/>
      <c r="U279" s="2"/>
      <c r="V279" s="10"/>
      <c r="W279" s="2"/>
      <c r="X279" s="9"/>
      <c r="Y279" s="9"/>
      <c r="Z279" s="9"/>
    </row>
    <row r="280" spans="1:26" x14ac:dyDescent="0.25">
      <c r="A280" s="1"/>
      <c r="B280" s="1"/>
      <c r="E280" s="3"/>
      <c r="H280" s="3"/>
      <c r="J280" s="2"/>
      <c r="K280" s="2"/>
      <c r="L280" s="2"/>
      <c r="M280" s="4"/>
      <c r="N280" s="2"/>
      <c r="T280" s="10"/>
      <c r="U280" s="2"/>
      <c r="V280" s="10"/>
      <c r="W280" s="2"/>
      <c r="X280" s="9"/>
      <c r="Y280" s="9"/>
      <c r="Z280" s="9"/>
    </row>
    <row r="281" spans="1:26" x14ac:dyDescent="0.25">
      <c r="A281" s="1"/>
      <c r="B281" s="1"/>
      <c r="E281" s="3"/>
      <c r="H281" s="3"/>
      <c r="J281" s="2"/>
      <c r="K281" s="2"/>
      <c r="L281" s="2"/>
      <c r="M281" s="4"/>
      <c r="N281" s="2"/>
      <c r="T281" s="10"/>
      <c r="U281" s="2"/>
      <c r="V281" s="10"/>
      <c r="W281" s="2"/>
      <c r="X281" s="9"/>
      <c r="Y281" s="9"/>
      <c r="Z281" s="9"/>
    </row>
    <row r="282" spans="1:26" x14ac:dyDescent="0.25">
      <c r="A282" s="1"/>
      <c r="B282" s="1"/>
      <c r="E282" s="3"/>
      <c r="H282" s="3"/>
      <c r="J282" s="2"/>
      <c r="K282" s="2"/>
      <c r="L282" s="2"/>
      <c r="M282" s="4"/>
      <c r="N282" s="2"/>
      <c r="T282" s="10"/>
      <c r="U282" s="2"/>
      <c r="V282" s="10"/>
      <c r="W282" s="2"/>
      <c r="X282" s="9"/>
      <c r="Y282" s="9"/>
      <c r="Z282" s="9"/>
    </row>
    <row r="283" spans="1:26" x14ac:dyDescent="0.25">
      <c r="A283" s="1"/>
      <c r="B283" s="1"/>
      <c r="E283" s="3"/>
      <c r="H283" s="3"/>
      <c r="J283" s="2"/>
      <c r="K283" s="2"/>
      <c r="L283" s="2"/>
      <c r="M283" s="4"/>
      <c r="N283" s="2"/>
      <c r="T283" s="10"/>
      <c r="U283" s="2"/>
      <c r="V283" s="10"/>
      <c r="W283" s="2"/>
      <c r="X283" s="9"/>
      <c r="Y283" s="9"/>
      <c r="Z283" s="9"/>
    </row>
    <row r="284" spans="1:26" x14ac:dyDescent="0.25">
      <c r="A284" s="1"/>
      <c r="B284" s="1"/>
      <c r="E284" s="3"/>
      <c r="H284" s="3"/>
      <c r="J284" s="2"/>
      <c r="K284" s="2"/>
      <c r="L284" s="2"/>
      <c r="M284" s="4"/>
      <c r="N284" s="2"/>
      <c r="T284" s="10"/>
      <c r="U284" s="2"/>
      <c r="V284" s="10"/>
      <c r="W284" s="2"/>
      <c r="X284" s="9"/>
      <c r="Y284" s="9"/>
      <c r="Z284" s="9"/>
    </row>
    <row r="285" spans="1:26" x14ac:dyDescent="0.25">
      <c r="A285" s="1"/>
      <c r="B285" s="1"/>
      <c r="E285" s="3"/>
      <c r="H285" s="3"/>
      <c r="J285" s="2"/>
      <c r="K285" s="2"/>
      <c r="L285" s="2"/>
      <c r="M285" s="4"/>
      <c r="N285" s="2"/>
      <c r="T285" s="10"/>
      <c r="U285" s="2"/>
      <c r="V285" s="10"/>
      <c r="W285" s="2"/>
      <c r="X285" s="9"/>
      <c r="Y285" s="9"/>
      <c r="Z285" s="9"/>
    </row>
    <row r="286" spans="1:26" x14ac:dyDescent="0.25">
      <c r="A286" s="1"/>
      <c r="B286" s="1"/>
      <c r="E286" s="3"/>
      <c r="H286" s="3"/>
      <c r="J286" s="2"/>
      <c r="K286" s="2"/>
      <c r="L286" s="2"/>
      <c r="M286" s="4"/>
      <c r="N286" s="2"/>
      <c r="T286" s="10"/>
      <c r="U286" s="2"/>
      <c r="V286" s="10"/>
      <c r="W286" s="2"/>
      <c r="X286" s="9"/>
      <c r="Y286" s="9"/>
      <c r="Z286" s="9"/>
    </row>
    <row r="287" spans="1:26" x14ac:dyDescent="0.25">
      <c r="A287" s="1"/>
      <c r="B287" s="1"/>
      <c r="E287" s="3"/>
      <c r="H287" s="3"/>
      <c r="J287" s="2"/>
      <c r="K287" s="2"/>
      <c r="L287" s="2"/>
      <c r="M287" s="4"/>
      <c r="N287" s="2"/>
      <c r="T287" s="10"/>
      <c r="U287" s="2"/>
      <c r="V287" s="10"/>
      <c r="W287" s="2"/>
      <c r="X287" s="9"/>
      <c r="Y287" s="9"/>
      <c r="Z287" s="9"/>
    </row>
    <row r="288" spans="1:26" x14ac:dyDescent="0.25">
      <c r="A288" s="1"/>
      <c r="B288" s="1"/>
      <c r="E288" s="3"/>
      <c r="H288" s="3"/>
      <c r="J288" s="2"/>
      <c r="K288" s="2"/>
      <c r="L288" s="2"/>
      <c r="M288" s="4"/>
      <c r="N288" s="2"/>
      <c r="T288" s="10"/>
      <c r="U288" s="2"/>
      <c r="V288" s="10"/>
      <c r="W288" s="2"/>
      <c r="X288" s="9"/>
      <c r="Y288" s="9"/>
      <c r="Z288" s="9"/>
    </row>
    <row r="289" spans="1:26" x14ac:dyDescent="0.25">
      <c r="A289" s="1"/>
      <c r="B289" s="1"/>
      <c r="E289" s="3"/>
      <c r="H289" s="3"/>
      <c r="J289" s="2"/>
      <c r="K289" s="2"/>
      <c r="L289" s="2"/>
      <c r="M289" s="4"/>
      <c r="N289" s="2"/>
      <c r="T289" s="10"/>
      <c r="U289" s="2"/>
      <c r="V289" s="10"/>
      <c r="W289" s="2"/>
      <c r="X289" s="9"/>
      <c r="Y289" s="9"/>
      <c r="Z289" s="9"/>
    </row>
    <row r="290" spans="1:26" x14ac:dyDescent="0.25">
      <c r="A290" s="1"/>
      <c r="B290" s="1"/>
      <c r="E290" s="3"/>
      <c r="H290" s="3"/>
      <c r="J290" s="2"/>
      <c r="K290" s="2"/>
      <c r="L290" s="2"/>
      <c r="M290" s="4"/>
      <c r="N290" s="2"/>
      <c r="T290" s="10"/>
      <c r="U290" s="2"/>
      <c r="V290" s="10"/>
      <c r="W290" s="2"/>
      <c r="X290" s="9"/>
      <c r="Y290" s="9"/>
      <c r="Z290" s="9"/>
    </row>
    <row r="291" spans="1:26" x14ac:dyDescent="0.25">
      <c r="A291" s="1"/>
      <c r="B291" s="1"/>
      <c r="E291" s="3"/>
      <c r="H291" s="3"/>
      <c r="J291" s="2"/>
      <c r="K291" s="2"/>
      <c r="L291" s="2"/>
      <c r="M291" s="4"/>
      <c r="N291" s="2"/>
      <c r="T291" s="10"/>
      <c r="U291" s="2"/>
      <c r="V291" s="10"/>
      <c r="W291" s="2"/>
      <c r="X291" s="9"/>
      <c r="Y291" s="9"/>
      <c r="Z291" s="9"/>
    </row>
    <row r="292" spans="1:26" x14ac:dyDescent="0.25">
      <c r="A292" s="1"/>
      <c r="B292" s="1"/>
      <c r="E292" s="3"/>
      <c r="H292" s="3"/>
      <c r="J292" s="2"/>
      <c r="K292" s="2"/>
      <c r="L292" s="2"/>
      <c r="M292" s="4"/>
      <c r="N292" s="2"/>
      <c r="T292" s="10"/>
      <c r="U292" s="2"/>
      <c r="V292" s="10"/>
      <c r="W292" s="2"/>
      <c r="X292" s="9"/>
      <c r="Y292" s="9"/>
      <c r="Z292" s="9"/>
    </row>
    <row r="293" spans="1:26" x14ac:dyDescent="0.25">
      <c r="A293" s="1"/>
      <c r="B293" s="1"/>
      <c r="E293" s="3"/>
      <c r="H293" s="3"/>
      <c r="J293" s="2"/>
      <c r="K293" s="2"/>
      <c r="L293" s="2"/>
      <c r="M293" s="4"/>
      <c r="N293" s="2"/>
      <c r="T293" s="10"/>
      <c r="U293" s="2"/>
      <c r="V293" s="10"/>
      <c r="W293" s="2"/>
      <c r="X293" s="9"/>
      <c r="Y293" s="9"/>
      <c r="Z293" s="9"/>
    </row>
    <row r="294" spans="1:26" x14ac:dyDescent="0.25">
      <c r="A294" s="1"/>
      <c r="B294" s="1"/>
      <c r="E294" s="3"/>
      <c r="H294" s="3"/>
      <c r="J294" s="2"/>
      <c r="K294" s="2"/>
      <c r="L294" s="2"/>
      <c r="M294" s="4"/>
      <c r="N294" s="2"/>
      <c r="T294" s="10"/>
      <c r="U294" s="2"/>
      <c r="V294" s="10"/>
      <c r="W294" s="2"/>
      <c r="X294" s="9"/>
      <c r="Y294" s="9"/>
      <c r="Z294" s="9"/>
    </row>
    <row r="295" spans="1:26" x14ac:dyDescent="0.25">
      <c r="A295" s="1"/>
      <c r="B295" s="1"/>
      <c r="E295" s="3"/>
      <c r="H295" s="3"/>
      <c r="J295" s="2"/>
      <c r="K295" s="2"/>
      <c r="L295" s="2"/>
      <c r="M295" s="4"/>
      <c r="N295" s="2"/>
      <c r="T295" s="10"/>
      <c r="U295" s="2"/>
      <c r="V295" s="10"/>
      <c r="W295" s="2"/>
      <c r="X295" s="9"/>
      <c r="Y295" s="9"/>
      <c r="Z295" s="9"/>
    </row>
    <row r="296" spans="1:26" x14ac:dyDescent="0.25">
      <c r="A296" s="1"/>
      <c r="B296" s="1"/>
      <c r="E296" s="3"/>
      <c r="H296" s="3"/>
      <c r="J296" s="2"/>
      <c r="K296" s="2"/>
      <c r="L296" s="2"/>
      <c r="M296" s="4"/>
      <c r="N296" s="2"/>
      <c r="T296" s="10"/>
      <c r="U296" s="2"/>
      <c r="V296" s="10"/>
      <c r="W296" s="2"/>
      <c r="X296" s="9"/>
      <c r="Y296" s="9"/>
      <c r="Z296" s="9"/>
    </row>
    <row r="297" spans="1:26" x14ac:dyDescent="0.25">
      <c r="A297" s="1"/>
      <c r="B297" s="1"/>
      <c r="E297" s="3"/>
      <c r="H297" s="3"/>
      <c r="J297" s="2"/>
      <c r="K297" s="2"/>
      <c r="L297" s="2"/>
      <c r="M297" s="4"/>
      <c r="N297" s="2"/>
      <c r="T297" s="10"/>
      <c r="U297" s="2"/>
      <c r="V297" s="10"/>
      <c r="W297" s="2"/>
      <c r="X297" s="9"/>
      <c r="Y297" s="9"/>
      <c r="Z297" s="9"/>
    </row>
    <row r="298" spans="1:26" x14ac:dyDescent="0.25">
      <c r="A298" s="1"/>
      <c r="B298" s="1"/>
      <c r="E298" s="3"/>
      <c r="H298" s="3"/>
      <c r="J298" s="2"/>
      <c r="K298" s="2"/>
      <c r="L298" s="2"/>
      <c r="M298" s="4"/>
      <c r="N298" s="2"/>
      <c r="T298" s="10"/>
      <c r="U298" s="2"/>
      <c r="V298" s="10"/>
      <c r="W298" s="2"/>
      <c r="X298" s="9"/>
      <c r="Y298" s="9"/>
      <c r="Z298" s="9"/>
    </row>
    <row r="299" spans="1:26" x14ac:dyDescent="0.25">
      <c r="A299" s="1"/>
      <c r="B299" s="1"/>
      <c r="E299" s="3"/>
      <c r="H299" s="3"/>
      <c r="J299" s="2"/>
      <c r="K299" s="2"/>
      <c r="L299" s="2"/>
      <c r="M299" s="4"/>
      <c r="N299" s="2"/>
      <c r="T299" s="10"/>
      <c r="U299" s="2"/>
      <c r="V299" s="10"/>
      <c r="W299" s="2"/>
      <c r="X299" s="9"/>
      <c r="Y299" s="9"/>
      <c r="Z299" s="9"/>
    </row>
    <row r="300" spans="1:26" x14ac:dyDescent="0.25">
      <c r="A300" s="1"/>
      <c r="B300" s="1"/>
      <c r="E300" s="3"/>
      <c r="H300" s="3"/>
      <c r="J300" s="2"/>
      <c r="K300" s="2"/>
      <c r="L300" s="2"/>
      <c r="M300" s="4"/>
      <c r="N300" s="2"/>
      <c r="T300" s="10"/>
      <c r="U300" s="2"/>
      <c r="V300" s="10"/>
      <c r="W300" s="2"/>
      <c r="X300" s="9"/>
      <c r="Y300" s="9"/>
      <c r="Z300" s="9"/>
    </row>
    <row r="301" spans="1:26" x14ac:dyDescent="0.25">
      <c r="A301" s="1"/>
      <c r="B301" s="1"/>
      <c r="E301" s="3"/>
      <c r="H301" s="3"/>
      <c r="J301" s="2"/>
      <c r="K301" s="2"/>
      <c r="L301" s="2"/>
      <c r="M301" s="4"/>
      <c r="N301" s="2"/>
      <c r="T301" s="10"/>
      <c r="U301" s="2"/>
      <c r="V301" s="10"/>
      <c r="W301" s="2"/>
      <c r="X301" s="9"/>
      <c r="Y301" s="9"/>
      <c r="Z301" s="9"/>
    </row>
    <row r="302" spans="1:26" x14ac:dyDescent="0.25">
      <c r="A302" s="1"/>
      <c r="B302" s="1"/>
      <c r="E302" s="3"/>
      <c r="H302" s="3"/>
      <c r="J302" s="2"/>
      <c r="K302" s="2"/>
      <c r="L302" s="2"/>
      <c r="M302" s="4"/>
      <c r="N302" s="2"/>
      <c r="T302" s="10"/>
      <c r="U302" s="2"/>
      <c r="V302" s="10"/>
      <c r="W302" s="2"/>
      <c r="X302" s="9"/>
      <c r="Y302" s="9"/>
      <c r="Z302" s="9"/>
    </row>
    <row r="303" spans="1:26" x14ac:dyDescent="0.25">
      <c r="A303" s="1"/>
      <c r="B303" s="1"/>
      <c r="E303" s="3"/>
      <c r="H303" s="3"/>
      <c r="J303" s="2"/>
      <c r="K303" s="2"/>
      <c r="L303" s="2"/>
      <c r="M303" s="4"/>
      <c r="N303" s="2"/>
      <c r="T303" s="10"/>
      <c r="U303" s="2"/>
      <c r="V303" s="10"/>
      <c r="W303" s="2"/>
      <c r="X303" s="9"/>
      <c r="Y303" s="9"/>
      <c r="Z303" s="9"/>
    </row>
    <row r="304" spans="1:26" x14ac:dyDescent="0.25">
      <c r="A304" s="1"/>
      <c r="B304" s="1"/>
      <c r="E304" s="3"/>
      <c r="H304" s="3"/>
      <c r="J304" s="2"/>
      <c r="K304" s="2"/>
      <c r="L304" s="2"/>
      <c r="M304" s="4"/>
      <c r="N304" s="2"/>
      <c r="T304" s="10"/>
      <c r="U304" s="2"/>
      <c r="V304" s="10"/>
      <c r="W304" s="2"/>
      <c r="X304" s="9"/>
      <c r="Y304" s="9"/>
      <c r="Z304" s="9"/>
    </row>
    <row r="305" spans="1:26" x14ac:dyDescent="0.25">
      <c r="A305" s="1"/>
      <c r="B305" s="1"/>
      <c r="E305" s="3"/>
      <c r="H305" s="3"/>
      <c r="J305" s="2"/>
      <c r="K305" s="2"/>
      <c r="L305" s="2"/>
      <c r="M305" s="4"/>
      <c r="N305" s="2"/>
      <c r="T305" s="10"/>
      <c r="U305" s="2"/>
      <c r="V305" s="10"/>
      <c r="W305" s="2"/>
      <c r="X305" s="9"/>
      <c r="Y305" s="9"/>
      <c r="Z305" s="9"/>
    </row>
    <row r="306" spans="1:26" x14ac:dyDescent="0.25">
      <c r="A306" s="1"/>
      <c r="B306" s="1"/>
      <c r="E306" s="3"/>
      <c r="H306" s="3"/>
      <c r="J306" s="2"/>
      <c r="K306" s="2"/>
      <c r="L306" s="2"/>
      <c r="M306" s="4"/>
      <c r="N306" s="2"/>
      <c r="T306" s="10"/>
      <c r="U306" s="2"/>
      <c r="V306" s="10"/>
      <c r="W306" s="2"/>
      <c r="X306" s="9"/>
      <c r="Y306" s="9"/>
      <c r="Z306" s="9"/>
    </row>
    <row r="307" spans="1:26" x14ac:dyDescent="0.25">
      <c r="A307" s="1"/>
      <c r="B307" s="1"/>
      <c r="E307" s="3"/>
      <c r="H307" s="3"/>
      <c r="J307" s="2"/>
      <c r="K307" s="2"/>
      <c r="L307" s="2"/>
      <c r="M307" s="4"/>
      <c r="N307" s="2"/>
      <c r="T307" s="10"/>
      <c r="U307" s="2"/>
      <c r="V307" s="10"/>
      <c r="W307" s="2"/>
      <c r="X307" s="9"/>
      <c r="Y307" s="9"/>
      <c r="Z307" s="9"/>
    </row>
    <row r="308" spans="1:26" x14ac:dyDescent="0.25">
      <c r="A308" s="1"/>
      <c r="B308" s="1"/>
      <c r="E308" s="3"/>
      <c r="H308" s="3"/>
      <c r="J308" s="2"/>
      <c r="K308" s="2"/>
      <c r="L308" s="2"/>
      <c r="M308" s="4"/>
      <c r="N308" s="2"/>
      <c r="T308" s="10"/>
      <c r="U308" s="2"/>
      <c r="V308" s="10"/>
      <c r="W308" s="2"/>
      <c r="X308" s="9"/>
      <c r="Y308" s="9"/>
      <c r="Z308" s="9"/>
    </row>
    <row r="309" spans="1:26" x14ac:dyDescent="0.25">
      <c r="A309" s="1"/>
      <c r="B309" s="1"/>
      <c r="E309" s="3"/>
      <c r="H309" s="3"/>
      <c r="J309" s="2"/>
      <c r="K309" s="2"/>
      <c r="L309" s="2"/>
      <c r="M309" s="4"/>
      <c r="N309" s="2"/>
      <c r="T309" s="10"/>
      <c r="U309" s="2"/>
      <c r="V309" s="10"/>
      <c r="W309" s="2"/>
      <c r="X309" s="9"/>
      <c r="Y309" s="9"/>
      <c r="Z309" s="9"/>
    </row>
    <row r="310" spans="1:26" x14ac:dyDescent="0.25">
      <c r="A310" s="1"/>
      <c r="B310" s="1"/>
      <c r="E310" s="3"/>
      <c r="H310" s="3"/>
      <c r="J310" s="2"/>
      <c r="K310" s="2"/>
      <c r="L310" s="2"/>
      <c r="M310" s="4"/>
      <c r="N310" s="2"/>
      <c r="T310" s="10"/>
      <c r="U310" s="2"/>
      <c r="V310" s="10"/>
      <c r="W310" s="2"/>
      <c r="X310" s="9"/>
      <c r="Y310" s="9"/>
      <c r="Z310" s="9"/>
    </row>
    <row r="311" spans="1:26" x14ac:dyDescent="0.25">
      <c r="A311" s="1"/>
      <c r="B311" s="1"/>
      <c r="E311" s="3"/>
      <c r="H311" s="3"/>
      <c r="J311" s="2"/>
      <c r="K311" s="2"/>
      <c r="L311" s="2"/>
      <c r="M311" s="4"/>
      <c r="N311" s="2"/>
      <c r="T311" s="10"/>
      <c r="U311" s="2"/>
      <c r="V311" s="10"/>
      <c r="W311" s="2"/>
      <c r="X311" s="9"/>
      <c r="Y311" s="9"/>
      <c r="Z311" s="9"/>
    </row>
    <row r="312" spans="1:26" x14ac:dyDescent="0.25">
      <c r="A312" s="1"/>
      <c r="B312" s="1"/>
      <c r="E312" s="3"/>
      <c r="H312" s="3"/>
      <c r="J312" s="2"/>
      <c r="K312" s="2"/>
      <c r="L312" s="2"/>
      <c r="M312" s="4"/>
      <c r="N312" s="2"/>
      <c r="T312" s="10"/>
      <c r="U312" s="2"/>
      <c r="V312" s="10"/>
      <c r="W312" s="2"/>
      <c r="X312" s="9"/>
      <c r="Y312" s="9"/>
      <c r="Z312" s="9"/>
    </row>
    <row r="313" spans="1:26" x14ac:dyDescent="0.25">
      <c r="A313" s="1"/>
      <c r="B313" s="1"/>
      <c r="E313" s="3"/>
      <c r="H313" s="3"/>
      <c r="J313" s="2"/>
      <c r="K313" s="2"/>
      <c r="L313" s="2"/>
      <c r="M313" s="4"/>
      <c r="N313" s="2"/>
      <c r="T313" s="10"/>
      <c r="U313" s="2"/>
      <c r="V313" s="10"/>
      <c r="W313" s="2"/>
      <c r="X313" s="9"/>
      <c r="Y313" s="9"/>
      <c r="Z313" s="9"/>
    </row>
    <row r="314" spans="1:26" x14ac:dyDescent="0.25">
      <c r="A314" s="1"/>
      <c r="B314" s="1"/>
      <c r="E314" s="3"/>
      <c r="H314" s="3"/>
      <c r="J314" s="2"/>
      <c r="K314" s="2"/>
      <c r="L314" s="2"/>
      <c r="M314" s="4"/>
      <c r="N314" s="2"/>
      <c r="T314" s="10"/>
      <c r="U314" s="2"/>
      <c r="V314" s="10"/>
      <c r="W314" s="2"/>
      <c r="X314" s="9"/>
      <c r="Y314" s="9"/>
      <c r="Z314" s="9"/>
    </row>
    <row r="315" spans="1:26" x14ac:dyDescent="0.25">
      <c r="A315" s="1"/>
      <c r="B315" s="1"/>
      <c r="E315" s="3"/>
      <c r="H315" s="3"/>
      <c r="J315" s="2"/>
      <c r="K315" s="2"/>
      <c r="L315" s="2"/>
      <c r="M315" s="4"/>
      <c r="N315" s="2"/>
      <c r="T315" s="10"/>
      <c r="U315" s="2"/>
      <c r="V315" s="10"/>
      <c r="W315" s="2"/>
      <c r="X315" s="9"/>
      <c r="Y315" s="9"/>
      <c r="Z315" s="9"/>
    </row>
    <row r="316" spans="1:26" x14ac:dyDescent="0.25">
      <c r="A316" s="1"/>
      <c r="B316" s="1"/>
      <c r="E316" s="3"/>
      <c r="H316" s="3"/>
      <c r="J316" s="2"/>
      <c r="K316" s="2"/>
      <c r="L316" s="2"/>
      <c r="M316" s="4"/>
      <c r="N316" s="2"/>
      <c r="T316" s="10"/>
      <c r="U316" s="2"/>
      <c r="V316" s="10"/>
      <c r="W316" s="2"/>
      <c r="X316" s="9"/>
      <c r="Y316" s="9"/>
      <c r="Z316" s="9"/>
    </row>
    <row r="317" spans="1:26" x14ac:dyDescent="0.25">
      <c r="A317" s="1"/>
      <c r="B317" s="1"/>
      <c r="E317" s="3"/>
      <c r="H317" s="3"/>
      <c r="J317" s="2"/>
      <c r="K317" s="2"/>
      <c r="L317" s="2"/>
      <c r="M317" s="4"/>
      <c r="N317" s="2"/>
      <c r="T317" s="10"/>
      <c r="U317" s="2"/>
      <c r="V317" s="10"/>
      <c r="W317" s="2"/>
      <c r="X317" s="9"/>
      <c r="Y317" s="9"/>
      <c r="Z317" s="9"/>
    </row>
    <row r="318" spans="1:26" x14ac:dyDescent="0.25">
      <c r="A318" s="1"/>
      <c r="B318" s="1"/>
      <c r="E318" s="3"/>
      <c r="H318" s="3"/>
      <c r="J318" s="2"/>
      <c r="K318" s="2"/>
      <c r="L318" s="2"/>
      <c r="M318" s="4"/>
      <c r="N318" s="2"/>
      <c r="T318" s="10"/>
      <c r="U318" s="2"/>
      <c r="V318" s="10"/>
      <c r="W318" s="2"/>
      <c r="X318" s="9"/>
      <c r="Y318" s="9"/>
      <c r="Z318" s="9"/>
    </row>
    <row r="319" spans="1:26" x14ac:dyDescent="0.25">
      <c r="A319" s="1"/>
      <c r="B319" s="1"/>
      <c r="E319" s="3"/>
      <c r="H319" s="3"/>
      <c r="J319" s="2"/>
      <c r="K319" s="2"/>
      <c r="L319" s="2"/>
      <c r="M319" s="4"/>
      <c r="N319" s="2"/>
      <c r="T319" s="10"/>
      <c r="U319" s="2"/>
      <c r="V319" s="10"/>
      <c r="W319" s="2"/>
      <c r="X319" s="9"/>
      <c r="Y319" s="9"/>
      <c r="Z319" s="9"/>
    </row>
    <row r="320" spans="1:26" x14ac:dyDescent="0.25">
      <c r="A320" s="1"/>
      <c r="B320" s="1"/>
      <c r="E320" s="3"/>
      <c r="H320" s="3"/>
      <c r="J320" s="2"/>
      <c r="K320" s="2"/>
      <c r="L320" s="2"/>
      <c r="M320" s="4"/>
      <c r="N320" s="2"/>
      <c r="T320" s="10"/>
      <c r="U320" s="2"/>
      <c r="V320" s="10"/>
      <c r="W320" s="2"/>
      <c r="X320" s="9"/>
      <c r="Y320" s="9"/>
      <c r="Z320" s="9"/>
    </row>
    <row r="321" spans="1:26" x14ac:dyDescent="0.25">
      <c r="A321" s="1"/>
      <c r="B321" s="1"/>
      <c r="E321" s="3"/>
      <c r="H321" s="3"/>
      <c r="J321" s="2"/>
      <c r="K321" s="2"/>
      <c r="L321" s="2"/>
      <c r="M321" s="4"/>
      <c r="N321" s="2"/>
      <c r="T321" s="10"/>
      <c r="U321" s="2"/>
      <c r="V321" s="10"/>
      <c r="W321" s="2"/>
      <c r="X321" s="9"/>
      <c r="Y321" s="9"/>
      <c r="Z321" s="9"/>
    </row>
    <row r="322" spans="1:26" x14ac:dyDescent="0.25">
      <c r="A322" s="1"/>
      <c r="B322" s="1"/>
      <c r="E322" s="3"/>
      <c r="H322" s="3"/>
      <c r="J322" s="2"/>
      <c r="K322" s="2"/>
      <c r="L322" s="2"/>
      <c r="M322" s="4"/>
      <c r="N322" s="2"/>
      <c r="T322" s="10"/>
      <c r="U322" s="2"/>
      <c r="V322" s="10"/>
      <c r="W322" s="2"/>
      <c r="X322" s="9"/>
      <c r="Y322" s="9"/>
      <c r="Z322" s="9"/>
    </row>
    <row r="323" spans="1:26" x14ac:dyDescent="0.25">
      <c r="A323" s="1"/>
      <c r="B323" s="1"/>
      <c r="E323" s="3"/>
      <c r="H323" s="3"/>
      <c r="J323" s="2"/>
      <c r="K323" s="2"/>
      <c r="L323" s="2"/>
      <c r="M323" s="4"/>
      <c r="N323" s="2"/>
      <c r="T323" s="10"/>
      <c r="U323" s="2"/>
      <c r="V323" s="10"/>
      <c r="W323" s="2"/>
      <c r="X323" s="9"/>
      <c r="Y323" s="9"/>
      <c r="Z323" s="9"/>
    </row>
    <row r="324" spans="1:26" x14ac:dyDescent="0.25">
      <c r="A324" s="1"/>
      <c r="B324" s="1"/>
      <c r="E324" s="3"/>
      <c r="H324" s="3"/>
      <c r="J324" s="2"/>
      <c r="K324" s="2"/>
      <c r="L324" s="2"/>
      <c r="M324" s="4"/>
      <c r="N324" s="2"/>
      <c r="T324" s="10"/>
      <c r="U324" s="2"/>
      <c r="V324" s="10"/>
      <c r="W324" s="2"/>
      <c r="X324" s="9"/>
      <c r="Y324" s="9"/>
      <c r="Z324" s="9"/>
    </row>
    <row r="325" spans="1:26" x14ac:dyDescent="0.25">
      <c r="A325" s="1"/>
      <c r="B325" s="1"/>
      <c r="E325" s="3"/>
      <c r="H325" s="3"/>
      <c r="J325" s="2"/>
      <c r="K325" s="2"/>
      <c r="L325" s="2"/>
      <c r="M325" s="4"/>
      <c r="N325" s="2"/>
      <c r="T325" s="10"/>
      <c r="U325" s="2"/>
      <c r="V325" s="10"/>
      <c r="W325" s="2"/>
      <c r="X325" s="9"/>
      <c r="Y325" s="9"/>
      <c r="Z325" s="9"/>
    </row>
    <row r="326" spans="1:26" x14ac:dyDescent="0.25">
      <c r="A326" s="1"/>
      <c r="B326" s="1"/>
      <c r="E326" s="3"/>
      <c r="H326" s="3"/>
      <c r="J326" s="2"/>
      <c r="K326" s="2"/>
      <c r="L326" s="2"/>
      <c r="M326" s="4"/>
      <c r="N326" s="2"/>
      <c r="T326" s="10"/>
      <c r="U326" s="2"/>
      <c r="V326" s="10"/>
      <c r="W326" s="2"/>
      <c r="X326" s="9"/>
      <c r="Y326" s="9"/>
      <c r="Z326" s="9"/>
    </row>
    <row r="327" spans="1:26" x14ac:dyDescent="0.25">
      <c r="A327" s="1"/>
      <c r="B327" s="1"/>
      <c r="E327" s="3"/>
      <c r="H327" s="3"/>
      <c r="J327" s="2"/>
      <c r="K327" s="2"/>
      <c r="L327" s="2"/>
      <c r="M327" s="4"/>
      <c r="N327" s="2"/>
      <c r="T327" s="10"/>
      <c r="U327" s="2"/>
      <c r="V327" s="10"/>
      <c r="W327" s="2"/>
      <c r="X327" s="9"/>
      <c r="Y327" s="9"/>
      <c r="Z327" s="9"/>
    </row>
    <row r="328" spans="1:26" x14ac:dyDescent="0.25">
      <c r="A328" s="1"/>
      <c r="B328" s="1"/>
      <c r="E328" s="3"/>
      <c r="H328" s="3"/>
      <c r="J328" s="2"/>
      <c r="K328" s="2"/>
      <c r="L328" s="2"/>
      <c r="M328" s="4"/>
      <c r="N328" s="2"/>
      <c r="T328" s="10"/>
      <c r="U328" s="2"/>
      <c r="V328" s="10"/>
      <c r="W328" s="2"/>
      <c r="X328" s="9"/>
      <c r="Y328" s="9"/>
      <c r="Z328" s="9"/>
    </row>
    <row r="329" spans="1:26" x14ac:dyDescent="0.25">
      <c r="A329" s="1"/>
      <c r="B329" s="1"/>
      <c r="E329" s="3"/>
      <c r="H329" s="3"/>
      <c r="J329" s="2"/>
      <c r="K329" s="2"/>
      <c r="L329" s="2"/>
      <c r="M329" s="4"/>
      <c r="N329" s="2"/>
      <c r="T329" s="10"/>
      <c r="U329" s="2"/>
      <c r="V329" s="10"/>
      <c r="W329" s="2"/>
      <c r="X329" s="9"/>
      <c r="Y329" s="9"/>
      <c r="Z329" s="9"/>
    </row>
    <row r="330" spans="1:26" x14ac:dyDescent="0.25">
      <c r="A330" s="1"/>
      <c r="B330" s="1"/>
      <c r="E330" s="3"/>
      <c r="H330" s="3"/>
      <c r="J330" s="2"/>
      <c r="K330" s="2"/>
      <c r="L330" s="2"/>
      <c r="M330" s="4"/>
      <c r="N330" s="2"/>
      <c r="T330" s="10"/>
      <c r="U330" s="2"/>
      <c r="V330" s="10"/>
      <c r="W330" s="2"/>
      <c r="X330" s="9"/>
      <c r="Y330" s="9"/>
      <c r="Z330" s="9"/>
    </row>
    <row r="331" spans="1:26" x14ac:dyDescent="0.25">
      <c r="A331" s="1"/>
      <c r="B331" s="1"/>
      <c r="E331" s="3"/>
      <c r="H331" s="3"/>
      <c r="J331" s="2"/>
      <c r="K331" s="2"/>
      <c r="L331" s="2"/>
      <c r="M331" s="4"/>
      <c r="N331" s="2"/>
      <c r="T331" s="10"/>
      <c r="U331" s="2"/>
      <c r="V331" s="10"/>
      <c r="W331" s="2"/>
      <c r="X331" s="9"/>
      <c r="Y331" s="9"/>
      <c r="Z331" s="9"/>
    </row>
    <row r="332" spans="1:26" x14ac:dyDescent="0.25">
      <c r="A332" s="1"/>
      <c r="B332" s="1"/>
      <c r="E332" s="3"/>
      <c r="H332" s="3"/>
      <c r="J332" s="2"/>
      <c r="K332" s="2"/>
      <c r="L332" s="2"/>
      <c r="M332" s="4"/>
      <c r="N332" s="2"/>
      <c r="T332" s="10"/>
      <c r="U332" s="2"/>
      <c r="V332" s="10"/>
      <c r="W332" s="2"/>
      <c r="X332" s="9"/>
      <c r="Y332" s="9"/>
      <c r="Z332" s="9"/>
    </row>
    <row r="333" spans="1:26" x14ac:dyDescent="0.25">
      <c r="A333" s="1"/>
      <c r="B333" s="1"/>
      <c r="E333" s="3"/>
      <c r="H333" s="3"/>
      <c r="J333" s="2"/>
      <c r="K333" s="2"/>
      <c r="L333" s="2"/>
      <c r="M333" s="4"/>
      <c r="N333" s="2"/>
      <c r="T333" s="10"/>
      <c r="U333" s="2"/>
      <c r="V333" s="10"/>
      <c r="W333" s="2"/>
      <c r="X333" s="9"/>
      <c r="Y333" s="9"/>
      <c r="Z333" s="9"/>
    </row>
    <row r="334" spans="1:26" x14ac:dyDescent="0.25">
      <c r="A334" s="1"/>
      <c r="B334" s="1"/>
      <c r="E334" s="3"/>
      <c r="H334" s="3"/>
      <c r="J334" s="2"/>
      <c r="K334" s="2"/>
      <c r="L334" s="2"/>
      <c r="M334" s="4"/>
      <c r="N334" s="2"/>
      <c r="T334" s="10"/>
      <c r="U334" s="2"/>
      <c r="V334" s="10"/>
      <c r="W334" s="2"/>
      <c r="X334" s="9"/>
      <c r="Y334" s="9"/>
      <c r="Z334" s="9"/>
    </row>
    <row r="335" spans="1:26" x14ac:dyDescent="0.25">
      <c r="A335" s="1"/>
      <c r="B335" s="1"/>
      <c r="E335" s="3"/>
      <c r="H335" s="3"/>
      <c r="J335" s="2"/>
      <c r="K335" s="2"/>
      <c r="L335" s="2"/>
      <c r="M335" s="4"/>
      <c r="N335" s="2"/>
      <c r="T335" s="10"/>
      <c r="U335" s="2"/>
      <c r="V335" s="10"/>
      <c r="W335" s="2"/>
      <c r="X335" s="9"/>
      <c r="Y335" s="9"/>
      <c r="Z335" s="9"/>
    </row>
    <row r="336" spans="1:26" x14ac:dyDescent="0.25">
      <c r="A336" s="1"/>
      <c r="B336" s="1"/>
      <c r="E336" s="3"/>
      <c r="H336" s="3"/>
      <c r="J336" s="2"/>
      <c r="K336" s="2"/>
      <c r="L336" s="2"/>
      <c r="M336" s="4"/>
      <c r="N336" s="2"/>
      <c r="T336" s="10"/>
      <c r="U336" s="2"/>
      <c r="V336" s="10"/>
      <c r="W336" s="2"/>
      <c r="X336" s="9"/>
      <c r="Y336" s="9"/>
      <c r="Z336" s="9"/>
    </row>
    <row r="337" spans="1:26" x14ac:dyDescent="0.25">
      <c r="A337" s="1"/>
      <c r="B337" s="1"/>
      <c r="E337" s="3"/>
      <c r="H337" s="3"/>
      <c r="J337" s="2"/>
      <c r="K337" s="2"/>
      <c r="L337" s="2"/>
      <c r="M337" s="4"/>
      <c r="N337" s="2"/>
      <c r="T337" s="10"/>
      <c r="U337" s="2"/>
      <c r="V337" s="10"/>
      <c r="W337" s="2"/>
      <c r="X337" s="9"/>
      <c r="Y337" s="9"/>
      <c r="Z337" s="9"/>
    </row>
    <row r="338" spans="1:26" x14ac:dyDescent="0.25">
      <c r="A338" s="1"/>
      <c r="B338" s="1"/>
      <c r="E338" s="3"/>
      <c r="H338" s="3"/>
      <c r="J338" s="2"/>
      <c r="K338" s="2"/>
      <c r="L338" s="2"/>
      <c r="M338" s="4"/>
      <c r="N338" s="2"/>
      <c r="T338" s="10"/>
      <c r="U338" s="2"/>
      <c r="V338" s="10"/>
      <c r="W338" s="2"/>
      <c r="X338" s="9"/>
      <c r="Y338" s="9"/>
      <c r="Z338" s="9"/>
    </row>
    <row r="339" spans="1:26" x14ac:dyDescent="0.25">
      <c r="A339" s="1"/>
      <c r="B339" s="1"/>
      <c r="E339" s="3"/>
      <c r="H339" s="3"/>
      <c r="J339" s="2"/>
      <c r="K339" s="2"/>
      <c r="L339" s="2"/>
      <c r="M339" s="4"/>
      <c r="N339" s="2"/>
      <c r="T339" s="10"/>
      <c r="U339" s="2"/>
      <c r="V339" s="10"/>
      <c r="W339" s="2"/>
      <c r="X339" s="9"/>
      <c r="Y339" s="9"/>
      <c r="Z339" s="9"/>
    </row>
    <row r="340" spans="1:26" x14ac:dyDescent="0.25">
      <c r="A340" s="1"/>
      <c r="B340" s="1"/>
      <c r="E340" s="3"/>
      <c r="H340" s="3"/>
      <c r="J340" s="2"/>
      <c r="K340" s="2"/>
      <c r="L340" s="2"/>
      <c r="M340" s="4"/>
      <c r="N340" s="2"/>
      <c r="T340" s="10"/>
      <c r="U340" s="2"/>
      <c r="V340" s="10"/>
      <c r="W340" s="2"/>
      <c r="X340" s="9"/>
      <c r="Y340" s="9"/>
      <c r="Z340" s="9"/>
    </row>
    <row r="341" spans="1:26" x14ac:dyDescent="0.25">
      <c r="A341" s="1"/>
      <c r="B341" s="1"/>
      <c r="E341" s="3"/>
      <c r="H341" s="3"/>
      <c r="J341" s="2"/>
      <c r="K341" s="2"/>
      <c r="L341" s="2"/>
      <c r="M341" s="4"/>
      <c r="N341" s="2"/>
      <c r="T341" s="10"/>
      <c r="U341" s="2"/>
      <c r="V341" s="10"/>
      <c r="W341" s="2"/>
      <c r="X341" s="9"/>
      <c r="Y341" s="9"/>
      <c r="Z341" s="9"/>
    </row>
    <row r="342" spans="1:26" x14ac:dyDescent="0.25">
      <c r="A342" s="1"/>
      <c r="B342" s="1"/>
      <c r="E342" s="3"/>
      <c r="H342" s="3"/>
      <c r="J342" s="2"/>
      <c r="K342" s="2"/>
      <c r="L342" s="2"/>
      <c r="M342" s="4"/>
      <c r="N342" s="2"/>
      <c r="T342" s="10"/>
      <c r="U342" s="2"/>
      <c r="V342" s="10"/>
      <c r="W342" s="2"/>
      <c r="X342" s="9"/>
      <c r="Y342" s="9"/>
      <c r="Z342" s="9"/>
    </row>
    <row r="343" spans="1:26" x14ac:dyDescent="0.25">
      <c r="A343" s="1"/>
      <c r="B343" s="1"/>
      <c r="E343" s="3"/>
      <c r="H343" s="3"/>
      <c r="J343" s="2"/>
      <c r="K343" s="2"/>
      <c r="L343" s="2"/>
      <c r="M343" s="4"/>
      <c r="N343" s="2"/>
      <c r="T343" s="10"/>
      <c r="U343" s="2"/>
      <c r="V343" s="10"/>
      <c r="W343" s="2"/>
      <c r="X343" s="9"/>
      <c r="Y343" s="9"/>
      <c r="Z343" s="9"/>
    </row>
    <row r="344" spans="1:26" x14ac:dyDescent="0.25">
      <c r="A344" s="1"/>
      <c r="B344" s="1"/>
      <c r="E344" s="3"/>
      <c r="H344" s="3"/>
      <c r="J344" s="2"/>
      <c r="K344" s="2"/>
      <c r="L344" s="2"/>
      <c r="M344" s="4"/>
      <c r="N344" s="2"/>
      <c r="T344" s="10"/>
      <c r="U344" s="2"/>
      <c r="V344" s="10"/>
      <c r="W344" s="2"/>
      <c r="X344" s="9"/>
      <c r="Y344" s="9"/>
      <c r="Z344" s="9"/>
    </row>
    <row r="345" spans="1:26" x14ac:dyDescent="0.25">
      <c r="A345" s="1"/>
      <c r="B345" s="1"/>
      <c r="E345" s="3"/>
      <c r="H345" s="3"/>
      <c r="J345" s="2"/>
      <c r="K345" s="2"/>
      <c r="L345" s="2"/>
      <c r="M345" s="4"/>
      <c r="N345" s="2"/>
      <c r="T345" s="10"/>
      <c r="U345" s="2"/>
      <c r="V345" s="10"/>
      <c r="W345" s="2"/>
      <c r="X345" s="9"/>
      <c r="Y345" s="9"/>
      <c r="Z345" s="9"/>
    </row>
    <row r="346" spans="1:26" x14ac:dyDescent="0.25">
      <c r="A346" s="1"/>
      <c r="B346" s="1"/>
      <c r="E346" s="3"/>
      <c r="H346" s="3"/>
      <c r="J346" s="2"/>
      <c r="K346" s="2"/>
      <c r="L346" s="2"/>
      <c r="M346" s="4"/>
      <c r="N346" s="2"/>
      <c r="T346" s="10"/>
      <c r="U346" s="2"/>
      <c r="V346" s="10"/>
      <c r="W346" s="2"/>
      <c r="X346" s="9"/>
      <c r="Y346" s="9"/>
      <c r="Z346" s="9"/>
    </row>
    <row r="347" spans="1:26" x14ac:dyDescent="0.25">
      <c r="A347" s="1"/>
      <c r="B347" s="1"/>
      <c r="E347" s="3"/>
      <c r="H347" s="3"/>
      <c r="J347" s="2"/>
      <c r="K347" s="2"/>
      <c r="L347" s="2"/>
      <c r="M347" s="4"/>
      <c r="N347" s="2"/>
      <c r="T347" s="10"/>
      <c r="U347" s="2"/>
      <c r="V347" s="10"/>
      <c r="W347" s="2"/>
      <c r="X347" s="9"/>
      <c r="Y347" s="9"/>
      <c r="Z347" s="9"/>
    </row>
    <row r="348" spans="1:26" x14ac:dyDescent="0.25">
      <c r="A348" s="1"/>
      <c r="B348" s="1"/>
      <c r="E348" s="3"/>
      <c r="H348" s="3"/>
      <c r="J348" s="2"/>
      <c r="K348" s="2"/>
      <c r="L348" s="2"/>
      <c r="M348" s="4"/>
      <c r="N348" s="2"/>
      <c r="T348" s="10"/>
      <c r="U348" s="2"/>
      <c r="V348" s="10"/>
      <c r="W348" s="2"/>
      <c r="X348" s="9"/>
      <c r="Y348" s="9"/>
      <c r="Z348" s="9"/>
    </row>
    <row r="349" spans="1:26" x14ac:dyDescent="0.25">
      <c r="A349" s="1"/>
      <c r="B349" s="1"/>
      <c r="E349" s="3"/>
      <c r="H349" s="3"/>
      <c r="J349" s="2"/>
      <c r="K349" s="2"/>
      <c r="L349" s="2"/>
      <c r="M349" s="4"/>
      <c r="N349" s="2"/>
      <c r="T349" s="10"/>
      <c r="U349" s="2"/>
      <c r="V349" s="10"/>
      <c r="W349" s="2"/>
      <c r="X349" s="9"/>
      <c r="Y349" s="9"/>
      <c r="Z349" s="9"/>
    </row>
    <row r="350" spans="1:26" x14ac:dyDescent="0.25">
      <c r="A350" s="1"/>
      <c r="B350" s="1"/>
      <c r="E350" s="3"/>
      <c r="H350" s="3"/>
      <c r="J350" s="2"/>
      <c r="K350" s="2"/>
      <c r="L350" s="2"/>
      <c r="M350" s="4"/>
      <c r="N350" s="2"/>
      <c r="T350" s="10"/>
      <c r="U350" s="2"/>
      <c r="V350" s="10"/>
      <c r="W350" s="2"/>
      <c r="X350" s="9"/>
      <c r="Y350" s="9"/>
      <c r="Z350" s="9"/>
    </row>
    <row r="351" spans="1:26" x14ac:dyDescent="0.25">
      <c r="A351" s="1"/>
      <c r="B351" s="1"/>
      <c r="E351" s="3"/>
      <c r="H351" s="3"/>
      <c r="J351" s="2"/>
      <c r="K351" s="2"/>
      <c r="L351" s="2"/>
      <c r="M351" s="4"/>
      <c r="N351" s="2"/>
      <c r="T351" s="10"/>
      <c r="U351" s="2"/>
      <c r="V351" s="10"/>
      <c r="W351" s="2"/>
      <c r="X351" s="9"/>
      <c r="Y351" s="9"/>
      <c r="Z351" s="9"/>
    </row>
    <row r="352" spans="1:26" x14ac:dyDescent="0.25">
      <c r="A352" s="1"/>
      <c r="B352" s="1"/>
      <c r="E352" s="3"/>
      <c r="H352" s="3"/>
      <c r="J352" s="2"/>
      <c r="K352" s="2"/>
      <c r="L352" s="2"/>
      <c r="M352" s="4"/>
      <c r="N352" s="2"/>
      <c r="T352" s="10"/>
      <c r="U352" s="2"/>
      <c r="V352" s="10"/>
      <c r="W352" s="2"/>
      <c r="X352" s="9"/>
      <c r="Y352" s="9"/>
      <c r="Z352" s="9"/>
    </row>
    <row r="353" spans="1:26" x14ac:dyDescent="0.25">
      <c r="A353" s="1"/>
      <c r="B353" s="1"/>
      <c r="E353" s="3"/>
      <c r="H353" s="3"/>
      <c r="J353" s="2"/>
      <c r="K353" s="2"/>
      <c r="L353" s="2"/>
      <c r="M353" s="4"/>
      <c r="N353" s="2"/>
      <c r="T353" s="10"/>
      <c r="U353" s="2"/>
      <c r="V353" s="10"/>
      <c r="W353" s="2"/>
      <c r="X353" s="9"/>
      <c r="Y353" s="9"/>
      <c r="Z353" s="9"/>
    </row>
    <row r="354" spans="1:26" x14ac:dyDescent="0.25">
      <c r="A354" s="1"/>
      <c r="B354" s="1"/>
      <c r="E354" s="3"/>
      <c r="H354" s="3"/>
      <c r="J354" s="2"/>
      <c r="K354" s="2"/>
      <c r="L354" s="2"/>
      <c r="M354" s="4"/>
      <c r="N354" s="2"/>
      <c r="T354" s="10"/>
      <c r="U354" s="2"/>
      <c r="V354" s="10"/>
      <c r="W354" s="2"/>
      <c r="X354" s="9"/>
      <c r="Y354" s="9"/>
      <c r="Z354" s="9"/>
    </row>
    <row r="355" spans="1:26" x14ac:dyDescent="0.25">
      <c r="A355" s="1"/>
      <c r="B355" s="1"/>
      <c r="E355" s="3"/>
      <c r="H355" s="3"/>
      <c r="J355" s="2"/>
      <c r="K355" s="2"/>
      <c r="L355" s="2"/>
      <c r="M355" s="4"/>
      <c r="N355" s="2"/>
      <c r="T355" s="10"/>
      <c r="U355" s="2"/>
      <c r="V355" s="10"/>
      <c r="W355" s="2"/>
      <c r="X355" s="9"/>
      <c r="Y355" s="9"/>
      <c r="Z355" s="9"/>
    </row>
    <row r="356" spans="1:26" x14ac:dyDescent="0.25">
      <c r="A356" s="1"/>
      <c r="B356" s="1"/>
      <c r="E356" s="3"/>
      <c r="H356" s="3"/>
      <c r="J356" s="2"/>
      <c r="K356" s="2"/>
      <c r="L356" s="2"/>
      <c r="M356" s="4"/>
      <c r="N356" s="2"/>
      <c r="T356" s="10"/>
      <c r="U356" s="2"/>
      <c r="V356" s="10"/>
      <c r="W356" s="2"/>
      <c r="X356" s="9"/>
      <c r="Y356" s="9"/>
      <c r="Z356" s="9"/>
    </row>
    <row r="357" spans="1:26" x14ac:dyDescent="0.25">
      <c r="A357" s="1"/>
      <c r="B357" s="1"/>
      <c r="E357" s="3"/>
      <c r="H357" s="3"/>
      <c r="J357" s="2"/>
      <c r="K357" s="2"/>
      <c r="L357" s="2"/>
      <c r="M357" s="4"/>
      <c r="N357" s="2"/>
      <c r="T357" s="10"/>
      <c r="U357" s="2"/>
      <c r="V357" s="10"/>
      <c r="W357" s="2"/>
      <c r="X357" s="9"/>
      <c r="Y357" s="9"/>
      <c r="Z357" s="9"/>
    </row>
    <row r="358" spans="1:26" x14ac:dyDescent="0.25">
      <c r="A358" s="1"/>
      <c r="B358" s="1"/>
      <c r="E358" s="3"/>
      <c r="H358" s="3"/>
      <c r="J358" s="2"/>
      <c r="K358" s="2"/>
      <c r="L358" s="2"/>
      <c r="M358" s="4"/>
      <c r="N358" s="2"/>
      <c r="T358" s="10"/>
      <c r="U358" s="2"/>
      <c r="V358" s="10"/>
      <c r="W358" s="2"/>
      <c r="X358" s="9"/>
      <c r="Y358" s="9"/>
      <c r="Z358" s="9"/>
    </row>
    <row r="359" spans="1:26" x14ac:dyDescent="0.25">
      <c r="A359" s="1"/>
      <c r="B359" s="1"/>
      <c r="E359" s="3"/>
      <c r="H359" s="3"/>
      <c r="J359" s="2"/>
      <c r="K359" s="2"/>
      <c r="L359" s="2"/>
      <c r="M359" s="4"/>
      <c r="N359" s="2"/>
      <c r="T359" s="10"/>
      <c r="U359" s="2"/>
      <c r="V359" s="10"/>
      <c r="W359" s="2"/>
      <c r="X359" s="9"/>
      <c r="Y359" s="9"/>
      <c r="Z359" s="9"/>
    </row>
    <row r="360" spans="1:26" x14ac:dyDescent="0.25">
      <c r="A360" s="1"/>
      <c r="B360" s="1"/>
      <c r="E360" s="3"/>
      <c r="H360" s="3"/>
      <c r="J360" s="2"/>
      <c r="K360" s="2"/>
      <c r="L360" s="2"/>
      <c r="M360" s="4"/>
      <c r="N360" s="2"/>
      <c r="T360" s="10"/>
      <c r="U360" s="2"/>
      <c r="V360" s="10"/>
      <c r="W360" s="2"/>
      <c r="X360" s="9"/>
      <c r="Y360" s="9"/>
      <c r="Z360" s="9"/>
    </row>
    <row r="361" spans="1:26" x14ac:dyDescent="0.25">
      <c r="A361" s="1"/>
      <c r="B361" s="1"/>
      <c r="E361" s="3"/>
      <c r="H361" s="3"/>
      <c r="J361" s="2"/>
      <c r="K361" s="2"/>
      <c r="L361" s="2"/>
      <c r="M361" s="4"/>
      <c r="N361" s="2"/>
      <c r="T361" s="10"/>
      <c r="U361" s="2"/>
      <c r="V361" s="10"/>
      <c r="W361" s="2"/>
      <c r="X361" s="9"/>
      <c r="Y361" s="9"/>
      <c r="Z361" s="9"/>
    </row>
    <row r="362" spans="1:26" x14ac:dyDescent="0.25">
      <c r="A362" s="1"/>
      <c r="B362" s="1"/>
      <c r="E362" s="3"/>
      <c r="H362" s="3"/>
      <c r="J362" s="2"/>
      <c r="K362" s="2"/>
      <c r="L362" s="2"/>
      <c r="M362" s="4"/>
      <c r="N362" s="2"/>
      <c r="T362" s="10"/>
      <c r="U362" s="2"/>
      <c r="V362" s="10"/>
      <c r="W362" s="2"/>
      <c r="X362" s="9"/>
      <c r="Y362" s="9"/>
      <c r="Z362" s="9"/>
    </row>
    <row r="363" spans="1:26" x14ac:dyDescent="0.25">
      <c r="A363" s="1"/>
      <c r="B363" s="1"/>
      <c r="E363" s="3"/>
      <c r="H363" s="3"/>
      <c r="J363" s="2"/>
      <c r="K363" s="2"/>
      <c r="L363" s="2"/>
      <c r="M363" s="4"/>
      <c r="N363" s="2"/>
      <c r="T363" s="10"/>
      <c r="U363" s="2"/>
      <c r="V363" s="10"/>
      <c r="W363" s="2"/>
      <c r="X363" s="9"/>
      <c r="Y363" s="9"/>
      <c r="Z363" s="9"/>
    </row>
    <row r="364" spans="1:26" x14ac:dyDescent="0.25">
      <c r="A364" s="1"/>
      <c r="B364" s="1"/>
      <c r="E364" s="3"/>
      <c r="H364" s="3"/>
      <c r="J364" s="2"/>
      <c r="K364" s="2"/>
      <c r="L364" s="2"/>
      <c r="M364" s="4"/>
      <c r="N364" s="2"/>
      <c r="T364" s="10"/>
      <c r="U364" s="2"/>
      <c r="V364" s="10"/>
      <c r="W364" s="2"/>
      <c r="X364" s="9"/>
      <c r="Y364" s="9"/>
      <c r="Z364" s="9"/>
    </row>
    <row r="365" spans="1:26" x14ac:dyDescent="0.25">
      <c r="A365" s="1"/>
      <c r="B365" s="1"/>
      <c r="E365" s="3"/>
      <c r="H365" s="3"/>
      <c r="J365" s="2"/>
      <c r="K365" s="2"/>
      <c r="L365" s="2"/>
      <c r="M365" s="4"/>
      <c r="N365" s="2"/>
      <c r="T365" s="10"/>
      <c r="U365" s="2"/>
      <c r="V365" s="10"/>
      <c r="W365" s="2"/>
      <c r="X365" s="9"/>
      <c r="Y365" s="9"/>
      <c r="Z365" s="9"/>
    </row>
    <row r="366" spans="1:26" x14ac:dyDescent="0.25">
      <c r="A366" s="1"/>
      <c r="B366" s="1"/>
      <c r="E366" s="3"/>
      <c r="H366" s="3"/>
      <c r="J366" s="2"/>
      <c r="K366" s="2"/>
      <c r="L366" s="2"/>
      <c r="M366" s="4"/>
      <c r="N366" s="2"/>
      <c r="T366" s="10"/>
      <c r="U366" s="2"/>
      <c r="V366" s="10"/>
      <c r="W366" s="2"/>
      <c r="X366" s="9"/>
      <c r="Y366" s="9"/>
      <c r="Z366" s="9"/>
    </row>
    <row r="367" spans="1:26" x14ac:dyDescent="0.25">
      <c r="A367" s="1"/>
      <c r="B367" s="1"/>
      <c r="E367" s="3"/>
      <c r="H367" s="3"/>
      <c r="J367" s="2"/>
      <c r="K367" s="2"/>
      <c r="L367" s="2"/>
      <c r="M367" s="4"/>
      <c r="N367" s="2"/>
      <c r="T367" s="10"/>
      <c r="U367" s="2"/>
      <c r="V367" s="10"/>
      <c r="W367" s="2"/>
      <c r="X367" s="9"/>
      <c r="Y367" s="9"/>
      <c r="Z367" s="9"/>
    </row>
    <row r="368" spans="1:26" x14ac:dyDescent="0.25">
      <c r="A368" s="1"/>
      <c r="B368" s="1"/>
      <c r="E368" s="3"/>
      <c r="H368" s="3"/>
      <c r="J368" s="2"/>
      <c r="K368" s="2"/>
      <c r="L368" s="2"/>
      <c r="M368" s="4"/>
      <c r="N368" s="2"/>
      <c r="T368" s="10"/>
      <c r="U368" s="2"/>
      <c r="V368" s="10"/>
      <c r="W368" s="2"/>
      <c r="X368" s="9"/>
      <c r="Y368" s="9"/>
      <c r="Z368" s="9"/>
    </row>
    <row r="369" spans="1:26" x14ac:dyDescent="0.25">
      <c r="A369" s="1"/>
      <c r="B369" s="1"/>
      <c r="E369" s="3"/>
      <c r="H369" s="3"/>
      <c r="J369" s="2"/>
      <c r="K369" s="2"/>
      <c r="L369" s="2"/>
      <c r="M369" s="4"/>
      <c r="N369" s="2"/>
      <c r="T369" s="10"/>
      <c r="U369" s="2"/>
      <c r="V369" s="10"/>
      <c r="W369" s="2"/>
      <c r="X369" s="9"/>
      <c r="Y369" s="9"/>
      <c r="Z369" s="9"/>
    </row>
    <row r="370" spans="1:26" x14ac:dyDescent="0.25">
      <c r="A370" s="1"/>
      <c r="B370" s="1"/>
      <c r="E370" s="3"/>
      <c r="H370" s="3"/>
      <c r="J370" s="2"/>
      <c r="K370" s="2"/>
      <c r="L370" s="2"/>
      <c r="M370" s="4"/>
      <c r="N370" s="2"/>
      <c r="T370" s="10"/>
      <c r="U370" s="2"/>
      <c r="V370" s="10"/>
      <c r="W370" s="2"/>
      <c r="X370" s="9"/>
      <c r="Y370" s="9"/>
      <c r="Z370" s="9"/>
    </row>
    <row r="371" spans="1:26" x14ac:dyDescent="0.25">
      <c r="A371" s="1"/>
      <c r="B371" s="1"/>
      <c r="E371" s="3"/>
      <c r="H371" s="3"/>
      <c r="J371" s="2"/>
      <c r="K371" s="2"/>
      <c r="L371" s="2"/>
      <c r="M371" s="4"/>
      <c r="N371" s="2"/>
      <c r="T371" s="10"/>
      <c r="U371" s="2"/>
      <c r="V371" s="10"/>
      <c r="W371" s="2"/>
      <c r="X371" s="9"/>
      <c r="Y371" s="9"/>
      <c r="Z371" s="9"/>
    </row>
    <row r="372" spans="1:26" x14ac:dyDescent="0.25">
      <c r="A372" s="1"/>
      <c r="B372" s="1"/>
      <c r="E372" s="3"/>
      <c r="H372" s="3"/>
      <c r="J372" s="2"/>
      <c r="K372" s="2"/>
      <c r="L372" s="2"/>
      <c r="M372" s="4"/>
      <c r="N372" s="2"/>
      <c r="T372" s="10"/>
      <c r="U372" s="2"/>
      <c r="V372" s="10"/>
      <c r="W372" s="2"/>
      <c r="X372" s="9"/>
      <c r="Y372" s="9"/>
      <c r="Z372" s="9"/>
    </row>
    <row r="373" spans="1:26" x14ac:dyDescent="0.25">
      <c r="A373" s="1"/>
      <c r="B373" s="1"/>
      <c r="E373" s="3"/>
      <c r="H373" s="3"/>
      <c r="J373" s="2"/>
      <c r="K373" s="2"/>
      <c r="L373" s="2"/>
      <c r="M373" s="4"/>
      <c r="N373" s="2"/>
      <c r="T373" s="10"/>
      <c r="U373" s="2"/>
      <c r="V373" s="10"/>
      <c r="W373" s="2"/>
      <c r="X373" s="9"/>
      <c r="Y373" s="9"/>
      <c r="Z373" s="9"/>
    </row>
    <row r="374" spans="1:26" x14ac:dyDescent="0.25">
      <c r="A374" s="1"/>
      <c r="B374" s="1"/>
      <c r="E374" s="3"/>
      <c r="H374" s="3"/>
      <c r="J374" s="2"/>
      <c r="K374" s="2"/>
      <c r="L374" s="2"/>
      <c r="M374" s="4"/>
      <c r="N374" s="2"/>
      <c r="T374" s="10"/>
      <c r="U374" s="2"/>
      <c r="V374" s="10"/>
      <c r="W374" s="2"/>
      <c r="X374" s="9"/>
      <c r="Y374" s="9"/>
      <c r="Z374" s="9"/>
    </row>
    <row r="375" spans="1:26" x14ac:dyDescent="0.25">
      <c r="A375" s="1"/>
      <c r="B375" s="1"/>
      <c r="E375" s="3"/>
      <c r="H375" s="3"/>
      <c r="J375" s="2"/>
      <c r="K375" s="2"/>
      <c r="L375" s="2"/>
      <c r="M375" s="4"/>
      <c r="N375" s="2"/>
      <c r="T375" s="10"/>
      <c r="U375" s="2"/>
      <c r="V375" s="10"/>
      <c r="W375" s="2"/>
      <c r="X375" s="9"/>
      <c r="Y375" s="9"/>
      <c r="Z375" s="9"/>
    </row>
    <row r="376" spans="1:26" x14ac:dyDescent="0.25">
      <c r="A376" s="1"/>
      <c r="B376" s="1"/>
      <c r="E376" s="3"/>
      <c r="H376" s="3"/>
      <c r="J376" s="2"/>
      <c r="K376" s="2"/>
      <c r="L376" s="2"/>
      <c r="M376" s="4"/>
      <c r="N376" s="2"/>
      <c r="T376" s="10"/>
      <c r="U376" s="2"/>
      <c r="V376" s="10"/>
      <c r="W376" s="2"/>
      <c r="X376" s="9"/>
      <c r="Y376" s="9"/>
      <c r="Z376" s="9"/>
    </row>
    <row r="377" spans="1:26" x14ac:dyDescent="0.25">
      <c r="A377" s="1"/>
      <c r="B377" s="1"/>
      <c r="E377" s="3"/>
      <c r="H377" s="3"/>
      <c r="J377" s="2"/>
      <c r="K377" s="2"/>
      <c r="L377" s="2"/>
      <c r="M377" s="4"/>
      <c r="N377" s="2"/>
      <c r="T377" s="10"/>
      <c r="U377" s="2"/>
      <c r="V377" s="10"/>
      <c r="W377" s="2"/>
      <c r="X377" s="9"/>
      <c r="Y377" s="9"/>
      <c r="Z377" s="9"/>
    </row>
    <row r="378" spans="1:26" x14ac:dyDescent="0.25">
      <c r="A378" s="1"/>
      <c r="B378" s="1"/>
      <c r="E378" s="3"/>
      <c r="H378" s="3"/>
      <c r="J378" s="2"/>
      <c r="K378" s="2"/>
      <c r="L378" s="2"/>
      <c r="M378" s="4"/>
      <c r="N378" s="2"/>
      <c r="T378" s="10"/>
      <c r="U378" s="2"/>
      <c r="V378" s="10"/>
      <c r="W378" s="2"/>
      <c r="X378" s="9"/>
      <c r="Y378" s="9"/>
      <c r="Z378" s="9"/>
    </row>
    <row r="379" spans="1:26" x14ac:dyDescent="0.25">
      <c r="A379" s="1"/>
      <c r="B379" s="1"/>
      <c r="E379" s="3"/>
      <c r="H379" s="3"/>
      <c r="J379" s="2"/>
      <c r="K379" s="2"/>
      <c r="L379" s="2"/>
      <c r="M379" s="4"/>
      <c r="N379" s="2"/>
      <c r="T379" s="10"/>
      <c r="U379" s="2"/>
      <c r="V379" s="10"/>
      <c r="W379" s="2"/>
      <c r="X379" s="9"/>
      <c r="Y379" s="9"/>
      <c r="Z379" s="9"/>
    </row>
    <row r="380" spans="1:26" x14ac:dyDescent="0.25">
      <c r="A380" s="1"/>
      <c r="B380" s="1"/>
      <c r="E380" s="3"/>
      <c r="H380" s="3"/>
      <c r="J380" s="2"/>
      <c r="K380" s="2"/>
      <c r="L380" s="2"/>
      <c r="M380" s="4"/>
      <c r="N380" s="2"/>
      <c r="T380" s="10"/>
      <c r="U380" s="2"/>
      <c r="V380" s="10"/>
      <c r="W380" s="2"/>
      <c r="X380" s="9"/>
      <c r="Y380" s="9"/>
      <c r="Z380" s="9"/>
    </row>
    <row r="381" spans="1:26" x14ac:dyDescent="0.25">
      <c r="A381" s="1"/>
      <c r="B381" s="1"/>
      <c r="E381" s="3"/>
      <c r="H381" s="3"/>
      <c r="J381" s="2"/>
      <c r="K381" s="2"/>
      <c r="L381" s="2"/>
      <c r="M381" s="4"/>
      <c r="N381" s="2"/>
      <c r="T381" s="10"/>
      <c r="U381" s="2"/>
      <c r="V381" s="10"/>
      <c r="W381" s="2"/>
      <c r="X381" s="9"/>
      <c r="Y381" s="9"/>
      <c r="Z381" s="9"/>
    </row>
    <row r="382" spans="1:26" x14ac:dyDescent="0.25">
      <c r="A382" s="1"/>
      <c r="B382" s="1"/>
      <c r="E382" s="3"/>
      <c r="H382" s="3"/>
      <c r="J382" s="2"/>
      <c r="K382" s="2"/>
      <c r="L382" s="2"/>
      <c r="M382" s="4"/>
      <c r="N382" s="2"/>
      <c r="T382" s="10"/>
      <c r="U382" s="2"/>
      <c r="V382" s="10"/>
      <c r="W382" s="2"/>
      <c r="X382" s="9"/>
      <c r="Y382" s="9"/>
      <c r="Z382" s="9"/>
    </row>
    <row r="383" spans="1:26" x14ac:dyDescent="0.25">
      <c r="A383" s="1"/>
      <c r="B383" s="1"/>
      <c r="E383" s="3"/>
      <c r="H383" s="3"/>
      <c r="J383" s="2"/>
      <c r="K383" s="2"/>
      <c r="L383" s="2"/>
      <c r="M383" s="4"/>
      <c r="N383" s="2"/>
      <c r="T383" s="10"/>
      <c r="U383" s="2"/>
      <c r="V383" s="10"/>
      <c r="W383" s="2"/>
      <c r="X383" s="9"/>
      <c r="Y383" s="9"/>
      <c r="Z383" s="9"/>
    </row>
    <row r="384" spans="1:26" x14ac:dyDescent="0.25">
      <c r="A384" s="1"/>
      <c r="B384" s="1"/>
      <c r="E384" s="3"/>
      <c r="H384" s="3"/>
      <c r="J384" s="2"/>
      <c r="K384" s="2"/>
      <c r="L384" s="2"/>
      <c r="M384" s="4"/>
      <c r="N384" s="2"/>
      <c r="T384" s="10"/>
      <c r="U384" s="2"/>
      <c r="V384" s="10"/>
      <c r="W384" s="2"/>
      <c r="X384" s="9"/>
      <c r="Y384" s="9"/>
      <c r="Z384" s="9"/>
    </row>
    <row r="385" spans="1:26" x14ac:dyDescent="0.25">
      <c r="A385" s="1"/>
      <c r="B385" s="1"/>
      <c r="E385" s="3"/>
      <c r="H385" s="3"/>
      <c r="J385" s="2"/>
      <c r="K385" s="2"/>
      <c r="L385" s="2"/>
      <c r="M385" s="4"/>
      <c r="N385" s="2"/>
      <c r="T385" s="10"/>
      <c r="U385" s="2"/>
      <c r="V385" s="10"/>
      <c r="W385" s="2"/>
      <c r="X385" s="9"/>
      <c r="Y385" s="9"/>
      <c r="Z385" s="9"/>
    </row>
    <row r="386" spans="1:26" x14ac:dyDescent="0.25">
      <c r="A386" s="1"/>
      <c r="B386" s="1"/>
      <c r="E386" s="3"/>
      <c r="H386" s="3"/>
      <c r="J386" s="2"/>
      <c r="K386" s="2"/>
      <c r="L386" s="2"/>
      <c r="M386" s="4"/>
      <c r="N386" s="2"/>
      <c r="T386" s="10"/>
      <c r="U386" s="2"/>
      <c r="V386" s="10"/>
      <c r="W386" s="2"/>
      <c r="X386" s="9"/>
      <c r="Y386" s="9"/>
      <c r="Z386" s="9"/>
    </row>
    <row r="387" spans="1:26" x14ac:dyDescent="0.25">
      <c r="A387" s="1"/>
      <c r="B387" s="1"/>
      <c r="E387" s="3"/>
      <c r="H387" s="3"/>
      <c r="J387" s="2"/>
      <c r="K387" s="2"/>
      <c r="L387" s="2"/>
      <c r="M387" s="4"/>
      <c r="N387" s="2"/>
      <c r="T387" s="10"/>
      <c r="U387" s="2"/>
      <c r="V387" s="10"/>
      <c r="W387" s="2"/>
      <c r="X387" s="9"/>
      <c r="Y387" s="9"/>
      <c r="Z387" s="9"/>
    </row>
    <row r="388" spans="1:26" x14ac:dyDescent="0.25">
      <c r="A388" s="1"/>
      <c r="B388" s="1"/>
      <c r="E388" s="3"/>
      <c r="H388" s="3"/>
      <c r="J388" s="2"/>
      <c r="K388" s="2"/>
      <c r="L388" s="2"/>
      <c r="M388" s="4"/>
      <c r="N388" s="2"/>
      <c r="T388" s="10"/>
      <c r="U388" s="2"/>
      <c r="V388" s="10"/>
      <c r="W388" s="2"/>
      <c r="X388" s="9"/>
      <c r="Y388" s="9"/>
      <c r="Z388" s="9"/>
    </row>
    <row r="389" spans="1:26" x14ac:dyDescent="0.25">
      <c r="A389" s="1"/>
      <c r="B389" s="1"/>
      <c r="E389" s="3"/>
      <c r="H389" s="3"/>
      <c r="J389" s="2"/>
      <c r="K389" s="2"/>
      <c r="L389" s="2"/>
      <c r="M389" s="4"/>
      <c r="N389" s="2"/>
      <c r="T389" s="10"/>
      <c r="U389" s="2"/>
      <c r="V389" s="10"/>
      <c r="W389" s="2"/>
      <c r="X389" s="9"/>
      <c r="Y389" s="9"/>
      <c r="Z389" s="9"/>
    </row>
    <row r="390" spans="1:26" x14ac:dyDescent="0.25">
      <c r="A390" s="1"/>
      <c r="B390" s="1"/>
      <c r="E390" s="3"/>
      <c r="H390" s="3"/>
      <c r="J390" s="2"/>
      <c r="K390" s="2"/>
      <c r="L390" s="2"/>
      <c r="M390" s="4"/>
      <c r="N390" s="2"/>
      <c r="T390" s="10"/>
      <c r="U390" s="2"/>
      <c r="V390" s="10"/>
      <c r="W390" s="2"/>
      <c r="X390" s="9"/>
      <c r="Y390" s="9"/>
      <c r="Z390" s="9"/>
    </row>
    <row r="391" spans="1:26" x14ac:dyDescent="0.25">
      <c r="A391" s="1"/>
      <c r="B391" s="1"/>
      <c r="E391" s="3"/>
      <c r="H391" s="3"/>
      <c r="J391" s="2"/>
      <c r="K391" s="2"/>
      <c r="L391" s="2"/>
      <c r="M391" s="4"/>
      <c r="N391" s="2"/>
      <c r="T391" s="10"/>
      <c r="U391" s="2"/>
      <c r="V391" s="10"/>
      <c r="W391" s="2"/>
      <c r="X391" s="9"/>
      <c r="Y391" s="9"/>
      <c r="Z391" s="9"/>
    </row>
    <row r="392" spans="1:26" x14ac:dyDescent="0.25">
      <c r="A392" s="1"/>
      <c r="B392" s="1"/>
      <c r="E392" s="3"/>
      <c r="H392" s="3"/>
      <c r="J392" s="2"/>
      <c r="K392" s="2"/>
      <c r="L392" s="2"/>
      <c r="M392" s="4"/>
      <c r="N392" s="2"/>
      <c r="T392" s="10"/>
      <c r="U392" s="2"/>
      <c r="V392" s="10"/>
      <c r="W392" s="2"/>
      <c r="X392" s="9"/>
      <c r="Y392" s="9"/>
      <c r="Z392" s="9"/>
    </row>
    <row r="393" spans="1:26" x14ac:dyDescent="0.25">
      <c r="A393" s="1"/>
      <c r="B393" s="1"/>
      <c r="E393" s="3"/>
      <c r="H393" s="3"/>
      <c r="J393" s="2"/>
      <c r="K393" s="2"/>
      <c r="L393" s="2"/>
      <c r="M393" s="4"/>
      <c r="N393" s="2"/>
      <c r="T393" s="10"/>
      <c r="U393" s="2"/>
      <c r="V393" s="10"/>
      <c r="W393" s="2"/>
      <c r="X393" s="9"/>
      <c r="Y393" s="9"/>
      <c r="Z393" s="9"/>
    </row>
    <row r="394" spans="1:26" x14ac:dyDescent="0.25">
      <c r="A394" s="1"/>
      <c r="B394" s="1"/>
      <c r="E394" s="3"/>
      <c r="H394" s="3"/>
      <c r="J394" s="2"/>
      <c r="K394" s="2"/>
      <c r="L394" s="2"/>
      <c r="M394" s="4"/>
      <c r="N394" s="2"/>
      <c r="T394" s="10"/>
      <c r="U394" s="2"/>
      <c r="V394" s="10"/>
      <c r="W394" s="2"/>
      <c r="X394" s="9"/>
      <c r="Y394" s="9"/>
      <c r="Z394" s="9"/>
    </row>
    <row r="395" spans="1:26" x14ac:dyDescent="0.25">
      <c r="A395" s="1"/>
      <c r="B395" s="1"/>
      <c r="E395" s="3"/>
      <c r="H395" s="3"/>
      <c r="J395" s="2"/>
      <c r="K395" s="2"/>
      <c r="L395" s="2"/>
      <c r="M395" s="4"/>
      <c r="N395" s="2"/>
      <c r="T395" s="10"/>
      <c r="U395" s="2"/>
      <c r="V395" s="10"/>
      <c r="W395" s="2"/>
      <c r="X395" s="9"/>
      <c r="Y395" s="9"/>
      <c r="Z395" s="9"/>
    </row>
    <row r="396" spans="1:26" x14ac:dyDescent="0.25">
      <c r="A396" s="1"/>
      <c r="B396" s="1"/>
      <c r="E396" s="3"/>
      <c r="H396" s="3"/>
      <c r="J396" s="2"/>
      <c r="K396" s="2"/>
      <c r="L396" s="2"/>
      <c r="M396" s="4"/>
      <c r="N396" s="2"/>
      <c r="T396" s="10"/>
      <c r="U396" s="2"/>
      <c r="V396" s="10"/>
      <c r="W396" s="2"/>
      <c r="X396" s="9"/>
      <c r="Y396" s="9"/>
      <c r="Z396" s="9"/>
    </row>
    <row r="397" spans="1:26" x14ac:dyDescent="0.25">
      <c r="A397" s="1"/>
      <c r="B397" s="1"/>
      <c r="E397" s="3"/>
      <c r="H397" s="3"/>
      <c r="J397" s="2"/>
      <c r="K397" s="2"/>
      <c r="L397" s="2"/>
      <c r="M397" s="4"/>
      <c r="N397" s="2"/>
      <c r="T397" s="10"/>
      <c r="U397" s="2"/>
      <c r="V397" s="10"/>
      <c r="W397" s="2"/>
      <c r="X397" s="9"/>
      <c r="Y397" s="9"/>
      <c r="Z397" s="9"/>
    </row>
    <row r="398" spans="1:26" x14ac:dyDescent="0.25">
      <c r="A398" s="1"/>
      <c r="B398" s="1"/>
      <c r="E398" s="3"/>
      <c r="H398" s="3"/>
      <c r="J398" s="2"/>
      <c r="K398" s="2"/>
      <c r="L398" s="2"/>
      <c r="M398" s="4"/>
      <c r="N398" s="2"/>
      <c r="T398" s="10"/>
      <c r="U398" s="2"/>
      <c r="V398" s="10"/>
      <c r="W398" s="2"/>
      <c r="X398" s="9"/>
      <c r="Y398" s="9"/>
      <c r="Z398" s="9"/>
    </row>
    <row r="399" spans="1:26" x14ac:dyDescent="0.25">
      <c r="A399" s="1"/>
      <c r="B399" s="1"/>
      <c r="E399" s="3"/>
      <c r="H399" s="3"/>
      <c r="J399" s="2"/>
      <c r="K399" s="2"/>
      <c r="L399" s="2"/>
      <c r="M399" s="4"/>
      <c r="N399" s="2"/>
      <c r="T399" s="10"/>
      <c r="U399" s="2"/>
      <c r="V399" s="10"/>
      <c r="W399" s="2"/>
      <c r="X399" s="9"/>
      <c r="Y399" s="9"/>
      <c r="Z399" s="9"/>
    </row>
    <row r="400" spans="1:26" x14ac:dyDescent="0.25">
      <c r="A400" s="1"/>
      <c r="B400" s="1"/>
      <c r="E400" s="3"/>
      <c r="H400" s="3"/>
      <c r="J400" s="2"/>
      <c r="K400" s="2"/>
      <c r="L400" s="2"/>
      <c r="M400" s="4"/>
      <c r="N400" s="2"/>
      <c r="T400" s="10"/>
      <c r="U400" s="2"/>
      <c r="V400" s="10"/>
      <c r="W400" s="2"/>
      <c r="X400" s="9"/>
      <c r="Y400" s="9"/>
      <c r="Z400" s="9"/>
    </row>
    <row r="401" spans="1:26" x14ac:dyDescent="0.25">
      <c r="A401" s="1"/>
      <c r="B401" s="1"/>
      <c r="E401" s="3"/>
      <c r="H401" s="3"/>
      <c r="J401" s="2"/>
      <c r="K401" s="2"/>
      <c r="L401" s="2"/>
      <c r="M401" s="4"/>
      <c r="N401" s="2"/>
      <c r="T401" s="10"/>
      <c r="U401" s="2"/>
      <c r="V401" s="10"/>
      <c r="W401" s="2"/>
      <c r="X401" s="9"/>
      <c r="Y401" s="9"/>
      <c r="Z401" s="9"/>
    </row>
    <row r="402" spans="1:26" x14ac:dyDescent="0.25">
      <c r="A402" s="1"/>
      <c r="B402" s="1"/>
      <c r="E402" s="3"/>
      <c r="H402" s="3"/>
      <c r="J402" s="2"/>
      <c r="K402" s="2"/>
      <c r="L402" s="2"/>
      <c r="M402" s="4"/>
      <c r="N402" s="2"/>
      <c r="T402" s="10"/>
      <c r="U402" s="2"/>
      <c r="V402" s="10"/>
      <c r="W402" s="2"/>
      <c r="X402" s="9"/>
      <c r="Y402" s="9"/>
      <c r="Z402" s="9"/>
    </row>
    <row r="403" spans="1:26" x14ac:dyDescent="0.25">
      <c r="A403" s="1"/>
      <c r="B403" s="1"/>
      <c r="E403" s="3"/>
      <c r="H403" s="3"/>
      <c r="J403" s="2"/>
      <c r="K403" s="2"/>
      <c r="L403" s="2"/>
      <c r="M403" s="4"/>
      <c r="N403" s="2"/>
      <c r="T403" s="10"/>
      <c r="U403" s="2"/>
      <c r="V403" s="10"/>
      <c r="W403" s="2"/>
      <c r="X403" s="9"/>
      <c r="Y403" s="9"/>
      <c r="Z403" s="9"/>
    </row>
    <row r="404" spans="1:26" x14ac:dyDescent="0.25">
      <c r="A404" s="1"/>
      <c r="B404" s="1"/>
      <c r="E404" s="3"/>
      <c r="H404" s="3"/>
      <c r="J404" s="2"/>
      <c r="K404" s="2"/>
      <c r="L404" s="2"/>
      <c r="M404" s="4"/>
      <c r="N404" s="2"/>
      <c r="T404" s="10"/>
      <c r="U404" s="2"/>
      <c r="V404" s="10"/>
      <c r="W404" s="2"/>
      <c r="X404" s="9"/>
      <c r="Y404" s="9"/>
      <c r="Z404" s="9"/>
    </row>
    <row r="405" spans="1:26" x14ac:dyDescent="0.25">
      <c r="A405" s="1"/>
      <c r="B405" s="1"/>
      <c r="E405" s="3"/>
      <c r="H405" s="3"/>
      <c r="J405" s="2"/>
      <c r="K405" s="2"/>
      <c r="L405" s="2"/>
      <c r="M405" s="4"/>
      <c r="N405" s="2"/>
      <c r="T405" s="10"/>
      <c r="U405" s="2"/>
      <c r="V405" s="10"/>
      <c r="W405" s="2"/>
      <c r="X405" s="9"/>
      <c r="Y405" s="9"/>
      <c r="Z405" s="9"/>
    </row>
    <row r="406" spans="1:26" x14ac:dyDescent="0.25">
      <c r="A406" s="1"/>
      <c r="B406" s="1"/>
      <c r="E406" s="3"/>
      <c r="H406" s="3"/>
      <c r="J406" s="2"/>
      <c r="K406" s="2"/>
      <c r="L406" s="2"/>
      <c r="M406" s="4"/>
      <c r="N406" s="2"/>
      <c r="T406" s="10"/>
      <c r="U406" s="2"/>
      <c r="V406" s="10"/>
      <c r="W406" s="2"/>
      <c r="X406" s="9"/>
      <c r="Y406" s="9"/>
      <c r="Z406" s="9"/>
    </row>
    <row r="407" spans="1:26" x14ac:dyDescent="0.25">
      <c r="A407" s="1"/>
      <c r="B407" s="1"/>
      <c r="E407" s="3"/>
      <c r="H407" s="3"/>
      <c r="J407" s="2"/>
      <c r="K407" s="2"/>
      <c r="L407" s="2"/>
      <c r="M407" s="4"/>
      <c r="N407" s="2"/>
      <c r="T407" s="10"/>
      <c r="U407" s="2"/>
      <c r="V407" s="10"/>
      <c r="W407" s="2"/>
      <c r="X407" s="9"/>
      <c r="Y407" s="9"/>
      <c r="Z407" s="9"/>
    </row>
    <row r="408" spans="1:26" x14ac:dyDescent="0.25">
      <c r="A408" s="1"/>
      <c r="B408" s="1"/>
      <c r="E408" s="3"/>
      <c r="H408" s="3"/>
      <c r="J408" s="2"/>
      <c r="K408" s="2"/>
      <c r="L408" s="2"/>
      <c r="M408" s="4"/>
      <c r="N408" s="2"/>
      <c r="T408" s="10"/>
      <c r="U408" s="2"/>
      <c r="V408" s="10"/>
      <c r="W408" s="2"/>
      <c r="X408" s="9"/>
      <c r="Y408" s="9"/>
      <c r="Z408" s="9"/>
    </row>
    <row r="409" spans="1:26" x14ac:dyDescent="0.25">
      <c r="A409" s="1"/>
      <c r="B409" s="1"/>
      <c r="E409" s="3"/>
      <c r="H409" s="3"/>
      <c r="J409" s="2"/>
      <c r="K409" s="2"/>
      <c r="L409" s="2"/>
      <c r="M409" s="4"/>
      <c r="N409" s="2"/>
      <c r="T409" s="10"/>
      <c r="U409" s="2"/>
      <c r="V409" s="10"/>
      <c r="W409" s="2"/>
      <c r="X409" s="9"/>
      <c r="Y409" s="9"/>
      <c r="Z409" s="9"/>
    </row>
    <row r="410" spans="1:26" x14ac:dyDescent="0.25">
      <c r="A410" s="1"/>
      <c r="B410" s="1"/>
      <c r="E410" s="3"/>
      <c r="H410" s="3"/>
      <c r="J410" s="2"/>
      <c r="K410" s="2"/>
      <c r="L410" s="2"/>
      <c r="M410" s="4"/>
      <c r="N410" s="2"/>
      <c r="T410" s="10"/>
      <c r="U410" s="2"/>
      <c r="V410" s="10"/>
      <c r="W410" s="2"/>
      <c r="X410" s="9"/>
      <c r="Y410" s="9"/>
      <c r="Z410" s="9"/>
    </row>
    <row r="411" spans="1:26" x14ac:dyDescent="0.25">
      <c r="A411" s="1"/>
      <c r="B411" s="1"/>
      <c r="E411" s="3"/>
      <c r="H411" s="3"/>
      <c r="J411" s="2"/>
      <c r="K411" s="2"/>
      <c r="L411" s="2"/>
      <c r="M411" s="4"/>
      <c r="N411" s="2"/>
      <c r="T411" s="10"/>
      <c r="U411" s="2"/>
      <c r="V411" s="10"/>
      <c r="W411" s="2"/>
      <c r="X411" s="9"/>
      <c r="Y411" s="9"/>
      <c r="Z411" s="9"/>
    </row>
    <row r="412" spans="1:26" x14ac:dyDescent="0.25">
      <c r="A412" s="1"/>
      <c r="B412" s="1"/>
      <c r="E412" s="3"/>
      <c r="H412" s="3"/>
      <c r="J412" s="2"/>
      <c r="K412" s="2"/>
      <c r="L412" s="2"/>
      <c r="M412" s="4"/>
      <c r="N412" s="2"/>
      <c r="T412" s="10"/>
      <c r="U412" s="2"/>
      <c r="V412" s="10"/>
      <c r="W412" s="2"/>
      <c r="X412" s="9"/>
      <c r="Y412" s="9"/>
      <c r="Z412" s="9"/>
    </row>
    <row r="413" spans="1:26" x14ac:dyDescent="0.25">
      <c r="A413" s="1"/>
      <c r="B413" s="1"/>
      <c r="E413" s="3"/>
      <c r="H413" s="3"/>
      <c r="J413" s="2"/>
      <c r="K413" s="2"/>
      <c r="L413" s="2"/>
      <c r="M413" s="4"/>
      <c r="N413" s="2"/>
      <c r="T413" s="10"/>
      <c r="U413" s="2"/>
      <c r="V413" s="10"/>
      <c r="W413" s="2"/>
      <c r="X413" s="9"/>
      <c r="Y413" s="9"/>
      <c r="Z413" s="9"/>
    </row>
    <row r="414" spans="1:26" x14ac:dyDescent="0.25">
      <c r="A414" s="1"/>
      <c r="B414" s="1"/>
      <c r="E414" s="3"/>
      <c r="H414" s="3"/>
      <c r="J414" s="2"/>
      <c r="K414" s="2"/>
      <c r="L414" s="2"/>
      <c r="M414" s="4"/>
      <c r="N414" s="2"/>
      <c r="T414" s="10"/>
      <c r="U414" s="2"/>
      <c r="V414" s="10"/>
      <c r="W414" s="2"/>
      <c r="X414" s="9"/>
      <c r="Y414" s="9"/>
      <c r="Z414" s="9"/>
    </row>
    <row r="415" spans="1:26" x14ac:dyDescent="0.25">
      <c r="A415" s="1"/>
      <c r="B415" s="1"/>
      <c r="E415" s="3"/>
      <c r="H415" s="3"/>
      <c r="J415" s="2"/>
      <c r="K415" s="2"/>
      <c r="L415" s="2"/>
      <c r="M415" s="4"/>
      <c r="N415" s="2"/>
      <c r="T415" s="10"/>
      <c r="U415" s="2"/>
      <c r="V415" s="10"/>
      <c r="W415" s="2"/>
      <c r="X415" s="9"/>
      <c r="Y415" s="9"/>
      <c r="Z415" s="9"/>
    </row>
    <row r="416" spans="1:26" x14ac:dyDescent="0.25">
      <c r="A416" s="1"/>
      <c r="B416" s="1"/>
      <c r="E416" s="3"/>
      <c r="H416" s="3"/>
      <c r="J416" s="2"/>
      <c r="K416" s="2"/>
      <c r="L416" s="2"/>
      <c r="M416" s="4"/>
      <c r="N416" s="2"/>
      <c r="T416" s="10"/>
      <c r="U416" s="2"/>
      <c r="V416" s="10"/>
      <c r="W416" s="2"/>
      <c r="X416" s="9"/>
      <c r="Y416" s="9"/>
      <c r="Z416" s="9"/>
    </row>
    <row r="417" spans="1:26" x14ac:dyDescent="0.25">
      <c r="A417" s="1"/>
      <c r="B417" s="1"/>
      <c r="E417" s="3"/>
      <c r="H417" s="3"/>
      <c r="J417" s="2"/>
      <c r="K417" s="2"/>
      <c r="L417" s="2"/>
      <c r="M417" s="4"/>
      <c r="N417" s="2"/>
      <c r="T417" s="10"/>
      <c r="U417" s="2"/>
      <c r="V417" s="10"/>
      <c r="W417" s="2"/>
      <c r="X417" s="9"/>
      <c r="Y417" s="9"/>
      <c r="Z417" s="9"/>
    </row>
    <row r="418" spans="1:26" x14ac:dyDescent="0.25">
      <c r="A418" s="1"/>
      <c r="B418" s="1"/>
      <c r="E418" s="3"/>
      <c r="H418" s="3"/>
      <c r="J418" s="2"/>
      <c r="K418" s="2"/>
      <c r="L418" s="2"/>
      <c r="M418" s="4"/>
      <c r="N418" s="2"/>
      <c r="T418" s="10"/>
      <c r="U418" s="2"/>
      <c r="V418" s="10"/>
      <c r="W418" s="2"/>
      <c r="X418" s="9"/>
      <c r="Y418" s="9"/>
      <c r="Z418" s="9"/>
    </row>
    <row r="419" spans="1:26" x14ac:dyDescent="0.25">
      <c r="A419" s="1"/>
      <c r="B419" s="1"/>
      <c r="E419" s="3"/>
      <c r="H419" s="3"/>
      <c r="J419" s="2"/>
      <c r="K419" s="2"/>
      <c r="L419" s="2"/>
      <c r="M419" s="4"/>
      <c r="N419" s="2"/>
      <c r="T419" s="10"/>
      <c r="U419" s="2"/>
      <c r="V419" s="10"/>
      <c r="W419" s="2"/>
      <c r="X419" s="9"/>
      <c r="Y419" s="9"/>
      <c r="Z419" s="9"/>
    </row>
    <row r="420" spans="1:26" x14ac:dyDescent="0.25">
      <c r="A420" s="1"/>
      <c r="B420" s="1"/>
      <c r="E420" s="3"/>
      <c r="H420" s="3"/>
      <c r="J420" s="2"/>
      <c r="K420" s="2"/>
      <c r="L420" s="2"/>
      <c r="M420" s="4"/>
      <c r="N420" s="2"/>
      <c r="T420" s="10"/>
      <c r="U420" s="2"/>
      <c r="V420" s="10"/>
      <c r="W420" s="2"/>
      <c r="X420" s="9"/>
      <c r="Y420" s="9"/>
      <c r="Z420" s="9"/>
    </row>
    <row r="421" spans="1:26" x14ac:dyDescent="0.25">
      <c r="A421" s="1"/>
      <c r="B421" s="1"/>
      <c r="E421" s="3"/>
      <c r="H421" s="3"/>
      <c r="J421" s="2"/>
      <c r="K421" s="2"/>
      <c r="L421" s="2"/>
      <c r="M421" s="4"/>
      <c r="N421" s="2"/>
      <c r="T421" s="10"/>
      <c r="U421" s="2"/>
      <c r="V421" s="10"/>
      <c r="W421" s="2"/>
      <c r="X421" s="9"/>
      <c r="Y421" s="9"/>
      <c r="Z421" s="9"/>
    </row>
    <row r="422" spans="1:26" x14ac:dyDescent="0.25">
      <c r="A422" s="1"/>
      <c r="B422" s="1"/>
      <c r="E422" s="3"/>
      <c r="H422" s="3"/>
      <c r="J422" s="2"/>
      <c r="K422" s="2"/>
      <c r="L422" s="2"/>
      <c r="M422" s="4"/>
      <c r="N422" s="2"/>
      <c r="T422" s="10"/>
      <c r="U422" s="2"/>
      <c r="V422" s="10"/>
      <c r="W422" s="2"/>
      <c r="X422" s="9"/>
      <c r="Y422" s="9"/>
      <c r="Z422" s="9"/>
    </row>
    <row r="423" spans="1:26" x14ac:dyDescent="0.25">
      <c r="A423" s="1"/>
      <c r="B423" s="1"/>
      <c r="E423" s="3"/>
      <c r="H423" s="3"/>
      <c r="J423" s="2"/>
      <c r="K423" s="2"/>
      <c r="L423" s="2"/>
      <c r="M423" s="4"/>
      <c r="N423" s="2"/>
      <c r="T423" s="10"/>
      <c r="U423" s="2"/>
      <c r="V423" s="10"/>
      <c r="W423" s="2"/>
      <c r="X423" s="9"/>
      <c r="Y423" s="9"/>
      <c r="Z423" s="9"/>
    </row>
    <row r="424" spans="1:26" x14ac:dyDescent="0.25">
      <c r="A424" s="1"/>
      <c r="B424" s="1"/>
      <c r="E424" s="3"/>
      <c r="H424" s="3"/>
      <c r="J424" s="2"/>
      <c r="K424" s="2"/>
      <c r="L424" s="2"/>
      <c r="M424" s="4"/>
      <c r="N424" s="2"/>
      <c r="T424" s="10"/>
      <c r="U424" s="2"/>
      <c r="V424" s="10"/>
      <c r="W424" s="2"/>
      <c r="X424" s="9"/>
      <c r="Y424" s="9"/>
      <c r="Z424" s="9"/>
    </row>
    <row r="425" spans="1:26" x14ac:dyDescent="0.25">
      <c r="A425" s="1"/>
      <c r="B425" s="1"/>
      <c r="E425" s="3"/>
      <c r="H425" s="3"/>
      <c r="J425" s="2"/>
      <c r="K425" s="2"/>
      <c r="L425" s="2"/>
      <c r="M425" s="4"/>
      <c r="N425" s="2"/>
      <c r="T425" s="10"/>
      <c r="U425" s="2"/>
      <c r="V425" s="10"/>
      <c r="W425" s="2"/>
      <c r="X425" s="9"/>
      <c r="Y425" s="9"/>
      <c r="Z425" s="9"/>
    </row>
    <row r="426" spans="1:26" x14ac:dyDescent="0.25">
      <c r="A426" s="1"/>
      <c r="B426" s="1"/>
      <c r="E426" s="3"/>
      <c r="H426" s="3"/>
      <c r="J426" s="2"/>
      <c r="K426" s="2"/>
      <c r="L426" s="2"/>
      <c r="M426" s="4"/>
      <c r="N426" s="2"/>
      <c r="T426" s="10"/>
      <c r="U426" s="2"/>
      <c r="V426" s="10"/>
      <c r="W426" s="2"/>
      <c r="X426" s="9"/>
      <c r="Y426" s="9"/>
      <c r="Z426" s="9"/>
    </row>
    <row r="427" spans="1:26" x14ac:dyDescent="0.25">
      <c r="A427" s="1"/>
      <c r="B427" s="1"/>
      <c r="E427" s="3"/>
      <c r="H427" s="3"/>
      <c r="J427" s="2"/>
      <c r="K427" s="2"/>
      <c r="L427" s="2"/>
      <c r="M427" s="4"/>
      <c r="N427" s="2"/>
      <c r="T427" s="10"/>
      <c r="U427" s="2"/>
      <c r="V427" s="10"/>
      <c r="W427" s="2"/>
      <c r="X427" s="9"/>
      <c r="Y427" s="9"/>
      <c r="Z427" s="9"/>
    </row>
    <row r="428" spans="1:26" x14ac:dyDescent="0.25">
      <c r="A428" s="1"/>
      <c r="B428" s="1"/>
      <c r="E428" s="3"/>
      <c r="H428" s="3"/>
      <c r="J428" s="2"/>
      <c r="K428" s="2"/>
      <c r="L428" s="2"/>
      <c r="M428" s="4"/>
      <c r="N428" s="2"/>
      <c r="T428" s="10"/>
      <c r="U428" s="2"/>
      <c r="V428" s="10"/>
      <c r="W428" s="2"/>
      <c r="X428" s="9"/>
      <c r="Y428" s="9"/>
      <c r="Z428" s="9"/>
    </row>
    <row r="429" spans="1:26" x14ac:dyDescent="0.25">
      <c r="A429" s="1"/>
      <c r="B429" s="1"/>
      <c r="E429" s="3"/>
      <c r="H429" s="3"/>
      <c r="J429" s="2"/>
      <c r="K429" s="2"/>
      <c r="L429" s="2"/>
      <c r="M429" s="4"/>
      <c r="N429" s="2"/>
      <c r="T429" s="10"/>
      <c r="U429" s="2"/>
      <c r="V429" s="10"/>
      <c r="W429" s="2"/>
      <c r="X429" s="9"/>
      <c r="Y429" s="9"/>
      <c r="Z429" s="9"/>
    </row>
    <row r="430" spans="1:26" x14ac:dyDescent="0.25">
      <c r="A430" s="1"/>
      <c r="B430" s="1"/>
      <c r="E430" s="3"/>
      <c r="H430" s="3"/>
      <c r="J430" s="2"/>
      <c r="K430" s="2"/>
      <c r="L430" s="2"/>
      <c r="M430" s="4"/>
      <c r="N430" s="2"/>
      <c r="T430" s="10"/>
      <c r="U430" s="2"/>
      <c r="V430" s="10"/>
      <c r="W430" s="2"/>
      <c r="X430" s="9"/>
      <c r="Y430" s="9"/>
      <c r="Z430" s="9"/>
    </row>
    <row r="431" spans="1:26" x14ac:dyDescent="0.25">
      <c r="A431" s="1"/>
      <c r="B431" s="1"/>
      <c r="E431" s="3"/>
      <c r="H431" s="3"/>
      <c r="J431" s="2"/>
      <c r="K431" s="2"/>
      <c r="L431" s="2"/>
      <c r="M431" s="4"/>
      <c r="N431" s="2"/>
      <c r="T431" s="10"/>
      <c r="U431" s="2"/>
      <c r="V431" s="10"/>
      <c r="W431" s="2"/>
      <c r="X431" s="9"/>
      <c r="Y431" s="9"/>
      <c r="Z431" s="9"/>
    </row>
    <row r="432" spans="1:26" x14ac:dyDescent="0.25">
      <c r="A432" s="1"/>
      <c r="B432" s="1"/>
      <c r="E432" s="3"/>
      <c r="H432" s="3"/>
      <c r="J432" s="2"/>
      <c r="K432" s="2"/>
      <c r="L432" s="2"/>
      <c r="M432" s="4"/>
      <c r="N432" s="2"/>
      <c r="T432" s="10"/>
      <c r="U432" s="2"/>
      <c r="V432" s="10"/>
      <c r="W432" s="2"/>
      <c r="X432" s="9"/>
      <c r="Y432" s="9"/>
      <c r="Z432" s="9"/>
    </row>
    <row r="433" spans="1:26" x14ac:dyDescent="0.25">
      <c r="A433" s="1"/>
      <c r="B433" s="1"/>
      <c r="E433" s="3"/>
      <c r="H433" s="3"/>
      <c r="J433" s="2"/>
      <c r="K433" s="2"/>
      <c r="L433" s="2"/>
      <c r="M433" s="4"/>
      <c r="N433" s="2"/>
      <c r="T433" s="10"/>
      <c r="U433" s="2"/>
      <c r="V433" s="10"/>
      <c r="W433" s="2"/>
      <c r="X433" s="9"/>
      <c r="Y433" s="9"/>
      <c r="Z433" s="9"/>
    </row>
    <row r="434" spans="1:26" x14ac:dyDescent="0.25">
      <c r="A434" s="1"/>
      <c r="B434" s="1"/>
      <c r="E434" s="3"/>
      <c r="H434" s="3"/>
      <c r="J434" s="2"/>
      <c r="K434" s="2"/>
      <c r="L434" s="2"/>
      <c r="M434" s="4"/>
      <c r="N434" s="2"/>
      <c r="T434" s="10"/>
      <c r="U434" s="2"/>
      <c r="V434" s="10"/>
      <c r="W434" s="2"/>
      <c r="X434" s="9"/>
      <c r="Y434" s="9"/>
      <c r="Z434" s="9"/>
    </row>
    <row r="435" spans="1:26" x14ac:dyDescent="0.25">
      <c r="A435" s="1"/>
      <c r="B435" s="1"/>
      <c r="E435" s="3"/>
      <c r="H435" s="3"/>
      <c r="J435" s="2"/>
      <c r="K435" s="2"/>
      <c r="L435" s="2"/>
      <c r="M435" s="4"/>
      <c r="N435" s="2"/>
      <c r="T435" s="10"/>
      <c r="U435" s="2"/>
      <c r="V435" s="10"/>
      <c r="W435" s="2"/>
      <c r="X435" s="9"/>
      <c r="Y435" s="9"/>
      <c r="Z435" s="9"/>
    </row>
    <row r="436" spans="1:26" x14ac:dyDescent="0.25">
      <c r="A436" s="1"/>
      <c r="B436" s="1"/>
      <c r="E436" s="3"/>
      <c r="H436" s="3"/>
      <c r="J436" s="2"/>
      <c r="K436" s="2"/>
      <c r="L436" s="2"/>
      <c r="M436" s="4"/>
      <c r="N436" s="2"/>
      <c r="T436" s="10"/>
      <c r="U436" s="2"/>
      <c r="V436" s="10"/>
      <c r="W436" s="2"/>
      <c r="X436" s="9"/>
      <c r="Y436" s="9"/>
      <c r="Z436" s="9"/>
    </row>
    <row r="437" spans="1:26" x14ac:dyDescent="0.25">
      <c r="A437" s="1"/>
      <c r="B437" s="1"/>
      <c r="E437" s="3"/>
      <c r="H437" s="3"/>
      <c r="J437" s="2"/>
      <c r="K437" s="2"/>
      <c r="L437" s="2"/>
      <c r="M437" s="4"/>
      <c r="N437" s="2"/>
      <c r="T437" s="10"/>
      <c r="U437" s="2"/>
      <c r="V437" s="10"/>
      <c r="W437" s="2"/>
      <c r="X437" s="9"/>
      <c r="Y437" s="9"/>
      <c r="Z437" s="9"/>
    </row>
    <row r="438" spans="1:26" x14ac:dyDescent="0.25">
      <c r="A438" s="1"/>
      <c r="B438" s="1"/>
      <c r="E438" s="3"/>
      <c r="H438" s="3"/>
      <c r="J438" s="2"/>
      <c r="K438" s="2"/>
      <c r="L438" s="2"/>
      <c r="M438" s="4"/>
      <c r="N438" s="2"/>
      <c r="T438" s="10"/>
      <c r="U438" s="2"/>
      <c r="V438" s="10"/>
      <c r="W438" s="2"/>
      <c r="X438" s="9"/>
      <c r="Y438" s="9"/>
      <c r="Z438" s="9"/>
    </row>
    <row r="439" spans="1:26" x14ac:dyDescent="0.25">
      <c r="A439" s="1"/>
      <c r="B439" s="1"/>
      <c r="E439" s="3"/>
      <c r="H439" s="3"/>
      <c r="J439" s="2"/>
      <c r="K439" s="2"/>
      <c r="L439" s="2"/>
      <c r="M439" s="4"/>
      <c r="N439" s="2"/>
      <c r="T439" s="10"/>
      <c r="U439" s="2"/>
      <c r="V439" s="10"/>
      <c r="W439" s="2"/>
      <c r="X439" s="9"/>
      <c r="Y439" s="9"/>
      <c r="Z439" s="9"/>
    </row>
    <row r="440" spans="1:26" x14ac:dyDescent="0.25">
      <c r="A440" s="1"/>
      <c r="B440" s="1"/>
      <c r="E440" s="3"/>
      <c r="H440" s="3"/>
      <c r="J440" s="2"/>
      <c r="K440" s="2"/>
      <c r="L440" s="2"/>
      <c r="M440" s="4"/>
      <c r="N440" s="2"/>
      <c r="T440" s="10"/>
      <c r="U440" s="2"/>
      <c r="V440" s="10"/>
      <c r="W440" s="2"/>
      <c r="X440" s="9"/>
      <c r="Y440" s="9"/>
      <c r="Z440" s="9"/>
    </row>
    <row r="441" spans="1:26" x14ac:dyDescent="0.25">
      <c r="A441" s="1"/>
      <c r="B441" s="1"/>
      <c r="E441" s="3"/>
      <c r="H441" s="3"/>
      <c r="J441" s="2"/>
      <c r="K441" s="2"/>
      <c r="L441" s="2"/>
      <c r="M441" s="4"/>
      <c r="N441" s="2"/>
      <c r="T441" s="10"/>
      <c r="U441" s="2"/>
      <c r="V441" s="10"/>
      <c r="W441" s="2"/>
      <c r="X441" s="9"/>
      <c r="Y441" s="9"/>
      <c r="Z441" s="9"/>
    </row>
    <row r="442" spans="1:26" x14ac:dyDescent="0.25">
      <c r="A442" s="1"/>
      <c r="B442" s="1"/>
      <c r="E442" s="3"/>
      <c r="H442" s="3"/>
      <c r="J442" s="2"/>
      <c r="K442" s="2"/>
      <c r="L442" s="2"/>
      <c r="M442" s="4"/>
      <c r="N442" s="2"/>
      <c r="T442" s="10"/>
      <c r="U442" s="2"/>
      <c r="V442" s="10"/>
      <c r="W442" s="2"/>
      <c r="X442" s="9"/>
      <c r="Y442" s="9"/>
      <c r="Z442" s="9"/>
    </row>
    <row r="443" spans="1:26" x14ac:dyDescent="0.25">
      <c r="A443" s="1"/>
      <c r="B443" s="1"/>
      <c r="E443" s="3"/>
      <c r="H443" s="3"/>
      <c r="J443" s="2"/>
      <c r="K443" s="2"/>
      <c r="L443" s="2"/>
      <c r="M443" s="4"/>
      <c r="N443" s="2"/>
      <c r="T443" s="10"/>
      <c r="U443" s="2"/>
      <c r="V443" s="10"/>
      <c r="W443" s="2"/>
      <c r="X443" s="9"/>
      <c r="Y443" s="9"/>
      <c r="Z443" s="9"/>
    </row>
    <row r="444" spans="1:26" x14ac:dyDescent="0.25">
      <c r="A444" s="1"/>
      <c r="B444" s="1"/>
      <c r="E444" s="3"/>
      <c r="H444" s="3"/>
      <c r="J444" s="2"/>
      <c r="K444" s="2"/>
      <c r="L444" s="2"/>
      <c r="M444" s="4"/>
      <c r="N444" s="2"/>
      <c r="T444" s="10"/>
      <c r="U444" s="2"/>
      <c r="V444" s="10"/>
      <c r="W444" s="2"/>
      <c r="X444" s="9"/>
      <c r="Y444" s="9"/>
      <c r="Z444" s="9"/>
    </row>
    <row r="445" spans="1:26" x14ac:dyDescent="0.25">
      <c r="A445" s="1"/>
      <c r="B445" s="1"/>
      <c r="E445" s="3"/>
      <c r="H445" s="3"/>
      <c r="J445" s="2"/>
      <c r="K445" s="2"/>
      <c r="L445" s="2"/>
      <c r="M445" s="4"/>
      <c r="N445" s="2"/>
      <c r="T445" s="10"/>
      <c r="U445" s="2"/>
      <c r="V445" s="10"/>
      <c r="W445" s="2"/>
      <c r="X445" s="9"/>
      <c r="Y445" s="9"/>
      <c r="Z445" s="9"/>
    </row>
    <row r="446" spans="1:26" x14ac:dyDescent="0.25">
      <c r="A446" s="1"/>
      <c r="B446" s="1"/>
      <c r="E446" s="3"/>
      <c r="H446" s="3"/>
      <c r="J446" s="2"/>
      <c r="K446" s="2"/>
      <c r="L446" s="2"/>
      <c r="M446" s="4"/>
      <c r="N446" s="2"/>
      <c r="T446" s="10"/>
      <c r="U446" s="2"/>
      <c r="V446" s="10"/>
      <c r="W446" s="2"/>
      <c r="X446" s="9"/>
      <c r="Y446" s="9"/>
      <c r="Z446" s="9"/>
    </row>
    <row r="447" spans="1:26" x14ac:dyDescent="0.25">
      <c r="A447" s="1"/>
      <c r="B447" s="1"/>
      <c r="E447" s="3"/>
      <c r="H447" s="3"/>
      <c r="J447" s="2"/>
      <c r="K447" s="2"/>
      <c r="L447" s="2"/>
      <c r="M447" s="4"/>
      <c r="N447" s="2"/>
      <c r="T447" s="10"/>
      <c r="U447" s="2"/>
      <c r="V447" s="10"/>
      <c r="W447" s="2"/>
      <c r="X447" s="9"/>
      <c r="Y447" s="9"/>
      <c r="Z447" s="9"/>
    </row>
    <row r="448" spans="1:26" x14ac:dyDescent="0.25">
      <c r="A448" s="1"/>
      <c r="B448" s="1"/>
      <c r="E448" s="3"/>
      <c r="H448" s="3"/>
      <c r="J448" s="2"/>
      <c r="K448" s="2"/>
      <c r="L448" s="2"/>
      <c r="M448" s="4"/>
      <c r="N448" s="2"/>
      <c r="T448" s="10"/>
      <c r="U448" s="2"/>
      <c r="V448" s="10"/>
      <c r="W448" s="2"/>
      <c r="X448" s="9"/>
      <c r="Y448" s="9"/>
      <c r="Z448" s="9"/>
    </row>
    <row r="449" spans="1:26" x14ac:dyDescent="0.25">
      <c r="A449" s="1"/>
      <c r="B449" s="1"/>
      <c r="E449" s="3"/>
      <c r="H449" s="3"/>
      <c r="J449" s="2"/>
      <c r="K449" s="2"/>
      <c r="L449" s="2"/>
      <c r="M449" s="4"/>
      <c r="N449" s="2"/>
      <c r="T449" s="10"/>
      <c r="U449" s="2"/>
      <c r="V449" s="10"/>
      <c r="W449" s="2"/>
      <c r="X449" s="9"/>
      <c r="Y449" s="9"/>
      <c r="Z449" s="9"/>
    </row>
    <row r="450" spans="1:26" x14ac:dyDescent="0.25">
      <c r="A450" s="1"/>
      <c r="B450" s="1"/>
      <c r="E450" s="3"/>
      <c r="H450" s="3"/>
      <c r="J450" s="2"/>
      <c r="K450" s="2"/>
      <c r="L450" s="2"/>
      <c r="M450" s="4"/>
      <c r="N450" s="2"/>
      <c r="T450" s="10"/>
      <c r="U450" s="2"/>
      <c r="V450" s="10"/>
      <c r="W450" s="2"/>
      <c r="X450" s="9"/>
      <c r="Y450" s="9"/>
      <c r="Z450" s="9"/>
    </row>
    <row r="451" spans="1:26" x14ac:dyDescent="0.25">
      <c r="A451" s="1"/>
      <c r="B451" s="1"/>
      <c r="E451" s="3"/>
      <c r="H451" s="3"/>
      <c r="J451" s="2"/>
      <c r="K451" s="2"/>
      <c r="L451" s="2"/>
      <c r="M451" s="4"/>
      <c r="N451" s="2"/>
      <c r="T451" s="10"/>
      <c r="U451" s="2"/>
      <c r="V451" s="10"/>
      <c r="W451" s="2"/>
      <c r="X451" s="9"/>
      <c r="Y451" s="9"/>
      <c r="Z451" s="9"/>
    </row>
    <row r="452" spans="1:26" x14ac:dyDescent="0.25">
      <c r="A452" s="1"/>
      <c r="B452" s="1"/>
      <c r="E452" s="3"/>
      <c r="H452" s="3"/>
      <c r="J452" s="2"/>
      <c r="K452" s="2"/>
      <c r="L452" s="2"/>
      <c r="M452" s="4"/>
      <c r="N452" s="2"/>
      <c r="T452" s="10"/>
      <c r="U452" s="2"/>
      <c r="V452" s="10"/>
      <c r="W452" s="2"/>
      <c r="X452" s="9"/>
      <c r="Y452" s="9"/>
      <c r="Z452" s="9"/>
    </row>
    <row r="453" spans="1:26" x14ac:dyDescent="0.25">
      <c r="A453" s="1"/>
      <c r="B453" s="1"/>
      <c r="E453" s="3"/>
      <c r="H453" s="3"/>
      <c r="J453" s="2"/>
      <c r="K453" s="2"/>
      <c r="L453" s="2"/>
      <c r="M453" s="4"/>
      <c r="N453" s="2"/>
      <c r="T453" s="10"/>
      <c r="U453" s="2"/>
      <c r="V453" s="10"/>
      <c r="W453" s="2"/>
      <c r="X453" s="9"/>
      <c r="Y453" s="9"/>
      <c r="Z453" s="9"/>
    </row>
    <row r="454" spans="1:26" x14ac:dyDescent="0.25">
      <c r="A454" s="1"/>
      <c r="B454" s="1"/>
      <c r="E454" s="3"/>
      <c r="H454" s="3"/>
      <c r="J454" s="2"/>
      <c r="K454" s="2"/>
      <c r="L454" s="2"/>
      <c r="M454" s="4"/>
      <c r="N454" s="2"/>
      <c r="T454" s="10"/>
      <c r="U454" s="2"/>
      <c r="V454" s="10"/>
      <c r="W454" s="2"/>
      <c r="X454" s="9"/>
      <c r="Y454" s="9"/>
      <c r="Z454" s="9"/>
    </row>
    <row r="455" spans="1:26" x14ac:dyDescent="0.25">
      <c r="A455" s="1"/>
      <c r="B455" s="1"/>
      <c r="E455" s="3"/>
      <c r="H455" s="3"/>
      <c r="J455" s="2"/>
      <c r="K455" s="2"/>
      <c r="L455" s="2"/>
      <c r="M455" s="4"/>
      <c r="N455" s="2"/>
      <c r="T455" s="10"/>
      <c r="U455" s="2"/>
      <c r="V455" s="10"/>
      <c r="W455" s="2"/>
      <c r="X455" s="9"/>
      <c r="Y455" s="9"/>
      <c r="Z455" s="9"/>
    </row>
    <row r="456" spans="1:26" x14ac:dyDescent="0.25">
      <c r="A456" s="1"/>
      <c r="B456" s="1"/>
      <c r="E456" s="3"/>
      <c r="H456" s="3"/>
      <c r="J456" s="2"/>
      <c r="K456" s="2"/>
      <c r="L456" s="2"/>
      <c r="M456" s="4"/>
      <c r="N456" s="2"/>
      <c r="T456" s="10"/>
      <c r="U456" s="2"/>
      <c r="V456" s="10"/>
      <c r="W456" s="2"/>
      <c r="X456" s="9"/>
      <c r="Y456" s="9"/>
      <c r="Z456" s="9"/>
    </row>
    <row r="457" spans="1:26" x14ac:dyDescent="0.25">
      <c r="A457" s="1"/>
      <c r="B457" s="1"/>
      <c r="E457" s="3"/>
      <c r="H457" s="3"/>
      <c r="J457" s="2"/>
      <c r="K457" s="2"/>
      <c r="L457" s="2"/>
      <c r="M457" s="4"/>
      <c r="N457" s="2"/>
      <c r="T457" s="10"/>
      <c r="U457" s="2"/>
      <c r="V457" s="10"/>
      <c r="W457" s="2"/>
      <c r="X457" s="9"/>
      <c r="Y457" s="9"/>
      <c r="Z457" s="9"/>
    </row>
    <row r="458" spans="1:26" x14ac:dyDescent="0.25">
      <c r="A458" s="1"/>
      <c r="B458" s="1"/>
      <c r="E458" s="3"/>
      <c r="H458" s="3"/>
      <c r="J458" s="2"/>
      <c r="K458" s="2"/>
      <c r="L458" s="2"/>
      <c r="M458" s="4"/>
      <c r="N458" s="2"/>
      <c r="T458" s="10"/>
      <c r="U458" s="2"/>
      <c r="V458" s="10"/>
      <c r="W458" s="2"/>
      <c r="X458" s="9"/>
      <c r="Y458" s="9"/>
      <c r="Z458" s="9"/>
    </row>
    <row r="459" spans="1:26" x14ac:dyDescent="0.25">
      <c r="A459" s="1"/>
      <c r="B459" s="1"/>
      <c r="E459" s="3"/>
      <c r="H459" s="3"/>
      <c r="J459" s="2"/>
      <c r="K459" s="2"/>
      <c r="L459" s="2"/>
      <c r="M459" s="4"/>
      <c r="N459" s="2"/>
      <c r="T459" s="10"/>
      <c r="U459" s="2"/>
      <c r="V459" s="10"/>
      <c r="W459" s="2"/>
      <c r="X459" s="9"/>
      <c r="Y459" s="9"/>
      <c r="Z459" s="9"/>
    </row>
    <row r="460" spans="1:26" x14ac:dyDescent="0.25">
      <c r="A460" s="1"/>
      <c r="B460" s="1"/>
      <c r="E460" s="3"/>
      <c r="H460" s="3"/>
      <c r="J460" s="2"/>
      <c r="K460" s="2"/>
      <c r="L460" s="2"/>
      <c r="M460" s="4"/>
      <c r="N460" s="2"/>
      <c r="T460" s="10"/>
      <c r="U460" s="2"/>
      <c r="V460" s="10"/>
      <c r="W460" s="2"/>
      <c r="X460" s="9"/>
      <c r="Y460" s="9"/>
      <c r="Z460" s="9"/>
    </row>
    <row r="461" spans="1:26" x14ac:dyDescent="0.25">
      <c r="A461" s="1"/>
      <c r="B461" s="1"/>
      <c r="E461" s="3"/>
      <c r="H461" s="3"/>
      <c r="J461" s="2"/>
      <c r="K461" s="2"/>
      <c r="L461" s="2"/>
      <c r="M461" s="4"/>
      <c r="N461" s="2"/>
      <c r="T461" s="10"/>
      <c r="U461" s="2"/>
      <c r="V461" s="10"/>
      <c r="W461" s="2"/>
      <c r="X461" s="9"/>
      <c r="Y461" s="9"/>
      <c r="Z461" s="9"/>
    </row>
    <row r="462" spans="1:26" x14ac:dyDescent="0.25">
      <c r="A462" s="1"/>
      <c r="B462" s="1"/>
      <c r="E462" s="3"/>
      <c r="H462" s="3"/>
      <c r="J462" s="2"/>
      <c r="K462" s="2"/>
      <c r="L462" s="2"/>
      <c r="M462" s="4"/>
      <c r="N462" s="2"/>
      <c r="T462" s="10"/>
      <c r="U462" s="2"/>
      <c r="V462" s="10"/>
      <c r="W462" s="2"/>
      <c r="X462" s="9"/>
      <c r="Y462" s="9"/>
      <c r="Z462" s="9"/>
    </row>
    <row r="463" spans="1:26" x14ac:dyDescent="0.25">
      <c r="A463" s="1"/>
      <c r="B463" s="1"/>
      <c r="E463" s="3"/>
      <c r="H463" s="3"/>
      <c r="J463" s="2"/>
      <c r="K463" s="2"/>
      <c r="L463" s="2"/>
      <c r="M463" s="4"/>
      <c r="N463" s="2"/>
      <c r="T463" s="10"/>
      <c r="U463" s="2"/>
      <c r="V463" s="10"/>
      <c r="W463" s="2"/>
      <c r="X463" s="9"/>
      <c r="Y463" s="9"/>
      <c r="Z463" s="9"/>
    </row>
    <row r="464" spans="1:26" x14ac:dyDescent="0.25">
      <c r="A464" s="1"/>
      <c r="B464" s="1"/>
      <c r="E464" s="3"/>
      <c r="H464" s="3"/>
      <c r="J464" s="2"/>
      <c r="K464" s="2"/>
      <c r="L464" s="2"/>
      <c r="M464" s="4"/>
      <c r="N464" s="2"/>
      <c r="T464" s="10"/>
      <c r="U464" s="2"/>
      <c r="V464" s="10"/>
      <c r="W464" s="2"/>
      <c r="X464" s="9"/>
      <c r="Y464" s="9"/>
      <c r="Z464" s="9"/>
    </row>
    <row r="465" spans="1:26" x14ac:dyDescent="0.25">
      <c r="A465" s="1"/>
      <c r="B465" s="1"/>
      <c r="E465" s="3"/>
      <c r="H465" s="3"/>
      <c r="J465" s="2"/>
      <c r="K465" s="2"/>
      <c r="L465" s="2"/>
      <c r="M465" s="4"/>
      <c r="N465" s="2"/>
      <c r="T465" s="10"/>
      <c r="U465" s="2"/>
      <c r="V465" s="10"/>
      <c r="W465" s="2"/>
      <c r="X465" s="9"/>
      <c r="Y465" s="9"/>
      <c r="Z465" s="9"/>
    </row>
    <row r="466" spans="1:26" x14ac:dyDescent="0.25">
      <c r="A466" s="1"/>
      <c r="B466" s="1"/>
      <c r="E466" s="3"/>
      <c r="H466" s="3"/>
      <c r="J466" s="2"/>
      <c r="K466" s="2"/>
      <c r="L466" s="2"/>
      <c r="M466" s="4"/>
      <c r="N466" s="2"/>
      <c r="T466" s="10"/>
      <c r="U466" s="2"/>
      <c r="V466" s="10"/>
      <c r="W466" s="2"/>
      <c r="X466" s="9"/>
      <c r="Y466" s="9"/>
      <c r="Z466" s="9"/>
    </row>
    <row r="467" spans="1:26" x14ac:dyDescent="0.25">
      <c r="A467" s="1"/>
      <c r="B467" s="1"/>
      <c r="E467" s="3"/>
      <c r="H467" s="3"/>
      <c r="J467" s="2"/>
      <c r="K467" s="2"/>
      <c r="L467" s="2"/>
      <c r="M467" s="4"/>
      <c r="N467" s="2"/>
      <c r="T467" s="10"/>
      <c r="U467" s="2"/>
      <c r="V467" s="10"/>
      <c r="W467" s="2"/>
      <c r="X467" s="9"/>
      <c r="Y467" s="9"/>
      <c r="Z467" s="9"/>
    </row>
    <row r="468" spans="1:26" x14ac:dyDescent="0.25">
      <c r="A468" s="1"/>
      <c r="B468" s="1"/>
      <c r="E468" s="3"/>
      <c r="H468" s="3"/>
      <c r="J468" s="2"/>
      <c r="K468" s="2"/>
      <c r="L468" s="2"/>
      <c r="M468" s="4"/>
      <c r="N468" s="2"/>
      <c r="T468" s="10"/>
      <c r="U468" s="2"/>
      <c r="V468" s="10"/>
      <c r="W468" s="2"/>
      <c r="X468" s="9"/>
      <c r="Y468" s="9"/>
      <c r="Z468" s="9"/>
    </row>
    <row r="469" spans="1:26" x14ac:dyDescent="0.25">
      <c r="A469" s="1"/>
      <c r="B469" s="1"/>
      <c r="E469" s="3"/>
      <c r="H469" s="3"/>
      <c r="J469" s="2"/>
      <c r="K469" s="2"/>
      <c r="L469" s="2"/>
      <c r="M469" s="4"/>
      <c r="N469" s="2"/>
      <c r="T469" s="10"/>
      <c r="U469" s="2"/>
      <c r="V469" s="10"/>
      <c r="W469" s="2"/>
      <c r="X469" s="9"/>
      <c r="Y469" s="9"/>
      <c r="Z469" s="9"/>
    </row>
    <row r="470" spans="1:26" x14ac:dyDescent="0.25">
      <c r="A470" s="1"/>
      <c r="B470" s="1"/>
      <c r="E470" s="3"/>
      <c r="H470" s="3"/>
      <c r="J470" s="2"/>
      <c r="K470" s="2"/>
      <c r="L470" s="2"/>
      <c r="M470" s="4"/>
      <c r="N470" s="2"/>
      <c r="T470" s="10"/>
      <c r="U470" s="2"/>
      <c r="V470" s="10"/>
      <c r="W470" s="2"/>
      <c r="X470" s="9"/>
      <c r="Y470" s="9"/>
      <c r="Z470" s="9"/>
    </row>
    <row r="471" spans="1:26" x14ac:dyDescent="0.25">
      <c r="A471" s="1"/>
      <c r="B471" s="1"/>
      <c r="E471" s="3"/>
      <c r="H471" s="3"/>
      <c r="J471" s="2"/>
      <c r="K471" s="2"/>
      <c r="L471" s="2"/>
      <c r="M471" s="4"/>
      <c r="N471" s="2"/>
      <c r="T471" s="10"/>
      <c r="U471" s="2"/>
      <c r="V471" s="10"/>
      <c r="W471" s="2"/>
      <c r="X471" s="9"/>
      <c r="Y471" s="9"/>
      <c r="Z471" s="9"/>
    </row>
    <row r="472" spans="1:26" x14ac:dyDescent="0.25">
      <c r="A472" s="1"/>
      <c r="B472" s="1"/>
      <c r="E472" s="3"/>
      <c r="H472" s="3"/>
      <c r="J472" s="2"/>
      <c r="K472" s="2"/>
      <c r="L472" s="2"/>
      <c r="M472" s="4"/>
      <c r="N472" s="2"/>
      <c r="T472" s="10"/>
      <c r="U472" s="2"/>
      <c r="V472" s="10"/>
      <c r="W472" s="2"/>
      <c r="X472" s="9"/>
      <c r="Y472" s="9"/>
      <c r="Z472" s="9"/>
    </row>
    <row r="473" spans="1:26" x14ac:dyDescent="0.25">
      <c r="A473" s="1"/>
      <c r="B473" s="1"/>
      <c r="E473" s="3"/>
      <c r="H473" s="3"/>
      <c r="J473" s="2"/>
      <c r="K473" s="2"/>
      <c r="L473" s="2"/>
      <c r="M473" s="4"/>
      <c r="N473" s="2"/>
      <c r="T473" s="10"/>
      <c r="U473" s="2"/>
      <c r="V473" s="10"/>
      <c r="W473" s="2"/>
      <c r="X473" s="9"/>
      <c r="Y473" s="9"/>
      <c r="Z473" s="9"/>
    </row>
    <row r="474" spans="1:26" x14ac:dyDescent="0.25">
      <c r="A474" s="1"/>
      <c r="B474" s="1"/>
      <c r="E474" s="3"/>
      <c r="H474" s="3"/>
      <c r="J474" s="2"/>
      <c r="K474" s="2"/>
      <c r="L474" s="2"/>
      <c r="M474" s="4"/>
      <c r="N474" s="2"/>
      <c r="T474" s="10"/>
      <c r="U474" s="2"/>
      <c r="V474" s="10"/>
      <c r="W474" s="2"/>
      <c r="X474" s="9"/>
      <c r="Y474" s="9"/>
      <c r="Z474" s="9"/>
    </row>
    <row r="475" spans="1:26" x14ac:dyDescent="0.25">
      <c r="A475" s="1"/>
      <c r="B475" s="1"/>
      <c r="E475" s="3"/>
      <c r="H475" s="3"/>
      <c r="J475" s="2"/>
      <c r="K475" s="2"/>
      <c r="L475" s="2"/>
      <c r="M475" s="4"/>
      <c r="N475" s="2"/>
      <c r="T475" s="10"/>
      <c r="U475" s="2"/>
      <c r="V475" s="10"/>
      <c r="W475" s="2"/>
      <c r="X475" s="9"/>
      <c r="Y475" s="9"/>
      <c r="Z475" s="9"/>
    </row>
    <row r="476" spans="1:26" x14ac:dyDescent="0.25">
      <c r="A476" s="1"/>
      <c r="B476" s="1"/>
      <c r="E476" s="3"/>
      <c r="H476" s="3"/>
      <c r="J476" s="2"/>
      <c r="K476" s="2"/>
      <c r="L476" s="2"/>
      <c r="M476" s="4"/>
      <c r="N476" s="2"/>
      <c r="T476" s="10"/>
      <c r="U476" s="2"/>
      <c r="V476" s="10"/>
      <c r="W476" s="2"/>
      <c r="X476" s="9"/>
      <c r="Y476" s="9"/>
      <c r="Z476" s="9"/>
    </row>
    <row r="477" spans="1:26" x14ac:dyDescent="0.25">
      <c r="A477" s="1"/>
      <c r="B477" s="1"/>
      <c r="E477" s="3"/>
      <c r="H477" s="3"/>
      <c r="J477" s="2"/>
      <c r="K477" s="2"/>
      <c r="L477" s="2"/>
      <c r="M477" s="4"/>
      <c r="N477" s="2"/>
      <c r="T477" s="10"/>
      <c r="U477" s="2"/>
      <c r="V477" s="10"/>
      <c r="W477" s="2"/>
      <c r="X477" s="9"/>
      <c r="Y477" s="9"/>
      <c r="Z477" s="9"/>
    </row>
    <row r="478" spans="1:26" x14ac:dyDescent="0.25">
      <c r="A478" s="1"/>
      <c r="B478" s="1"/>
      <c r="E478" s="3"/>
      <c r="H478" s="3"/>
      <c r="J478" s="2"/>
      <c r="K478" s="2"/>
      <c r="L478" s="2"/>
      <c r="M478" s="4"/>
      <c r="N478" s="2"/>
      <c r="T478" s="10"/>
      <c r="U478" s="2"/>
      <c r="V478" s="10"/>
      <c r="W478" s="2"/>
      <c r="X478" s="9"/>
      <c r="Y478" s="9"/>
      <c r="Z478" s="9"/>
    </row>
    <row r="479" spans="1:26" x14ac:dyDescent="0.25">
      <c r="A479" s="1"/>
      <c r="B479" s="1"/>
      <c r="E479" s="3"/>
      <c r="H479" s="3"/>
      <c r="J479" s="2"/>
      <c r="K479" s="2"/>
      <c r="L479" s="2"/>
      <c r="M479" s="4"/>
      <c r="N479" s="2"/>
      <c r="T479" s="10"/>
      <c r="U479" s="2"/>
      <c r="V479" s="10"/>
      <c r="W479" s="2"/>
      <c r="X479" s="9"/>
      <c r="Y479" s="9"/>
      <c r="Z479" s="9"/>
    </row>
    <row r="480" spans="1:26" x14ac:dyDescent="0.25">
      <c r="A480" s="1"/>
      <c r="B480" s="1"/>
      <c r="E480" s="3"/>
      <c r="H480" s="3"/>
      <c r="J480" s="2"/>
      <c r="K480" s="2"/>
      <c r="L480" s="2"/>
      <c r="M480" s="4"/>
      <c r="N480" s="2"/>
      <c r="T480" s="10"/>
      <c r="U480" s="2"/>
      <c r="V480" s="10"/>
      <c r="W480" s="2"/>
      <c r="X480" s="9"/>
      <c r="Y480" s="9"/>
      <c r="Z480" s="9"/>
    </row>
    <row r="481" spans="1:26" x14ac:dyDescent="0.25">
      <c r="A481" s="1"/>
      <c r="B481" s="1"/>
      <c r="E481" s="3"/>
      <c r="H481" s="3"/>
      <c r="J481" s="2"/>
      <c r="K481" s="2"/>
      <c r="L481" s="2"/>
      <c r="M481" s="4"/>
      <c r="N481" s="2"/>
      <c r="T481" s="10"/>
      <c r="U481" s="2"/>
      <c r="V481" s="10"/>
      <c r="W481" s="2"/>
      <c r="X481" s="9"/>
      <c r="Y481" s="9"/>
      <c r="Z481" s="9"/>
    </row>
    <row r="482" spans="1:26" x14ac:dyDescent="0.25">
      <c r="A482" s="1"/>
      <c r="B482" s="1"/>
      <c r="E482" s="3"/>
      <c r="H482" s="3"/>
      <c r="J482" s="2"/>
      <c r="K482" s="2"/>
      <c r="L482" s="2"/>
      <c r="M482" s="4"/>
      <c r="N482" s="2"/>
      <c r="T482" s="10"/>
      <c r="U482" s="2"/>
      <c r="V482" s="10"/>
      <c r="W482" s="2"/>
      <c r="X482" s="9"/>
      <c r="Y482" s="9"/>
      <c r="Z482" s="9"/>
    </row>
    <row r="483" spans="1:26" x14ac:dyDescent="0.25">
      <c r="A483" s="1"/>
      <c r="B483" s="1"/>
      <c r="E483" s="3"/>
      <c r="H483" s="3"/>
      <c r="J483" s="2"/>
      <c r="K483" s="2"/>
      <c r="L483" s="2"/>
      <c r="M483" s="4"/>
      <c r="N483" s="2"/>
      <c r="T483" s="10"/>
      <c r="U483" s="2"/>
      <c r="V483" s="10"/>
      <c r="W483" s="2"/>
      <c r="X483" s="9"/>
      <c r="Y483" s="9"/>
      <c r="Z483" s="9"/>
    </row>
    <row r="484" spans="1:26" x14ac:dyDescent="0.25">
      <c r="A484" s="1"/>
      <c r="B484" s="1"/>
      <c r="E484" s="3"/>
      <c r="H484" s="3"/>
      <c r="J484" s="2"/>
      <c r="K484" s="2"/>
      <c r="L484" s="2"/>
      <c r="M484" s="4"/>
      <c r="N484" s="2"/>
      <c r="T484" s="10"/>
      <c r="U484" s="2"/>
      <c r="V484" s="10"/>
      <c r="W484" s="2"/>
      <c r="X484" s="9"/>
      <c r="Y484" s="9"/>
      <c r="Z484" s="9"/>
    </row>
    <row r="485" spans="1:26" x14ac:dyDescent="0.25">
      <c r="A485" s="1"/>
      <c r="B485" s="1"/>
      <c r="E485" s="3"/>
      <c r="H485" s="3"/>
      <c r="J485" s="2"/>
      <c r="K485" s="2"/>
      <c r="L485" s="2"/>
      <c r="M485" s="4"/>
      <c r="N485" s="2"/>
      <c r="T485" s="10"/>
      <c r="U485" s="2"/>
      <c r="V485" s="10"/>
      <c r="W485" s="2"/>
      <c r="X485" s="9"/>
      <c r="Y485" s="9"/>
      <c r="Z485" s="9"/>
    </row>
    <row r="486" spans="1:26" x14ac:dyDescent="0.25">
      <c r="A486" s="1"/>
      <c r="B486" s="1"/>
      <c r="E486" s="3"/>
      <c r="H486" s="3"/>
      <c r="J486" s="2"/>
      <c r="K486" s="2"/>
      <c r="L486" s="2"/>
      <c r="M486" s="4"/>
      <c r="N486" s="2"/>
      <c r="T486" s="10"/>
      <c r="U486" s="2"/>
      <c r="V486" s="10"/>
      <c r="W486" s="2"/>
      <c r="X486" s="9"/>
      <c r="Y486" s="9"/>
      <c r="Z486" s="9"/>
    </row>
    <row r="487" spans="1:26" x14ac:dyDescent="0.25">
      <c r="A487" s="1"/>
      <c r="B487" s="1"/>
      <c r="E487" s="3"/>
      <c r="H487" s="3"/>
      <c r="J487" s="2"/>
      <c r="K487" s="2"/>
      <c r="L487" s="2"/>
      <c r="M487" s="4"/>
      <c r="N487" s="2"/>
      <c r="T487" s="10"/>
      <c r="U487" s="2"/>
      <c r="V487" s="10"/>
      <c r="W487" s="2"/>
      <c r="X487" s="9"/>
      <c r="Y487" s="9"/>
      <c r="Z487" s="9"/>
    </row>
    <row r="488" spans="1:26" x14ac:dyDescent="0.25">
      <c r="A488" s="1"/>
      <c r="B488" s="1"/>
      <c r="E488" s="3"/>
      <c r="H488" s="3"/>
      <c r="J488" s="2"/>
      <c r="K488" s="2"/>
      <c r="L488" s="2"/>
      <c r="M488" s="4"/>
      <c r="N488" s="2"/>
      <c r="T488" s="10"/>
      <c r="U488" s="2"/>
      <c r="V488" s="10"/>
      <c r="W488" s="2"/>
      <c r="X488" s="9"/>
      <c r="Y488" s="9"/>
      <c r="Z488" s="9"/>
    </row>
    <row r="489" spans="1:26" x14ac:dyDescent="0.25">
      <c r="A489" s="1"/>
      <c r="B489" s="1"/>
      <c r="E489" s="3"/>
      <c r="H489" s="3"/>
      <c r="J489" s="2"/>
      <c r="K489" s="2"/>
      <c r="L489" s="2"/>
      <c r="M489" s="4"/>
      <c r="N489" s="2"/>
      <c r="T489" s="10"/>
      <c r="U489" s="2"/>
      <c r="V489" s="10"/>
      <c r="W489" s="2"/>
      <c r="X489" s="9"/>
      <c r="Y489" s="9"/>
      <c r="Z489" s="9"/>
    </row>
    <row r="490" spans="1:26" x14ac:dyDescent="0.25">
      <c r="A490" s="1"/>
      <c r="B490" s="1"/>
      <c r="E490" s="3"/>
      <c r="H490" s="3"/>
      <c r="J490" s="2"/>
      <c r="K490" s="2"/>
      <c r="L490" s="2"/>
      <c r="M490" s="4"/>
      <c r="N490" s="2"/>
      <c r="T490" s="10"/>
      <c r="U490" s="2"/>
      <c r="V490" s="10"/>
      <c r="W490" s="2"/>
      <c r="X490" s="9"/>
      <c r="Y490" s="9"/>
      <c r="Z490" s="9"/>
    </row>
    <row r="491" spans="1:26" x14ac:dyDescent="0.25">
      <c r="A491" s="1"/>
      <c r="B491" s="1"/>
      <c r="E491" s="3"/>
      <c r="H491" s="3"/>
      <c r="J491" s="2"/>
      <c r="K491" s="2"/>
      <c r="L491" s="2"/>
      <c r="M491" s="4"/>
      <c r="N491" s="2"/>
      <c r="T491" s="10"/>
      <c r="U491" s="2"/>
      <c r="V491" s="10"/>
      <c r="W491" s="2"/>
      <c r="X491" s="9"/>
      <c r="Y491" s="9"/>
      <c r="Z491" s="9"/>
    </row>
    <row r="492" spans="1:26" x14ac:dyDescent="0.25">
      <c r="A492" s="1"/>
      <c r="B492" s="1"/>
      <c r="E492" s="3"/>
      <c r="H492" s="3"/>
      <c r="J492" s="2"/>
      <c r="K492" s="2"/>
      <c r="L492" s="2"/>
      <c r="M492" s="4"/>
      <c r="N492" s="2"/>
      <c r="T492" s="10"/>
      <c r="U492" s="2"/>
      <c r="V492" s="10"/>
      <c r="W492" s="2"/>
      <c r="X492" s="9"/>
      <c r="Y492" s="9"/>
      <c r="Z492" s="9"/>
    </row>
    <row r="493" spans="1:26" x14ac:dyDescent="0.25">
      <c r="A493" s="1"/>
      <c r="B493" s="1"/>
      <c r="E493" s="3"/>
      <c r="H493" s="3"/>
      <c r="J493" s="2"/>
      <c r="K493" s="2"/>
      <c r="L493" s="2"/>
      <c r="M493" s="4"/>
      <c r="N493" s="2"/>
      <c r="T493" s="10"/>
      <c r="U493" s="2"/>
      <c r="V493" s="10"/>
      <c r="W493" s="2"/>
      <c r="X493" s="9"/>
      <c r="Y493" s="9"/>
      <c r="Z493" s="9"/>
    </row>
    <row r="494" spans="1:26" x14ac:dyDescent="0.25">
      <c r="A494" s="1"/>
      <c r="B494" s="1"/>
      <c r="E494" s="3"/>
      <c r="H494" s="3"/>
      <c r="J494" s="2"/>
      <c r="K494" s="2"/>
      <c r="L494" s="2"/>
      <c r="M494" s="4"/>
      <c r="N494" s="2"/>
      <c r="T494" s="10"/>
      <c r="U494" s="2"/>
      <c r="V494" s="10"/>
      <c r="W494" s="2"/>
      <c r="X494" s="9"/>
      <c r="Y494" s="9"/>
      <c r="Z494" s="9"/>
    </row>
    <row r="495" spans="1:26" x14ac:dyDescent="0.25">
      <c r="A495" s="1"/>
      <c r="B495" s="1"/>
      <c r="E495" s="3"/>
      <c r="H495" s="3"/>
      <c r="J495" s="2"/>
      <c r="K495" s="2"/>
      <c r="L495" s="2"/>
      <c r="M495" s="4"/>
      <c r="N495" s="2"/>
      <c r="T495" s="10"/>
      <c r="U495" s="2"/>
      <c r="V495" s="10"/>
      <c r="W495" s="2"/>
      <c r="X495" s="9"/>
      <c r="Y495" s="9"/>
      <c r="Z495" s="9"/>
    </row>
    <row r="496" spans="1:26" x14ac:dyDescent="0.25">
      <c r="A496" s="1"/>
      <c r="B496" s="1"/>
      <c r="E496" s="3"/>
      <c r="H496" s="3"/>
      <c r="J496" s="2"/>
      <c r="K496" s="2"/>
      <c r="L496" s="2"/>
      <c r="M496" s="4"/>
      <c r="N496" s="2"/>
      <c r="T496" s="10"/>
      <c r="U496" s="2"/>
      <c r="V496" s="10"/>
      <c r="W496" s="2"/>
      <c r="X496" s="9"/>
      <c r="Y496" s="9"/>
      <c r="Z496" s="9"/>
    </row>
    <row r="497" spans="1:26" x14ac:dyDescent="0.25">
      <c r="A497" s="1"/>
      <c r="B497" s="1"/>
      <c r="E497" s="3"/>
      <c r="H497" s="3"/>
      <c r="J497" s="2"/>
      <c r="K497" s="2"/>
      <c r="L497" s="2"/>
      <c r="M497" s="4"/>
      <c r="N497" s="2"/>
      <c r="T497" s="10"/>
      <c r="U497" s="2"/>
      <c r="V497" s="10"/>
      <c r="W497" s="2"/>
      <c r="X497" s="9"/>
      <c r="Y497" s="9"/>
      <c r="Z497" s="9"/>
    </row>
    <row r="498" spans="1:26" x14ac:dyDescent="0.25">
      <c r="A498" s="1"/>
      <c r="B498" s="1"/>
      <c r="E498" s="3"/>
      <c r="H498" s="3"/>
      <c r="J498" s="2"/>
      <c r="K498" s="2"/>
      <c r="L498" s="2"/>
      <c r="M498" s="4"/>
      <c r="N498" s="2"/>
      <c r="T498" s="10"/>
      <c r="U498" s="2"/>
      <c r="V498" s="10"/>
      <c r="W498" s="2"/>
      <c r="X498" s="9"/>
      <c r="Y498" s="9"/>
      <c r="Z498" s="9"/>
    </row>
    <row r="499" spans="1:26" x14ac:dyDescent="0.25">
      <c r="A499" s="1"/>
      <c r="B499" s="1"/>
      <c r="E499" s="3"/>
      <c r="H499" s="3"/>
      <c r="J499" s="2"/>
      <c r="K499" s="2"/>
      <c r="L499" s="2"/>
      <c r="M499" s="4"/>
      <c r="N499" s="2"/>
      <c r="T499" s="10"/>
      <c r="U499" s="2"/>
      <c r="V499" s="10"/>
      <c r="W499" s="2"/>
      <c r="X499" s="9"/>
      <c r="Y499" s="9"/>
      <c r="Z499" s="9"/>
    </row>
    <row r="500" spans="1:26" x14ac:dyDescent="0.25">
      <c r="A500" s="1"/>
      <c r="B500" s="1"/>
      <c r="E500" s="3"/>
      <c r="H500" s="3"/>
      <c r="J500" s="2"/>
      <c r="K500" s="2"/>
      <c r="L500" s="2"/>
      <c r="M500" s="4"/>
      <c r="N500" s="2"/>
      <c r="T500" s="10"/>
      <c r="U500" s="2"/>
      <c r="V500" s="10"/>
      <c r="W500" s="2"/>
      <c r="X500" s="9"/>
      <c r="Y500" s="9"/>
      <c r="Z500" s="9"/>
    </row>
    <row r="501" spans="1:26" x14ac:dyDescent="0.25">
      <c r="A501" s="1"/>
      <c r="B501" s="1"/>
      <c r="E501" s="3"/>
      <c r="H501" s="3"/>
      <c r="J501" s="2"/>
      <c r="K501" s="2"/>
      <c r="L501" s="2"/>
      <c r="M501" s="4"/>
      <c r="N501" s="2"/>
      <c r="T501" s="10"/>
      <c r="U501" s="2"/>
      <c r="V501" s="10"/>
      <c r="W501" s="2"/>
      <c r="X501" s="9"/>
      <c r="Y501" s="9"/>
      <c r="Z501" s="9"/>
    </row>
    <row r="502" spans="1:26" x14ac:dyDescent="0.25">
      <c r="A502" s="1"/>
      <c r="B502" s="1"/>
      <c r="E502" s="3"/>
      <c r="H502" s="3"/>
      <c r="J502" s="2"/>
      <c r="K502" s="2"/>
      <c r="L502" s="2"/>
      <c r="M502" s="4"/>
      <c r="N502" s="2"/>
      <c r="T502" s="10"/>
      <c r="U502" s="2"/>
      <c r="V502" s="10"/>
      <c r="W502" s="2"/>
      <c r="X502" s="9"/>
      <c r="Y502" s="9"/>
      <c r="Z502" s="9"/>
    </row>
    <row r="503" spans="1:26" x14ac:dyDescent="0.25">
      <c r="A503" s="1"/>
      <c r="B503" s="1"/>
      <c r="E503" s="3"/>
      <c r="H503" s="3"/>
      <c r="J503" s="2"/>
      <c r="K503" s="2"/>
      <c r="L503" s="2"/>
      <c r="M503" s="4"/>
      <c r="T503" s="10"/>
      <c r="U503" s="2"/>
      <c r="V503" s="10"/>
      <c r="W503" s="2"/>
      <c r="X503" s="9"/>
      <c r="Y503" s="9"/>
      <c r="Z503" s="9"/>
    </row>
    <row r="504" spans="1:26" x14ac:dyDescent="0.25">
      <c r="A504" s="1"/>
      <c r="B504" s="1"/>
      <c r="E504" s="3"/>
      <c r="H504" s="3"/>
      <c r="J504" s="2"/>
      <c r="K504" s="2"/>
      <c r="L504" s="2"/>
      <c r="M504" s="4"/>
      <c r="T504" s="10"/>
      <c r="U504" s="2"/>
      <c r="V504" s="10"/>
      <c r="W504" s="2"/>
      <c r="X504" s="9"/>
      <c r="Y504" s="9"/>
      <c r="Z504" s="9"/>
    </row>
    <row r="505" spans="1:26" x14ac:dyDescent="0.25">
      <c r="A505" s="1"/>
      <c r="B505" s="1"/>
      <c r="E505" s="3"/>
      <c r="H505" s="3"/>
      <c r="J505" s="2"/>
      <c r="K505" s="2"/>
      <c r="L505" s="2"/>
      <c r="M505" s="4"/>
      <c r="T505" s="10"/>
      <c r="U505" s="2"/>
      <c r="V505" s="10"/>
      <c r="W505" s="2"/>
      <c r="X505" s="9"/>
      <c r="Y505" s="9"/>
      <c r="Z505" s="9"/>
    </row>
    <row r="506" spans="1:26" x14ac:dyDescent="0.25">
      <c r="A506" s="1"/>
      <c r="B506" s="1"/>
      <c r="E506" s="3"/>
      <c r="H506" s="3"/>
      <c r="J506" s="2"/>
      <c r="K506" s="2"/>
      <c r="L506" s="2"/>
      <c r="M506" s="4"/>
      <c r="T506" s="10"/>
      <c r="U506" s="2"/>
      <c r="V506" s="10"/>
      <c r="W506" s="2"/>
      <c r="X506" s="9"/>
      <c r="Y506" s="9"/>
      <c r="Z506" s="9"/>
    </row>
    <row r="507" spans="1:26" x14ac:dyDescent="0.25">
      <c r="A507" s="1"/>
      <c r="B507" s="1"/>
      <c r="E507" s="3"/>
      <c r="H507" s="3"/>
      <c r="J507" s="2"/>
      <c r="K507" s="2"/>
      <c r="L507" s="2"/>
      <c r="M507" s="4"/>
      <c r="T507" s="10"/>
      <c r="U507" s="2"/>
      <c r="V507" s="10"/>
      <c r="W507" s="2"/>
      <c r="X507" s="9"/>
      <c r="Y507" s="9"/>
      <c r="Z507" s="9"/>
    </row>
    <row r="508" spans="1:26" x14ac:dyDescent="0.25">
      <c r="A508" s="1"/>
      <c r="B508" s="1"/>
      <c r="E508" s="3"/>
      <c r="H508" s="3"/>
      <c r="J508" s="2"/>
      <c r="K508" s="2"/>
      <c r="L508" s="2"/>
      <c r="M508" s="4"/>
      <c r="T508" s="10"/>
      <c r="U508" s="2"/>
      <c r="V508" s="10"/>
      <c r="W508" s="2"/>
      <c r="X508" s="9"/>
      <c r="Y508" s="9"/>
      <c r="Z508" s="9"/>
    </row>
    <row r="509" spans="1:26" x14ac:dyDescent="0.25">
      <c r="A509" s="1"/>
      <c r="B509" s="1"/>
      <c r="E509" s="3"/>
      <c r="H509" s="3"/>
      <c r="J509" s="2"/>
      <c r="K509" s="2"/>
      <c r="L509" s="2"/>
      <c r="M509" s="4"/>
      <c r="T509" s="10"/>
      <c r="U509" s="2"/>
      <c r="V509" s="10"/>
      <c r="W509" s="2"/>
      <c r="X509" s="9"/>
      <c r="Y509" s="9"/>
      <c r="Z509" s="9"/>
    </row>
    <row r="510" spans="1:26" x14ac:dyDescent="0.25">
      <c r="A510" s="1"/>
      <c r="B510" s="1"/>
      <c r="E510" s="3"/>
      <c r="H510" s="3"/>
      <c r="J510" s="2"/>
      <c r="K510" s="2"/>
      <c r="L510" s="2"/>
      <c r="M510" s="4"/>
      <c r="T510" s="10"/>
      <c r="U510" s="2"/>
      <c r="V510" s="10"/>
      <c r="W510" s="2"/>
      <c r="X510" s="9"/>
      <c r="Y510" s="9"/>
      <c r="Z510" s="9"/>
    </row>
    <row r="511" spans="1:26" x14ac:dyDescent="0.25">
      <c r="A511" s="1"/>
      <c r="B511" s="1"/>
      <c r="E511" s="3"/>
      <c r="H511" s="3"/>
      <c r="J511" s="2"/>
      <c r="K511" s="2"/>
      <c r="L511" s="2"/>
      <c r="M511" s="4"/>
      <c r="T511" s="10"/>
      <c r="U511" s="2"/>
      <c r="V511" s="10"/>
      <c r="W511" s="2"/>
      <c r="X511" s="9"/>
      <c r="Y511" s="9"/>
      <c r="Z511" s="9"/>
    </row>
    <row r="512" spans="1:26" x14ac:dyDescent="0.25">
      <c r="A512" s="1"/>
      <c r="B512" s="1"/>
      <c r="E512" s="3"/>
      <c r="H512" s="3"/>
      <c r="J512" s="2"/>
      <c r="K512" s="2"/>
      <c r="L512" s="2"/>
      <c r="M512" s="4"/>
      <c r="T512" s="10"/>
      <c r="U512" s="2"/>
      <c r="V512" s="10"/>
      <c r="W512" s="2"/>
      <c r="X512" s="9"/>
      <c r="Y512" s="9"/>
      <c r="Z512" s="9"/>
    </row>
    <row r="513" spans="1:26" x14ac:dyDescent="0.25">
      <c r="A513" s="1"/>
      <c r="B513" s="1"/>
      <c r="E513" s="3"/>
      <c r="H513" s="3"/>
      <c r="J513" s="2"/>
      <c r="K513" s="2"/>
      <c r="L513" s="2"/>
      <c r="M513" s="4"/>
      <c r="T513" s="10"/>
      <c r="U513" s="2"/>
      <c r="V513" s="10"/>
      <c r="W513" s="2"/>
      <c r="X513" s="9"/>
      <c r="Y513" s="9"/>
      <c r="Z513" s="9"/>
    </row>
    <row r="514" spans="1:26" x14ac:dyDescent="0.25">
      <c r="A514" s="1"/>
      <c r="B514" s="1"/>
      <c r="E514" s="3"/>
      <c r="H514" s="3"/>
      <c r="J514" s="2"/>
      <c r="K514" s="2"/>
      <c r="L514" s="2"/>
      <c r="M514" s="4"/>
      <c r="T514" s="10"/>
      <c r="U514" s="2"/>
      <c r="V514" s="10"/>
      <c r="W514" s="2"/>
      <c r="X514" s="9"/>
      <c r="Y514" s="9"/>
      <c r="Z514" s="9"/>
    </row>
    <row r="515" spans="1:26" x14ac:dyDescent="0.25">
      <c r="A515" s="1"/>
      <c r="B515" s="1"/>
      <c r="E515" s="3"/>
      <c r="H515" s="3"/>
      <c r="J515" s="2"/>
      <c r="K515" s="2"/>
      <c r="L515" s="2"/>
      <c r="M515" s="4"/>
      <c r="T515" s="10"/>
      <c r="U515" s="2"/>
      <c r="V515" s="10"/>
      <c r="W515" s="2"/>
      <c r="X515" s="9"/>
      <c r="Y515" s="9"/>
      <c r="Z515" s="9"/>
    </row>
    <row r="516" spans="1:26" x14ac:dyDescent="0.25">
      <c r="A516" s="1"/>
      <c r="B516" s="1"/>
      <c r="E516" s="3"/>
      <c r="H516" s="3"/>
      <c r="J516" s="2"/>
      <c r="K516" s="2"/>
      <c r="L516" s="2"/>
      <c r="M516" s="4"/>
      <c r="T516" s="10"/>
      <c r="U516" s="2"/>
      <c r="V516" s="10"/>
      <c r="W516" s="2"/>
      <c r="X516" s="9"/>
      <c r="Y516" s="9"/>
      <c r="Z516" s="9"/>
    </row>
    <row r="517" spans="1:26" x14ac:dyDescent="0.25">
      <c r="A517" s="1"/>
      <c r="B517" s="1"/>
      <c r="E517" s="3"/>
      <c r="H517" s="3"/>
      <c r="J517" s="2"/>
      <c r="K517" s="2"/>
      <c r="L517" s="2"/>
      <c r="M517" s="4"/>
      <c r="T517" s="10"/>
      <c r="U517" s="2"/>
      <c r="V517" s="10"/>
      <c r="W517" s="2"/>
      <c r="X517" s="9"/>
      <c r="Y517" s="9"/>
      <c r="Z517" s="9"/>
    </row>
    <row r="518" spans="1:26" x14ac:dyDescent="0.25">
      <c r="A518" s="1"/>
      <c r="B518" s="1"/>
      <c r="E518" s="3"/>
      <c r="H518" s="3"/>
      <c r="J518" s="2"/>
      <c r="K518" s="2"/>
      <c r="L518" s="2"/>
      <c r="M518" s="4"/>
      <c r="T518" s="10"/>
      <c r="U518" s="2"/>
      <c r="V518" s="10"/>
      <c r="W518" s="2"/>
      <c r="X518" s="9"/>
      <c r="Y518" s="9"/>
      <c r="Z518" s="9"/>
    </row>
    <row r="519" spans="1:26" x14ac:dyDescent="0.25">
      <c r="A519" s="1"/>
      <c r="B519" s="1"/>
      <c r="E519" s="3"/>
      <c r="H519" s="3"/>
      <c r="J519" s="2"/>
      <c r="K519" s="2"/>
      <c r="L519" s="2"/>
      <c r="M519" s="4"/>
      <c r="T519" s="10"/>
      <c r="U519" s="2"/>
      <c r="V519" s="10"/>
      <c r="W519" s="2"/>
      <c r="X519" s="9"/>
      <c r="Y519" s="9"/>
      <c r="Z519" s="9"/>
    </row>
    <row r="520" spans="1:26" x14ac:dyDescent="0.25">
      <c r="A520" s="1"/>
      <c r="B520" s="1"/>
      <c r="E520" s="3"/>
      <c r="H520" s="3"/>
      <c r="J520" s="2"/>
      <c r="K520" s="2"/>
      <c r="L520" s="2"/>
      <c r="M520" s="4"/>
      <c r="U520" s="2"/>
    </row>
    <row r="521" spans="1:26" x14ac:dyDescent="0.25">
      <c r="M521" s="4"/>
    </row>
  </sheetData>
  <autoFilter ref="A6:AH211" xr:uid="{96FB0736-56AE-4056-BE46-E96F49E585CD}">
    <sortState xmlns:xlrd2="http://schemas.microsoft.com/office/spreadsheetml/2017/richdata2" ref="A7:AH211">
      <sortCondition descending="1" ref="A6:A211"/>
    </sortState>
  </autoFilter>
  <phoneticPr fontId="11" type="noConversion"/>
  <conditionalFormatting sqref="M91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6:M12 M15:M188">
    <cfRule type="colorScale" priority="8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:M12 M15:M188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:M14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:M14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DFC61-59F2-4494-BCE6-4A98B4394FC8}">
  <sheetPr codeName="Feuil6"/>
  <dimension ref="A1:Z520"/>
  <sheetViews>
    <sheetView showGridLines="0" zoomScaleNormal="100" workbookViewId="0">
      <pane ySplit="6" topLeftCell="A7" activePane="bottomLeft" state="frozen"/>
      <selection activeCell="H1" activeCellId="2" sqref="B4 B1:B1048576 H1:H1048576"/>
      <selection pane="bottomLeft" activeCell="N6" sqref="N6"/>
    </sheetView>
  </sheetViews>
  <sheetFormatPr baseColWidth="10" defaultRowHeight="15" x14ac:dyDescent="0.25"/>
  <cols>
    <col min="3" max="8" width="8.7109375" customWidth="1"/>
    <col min="9" max="9" width="32.42578125" style="66" bestFit="1" customWidth="1"/>
    <col min="10" max="12" width="17.42578125" customWidth="1"/>
    <col min="13" max="13" width="8.7109375" customWidth="1"/>
    <col min="14" max="14" width="18.28515625" customWidth="1"/>
    <col min="20" max="22" width="6.7109375" customWidth="1"/>
    <col min="23" max="23" width="10.85546875" customWidth="1"/>
    <col min="24" max="24" width="98.28515625" customWidth="1"/>
    <col min="25" max="26" width="2.140625" customWidth="1"/>
    <col min="27" max="27" width="33.140625" customWidth="1"/>
    <col min="28" max="28" width="12.28515625" customWidth="1"/>
  </cols>
  <sheetData>
    <row r="1" spans="1:14" ht="36.75" customHeight="1" x14ac:dyDescent="0.25">
      <c r="I1"/>
      <c r="K1" s="13"/>
    </row>
    <row r="2" spans="1:14" ht="15" customHeight="1" x14ac:dyDescent="0.25">
      <c r="I2"/>
    </row>
    <row r="3" spans="1:14" ht="23.25" customHeight="1" x14ac:dyDescent="0.3">
      <c r="I3"/>
    </row>
    <row r="5" spans="1:14" x14ac:dyDescent="0.25">
      <c r="M5" s="5">
        <v>11.5</v>
      </c>
    </row>
    <row r="6" spans="1:14" ht="45" customHeight="1" x14ac:dyDescent="0.25">
      <c r="A6" s="6" t="s">
        <v>2</v>
      </c>
      <c r="B6" s="6" t="s">
        <v>111</v>
      </c>
      <c r="C6" s="7" t="s">
        <v>9</v>
      </c>
      <c r="D6" s="7" t="s">
        <v>10</v>
      </c>
      <c r="E6" s="7" t="s">
        <v>0</v>
      </c>
      <c r="F6" s="7" t="s">
        <v>1</v>
      </c>
      <c r="G6" s="8" t="s">
        <v>3</v>
      </c>
      <c r="H6" s="8" t="s">
        <v>4</v>
      </c>
      <c r="I6" s="106" t="s">
        <v>6</v>
      </c>
      <c r="J6" s="7" t="s">
        <v>93</v>
      </c>
      <c r="K6" s="7" t="s">
        <v>79</v>
      </c>
      <c r="L6" s="7" t="s">
        <v>88</v>
      </c>
      <c r="M6" s="8" t="s">
        <v>5</v>
      </c>
      <c r="N6" s="7" t="s">
        <v>356</v>
      </c>
    </row>
    <row r="7" spans="1:14" s="94" customFormat="1" ht="21" customHeight="1" x14ac:dyDescent="0.25">
      <c r="A7" s="68"/>
      <c r="B7" s="69"/>
      <c r="C7" s="70"/>
      <c r="D7" s="70"/>
      <c r="E7" s="70"/>
      <c r="F7" s="70"/>
      <c r="G7" s="70"/>
      <c r="H7" s="70"/>
      <c r="I7" s="100"/>
      <c r="J7" s="70"/>
      <c r="K7" s="70"/>
      <c r="L7" s="70"/>
      <c r="M7" s="70"/>
      <c r="N7" s="70"/>
    </row>
    <row r="8" spans="1:14" s="94" customFormat="1" ht="21" customHeight="1" x14ac:dyDescent="0.25">
      <c r="A8" s="68">
        <v>44176</v>
      </c>
      <c r="B8" s="69">
        <v>0.46875</v>
      </c>
      <c r="C8" s="70">
        <v>5385.7</v>
      </c>
      <c r="D8" s="70">
        <v>5424</v>
      </c>
      <c r="E8" s="70">
        <v>0.7</v>
      </c>
      <c r="F8" s="70">
        <v>0.26</v>
      </c>
      <c r="G8" s="70">
        <v>38.300000000000182</v>
      </c>
      <c r="H8" s="70">
        <v>0.43999999999999995</v>
      </c>
      <c r="I8" s="100" t="s">
        <v>15</v>
      </c>
      <c r="J8" s="70" t="s">
        <v>77</v>
      </c>
      <c r="K8" s="70" t="s">
        <v>100</v>
      </c>
      <c r="L8" s="70" t="s">
        <v>101</v>
      </c>
      <c r="M8" s="70">
        <v>132.11488250652675</v>
      </c>
      <c r="N8" s="70" t="s">
        <v>359</v>
      </c>
    </row>
    <row r="9" spans="1:14" s="94" customFormat="1" ht="21" customHeight="1" x14ac:dyDescent="0.25">
      <c r="A9" s="68">
        <v>44175</v>
      </c>
      <c r="B9" s="69" t="s">
        <v>338</v>
      </c>
      <c r="C9" s="70">
        <v>5329</v>
      </c>
      <c r="D9" s="70">
        <v>5382</v>
      </c>
      <c r="E9" s="70">
        <v>0.72</v>
      </c>
      <c r="F9" s="70">
        <v>0.19</v>
      </c>
      <c r="G9" s="70">
        <v>53</v>
      </c>
      <c r="H9" s="70">
        <v>0.53</v>
      </c>
      <c r="I9" s="100" t="s">
        <v>15</v>
      </c>
      <c r="J9" s="70" t="s">
        <v>78</v>
      </c>
      <c r="K9" s="70" t="s">
        <v>100</v>
      </c>
      <c r="L9" s="70" t="s">
        <v>101</v>
      </c>
      <c r="M9" s="70">
        <v>115</v>
      </c>
      <c r="N9" s="70" t="s">
        <v>360</v>
      </c>
    </row>
    <row r="10" spans="1:14" s="94" customFormat="1" ht="21" customHeight="1" x14ac:dyDescent="0.25">
      <c r="A10" s="68">
        <v>44175</v>
      </c>
      <c r="B10" s="69" t="s">
        <v>336</v>
      </c>
      <c r="C10" s="70">
        <v>5289</v>
      </c>
      <c r="D10" s="70">
        <v>5324.8</v>
      </c>
      <c r="E10" s="70">
        <v>0.86</v>
      </c>
      <c r="F10" s="70">
        <v>0.47</v>
      </c>
      <c r="G10" s="70">
        <v>35.800000000000182</v>
      </c>
      <c r="H10" s="70">
        <v>0.39</v>
      </c>
      <c r="I10" s="100" t="s">
        <v>337</v>
      </c>
      <c r="J10" s="70" t="s">
        <v>77</v>
      </c>
      <c r="K10" s="70" t="s">
        <v>100</v>
      </c>
      <c r="L10" s="70" t="s">
        <v>101</v>
      </c>
      <c r="M10" s="70">
        <v>125.27932960893791</v>
      </c>
      <c r="N10" s="70" t="s">
        <v>361</v>
      </c>
    </row>
    <row r="11" spans="1:14" s="94" customFormat="1" ht="14.1" customHeight="1" x14ac:dyDescent="0.25">
      <c r="A11" s="68">
        <v>44175</v>
      </c>
      <c r="B11" s="110">
        <v>0.33333333333333331</v>
      </c>
      <c r="C11" s="70">
        <v>5258</v>
      </c>
      <c r="D11" s="70">
        <v>5289</v>
      </c>
      <c r="E11" s="71">
        <v>1</v>
      </c>
      <c r="F11" s="71">
        <v>0.56000000000000005</v>
      </c>
      <c r="G11" s="70">
        <f>D11-C11</f>
        <v>31</v>
      </c>
      <c r="H11" s="71">
        <f>E11-F11</f>
        <v>0.43999999999999995</v>
      </c>
      <c r="I11" s="100" t="s">
        <v>299</v>
      </c>
      <c r="J11" s="70" t="s">
        <v>77</v>
      </c>
      <c r="K11" s="70" t="s">
        <v>100</v>
      </c>
      <c r="L11" s="70"/>
      <c r="M11" s="63">
        <f>H11*$M$5/G11*1000</f>
        <v>163.2258064516129</v>
      </c>
      <c r="N11" s="70" t="s">
        <v>362</v>
      </c>
    </row>
    <row r="12" spans="1:14" s="94" customFormat="1" ht="14.1" customHeight="1" x14ac:dyDescent="0.25">
      <c r="A12" s="68">
        <v>44174</v>
      </c>
      <c r="B12" s="110">
        <v>0.33333333333333331</v>
      </c>
      <c r="C12" s="70">
        <v>5230</v>
      </c>
      <c r="D12" s="70">
        <v>5258</v>
      </c>
      <c r="E12" s="71">
        <v>1</v>
      </c>
      <c r="F12" s="71">
        <v>0.65</v>
      </c>
      <c r="G12" s="70">
        <f>D12-C12</f>
        <v>28</v>
      </c>
      <c r="H12" s="71">
        <f>E12-F12</f>
        <v>0.35</v>
      </c>
      <c r="I12" s="100" t="s">
        <v>299</v>
      </c>
      <c r="J12" s="70" t="s">
        <v>77</v>
      </c>
      <c r="K12" s="70" t="s">
        <v>100</v>
      </c>
      <c r="L12" s="70"/>
      <c r="M12" s="63">
        <f t="shared" ref="M12" si="0">H12*$M$5/G12*1000</f>
        <v>143.75</v>
      </c>
      <c r="N12" s="70" t="s">
        <v>363</v>
      </c>
    </row>
    <row r="13" spans="1:14" s="94" customFormat="1" ht="14.1" customHeight="1" x14ac:dyDescent="0.25">
      <c r="A13" s="68">
        <v>44173</v>
      </c>
      <c r="B13" s="69" t="s">
        <v>333</v>
      </c>
      <c r="C13" s="70">
        <v>5204</v>
      </c>
      <c r="D13" s="70">
        <v>5229</v>
      </c>
      <c r="E13" s="70">
        <v>0.94</v>
      </c>
      <c r="F13" s="70">
        <v>0.6</v>
      </c>
      <c r="G13" s="70">
        <v>25</v>
      </c>
      <c r="H13" s="70">
        <v>0.33999999999999997</v>
      </c>
      <c r="I13" s="100" t="s">
        <v>203</v>
      </c>
      <c r="J13" s="70" t="s">
        <v>77</v>
      </c>
      <c r="K13" s="70" t="s">
        <v>100</v>
      </c>
      <c r="L13" s="70"/>
      <c r="M13" s="70">
        <v>156.39999999999998</v>
      </c>
      <c r="N13" s="70" t="s">
        <v>364</v>
      </c>
    </row>
    <row r="14" spans="1:14" s="94" customFormat="1" ht="14.1" customHeight="1" x14ac:dyDescent="0.25">
      <c r="A14" s="68">
        <v>44167</v>
      </c>
      <c r="B14" s="69" t="s">
        <v>331</v>
      </c>
      <c r="C14" s="70">
        <v>5030</v>
      </c>
      <c r="D14" s="70">
        <v>5068</v>
      </c>
      <c r="E14" s="70">
        <v>0.55000000000000004</v>
      </c>
      <c r="F14" s="70">
        <v>0.18</v>
      </c>
      <c r="G14" s="70">
        <v>38</v>
      </c>
      <c r="H14" s="70">
        <v>0.37000000000000005</v>
      </c>
      <c r="I14" s="100" t="s">
        <v>332</v>
      </c>
      <c r="J14" s="70" t="s">
        <v>77</v>
      </c>
      <c r="K14" s="70" t="s">
        <v>100</v>
      </c>
      <c r="L14" s="70"/>
      <c r="M14" s="70">
        <v>111.97368421052634</v>
      </c>
      <c r="N14" s="70" t="s">
        <v>365</v>
      </c>
    </row>
    <row r="15" spans="1:14" s="94" customFormat="1" ht="14.1" customHeight="1" x14ac:dyDescent="0.25">
      <c r="A15" s="68">
        <v>44172</v>
      </c>
      <c r="B15" s="110">
        <v>0.33333333333333331</v>
      </c>
      <c r="C15" s="70">
        <v>5163</v>
      </c>
      <c r="D15" s="70">
        <v>5200</v>
      </c>
      <c r="E15" s="71">
        <v>0.85</v>
      </c>
      <c r="F15" s="71">
        <v>0.34</v>
      </c>
      <c r="G15" s="70">
        <f>D15-C15</f>
        <v>37</v>
      </c>
      <c r="H15" s="71">
        <f>E15-F15</f>
        <v>0.51</v>
      </c>
      <c r="I15" s="100" t="s">
        <v>299</v>
      </c>
      <c r="J15" s="70" t="s">
        <v>77</v>
      </c>
      <c r="K15" s="70" t="s">
        <v>100</v>
      </c>
      <c r="L15" s="70"/>
      <c r="M15" s="63">
        <f t="shared" ref="M15" si="1">H15*$M$5/G15*1000</f>
        <v>158.51351351351354</v>
      </c>
      <c r="N15" s="70" t="s">
        <v>366</v>
      </c>
    </row>
    <row r="16" spans="1:14" s="94" customFormat="1" ht="14.1" customHeight="1" x14ac:dyDescent="0.25">
      <c r="A16" s="68">
        <v>44169</v>
      </c>
      <c r="B16" s="69">
        <v>0.33333333333333331</v>
      </c>
      <c r="C16" s="70">
        <v>5120.5</v>
      </c>
      <c r="D16" s="70">
        <v>5163</v>
      </c>
      <c r="E16" s="70">
        <v>1</v>
      </c>
      <c r="F16" s="70">
        <v>0.24</v>
      </c>
      <c r="G16" s="70">
        <v>42.5</v>
      </c>
      <c r="H16" s="70">
        <v>0.76</v>
      </c>
      <c r="I16" s="100" t="s">
        <v>324</v>
      </c>
      <c r="J16" s="70" t="s">
        <v>77</v>
      </c>
      <c r="K16" s="70" t="s">
        <v>100</v>
      </c>
      <c r="L16" s="70" t="s">
        <v>101</v>
      </c>
      <c r="M16" s="70">
        <v>205.64705882352942</v>
      </c>
      <c r="N16" s="70" t="s">
        <v>367</v>
      </c>
    </row>
    <row r="17" spans="1:14" s="94" customFormat="1" ht="14.1" customHeight="1" x14ac:dyDescent="0.25">
      <c r="A17" s="68">
        <v>44168</v>
      </c>
      <c r="B17" s="69">
        <v>0.75694444444444453</v>
      </c>
      <c r="C17" s="70">
        <v>5068.5</v>
      </c>
      <c r="D17" s="70">
        <v>5120.5</v>
      </c>
      <c r="E17" s="70">
        <v>1</v>
      </c>
      <c r="F17" s="70">
        <v>0.25</v>
      </c>
      <c r="G17" s="70">
        <v>52</v>
      </c>
      <c r="H17" s="70">
        <v>0.75</v>
      </c>
      <c r="I17" s="100" t="s">
        <v>323</v>
      </c>
      <c r="J17" s="70" t="s">
        <v>77</v>
      </c>
      <c r="K17" s="70" t="s">
        <v>100</v>
      </c>
      <c r="L17" s="70" t="s">
        <v>101</v>
      </c>
      <c r="M17" s="70">
        <v>165.86538461538461</v>
      </c>
      <c r="N17" s="70" t="s">
        <v>368</v>
      </c>
    </row>
    <row r="18" spans="1:14" s="94" customFormat="1" ht="14.1" customHeight="1" x14ac:dyDescent="0.25">
      <c r="A18" s="68">
        <v>44167</v>
      </c>
      <c r="B18" s="69" t="s">
        <v>319</v>
      </c>
      <c r="C18" s="70">
        <v>5003.3999999999996</v>
      </c>
      <c r="D18" s="70">
        <v>5033.8999999999996</v>
      </c>
      <c r="E18" s="70">
        <v>0.48</v>
      </c>
      <c r="F18" s="70">
        <v>0.18</v>
      </c>
      <c r="G18" s="70">
        <v>30.5</v>
      </c>
      <c r="H18" s="70">
        <v>0.3</v>
      </c>
      <c r="I18" s="100" t="s">
        <v>320</v>
      </c>
      <c r="J18" s="70" t="s">
        <v>77</v>
      </c>
      <c r="K18" s="70" t="s">
        <v>100</v>
      </c>
      <c r="L18" s="70" t="s">
        <v>101</v>
      </c>
      <c r="M18" s="63">
        <f t="shared" ref="M18:M80" si="2">H18*$M$5/G18*1000</f>
        <v>113.11475409836065</v>
      </c>
      <c r="N18" s="70" t="s">
        <v>369</v>
      </c>
    </row>
    <row r="19" spans="1:14" s="94" customFormat="1" ht="14.1" customHeight="1" x14ac:dyDescent="0.25">
      <c r="A19" s="68">
        <v>44167</v>
      </c>
      <c r="B19" s="69">
        <v>0.2986111111111111</v>
      </c>
      <c r="C19" s="70">
        <v>4927.7</v>
      </c>
      <c r="D19" s="70">
        <v>5003.3999999999996</v>
      </c>
      <c r="E19" s="70">
        <v>1</v>
      </c>
      <c r="F19" s="70">
        <v>0.02</v>
      </c>
      <c r="G19" s="70">
        <v>75.699999999999818</v>
      </c>
      <c r="H19" s="70">
        <v>0.98</v>
      </c>
      <c r="I19" s="100" t="s">
        <v>318</v>
      </c>
      <c r="J19" s="70" t="s">
        <v>77</v>
      </c>
      <c r="K19" s="70" t="s">
        <v>100</v>
      </c>
      <c r="L19" s="70" t="s">
        <v>101</v>
      </c>
      <c r="M19" s="63">
        <f t="shared" si="2"/>
        <v>148.87714663144024</v>
      </c>
      <c r="N19" s="70" t="s">
        <v>370</v>
      </c>
    </row>
    <row r="20" spans="1:14" s="94" customFormat="1" ht="14.1" customHeight="1" x14ac:dyDescent="0.25">
      <c r="A20" s="68">
        <v>44166</v>
      </c>
      <c r="B20" s="69">
        <v>0.8125</v>
      </c>
      <c r="C20" s="70">
        <v>4001.9</v>
      </c>
      <c r="D20" s="70">
        <v>4027.7</v>
      </c>
      <c r="E20" s="70">
        <v>1</v>
      </c>
      <c r="F20" s="70">
        <v>0.56999999999999995</v>
      </c>
      <c r="G20" s="70">
        <v>25.799999999999727</v>
      </c>
      <c r="H20" s="70">
        <v>0.43000000000000005</v>
      </c>
      <c r="I20" s="100" t="s">
        <v>317</v>
      </c>
      <c r="J20" s="70" t="s">
        <v>77</v>
      </c>
      <c r="K20" s="70" t="s">
        <v>100</v>
      </c>
      <c r="L20" s="70" t="s">
        <v>101</v>
      </c>
      <c r="M20" s="63">
        <f t="shared" si="2"/>
        <v>191.6666666666687</v>
      </c>
      <c r="N20" s="70" t="s">
        <v>371</v>
      </c>
    </row>
    <row r="21" spans="1:14" s="94" customFormat="1" ht="14.1" customHeight="1" x14ac:dyDescent="0.25">
      <c r="A21" s="68">
        <v>44166</v>
      </c>
      <c r="B21" s="69" t="s">
        <v>313</v>
      </c>
      <c r="C21" s="70">
        <v>4836.3999999999996</v>
      </c>
      <c r="D21" s="70">
        <v>4888.1000000000004</v>
      </c>
      <c r="E21" s="70">
        <v>1</v>
      </c>
      <c r="F21" s="70">
        <v>0.33</v>
      </c>
      <c r="G21" s="70">
        <v>51.700000000000728</v>
      </c>
      <c r="H21" s="70">
        <v>0.66999999999999993</v>
      </c>
      <c r="I21" s="100" t="s">
        <v>314</v>
      </c>
      <c r="J21" s="70" t="s">
        <v>77</v>
      </c>
      <c r="K21" s="70" t="s">
        <v>81</v>
      </c>
      <c r="L21" s="70"/>
      <c r="M21" s="63">
        <f t="shared" si="2"/>
        <v>149.03288201160331</v>
      </c>
      <c r="N21" s="70" t="s">
        <v>372</v>
      </c>
    </row>
    <row r="22" spans="1:14" s="94" customFormat="1" ht="14.1" customHeight="1" x14ac:dyDescent="0.25">
      <c r="A22" s="68">
        <v>44165</v>
      </c>
      <c r="B22" s="69" t="s">
        <v>310</v>
      </c>
      <c r="C22" s="70">
        <v>4819.2</v>
      </c>
      <c r="D22" s="70">
        <v>4836.3999999999996</v>
      </c>
      <c r="E22" s="70">
        <v>0.54</v>
      </c>
      <c r="F22" s="70">
        <v>0.36</v>
      </c>
      <c r="G22" s="70">
        <v>17.199999999999818</v>
      </c>
      <c r="H22" s="70">
        <v>0.18000000000000005</v>
      </c>
      <c r="I22" s="100" t="s">
        <v>312</v>
      </c>
      <c r="J22" s="70" t="s">
        <v>77</v>
      </c>
      <c r="K22" s="70" t="s">
        <v>100</v>
      </c>
      <c r="L22" s="70"/>
      <c r="M22" s="63">
        <f t="shared" si="2"/>
        <v>120.34883720930364</v>
      </c>
      <c r="N22" s="70" t="s">
        <v>373</v>
      </c>
    </row>
    <row r="23" spans="1:14" s="94" customFormat="1" ht="14.1" customHeight="1" x14ac:dyDescent="0.25">
      <c r="A23" s="68">
        <v>44165</v>
      </c>
      <c r="B23" s="69" t="s">
        <v>308</v>
      </c>
      <c r="C23" s="70">
        <v>4765.8</v>
      </c>
      <c r="D23" s="70">
        <v>4819.2</v>
      </c>
      <c r="E23" s="70">
        <v>1</v>
      </c>
      <c r="F23" s="71">
        <v>0.44</v>
      </c>
      <c r="G23" s="70">
        <v>53.399999999999636</v>
      </c>
      <c r="H23" s="71">
        <v>0.56000000000000005</v>
      </c>
      <c r="I23" s="100" t="s">
        <v>309</v>
      </c>
      <c r="J23" s="70" t="s">
        <v>77</v>
      </c>
      <c r="K23" s="70" t="s">
        <v>81</v>
      </c>
      <c r="L23" s="70" t="s">
        <v>89</v>
      </c>
      <c r="M23" s="63">
        <f t="shared" si="2"/>
        <v>120.59925093633042</v>
      </c>
      <c r="N23" s="70" t="s">
        <v>374</v>
      </c>
    </row>
    <row r="24" spans="1:14" s="94" customFormat="1" ht="14.1" customHeight="1" x14ac:dyDescent="0.25">
      <c r="A24" s="68">
        <v>44162</v>
      </c>
      <c r="B24" s="69" t="s">
        <v>306</v>
      </c>
      <c r="C24" s="70">
        <v>4736</v>
      </c>
      <c r="D24" s="70">
        <v>4765</v>
      </c>
      <c r="E24" s="70">
        <v>0.87</v>
      </c>
      <c r="F24" s="71">
        <v>0.47</v>
      </c>
      <c r="G24" s="70">
        <v>29</v>
      </c>
      <c r="H24" s="71">
        <v>0.4</v>
      </c>
      <c r="I24" s="100" t="s">
        <v>307</v>
      </c>
      <c r="J24" s="70" t="s">
        <v>77</v>
      </c>
      <c r="K24" s="70" t="s">
        <v>100</v>
      </c>
      <c r="L24" s="70" t="s">
        <v>101</v>
      </c>
      <c r="M24" s="63">
        <f t="shared" si="2"/>
        <v>158.62068965517241</v>
      </c>
      <c r="N24" s="70" t="s">
        <v>375</v>
      </c>
    </row>
    <row r="25" spans="1:14" s="94" customFormat="1" ht="14.1" customHeight="1" x14ac:dyDescent="0.25">
      <c r="A25" s="68">
        <v>44162</v>
      </c>
      <c r="B25" s="69" t="s">
        <v>305</v>
      </c>
      <c r="C25" s="70">
        <v>4715</v>
      </c>
      <c r="D25" s="70">
        <v>4736</v>
      </c>
      <c r="E25" s="70">
        <v>0.78</v>
      </c>
      <c r="F25" s="71">
        <v>0.5</v>
      </c>
      <c r="G25" s="70">
        <v>21</v>
      </c>
      <c r="H25" s="71">
        <v>0.28000000000000003</v>
      </c>
      <c r="I25" s="100" t="s">
        <v>199</v>
      </c>
      <c r="J25" s="70" t="s">
        <v>77</v>
      </c>
      <c r="K25" s="70" t="s">
        <v>100</v>
      </c>
      <c r="L25" s="70" t="s">
        <v>101</v>
      </c>
      <c r="M25" s="63">
        <f t="shared" si="2"/>
        <v>153.33333333333334</v>
      </c>
      <c r="N25" s="70" t="s">
        <v>376</v>
      </c>
    </row>
    <row r="26" spans="1:14" s="94" customFormat="1" ht="14.1" customHeight="1" x14ac:dyDescent="0.25">
      <c r="A26" s="68">
        <v>44159</v>
      </c>
      <c r="B26" s="69">
        <v>12</v>
      </c>
      <c r="C26" s="70">
        <v>4700</v>
      </c>
      <c r="D26" s="70">
        <v>4715</v>
      </c>
      <c r="E26" s="70">
        <v>1</v>
      </c>
      <c r="F26" s="71">
        <v>0.78</v>
      </c>
      <c r="G26" s="70">
        <v>15</v>
      </c>
      <c r="H26" s="71">
        <v>0.21999999999999997</v>
      </c>
      <c r="I26" s="100" t="s">
        <v>207</v>
      </c>
      <c r="J26" s="70" t="s">
        <v>77</v>
      </c>
      <c r="K26" s="70" t="s">
        <v>100</v>
      </c>
      <c r="L26" s="70" t="s">
        <v>101</v>
      </c>
      <c r="M26" s="63">
        <f t="shared" si="2"/>
        <v>168.66666666666666</v>
      </c>
      <c r="N26" s="70" t="s">
        <v>359</v>
      </c>
    </row>
    <row r="27" spans="1:14" s="94" customFormat="1" ht="14.1" customHeight="1" x14ac:dyDescent="0.25">
      <c r="A27" s="68">
        <v>44155</v>
      </c>
      <c r="B27" s="69">
        <v>0.34375</v>
      </c>
      <c r="C27" s="70">
        <v>1475.7</v>
      </c>
      <c r="D27" s="70">
        <v>1490.4</v>
      </c>
      <c r="E27" s="70">
        <v>1</v>
      </c>
      <c r="F27" s="71">
        <v>0.84</v>
      </c>
      <c r="G27" s="70">
        <v>14.700000000000045</v>
      </c>
      <c r="H27" s="71">
        <v>0.16000000000000003</v>
      </c>
      <c r="I27" s="100" t="s">
        <v>186</v>
      </c>
      <c r="J27" s="70" t="s">
        <v>77</v>
      </c>
      <c r="K27" s="70" t="s">
        <v>100</v>
      </c>
      <c r="L27" s="70" t="s">
        <v>101</v>
      </c>
      <c r="M27" s="63">
        <f t="shared" si="2"/>
        <v>125.1700680272105</v>
      </c>
      <c r="N27" s="70" t="s">
        <v>360</v>
      </c>
    </row>
    <row r="28" spans="1:14" s="94" customFormat="1" ht="14.1" customHeight="1" x14ac:dyDescent="0.25">
      <c r="A28" s="68">
        <v>44155</v>
      </c>
      <c r="B28" s="110">
        <v>0.625</v>
      </c>
      <c r="C28" s="70">
        <v>4696.3999999999996</v>
      </c>
      <c r="D28" s="70">
        <v>4701</v>
      </c>
      <c r="E28" s="70">
        <v>0.86</v>
      </c>
      <c r="F28" s="71">
        <v>0.78</v>
      </c>
      <c r="G28" s="70">
        <v>4.6000000000003638</v>
      </c>
      <c r="H28" s="71">
        <v>7.999999999999996E-2</v>
      </c>
      <c r="I28" s="100" t="s">
        <v>186</v>
      </c>
      <c r="J28" s="70" t="s">
        <v>77</v>
      </c>
      <c r="K28" s="70" t="s">
        <v>81</v>
      </c>
      <c r="L28" s="70"/>
      <c r="M28" s="63">
        <f t="shared" si="2"/>
        <v>199.99999999998408</v>
      </c>
      <c r="N28" s="70" t="s">
        <v>361</v>
      </c>
    </row>
    <row r="29" spans="1:14" s="94" customFormat="1" ht="14.1" customHeight="1" x14ac:dyDescent="0.25">
      <c r="A29" s="68">
        <v>44155</v>
      </c>
      <c r="B29" s="110">
        <v>0.41666666666666669</v>
      </c>
      <c r="C29" s="70">
        <v>4656.2</v>
      </c>
      <c r="D29" s="70">
        <v>4696.3999999999996</v>
      </c>
      <c r="E29" s="70">
        <v>1</v>
      </c>
      <c r="F29" s="71">
        <v>0.5</v>
      </c>
      <c r="G29" s="70">
        <v>40.199999999999818</v>
      </c>
      <c r="H29" s="71">
        <v>0.5</v>
      </c>
      <c r="I29" s="100" t="s">
        <v>299</v>
      </c>
      <c r="J29" s="70" t="s">
        <v>77</v>
      </c>
      <c r="K29" s="70" t="s">
        <v>100</v>
      </c>
      <c r="L29" s="70"/>
      <c r="M29" s="63">
        <f t="shared" si="2"/>
        <v>143.03482587064741</v>
      </c>
      <c r="N29" s="70" t="s">
        <v>362</v>
      </c>
    </row>
    <row r="30" spans="1:14" s="94" customFormat="1" ht="14.1" customHeight="1" x14ac:dyDescent="0.25">
      <c r="A30" s="68">
        <v>44154</v>
      </c>
      <c r="B30" s="110">
        <v>0.625</v>
      </c>
      <c r="C30" s="70">
        <v>4603.3</v>
      </c>
      <c r="D30" s="70">
        <v>4635.6000000000004</v>
      </c>
      <c r="E30" s="70">
        <v>1</v>
      </c>
      <c r="F30" s="71">
        <v>0.62</v>
      </c>
      <c r="G30" s="70">
        <v>32.300000000000182</v>
      </c>
      <c r="H30" s="71">
        <v>0.38</v>
      </c>
      <c r="I30" s="100" t="s">
        <v>175</v>
      </c>
      <c r="J30" s="70" t="s">
        <v>77</v>
      </c>
      <c r="K30" s="70" t="s">
        <v>100</v>
      </c>
      <c r="L30" s="70"/>
      <c r="M30" s="63">
        <f t="shared" si="2"/>
        <v>135.29411764705807</v>
      </c>
      <c r="N30" s="70" t="s">
        <v>363</v>
      </c>
    </row>
    <row r="31" spans="1:14" s="94" customFormat="1" ht="14.1" customHeight="1" x14ac:dyDescent="0.25">
      <c r="A31" s="68">
        <v>44154</v>
      </c>
      <c r="B31" s="110">
        <v>0.6875</v>
      </c>
      <c r="C31" s="70">
        <v>4635.6000000000004</v>
      </c>
      <c r="D31" s="70">
        <v>4656.2</v>
      </c>
      <c r="E31" s="70">
        <v>0.62</v>
      </c>
      <c r="F31" s="71">
        <v>0.41</v>
      </c>
      <c r="G31" s="70">
        <v>20.599999999999454</v>
      </c>
      <c r="H31" s="71">
        <v>0.21000000000000002</v>
      </c>
      <c r="I31" s="100" t="s">
        <v>296</v>
      </c>
      <c r="J31" s="70" t="s">
        <v>77</v>
      </c>
      <c r="K31" s="70" t="s">
        <v>100</v>
      </c>
      <c r="L31" s="70" t="s">
        <v>101</v>
      </c>
      <c r="M31" s="63">
        <f t="shared" si="2"/>
        <v>117.23300970874097</v>
      </c>
      <c r="N31" s="70" t="s">
        <v>364</v>
      </c>
    </row>
    <row r="32" spans="1:14" s="94" customFormat="1" ht="14.1" customHeight="1" x14ac:dyDescent="0.25">
      <c r="A32" s="61">
        <v>44154</v>
      </c>
      <c r="B32" s="79">
        <v>0.33333333333333331</v>
      </c>
      <c r="C32" s="70">
        <v>4587.7</v>
      </c>
      <c r="D32" s="70">
        <v>4603.3</v>
      </c>
      <c r="E32" s="70">
        <v>0.81</v>
      </c>
      <c r="F32" s="71">
        <v>0.59</v>
      </c>
      <c r="G32" s="70">
        <v>15.600000000000364</v>
      </c>
      <c r="H32" s="71">
        <v>0.22000000000000008</v>
      </c>
      <c r="I32" s="100" t="s">
        <v>186</v>
      </c>
      <c r="J32" s="70" t="s">
        <v>77</v>
      </c>
      <c r="K32" s="70" t="s">
        <v>100</v>
      </c>
      <c r="L32" s="70" t="s">
        <v>101</v>
      </c>
      <c r="M32" s="63">
        <f t="shared" si="2"/>
        <v>162.17948717948346</v>
      </c>
      <c r="N32" s="70" t="s">
        <v>365</v>
      </c>
    </row>
    <row r="33" spans="1:16" s="94" customFormat="1" ht="14.1" customHeight="1" x14ac:dyDescent="0.25">
      <c r="A33" s="61">
        <v>44153</v>
      </c>
      <c r="B33" s="79">
        <v>0.82291666666666663</v>
      </c>
      <c r="C33" s="70">
        <v>4572.8999999999996</v>
      </c>
      <c r="D33" s="70">
        <v>4587.7</v>
      </c>
      <c r="E33" s="70">
        <v>1</v>
      </c>
      <c r="F33" s="71">
        <v>0.81</v>
      </c>
      <c r="G33" s="70">
        <v>14.800000000000182</v>
      </c>
      <c r="H33" s="71">
        <v>0.18999999999999995</v>
      </c>
      <c r="I33" s="100" t="s">
        <v>11</v>
      </c>
      <c r="J33" s="70" t="s">
        <v>77</v>
      </c>
      <c r="K33" s="70" t="s">
        <v>100</v>
      </c>
      <c r="L33" s="70" t="s">
        <v>101</v>
      </c>
      <c r="M33" s="63">
        <f t="shared" si="2"/>
        <v>147.63513513513328</v>
      </c>
      <c r="N33" s="70" t="s">
        <v>366</v>
      </c>
    </row>
    <row r="34" spans="1:16" s="94" customFormat="1" ht="14.1" customHeight="1" x14ac:dyDescent="0.25">
      <c r="A34" s="61">
        <v>44153</v>
      </c>
      <c r="B34" s="79">
        <v>0.34375</v>
      </c>
      <c r="C34" s="63">
        <v>4499.2</v>
      </c>
      <c r="D34" s="63">
        <v>4513.8999999999996</v>
      </c>
      <c r="E34" s="64">
        <v>0.81</v>
      </c>
      <c r="F34" s="64">
        <v>0.62</v>
      </c>
      <c r="G34" s="63">
        <v>14.699999999999818</v>
      </c>
      <c r="H34" s="64">
        <v>0.19000000000000006</v>
      </c>
      <c r="I34" s="67" t="s">
        <v>186</v>
      </c>
      <c r="J34" s="63" t="s">
        <v>77</v>
      </c>
      <c r="K34" s="63" t="s">
        <v>100</v>
      </c>
      <c r="L34" s="63" t="s">
        <v>101</v>
      </c>
      <c r="M34" s="63">
        <f t="shared" si="2"/>
        <v>148.6394557823148</v>
      </c>
      <c r="N34" s="70" t="s">
        <v>367</v>
      </c>
      <c r="O34" s="91"/>
      <c r="P34" s="91"/>
    </row>
    <row r="35" spans="1:16" s="91" customFormat="1" ht="14.1" customHeight="1" x14ac:dyDescent="0.25">
      <c r="A35" s="61">
        <v>44152</v>
      </c>
      <c r="B35" s="79">
        <v>0.8125</v>
      </c>
      <c r="C35" s="63">
        <v>4484.3999999999996</v>
      </c>
      <c r="D35" s="63">
        <v>4499.2</v>
      </c>
      <c r="E35" s="64">
        <v>1</v>
      </c>
      <c r="F35" s="64">
        <v>0.81</v>
      </c>
      <c r="G35" s="63">
        <v>14.800000000000182</v>
      </c>
      <c r="H35" s="64">
        <v>0.18999999999999995</v>
      </c>
      <c r="I35" s="67" t="s">
        <v>11</v>
      </c>
      <c r="J35" s="63" t="s">
        <v>77</v>
      </c>
      <c r="K35" s="63" t="s">
        <v>100</v>
      </c>
      <c r="L35" s="63" t="s">
        <v>101</v>
      </c>
      <c r="M35" s="63">
        <f t="shared" si="2"/>
        <v>147.63513513513328</v>
      </c>
      <c r="N35" s="70" t="s">
        <v>368</v>
      </c>
    </row>
    <row r="36" spans="1:16" s="91" customFormat="1" ht="14.1" customHeight="1" x14ac:dyDescent="0.25">
      <c r="A36" s="61">
        <v>44152</v>
      </c>
      <c r="B36" s="79">
        <v>0.5</v>
      </c>
      <c r="C36" s="63">
        <v>4424.2</v>
      </c>
      <c r="D36" s="63">
        <v>4484.3999999999996</v>
      </c>
      <c r="E36" s="64">
        <v>0.94</v>
      </c>
      <c r="F36" s="64">
        <v>0.28999999999999998</v>
      </c>
      <c r="G36" s="63">
        <v>60.199999999999818</v>
      </c>
      <c r="H36" s="64">
        <v>0.64999999999999991</v>
      </c>
      <c r="I36" s="67" t="s">
        <v>292</v>
      </c>
      <c r="J36" s="63" t="s">
        <v>77</v>
      </c>
      <c r="K36" s="63" t="s">
        <v>100</v>
      </c>
      <c r="L36" s="63" t="s">
        <v>101</v>
      </c>
      <c r="M36" s="63">
        <f t="shared" si="2"/>
        <v>124.1694352159472</v>
      </c>
      <c r="N36" s="70" t="s">
        <v>369</v>
      </c>
    </row>
    <row r="37" spans="1:16" s="91" customFormat="1" ht="14.1" customHeight="1" x14ac:dyDescent="0.25">
      <c r="A37" s="97">
        <v>44147</v>
      </c>
      <c r="B37" s="92">
        <v>0.41666666666666669</v>
      </c>
      <c r="C37" s="96">
        <v>4332</v>
      </c>
      <c r="D37" s="96">
        <v>4356</v>
      </c>
      <c r="E37" s="98">
        <v>0.98</v>
      </c>
      <c r="F37" s="98">
        <v>0.73</v>
      </c>
      <c r="G37" s="96">
        <v>25</v>
      </c>
      <c r="H37" s="98">
        <v>0.25</v>
      </c>
      <c r="I37" s="107" t="s">
        <v>290</v>
      </c>
      <c r="J37" s="91" t="s">
        <v>77</v>
      </c>
      <c r="K37" s="91" t="s">
        <v>100</v>
      </c>
      <c r="L37" s="91" t="s">
        <v>101</v>
      </c>
      <c r="M37" s="63">
        <f t="shared" si="2"/>
        <v>115</v>
      </c>
      <c r="N37" s="70" t="s">
        <v>370</v>
      </c>
      <c r="O37" s="63"/>
      <c r="P37" s="63"/>
    </row>
    <row r="38" spans="1:16" s="91" customFormat="1" ht="14.1" customHeight="1" x14ac:dyDescent="0.25">
      <c r="A38" s="83">
        <v>44142</v>
      </c>
      <c r="B38" s="92">
        <v>0.32291666666666669</v>
      </c>
      <c r="C38" s="82">
        <v>4356</v>
      </c>
      <c r="D38" s="82">
        <v>4390</v>
      </c>
      <c r="E38" s="85">
        <f>1</f>
        <v>1</v>
      </c>
      <c r="F38" s="85">
        <v>0.54</v>
      </c>
      <c r="G38" s="82">
        <f t="shared" ref="G38:G55" si="3">D38-C38</f>
        <v>34</v>
      </c>
      <c r="H38" s="85">
        <f t="shared" ref="H38:H55" si="4">E38-F38</f>
        <v>0.45999999999999996</v>
      </c>
      <c r="I38" s="78" t="s">
        <v>175</v>
      </c>
      <c r="J38" s="63" t="s">
        <v>77</v>
      </c>
      <c r="K38" s="63" t="s">
        <v>100</v>
      </c>
      <c r="L38" s="63" t="s">
        <v>101</v>
      </c>
      <c r="M38" s="63">
        <f t="shared" si="2"/>
        <v>155.58823529411762</v>
      </c>
      <c r="N38" s="70" t="s">
        <v>371</v>
      </c>
      <c r="O38" s="63"/>
      <c r="P38" s="63"/>
    </row>
    <row r="39" spans="1:16" s="91" customFormat="1" ht="14.1" customHeight="1" x14ac:dyDescent="0.25">
      <c r="A39" s="83">
        <v>44141</v>
      </c>
      <c r="B39" s="92">
        <v>0.51736111111111105</v>
      </c>
      <c r="C39" s="82">
        <v>4234</v>
      </c>
      <c r="D39" s="82">
        <v>4255</v>
      </c>
      <c r="E39" s="85">
        <v>0.96</v>
      </c>
      <c r="F39" s="85">
        <v>0.75</v>
      </c>
      <c r="G39" s="82">
        <f t="shared" si="3"/>
        <v>21</v>
      </c>
      <c r="H39" s="85">
        <f t="shared" si="4"/>
        <v>0.20999999999999996</v>
      </c>
      <c r="I39" s="78" t="s">
        <v>288</v>
      </c>
      <c r="J39" s="63" t="s">
        <v>77</v>
      </c>
      <c r="K39" s="63" t="s">
        <v>100</v>
      </c>
      <c r="L39" s="63" t="s">
        <v>101</v>
      </c>
      <c r="M39" s="63">
        <f t="shared" si="2"/>
        <v>114.99999999999997</v>
      </c>
      <c r="N39" s="70" t="s">
        <v>372</v>
      </c>
      <c r="O39" s="63"/>
      <c r="P39" s="63"/>
    </row>
    <row r="40" spans="1:16" s="91" customFormat="1" ht="14.1" customHeight="1" x14ac:dyDescent="0.25">
      <c r="A40" s="83">
        <v>44141</v>
      </c>
      <c r="B40" s="92">
        <v>0.32291666666666669</v>
      </c>
      <c r="C40" s="82">
        <v>4291</v>
      </c>
      <c r="D40" s="82">
        <v>4332</v>
      </c>
      <c r="E40" s="85">
        <f>1</f>
        <v>1</v>
      </c>
      <c r="F40" s="85">
        <v>0.49</v>
      </c>
      <c r="G40" s="82">
        <f t="shared" si="3"/>
        <v>41</v>
      </c>
      <c r="H40" s="85">
        <f t="shared" si="4"/>
        <v>0.51</v>
      </c>
      <c r="I40" s="78" t="s">
        <v>175</v>
      </c>
      <c r="J40" s="63" t="s">
        <v>77</v>
      </c>
      <c r="K40" s="63" t="s">
        <v>100</v>
      </c>
      <c r="L40" s="63" t="s">
        <v>101</v>
      </c>
      <c r="M40" s="63">
        <f t="shared" si="2"/>
        <v>143.04878048780489</v>
      </c>
      <c r="N40" s="70" t="s">
        <v>373</v>
      </c>
    </row>
    <row r="41" spans="1:16" s="91" customFormat="1" ht="14.1" customHeight="1" x14ac:dyDescent="0.25">
      <c r="A41" s="83">
        <v>44139</v>
      </c>
      <c r="B41" s="92">
        <v>0.33333333333333331</v>
      </c>
      <c r="C41" s="82">
        <v>4159.8</v>
      </c>
      <c r="D41" s="82">
        <v>4197</v>
      </c>
      <c r="E41" s="85">
        <f>0.96</f>
        <v>0.96</v>
      </c>
      <c r="F41" s="85">
        <v>0.62</v>
      </c>
      <c r="G41" s="82">
        <f t="shared" si="3"/>
        <v>37.199999999999818</v>
      </c>
      <c r="H41" s="85">
        <f t="shared" si="4"/>
        <v>0.33999999999999997</v>
      </c>
      <c r="I41" s="78" t="s">
        <v>175</v>
      </c>
      <c r="J41" s="63" t="s">
        <v>77</v>
      </c>
      <c r="K41" s="63" t="s">
        <v>100</v>
      </c>
      <c r="L41" s="63" t="s">
        <v>101</v>
      </c>
      <c r="M41" s="63">
        <f t="shared" si="2"/>
        <v>105.10752688172094</v>
      </c>
      <c r="N41" s="70" t="s">
        <v>374</v>
      </c>
      <c r="O41" s="63"/>
      <c r="P41" s="63"/>
    </row>
    <row r="42" spans="1:16" s="91" customFormat="1" ht="14.1" customHeight="1" x14ac:dyDescent="0.25">
      <c r="A42" s="83">
        <v>44139</v>
      </c>
      <c r="B42" s="92">
        <v>0.41666666666666669</v>
      </c>
      <c r="C42" s="82">
        <v>4197</v>
      </c>
      <c r="D42" s="82">
        <v>4234</v>
      </c>
      <c r="E42" s="85">
        <v>1</v>
      </c>
      <c r="F42" s="85">
        <v>0.51</v>
      </c>
      <c r="G42" s="82">
        <f t="shared" si="3"/>
        <v>37</v>
      </c>
      <c r="H42" s="85">
        <f t="shared" si="4"/>
        <v>0.49</v>
      </c>
      <c r="I42" s="78" t="s">
        <v>175</v>
      </c>
      <c r="J42" s="63" t="s">
        <v>77</v>
      </c>
      <c r="K42" s="63" t="s">
        <v>100</v>
      </c>
      <c r="L42" s="63" t="s">
        <v>101</v>
      </c>
      <c r="M42" s="63">
        <f t="shared" si="2"/>
        <v>152.29729729729729</v>
      </c>
      <c r="N42" s="70" t="s">
        <v>375</v>
      </c>
      <c r="O42" s="63"/>
      <c r="P42" s="63"/>
    </row>
    <row r="43" spans="1:16" s="91" customFormat="1" ht="14.1" customHeight="1" x14ac:dyDescent="0.25">
      <c r="A43" s="83">
        <v>44139</v>
      </c>
      <c r="B43" s="92">
        <v>0.32291666666666669</v>
      </c>
      <c r="C43" s="82">
        <v>4255</v>
      </c>
      <c r="D43" s="82">
        <v>4291</v>
      </c>
      <c r="E43" s="85">
        <f>1</f>
        <v>1</v>
      </c>
      <c r="F43" s="85">
        <v>0.54</v>
      </c>
      <c r="G43" s="82">
        <f t="shared" si="3"/>
        <v>36</v>
      </c>
      <c r="H43" s="85">
        <f t="shared" si="4"/>
        <v>0.45999999999999996</v>
      </c>
      <c r="I43" s="78" t="s">
        <v>175</v>
      </c>
      <c r="J43" s="63" t="s">
        <v>77</v>
      </c>
      <c r="K43" s="63" t="s">
        <v>100</v>
      </c>
      <c r="L43" s="63" t="s">
        <v>101</v>
      </c>
      <c r="M43" s="63">
        <f t="shared" si="2"/>
        <v>146.94444444444443</v>
      </c>
      <c r="N43" s="70" t="s">
        <v>376</v>
      </c>
    </row>
    <row r="44" spans="1:16" s="91" customFormat="1" ht="14.1" customHeight="1" x14ac:dyDescent="0.25">
      <c r="A44" s="83">
        <v>44133</v>
      </c>
      <c r="B44" s="92">
        <v>0.65625</v>
      </c>
      <c r="C44" s="82">
        <v>4113.2</v>
      </c>
      <c r="D44" s="82">
        <v>4159.8</v>
      </c>
      <c r="E44" s="85">
        <v>0.82</v>
      </c>
      <c r="F44" s="85">
        <v>0.35</v>
      </c>
      <c r="G44" s="82">
        <f t="shared" si="3"/>
        <v>46.600000000000364</v>
      </c>
      <c r="H44" s="85">
        <f t="shared" si="4"/>
        <v>0.47</v>
      </c>
      <c r="I44" s="78" t="s">
        <v>281</v>
      </c>
      <c r="J44" s="63" t="s">
        <v>77</v>
      </c>
      <c r="K44" s="63" t="s">
        <v>81</v>
      </c>
      <c r="L44" s="63"/>
      <c r="M44" s="63">
        <f t="shared" si="2"/>
        <v>115.98712446351838</v>
      </c>
      <c r="N44" s="70" t="s">
        <v>359</v>
      </c>
      <c r="O44" s="63"/>
      <c r="P44" s="63"/>
    </row>
    <row r="45" spans="1:16" s="91" customFormat="1" ht="14.1" customHeight="1" x14ac:dyDescent="0.25">
      <c r="A45" s="83">
        <v>44127</v>
      </c>
      <c r="B45" s="92">
        <v>0.34375</v>
      </c>
      <c r="C45" s="82">
        <v>4036</v>
      </c>
      <c r="D45" s="82">
        <v>4050.8</v>
      </c>
      <c r="E45" s="85">
        <v>1</v>
      </c>
      <c r="F45" s="85">
        <v>0.82</v>
      </c>
      <c r="G45" s="82">
        <f t="shared" si="3"/>
        <v>14.800000000000182</v>
      </c>
      <c r="H45" s="85">
        <f t="shared" si="4"/>
        <v>0.18000000000000005</v>
      </c>
      <c r="I45" s="78" t="s">
        <v>186</v>
      </c>
      <c r="J45" s="63" t="s">
        <v>77</v>
      </c>
      <c r="K45" s="63" t="s">
        <v>100</v>
      </c>
      <c r="L45" s="63" t="s">
        <v>101</v>
      </c>
      <c r="M45" s="63">
        <f t="shared" si="2"/>
        <v>139.86486486486319</v>
      </c>
      <c r="N45" s="70" t="s">
        <v>360</v>
      </c>
      <c r="O45" s="63"/>
      <c r="P45" s="63"/>
    </row>
    <row r="46" spans="1:16" s="91" customFormat="1" ht="14.1" customHeight="1" x14ac:dyDescent="0.25">
      <c r="A46" s="83">
        <v>44127</v>
      </c>
      <c r="B46" s="92">
        <v>0.5</v>
      </c>
      <c r="C46" s="82">
        <v>4050.8</v>
      </c>
      <c r="D46" s="82">
        <v>4076.8</v>
      </c>
      <c r="E46" s="85">
        <v>0.82</v>
      </c>
      <c r="F46" s="85">
        <v>0.5</v>
      </c>
      <c r="G46" s="82">
        <f t="shared" si="3"/>
        <v>26</v>
      </c>
      <c r="H46" s="85">
        <f t="shared" si="4"/>
        <v>0.31999999999999995</v>
      </c>
      <c r="I46" s="78" t="s">
        <v>120</v>
      </c>
      <c r="J46" s="63" t="s">
        <v>77</v>
      </c>
      <c r="K46" s="63" t="s">
        <v>100</v>
      </c>
      <c r="L46" s="63" t="s">
        <v>101</v>
      </c>
      <c r="M46" s="63">
        <f t="shared" si="2"/>
        <v>141.53846153846149</v>
      </c>
      <c r="N46" s="70" t="s">
        <v>361</v>
      </c>
      <c r="O46" s="63"/>
      <c r="P46" s="63"/>
    </row>
    <row r="47" spans="1:16" s="91" customFormat="1" ht="14.1" customHeight="1" x14ac:dyDescent="0.25">
      <c r="A47" s="83">
        <v>44127</v>
      </c>
      <c r="B47" s="92">
        <v>0.60416666666666663</v>
      </c>
      <c r="C47" s="82">
        <v>4076.8</v>
      </c>
      <c r="D47" s="82">
        <v>4100.5</v>
      </c>
      <c r="E47" s="85">
        <v>0.7</v>
      </c>
      <c r="F47" s="85">
        <v>0.44</v>
      </c>
      <c r="G47" s="82">
        <f t="shared" si="3"/>
        <v>23.699999999999818</v>
      </c>
      <c r="H47" s="85">
        <f t="shared" si="4"/>
        <v>0.25999999999999995</v>
      </c>
      <c r="I47" s="78" t="s">
        <v>276</v>
      </c>
      <c r="J47" s="63" t="s">
        <v>77</v>
      </c>
      <c r="K47" s="63" t="s">
        <v>100</v>
      </c>
      <c r="L47" s="63" t="s">
        <v>101</v>
      </c>
      <c r="M47" s="63">
        <f t="shared" si="2"/>
        <v>126.16033755274356</v>
      </c>
      <c r="N47" s="70" t="s">
        <v>362</v>
      </c>
      <c r="O47" s="63"/>
      <c r="P47" s="63"/>
    </row>
    <row r="48" spans="1:16" s="91" customFormat="1" ht="14.1" customHeight="1" x14ac:dyDescent="0.25">
      <c r="A48" s="83">
        <v>44127</v>
      </c>
      <c r="B48" s="92">
        <v>0.64583333333333337</v>
      </c>
      <c r="C48" s="82">
        <v>4100.5</v>
      </c>
      <c r="D48" s="82">
        <v>4113.2</v>
      </c>
      <c r="E48" s="85">
        <v>0.86</v>
      </c>
      <c r="F48" s="85">
        <v>0.72</v>
      </c>
      <c r="G48" s="82">
        <f t="shared" si="3"/>
        <v>12.699999999999818</v>
      </c>
      <c r="H48" s="85">
        <f t="shared" si="4"/>
        <v>0.14000000000000001</v>
      </c>
      <c r="I48" s="78" t="s">
        <v>165</v>
      </c>
      <c r="J48" s="63" t="s">
        <v>77</v>
      </c>
      <c r="K48" s="63" t="s">
        <v>100</v>
      </c>
      <c r="L48" s="63" t="s">
        <v>101</v>
      </c>
      <c r="M48" s="63">
        <f t="shared" si="2"/>
        <v>126.77165354330891</v>
      </c>
      <c r="N48" s="70" t="s">
        <v>363</v>
      </c>
      <c r="O48" s="63"/>
      <c r="P48" s="63"/>
    </row>
    <row r="49" spans="1:16" s="91" customFormat="1" ht="14.1" customHeight="1" x14ac:dyDescent="0.25">
      <c r="A49" s="83">
        <v>44126</v>
      </c>
      <c r="B49" s="92">
        <v>0.33333333333333331</v>
      </c>
      <c r="C49" s="82">
        <v>4006.3</v>
      </c>
      <c r="D49" s="82">
        <v>4021.1</v>
      </c>
      <c r="E49" s="85">
        <v>1</v>
      </c>
      <c r="F49" s="85">
        <v>0.85</v>
      </c>
      <c r="G49" s="82">
        <f t="shared" si="3"/>
        <v>14.799999999999727</v>
      </c>
      <c r="H49" s="85">
        <f t="shared" si="4"/>
        <v>0.15000000000000002</v>
      </c>
      <c r="I49" s="78" t="s">
        <v>186</v>
      </c>
      <c r="J49" s="63" t="s">
        <v>77</v>
      </c>
      <c r="K49" s="63" t="s">
        <v>100</v>
      </c>
      <c r="L49" s="63" t="s">
        <v>101</v>
      </c>
      <c r="M49" s="63">
        <f t="shared" si="2"/>
        <v>116.55405405405622</v>
      </c>
      <c r="N49" s="70" t="s">
        <v>364</v>
      </c>
    </row>
    <row r="50" spans="1:16" s="91" customFormat="1" ht="14.1" customHeight="1" x14ac:dyDescent="0.25">
      <c r="A50" s="83">
        <v>44126</v>
      </c>
      <c r="B50" s="92">
        <v>0.80208333333333337</v>
      </c>
      <c r="C50" s="82">
        <v>4021.1</v>
      </c>
      <c r="D50" s="82">
        <v>4036</v>
      </c>
      <c r="E50" s="85">
        <v>0.85</v>
      </c>
      <c r="F50" s="85">
        <v>0.67</v>
      </c>
      <c r="G50" s="82">
        <f t="shared" si="3"/>
        <v>14.900000000000091</v>
      </c>
      <c r="H50" s="85">
        <f t="shared" si="4"/>
        <v>0.17999999999999994</v>
      </c>
      <c r="I50" s="78" t="s">
        <v>11</v>
      </c>
      <c r="J50" s="63" t="s">
        <v>77</v>
      </c>
      <c r="K50" s="63" t="s">
        <v>100</v>
      </c>
      <c r="L50" s="63" t="s">
        <v>101</v>
      </c>
      <c r="M50" s="63">
        <f t="shared" si="2"/>
        <v>138.9261744966434</v>
      </c>
      <c r="N50" s="70" t="s">
        <v>365</v>
      </c>
      <c r="O50" s="63"/>
      <c r="P50" s="63"/>
    </row>
    <row r="51" spans="1:16" s="91" customFormat="1" ht="14.1" customHeight="1" x14ac:dyDescent="0.25">
      <c r="A51" s="83">
        <v>44125</v>
      </c>
      <c r="B51" s="92">
        <v>0.33333333333333331</v>
      </c>
      <c r="C51" s="82">
        <v>3945</v>
      </c>
      <c r="D51" s="82">
        <v>3976</v>
      </c>
      <c r="E51" s="85">
        <f>0.7</f>
        <v>0.7</v>
      </c>
      <c r="F51" s="85">
        <v>0.35</v>
      </c>
      <c r="G51" s="82">
        <f t="shared" si="3"/>
        <v>31</v>
      </c>
      <c r="H51" s="85">
        <f t="shared" si="4"/>
        <v>0.35</v>
      </c>
      <c r="I51" s="78" t="s">
        <v>175</v>
      </c>
      <c r="J51" s="63" t="s">
        <v>77</v>
      </c>
      <c r="K51" s="63" t="s">
        <v>100</v>
      </c>
      <c r="L51" s="63" t="s">
        <v>101</v>
      </c>
      <c r="M51" s="63">
        <f t="shared" si="2"/>
        <v>129.83870967741933</v>
      </c>
      <c r="N51" s="70" t="s">
        <v>366</v>
      </c>
    </row>
    <row r="52" spans="1:16" s="91" customFormat="1" ht="14.1" customHeight="1" x14ac:dyDescent="0.25">
      <c r="A52" s="83">
        <v>44125</v>
      </c>
      <c r="B52" s="92">
        <v>0.79166666666666663</v>
      </c>
      <c r="C52" s="82">
        <v>3976</v>
      </c>
      <c r="D52" s="82">
        <v>3991</v>
      </c>
      <c r="E52" s="85">
        <f>0.7</f>
        <v>0.7</v>
      </c>
      <c r="F52" s="85">
        <v>0.54</v>
      </c>
      <c r="G52" s="82">
        <f t="shared" si="3"/>
        <v>15</v>
      </c>
      <c r="H52" s="85">
        <f t="shared" si="4"/>
        <v>0.15999999999999992</v>
      </c>
      <c r="I52" s="78" t="s">
        <v>175</v>
      </c>
      <c r="J52" s="63" t="s">
        <v>77</v>
      </c>
      <c r="K52" s="63" t="s">
        <v>100</v>
      </c>
      <c r="L52" s="63" t="s">
        <v>101</v>
      </c>
      <c r="M52" s="63">
        <f t="shared" si="2"/>
        <v>122.6666666666666</v>
      </c>
      <c r="N52" s="70" t="s">
        <v>367</v>
      </c>
      <c r="O52" s="63"/>
      <c r="P52" s="63"/>
    </row>
    <row r="53" spans="1:16" s="91" customFormat="1" ht="14.1" customHeight="1" x14ac:dyDescent="0.25">
      <c r="A53" s="83">
        <v>44125</v>
      </c>
      <c r="B53" s="92">
        <v>0.80208333333333337</v>
      </c>
      <c r="C53" s="82">
        <v>3991.5</v>
      </c>
      <c r="D53" s="82">
        <v>4006.3</v>
      </c>
      <c r="E53" s="85">
        <v>0.94</v>
      </c>
      <c r="F53" s="85">
        <v>0.79</v>
      </c>
      <c r="G53" s="82">
        <f t="shared" si="3"/>
        <v>14.800000000000182</v>
      </c>
      <c r="H53" s="85">
        <f t="shared" si="4"/>
        <v>0.14999999999999991</v>
      </c>
      <c r="I53" s="78" t="s">
        <v>11</v>
      </c>
      <c r="J53" s="63" t="s">
        <v>77</v>
      </c>
      <c r="K53" s="63" t="s">
        <v>100</v>
      </c>
      <c r="L53" s="63" t="s">
        <v>101</v>
      </c>
      <c r="M53" s="63">
        <f t="shared" si="2"/>
        <v>116.55405405405256</v>
      </c>
      <c r="N53" s="70" t="s">
        <v>368</v>
      </c>
    </row>
    <row r="54" spans="1:16" s="91" customFormat="1" ht="14.1" customHeight="1" x14ac:dyDescent="0.25">
      <c r="A54" s="83">
        <v>44124</v>
      </c>
      <c r="B54" s="92">
        <v>0.34375</v>
      </c>
      <c r="C54" s="82">
        <v>3877.6</v>
      </c>
      <c r="D54" s="82">
        <v>3892.4</v>
      </c>
      <c r="E54" s="85">
        <v>1</v>
      </c>
      <c r="F54" s="85">
        <v>0.81</v>
      </c>
      <c r="G54" s="82">
        <f t="shared" si="3"/>
        <v>14.800000000000182</v>
      </c>
      <c r="H54" s="85">
        <f t="shared" si="4"/>
        <v>0.18999999999999995</v>
      </c>
      <c r="I54" s="78" t="s">
        <v>186</v>
      </c>
      <c r="J54" s="63" t="s">
        <v>77</v>
      </c>
      <c r="K54" s="63" t="s">
        <v>100</v>
      </c>
      <c r="L54" s="63" t="s">
        <v>101</v>
      </c>
      <c r="M54" s="63">
        <f t="shared" si="2"/>
        <v>147.63513513513328</v>
      </c>
      <c r="N54" s="70" t="s">
        <v>369</v>
      </c>
      <c r="O54" s="63"/>
      <c r="P54" s="63"/>
    </row>
    <row r="55" spans="1:16" s="91" customFormat="1" ht="14.1" customHeight="1" x14ac:dyDescent="0.25">
      <c r="A55" s="83">
        <v>44124</v>
      </c>
      <c r="B55" s="92">
        <v>0.58333333333333337</v>
      </c>
      <c r="C55" s="82">
        <v>3892.4</v>
      </c>
      <c r="D55" s="82">
        <v>3945</v>
      </c>
      <c r="E55" s="84">
        <v>0.84</v>
      </c>
      <c r="F55" s="85">
        <v>0.3</v>
      </c>
      <c r="G55" s="82">
        <f t="shared" si="3"/>
        <v>52.599999999999909</v>
      </c>
      <c r="H55" s="84">
        <f t="shared" si="4"/>
        <v>0.54</v>
      </c>
      <c r="I55" s="78" t="s">
        <v>265</v>
      </c>
      <c r="J55" s="82" t="s">
        <v>77</v>
      </c>
      <c r="K55" s="82" t="s">
        <v>100</v>
      </c>
      <c r="L55" s="82"/>
      <c r="M55" s="63">
        <f t="shared" si="2"/>
        <v>118.06083650190135</v>
      </c>
      <c r="N55" s="70" t="s">
        <v>370</v>
      </c>
      <c r="O55" s="63"/>
      <c r="P55" s="63"/>
    </row>
    <row r="56" spans="1:16" s="91" customFormat="1" ht="14.1" customHeight="1" x14ac:dyDescent="0.25">
      <c r="A56" s="83">
        <v>44124</v>
      </c>
      <c r="B56" s="92">
        <v>0.59375</v>
      </c>
      <c r="C56" s="82">
        <v>3892.4</v>
      </c>
      <c r="D56" s="82">
        <v>3945</v>
      </c>
      <c r="E56" s="85">
        <v>0.84</v>
      </c>
      <c r="F56" s="85">
        <v>0.3</v>
      </c>
      <c r="G56" s="82">
        <v>52.599999999999909</v>
      </c>
      <c r="H56" s="85">
        <v>0.54</v>
      </c>
      <c r="I56" s="78" t="s">
        <v>266</v>
      </c>
      <c r="J56" s="63" t="s">
        <v>77</v>
      </c>
      <c r="K56" s="63" t="s">
        <v>81</v>
      </c>
      <c r="L56" s="63"/>
      <c r="M56" s="63">
        <f t="shared" si="2"/>
        <v>118.06083650190135</v>
      </c>
      <c r="N56" s="70" t="s">
        <v>371</v>
      </c>
      <c r="O56" s="63"/>
      <c r="P56" s="63"/>
    </row>
    <row r="57" spans="1:16" s="91" customFormat="1" ht="14.1" customHeight="1" x14ac:dyDescent="0.25">
      <c r="A57" s="83">
        <v>44123</v>
      </c>
      <c r="B57" s="92">
        <v>0.33333333333333331</v>
      </c>
      <c r="C57" s="82">
        <v>3726.1</v>
      </c>
      <c r="D57" s="82">
        <v>3756</v>
      </c>
      <c r="E57" s="85">
        <f>F58</f>
        <v>0.55000000000000004</v>
      </c>
      <c r="F57" s="85">
        <v>0.25</v>
      </c>
      <c r="G57" s="82">
        <f>D57-C57</f>
        <v>29.900000000000091</v>
      </c>
      <c r="H57" s="85">
        <f>E57-F57</f>
        <v>0.30000000000000004</v>
      </c>
      <c r="I57" s="78" t="s">
        <v>175</v>
      </c>
      <c r="J57" s="63" t="s">
        <v>77</v>
      </c>
      <c r="K57" s="63" t="s">
        <v>100</v>
      </c>
      <c r="L57" s="63" t="s">
        <v>101</v>
      </c>
      <c r="M57" s="63">
        <f t="shared" si="2"/>
        <v>115.38461538461506</v>
      </c>
      <c r="N57" s="70" t="s">
        <v>372</v>
      </c>
      <c r="O57" s="63"/>
      <c r="P57" s="63"/>
    </row>
    <row r="58" spans="1:16" s="91" customFormat="1" ht="14.1" customHeight="1" x14ac:dyDescent="0.25">
      <c r="A58" s="83">
        <v>44123</v>
      </c>
      <c r="B58" s="92">
        <v>0.33333333333333331</v>
      </c>
      <c r="C58" s="82">
        <v>3756</v>
      </c>
      <c r="D58" s="82">
        <v>3800</v>
      </c>
      <c r="E58" s="85">
        <f>1</f>
        <v>1</v>
      </c>
      <c r="F58" s="85">
        <v>0.55000000000000004</v>
      </c>
      <c r="G58" s="82">
        <f>D58-C58</f>
        <v>44</v>
      </c>
      <c r="H58" s="85">
        <f>E58-F58</f>
        <v>0.44999999999999996</v>
      </c>
      <c r="I58" s="78" t="s">
        <v>175</v>
      </c>
      <c r="J58" s="63" t="s">
        <v>77</v>
      </c>
      <c r="K58" s="63" t="s">
        <v>100</v>
      </c>
      <c r="L58" s="63" t="s">
        <v>101</v>
      </c>
      <c r="M58" s="63">
        <f t="shared" si="2"/>
        <v>117.61363636363636</v>
      </c>
      <c r="N58" s="70" t="s">
        <v>373</v>
      </c>
      <c r="O58" s="63"/>
      <c r="P58" s="63"/>
    </row>
    <row r="59" spans="1:16" s="91" customFormat="1" ht="14.1" customHeight="1" x14ac:dyDescent="0.25">
      <c r="A59" s="83">
        <v>44123</v>
      </c>
      <c r="B59" s="92">
        <v>0.47916666666666669</v>
      </c>
      <c r="C59" s="82">
        <v>3789.8</v>
      </c>
      <c r="D59" s="82">
        <v>3815.2</v>
      </c>
      <c r="E59" s="85">
        <v>0.91</v>
      </c>
      <c r="F59" s="85">
        <v>0.56000000000000005</v>
      </c>
      <c r="G59" s="82">
        <v>25.399999999999636</v>
      </c>
      <c r="H59" s="85">
        <v>0.35</v>
      </c>
      <c r="I59" s="78" t="s">
        <v>167</v>
      </c>
      <c r="J59" s="63" t="s">
        <v>77</v>
      </c>
      <c r="K59" s="63" t="s">
        <v>100</v>
      </c>
      <c r="L59" s="63" t="s">
        <v>89</v>
      </c>
      <c r="M59" s="63">
        <f t="shared" si="2"/>
        <v>158.46456692913611</v>
      </c>
      <c r="N59" s="70" t="s">
        <v>374</v>
      </c>
      <c r="O59" s="63"/>
      <c r="P59" s="63"/>
    </row>
    <row r="60" spans="1:16" s="91" customFormat="1" ht="14.1" customHeight="1" x14ac:dyDescent="0.25">
      <c r="A60" s="83">
        <v>44123</v>
      </c>
      <c r="B60" s="92">
        <v>0.58333333333333337</v>
      </c>
      <c r="C60" s="82">
        <v>3815.2</v>
      </c>
      <c r="D60" s="82">
        <v>3862.8</v>
      </c>
      <c r="E60" s="85">
        <v>0.87</v>
      </c>
      <c r="F60" s="85">
        <v>0.34</v>
      </c>
      <c r="G60" s="82">
        <v>47.600000000000364</v>
      </c>
      <c r="H60" s="85">
        <v>0.53</v>
      </c>
      <c r="I60" s="78" t="s">
        <v>262</v>
      </c>
      <c r="J60" s="63" t="s">
        <v>77</v>
      </c>
      <c r="K60" s="63" t="s">
        <v>81</v>
      </c>
      <c r="L60" s="63"/>
      <c r="M60" s="63">
        <f t="shared" si="2"/>
        <v>128.04621848739401</v>
      </c>
      <c r="N60" s="70" t="s">
        <v>375</v>
      </c>
      <c r="O60" s="63"/>
      <c r="P60" s="63"/>
    </row>
    <row r="61" spans="1:16" s="91" customFormat="1" ht="14.1" customHeight="1" x14ac:dyDescent="0.25">
      <c r="A61" s="83">
        <v>44123</v>
      </c>
      <c r="B61" s="92">
        <v>0.75</v>
      </c>
      <c r="C61" s="82">
        <v>3862.9</v>
      </c>
      <c r="D61" s="82">
        <v>3877.6</v>
      </c>
      <c r="E61" s="85">
        <v>0.44</v>
      </c>
      <c r="F61" s="85">
        <v>0.27</v>
      </c>
      <c r="G61" s="82">
        <f>D61-C61</f>
        <v>14.699999999999818</v>
      </c>
      <c r="H61" s="85">
        <f>E61-F61</f>
        <v>0.16999999999999998</v>
      </c>
      <c r="I61" s="78" t="s">
        <v>11</v>
      </c>
      <c r="J61" s="63" t="s">
        <v>77</v>
      </c>
      <c r="K61" s="63" t="s">
        <v>100</v>
      </c>
      <c r="L61" s="63" t="s">
        <v>101</v>
      </c>
      <c r="M61" s="63">
        <f t="shared" si="2"/>
        <v>132.99319727891321</v>
      </c>
      <c r="N61" s="70" t="s">
        <v>376</v>
      </c>
      <c r="O61" s="63"/>
      <c r="P61" s="63"/>
    </row>
    <row r="62" spans="1:16" s="91" customFormat="1" ht="14.1" customHeight="1" x14ac:dyDescent="0.25">
      <c r="A62" s="83">
        <v>44120</v>
      </c>
      <c r="B62" s="92">
        <v>0.33333333333333331</v>
      </c>
      <c r="C62" s="82">
        <v>3656.5</v>
      </c>
      <c r="D62" s="82">
        <v>3672.1</v>
      </c>
      <c r="E62" s="85">
        <v>1</v>
      </c>
      <c r="F62" s="85">
        <v>0.8</v>
      </c>
      <c r="G62" s="82">
        <v>15.599999999999909</v>
      </c>
      <c r="H62" s="85">
        <v>0.19999999999999996</v>
      </c>
      <c r="I62" s="78" t="s">
        <v>186</v>
      </c>
      <c r="J62" s="63" t="s">
        <v>77</v>
      </c>
      <c r="K62" s="63" t="s">
        <v>100</v>
      </c>
      <c r="L62" s="63" t="s">
        <v>101</v>
      </c>
      <c r="M62" s="63">
        <f t="shared" si="2"/>
        <v>147.43589743589826</v>
      </c>
      <c r="N62" s="70" t="s">
        <v>359</v>
      </c>
      <c r="O62" s="63"/>
      <c r="P62" s="63"/>
    </row>
    <row r="63" spans="1:16" s="91" customFormat="1" ht="14.1" customHeight="1" x14ac:dyDescent="0.25">
      <c r="A63" s="83">
        <v>44120</v>
      </c>
      <c r="B63" s="92">
        <v>0.375</v>
      </c>
      <c r="C63" s="82">
        <v>3672.1</v>
      </c>
      <c r="D63" s="82">
        <v>3697.8</v>
      </c>
      <c r="E63" s="85">
        <v>0.8</v>
      </c>
      <c r="F63" s="85">
        <v>0.53</v>
      </c>
      <c r="G63" s="82">
        <v>25.700000000000273</v>
      </c>
      <c r="H63" s="85">
        <v>0.27</v>
      </c>
      <c r="I63" s="78" t="s">
        <v>259</v>
      </c>
      <c r="J63" s="63" t="s">
        <v>77</v>
      </c>
      <c r="K63" s="63" t="s">
        <v>100</v>
      </c>
      <c r="L63" s="63"/>
      <c r="M63" s="63">
        <f t="shared" si="2"/>
        <v>120.81712062256683</v>
      </c>
      <c r="N63" s="70" t="s">
        <v>360</v>
      </c>
      <c r="O63" s="63"/>
      <c r="P63" s="63"/>
    </row>
    <row r="64" spans="1:16" s="91" customFormat="1" ht="14.1" customHeight="1" x14ac:dyDescent="0.25">
      <c r="A64" s="83">
        <v>44120</v>
      </c>
      <c r="B64" s="92">
        <v>0.58333333333333337</v>
      </c>
      <c r="C64" s="82">
        <v>3697.6</v>
      </c>
      <c r="D64" s="82">
        <v>3726.1</v>
      </c>
      <c r="E64" s="85">
        <v>1</v>
      </c>
      <c r="F64" s="85">
        <v>0.75</v>
      </c>
      <c r="G64" s="82">
        <v>28.5</v>
      </c>
      <c r="H64" s="85">
        <v>0.25</v>
      </c>
      <c r="I64" s="78" t="s">
        <v>260</v>
      </c>
      <c r="J64" s="63" t="s">
        <v>77</v>
      </c>
      <c r="K64" s="63" t="s">
        <v>100</v>
      </c>
      <c r="L64" s="63"/>
      <c r="M64" s="63">
        <f t="shared" si="2"/>
        <v>100.87719298245614</v>
      </c>
      <c r="N64" s="70" t="s">
        <v>361</v>
      </c>
      <c r="O64" s="63"/>
      <c r="P64" s="63"/>
    </row>
    <row r="65" spans="1:16" s="63" customFormat="1" ht="14.1" customHeight="1" x14ac:dyDescent="0.25">
      <c r="A65" s="83">
        <v>44119</v>
      </c>
      <c r="B65" s="92">
        <v>0.79166666666666663</v>
      </c>
      <c r="C65" s="82">
        <v>3641.6</v>
      </c>
      <c r="D65" s="82">
        <v>3656.5</v>
      </c>
      <c r="E65" s="85">
        <v>0.77</v>
      </c>
      <c r="F65" s="85">
        <v>0.59</v>
      </c>
      <c r="G65" s="82">
        <v>14.900000000000091</v>
      </c>
      <c r="H65" s="85">
        <v>0.18000000000000005</v>
      </c>
      <c r="I65" s="78" t="s">
        <v>11</v>
      </c>
      <c r="J65" s="63" t="s">
        <v>77</v>
      </c>
      <c r="K65" s="63" t="s">
        <v>100</v>
      </c>
      <c r="L65" s="63" t="s">
        <v>101</v>
      </c>
      <c r="M65" s="63">
        <f t="shared" si="2"/>
        <v>138.92617449664348</v>
      </c>
      <c r="N65" s="70" t="s">
        <v>362</v>
      </c>
    </row>
    <row r="66" spans="1:16" s="63" customFormat="1" ht="14.1" customHeight="1" x14ac:dyDescent="0.25">
      <c r="A66" s="83">
        <v>44118</v>
      </c>
      <c r="B66" s="92">
        <v>0.5</v>
      </c>
      <c r="C66" s="82">
        <v>3503.9</v>
      </c>
      <c r="D66" s="82">
        <v>3529.4</v>
      </c>
      <c r="E66" s="85">
        <v>1</v>
      </c>
      <c r="F66" s="85">
        <v>0.68</v>
      </c>
      <c r="G66" s="82">
        <v>25.5</v>
      </c>
      <c r="H66" s="85">
        <v>0.31999999999999995</v>
      </c>
      <c r="I66" s="78" t="s">
        <v>255</v>
      </c>
      <c r="J66" s="63" t="s">
        <v>77</v>
      </c>
      <c r="K66" s="63" t="s">
        <v>100</v>
      </c>
      <c r="L66" s="63" t="s">
        <v>101</v>
      </c>
      <c r="M66" s="63">
        <f t="shared" si="2"/>
        <v>144.31372549019605</v>
      </c>
      <c r="N66" s="70" t="s">
        <v>363</v>
      </c>
    </row>
    <row r="67" spans="1:16" s="63" customFormat="1" ht="14.1" customHeight="1" x14ac:dyDescent="0.25">
      <c r="A67" s="83">
        <v>44118</v>
      </c>
      <c r="B67" s="92">
        <v>0.65625</v>
      </c>
      <c r="C67" s="82">
        <v>3568.4</v>
      </c>
      <c r="D67" s="82">
        <v>3595.5</v>
      </c>
      <c r="E67" s="85">
        <v>1</v>
      </c>
      <c r="F67" s="85">
        <v>0.64</v>
      </c>
      <c r="G67" s="82">
        <v>27.099999999999909</v>
      </c>
      <c r="H67" s="85">
        <v>0.36</v>
      </c>
      <c r="I67" s="78" t="s">
        <v>196</v>
      </c>
      <c r="J67" s="63" t="s">
        <v>77</v>
      </c>
      <c r="K67" s="63" t="s">
        <v>100</v>
      </c>
      <c r="M67" s="63">
        <f t="shared" si="2"/>
        <v>152.76752767527728</v>
      </c>
      <c r="N67" s="70" t="s">
        <v>364</v>
      </c>
    </row>
    <row r="68" spans="1:16" s="63" customFormat="1" ht="14.1" customHeight="1" x14ac:dyDescent="0.25">
      <c r="A68" s="83">
        <v>44113</v>
      </c>
      <c r="B68" s="92">
        <v>0.3125</v>
      </c>
      <c r="C68" s="82">
        <v>3429.5</v>
      </c>
      <c r="D68" s="82">
        <v>3469.9</v>
      </c>
      <c r="E68" s="85">
        <v>1</v>
      </c>
      <c r="F68" s="85">
        <v>0.56999999999999995</v>
      </c>
      <c r="G68" s="82">
        <v>40.400000000000091</v>
      </c>
      <c r="H68" s="85">
        <v>0.43000000000000005</v>
      </c>
      <c r="I68" s="78" t="s">
        <v>253</v>
      </c>
      <c r="J68" s="63" t="s">
        <v>77</v>
      </c>
      <c r="K68" s="63" t="s">
        <v>100</v>
      </c>
      <c r="M68" s="63">
        <f t="shared" si="2"/>
        <v>122.40099009900963</v>
      </c>
      <c r="N68" s="70" t="s">
        <v>365</v>
      </c>
    </row>
    <row r="69" spans="1:16" s="63" customFormat="1" ht="14.1" customHeight="1" x14ac:dyDescent="0.25">
      <c r="A69" s="83">
        <v>44113</v>
      </c>
      <c r="B69" s="92">
        <v>0.64583333333333337</v>
      </c>
      <c r="C69" s="82">
        <v>3469.9</v>
      </c>
      <c r="D69" s="82">
        <v>3503.9</v>
      </c>
      <c r="E69" s="85">
        <v>0.61</v>
      </c>
      <c r="F69" s="85">
        <v>0.17</v>
      </c>
      <c r="G69" s="82">
        <v>34</v>
      </c>
      <c r="H69" s="85">
        <v>0.43999999999999995</v>
      </c>
      <c r="I69" s="78" t="s">
        <v>196</v>
      </c>
      <c r="J69" s="63" t="s">
        <v>77</v>
      </c>
      <c r="K69" s="63" t="s">
        <v>100</v>
      </c>
      <c r="M69" s="63">
        <f t="shared" si="2"/>
        <v>148.8235294117647</v>
      </c>
      <c r="N69" s="70" t="s">
        <v>366</v>
      </c>
    </row>
    <row r="70" spans="1:16" s="63" customFormat="1" ht="14.1" customHeight="1" x14ac:dyDescent="0.25">
      <c r="A70" s="83">
        <v>44111</v>
      </c>
      <c r="B70" s="92">
        <v>0.45833333333333331</v>
      </c>
      <c r="C70" s="82">
        <v>3402.7</v>
      </c>
      <c r="D70" s="82">
        <v>3429.5</v>
      </c>
      <c r="E70" s="85">
        <v>1</v>
      </c>
      <c r="F70" s="85">
        <v>0.64</v>
      </c>
      <c r="G70" s="82">
        <v>26.800000000000182</v>
      </c>
      <c r="H70" s="85">
        <v>0.36</v>
      </c>
      <c r="I70" s="78" t="s">
        <v>250</v>
      </c>
      <c r="J70" s="63" t="s">
        <v>77</v>
      </c>
      <c r="K70" s="63" t="s">
        <v>100</v>
      </c>
      <c r="L70" s="63" t="s">
        <v>101</v>
      </c>
      <c r="M70" s="63">
        <f t="shared" si="2"/>
        <v>154.47761194029744</v>
      </c>
      <c r="N70" s="70" t="s">
        <v>367</v>
      </c>
    </row>
    <row r="71" spans="1:16" s="63" customFormat="1" ht="14.1" customHeight="1" x14ac:dyDescent="0.25">
      <c r="A71" s="83">
        <v>44110</v>
      </c>
      <c r="B71" s="92">
        <v>0.58333333333333337</v>
      </c>
      <c r="C71" s="82">
        <v>3377.4</v>
      </c>
      <c r="D71" s="82">
        <v>3402.7</v>
      </c>
      <c r="E71" s="85">
        <v>0.85</v>
      </c>
      <c r="F71" s="85">
        <v>0.57999999999999996</v>
      </c>
      <c r="G71" s="82">
        <v>25.299999999999727</v>
      </c>
      <c r="H71" s="85">
        <v>0.27</v>
      </c>
      <c r="I71" s="78" t="s">
        <v>141</v>
      </c>
      <c r="J71" s="63" t="s">
        <v>77</v>
      </c>
      <c r="K71" s="63" t="s">
        <v>100</v>
      </c>
      <c r="L71" s="63" t="s">
        <v>101</v>
      </c>
      <c r="M71" s="63">
        <f t="shared" si="2"/>
        <v>122.72727272727407</v>
      </c>
      <c r="N71" s="70" t="s">
        <v>368</v>
      </c>
    </row>
    <row r="72" spans="1:16" s="63" customFormat="1" ht="14.1" customHeight="1" x14ac:dyDescent="0.25">
      <c r="A72" s="83">
        <v>44106</v>
      </c>
      <c r="B72" s="92">
        <v>0.35416666666666669</v>
      </c>
      <c r="C72" s="82">
        <v>3292.2</v>
      </c>
      <c r="D72" s="82">
        <v>3315.6</v>
      </c>
      <c r="E72" s="85">
        <v>1</v>
      </c>
      <c r="F72" s="85">
        <v>0.64</v>
      </c>
      <c r="G72" s="82">
        <v>23.400000000000091</v>
      </c>
      <c r="H72" s="85">
        <v>0.36</v>
      </c>
      <c r="I72" s="78" t="s">
        <v>224</v>
      </c>
      <c r="J72" s="63" t="s">
        <v>77</v>
      </c>
      <c r="K72" s="63" t="s">
        <v>100</v>
      </c>
      <c r="L72" s="63" t="s">
        <v>101</v>
      </c>
      <c r="M72" s="63">
        <f t="shared" si="2"/>
        <v>176.92307692307622</v>
      </c>
      <c r="N72" s="70" t="s">
        <v>369</v>
      </c>
    </row>
    <row r="73" spans="1:16" s="63" customFormat="1" ht="14.1" customHeight="1" x14ac:dyDescent="0.25">
      <c r="A73" s="83">
        <v>44106</v>
      </c>
      <c r="B73" s="92">
        <v>0.58333333333333337</v>
      </c>
      <c r="C73" s="82">
        <v>3315.6</v>
      </c>
      <c r="D73" s="82">
        <v>3366.5</v>
      </c>
      <c r="E73" s="85">
        <v>1</v>
      </c>
      <c r="F73" s="85">
        <v>0.44</v>
      </c>
      <c r="G73" s="82">
        <v>50.900000000000091</v>
      </c>
      <c r="H73" s="85">
        <v>0.56000000000000005</v>
      </c>
      <c r="I73" s="78" t="s">
        <v>248</v>
      </c>
      <c r="J73" s="63" t="s">
        <v>77</v>
      </c>
      <c r="K73" s="63" t="s">
        <v>100</v>
      </c>
      <c r="L73" s="63" t="s">
        <v>101</v>
      </c>
      <c r="M73" s="63">
        <f t="shared" si="2"/>
        <v>126.52259332023554</v>
      </c>
      <c r="N73" s="70" t="s">
        <v>370</v>
      </c>
    </row>
    <row r="74" spans="1:16" s="63" customFormat="1" ht="14.1" customHeight="1" x14ac:dyDescent="0.25">
      <c r="A74" s="83">
        <v>44105</v>
      </c>
      <c r="B74" s="92">
        <v>0.35416666666666669</v>
      </c>
      <c r="C74" s="82">
        <v>3262.7</v>
      </c>
      <c r="D74" s="82">
        <v>3277.4</v>
      </c>
      <c r="E74" s="85">
        <v>1</v>
      </c>
      <c r="F74" s="85">
        <v>0.83</v>
      </c>
      <c r="G74" s="82">
        <v>14.700000000000273</v>
      </c>
      <c r="H74" s="85">
        <v>0.17000000000000004</v>
      </c>
      <c r="I74" s="78" t="s">
        <v>186</v>
      </c>
      <c r="J74" s="63" t="s">
        <v>77</v>
      </c>
      <c r="K74" s="63" t="s">
        <v>100</v>
      </c>
      <c r="L74" s="63" t="s">
        <v>101</v>
      </c>
      <c r="M74" s="63">
        <f t="shared" si="2"/>
        <v>132.99319727890912</v>
      </c>
      <c r="N74" s="70" t="s">
        <v>371</v>
      </c>
      <c r="O74" s="91"/>
      <c r="P74" s="91"/>
    </row>
    <row r="75" spans="1:16" s="63" customFormat="1" ht="14.1" customHeight="1" x14ac:dyDescent="0.25">
      <c r="A75" s="83">
        <v>44105</v>
      </c>
      <c r="B75" s="92">
        <v>0.79166666666666663</v>
      </c>
      <c r="C75" s="82">
        <v>3277.4</v>
      </c>
      <c r="D75" s="82">
        <v>3292.2</v>
      </c>
      <c r="E75" s="85">
        <v>0.83</v>
      </c>
      <c r="F75" s="85">
        <v>0.65</v>
      </c>
      <c r="G75" s="82">
        <v>14.799999999999727</v>
      </c>
      <c r="H75" s="85">
        <v>0.17999999999999994</v>
      </c>
      <c r="I75" s="78" t="s">
        <v>11</v>
      </c>
      <c r="J75" s="63" t="s">
        <v>77</v>
      </c>
      <c r="K75" s="63" t="s">
        <v>100</v>
      </c>
      <c r="L75" s="63" t="s">
        <v>101</v>
      </c>
      <c r="M75" s="63">
        <f t="shared" si="2"/>
        <v>139.8648648648674</v>
      </c>
      <c r="N75" s="70" t="s">
        <v>372</v>
      </c>
    </row>
    <row r="76" spans="1:16" s="63" customFormat="1" ht="14.1" customHeight="1" x14ac:dyDescent="0.25">
      <c r="A76" s="83">
        <v>44104</v>
      </c>
      <c r="B76" s="92">
        <v>0.33333333333333331</v>
      </c>
      <c r="C76" s="82">
        <v>3168</v>
      </c>
      <c r="D76" s="82">
        <v>3197</v>
      </c>
      <c r="E76" s="85">
        <v>1</v>
      </c>
      <c r="F76" s="85">
        <v>0.68</v>
      </c>
      <c r="G76" s="82">
        <f>D76-C76</f>
        <v>29</v>
      </c>
      <c r="H76" s="85">
        <f>E76-F76</f>
        <v>0.31999999999999995</v>
      </c>
      <c r="I76" s="78" t="s">
        <v>175</v>
      </c>
      <c r="J76" s="63" t="s">
        <v>77</v>
      </c>
      <c r="K76" s="63" t="s">
        <v>100</v>
      </c>
      <c r="L76" s="63" t="s">
        <v>101</v>
      </c>
      <c r="M76" s="63">
        <f t="shared" si="2"/>
        <v>126.89655172413791</v>
      </c>
      <c r="N76" s="70" t="s">
        <v>373</v>
      </c>
    </row>
    <row r="77" spans="1:16" s="63" customFormat="1" ht="14.1" customHeight="1" x14ac:dyDescent="0.25">
      <c r="A77" s="83">
        <v>44104</v>
      </c>
      <c r="B77" s="92">
        <v>0.58333333333333337</v>
      </c>
      <c r="C77" s="82">
        <v>3197</v>
      </c>
      <c r="D77" s="82">
        <v>3222.8</v>
      </c>
      <c r="E77" s="85">
        <v>1</v>
      </c>
      <c r="F77" s="85">
        <v>0.76</v>
      </c>
      <c r="G77" s="82">
        <v>25.800000000000182</v>
      </c>
      <c r="H77" s="85">
        <v>0.24</v>
      </c>
      <c r="I77" s="78" t="s">
        <v>141</v>
      </c>
      <c r="J77" s="63" t="s">
        <v>77</v>
      </c>
      <c r="K77" s="63" t="s">
        <v>100</v>
      </c>
      <c r="L77" s="63" t="s">
        <v>101</v>
      </c>
      <c r="M77" s="63">
        <f t="shared" si="2"/>
        <v>106.97674418604575</v>
      </c>
      <c r="N77" s="70" t="s">
        <v>374</v>
      </c>
    </row>
    <row r="78" spans="1:16" s="63" customFormat="1" ht="14.1" customHeight="1" x14ac:dyDescent="0.25">
      <c r="A78" s="83">
        <v>44104</v>
      </c>
      <c r="B78" s="92">
        <v>0.625</v>
      </c>
      <c r="C78" s="82">
        <v>3222.8</v>
      </c>
      <c r="D78" s="82">
        <v>3248</v>
      </c>
      <c r="E78" s="85">
        <v>0.76</v>
      </c>
      <c r="F78" s="85">
        <v>0.5</v>
      </c>
      <c r="G78" s="82">
        <v>25.199999999999818</v>
      </c>
      <c r="H78" s="85">
        <v>0.26</v>
      </c>
      <c r="I78" s="78" t="s">
        <v>243</v>
      </c>
      <c r="J78" s="63" t="s">
        <v>77</v>
      </c>
      <c r="K78" s="63" t="s">
        <v>100</v>
      </c>
      <c r="M78" s="63">
        <f t="shared" si="2"/>
        <v>118.65079365079453</v>
      </c>
      <c r="N78" s="70" t="s">
        <v>375</v>
      </c>
    </row>
    <row r="79" spans="1:16" s="63" customFormat="1" ht="14.1" customHeight="1" x14ac:dyDescent="0.25">
      <c r="A79" s="83">
        <v>44104</v>
      </c>
      <c r="B79" s="92">
        <v>0.79166666666666663</v>
      </c>
      <c r="C79" s="82">
        <v>3248</v>
      </c>
      <c r="D79" s="82">
        <v>3262.7</v>
      </c>
      <c r="E79" s="85">
        <v>0.98</v>
      </c>
      <c r="F79" s="85">
        <v>0.8</v>
      </c>
      <c r="G79" s="82">
        <v>14.699999999999818</v>
      </c>
      <c r="H79" s="85">
        <v>0.17999999999999994</v>
      </c>
      <c r="I79" s="78" t="s">
        <v>11</v>
      </c>
      <c r="J79" s="63" t="s">
        <v>77</v>
      </c>
      <c r="K79" s="63" t="s">
        <v>100</v>
      </c>
      <c r="L79" s="63" t="s">
        <v>101</v>
      </c>
      <c r="M79" s="63">
        <f t="shared" si="2"/>
        <v>140.81632653061394</v>
      </c>
      <c r="N79" s="70" t="s">
        <v>376</v>
      </c>
    </row>
    <row r="80" spans="1:16" s="63" customFormat="1" ht="14.1" customHeight="1" x14ac:dyDescent="0.25">
      <c r="A80" s="83">
        <v>44103</v>
      </c>
      <c r="B80" s="92">
        <v>0.625</v>
      </c>
      <c r="C80" s="82">
        <v>3082.4</v>
      </c>
      <c r="D80" s="82">
        <v>3095.9</v>
      </c>
      <c r="E80" s="85">
        <v>1</v>
      </c>
      <c r="F80" s="85">
        <v>0.85</v>
      </c>
      <c r="G80" s="82">
        <v>13.5</v>
      </c>
      <c r="H80" s="85">
        <v>0.15000000000000002</v>
      </c>
      <c r="I80" s="78" t="s">
        <v>120</v>
      </c>
      <c r="J80" s="63" t="s">
        <v>77</v>
      </c>
      <c r="K80" s="63" t="s">
        <v>100</v>
      </c>
      <c r="M80" s="63">
        <f t="shared" si="2"/>
        <v>127.7777777777778</v>
      </c>
      <c r="N80" s="70" t="s">
        <v>359</v>
      </c>
    </row>
    <row r="81" spans="1:16" s="63" customFormat="1" ht="14.1" customHeight="1" x14ac:dyDescent="0.25">
      <c r="A81" s="83">
        <v>44103</v>
      </c>
      <c r="B81" s="92">
        <v>0.66666666666666663</v>
      </c>
      <c r="C81" s="82">
        <v>3095.9</v>
      </c>
      <c r="D81" s="82">
        <v>3126.2</v>
      </c>
      <c r="E81" s="85">
        <v>1</v>
      </c>
      <c r="F81" s="85">
        <v>0.7</v>
      </c>
      <c r="G81" s="82">
        <v>30.299999999999727</v>
      </c>
      <c r="H81" s="85">
        <v>0.30000000000000004</v>
      </c>
      <c r="I81" s="78" t="s">
        <v>245</v>
      </c>
      <c r="J81" s="63" t="s">
        <v>77</v>
      </c>
      <c r="K81" s="63" t="s">
        <v>100</v>
      </c>
      <c r="M81" s="63">
        <f t="shared" ref="M81:M144" si="5">H81*$M$5/G81*1000</f>
        <v>113.8613861386149</v>
      </c>
      <c r="N81" s="70" t="s">
        <v>360</v>
      </c>
    </row>
    <row r="82" spans="1:16" s="63" customFormat="1" ht="14.1" customHeight="1" x14ac:dyDescent="0.25">
      <c r="A82" s="83">
        <v>44103</v>
      </c>
      <c r="B82" s="92">
        <v>0.79166666666666663</v>
      </c>
      <c r="C82" s="82">
        <v>3126</v>
      </c>
      <c r="D82" s="82">
        <v>3168</v>
      </c>
      <c r="E82" s="85">
        <v>0.98</v>
      </c>
      <c r="F82" s="85">
        <v>0.52</v>
      </c>
      <c r="G82" s="82">
        <f>D82-C82</f>
        <v>42</v>
      </c>
      <c r="H82" s="85">
        <f>E82-F82</f>
        <v>0.45999999999999996</v>
      </c>
      <c r="I82" s="78" t="s">
        <v>230</v>
      </c>
      <c r="J82" s="63" t="s">
        <v>77</v>
      </c>
      <c r="K82" s="63" t="s">
        <v>100</v>
      </c>
      <c r="L82" s="63" t="s">
        <v>101</v>
      </c>
      <c r="M82" s="63">
        <f t="shared" si="5"/>
        <v>125.95238095238092</v>
      </c>
      <c r="N82" s="70" t="s">
        <v>361</v>
      </c>
      <c r="O82" s="91"/>
      <c r="P82" s="91"/>
    </row>
    <row r="83" spans="1:16" s="63" customFormat="1" ht="14.1" customHeight="1" x14ac:dyDescent="0.25">
      <c r="A83" s="83">
        <v>44103</v>
      </c>
      <c r="B83" s="92">
        <v>0.58333333333333337</v>
      </c>
      <c r="C83" s="82">
        <v>3197</v>
      </c>
      <c r="D83" s="82">
        <v>3222.8</v>
      </c>
      <c r="E83" s="85">
        <v>1</v>
      </c>
      <c r="F83" s="85">
        <v>0.76</v>
      </c>
      <c r="G83" s="82">
        <v>25.800000000000182</v>
      </c>
      <c r="H83" s="85">
        <v>0.24</v>
      </c>
      <c r="I83" s="78" t="s">
        <v>141</v>
      </c>
      <c r="J83" s="63" t="s">
        <v>77</v>
      </c>
      <c r="K83" s="63" t="s">
        <v>100</v>
      </c>
      <c r="L83" s="63" t="s">
        <v>101</v>
      </c>
      <c r="M83" s="63">
        <f t="shared" si="5"/>
        <v>106.97674418604575</v>
      </c>
      <c r="N83" s="70" t="s">
        <v>362</v>
      </c>
    </row>
    <row r="84" spans="1:16" s="63" customFormat="1" ht="14.1" customHeight="1" x14ac:dyDescent="0.25">
      <c r="A84" s="83">
        <v>44102</v>
      </c>
      <c r="B84" s="92">
        <v>0.5625</v>
      </c>
      <c r="C84" s="82">
        <v>3043.8</v>
      </c>
      <c r="D84" s="82">
        <v>3082.4</v>
      </c>
      <c r="E84" s="85">
        <v>1</v>
      </c>
      <c r="F84" s="85">
        <v>0.63</v>
      </c>
      <c r="G84" s="82">
        <f t="shared" ref="G84:G100" si="6">D84-C84</f>
        <v>38.599999999999909</v>
      </c>
      <c r="H84" s="85">
        <v>0.37</v>
      </c>
      <c r="I84" s="78" t="s">
        <v>226</v>
      </c>
      <c r="J84" s="63" t="s">
        <v>77</v>
      </c>
      <c r="K84" s="63" t="s">
        <v>100</v>
      </c>
      <c r="L84" s="63" t="s">
        <v>101</v>
      </c>
      <c r="M84" s="63">
        <f t="shared" si="5"/>
        <v>110.23316062176191</v>
      </c>
      <c r="N84" s="70" t="s">
        <v>363</v>
      </c>
    </row>
    <row r="85" spans="1:16" s="63" customFormat="1" ht="14.1" customHeight="1" x14ac:dyDescent="0.25">
      <c r="A85" s="83">
        <v>44099</v>
      </c>
      <c r="B85" s="92">
        <v>0.34027777777777773</v>
      </c>
      <c r="C85" s="82">
        <v>2982.2</v>
      </c>
      <c r="D85" s="82">
        <v>3005</v>
      </c>
      <c r="E85" s="85">
        <v>1</v>
      </c>
      <c r="F85" s="85">
        <v>0.66</v>
      </c>
      <c r="G85" s="82">
        <f t="shared" si="6"/>
        <v>22.800000000000182</v>
      </c>
      <c r="H85" s="85">
        <v>0.33999999999999997</v>
      </c>
      <c r="I85" s="78" t="s">
        <v>224</v>
      </c>
      <c r="J85" s="63" t="s">
        <v>77</v>
      </c>
      <c r="K85" s="63" t="s">
        <v>100</v>
      </c>
      <c r="L85" s="63" t="s">
        <v>101</v>
      </c>
      <c r="M85" s="63">
        <f t="shared" si="5"/>
        <v>171.49122807017406</v>
      </c>
      <c r="N85" s="70" t="s">
        <v>364</v>
      </c>
    </row>
    <row r="86" spans="1:16" s="63" customFormat="1" ht="14.1" customHeight="1" x14ac:dyDescent="0.25">
      <c r="A86" s="83">
        <v>44099</v>
      </c>
      <c r="B86" s="92">
        <v>0.54166666666666663</v>
      </c>
      <c r="C86" s="82">
        <v>3005</v>
      </c>
      <c r="D86" s="82">
        <v>3043.8</v>
      </c>
      <c r="E86" s="85">
        <v>0.66</v>
      </c>
      <c r="F86" s="85">
        <v>0.26</v>
      </c>
      <c r="G86" s="82">
        <f t="shared" si="6"/>
        <v>38.800000000000182</v>
      </c>
      <c r="H86" s="85">
        <v>0.4</v>
      </c>
      <c r="I86" s="78" t="s">
        <v>152</v>
      </c>
      <c r="J86" s="63" t="s">
        <v>77</v>
      </c>
      <c r="K86" s="63" t="s">
        <v>100</v>
      </c>
      <c r="L86" s="63" t="s">
        <v>101</v>
      </c>
      <c r="M86" s="63">
        <f t="shared" si="5"/>
        <v>118.55670103092729</v>
      </c>
      <c r="N86" s="70" t="s">
        <v>365</v>
      </c>
    </row>
    <row r="87" spans="1:16" s="63" customFormat="1" ht="14.1" customHeight="1" x14ac:dyDescent="0.25">
      <c r="A87" s="83">
        <v>44098</v>
      </c>
      <c r="B87" s="92">
        <v>0.375</v>
      </c>
      <c r="C87" s="82">
        <v>2847</v>
      </c>
      <c r="D87" s="82">
        <v>2869</v>
      </c>
      <c r="E87" s="85">
        <v>0.66</v>
      </c>
      <c r="F87" s="85">
        <v>0.43</v>
      </c>
      <c r="G87" s="82">
        <f t="shared" si="6"/>
        <v>22</v>
      </c>
      <c r="H87" s="85">
        <v>0.23000000000000004</v>
      </c>
      <c r="I87" s="78" t="s">
        <v>225</v>
      </c>
      <c r="J87" s="63" t="s">
        <v>77</v>
      </c>
      <c r="K87" s="63" t="s">
        <v>100</v>
      </c>
      <c r="L87" s="63" t="s">
        <v>101</v>
      </c>
      <c r="M87" s="63">
        <f t="shared" si="5"/>
        <v>120.22727272727275</v>
      </c>
      <c r="N87" s="70" t="s">
        <v>366</v>
      </c>
    </row>
    <row r="88" spans="1:16" s="63" customFormat="1" ht="14.1" customHeight="1" x14ac:dyDescent="0.25">
      <c r="A88" s="83">
        <v>44098</v>
      </c>
      <c r="B88" s="92">
        <v>0.60416666666666663</v>
      </c>
      <c r="C88" s="82">
        <v>2894.9</v>
      </c>
      <c r="D88" s="82">
        <v>2939.4</v>
      </c>
      <c r="E88" s="85">
        <v>0.92</v>
      </c>
      <c r="F88" s="85">
        <v>0.46</v>
      </c>
      <c r="G88" s="82">
        <f t="shared" si="6"/>
        <v>44.5</v>
      </c>
      <c r="H88" s="85">
        <v>0.46</v>
      </c>
      <c r="I88" s="78" t="s">
        <v>222</v>
      </c>
      <c r="J88" s="63" t="s">
        <v>77</v>
      </c>
      <c r="K88" s="63" t="s">
        <v>100</v>
      </c>
      <c r="M88" s="63">
        <f t="shared" si="5"/>
        <v>118.87640449438203</v>
      </c>
      <c r="N88" s="70" t="s">
        <v>367</v>
      </c>
    </row>
    <row r="89" spans="1:16" s="63" customFormat="1" ht="14.1" customHeight="1" x14ac:dyDescent="0.25">
      <c r="A89" s="83">
        <v>44098</v>
      </c>
      <c r="B89" s="92">
        <v>0.66666666666666663</v>
      </c>
      <c r="C89" s="82">
        <v>2939.4</v>
      </c>
      <c r="D89" s="82">
        <v>2967.2</v>
      </c>
      <c r="E89" s="85">
        <v>0.5</v>
      </c>
      <c r="F89" s="85">
        <v>0.2</v>
      </c>
      <c r="G89" s="82">
        <f t="shared" si="6"/>
        <v>27.799999999999727</v>
      </c>
      <c r="H89" s="85">
        <v>0.3</v>
      </c>
      <c r="I89" s="78" t="s">
        <v>223</v>
      </c>
      <c r="J89" s="63" t="s">
        <v>77</v>
      </c>
      <c r="K89" s="63" t="s">
        <v>100</v>
      </c>
      <c r="L89" s="63" t="s">
        <v>101</v>
      </c>
      <c r="M89" s="63">
        <f t="shared" si="5"/>
        <v>124.10071942446164</v>
      </c>
      <c r="N89" s="70" t="s">
        <v>368</v>
      </c>
    </row>
    <row r="90" spans="1:16" s="63" customFormat="1" ht="14.1" customHeight="1" x14ac:dyDescent="0.25">
      <c r="A90" s="83">
        <v>44098</v>
      </c>
      <c r="B90" s="92">
        <v>0.84027777777777779</v>
      </c>
      <c r="C90" s="82">
        <v>2967.2</v>
      </c>
      <c r="D90" s="82">
        <v>2982.2</v>
      </c>
      <c r="E90" s="85">
        <v>0.67</v>
      </c>
      <c r="F90" s="85">
        <v>0.49</v>
      </c>
      <c r="G90" s="82">
        <f t="shared" si="6"/>
        <v>15</v>
      </c>
      <c r="H90" s="85">
        <v>0.18000000000000005</v>
      </c>
      <c r="I90" s="78" t="s">
        <v>11</v>
      </c>
      <c r="J90" s="63" t="s">
        <v>77</v>
      </c>
      <c r="K90" s="63" t="s">
        <v>100</v>
      </c>
      <c r="L90" s="63" t="s">
        <v>101</v>
      </c>
      <c r="M90" s="63">
        <f t="shared" si="5"/>
        <v>138.00000000000003</v>
      </c>
      <c r="N90" s="70" t="s">
        <v>369</v>
      </c>
    </row>
    <row r="91" spans="1:16" s="63" customFormat="1" ht="14.1" customHeight="1" x14ac:dyDescent="0.25">
      <c r="A91" s="83">
        <v>44097</v>
      </c>
      <c r="B91" s="92">
        <v>0.64930555555555558</v>
      </c>
      <c r="C91" s="82">
        <v>2807.2</v>
      </c>
      <c r="D91" s="82">
        <v>2847.6</v>
      </c>
      <c r="E91" s="85">
        <v>1</v>
      </c>
      <c r="F91" s="85">
        <v>0.61</v>
      </c>
      <c r="G91" s="82">
        <f t="shared" si="6"/>
        <v>40.400000000000091</v>
      </c>
      <c r="H91" s="85">
        <v>0.39</v>
      </c>
      <c r="I91" s="78" t="s">
        <v>175</v>
      </c>
      <c r="J91" s="63" t="s">
        <v>77</v>
      </c>
      <c r="K91" s="63" t="s">
        <v>100</v>
      </c>
      <c r="M91" s="63">
        <f t="shared" si="5"/>
        <v>111.01485148514827</v>
      </c>
      <c r="N91" s="70" t="s">
        <v>370</v>
      </c>
    </row>
    <row r="92" spans="1:16" s="63" customFormat="1" ht="14.1" customHeight="1" x14ac:dyDescent="0.25">
      <c r="A92" s="83">
        <v>44096</v>
      </c>
      <c r="B92" s="92">
        <v>0.4375</v>
      </c>
      <c r="C92" s="82">
        <v>2702.8</v>
      </c>
      <c r="D92" s="82">
        <v>2751.8</v>
      </c>
      <c r="E92" s="85">
        <v>1</v>
      </c>
      <c r="F92" s="85">
        <v>0.42</v>
      </c>
      <c r="G92" s="82">
        <f t="shared" si="6"/>
        <v>49</v>
      </c>
      <c r="H92" s="85">
        <v>0.58000000000000007</v>
      </c>
      <c r="I92" s="78" t="s">
        <v>216</v>
      </c>
      <c r="J92" s="63" t="s">
        <v>77</v>
      </c>
      <c r="K92" s="63" t="s">
        <v>100</v>
      </c>
      <c r="M92" s="63">
        <f t="shared" si="5"/>
        <v>136.12244897959187</v>
      </c>
      <c r="N92" s="70" t="s">
        <v>371</v>
      </c>
    </row>
    <row r="93" spans="1:16" s="63" customFormat="1" ht="14.1" customHeight="1" x14ac:dyDescent="0.25">
      <c r="A93" s="83">
        <v>44096</v>
      </c>
      <c r="B93" s="92">
        <v>0.54166666666666663</v>
      </c>
      <c r="C93" s="82">
        <v>2751</v>
      </c>
      <c r="D93" s="82">
        <v>2778</v>
      </c>
      <c r="E93" s="85">
        <v>0.56000000000000005</v>
      </c>
      <c r="F93" s="85">
        <v>0.32</v>
      </c>
      <c r="G93" s="82">
        <f t="shared" si="6"/>
        <v>27</v>
      </c>
      <c r="H93" s="85">
        <v>0.24000000000000005</v>
      </c>
      <c r="I93" s="78" t="s">
        <v>221</v>
      </c>
      <c r="J93" s="63" t="s">
        <v>77</v>
      </c>
      <c r="K93" s="63" t="s">
        <v>100</v>
      </c>
      <c r="L93" s="63" t="s">
        <v>101</v>
      </c>
      <c r="M93" s="63">
        <f t="shared" si="5"/>
        <v>102.22222222222224</v>
      </c>
      <c r="N93" s="70" t="s">
        <v>372</v>
      </c>
    </row>
    <row r="94" spans="1:16" s="63" customFormat="1" ht="14.1" customHeight="1" x14ac:dyDescent="0.25">
      <c r="A94" s="83">
        <v>44096</v>
      </c>
      <c r="B94" s="92">
        <v>0.6479166666666667</v>
      </c>
      <c r="C94" s="82">
        <v>2778.1</v>
      </c>
      <c r="D94" s="82">
        <v>2807.2</v>
      </c>
      <c r="E94" s="85">
        <v>0.49</v>
      </c>
      <c r="F94" s="85">
        <v>0.21</v>
      </c>
      <c r="G94" s="82">
        <f t="shared" si="6"/>
        <v>29.099999999999909</v>
      </c>
      <c r="H94" s="85">
        <v>0.28000000000000003</v>
      </c>
      <c r="I94" s="78" t="s">
        <v>219</v>
      </c>
      <c r="J94" s="63" t="s">
        <v>77</v>
      </c>
      <c r="K94" s="63" t="s">
        <v>100</v>
      </c>
      <c r="L94" s="63" t="s">
        <v>101</v>
      </c>
      <c r="M94" s="63">
        <f t="shared" si="5"/>
        <v>110.65292096219967</v>
      </c>
      <c r="N94" s="70" t="s">
        <v>373</v>
      </c>
    </row>
    <row r="95" spans="1:16" s="63" customFormat="1" ht="14.1" customHeight="1" x14ac:dyDescent="0.25">
      <c r="A95" s="83">
        <v>44095</v>
      </c>
      <c r="B95" s="92">
        <v>0.5625</v>
      </c>
      <c r="C95" s="82">
        <v>2678.5</v>
      </c>
      <c r="D95" s="82">
        <v>2702.7</v>
      </c>
      <c r="E95" s="85">
        <v>0.68</v>
      </c>
      <c r="F95" s="85">
        <v>0.44</v>
      </c>
      <c r="G95" s="82">
        <f t="shared" si="6"/>
        <v>24.199999999999818</v>
      </c>
      <c r="H95" s="85">
        <v>0.24000000000000005</v>
      </c>
      <c r="I95" s="78" t="s">
        <v>197</v>
      </c>
      <c r="J95" s="63" t="s">
        <v>78</v>
      </c>
      <c r="K95" s="63" t="s">
        <v>100</v>
      </c>
      <c r="L95" s="63" t="s">
        <v>101</v>
      </c>
      <c r="M95" s="63">
        <f t="shared" si="5"/>
        <v>114.04958677686039</v>
      </c>
      <c r="N95" s="70" t="s">
        <v>374</v>
      </c>
    </row>
    <row r="96" spans="1:16" s="63" customFormat="1" ht="14.1" customHeight="1" x14ac:dyDescent="0.25">
      <c r="A96" s="83">
        <v>44092</v>
      </c>
      <c r="B96" s="92">
        <v>0.67708333333333337</v>
      </c>
      <c r="C96" s="82">
        <v>2656.3</v>
      </c>
      <c r="D96" s="82">
        <v>2678.5</v>
      </c>
      <c r="E96" s="85">
        <v>1</v>
      </c>
      <c r="F96" s="85">
        <v>0.68</v>
      </c>
      <c r="G96" s="82">
        <f t="shared" si="6"/>
        <v>22.199999999999818</v>
      </c>
      <c r="H96" s="85">
        <v>0.31999999999999995</v>
      </c>
      <c r="I96" s="78" t="s">
        <v>162</v>
      </c>
      <c r="J96" s="63" t="s">
        <v>77</v>
      </c>
      <c r="K96" s="63" t="s">
        <v>81</v>
      </c>
      <c r="L96" s="63" t="s">
        <v>101</v>
      </c>
      <c r="M96" s="63">
        <f t="shared" si="5"/>
        <v>165.7657657657671</v>
      </c>
      <c r="N96" s="70" t="s">
        <v>375</v>
      </c>
    </row>
    <row r="97" spans="1:16" s="63" customFormat="1" ht="14.1" customHeight="1" x14ac:dyDescent="0.25">
      <c r="A97" s="83">
        <v>44091</v>
      </c>
      <c r="B97" s="92">
        <v>0.375</v>
      </c>
      <c r="C97" s="82">
        <v>2597</v>
      </c>
      <c r="D97" s="82">
        <v>2656</v>
      </c>
      <c r="E97" s="85">
        <v>1</v>
      </c>
      <c r="F97" s="85">
        <v>0.57999999999999996</v>
      </c>
      <c r="G97" s="82">
        <f t="shared" si="6"/>
        <v>59</v>
      </c>
      <c r="H97" s="85">
        <v>0.42000000000000004</v>
      </c>
      <c r="I97" s="78" t="s">
        <v>213</v>
      </c>
      <c r="J97" s="63" t="s">
        <v>77</v>
      </c>
      <c r="K97" s="63" t="s">
        <v>100</v>
      </c>
      <c r="M97" s="63">
        <f t="shared" si="5"/>
        <v>81.86440677966101</v>
      </c>
      <c r="N97" s="70" t="s">
        <v>376</v>
      </c>
    </row>
    <row r="98" spans="1:16" s="63" customFormat="1" ht="14.1" customHeight="1" x14ac:dyDescent="0.25">
      <c r="A98" s="83">
        <v>44089</v>
      </c>
      <c r="B98" s="92">
        <v>0.5</v>
      </c>
      <c r="C98" s="82">
        <v>2566</v>
      </c>
      <c r="D98" s="82">
        <v>2597</v>
      </c>
      <c r="E98" s="85">
        <v>1</v>
      </c>
      <c r="F98" s="85">
        <v>0.64</v>
      </c>
      <c r="G98" s="82">
        <f t="shared" si="6"/>
        <v>31</v>
      </c>
      <c r="H98" s="85">
        <v>0.36</v>
      </c>
      <c r="I98" s="78" t="s">
        <v>211</v>
      </c>
      <c r="J98" s="63" t="s">
        <v>77</v>
      </c>
      <c r="K98" s="63" t="s">
        <v>100</v>
      </c>
      <c r="M98" s="63">
        <f t="shared" si="5"/>
        <v>133.54838709677418</v>
      </c>
      <c r="N98" s="70" t="s">
        <v>359</v>
      </c>
    </row>
    <row r="99" spans="1:16" s="63" customFormat="1" ht="14.1" customHeight="1" x14ac:dyDescent="0.25">
      <c r="A99" s="83">
        <v>44088</v>
      </c>
      <c r="B99" s="92">
        <v>0.75</v>
      </c>
      <c r="C99" s="82">
        <v>2536</v>
      </c>
      <c r="D99" s="82">
        <v>2566.4</v>
      </c>
      <c r="E99" s="85">
        <v>1</v>
      </c>
      <c r="F99" s="85">
        <v>0.69</v>
      </c>
      <c r="G99" s="82">
        <f t="shared" si="6"/>
        <v>30.400000000000091</v>
      </c>
      <c r="H99" s="85">
        <v>0.31000000000000005</v>
      </c>
      <c r="I99" s="78" t="s">
        <v>11</v>
      </c>
      <c r="J99" s="63" t="s">
        <v>77</v>
      </c>
      <c r="K99" s="63" t="s">
        <v>100</v>
      </c>
      <c r="L99" s="63" t="s">
        <v>101</v>
      </c>
      <c r="M99" s="63">
        <f t="shared" si="5"/>
        <v>117.26973684210493</v>
      </c>
      <c r="N99" s="70" t="s">
        <v>360</v>
      </c>
      <c r="O99" s="91"/>
      <c r="P99" s="91"/>
    </row>
    <row r="100" spans="1:16" s="63" customFormat="1" ht="14.1" customHeight="1" x14ac:dyDescent="0.25">
      <c r="A100" s="83">
        <v>44085</v>
      </c>
      <c r="B100" s="92">
        <v>0.625</v>
      </c>
      <c r="C100" s="82">
        <v>2519.5</v>
      </c>
      <c r="D100" s="82">
        <v>2536</v>
      </c>
      <c r="E100" s="85">
        <v>1</v>
      </c>
      <c r="F100" s="85">
        <v>0.83</v>
      </c>
      <c r="G100" s="82">
        <f t="shared" si="6"/>
        <v>16.5</v>
      </c>
      <c r="H100" s="85">
        <v>0.17000000000000004</v>
      </c>
      <c r="I100" s="78" t="s">
        <v>210</v>
      </c>
      <c r="J100" s="63" t="s">
        <v>77</v>
      </c>
      <c r="K100" s="63" t="s">
        <v>100</v>
      </c>
      <c r="L100" s="63" t="s">
        <v>101</v>
      </c>
      <c r="M100" s="63">
        <f t="shared" si="5"/>
        <v>118.48484848484851</v>
      </c>
      <c r="N100" s="70" t="s">
        <v>361</v>
      </c>
    </row>
    <row r="101" spans="1:16" s="63" customFormat="1" ht="14.1" customHeight="1" x14ac:dyDescent="0.25">
      <c r="A101" s="83">
        <v>44084</v>
      </c>
      <c r="B101" s="92">
        <v>0.625</v>
      </c>
      <c r="C101" s="82">
        <v>2447</v>
      </c>
      <c r="D101" s="82">
        <v>2475</v>
      </c>
      <c r="E101" s="85">
        <v>0.75</v>
      </c>
      <c r="F101" s="85">
        <v>0.48</v>
      </c>
      <c r="G101" s="82">
        <v>28</v>
      </c>
      <c r="H101" s="85">
        <v>0.27</v>
      </c>
      <c r="I101" s="78" t="s">
        <v>175</v>
      </c>
      <c r="J101" s="63" t="s">
        <v>77</v>
      </c>
      <c r="K101" s="63" t="s">
        <v>100</v>
      </c>
      <c r="M101" s="63">
        <f t="shared" si="5"/>
        <v>110.89285714285715</v>
      </c>
      <c r="N101" s="70" t="s">
        <v>362</v>
      </c>
    </row>
    <row r="102" spans="1:16" s="63" customFormat="1" ht="14.1" customHeight="1" x14ac:dyDescent="0.25">
      <c r="A102" s="83">
        <v>44084</v>
      </c>
      <c r="B102" s="92">
        <v>0.64583333333333337</v>
      </c>
      <c r="C102" s="82">
        <v>2475.3000000000002</v>
      </c>
      <c r="D102" s="82">
        <v>2503.1</v>
      </c>
      <c r="E102" s="85">
        <v>0.64</v>
      </c>
      <c r="F102" s="85">
        <v>0.33</v>
      </c>
      <c r="G102" s="82">
        <f t="shared" ref="G102:G107" si="7">D102-C102</f>
        <v>27.799999999999727</v>
      </c>
      <c r="H102" s="85">
        <v>0.31</v>
      </c>
      <c r="I102" s="78" t="s">
        <v>162</v>
      </c>
      <c r="J102" s="63" t="s">
        <v>77</v>
      </c>
      <c r="K102" s="63" t="s">
        <v>100</v>
      </c>
      <c r="L102" s="63" t="s">
        <v>89</v>
      </c>
      <c r="M102" s="63">
        <f t="shared" si="5"/>
        <v>128.23741007194369</v>
      </c>
      <c r="N102" s="70" t="s">
        <v>363</v>
      </c>
    </row>
    <row r="103" spans="1:16" s="63" customFormat="1" ht="14.1" customHeight="1" x14ac:dyDescent="0.25">
      <c r="A103" s="83">
        <v>44084</v>
      </c>
      <c r="B103" s="92">
        <v>0.79166666666666663</v>
      </c>
      <c r="C103" s="82">
        <v>2503.1</v>
      </c>
      <c r="D103" s="82">
        <v>2519.5</v>
      </c>
      <c r="E103" s="85">
        <v>0.7</v>
      </c>
      <c r="F103" s="85">
        <v>0.51</v>
      </c>
      <c r="G103" s="82">
        <f t="shared" si="7"/>
        <v>16.400000000000091</v>
      </c>
      <c r="H103" s="85">
        <v>0.18999999999999995</v>
      </c>
      <c r="I103" s="78" t="s">
        <v>11</v>
      </c>
      <c r="J103" s="63" t="s">
        <v>77</v>
      </c>
      <c r="K103" s="63" t="s">
        <v>100</v>
      </c>
      <c r="L103" s="63" t="s">
        <v>101</v>
      </c>
      <c r="M103" s="63">
        <f t="shared" si="5"/>
        <v>133.23170731707239</v>
      </c>
      <c r="N103" s="70" t="s">
        <v>364</v>
      </c>
      <c r="O103" s="91"/>
      <c r="P103" s="91"/>
    </row>
    <row r="104" spans="1:16" s="63" customFormat="1" ht="14.1" customHeight="1" x14ac:dyDescent="0.25">
      <c r="A104" s="83">
        <v>44083</v>
      </c>
      <c r="B104" s="92">
        <v>0.45833333333333331</v>
      </c>
      <c r="C104" s="82">
        <v>2428.1</v>
      </c>
      <c r="D104" s="82">
        <v>2433.4</v>
      </c>
      <c r="E104" s="85">
        <v>1</v>
      </c>
      <c r="F104" s="85">
        <v>0.9</v>
      </c>
      <c r="G104" s="82">
        <f t="shared" si="7"/>
        <v>5.3000000000001819</v>
      </c>
      <c r="H104" s="85">
        <v>9.9999999999999978E-2</v>
      </c>
      <c r="I104" s="78" t="s">
        <v>209</v>
      </c>
      <c r="J104" s="63" t="s">
        <v>78</v>
      </c>
      <c r="K104" s="63" t="s">
        <v>100</v>
      </c>
      <c r="L104" s="63" t="s">
        <v>157</v>
      </c>
      <c r="M104" s="63">
        <f t="shared" si="5"/>
        <v>216.98113207546419</v>
      </c>
      <c r="N104" s="70" t="s">
        <v>365</v>
      </c>
    </row>
    <row r="105" spans="1:16" s="63" customFormat="1" ht="14.1" customHeight="1" x14ac:dyDescent="0.25">
      <c r="A105" s="83">
        <v>44081</v>
      </c>
      <c r="B105" s="92">
        <v>0.5625</v>
      </c>
      <c r="C105" s="82">
        <v>2390.1999999999998</v>
      </c>
      <c r="D105" s="82">
        <v>2414.5</v>
      </c>
      <c r="E105" s="85">
        <v>0.63</v>
      </c>
      <c r="F105" s="85">
        <v>0.4</v>
      </c>
      <c r="G105" s="82">
        <f t="shared" si="7"/>
        <v>24.300000000000182</v>
      </c>
      <c r="H105" s="85">
        <v>0.22999999999999998</v>
      </c>
      <c r="I105" s="78" t="s">
        <v>201</v>
      </c>
      <c r="J105" s="63" t="s">
        <v>77</v>
      </c>
      <c r="K105" s="63" t="s">
        <v>100</v>
      </c>
      <c r="L105" s="63" t="s">
        <v>101</v>
      </c>
      <c r="M105" s="63">
        <f t="shared" si="5"/>
        <v>108.84773662551358</v>
      </c>
      <c r="N105" s="70" t="s">
        <v>366</v>
      </c>
    </row>
    <row r="106" spans="1:16" s="63" customFormat="1" ht="14.1" customHeight="1" x14ac:dyDescent="0.25">
      <c r="A106" s="83">
        <v>44078</v>
      </c>
      <c r="B106" s="92">
        <v>0.35416666666666669</v>
      </c>
      <c r="C106" s="82">
        <v>2352.1999999999998</v>
      </c>
      <c r="D106" s="82">
        <v>2366.9</v>
      </c>
      <c r="E106" s="85">
        <v>1</v>
      </c>
      <c r="F106" s="85">
        <v>0.85</v>
      </c>
      <c r="G106" s="82">
        <f t="shared" si="7"/>
        <v>14.700000000000273</v>
      </c>
      <c r="H106" s="85">
        <v>0.15000000000000002</v>
      </c>
      <c r="I106" s="78" t="s">
        <v>186</v>
      </c>
      <c r="J106" s="63" t="s">
        <v>77</v>
      </c>
      <c r="K106" s="63" t="s">
        <v>100</v>
      </c>
      <c r="L106" s="63" t="s">
        <v>101</v>
      </c>
      <c r="M106" s="63">
        <f t="shared" si="5"/>
        <v>117.34693877550805</v>
      </c>
      <c r="N106" s="70" t="s">
        <v>367</v>
      </c>
      <c r="O106" s="91"/>
      <c r="P106" s="91"/>
    </row>
    <row r="107" spans="1:16" s="63" customFormat="1" ht="14.1" customHeight="1" x14ac:dyDescent="0.25">
      <c r="A107" s="83">
        <v>44078</v>
      </c>
      <c r="B107" s="92">
        <v>0.375</v>
      </c>
      <c r="C107" s="82">
        <v>2366.9</v>
      </c>
      <c r="D107" s="82">
        <v>2390.1999999999998</v>
      </c>
      <c r="E107" s="85">
        <v>0.85</v>
      </c>
      <c r="F107" s="85">
        <v>0.63</v>
      </c>
      <c r="G107" s="82">
        <f t="shared" si="7"/>
        <v>23.299999999999727</v>
      </c>
      <c r="H107" s="85">
        <v>0.26</v>
      </c>
      <c r="I107" s="78" t="s">
        <v>169</v>
      </c>
      <c r="J107" s="63" t="s">
        <v>77</v>
      </c>
      <c r="K107" s="63" t="s">
        <v>100</v>
      </c>
      <c r="L107" s="63" t="s">
        <v>101</v>
      </c>
      <c r="M107" s="63">
        <f t="shared" si="5"/>
        <v>128.32618025751225</v>
      </c>
      <c r="N107" s="70" t="s">
        <v>368</v>
      </c>
    </row>
    <row r="108" spans="1:16" s="63" customFormat="1" ht="14.1" customHeight="1" x14ac:dyDescent="0.25">
      <c r="A108" s="83">
        <v>44077</v>
      </c>
      <c r="B108" s="92">
        <v>0.625</v>
      </c>
      <c r="C108" s="82">
        <v>2308.4</v>
      </c>
      <c r="D108" s="82">
        <v>2337.5</v>
      </c>
      <c r="E108" s="85">
        <v>1</v>
      </c>
      <c r="F108" s="85">
        <v>0.7</v>
      </c>
      <c r="G108" s="82">
        <v>29.099999999999909</v>
      </c>
      <c r="H108" s="85">
        <v>0.30000000000000004</v>
      </c>
      <c r="I108" s="78" t="s">
        <v>175</v>
      </c>
      <c r="J108" s="63" t="s">
        <v>77</v>
      </c>
      <c r="K108" s="63" t="s">
        <v>100</v>
      </c>
      <c r="M108" s="63">
        <f t="shared" si="5"/>
        <v>118.55670103092824</v>
      </c>
      <c r="N108" s="70" t="s">
        <v>369</v>
      </c>
    </row>
    <row r="109" spans="1:16" s="63" customFormat="1" ht="14.1" customHeight="1" x14ac:dyDescent="0.25">
      <c r="A109" s="83">
        <v>44077</v>
      </c>
      <c r="B109" s="92">
        <v>0.79166666666666663</v>
      </c>
      <c r="C109" s="82">
        <v>2337.5</v>
      </c>
      <c r="D109" s="82">
        <v>2352.1999999999998</v>
      </c>
      <c r="E109" s="85">
        <v>0.52</v>
      </c>
      <c r="F109" s="85">
        <v>0.37</v>
      </c>
      <c r="G109" s="82">
        <f>D109-C109</f>
        <v>14.699999999999818</v>
      </c>
      <c r="H109" s="85">
        <v>0.15000000000000002</v>
      </c>
      <c r="I109" s="78" t="s">
        <v>11</v>
      </c>
      <c r="J109" s="63" t="s">
        <v>77</v>
      </c>
      <c r="K109" s="63" t="s">
        <v>100</v>
      </c>
      <c r="L109" s="63" t="s">
        <v>101</v>
      </c>
      <c r="M109" s="63">
        <f t="shared" si="5"/>
        <v>117.34693877551167</v>
      </c>
      <c r="N109" s="70" t="s">
        <v>370</v>
      </c>
    </row>
    <row r="110" spans="1:16" s="63" customFormat="1" ht="14.1" customHeight="1" x14ac:dyDescent="0.25">
      <c r="A110" s="83">
        <v>44077</v>
      </c>
      <c r="B110" s="92">
        <v>0.625</v>
      </c>
      <c r="C110" s="82">
        <v>2414</v>
      </c>
      <c r="D110" s="82">
        <v>2428</v>
      </c>
      <c r="E110" s="85">
        <v>1</v>
      </c>
      <c r="F110" s="85">
        <v>0.81</v>
      </c>
      <c r="G110" s="82">
        <v>14</v>
      </c>
      <c r="H110" s="85">
        <v>0.18999999999999995</v>
      </c>
      <c r="I110" s="78" t="s">
        <v>113</v>
      </c>
      <c r="J110" s="63" t="s">
        <v>77</v>
      </c>
      <c r="K110" s="63" t="s">
        <v>100</v>
      </c>
      <c r="M110" s="63">
        <f t="shared" si="5"/>
        <v>156.07142857142856</v>
      </c>
      <c r="N110" s="70" t="s">
        <v>371</v>
      </c>
    </row>
    <row r="111" spans="1:16" s="63" customFormat="1" ht="14.1" customHeight="1" x14ac:dyDescent="0.25">
      <c r="A111" s="83">
        <v>44077</v>
      </c>
      <c r="B111" s="92">
        <v>0.625</v>
      </c>
      <c r="C111" s="82">
        <v>2433</v>
      </c>
      <c r="D111" s="82">
        <v>2446</v>
      </c>
      <c r="E111" s="85">
        <v>0.9</v>
      </c>
      <c r="F111" s="85">
        <v>0.75</v>
      </c>
      <c r="G111" s="82">
        <v>13</v>
      </c>
      <c r="H111" s="85">
        <v>0.15000000000000002</v>
      </c>
      <c r="I111" s="78" t="s">
        <v>113</v>
      </c>
      <c r="J111" s="63" t="s">
        <v>77</v>
      </c>
      <c r="K111" s="63" t="s">
        <v>100</v>
      </c>
      <c r="M111" s="63">
        <f t="shared" si="5"/>
        <v>132.69230769230771</v>
      </c>
      <c r="N111" s="70" t="s">
        <v>372</v>
      </c>
    </row>
    <row r="112" spans="1:16" s="63" customFormat="1" ht="14.1" customHeight="1" x14ac:dyDescent="0.25">
      <c r="A112" s="83">
        <v>44076</v>
      </c>
      <c r="B112" s="92">
        <v>0.52083333333333337</v>
      </c>
      <c r="C112" s="82">
        <v>2240</v>
      </c>
      <c r="D112" s="82">
        <v>2253</v>
      </c>
      <c r="E112" s="85">
        <v>0.63</v>
      </c>
      <c r="F112" s="85">
        <v>0.46</v>
      </c>
      <c r="G112" s="82">
        <v>13</v>
      </c>
      <c r="H112" s="85">
        <v>0.16999999999999998</v>
      </c>
      <c r="I112" s="78" t="s">
        <v>120</v>
      </c>
      <c r="J112" s="63" t="s">
        <v>77</v>
      </c>
      <c r="K112" s="63" t="s">
        <v>81</v>
      </c>
      <c r="M112" s="63">
        <f t="shared" si="5"/>
        <v>150.38461538461536</v>
      </c>
      <c r="N112" s="70" t="s">
        <v>373</v>
      </c>
    </row>
    <row r="113" spans="1:16" s="63" customFormat="1" ht="14.1" customHeight="1" x14ac:dyDescent="0.25">
      <c r="A113" s="83">
        <v>44076</v>
      </c>
      <c r="B113" s="92">
        <v>0.58333333333333337</v>
      </c>
      <c r="C113" s="82">
        <v>2253.6</v>
      </c>
      <c r="D113" s="82">
        <v>2278.6999999999998</v>
      </c>
      <c r="E113" s="85">
        <v>0.65</v>
      </c>
      <c r="F113" s="85">
        <v>0.4</v>
      </c>
      <c r="G113" s="82">
        <v>25.099999999999909</v>
      </c>
      <c r="H113" s="85">
        <v>0.25</v>
      </c>
      <c r="I113" s="78" t="s">
        <v>205</v>
      </c>
      <c r="J113" s="63" t="s">
        <v>77</v>
      </c>
      <c r="K113" s="63" t="s">
        <v>100</v>
      </c>
      <c r="L113" s="63" t="s">
        <v>101</v>
      </c>
      <c r="M113" s="63">
        <f t="shared" si="5"/>
        <v>114.54183266932313</v>
      </c>
      <c r="N113" s="70" t="s">
        <v>374</v>
      </c>
      <c r="O113" s="91"/>
      <c r="P113" s="91"/>
    </row>
    <row r="114" spans="1:16" s="63" customFormat="1" ht="14.1" customHeight="1" x14ac:dyDescent="0.25">
      <c r="A114" s="83">
        <v>44076</v>
      </c>
      <c r="B114" s="92">
        <v>0.82291666666666663</v>
      </c>
      <c r="C114" s="82">
        <v>2278.8000000000002</v>
      </c>
      <c r="D114" s="82">
        <v>2308.4</v>
      </c>
      <c r="E114" s="85">
        <v>0.52</v>
      </c>
      <c r="F114" s="85">
        <v>0.2</v>
      </c>
      <c r="G114" s="82">
        <v>29.599999999999909</v>
      </c>
      <c r="H114" s="85">
        <v>0.32</v>
      </c>
      <c r="I114" s="78" t="s">
        <v>206</v>
      </c>
      <c r="J114" s="63" t="s">
        <v>77</v>
      </c>
      <c r="K114" s="63" t="s">
        <v>100</v>
      </c>
      <c r="L114" s="63" t="s">
        <v>101</v>
      </c>
      <c r="M114" s="63">
        <f t="shared" si="5"/>
        <v>124.32432432432471</v>
      </c>
      <c r="N114" s="70" t="s">
        <v>375</v>
      </c>
    </row>
    <row r="115" spans="1:16" s="63" customFormat="1" ht="14.1" customHeight="1" x14ac:dyDescent="0.25">
      <c r="A115" s="83">
        <v>44075</v>
      </c>
      <c r="B115" s="92">
        <v>0.34375</v>
      </c>
      <c r="C115" s="82">
        <v>2188.1</v>
      </c>
      <c r="D115" s="82">
        <v>2213</v>
      </c>
      <c r="E115" s="85">
        <v>0.81</v>
      </c>
      <c r="F115" s="85">
        <v>0.51</v>
      </c>
      <c r="G115" s="82">
        <v>24.900000000000091</v>
      </c>
      <c r="H115" s="85">
        <v>0.30000000000000004</v>
      </c>
      <c r="I115" s="78" t="s">
        <v>13</v>
      </c>
      <c r="J115" s="63" t="s">
        <v>77</v>
      </c>
      <c r="K115" s="63" t="s">
        <v>100</v>
      </c>
      <c r="L115" s="63" t="s">
        <v>101</v>
      </c>
      <c r="M115" s="63">
        <f t="shared" si="5"/>
        <v>138.55421686746942</v>
      </c>
      <c r="N115" s="70" t="s">
        <v>376</v>
      </c>
    </row>
    <row r="116" spans="1:16" s="63" customFormat="1" ht="14.1" customHeight="1" x14ac:dyDescent="0.25">
      <c r="A116" s="83">
        <v>44075</v>
      </c>
      <c r="B116" s="92">
        <v>0.64583333333333337</v>
      </c>
      <c r="C116" s="82">
        <v>2213</v>
      </c>
      <c r="D116" s="82">
        <v>2237</v>
      </c>
      <c r="E116" s="85">
        <v>1</v>
      </c>
      <c r="F116" s="85">
        <v>0.69</v>
      </c>
      <c r="G116" s="82">
        <v>24</v>
      </c>
      <c r="H116" s="85">
        <v>0.31000000000000005</v>
      </c>
      <c r="I116" s="78" t="s">
        <v>196</v>
      </c>
      <c r="J116" s="63" t="s">
        <v>78</v>
      </c>
      <c r="K116" s="63" t="s">
        <v>81</v>
      </c>
      <c r="M116" s="63">
        <f t="shared" si="5"/>
        <v>148.54166666666669</v>
      </c>
      <c r="N116" s="70" t="s">
        <v>359</v>
      </c>
    </row>
    <row r="117" spans="1:16" s="63" customFormat="1" ht="14.1" customHeight="1" x14ac:dyDescent="0.25">
      <c r="A117" s="83">
        <v>44075</v>
      </c>
      <c r="B117" s="92">
        <v>0.83333333333333337</v>
      </c>
      <c r="C117" s="82">
        <v>2237</v>
      </c>
      <c r="D117" s="82">
        <v>2240</v>
      </c>
      <c r="E117" s="85">
        <v>0.69</v>
      </c>
      <c r="F117" s="85">
        <v>0.64</v>
      </c>
      <c r="G117" s="82">
        <v>3</v>
      </c>
      <c r="H117" s="85">
        <v>4.9999999999999933E-2</v>
      </c>
      <c r="I117" s="78" t="s">
        <v>186</v>
      </c>
      <c r="J117" s="63" t="s">
        <v>77</v>
      </c>
      <c r="K117" s="63" t="s">
        <v>100</v>
      </c>
      <c r="L117" s="63" t="s">
        <v>101</v>
      </c>
      <c r="M117" s="63">
        <f t="shared" si="5"/>
        <v>191.66666666666643</v>
      </c>
      <c r="N117" s="70" t="s">
        <v>360</v>
      </c>
    </row>
    <row r="118" spans="1:16" s="63" customFormat="1" ht="14.1" customHeight="1" x14ac:dyDescent="0.25">
      <c r="A118" s="83">
        <v>44074</v>
      </c>
      <c r="B118" s="92">
        <v>0.80208333333333337</v>
      </c>
      <c r="C118" s="82">
        <v>2173.3000000000002</v>
      </c>
      <c r="D118" s="82">
        <v>2188.1</v>
      </c>
      <c r="E118" s="85">
        <v>0.98</v>
      </c>
      <c r="F118" s="85">
        <v>0.81</v>
      </c>
      <c r="G118" s="82">
        <v>14.799999999999727</v>
      </c>
      <c r="H118" s="85">
        <v>0.16999999999999993</v>
      </c>
      <c r="I118" s="78" t="s">
        <v>11</v>
      </c>
      <c r="J118" s="63" t="s">
        <v>77</v>
      </c>
      <c r="K118" s="63" t="s">
        <v>100</v>
      </c>
      <c r="L118" s="63" t="s">
        <v>101</v>
      </c>
      <c r="M118" s="63">
        <f t="shared" si="5"/>
        <v>132.09459459459697</v>
      </c>
      <c r="N118" s="70" t="s">
        <v>361</v>
      </c>
    </row>
    <row r="119" spans="1:16" s="63" customFormat="1" ht="14.1" customHeight="1" x14ac:dyDescent="0.25">
      <c r="A119" s="83">
        <v>44070</v>
      </c>
      <c r="B119" s="92">
        <v>9</v>
      </c>
      <c r="C119" s="82">
        <v>2128</v>
      </c>
      <c r="D119" s="82">
        <v>2150</v>
      </c>
      <c r="E119" s="85">
        <v>0.35</v>
      </c>
      <c r="F119" s="85">
        <v>0.15</v>
      </c>
      <c r="G119" s="82">
        <v>22</v>
      </c>
      <c r="H119" s="85">
        <v>0.19999999999999998</v>
      </c>
      <c r="I119" s="78" t="s">
        <v>199</v>
      </c>
      <c r="J119" s="63" t="s">
        <v>77</v>
      </c>
      <c r="K119" s="63" t="s">
        <v>100</v>
      </c>
      <c r="M119" s="63">
        <f t="shared" si="5"/>
        <v>104.54545454545453</v>
      </c>
      <c r="N119" s="70" t="s">
        <v>362</v>
      </c>
    </row>
    <row r="120" spans="1:16" s="63" customFormat="1" ht="14.1" customHeight="1" x14ac:dyDescent="0.25">
      <c r="A120" s="83">
        <v>44070</v>
      </c>
      <c r="B120" s="92">
        <v>0.36458333333333331</v>
      </c>
      <c r="C120" s="82">
        <v>2150</v>
      </c>
      <c r="D120" s="82">
        <v>2173</v>
      </c>
      <c r="E120" s="85">
        <v>0.65</v>
      </c>
      <c r="F120" s="85">
        <v>0.41</v>
      </c>
      <c r="G120" s="82">
        <v>23</v>
      </c>
      <c r="H120" s="85">
        <v>0.24000000000000005</v>
      </c>
      <c r="I120" s="78" t="s">
        <v>118</v>
      </c>
      <c r="J120" s="63" t="s">
        <v>77</v>
      </c>
      <c r="K120" s="63" t="s">
        <v>100</v>
      </c>
      <c r="L120" s="63" t="s">
        <v>101</v>
      </c>
      <c r="M120" s="63">
        <f t="shared" si="5"/>
        <v>120.00000000000003</v>
      </c>
      <c r="N120" s="70" t="s">
        <v>363</v>
      </c>
    </row>
    <row r="121" spans="1:16" s="63" customFormat="1" ht="14.1" customHeight="1" x14ac:dyDescent="0.25">
      <c r="A121" s="83">
        <v>44069</v>
      </c>
      <c r="B121" s="92">
        <v>0.34375</v>
      </c>
      <c r="C121" s="82">
        <v>2023.2</v>
      </c>
      <c r="D121" s="82">
        <v>2051.1999999999998</v>
      </c>
      <c r="E121" s="85">
        <v>1</v>
      </c>
      <c r="F121" s="85">
        <v>0.65</v>
      </c>
      <c r="G121" s="82">
        <v>27.999999999999773</v>
      </c>
      <c r="H121" s="85">
        <v>0.35</v>
      </c>
      <c r="I121" s="78" t="s">
        <v>13</v>
      </c>
      <c r="J121" s="63" t="s">
        <v>77</v>
      </c>
      <c r="K121" s="63" t="s">
        <v>100</v>
      </c>
      <c r="L121" s="63" t="s">
        <v>101</v>
      </c>
      <c r="M121" s="63">
        <f t="shared" si="5"/>
        <v>143.75000000000117</v>
      </c>
      <c r="N121" s="70" t="s">
        <v>364</v>
      </c>
    </row>
    <row r="122" spans="1:16" s="63" customFormat="1" ht="14.1" customHeight="1" x14ac:dyDescent="0.25">
      <c r="A122" s="83">
        <v>44069</v>
      </c>
      <c r="B122" s="92">
        <v>0.5</v>
      </c>
      <c r="C122" s="82">
        <v>2051.1999999999998</v>
      </c>
      <c r="D122" s="82">
        <v>2090</v>
      </c>
      <c r="E122" s="85">
        <v>0.91</v>
      </c>
      <c r="F122" s="85">
        <v>0.49</v>
      </c>
      <c r="G122" s="82">
        <f>D122-C122</f>
        <v>38.800000000000182</v>
      </c>
      <c r="H122" s="85">
        <f>E122-F122</f>
        <v>0.42000000000000004</v>
      </c>
      <c r="I122" s="78" t="s">
        <v>229</v>
      </c>
      <c r="J122" s="63" t="s">
        <v>77</v>
      </c>
      <c r="K122" s="63" t="s">
        <v>100</v>
      </c>
      <c r="L122" s="63" t="s">
        <v>101</v>
      </c>
      <c r="M122" s="63">
        <f t="shared" si="5"/>
        <v>124.48453608247364</v>
      </c>
      <c r="N122" s="70" t="s">
        <v>365</v>
      </c>
    </row>
    <row r="123" spans="1:16" s="63" customFormat="1" ht="14.1" customHeight="1" x14ac:dyDescent="0.25">
      <c r="A123" s="83">
        <v>44068</v>
      </c>
      <c r="B123" s="92">
        <v>0.61111111111111105</v>
      </c>
      <c r="C123" s="82">
        <v>1980.7</v>
      </c>
      <c r="D123" s="82">
        <v>2008.2</v>
      </c>
      <c r="E123" s="85">
        <v>1</v>
      </c>
      <c r="F123" s="85">
        <v>0.79</v>
      </c>
      <c r="G123" s="82">
        <v>27.5</v>
      </c>
      <c r="H123" s="85">
        <v>0.20999999999999996</v>
      </c>
      <c r="I123" s="78" t="s">
        <v>196</v>
      </c>
      <c r="J123" s="63" t="s">
        <v>77</v>
      </c>
      <c r="K123" s="63" t="s">
        <v>100</v>
      </c>
      <c r="L123" s="63" t="s">
        <v>101</v>
      </c>
      <c r="M123" s="63">
        <f t="shared" si="5"/>
        <v>87.818181818181813</v>
      </c>
      <c r="N123" s="70" t="s">
        <v>366</v>
      </c>
      <c r="O123" s="91"/>
      <c r="P123" s="91"/>
    </row>
    <row r="124" spans="1:16" s="82" customFormat="1" ht="14.1" customHeight="1" x14ac:dyDescent="0.25">
      <c r="A124" s="83">
        <v>44068</v>
      </c>
      <c r="B124" s="92">
        <v>0.77083333333333337</v>
      </c>
      <c r="C124" s="82">
        <v>2008.2</v>
      </c>
      <c r="D124" s="82">
        <v>2023.2</v>
      </c>
      <c r="E124" s="85">
        <v>0.79</v>
      </c>
      <c r="F124" s="85">
        <v>0.64</v>
      </c>
      <c r="G124" s="82">
        <v>15</v>
      </c>
      <c r="H124" s="85">
        <v>0.15000000000000002</v>
      </c>
      <c r="I124" s="78" t="s">
        <v>11</v>
      </c>
      <c r="J124" s="63" t="s">
        <v>77</v>
      </c>
      <c r="K124" s="63" t="s">
        <v>100</v>
      </c>
      <c r="L124" s="63" t="s">
        <v>101</v>
      </c>
      <c r="M124" s="63">
        <f t="shared" si="5"/>
        <v>115.00000000000001</v>
      </c>
      <c r="N124" s="70" t="s">
        <v>367</v>
      </c>
      <c r="O124" s="63"/>
      <c r="P124" s="63"/>
    </row>
    <row r="125" spans="1:16" s="63" customFormat="1" ht="14.1" customHeight="1" x14ac:dyDescent="0.25">
      <c r="A125" s="83">
        <v>44067</v>
      </c>
      <c r="B125" s="92">
        <v>0.33333333333333331</v>
      </c>
      <c r="C125" s="82">
        <v>1952</v>
      </c>
      <c r="D125" s="82">
        <v>1980.7</v>
      </c>
      <c r="E125" s="85">
        <v>0.6</v>
      </c>
      <c r="F125" s="85">
        <v>0.31</v>
      </c>
      <c r="G125" s="82">
        <f>D125-C125</f>
        <v>28.700000000000045</v>
      </c>
      <c r="H125" s="85">
        <f>E125-F125</f>
        <v>0.28999999999999998</v>
      </c>
      <c r="I125" s="78" t="s">
        <v>229</v>
      </c>
      <c r="J125" s="63" t="s">
        <v>77</v>
      </c>
      <c r="K125" s="63" t="s">
        <v>100</v>
      </c>
      <c r="L125" s="63" t="s">
        <v>101</v>
      </c>
      <c r="M125" s="63">
        <f t="shared" si="5"/>
        <v>116.20209059233432</v>
      </c>
      <c r="N125" s="70" t="s">
        <v>368</v>
      </c>
    </row>
    <row r="126" spans="1:16" s="63" customFormat="1" ht="14.1" customHeight="1" x14ac:dyDescent="0.25">
      <c r="A126" s="83">
        <v>44064</v>
      </c>
      <c r="B126" s="92">
        <v>0.33333333333333331</v>
      </c>
      <c r="C126" s="82">
        <v>1860</v>
      </c>
      <c r="D126" s="82">
        <v>1890</v>
      </c>
      <c r="E126" s="85">
        <v>1</v>
      </c>
      <c r="F126" s="85">
        <v>0.68</v>
      </c>
      <c r="G126" s="82">
        <f>D126-C126</f>
        <v>30</v>
      </c>
      <c r="H126" s="85">
        <f>E126-F126</f>
        <v>0.31999999999999995</v>
      </c>
      <c r="I126" s="78" t="s">
        <v>229</v>
      </c>
      <c r="J126" s="63" t="s">
        <v>77</v>
      </c>
      <c r="K126" s="63" t="s">
        <v>100</v>
      </c>
      <c r="L126" s="63" t="s">
        <v>101</v>
      </c>
      <c r="M126" s="63">
        <f t="shared" si="5"/>
        <v>122.66666666666664</v>
      </c>
      <c r="N126" s="70" t="s">
        <v>369</v>
      </c>
    </row>
    <row r="127" spans="1:16" s="63" customFormat="1" ht="14.1" customHeight="1" x14ac:dyDescent="0.25">
      <c r="A127" s="83">
        <v>44064</v>
      </c>
      <c r="B127" s="92">
        <v>0.58333333333333337</v>
      </c>
      <c r="C127" s="82">
        <v>1890</v>
      </c>
      <c r="D127" s="82">
        <v>1952</v>
      </c>
      <c r="E127" s="85">
        <v>1</v>
      </c>
      <c r="F127" s="85">
        <v>0.46</v>
      </c>
      <c r="G127" s="82">
        <v>49</v>
      </c>
      <c r="H127" s="85">
        <v>0.54</v>
      </c>
      <c r="I127" s="78" t="s">
        <v>192</v>
      </c>
      <c r="J127" s="63" t="s">
        <v>77</v>
      </c>
      <c r="K127" s="63" t="s">
        <v>100</v>
      </c>
      <c r="M127" s="63">
        <f t="shared" si="5"/>
        <v>126.73469387755104</v>
      </c>
      <c r="N127" s="70" t="s">
        <v>370</v>
      </c>
    </row>
    <row r="128" spans="1:16" s="63" customFormat="1" ht="14.1" customHeight="1" x14ac:dyDescent="0.25">
      <c r="A128" s="83">
        <v>44063</v>
      </c>
      <c r="B128" s="92">
        <v>0.33333333333333331</v>
      </c>
      <c r="C128" s="82">
        <v>1750</v>
      </c>
      <c r="D128" s="82">
        <v>1777</v>
      </c>
      <c r="E128" s="85">
        <v>1</v>
      </c>
      <c r="F128" s="64">
        <v>0.73</v>
      </c>
      <c r="G128" s="63">
        <f>D128-C128</f>
        <v>27</v>
      </c>
      <c r="H128" s="64">
        <f>E128-F128</f>
        <v>0.27</v>
      </c>
      <c r="I128" s="67" t="s">
        <v>175</v>
      </c>
      <c r="J128" s="63" t="s">
        <v>77</v>
      </c>
      <c r="K128" s="63" t="s">
        <v>100</v>
      </c>
      <c r="L128" s="63" t="s">
        <v>101</v>
      </c>
      <c r="M128" s="63">
        <f t="shared" si="5"/>
        <v>115.00000000000001</v>
      </c>
      <c r="N128" s="70" t="s">
        <v>371</v>
      </c>
    </row>
    <row r="129" spans="1:16" s="63" customFormat="1" ht="14.1" customHeight="1" x14ac:dyDescent="0.25">
      <c r="A129" s="83">
        <v>44063</v>
      </c>
      <c r="B129" s="92">
        <v>0.79166666666666663</v>
      </c>
      <c r="C129" s="82">
        <v>1808</v>
      </c>
      <c r="D129" s="82">
        <v>1860</v>
      </c>
      <c r="E129" s="85">
        <v>1</v>
      </c>
      <c r="F129" s="85">
        <v>0.46</v>
      </c>
      <c r="G129" s="82">
        <f>D129-C129</f>
        <v>52</v>
      </c>
      <c r="H129" s="85">
        <f>E129-F129</f>
        <v>0.54</v>
      </c>
      <c r="I129" s="78" t="s">
        <v>228</v>
      </c>
      <c r="J129" s="63" t="s">
        <v>77</v>
      </c>
      <c r="K129" s="63" t="s">
        <v>100</v>
      </c>
      <c r="L129" s="63" t="s">
        <v>101</v>
      </c>
      <c r="M129" s="63">
        <f t="shared" si="5"/>
        <v>119.42307692307693</v>
      </c>
      <c r="N129" s="70" t="s">
        <v>372</v>
      </c>
    </row>
    <row r="130" spans="1:16" s="63" customFormat="1" ht="14.1" customHeight="1" x14ac:dyDescent="0.25">
      <c r="A130" s="61">
        <v>44062</v>
      </c>
      <c r="B130" s="79">
        <v>0.33333333333333331</v>
      </c>
      <c r="C130" s="63">
        <v>1654</v>
      </c>
      <c r="D130" s="63">
        <v>1684</v>
      </c>
      <c r="E130" s="64">
        <v>1</v>
      </c>
      <c r="F130" s="64">
        <v>0.71</v>
      </c>
      <c r="G130" s="63">
        <f>D130-C130</f>
        <v>30</v>
      </c>
      <c r="H130" s="64">
        <f>E130-F130</f>
        <v>0.29000000000000004</v>
      </c>
      <c r="I130" s="67" t="s">
        <v>175</v>
      </c>
      <c r="J130" s="63" t="s">
        <v>77</v>
      </c>
      <c r="K130" s="63" t="s">
        <v>100</v>
      </c>
      <c r="L130" s="63" t="s">
        <v>101</v>
      </c>
      <c r="M130" s="63">
        <f t="shared" si="5"/>
        <v>111.16666666666667</v>
      </c>
      <c r="N130" s="70" t="s">
        <v>373</v>
      </c>
      <c r="O130" s="91"/>
      <c r="P130" s="91"/>
    </row>
    <row r="131" spans="1:16" s="63" customFormat="1" ht="14.1" customHeight="1" x14ac:dyDescent="0.25">
      <c r="A131" s="61">
        <v>44062</v>
      </c>
      <c r="B131" s="79">
        <v>0.625</v>
      </c>
      <c r="C131" s="63">
        <v>1683.5</v>
      </c>
      <c r="D131" s="63">
        <v>1715.7</v>
      </c>
      <c r="E131" s="64">
        <v>1</v>
      </c>
      <c r="F131" s="64">
        <v>0.6</v>
      </c>
      <c r="G131" s="63">
        <v>32.200000000000045</v>
      </c>
      <c r="H131" s="64">
        <v>0.4</v>
      </c>
      <c r="I131" s="67" t="s">
        <v>244</v>
      </c>
      <c r="J131" s="63" t="s">
        <v>77</v>
      </c>
      <c r="K131" s="63" t="s">
        <v>100</v>
      </c>
      <c r="M131" s="63">
        <f t="shared" si="5"/>
        <v>142.85714285714269</v>
      </c>
      <c r="N131" s="70" t="s">
        <v>374</v>
      </c>
    </row>
    <row r="132" spans="1:16" s="63" customFormat="1" ht="14.1" customHeight="1" x14ac:dyDescent="0.25">
      <c r="A132" s="61">
        <v>44062</v>
      </c>
      <c r="B132" s="79">
        <v>0.64583333333333337</v>
      </c>
      <c r="C132" s="63">
        <v>1715.7</v>
      </c>
      <c r="D132" s="63">
        <v>1750</v>
      </c>
      <c r="E132" s="64">
        <v>0.91</v>
      </c>
      <c r="F132" s="64">
        <v>0.55000000000000004</v>
      </c>
      <c r="G132" s="63">
        <v>34.299999999999955</v>
      </c>
      <c r="H132" s="64">
        <v>0.36</v>
      </c>
      <c r="I132" s="67" t="s">
        <v>188</v>
      </c>
      <c r="J132" s="63" t="s">
        <v>77</v>
      </c>
      <c r="K132" s="63" t="s">
        <v>100</v>
      </c>
      <c r="M132" s="63">
        <f t="shared" si="5"/>
        <v>120.69970845481065</v>
      </c>
      <c r="N132" s="70" t="s">
        <v>375</v>
      </c>
      <c r="O132" s="82"/>
      <c r="P132" s="82"/>
    </row>
    <row r="133" spans="1:16" s="63" customFormat="1" ht="14.1" customHeight="1" x14ac:dyDescent="0.25">
      <c r="A133" s="61">
        <v>44061</v>
      </c>
      <c r="B133" s="79">
        <v>0.33333333333333331</v>
      </c>
      <c r="C133" s="63">
        <v>1559</v>
      </c>
      <c r="D133" s="63">
        <v>1586</v>
      </c>
      <c r="E133" s="64">
        <v>0.71</v>
      </c>
      <c r="F133" s="64">
        <v>0.44</v>
      </c>
      <c r="G133" s="63">
        <f>D133-C133</f>
        <v>27</v>
      </c>
      <c r="H133" s="64">
        <f>E133-F133</f>
        <v>0.26999999999999996</v>
      </c>
      <c r="I133" s="67" t="s">
        <v>175</v>
      </c>
      <c r="J133" s="63" t="s">
        <v>77</v>
      </c>
      <c r="K133" s="63" t="s">
        <v>100</v>
      </c>
      <c r="L133" s="63" t="s">
        <v>101</v>
      </c>
      <c r="M133" s="63">
        <f t="shared" si="5"/>
        <v>114.99999999999997</v>
      </c>
      <c r="N133" s="70" t="s">
        <v>376</v>
      </c>
    </row>
    <row r="134" spans="1:16" s="63" customFormat="1" ht="14.1" customHeight="1" x14ac:dyDescent="0.25">
      <c r="A134" s="61">
        <v>44061</v>
      </c>
      <c r="B134" s="79">
        <v>0.5625</v>
      </c>
      <c r="C134" s="63">
        <v>1586</v>
      </c>
      <c r="D134" s="63">
        <v>1641.2</v>
      </c>
      <c r="E134" s="64">
        <v>0.76</v>
      </c>
      <c r="F134" s="64">
        <v>0.19</v>
      </c>
      <c r="G134" s="63">
        <v>55.200000000000045</v>
      </c>
      <c r="H134" s="64">
        <v>0.57000000000000006</v>
      </c>
      <c r="I134" s="67" t="s">
        <v>138</v>
      </c>
      <c r="J134" s="63" t="s">
        <v>77</v>
      </c>
      <c r="K134" s="63" t="s">
        <v>100</v>
      </c>
      <c r="L134" s="63" t="s">
        <v>101</v>
      </c>
      <c r="M134" s="63">
        <f t="shared" si="5"/>
        <v>118.74999999999991</v>
      </c>
      <c r="N134" s="70" t="s">
        <v>359</v>
      </c>
    </row>
    <row r="135" spans="1:16" s="63" customFormat="1" ht="14.1" customHeight="1" x14ac:dyDescent="0.25">
      <c r="A135" s="61">
        <v>44061</v>
      </c>
      <c r="B135" s="79">
        <v>0.64583333333333337</v>
      </c>
      <c r="C135" s="63">
        <v>1644</v>
      </c>
      <c r="D135" s="63">
        <v>1654</v>
      </c>
      <c r="E135" s="64">
        <v>0.35</v>
      </c>
      <c r="F135" s="64">
        <v>0.19</v>
      </c>
      <c r="G135" s="63">
        <v>10</v>
      </c>
      <c r="H135" s="64">
        <v>0.15999999999999998</v>
      </c>
      <c r="I135" s="67" t="s">
        <v>186</v>
      </c>
      <c r="J135" s="63" t="s">
        <v>77</v>
      </c>
      <c r="K135" s="63" t="s">
        <v>100</v>
      </c>
      <c r="L135" s="63" t="s">
        <v>157</v>
      </c>
      <c r="M135" s="63">
        <f t="shared" si="5"/>
        <v>183.99999999999997</v>
      </c>
      <c r="N135" s="70" t="s">
        <v>360</v>
      </c>
      <c r="O135" s="91"/>
      <c r="P135" s="91"/>
    </row>
    <row r="136" spans="1:16" s="63" customFormat="1" ht="14.1" customHeight="1" x14ac:dyDescent="0.25">
      <c r="A136" s="61">
        <v>44043</v>
      </c>
      <c r="B136" s="79">
        <v>0.3125</v>
      </c>
      <c r="C136" s="63">
        <v>1481.3</v>
      </c>
      <c r="D136" s="63">
        <v>1505.6</v>
      </c>
      <c r="E136" s="64">
        <v>1</v>
      </c>
      <c r="F136" s="64">
        <v>0.69</v>
      </c>
      <c r="G136" s="63">
        <v>24.299999999999955</v>
      </c>
      <c r="H136" s="64">
        <v>0.31000000000000005</v>
      </c>
      <c r="I136" s="67" t="s">
        <v>13</v>
      </c>
      <c r="J136" s="63" t="s">
        <v>77</v>
      </c>
      <c r="K136" s="63" t="s">
        <v>100</v>
      </c>
      <c r="L136" s="63" t="s">
        <v>101</v>
      </c>
      <c r="M136" s="63">
        <f t="shared" si="5"/>
        <v>146.70781893004144</v>
      </c>
      <c r="N136" s="70" t="s">
        <v>361</v>
      </c>
    </row>
    <row r="137" spans="1:16" s="63" customFormat="1" ht="14.1" customHeight="1" x14ac:dyDescent="0.25">
      <c r="A137" s="61">
        <v>44043</v>
      </c>
      <c r="B137" s="79">
        <v>0.375</v>
      </c>
      <c r="C137" s="63">
        <v>1505.6</v>
      </c>
      <c r="D137" s="63">
        <v>1528.8</v>
      </c>
      <c r="E137" s="64">
        <v>0.69</v>
      </c>
      <c r="F137" s="64">
        <v>0.49</v>
      </c>
      <c r="G137" s="63">
        <v>23.200000000000045</v>
      </c>
      <c r="H137" s="64">
        <v>0.19999999999999996</v>
      </c>
      <c r="I137" s="67" t="s">
        <v>162</v>
      </c>
      <c r="J137" s="63" t="s">
        <v>77</v>
      </c>
      <c r="K137" s="63" t="s">
        <v>100</v>
      </c>
      <c r="M137" s="63">
        <f t="shared" si="5"/>
        <v>99.137931034482534</v>
      </c>
      <c r="N137" s="70" t="s">
        <v>362</v>
      </c>
      <c r="O137" s="91"/>
      <c r="P137" s="91"/>
    </row>
    <row r="138" spans="1:16" s="63" customFormat="1" ht="14.1" customHeight="1" x14ac:dyDescent="0.25">
      <c r="A138" s="61">
        <v>44043</v>
      </c>
      <c r="B138" s="79">
        <v>0.5625</v>
      </c>
      <c r="C138" s="63">
        <v>1528.8</v>
      </c>
      <c r="D138" s="63">
        <v>1559.2</v>
      </c>
      <c r="E138" s="64">
        <v>1</v>
      </c>
      <c r="F138" s="64">
        <v>0.72</v>
      </c>
      <c r="G138" s="63">
        <v>30.400000000000091</v>
      </c>
      <c r="H138" s="64">
        <v>0.28000000000000003</v>
      </c>
      <c r="I138" s="67" t="s">
        <v>185</v>
      </c>
      <c r="J138" s="63" t="s">
        <v>77</v>
      </c>
      <c r="K138" s="63" t="s">
        <v>100</v>
      </c>
      <c r="L138" s="63" t="s">
        <v>101</v>
      </c>
      <c r="M138" s="63">
        <f t="shared" si="5"/>
        <v>105.92105263157863</v>
      </c>
      <c r="N138" s="70" t="s">
        <v>363</v>
      </c>
      <c r="O138" s="91"/>
      <c r="P138" s="91"/>
    </row>
    <row r="139" spans="1:16" s="63" customFormat="1" ht="14.1" customHeight="1" x14ac:dyDescent="0.25">
      <c r="A139" s="61">
        <v>44042</v>
      </c>
      <c r="B139" s="79">
        <v>0.42708333333333331</v>
      </c>
      <c r="C139" s="63">
        <v>1376</v>
      </c>
      <c r="D139" s="63">
        <v>1402.6</v>
      </c>
      <c r="E139" s="64">
        <v>0.98</v>
      </c>
      <c r="F139" s="64">
        <v>0.73</v>
      </c>
      <c r="G139" s="63">
        <v>26.599999999999909</v>
      </c>
      <c r="H139" s="64">
        <v>0.25</v>
      </c>
      <c r="I139" s="67" t="s">
        <v>162</v>
      </c>
      <c r="J139" s="63" t="s">
        <v>77</v>
      </c>
      <c r="K139" s="63" t="s">
        <v>100</v>
      </c>
      <c r="M139" s="63">
        <f t="shared" si="5"/>
        <v>108.08270676691767</v>
      </c>
      <c r="N139" s="70" t="s">
        <v>364</v>
      </c>
      <c r="O139" s="91"/>
      <c r="P139" s="91"/>
    </row>
    <row r="140" spans="1:16" s="63" customFormat="1" ht="14.1" customHeight="1" x14ac:dyDescent="0.25">
      <c r="A140" s="61">
        <v>44042</v>
      </c>
      <c r="B140" s="79">
        <v>0.47916666666666669</v>
      </c>
      <c r="C140" s="63">
        <v>1402.6</v>
      </c>
      <c r="D140" s="63">
        <v>1427.7</v>
      </c>
      <c r="E140" s="64">
        <v>0.73</v>
      </c>
      <c r="F140" s="64">
        <v>0.51</v>
      </c>
      <c r="G140" s="63">
        <v>25.100000000000136</v>
      </c>
      <c r="H140" s="64">
        <v>0.21999999999999997</v>
      </c>
      <c r="I140" s="67" t="s">
        <v>182</v>
      </c>
      <c r="J140" s="63" t="s">
        <v>77</v>
      </c>
      <c r="K140" s="63" t="s">
        <v>100</v>
      </c>
      <c r="M140" s="63">
        <f t="shared" si="5"/>
        <v>100.79681274900342</v>
      </c>
      <c r="N140" s="70" t="s">
        <v>365</v>
      </c>
      <c r="O140" s="91"/>
      <c r="P140" s="91"/>
    </row>
    <row r="141" spans="1:16" s="63" customFormat="1" ht="14.1" customHeight="1" x14ac:dyDescent="0.25">
      <c r="A141" s="61">
        <v>44042</v>
      </c>
      <c r="B141" s="79">
        <v>0.59722222222222221</v>
      </c>
      <c r="C141" s="63">
        <v>1427.7</v>
      </c>
      <c r="D141" s="63">
        <v>1466.4</v>
      </c>
      <c r="E141" s="64">
        <v>0.76</v>
      </c>
      <c r="F141" s="64">
        <v>0.38</v>
      </c>
      <c r="G141" s="63">
        <v>38.700000000000045</v>
      </c>
      <c r="H141" s="64">
        <v>0.38</v>
      </c>
      <c r="I141" s="67" t="s">
        <v>169</v>
      </c>
      <c r="J141" s="63" t="s">
        <v>77</v>
      </c>
      <c r="K141" s="63" t="s">
        <v>100</v>
      </c>
      <c r="L141" s="63" t="s">
        <v>101</v>
      </c>
      <c r="M141" s="63">
        <f t="shared" si="5"/>
        <v>112.91989664082675</v>
      </c>
      <c r="N141" s="70" t="s">
        <v>366</v>
      </c>
    </row>
    <row r="142" spans="1:16" s="63" customFormat="1" ht="14.1" customHeight="1" x14ac:dyDescent="0.25">
      <c r="A142" s="61">
        <v>44042</v>
      </c>
      <c r="B142" s="79">
        <v>0.83333333333333304</v>
      </c>
      <c r="C142" s="63">
        <v>1466.4</v>
      </c>
      <c r="D142" s="63">
        <v>1481.3</v>
      </c>
      <c r="E142" s="64">
        <v>1</v>
      </c>
      <c r="F142" s="64">
        <v>0.84</v>
      </c>
      <c r="G142" s="63">
        <v>14.899999999999864</v>
      </c>
      <c r="H142" s="64">
        <v>0.16000000000000003</v>
      </c>
      <c r="I142" s="67" t="s">
        <v>11</v>
      </c>
      <c r="J142" s="63" t="s">
        <v>77</v>
      </c>
      <c r="K142" s="63" t="s">
        <v>100</v>
      </c>
      <c r="L142" s="63" t="s">
        <v>101</v>
      </c>
      <c r="M142" s="63">
        <f t="shared" si="5"/>
        <v>123.48993288590719</v>
      </c>
      <c r="N142" s="70" t="s">
        <v>367</v>
      </c>
    </row>
    <row r="143" spans="1:16" s="63" customFormat="1" ht="14.1" customHeight="1" x14ac:dyDescent="0.25">
      <c r="A143" s="83">
        <v>44042</v>
      </c>
      <c r="B143" s="92">
        <v>0.79166666666666663</v>
      </c>
      <c r="C143" s="82">
        <v>1978</v>
      </c>
      <c r="D143" s="82">
        <v>2004</v>
      </c>
      <c r="E143" s="85">
        <v>0.8</v>
      </c>
      <c r="F143" s="85">
        <v>0.47</v>
      </c>
      <c r="G143" s="82">
        <v>26</v>
      </c>
      <c r="H143" s="85">
        <v>0.33000000000000007</v>
      </c>
      <c r="I143" s="78" t="s">
        <v>184</v>
      </c>
      <c r="J143" s="63" t="s">
        <v>77</v>
      </c>
      <c r="K143" s="63" t="s">
        <v>100</v>
      </c>
      <c r="L143" s="63" t="s">
        <v>101</v>
      </c>
      <c r="M143" s="63">
        <f t="shared" si="5"/>
        <v>145.96153846153851</v>
      </c>
      <c r="N143" s="70" t="s">
        <v>368</v>
      </c>
    </row>
    <row r="144" spans="1:16" s="63" customFormat="1" ht="14.1" customHeight="1" x14ac:dyDescent="0.25">
      <c r="A144" s="61">
        <v>44041</v>
      </c>
      <c r="B144" s="79">
        <v>0.72916666666666663</v>
      </c>
      <c r="C144" s="63">
        <v>1350</v>
      </c>
      <c r="D144" s="63">
        <v>1376</v>
      </c>
      <c r="E144" s="64">
        <v>0.98</v>
      </c>
      <c r="F144" s="64">
        <v>0.73</v>
      </c>
      <c r="G144" s="63">
        <v>26</v>
      </c>
      <c r="H144" s="64">
        <v>0.25</v>
      </c>
      <c r="I144" s="67" t="s">
        <v>172</v>
      </c>
      <c r="J144" s="63" t="s">
        <v>77</v>
      </c>
      <c r="K144" s="63" t="s">
        <v>100</v>
      </c>
      <c r="M144" s="63">
        <f t="shared" si="5"/>
        <v>110.57692307692307</v>
      </c>
      <c r="N144" s="70" t="s">
        <v>369</v>
      </c>
      <c r="O144" s="91"/>
      <c r="P144" s="91"/>
    </row>
    <row r="145" spans="1:16" s="63" customFormat="1" ht="14.1" customHeight="1" x14ac:dyDescent="0.25">
      <c r="A145" s="61">
        <v>44040</v>
      </c>
      <c r="B145" s="79">
        <v>0.33333333333333331</v>
      </c>
      <c r="C145" s="63">
        <v>1329</v>
      </c>
      <c r="D145" s="63">
        <v>1350</v>
      </c>
      <c r="E145" s="64">
        <v>0.74</v>
      </c>
      <c r="F145" s="64">
        <v>0.54</v>
      </c>
      <c r="G145" s="63">
        <v>21</v>
      </c>
      <c r="H145" s="64">
        <v>0.19999999999999996</v>
      </c>
      <c r="I145" s="67" t="s">
        <v>170</v>
      </c>
      <c r="J145" s="63" t="s">
        <v>77</v>
      </c>
      <c r="K145" s="63" t="s">
        <v>100</v>
      </c>
      <c r="M145" s="63">
        <f t="shared" ref="M145:M170" si="8">H145*$M$5/G145*1000</f>
        <v>109.52380952380949</v>
      </c>
      <c r="N145" s="70" t="s">
        <v>370</v>
      </c>
      <c r="O145" s="91"/>
      <c r="P145" s="91"/>
    </row>
    <row r="146" spans="1:16" s="63" customFormat="1" ht="14.1" customHeight="1" x14ac:dyDescent="0.25">
      <c r="A146" s="61">
        <v>43886</v>
      </c>
      <c r="B146" s="79">
        <v>0.375</v>
      </c>
      <c r="C146" s="63">
        <v>702.4</v>
      </c>
      <c r="D146" s="63">
        <v>1315</v>
      </c>
      <c r="E146" s="64">
        <v>1</v>
      </c>
      <c r="F146" s="64">
        <v>0</v>
      </c>
      <c r="G146" s="63">
        <v>612.6</v>
      </c>
      <c r="H146" s="64">
        <v>1</v>
      </c>
      <c r="I146" s="67" t="s">
        <v>287</v>
      </c>
      <c r="J146" s="63" t="s">
        <v>78</v>
      </c>
      <c r="K146" s="63" t="s">
        <v>100</v>
      </c>
      <c r="M146" s="63">
        <f t="shared" si="8"/>
        <v>18.772445315050604</v>
      </c>
      <c r="N146" s="70" t="s">
        <v>371</v>
      </c>
      <c r="O146" s="91"/>
      <c r="P146" s="91"/>
    </row>
    <row r="147" spans="1:16" s="63" customFormat="1" ht="14.1" customHeight="1" x14ac:dyDescent="0.25">
      <c r="A147" s="61">
        <v>43885</v>
      </c>
      <c r="B147" s="79">
        <v>0.58333333333333337</v>
      </c>
      <c r="C147" s="63">
        <v>682.6</v>
      </c>
      <c r="D147" s="63">
        <v>702.4</v>
      </c>
      <c r="E147" s="64">
        <v>0.99</v>
      </c>
      <c r="F147" s="64">
        <v>0.75</v>
      </c>
      <c r="G147" s="63">
        <v>19.799999999999955</v>
      </c>
      <c r="H147" s="64">
        <v>0.24</v>
      </c>
      <c r="I147" s="67" t="s">
        <v>11</v>
      </c>
      <c r="J147" s="63" t="s">
        <v>77</v>
      </c>
      <c r="K147" s="63" t="s">
        <v>100</v>
      </c>
      <c r="M147" s="63">
        <f t="shared" si="8"/>
        <v>139.39393939393972</v>
      </c>
      <c r="N147" s="70" t="s">
        <v>372</v>
      </c>
      <c r="O147" s="91"/>
      <c r="P147" s="91"/>
    </row>
    <row r="148" spans="1:16" s="63" customFormat="1" ht="14.1" customHeight="1" x14ac:dyDescent="0.25">
      <c r="A148" s="61">
        <v>43881</v>
      </c>
      <c r="B148" s="79">
        <v>0.3125</v>
      </c>
      <c r="C148" s="63">
        <v>651.4</v>
      </c>
      <c r="D148" s="63">
        <v>682.6</v>
      </c>
      <c r="E148" s="64">
        <v>0.89</v>
      </c>
      <c r="F148" s="64">
        <v>0.42</v>
      </c>
      <c r="G148" s="63">
        <v>31.200000000000045</v>
      </c>
      <c r="H148" s="64">
        <v>0.47000000000000003</v>
      </c>
      <c r="I148" s="67" t="s">
        <v>11</v>
      </c>
      <c r="J148" s="63" t="s">
        <v>77</v>
      </c>
      <c r="K148" s="63" t="s">
        <v>81</v>
      </c>
      <c r="M148" s="63">
        <f t="shared" si="8"/>
        <v>173.23717948717922</v>
      </c>
      <c r="N148" s="70" t="s">
        <v>373</v>
      </c>
      <c r="O148" s="91"/>
      <c r="P148" s="91"/>
    </row>
    <row r="149" spans="1:16" s="63" customFormat="1" ht="14.1" customHeight="1" x14ac:dyDescent="0.25">
      <c r="A149" s="61">
        <v>43880</v>
      </c>
      <c r="B149" s="79">
        <v>0.41666666666666669</v>
      </c>
      <c r="C149" s="63">
        <v>559.1</v>
      </c>
      <c r="D149" s="63">
        <v>584.79999999999995</v>
      </c>
      <c r="E149" s="64">
        <v>0.73</v>
      </c>
      <c r="F149" s="64">
        <v>0.44</v>
      </c>
      <c r="G149" s="63">
        <v>25.699999999999932</v>
      </c>
      <c r="H149" s="64">
        <v>0.28999999999999998</v>
      </c>
      <c r="I149" s="67" t="s">
        <v>196</v>
      </c>
      <c r="J149" s="63" t="s">
        <v>77</v>
      </c>
      <c r="K149" s="63" t="s">
        <v>100</v>
      </c>
      <c r="M149" s="63">
        <f t="shared" si="8"/>
        <v>129.7665369649809</v>
      </c>
      <c r="N149" s="70" t="s">
        <v>374</v>
      </c>
      <c r="O149" s="91"/>
      <c r="P149" s="91"/>
    </row>
    <row r="150" spans="1:16" s="63" customFormat="1" ht="14.1" customHeight="1" x14ac:dyDescent="0.25">
      <c r="A150" s="61">
        <v>43880</v>
      </c>
      <c r="B150" s="79">
        <v>0.41666666666666669</v>
      </c>
      <c r="C150" s="63">
        <v>584.79999999999995</v>
      </c>
      <c r="D150" s="63">
        <v>615</v>
      </c>
      <c r="E150" s="64">
        <v>1</v>
      </c>
      <c r="F150" s="64">
        <v>0.75</v>
      </c>
      <c r="G150" s="63">
        <v>30.200000000000045</v>
      </c>
      <c r="H150" s="64">
        <v>0.25</v>
      </c>
      <c r="I150" s="67" t="s">
        <v>287</v>
      </c>
      <c r="J150" s="63" t="s">
        <v>78</v>
      </c>
      <c r="K150" s="63" t="s">
        <v>100</v>
      </c>
      <c r="M150" s="63">
        <f t="shared" si="8"/>
        <v>95.198675496688608</v>
      </c>
      <c r="N150" s="70" t="s">
        <v>375</v>
      </c>
      <c r="O150" s="91"/>
      <c r="P150" s="91"/>
    </row>
    <row r="151" spans="1:16" s="63" customFormat="1" ht="14.1" customHeight="1" x14ac:dyDescent="0.25">
      <c r="A151" s="61">
        <v>43880</v>
      </c>
      <c r="B151" s="79">
        <v>0.5</v>
      </c>
      <c r="C151" s="63">
        <v>615</v>
      </c>
      <c r="D151" s="63">
        <v>636.5</v>
      </c>
      <c r="E151" s="64">
        <v>0.51</v>
      </c>
      <c r="F151" s="64">
        <v>0.22</v>
      </c>
      <c r="G151" s="63">
        <v>21.5</v>
      </c>
      <c r="H151" s="64">
        <v>0.29000000000000004</v>
      </c>
      <c r="I151" s="67" t="s">
        <v>167</v>
      </c>
      <c r="J151" s="63" t="s">
        <v>78</v>
      </c>
      <c r="K151" s="63" t="s">
        <v>100</v>
      </c>
      <c r="M151" s="63">
        <f t="shared" si="8"/>
        <v>155.11627906976747</v>
      </c>
      <c r="N151" s="70" t="s">
        <v>376</v>
      </c>
      <c r="O151" s="91"/>
      <c r="P151" s="91"/>
    </row>
    <row r="152" spans="1:16" s="63" customFormat="1" ht="14.1" customHeight="1" x14ac:dyDescent="0.25">
      <c r="A152" s="61">
        <v>43880</v>
      </c>
      <c r="B152" s="79">
        <v>0.79166666666666663</v>
      </c>
      <c r="C152" s="63">
        <v>636.5</v>
      </c>
      <c r="D152" s="63">
        <v>651.4</v>
      </c>
      <c r="E152" s="64">
        <v>0.48</v>
      </c>
      <c r="F152" s="64">
        <v>0.31</v>
      </c>
      <c r="G152" s="63">
        <v>14.899999999999977</v>
      </c>
      <c r="H152" s="64">
        <v>0.16999999999999998</v>
      </c>
      <c r="I152" s="67" t="s">
        <v>11</v>
      </c>
      <c r="J152" s="63" t="s">
        <v>77</v>
      </c>
      <c r="K152" s="63" t="s">
        <v>100</v>
      </c>
      <c r="M152" s="63">
        <f t="shared" si="8"/>
        <v>131.20805369127535</v>
      </c>
      <c r="N152" s="70" t="s">
        <v>359</v>
      </c>
      <c r="O152" s="91"/>
      <c r="P152" s="91"/>
    </row>
    <row r="153" spans="1:16" s="63" customFormat="1" ht="14.1" customHeight="1" x14ac:dyDescent="0.25">
      <c r="A153" s="61">
        <v>43879</v>
      </c>
      <c r="B153" s="79">
        <v>0.3125</v>
      </c>
      <c r="C153" s="63">
        <v>459.7</v>
      </c>
      <c r="D153" s="63">
        <v>501.6</v>
      </c>
      <c r="E153" s="64">
        <v>0.55000000000000004</v>
      </c>
      <c r="F153" s="64">
        <v>0</v>
      </c>
      <c r="G153" s="63">
        <v>41.900000000000034</v>
      </c>
      <c r="H153" s="64">
        <v>0.55000000000000004</v>
      </c>
      <c r="I153" s="67" t="s">
        <v>11</v>
      </c>
      <c r="J153" s="63" t="s">
        <v>77</v>
      </c>
      <c r="K153" s="63" t="s">
        <v>81</v>
      </c>
      <c r="M153" s="63">
        <f t="shared" si="8"/>
        <v>150.95465393794737</v>
      </c>
      <c r="N153" s="70" t="s">
        <v>360</v>
      </c>
      <c r="O153" s="91"/>
      <c r="P153" s="91"/>
    </row>
    <row r="154" spans="1:16" s="63" customFormat="1" ht="14.1" customHeight="1" x14ac:dyDescent="0.25">
      <c r="A154" s="61">
        <v>43879</v>
      </c>
      <c r="B154" s="79">
        <v>0.5</v>
      </c>
      <c r="C154" s="63">
        <v>501.6</v>
      </c>
      <c r="D154" s="63">
        <v>522</v>
      </c>
      <c r="E154" s="64">
        <v>0.83</v>
      </c>
      <c r="F154" s="64">
        <v>0.56999999999999995</v>
      </c>
      <c r="G154" s="63">
        <v>20.399999999999977</v>
      </c>
      <c r="H154" s="64">
        <v>0.26</v>
      </c>
      <c r="I154" s="67" t="s">
        <v>167</v>
      </c>
      <c r="J154" s="63" t="s">
        <v>78</v>
      </c>
      <c r="K154" s="63" t="s">
        <v>81</v>
      </c>
      <c r="M154" s="63">
        <f t="shared" si="8"/>
        <v>146.56862745098056</v>
      </c>
      <c r="N154" s="70" t="s">
        <v>361</v>
      </c>
      <c r="O154" s="91"/>
      <c r="P154" s="91"/>
    </row>
    <row r="155" spans="1:16" s="63" customFormat="1" ht="14.1" customHeight="1" x14ac:dyDescent="0.25">
      <c r="A155" s="61">
        <v>43879</v>
      </c>
      <c r="B155" s="79">
        <v>0.79166666666666663</v>
      </c>
      <c r="C155" s="63">
        <v>522</v>
      </c>
      <c r="D155" s="63">
        <v>543.4</v>
      </c>
      <c r="E155" s="64">
        <v>0.56999999999999995</v>
      </c>
      <c r="F155" s="64">
        <v>0.23</v>
      </c>
      <c r="G155" s="63">
        <v>21.399999999999977</v>
      </c>
      <c r="H155" s="64">
        <v>0.33999999999999997</v>
      </c>
      <c r="I155" s="67" t="s">
        <v>11</v>
      </c>
      <c r="J155" s="63" t="s">
        <v>77</v>
      </c>
      <c r="K155" s="63" t="s">
        <v>81</v>
      </c>
      <c r="M155" s="63">
        <f t="shared" si="8"/>
        <v>182.71028037383198</v>
      </c>
      <c r="N155" s="70" t="s">
        <v>362</v>
      </c>
      <c r="O155" s="91"/>
      <c r="P155" s="91"/>
    </row>
    <row r="156" spans="1:16" s="63" customFormat="1" ht="14.1" customHeight="1" x14ac:dyDescent="0.25">
      <c r="A156" s="61">
        <v>43879</v>
      </c>
      <c r="B156" s="79">
        <v>0.41666666666666669</v>
      </c>
      <c r="C156" s="63">
        <v>543.4</v>
      </c>
      <c r="D156" s="63">
        <v>559.1</v>
      </c>
      <c r="E156" s="64">
        <v>0.93</v>
      </c>
      <c r="F156" s="64">
        <v>0.73</v>
      </c>
      <c r="G156" s="63">
        <v>15.700000000000045</v>
      </c>
      <c r="H156" s="64">
        <v>0.20000000000000007</v>
      </c>
      <c r="I156" s="67" t="s">
        <v>11</v>
      </c>
      <c r="J156" s="63" t="s">
        <v>77</v>
      </c>
      <c r="K156" s="63" t="s">
        <v>100</v>
      </c>
      <c r="M156" s="63">
        <f t="shared" si="8"/>
        <v>146.49681528662384</v>
      </c>
      <c r="N156" s="70" t="s">
        <v>363</v>
      </c>
      <c r="O156" s="91"/>
      <c r="P156" s="91"/>
    </row>
    <row r="157" spans="1:16" s="63" customFormat="1" ht="14.1" customHeight="1" x14ac:dyDescent="0.25">
      <c r="A157" s="61">
        <v>43878</v>
      </c>
      <c r="B157" s="79">
        <v>0.625</v>
      </c>
      <c r="C157" s="63">
        <v>359.5</v>
      </c>
      <c r="D157" s="63">
        <v>408</v>
      </c>
      <c r="E157" s="64">
        <v>1</v>
      </c>
      <c r="F157" s="64">
        <v>0.43</v>
      </c>
      <c r="G157" s="63">
        <v>48.5</v>
      </c>
      <c r="H157" s="64">
        <v>0.57000000000000006</v>
      </c>
      <c r="I157" s="67" t="s">
        <v>286</v>
      </c>
      <c r="J157" s="63" t="s">
        <v>77</v>
      </c>
      <c r="K157" s="63" t="s">
        <v>81</v>
      </c>
      <c r="M157" s="63">
        <f t="shared" si="8"/>
        <v>135.15463917525776</v>
      </c>
      <c r="N157" s="70" t="s">
        <v>364</v>
      </c>
      <c r="O157" s="91"/>
      <c r="P157" s="91"/>
    </row>
    <row r="158" spans="1:16" s="63" customFormat="1" ht="14.1" customHeight="1" x14ac:dyDescent="0.25">
      <c r="A158" s="61">
        <v>43878</v>
      </c>
      <c r="B158" s="79">
        <v>0.66666666666666663</v>
      </c>
      <c r="C158" s="63">
        <v>408</v>
      </c>
      <c r="D158" s="63">
        <v>444.8</v>
      </c>
      <c r="E158" s="64">
        <v>0.43</v>
      </c>
      <c r="F158" s="64">
        <v>0</v>
      </c>
      <c r="G158" s="63">
        <v>36.800000000000011</v>
      </c>
      <c r="H158" s="64">
        <v>0.43</v>
      </c>
      <c r="I158" s="67" t="s">
        <v>221</v>
      </c>
      <c r="J158" s="63" t="s">
        <v>77</v>
      </c>
      <c r="K158" s="63" t="s">
        <v>100</v>
      </c>
      <c r="M158" s="63">
        <f t="shared" si="8"/>
        <v>134.37499999999997</v>
      </c>
      <c r="N158" s="70" t="s">
        <v>365</v>
      </c>
      <c r="O158" s="91"/>
      <c r="P158" s="91"/>
    </row>
    <row r="159" spans="1:16" s="63" customFormat="1" ht="14.1" customHeight="1" x14ac:dyDescent="0.25">
      <c r="A159" s="61">
        <v>43878</v>
      </c>
      <c r="B159" s="79">
        <v>0.79166666666666663</v>
      </c>
      <c r="C159" s="63">
        <v>444.8</v>
      </c>
      <c r="D159" s="63">
        <v>459.7</v>
      </c>
      <c r="E159" s="64">
        <v>0.36</v>
      </c>
      <c r="F159" s="64">
        <v>0.19</v>
      </c>
      <c r="G159" s="63">
        <v>14.899999999999977</v>
      </c>
      <c r="H159" s="64">
        <v>0.16999999999999998</v>
      </c>
      <c r="I159" s="67" t="s">
        <v>11</v>
      </c>
      <c r="J159" s="63" t="s">
        <v>78</v>
      </c>
      <c r="K159" s="63" t="s">
        <v>100</v>
      </c>
      <c r="M159" s="63">
        <f t="shared" si="8"/>
        <v>131.20805369127535</v>
      </c>
      <c r="N159" s="70" t="s">
        <v>366</v>
      </c>
      <c r="O159" s="91"/>
      <c r="P159" s="91"/>
    </row>
    <row r="160" spans="1:16" s="63" customFormat="1" ht="14.1" customHeight="1" x14ac:dyDescent="0.25">
      <c r="A160" s="61">
        <v>43875</v>
      </c>
      <c r="B160" s="79">
        <v>0.41666666666666669</v>
      </c>
      <c r="C160" s="63">
        <v>319.2</v>
      </c>
      <c r="D160" s="63">
        <v>333.4</v>
      </c>
      <c r="E160" s="64">
        <v>0.11</v>
      </c>
      <c r="F160" s="64">
        <v>0</v>
      </c>
      <c r="G160" s="63">
        <v>14.199999999999989</v>
      </c>
      <c r="H160" s="64">
        <v>0.11</v>
      </c>
      <c r="I160" s="67" t="s">
        <v>285</v>
      </c>
      <c r="J160" s="63" t="s">
        <v>77</v>
      </c>
      <c r="K160" s="63" t="s">
        <v>100</v>
      </c>
      <c r="M160" s="63">
        <f t="shared" si="8"/>
        <v>89.084507042253577</v>
      </c>
      <c r="N160" s="70" t="s">
        <v>367</v>
      </c>
      <c r="O160" s="91"/>
      <c r="P160" s="91"/>
    </row>
    <row r="161" spans="1:16" s="63" customFormat="1" ht="14.1" customHeight="1" x14ac:dyDescent="0.25">
      <c r="A161" s="61">
        <v>43875</v>
      </c>
      <c r="B161" s="79">
        <v>0.5</v>
      </c>
      <c r="C161" s="63">
        <v>333.4</v>
      </c>
      <c r="D161" s="63">
        <v>359.5</v>
      </c>
      <c r="E161" s="64">
        <v>0.4</v>
      </c>
      <c r="F161" s="64">
        <v>0.11</v>
      </c>
      <c r="G161" s="63">
        <v>26.100000000000023</v>
      </c>
      <c r="H161" s="64">
        <v>0.29000000000000004</v>
      </c>
      <c r="I161" s="67" t="s">
        <v>221</v>
      </c>
      <c r="J161" s="63" t="s">
        <v>77</v>
      </c>
      <c r="K161" s="63" t="s">
        <v>100</v>
      </c>
      <c r="M161" s="63">
        <f t="shared" si="8"/>
        <v>127.77777777777769</v>
      </c>
      <c r="N161" s="70" t="s">
        <v>368</v>
      </c>
      <c r="O161" s="91"/>
      <c r="P161" s="91"/>
    </row>
    <row r="162" spans="1:16" s="63" customFormat="1" ht="14.1" customHeight="1" x14ac:dyDescent="0.25">
      <c r="A162" s="61">
        <v>43874</v>
      </c>
      <c r="B162" s="79">
        <v>0.41666666666666669</v>
      </c>
      <c r="C162" s="63">
        <v>256.7</v>
      </c>
      <c r="D162" s="63">
        <v>267.60000000000002</v>
      </c>
      <c r="E162" s="64">
        <v>1</v>
      </c>
      <c r="F162" s="64">
        <v>0.94</v>
      </c>
      <c r="G162" s="63">
        <v>10.900000000000034</v>
      </c>
      <c r="H162" s="64">
        <v>6.0000000000000053E-2</v>
      </c>
      <c r="I162" s="67" t="s">
        <v>270</v>
      </c>
      <c r="J162" s="63" t="s">
        <v>77</v>
      </c>
      <c r="K162" s="63" t="s">
        <v>100</v>
      </c>
      <c r="M162" s="63">
        <f t="shared" si="8"/>
        <v>63.302752293577846</v>
      </c>
      <c r="N162" s="70" t="s">
        <v>369</v>
      </c>
      <c r="O162" s="91"/>
      <c r="P162" s="91"/>
    </row>
    <row r="163" spans="1:16" s="63" customFormat="1" ht="14.1" customHeight="1" x14ac:dyDescent="0.25">
      <c r="A163" s="61">
        <v>43874</v>
      </c>
      <c r="B163" s="79">
        <v>0.5</v>
      </c>
      <c r="C163" s="63">
        <v>267.60000000000002</v>
      </c>
      <c r="D163" s="63">
        <v>293.89999999999998</v>
      </c>
      <c r="E163" s="64">
        <v>1</v>
      </c>
      <c r="F163" s="64">
        <v>0.69</v>
      </c>
      <c r="G163" s="63">
        <v>26.299999999999955</v>
      </c>
      <c r="H163" s="64">
        <v>0.31000000000000005</v>
      </c>
      <c r="I163" s="67" t="s">
        <v>282</v>
      </c>
      <c r="J163" s="63" t="s">
        <v>77</v>
      </c>
      <c r="K163" s="63" t="s">
        <v>81</v>
      </c>
      <c r="M163" s="63">
        <f t="shared" si="8"/>
        <v>135.55133079847934</v>
      </c>
      <c r="N163" s="70" t="s">
        <v>370</v>
      </c>
      <c r="O163" s="91"/>
      <c r="P163" s="91"/>
    </row>
    <row r="164" spans="1:16" s="63" customFormat="1" ht="14.1" customHeight="1" x14ac:dyDescent="0.25">
      <c r="A164" s="61">
        <v>43874</v>
      </c>
      <c r="B164" s="79">
        <v>0.625</v>
      </c>
      <c r="C164" s="63">
        <v>293.89999999999998</v>
      </c>
      <c r="D164" s="63">
        <v>319.2</v>
      </c>
      <c r="E164" s="64">
        <v>0.68</v>
      </c>
      <c r="F164" s="64">
        <v>0.4</v>
      </c>
      <c r="G164" s="63">
        <v>25.300000000000011</v>
      </c>
      <c r="H164" s="64">
        <v>0.28000000000000003</v>
      </c>
      <c r="I164" s="67" t="s">
        <v>284</v>
      </c>
      <c r="J164" s="63" t="s">
        <v>77</v>
      </c>
      <c r="K164" s="63" t="s">
        <v>81</v>
      </c>
      <c r="M164" s="63">
        <f t="shared" si="8"/>
        <v>127.27272727272724</v>
      </c>
      <c r="N164" s="70" t="s">
        <v>371</v>
      </c>
      <c r="O164" s="91"/>
      <c r="P164" s="91"/>
    </row>
    <row r="165" spans="1:16" s="63" customFormat="1" ht="14.1" customHeight="1" x14ac:dyDescent="0.25">
      <c r="A165" s="61">
        <v>43873</v>
      </c>
      <c r="B165" s="79">
        <v>0.3125</v>
      </c>
      <c r="C165" s="63">
        <v>214.9</v>
      </c>
      <c r="D165" s="63">
        <v>245.6</v>
      </c>
      <c r="E165" s="64">
        <v>0.63</v>
      </c>
      <c r="F165" s="64">
        <v>0.17</v>
      </c>
      <c r="G165" s="63">
        <v>30.699999999999989</v>
      </c>
      <c r="H165" s="64">
        <v>0.45999999999999996</v>
      </c>
      <c r="I165" s="67" t="s">
        <v>11</v>
      </c>
      <c r="J165" s="63" t="s">
        <v>77</v>
      </c>
      <c r="K165" s="63" t="s">
        <v>81</v>
      </c>
      <c r="L165" s="63" t="s">
        <v>101</v>
      </c>
      <c r="M165" s="63">
        <f t="shared" si="8"/>
        <v>172.3127035830619</v>
      </c>
      <c r="N165" s="70" t="s">
        <v>372</v>
      </c>
      <c r="O165" s="91"/>
      <c r="P165" s="91"/>
    </row>
    <row r="166" spans="1:16" s="63" customFormat="1" ht="14.1" customHeight="1" x14ac:dyDescent="0.25">
      <c r="A166" s="61">
        <v>43873</v>
      </c>
      <c r="B166" s="79">
        <v>0.5</v>
      </c>
      <c r="C166" s="63">
        <v>245.6</v>
      </c>
      <c r="D166" s="63">
        <v>256.7</v>
      </c>
      <c r="E166" s="64">
        <v>1</v>
      </c>
      <c r="F166" s="64">
        <v>0.94</v>
      </c>
      <c r="G166" s="63">
        <v>11.099999999999994</v>
      </c>
      <c r="H166" s="64">
        <v>6.0000000000000053E-2</v>
      </c>
      <c r="I166" s="67" t="s">
        <v>283</v>
      </c>
      <c r="J166" s="63" t="s">
        <v>77</v>
      </c>
      <c r="K166" s="63" t="s">
        <v>100</v>
      </c>
      <c r="M166" s="63">
        <f t="shared" si="8"/>
        <v>62.162162162162247</v>
      </c>
      <c r="N166" s="70" t="s">
        <v>373</v>
      </c>
      <c r="O166" s="91"/>
      <c r="P166" s="91"/>
    </row>
    <row r="167" spans="1:16" s="63" customFormat="1" ht="14.1" customHeight="1" x14ac:dyDescent="0.25">
      <c r="A167" s="61">
        <v>43872</v>
      </c>
      <c r="B167" s="79">
        <v>0.5</v>
      </c>
      <c r="C167" s="63">
        <v>160</v>
      </c>
      <c r="D167" s="63">
        <v>182</v>
      </c>
      <c r="E167" s="64">
        <v>1</v>
      </c>
      <c r="F167" s="64">
        <v>0.82</v>
      </c>
      <c r="G167" s="63">
        <v>22</v>
      </c>
      <c r="H167" s="64">
        <v>0.18000000000000005</v>
      </c>
      <c r="I167" s="67" t="s">
        <v>253</v>
      </c>
      <c r="J167" s="63" t="s">
        <v>77</v>
      </c>
      <c r="K167" s="63" t="s">
        <v>100</v>
      </c>
      <c r="M167" s="63">
        <f t="shared" si="8"/>
        <v>94.090909090909122</v>
      </c>
      <c r="N167" s="70" t="s">
        <v>374</v>
      </c>
      <c r="O167" s="91"/>
      <c r="P167" s="91"/>
    </row>
    <row r="168" spans="1:16" s="63" customFormat="1" ht="14.1" customHeight="1" x14ac:dyDescent="0.25">
      <c r="A168" s="61">
        <v>43872</v>
      </c>
      <c r="B168" s="79">
        <v>0.41666666666666669</v>
      </c>
      <c r="C168" s="63">
        <v>182</v>
      </c>
      <c r="D168" s="63">
        <v>196.9</v>
      </c>
      <c r="E168" s="64">
        <v>1</v>
      </c>
      <c r="F168" s="64">
        <v>0.82</v>
      </c>
      <c r="G168" s="63">
        <v>14.900000000000006</v>
      </c>
      <c r="H168" s="64">
        <v>0.18000000000000005</v>
      </c>
      <c r="I168" s="67" t="s">
        <v>282</v>
      </c>
      <c r="J168" s="63" t="s">
        <v>77</v>
      </c>
      <c r="K168" s="63" t="s">
        <v>100</v>
      </c>
      <c r="M168" s="63">
        <f t="shared" si="8"/>
        <v>138.92617449664431</v>
      </c>
      <c r="N168" s="70" t="s">
        <v>375</v>
      </c>
      <c r="O168" s="91"/>
      <c r="P168" s="91"/>
    </row>
    <row r="169" spans="1:16" s="63" customFormat="1" ht="14.1" customHeight="1" x14ac:dyDescent="0.25">
      <c r="A169" s="61">
        <v>43872</v>
      </c>
      <c r="B169" s="79">
        <v>0.79166666666666663</v>
      </c>
      <c r="C169" s="63">
        <v>196.9</v>
      </c>
      <c r="D169" s="63">
        <v>212.9</v>
      </c>
      <c r="E169" s="64">
        <v>0.82</v>
      </c>
      <c r="F169" s="64">
        <v>0.63</v>
      </c>
      <c r="G169" s="63">
        <v>16</v>
      </c>
      <c r="H169" s="64">
        <v>0.18999999999999995</v>
      </c>
      <c r="I169" s="67" t="s">
        <v>11</v>
      </c>
      <c r="J169" s="63" t="s">
        <v>78</v>
      </c>
      <c r="K169" s="63" t="s">
        <v>81</v>
      </c>
      <c r="M169" s="63">
        <f t="shared" si="8"/>
        <v>136.56249999999997</v>
      </c>
      <c r="N169" s="70" t="s">
        <v>376</v>
      </c>
      <c r="O169" s="91"/>
      <c r="P169" s="91"/>
    </row>
    <row r="170" spans="1:16" s="63" customFormat="1" ht="14.1" customHeight="1" x14ac:dyDescent="0.25">
      <c r="A170" s="61">
        <v>43868</v>
      </c>
      <c r="B170" s="79">
        <v>0.75</v>
      </c>
      <c r="C170" s="63">
        <v>150</v>
      </c>
      <c r="D170" s="63">
        <v>160</v>
      </c>
      <c r="E170" s="64">
        <v>1</v>
      </c>
      <c r="F170" s="64">
        <v>0.9</v>
      </c>
      <c r="G170" s="63">
        <v>10</v>
      </c>
      <c r="H170" s="64">
        <v>9.9999999999999978E-2</v>
      </c>
      <c r="I170" s="67" t="s">
        <v>11</v>
      </c>
      <c r="J170" s="63" t="s">
        <v>78</v>
      </c>
      <c r="K170" s="63" t="s">
        <v>100</v>
      </c>
      <c r="L170" s="63" t="s">
        <v>101</v>
      </c>
      <c r="M170" s="63">
        <f t="shared" si="8"/>
        <v>114.99999999999996</v>
      </c>
      <c r="N170" s="70" t="s">
        <v>359</v>
      </c>
      <c r="O170" s="91"/>
      <c r="P170" s="91"/>
    </row>
    <row r="171" spans="1:16" s="63" customFormat="1" x14ac:dyDescent="0.25">
      <c r="A171" s="99"/>
      <c r="B171" s="99"/>
      <c r="C171" s="70"/>
      <c r="D171" s="70"/>
      <c r="E171" s="70"/>
      <c r="F171" s="70"/>
      <c r="G171" s="70"/>
      <c r="H171" s="70"/>
      <c r="I171" s="100"/>
      <c r="J171" s="70"/>
      <c r="K171" s="70"/>
      <c r="L171" s="70"/>
      <c r="M171" s="70"/>
      <c r="N171" s="70"/>
      <c r="O171" s="94"/>
    </row>
    <row r="172" spans="1:16" s="63" customFormat="1" x14ac:dyDescent="0.25">
      <c r="A172" s="95"/>
      <c r="B172" s="95"/>
      <c r="C172" s="55"/>
      <c r="D172" s="55"/>
      <c r="E172" s="55"/>
      <c r="F172" s="55"/>
      <c r="G172" s="56"/>
      <c r="H172" s="56"/>
      <c r="I172" s="108"/>
      <c r="J172" s="55"/>
      <c r="K172" s="55"/>
      <c r="L172" s="55"/>
      <c r="M172" s="56"/>
      <c r="N172" s="55"/>
      <c r="O172"/>
    </row>
    <row r="173" spans="1:16" x14ac:dyDescent="0.25">
      <c r="A173" s="94"/>
      <c r="B173" s="94"/>
      <c r="C173" s="94"/>
      <c r="D173" s="94"/>
      <c r="E173" s="94"/>
      <c r="F173" s="94"/>
      <c r="G173" s="94"/>
      <c r="H173" s="94"/>
      <c r="I173" s="109"/>
    </row>
    <row r="174" spans="1:16" s="63" customFormat="1" x14ac:dyDescent="0.25">
      <c r="A174" s="83"/>
      <c r="B174" s="82"/>
      <c r="C174" s="82"/>
      <c r="D174" s="82"/>
      <c r="E174" s="82"/>
      <c r="F174" s="85"/>
      <c r="G174" s="82"/>
      <c r="H174" s="82"/>
      <c r="I174" s="78"/>
    </row>
    <row r="175" spans="1:16" s="63" customFormat="1" x14ac:dyDescent="0.25">
      <c r="A175" s="83"/>
      <c r="B175" s="82"/>
      <c r="C175" s="82"/>
      <c r="D175" s="82"/>
      <c r="E175" s="82"/>
      <c r="F175" s="85"/>
      <c r="G175" s="82"/>
      <c r="H175" s="82"/>
      <c r="I175" s="78"/>
    </row>
    <row r="176" spans="1:16" s="63" customFormat="1" x14ac:dyDescent="0.25">
      <c r="A176" s="83"/>
      <c r="B176" s="82"/>
      <c r="C176" s="82"/>
      <c r="D176" s="82"/>
      <c r="E176" s="82"/>
      <c r="F176" s="85"/>
      <c r="G176" s="82"/>
      <c r="H176" s="82"/>
      <c r="I176" s="78"/>
    </row>
    <row r="177" spans="1:9" s="63" customFormat="1" x14ac:dyDescent="0.25">
      <c r="A177" s="83"/>
      <c r="B177" s="82"/>
      <c r="C177" s="82"/>
      <c r="D177" s="82"/>
      <c r="E177" s="82"/>
      <c r="F177" s="85"/>
      <c r="G177" s="82"/>
      <c r="H177" s="82"/>
      <c r="I177" s="78"/>
    </row>
    <row r="178" spans="1:9" s="63" customFormat="1" x14ac:dyDescent="0.25">
      <c r="A178" s="83"/>
      <c r="B178" s="82"/>
      <c r="C178" s="82"/>
      <c r="D178" s="82"/>
      <c r="E178" s="82"/>
      <c r="F178" s="85"/>
      <c r="G178" s="82"/>
      <c r="H178" s="82"/>
      <c r="I178" s="78"/>
    </row>
    <row r="179" spans="1:9" s="63" customFormat="1" x14ac:dyDescent="0.25">
      <c r="A179" s="83"/>
      <c r="B179" s="82"/>
      <c r="C179" s="82"/>
      <c r="D179" s="82"/>
      <c r="E179" s="82"/>
      <c r="F179" s="85"/>
      <c r="G179" s="82"/>
      <c r="H179" s="82"/>
      <c r="I179" s="78"/>
    </row>
    <row r="180" spans="1:9" s="63" customFormat="1" x14ac:dyDescent="0.25">
      <c r="A180" s="83"/>
      <c r="B180" s="82"/>
      <c r="C180" s="82"/>
      <c r="D180" s="82"/>
      <c r="E180" s="82"/>
      <c r="F180" s="85"/>
      <c r="G180" s="82"/>
      <c r="H180" s="82"/>
      <c r="I180" s="78"/>
    </row>
    <row r="181" spans="1:9" s="63" customFormat="1" x14ac:dyDescent="0.25">
      <c r="A181" s="83"/>
      <c r="B181" s="82"/>
      <c r="C181" s="82"/>
      <c r="D181" s="82"/>
      <c r="E181" s="82"/>
      <c r="F181" s="85"/>
      <c r="G181" s="82"/>
      <c r="H181" s="82"/>
      <c r="I181" s="78"/>
    </row>
    <row r="182" spans="1:9" s="63" customFormat="1" x14ac:dyDescent="0.25">
      <c r="A182" s="83"/>
      <c r="B182" s="82"/>
      <c r="C182" s="82"/>
      <c r="D182" s="82"/>
      <c r="E182" s="82"/>
      <c r="F182" s="85"/>
      <c r="G182" s="82"/>
      <c r="H182" s="82"/>
      <c r="I182" s="78"/>
    </row>
    <row r="183" spans="1:9" s="63" customFormat="1" x14ac:dyDescent="0.25">
      <c r="A183" s="61"/>
      <c r="F183" s="64"/>
      <c r="I183" s="67"/>
    </row>
    <row r="184" spans="1:9" s="63" customFormat="1" x14ac:dyDescent="0.25">
      <c r="A184" s="61"/>
      <c r="F184" s="64"/>
      <c r="I184" s="67"/>
    </row>
    <row r="185" spans="1:9" s="63" customFormat="1" x14ac:dyDescent="0.25">
      <c r="A185" s="61"/>
      <c r="F185" s="64"/>
      <c r="I185" s="67"/>
    </row>
    <row r="186" spans="1:9" s="63" customFormat="1" x14ac:dyDescent="0.25">
      <c r="A186" s="61"/>
      <c r="F186" s="64"/>
      <c r="I186" s="67"/>
    </row>
    <row r="187" spans="1:9" s="63" customFormat="1" x14ac:dyDescent="0.25">
      <c r="A187" s="61"/>
      <c r="F187" s="64"/>
      <c r="I187" s="67"/>
    </row>
    <row r="188" spans="1:9" s="63" customFormat="1" x14ac:dyDescent="0.25">
      <c r="A188" s="61"/>
      <c r="F188" s="64"/>
      <c r="I188" s="67"/>
    </row>
    <row r="189" spans="1:9" s="63" customFormat="1" x14ac:dyDescent="0.25">
      <c r="A189" s="61"/>
      <c r="F189" s="64"/>
      <c r="I189" s="67"/>
    </row>
    <row r="190" spans="1:9" s="63" customFormat="1" x14ac:dyDescent="0.25">
      <c r="A190" s="61"/>
      <c r="F190" s="64"/>
      <c r="I190" s="67"/>
    </row>
    <row r="191" spans="1:9" s="63" customFormat="1" x14ac:dyDescent="0.25">
      <c r="A191" s="61"/>
      <c r="F191" s="64"/>
      <c r="I191" s="67"/>
    </row>
    <row r="192" spans="1:9" s="63" customFormat="1" x14ac:dyDescent="0.25">
      <c r="A192" s="61"/>
      <c r="F192" s="64"/>
      <c r="I192" s="67"/>
    </row>
    <row r="193" spans="1:15" s="63" customFormat="1" x14ac:dyDescent="0.25">
      <c r="A193" s="61"/>
      <c r="F193" s="64"/>
      <c r="I193" s="67"/>
    </row>
    <row r="194" spans="1:15" s="82" customFormat="1" x14ac:dyDescent="0.25">
      <c r="A194" s="83"/>
      <c r="F194" s="85"/>
      <c r="I194" s="78"/>
    </row>
    <row r="195" spans="1:15" s="82" customFormat="1" x14ac:dyDescent="0.25">
      <c r="A195" s="83"/>
      <c r="F195" s="85"/>
      <c r="I195" s="78"/>
    </row>
    <row r="196" spans="1:15" s="82" customFormat="1" x14ac:dyDescent="0.25">
      <c r="A196" s="83"/>
      <c r="F196" s="85"/>
      <c r="I196" s="78"/>
    </row>
    <row r="197" spans="1:15" s="94" customFormat="1" ht="45" customHeight="1" x14ac:dyDescent="0.25">
      <c r="A197" s="83"/>
      <c r="B197" s="82"/>
      <c r="C197" s="82"/>
      <c r="D197" s="82"/>
      <c r="E197" s="82"/>
      <c r="F197" s="85"/>
      <c r="G197" s="82"/>
      <c r="H197" s="82"/>
      <c r="I197" s="78"/>
      <c r="J197" s="82"/>
      <c r="K197" s="82"/>
      <c r="L197" s="82"/>
      <c r="M197" s="82"/>
      <c r="N197" s="82"/>
    </row>
    <row r="198" spans="1:15" s="94" customFormat="1" ht="45" customHeight="1" x14ac:dyDescent="0.25">
      <c r="A198" s="68"/>
      <c r="B198" s="68"/>
      <c r="C198" s="70"/>
      <c r="D198" s="70"/>
      <c r="E198" s="71"/>
      <c r="F198" s="71"/>
      <c r="G198" s="70"/>
      <c r="H198" s="71"/>
      <c r="I198" s="100"/>
      <c r="J198" s="70"/>
      <c r="K198" s="70"/>
      <c r="L198" s="70"/>
      <c r="M198" s="70"/>
      <c r="N198" s="70"/>
    </row>
    <row r="199" spans="1:15" s="94" customFormat="1" ht="9.75" customHeight="1" x14ac:dyDescent="0.25">
      <c r="I199" s="109"/>
      <c r="O199" s="94" t="s">
        <v>94</v>
      </c>
    </row>
    <row r="200" spans="1:15" s="94" customFormat="1" x14ac:dyDescent="0.25">
      <c r="A200" s="102"/>
      <c r="B200" s="102"/>
      <c r="C200" s="103"/>
      <c r="D200" s="103"/>
      <c r="E200" s="104"/>
      <c r="F200" s="104"/>
      <c r="G200" s="103"/>
      <c r="H200" s="104"/>
      <c r="I200" s="109"/>
      <c r="J200" s="103"/>
      <c r="K200" s="103"/>
      <c r="L200" s="103"/>
      <c r="M200" s="105"/>
      <c r="N200" s="103"/>
      <c r="O200" s="94" t="s">
        <v>94</v>
      </c>
    </row>
    <row r="201" spans="1:15" s="94" customFormat="1" x14ac:dyDescent="0.25">
      <c r="I201" s="109"/>
      <c r="M201" s="105"/>
    </row>
    <row r="202" spans="1:15" s="94" customFormat="1" x14ac:dyDescent="0.25">
      <c r="A202" s="102"/>
      <c r="B202" s="102"/>
      <c r="C202" s="103"/>
      <c r="D202" s="103"/>
      <c r="E202" s="104"/>
      <c r="F202" s="104"/>
      <c r="G202" s="103"/>
      <c r="H202" s="104"/>
      <c r="I202" s="109"/>
      <c r="J202" s="103"/>
      <c r="K202" s="103"/>
      <c r="L202" s="103"/>
      <c r="M202" s="105"/>
      <c r="N202" s="103"/>
    </row>
    <row r="203" spans="1:15" s="94" customFormat="1" x14ac:dyDescent="0.25">
      <c r="A203" s="102"/>
      <c r="B203" s="102"/>
      <c r="C203" s="103"/>
      <c r="D203" s="103"/>
      <c r="E203" s="102"/>
      <c r="F203" s="103"/>
      <c r="G203" s="103"/>
      <c r="H203" s="103"/>
      <c r="I203" s="109"/>
      <c r="J203" s="103"/>
      <c r="K203" s="103"/>
      <c r="L203" s="103"/>
      <c r="M203" s="103"/>
      <c r="N203" s="103"/>
    </row>
    <row r="204" spans="1:15" s="94" customFormat="1" x14ac:dyDescent="0.25">
      <c r="A204" s="102"/>
      <c r="B204" s="102"/>
      <c r="C204" s="103"/>
      <c r="D204" s="103"/>
      <c r="E204" s="104"/>
      <c r="F204" s="104"/>
      <c r="G204" s="103"/>
      <c r="H204" s="104"/>
      <c r="I204" s="109"/>
      <c r="J204" s="103"/>
      <c r="K204" s="103"/>
      <c r="L204" s="103"/>
      <c r="M204" s="105"/>
      <c r="N204" s="103"/>
    </row>
    <row r="205" spans="1:15" s="94" customFormat="1" ht="15" customHeight="1" x14ac:dyDescent="0.25">
      <c r="A205" s="102"/>
      <c r="B205" s="102"/>
      <c r="C205" s="103"/>
      <c r="D205" s="103"/>
      <c r="E205" s="104"/>
      <c r="F205" s="104"/>
      <c r="G205" s="103"/>
      <c r="H205" s="104"/>
      <c r="I205" s="109"/>
      <c r="J205" s="103"/>
      <c r="K205" s="103"/>
      <c r="L205" s="103"/>
      <c r="M205" s="105"/>
      <c r="N205" s="103"/>
    </row>
    <row r="206" spans="1:15" s="94" customFormat="1" ht="15" customHeight="1" x14ac:dyDescent="0.25">
      <c r="A206" s="102"/>
      <c r="B206" s="102"/>
      <c r="C206" s="103"/>
      <c r="D206" s="103"/>
      <c r="E206" s="104"/>
      <c r="F206" s="104"/>
      <c r="G206" s="103"/>
      <c r="H206" s="104"/>
      <c r="I206" s="109"/>
      <c r="J206" s="103"/>
      <c r="K206" s="103"/>
      <c r="L206" s="103"/>
      <c r="M206" s="105"/>
      <c r="N206" s="103"/>
    </row>
    <row r="207" spans="1:15" s="94" customFormat="1" ht="15" customHeight="1" x14ac:dyDescent="0.25">
      <c r="A207" s="102"/>
      <c r="B207" s="102"/>
      <c r="C207" s="103"/>
      <c r="D207" s="103"/>
      <c r="E207" s="104"/>
      <c r="F207" s="104"/>
      <c r="G207" s="103"/>
      <c r="H207" s="104"/>
      <c r="I207" s="109"/>
      <c r="J207" s="103"/>
      <c r="K207" s="103"/>
      <c r="L207" s="103"/>
      <c r="M207" s="105"/>
      <c r="N207" s="103"/>
    </row>
    <row r="208" spans="1:15" s="94" customFormat="1" ht="15" customHeight="1" x14ac:dyDescent="0.25">
      <c r="A208" s="102"/>
      <c r="B208" s="102"/>
      <c r="C208" s="103"/>
      <c r="D208" s="103"/>
      <c r="E208" s="104"/>
      <c r="F208" s="104"/>
      <c r="G208" s="103"/>
      <c r="H208" s="104"/>
      <c r="I208" s="109"/>
      <c r="J208" s="103"/>
      <c r="K208" s="103"/>
      <c r="L208" s="103"/>
      <c r="M208" s="105"/>
      <c r="N208" s="103"/>
    </row>
    <row r="209" spans="1:14" x14ac:dyDescent="0.25">
      <c r="A209" s="1"/>
      <c r="B209" s="1"/>
      <c r="C209" s="2"/>
      <c r="D209" s="2"/>
      <c r="E209" s="3"/>
      <c r="F209" s="3"/>
      <c r="G209" s="2"/>
      <c r="H209" s="3"/>
      <c r="J209" s="2"/>
      <c r="K209" s="2"/>
      <c r="L209" s="2"/>
      <c r="M209" s="4"/>
      <c r="N209" s="2"/>
    </row>
    <row r="210" spans="1:14" x14ac:dyDescent="0.25">
      <c r="A210" s="1"/>
      <c r="B210" s="1"/>
      <c r="C210" s="2"/>
      <c r="D210" s="2"/>
      <c r="E210" s="3"/>
      <c r="F210" s="3"/>
      <c r="G210" s="2"/>
      <c r="H210" s="3"/>
      <c r="J210" s="2"/>
      <c r="K210" s="2"/>
      <c r="L210" s="2"/>
      <c r="M210" s="4"/>
      <c r="N210" s="2"/>
    </row>
    <row r="211" spans="1:14" x14ac:dyDescent="0.25">
      <c r="A211" s="1"/>
      <c r="B211" s="1"/>
      <c r="C211" s="2"/>
      <c r="D211" s="2"/>
      <c r="E211" s="3"/>
      <c r="F211" s="3"/>
      <c r="G211" s="2"/>
      <c r="H211" s="3"/>
      <c r="J211" s="2"/>
      <c r="K211" s="2"/>
      <c r="L211" s="2"/>
      <c r="M211" s="4"/>
      <c r="N211" s="2"/>
    </row>
    <row r="212" spans="1:14" x14ac:dyDescent="0.25">
      <c r="A212" s="1"/>
      <c r="B212" s="1"/>
      <c r="C212" s="2"/>
      <c r="D212" s="2"/>
      <c r="E212" s="3"/>
      <c r="F212" s="3"/>
      <c r="G212" s="2"/>
      <c r="H212" s="3"/>
      <c r="J212" s="2"/>
      <c r="K212" s="2"/>
      <c r="L212" s="2"/>
      <c r="M212" s="4"/>
      <c r="N212" s="2"/>
    </row>
    <row r="213" spans="1:14" x14ac:dyDescent="0.25">
      <c r="A213" s="1"/>
      <c r="B213" s="1"/>
      <c r="C213" s="2"/>
      <c r="D213" s="2"/>
      <c r="E213" s="3"/>
      <c r="F213" s="3"/>
      <c r="G213" s="2"/>
      <c r="H213" s="3"/>
      <c r="J213" s="2"/>
      <c r="K213" s="2"/>
      <c r="L213" s="2"/>
      <c r="M213" s="4"/>
      <c r="N213" s="2"/>
    </row>
    <row r="214" spans="1:14" x14ac:dyDescent="0.25">
      <c r="A214" s="1"/>
      <c r="B214" s="1"/>
      <c r="C214" s="2"/>
      <c r="D214" s="2"/>
      <c r="E214" s="3"/>
      <c r="F214" s="3"/>
      <c r="G214" s="2"/>
      <c r="H214" s="3"/>
      <c r="J214" s="2"/>
      <c r="K214" s="2"/>
      <c r="L214" s="2"/>
      <c r="M214" s="4"/>
      <c r="N214" s="2"/>
    </row>
    <row r="215" spans="1:14" x14ac:dyDescent="0.25">
      <c r="A215" s="1"/>
      <c r="B215" s="1"/>
      <c r="C215" s="2"/>
      <c r="D215" s="2"/>
      <c r="E215" s="3"/>
      <c r="F215" s="3"/>
      <c r="G215" s="2"/>
      <c r="H215" s="3"/>
      <c r="J215" s="2"/>
      <c r="K215" s="2"/>
      <c r="L215" s="2"/>
      <c r="M215" s="4"/>
      <c r="N215" s="2"/>
    </row>
    <row r="216" spans="1:14" x14ac:dyDescent="0.25">
      <c r="A216" s="1"/>
      <c r="B216" s="1"/>
      <c r="C216" s="2"/>
      <c r="D216" s="2"/>
      <c r="E216" s="3"/>
      <c r="F216" s="3"/>
      <c r="G216" s="2"/>
      <c r="H216" s="3"/>
      <c r="J216" s="2"/>
      <c r="K216" s="2"/>
      <c r="L216" s="2"/>
      <c r="M216" s="4"/>
      <c r="N216" s="2"/>
    </row>
    <row r="217" spans="1:14" x14ac:dyDescent="0.25">
      <c r="A217" s="1"/>
      <c r="B217" s="1"/>
      <c r="C217" s="2"/>
      <c r="D217" s="2"/>
      <c r="E217" s="3"/>
      <c r="F217" s="3"/>
      <c r="G217" s="2"/>
      <c r="H217" s="3"/>
      <c r="J217" s="2"/>
      <c r="K217" s="2"/>
      <c r="L217" s="2"/>
      <c r="M217" s="4"/>
      <c r="N217" s="2"/>
    </row>
    <row r="218" spans="1:14" x14ac:dyDescent="0.25">
      <c r="A218" s="1"/>
      <c r="B218" s="1"/>
      <c r="C218" s="2"/>
      <c r="D218" s="2"/>
      <c r="E218" s="3"/>
      <c r="F218" s="3"/>
      <c r="G218" s="2"/>
      <c r="H218" s="3"/>
      <c r="J218" s="2"/>
      <c r="K218" s="2"/>
      <c r="L218" s="2"/>
      <c r="M218" s="4"/>
      <c r="N218" s="2"/>
    </row>
    <row r="219" spans="1:14" x14ac:dyDescent="0.25">
      <c r="A219" s="1"/>
      <c r="B219" s="1"/>
      <c r="C219" s="2"/>
      <c r="D219" s="2"/>
      <c r="E219" s="3"/>
      <c r="F219" s="3"/>
      <c r="G219" s="2"/>
      <c r="H219" s="3"/>
      <c r="J219" s="2"/>
      <c r="K219" s="2"/>
      <c r="L219" s="2"/>
      <c r="M219" s="4"/>
      <c r="N219" s="2"/>
    </row>
    <row r="220" spans="1:14" x14ac:dyDescent="0.25">
      <c r="A220" s="1"/>
      <c r="B220" s="1"/>
      <c r="C220" s="2"/>
      <c r="D220" s="2"/>
      <c r="E220" s="3"/>
      <c r="F220" s="3"/>
      <c r="G220" s="2"/>
      <c r="H220" s="3"/>
      <c r="J220" s="2"/>
      <c r="K220" s="2"/>
      <c r="L220" s="2"/>
      <c r="M220" s="4"/>
      <c r="N220" s="2"/>
    </row>
    <row r="221" spans="1:14" x14ac:dyDescent="0.25">
      <c r="A221" s="1"/>
      <c r="B221" s="1"/>
      <c r="C221" s="2"/>
      <c r="D221" s="2"/>
      <c r="E221" s="3"/>
      <c r="F221" s="3"/>
      <c r="G221" s="2"/>
      <c r="H221" s="3"/>
      <c r="J221" s="2"/>
      <c r="K221" s="2"/>
      <c r="L221" s="2"/>
      <c r="M221" s="4"/>
      <c r="N221" s="2"/>
    </row>
    <row r="222" spans="1:14" x14ac:dyDescent="0.25">
      <c r="A222" s="1"/>
      <c r="B222" s="1"/>
      <c r="C222" s="2"/>
      <c r="D222" s="2"/>
      <c r="E222" s="3"/>
      <c r="F222" s="3"/>
      <c r="G222" s="2"/>
      <c r="H222" s="3"/>
      <c r="J222" s="2"/>
      <c r="K222" s="2"/>
      <c r="L222" s="2"/>
      <c r="M222" s="4"/>
      <c r="N222" s="2"/>
    </row>
    <row r="223" spans="1:14" x14ac:dyDescent="0.25">
      <c r="A223" s="1"/>
      <c r="B223" s="1"/>
      <c r="C223" s="2"/>
      <c r="D223" s="2"/>
      <c r="E223" s="3"/>
      <c r="F223" s="3"/>
      <c r="G223" s="2"/>
      <c r="H223" s="3"/>
      <c r="J223" s="2"/>
      <c r="K223" s="2"/>
      <c r="L223" s="2"/>
      <c r="M223" s="4"/>
      <c r="N223" s="2"/>
    </row>
    <row r="224" spans="1:14" x14ac:dyDescent="0.25">
      <c r="A224" s="1"/>
      <c r="B224" s="1"/>
      <c r="C224" s="2"/>
      <c r="D224" s="2"/>
      <c r="E224" s="3"/>
      <c r="F224" s="3"/>
      <c r="G224" s="2"/>
      <c r="H224" s="3"/>
      <c r="J224" s="2"/>
      <c r="K224" s="2"/>
      <c r="L224" s="2"/>
      <c r="M224" s="4"/>
      <c r="N224" s="2"/>
    </row>
    <row r="225" spans="1:14" x14ac:dyDescent="0.25">
      <c r="A225" s="1"/>
      <c r="B225" s="1"/>
      <c r="C225" s="2"/>
      <c r="D225" s="2"/>
      <c r="E225" s="3"/>
      <c r="F225" s="3"/>
      <c r="G225" s="2"/>
      <c r="H225" s="3"/>
      <c r="J225" s="2"/>
      <c r="K225" s="2"/>
      <c r="L225" s="2"/>
      <c r="M225" s="4"/>
      <c r="N225" s="2"/>
    </row>
    <row r="226" spans="1:14" x14ac:dyDescent="0.25">
      <c r="A226" s="1"/>
      <c r="B226" s="1"/>
      <c r="C226" s="2"/>
      <c r="D226" s="2"/>
      <c r="E226" s="3"/>
      <c r="F226" s="3"/>
      <c r="G226" s="2"/>
      <c r="H226" s="3"/>
      <c r="J226" s="2"/>
      <c r="K226" s="2"/>
      <c r="L226" s="2"/>
      <c r="M226" s="4"/>
      <c r="N226" s="2"/>
    </row>
    <row r="227" spans="1:14" x14ac:dyDescent="0.25">
      <c r="A227" s="1"/>
      <c r="B227" s="1"/>
      <c r="C227" s="2"/>
      <c r="D227" s="2"/>
      <c r="E227" s="3"/>
      <c r="F227" s="3"/>
      <c r="G227" s="2"/>
      <c r="H227" s="3"/>
      <c r="J227" s="2"/>
      <c r="K227" s="2"/>
      <c r="L227" s="2"/>
      <c r="M227" s="4"/>
      <c r="N227" s="2"/>
    </row>
    <row r="228" spans="1:14" x14ac:dyDescent="0.25">
      <c r="A228" s="1"/>
      <c r="B228" s="1"/>
      <c r="C228" s="2"/>
      <c r="D228" s="2"/>
      <c r="E228" s="3"/>
      <c r="F228" s="3"/>
      <c r="G228" s="2"/>
      <c r="H228" s="3"/>
      <c r="J228" s="2"/>
      <c r="K228" s="2"/>
      <c r="L228" s="2"/>
      <c r="M228" s="4"/>
      <c r="N228" s="2"/>
    </row>
    <row r="229" spans="1:14" x14ac:dyDescent="0.25">
      <c r="A229" s="1"/>
      <c r="B229" s="1"/>
      <c r="C229" s="2"/>
      <c r="D229" s="2"/>
      <c r="E229" s="3"/>
      <c r="F229" s="3"/>
      <c r="G229" s="2"/>
      <c r="H229" s="3"/>
      <c r="J229" s="2"/>
      <c r="K229" s="2"/>
      <c r="L229" s="2"/>
      <c r="M229" s="4"/>
      <c r="N229" s="2"/>
    </row>
    <row r="230" spans="1:14" x14ac:dyDescent="0.25">
      <c r="A230" s="1"/>
      <c r="B230" s="1"/>
      <c r="C230" s="2"/>
      <c r="D230" s="2"/>
      <c r="E230" s="3"/>
      <c r="F230" s="3"/>
      <c r="G230" s="2"/>
      <c r="H230" s="3"/>
      <c r="J230" s="2"/>
      <c r="K230" s="2"/>
      <c r="L230" s="2"/>
      <c r="M230" s="4"/>
      <c r="N230" s="2"/>
    </row>
    <row r="231" spans="1:14" x14ac:dyDescent="0.25">
      <c r="A231" s="1"/>
      <c r="B231" s="1"/>
      <c r="C231" s="2"/>
      <c r="D231" s="2"/>
      <c r="E231" s="3"/>
      <c r="F231" s="3"/>
      <c r="G231" s="2"/>
      <c r="H231" s="3"/>
      <c r="J231" s="2"/>
      <c r="K231" s="2"/>
      <c r="L231" s="2"/>
      <c r="M231" s="4"/>
      <c r="N231" s="2"/>
    </row>
    <row r="232" spans="1:14" x14ac:dyDescent="0.25">
      <c r="A232" s="1"/>
      <c r="B232" s="1"/>
      <c r="C232" s="2"/>
      <c r="D232" s="2"/>
      <c r="E232" s="3"/>
      <c r="F232" s="3"/>
      <c r="G232" s="2"/>
      <c r="H232" s="3"/>
      <c r="J232" s="2"/>
      <c r="K232" s="2"/>
      <c r="L232" s="2"/>
      <c r="M232" s="4"/>
      <c r="N232" s="2"/>
    </row>
    <row r="233" spans="1:14" x14ac:dyDescent="0.25">
      <c r="A233" s="1"/>
      <c r="B233" s="1"/>
      <c r="C233" s="2"/>
      <c r="D233" s="2"/>
      <c r="E233" s="3"/>
      <c r="F233" s="3"/>
      <c r="G233" s="2"/>
      <c r="H233" s="3"/>
      <c r="J233" s="2"/>
      <c r="K233" s="2"/>
      <c r="L233" s="2"/>
      <c r="M233" s="4"/>
      <c r="N233" s="2"/>
    </row>
    <row r="234" spans="1:14" x14ac:dyDescent="0.25">
      <c r="A234" s="1"/>
      <c r="B234" s="1"/>
      <c r="C234" s="2"/>
      <c r="D234" s="2"/>
      <c r="E234" s="3"/>
      <c r="F234" s="3"/>
      <c r="G234" s="2"/>
      <c r="H234" s="3"/>
      <c r="J234" s="2"/>
      <c r="K234" s="2"/>
      <c r="L234" s="2"/>
      <c r="M234" s="4"/>
      <c r="N234" s="2"/>
    </row>
    <row r="235" spans="1:14" x14ac:dyDescent="0.25">
      <c r="A235" s="1"/>
      <c r="B235" s="1"/>
      <c r="C235" s="2"/>
      <c r="D235" s="2"/>
      <c r="E235" s="3"/>
      <c r="F235" s="3"/>
      <c r="G235" s="2"/>
      <c r="H235" s="3"/>
      <c r="J235" s="2"/>
      <c r="K235" s="2"/>
      <c r="L235" s="2"/>
      <c r="M235" s="4"/>
      <c r="N235" s="2"/>
    </row>
    <row r="236" spans="1:14" x14ac:dyDescent="0.25">
      <c r="A236" s="1"/>
      <c r="B236" s="1"/>
      <c r="C236" s="2"/>
      <c r="D236" s="2"/>
      <c r="E236" s="3"/>
      <c r="F236" s="3"/>
      <c r="G236" s="2"/>
      <c r="H236" s="3"/>
      <c r="J236" s="2"/>
      <c r="K236" s="2"/>
      <c r="L236" s="2"/>
      <c r="M236" s="4"/>
      <c r="N236" s="2"/>
    </row>
    <row r="237" spans="1:14" x14ac:dyDescent="0.25">
      <c r="A237" s="1"/>
      <c r="B237" s="1"/>
      <c r="C237" s="2"/>
      <c r="D237" s="2"/>
      <c r="E237" s="3"/>
      <c r="F237" s="3"/>
      <c r="G237" s="2"/>
      <c r="H237" s="3"/>
      <c r="J237" s="2"/>
      <c r="K237" s="2"/>
      <c r="L237" s="2"/>
      <c r="M237" s="4"/>
      <c r="N237" s="2"/>
    </row>
    <row r="238" spans="1:14" x14ac:dyDescent="0.25">
      <c r="A238" s="1"/>
      <c r="B238" s="1"/>
      <c r="C238" s="2"/>
      <c r="D238" s="2"/>
      <c r="E238" s="3"/>
      <c r="F238" s="3"/>
      <c r="G238" s="2"/>
      <c r="H238" s="3"/>
      <c r="J238" s="2"/>
      <c r="K238" s="2"/>
      <c r="L238" s="2"/>
      <c r="M238" s="4"/>
      <c r="N238" s="2"/>
    </row>
    <row r="239" spans="1:14" x14ac:dyDescent="0.25">
      <c r="A239" s="1"/>
      <c r="B239" s="1"/>
      <c r="C239" s="2"/>
      <c r="D239" s="2"/>
      <c r="E239" s="3"/>
      <c r="F239" s="3"/>
      <c r="G239" s="2"/>
      <c r="H239" s="3"/>
      <c r="J239" s="2"/>
      <c r="K239" s="2"/>
      <c r="L239" s="2"/>
      <c r="M239" s="4"/>
      <c r="N239" s="2"/>
    </row>
    <row r="240" spans="1:14" x14ac:dyDescent="0.25">
      <c r="A240" s="1"/>
      <c r="B240" s="1"/>
      <c r="C240" s="2"/>
      <c r="D240" s="2"/>
      <c r="E240" s="3"/>
      <c r="F240" s="3"/>
      <c r="G240" s="2"/>
      <c r="H240" s="3"/>
      <c r="J240" s="2"/>
      <c r="K240" s="2"/>
      <c r="L240" s="2"/>
      <c r="M240" s="4"/>
      <c r="N240" s="2"/>
    </row>
    <row r="241" spans="1:14" x14ac:dyDescent="0.25">
      <c r="A241" s="1"/>
      <c r="B241" s="1"/>
      <c r="C241" s="2"/>
      <c r="D241" s="2"/>
      <c r="E241" s="3"/>
      <c r="F241" s="3"/>
      <c r="G241" s="2"/>
      <c r="H241" s="3"/>
      <c r="J241" s="2"/>
      <c r="K241" s="2"/>
      <c r="L241" s="2"/>
      <c r="M241" s="4"/>
      <c r="N241" s="2"/>
    </row>
    <row r="242" spans="1:14" x14ac:dyDescent="0.25">
      <c r="A242" s="1"/>
      <c r="B242" s="1"/>
      <c r="C242" s="2"/>
      <c r="D242" s="2"/>
      <c r="E242" s="3"/>
      <c r="F242" s="3"/>
      <c r="G242" s="2"/>
      <c r="H242" s="3"/>
      <c r="J242" s="2"/>
      <c r="K242" s="2"/>
      <c r="L242" s="2"/>
      <c r="M242" s="4"/>
      <c r="N242" s="2"/>
    </row>
    <row r="243" spans="1:14" x14ac:dyDescent="0.25">
      <c r="A243" s="1"/>
      <c r="B243" s="1"/>
      <c r="C243" s="2"/>
      <c r="D243" s="2"/>
      <c r="E243" s="3"/>
      <c r="F243" s="3"/>
      <c r="G243" s="2"/>
      <c r="H243" s="3"/>
      <c r="J243" s="2"/>
      <c r="K243" s="2"/>
      <c r="L243" s="2"/>
      <c r="M243" s="4"/>
      <c r="N243" s="2"/>
    </row>
    <row r="244" spans="1:14" x14ac:dyDescent="0.25">
      <c r="A244" s="1"/>
      <c r="B244" s="1"/>
      <c r="C244" s="2"/>
      <c r="D244" s="2"/>
      <c r="E244" s="3"/>
      <c r="F244" s="3"/>
      <c r="G244" s="2"/>
      <c r="H244" s="3"/>
      <c r="J244" s="2"/>
      <c r="K244" s="2"/>
      <c r="L244" s="2"/>
      <c r="M244" s="4"/>
      <c r="N244" s="2"/>
    </row>
    <row r="245" spans="1:14" x14ac:dyDescent="0.25">
      <c r="A245" s="1"/>
      <c r="B245" s="1"/>
      <c r="C245" s="2"/>
      <c r="D245" s="2"/>
      <c r="E245" s="3"/>
      <c r="F245" s="3"/>
      <c r="G245" s="2"/>
      <c r="H245" s="3"/>
      <c r="J245" s="2"/>
      <c r="K245" s="2"/>
      <c r="L245" s="2"/>
      <c r="M245" s="4"/>
      <c r="N245" s="2"/>
    </row>
    <row r="246" spans="1:14" x14ac:dyDescent="0.25">
      <c r="A246" s="1"/>
      <c r="B246" s="1"/>
      <c r="C246" s="2"/>
      <c r="D246" s="2"/>
      <c r="E246" s="3"/>
      <c r="F246" s="3"/>
      <c r="G246" s="2"/>
      <c r="H246" s="3"/>
      <c r="J246" s="2"/>
      <c r="K246" s="2"/>
      <c r="L246" s="2"/>
      <c r="M246" s="4"/>
      <c r="N246" s="2"/>
    </row>
    <row r="247" spans="1:14" x14ac:dyDescent="0.25">
      <c r="A247" s="1"/>
      <c r="B247" s="1"/>
      <c r="C247" s="2"/>
      <c r="D247" s="2"/>
      <c r="E247" s="3"/>
      <c r="F247" s="3"/>
      <c r="G247" s="2"/>
      <c r="H247" s="3"/>
      <c r="J247" s="2"/>
      <c r="K247" s="2"/>
      <c r="L247" s="2"/>
      <c r="M247" s="4"/>
      <c r="N247" s="2"/>
    </row>
    <row r="248" spans="1:14" x14ac:dyDescent="0.25">
      <c r="A248" s="1"/>
      <c r="B248" s="1"/>
      <c r="C248" s="2"/>
      <c r="D248" s="2"/>
      <c r="E248" s="3"/>
      <c r="F248" s="3"/>
      <c r="G248" s="2"/>
      <c r="H248" s="3"/>
      <c r="J248" s="2"/>
      <c r="K248" s="2"/>
      <c r="L248" s="2"/>
      <c r="M248" s="4"/>
      <c r="N248" s="2"/>
    </row>
    <row r="249" spans="1:14" x14ac:dyDescent="0.25">
      <c r="A249" s="1"/>
      <c r="B249" s="1"/>
      <c r="C249" s="2"/>
      <c r="D249" s="2"/>
      <c r="E249" s="3"/>
      <c r="F249" s="3"/>
      <c r="G249" s="2"/>
      <c r="H249" s="3"/>
      <c r="J249" s="2"/>
      <c r="K249" s="2"/>
      <c r="L249" s="2"/>
      <c r="M249" s="4"/>
      <c r="N249" s="2"/>
    </row>
    <row r="250" spans="1:14" x14ac:dyDescent="0.25">
      <c r="A250" s="1"/>
      <c r="B250" s="1"/>
      <c r="C250" s="2"/>
      <c r="D250" s="2"/>
      <c r="E250" s="3"/>
      <c r="F250" s="3"/>
      <c r="G250" s="2"/>
      <c r="H250" s="3"/>
      <c r="J250" s="2"/>
      <c r="K250" s="2"/>
      <c r="L250" s="2"/>
      <c r="M250" s="4"/>
      <c r="N250" s="2"/>
    </row>
    <row r="251" spans="1:14" x14ac:dyDescent="0.25">
      <c r="A251" s="1"/>
      <c r="B251" s="1"/>
      <c r="C251" s="2"/>
      <c r="D251" s="2"/>
      <c r="E251" s="3"/>
      <c r="F251" s="3"/>
      <c r="G251" s="2"/>
      <c r="H251" s="3"/>
      <c r="J251" s="2"/>
      <c r="K251" s="2"/>
      <c r="L251" s="2"/>
      <c r="M251" s="4"/>
      <c r="N251" s="2"/>
    </row>
    <row r="252" spans="1:14" x14ac:dyDescent="0.25">
      <c r="A252" s="1"/>
      <c r="B252" s="1"/>
      <c r="C252" s="2"/>
      <c r="D252" s="2"/>
      <c r="E252" s="3"/>
      <c r="F252" s="3"/>
      <c r="G252" s="2"/>
      <c r="H252" s="3"/>
      <c r="J252" s="2"/>
      <c r="K252" s="2"/>
      <c r="L252" s="2"/>
      <c r="M252" s="4"/>
      <c r="N252" s="2"/>
    </row>
    <row r="253" spans="1:14" x14ac:dyDescent="0.25">
      <c r="A253" s="1"/>
      <c r="B253" s="1"/>
      <c r="C253" s="2"/>
      <c r="D253" s="2"/>
      <c r="E253" s="3"/>
      <c r="F253" s="3"/>
      <c r="G253" s="2"/>
      <c r="H253" s="3"/>
      <c r="J253" s="2"/>
      <c r="K253" s="2"/>
      <c r="L253" s="2"/>
      <c r="M253" s="4"/>
      <c r="N253" s="2"/>
    </row>
    <row r="254" spans="1:14" x14ac:dyDescent="0.25">
      <c r="A254" s="1"/>
      <c r="B254" s="1"/>
      <c r="C254" s="2"/>
      <c r="D254" s="2"/>
      <c r="E254" s="3"/>
      <c r="F254" s="3"/>
      <c r="G254" s="2"/>
      <c r="H254" s="3"/>
      <c r="J254" s="2"/>
      <c r="K254" s="2"/>
      <c r="L254" s="2"/>
      <c r="M254" s="4"/>
      <c r="N254" s="2"/>
    </row>
    <row r="255" spans="1:14" x14ac:dyDescent="0.25">
      <c r="A255" s="1"/>
      <c r="B255" s="1"/>
      <c r="C255" s="2"/>
      <c r="D255" s="2"/>
      <c r="E255" s="3"/>
      <c r="F255" s="3"/>
      <c r="G255" s="2"/>
      <c r="H255" s="3"/>
      <c r="J255" s="2"/>
      <c r="K255" s="2"/>
      <c r="L255" s="2"/>
      <c r="M255" s="4"/>
      <c r="N255" s="2"/>
    </row>
    <row r="256" spans="1:14" x14ac:dyDescent="0.25">
      <c r="A256" s="1"/>
      <c r="B256" s="1"/>
      <c r="C256" s="2"/>
      <c r="D256" s="2"/>
      <c r="E256" s="3"/>
      <c r="F256" s="3"/>
      <c r="G256" s="2"/>
      <c r="H256" s="3"/>
      <c r="J256" s="2"/>
      <c r="K256" s="2"/>
      <c r="L256" s="2"/>
      <c r="M256" s="4"/>
      <c r="N256" s="2"/>
    </row>
    <row r="257" spans="1:14" x14ac:dyDescent="0.25">
      <c r="A257" s="1"/>
      <c r="B257" s="1"/>
      <c r="C257" s="2"/>
      <c r="D257" s="2"/>
      <c r="E257" s="3"/>
      <c r="F257" s="3"/>
      <c r="G257" s="2"/>
      <c r="H257" s="3"/>
      <c r="J257" s="2"/>
      <c r="K257" s="2"/>
      <c r="L257" s="2"/>
      <c r="M257" s="4"/>
      <c r="N257" s="2"/>
    </row>
    <row r="258" spans="1:14" x14ac:dyDescent="0.25">
      <c r="A258" s="1"/>
      <c r="B258" s="1"/>
      <c r="C258" s="2"/>
      <c r="D258" s="2"/>
      <c r="E258" s="3"/>
      <c r="F258" s="3"/>
      <c r="G258" s="2"/>
      <c r="H258" s="3"/>
      <c r="J258" s="2"/>
      <c r="K258" s="2"/>
      <c r="L258" s="2"/>
      <c r="M258" s="4"/>
      <c r="N258" s="2"/>
    </row>
    <row r="259" spans="1:14" x14ac:dyDescent="0.25">
      <c r="A259" s="1"/>
      <c r="B259" s="1"/>
      <c r="C259" s="2"/>
      <c r="D259" s="2"/>
      <c r="E259" s="3"/>
      <c r="F259" s="3"/>
      <c r="G259" s="2"/>
      <c r="H259" s="3"/>
      <c r="J259" s="2"/>
      <c r="K259" s="2"/>
      <c r="L259" s="2"/>
      <c r="M259" s="4"/>
      <c r="N259" s="2"/>
    </row>
    <row r="260" spans="1:14" x14ac:dyDescent="0.25">
      <c r="A260" s="1"/>
      <c r="B260" s="1"/>
      <c r="C260" s="2"/>
      <c r="D260" s="2"/>
      <c r="E260" s="3"/>
      <c r="F260" s="3"/>
      <c r="G260" s="2"/>
      <c r="H260" s="3"/>
      <c r="J260" s="2"/>
      <c r="K260" s="2"/>
      <c r="L260" s="2"/>
      <c r="M260" s="4"/>
      <c r="N260" s="2"/>
    </row>
    <row r="261" spans="1:14" x14ac:dyDescent="0.25">
      <c r="A261" s="1"/>
      <c r="B261" s="1"/>
      <c r="C261" s="2"/>
      <c r="D261" s="2"/>
      <c r="E261" s="3"/>
      <c r="F261" s="3"/>
      <c r="G261" s="2"/>
      <c r="H261" s="3"/>
      <c r="J261" s="2"/>
      <c r="K261" s="2"/>
      <c r="L261" s="2"/>
      <c r="M261" s="4"/>
      <c r="N261" s="2"/>
    </row>
    <row r="262" spans="1:14" x14ac:dyDescent="0.25">
      <c r="A262" s="1"/>
      <c r="B262" s="1"/>
      <c r="C262" s="2"/>
      <c r="D262" s="2"/>
      <c r="E262" s="3"/>
      <c r="F262" s="3"/>
      <c r="G262" s="2"/>
      <c r="H262" s="3"/>
      <c r="J262" s="2"/>
      <c r="K262" s="2"/>
      <c r="L262" s="2"/>
      <c r="M262" s="4"/>
      <c r="N262" s="2"/>
    </row>
    <row r="263" spans="1:14" x14ac:dyDescent="0.25">
      <c r="A263" s="1"/>
      <c r="B263" s="1"/>
      <c r="C263" s="2"/>
      <c r="D263" s="2"/>
      <c r="E263" s="3"/>
      <c r="F263" s="3"/>
      <c r="G263" s="2"/>
      <c r="H263" s="3"/>
      <c r="J263" s="2"/>
      <c r="K263" s="2"/>
      <c r="L263" s="2"/>
      <c r="M263" s="4"/>
      <c r="N263" s="2"/>
    </row>
    <row r="264" spans="1:14" x14ac:dyDescent="0.25">
      <c r="A264" s="1"/>
      <c r="B264" s="1"/>
      <c r="C264" s="2"/>
      <c r="D264" s="2"/>
      <c r="E264" s="3"/>
      <c r="F264" s="3"/>
      <c r="G264" s="2"/>
      <c r="H264" s="3"/>
      <c r="J264" s="2"/>
      <c r="K264" s="2"/>
      <c r="L264" s="2"/>
      <c r="M264" s="4"/>
      <c r="N264" s="2"/>
    </row>
    <row r="265" spans="1:14" x14ac:dyDescent="0.25">
      <c r="A265" s="1"/>
      <c r="B265" s="1"/>
      <c r="C265" s="2"/>
      <c r="D265" s="2"/>
      <c r="E265" s="3"/>
      <c r="F265" s="3"/>
      <c r="G265" s="2"/>
      <c r="H265" s="3"/>
      <c r="J265" s="2"/>
      <c r="K265" s="2"/>
      <c r="L265" s="2"/>
      <c r="M265" s="4"/>
      <c r="N265" s="2"/>
    </row>
    <row r="266" spans="1:14" x14ac:dyDescent="0.25">
      <c r="A266" s="1"/>
      <c r="B266" s="1"/>
      <c r="C266" s="2"/>
      <c r="D266" s="2"/>
      <c r="E266" s="3"/>
      <c r="F266" s="3"/>
      <c r="G266" s="2"/>
      <c r="H266" s="3"/>
      <c r="J266" s="2"/>
      <c r="K266" s="2"/>
      <c r="L266" s="2"/>
      <c r="M266" s="4"/>
      <c r="N266" s="2"/>
    </row>
    <row r="267" spans="1:14" x14ac:dyDescent="0.25">
      <c r="A267" s="1"/>
      <c r="B267" s="1"/>
      <c r="C267" s="2"/>
      <c r="D267" s="2"/>
      <c r="E267" s="3"/>
      <c r="F267" s="3"/>
      <c r="G267" s="2"/>
      <c r="H267" s="3"/>
      <c r="J267" s="2"/>
      <c r="K267" s="2"/>
      <c r="L267" s="2"/>
      <c r="M267" s="4"/>
      <c r="N267" s="2"/>
    </row>
    <row r="268" spans="1:14" x14ac:dyDescent="0.25">
      <c r="A268" s="1"/>
      <c r="B268" s="1"/>
      <c r="C268" s="2"/>
      <c r="D268" s="2"/>
      <c r="E268" s="3"/>
      <c r="F268" s="3"/>
      <c r="G268" s="2"/>
      <c r="H268" s="3"/>
      <c r="J268" s="2"/>
      <c r="K268" s="2"/>
      <c r="L268" s="2"/>
      <c r="M268" s="4"/>
      <c r="N268" s="2"/>
    </row>
    <row r="269" spans="1:14" x14ac:dyDescent="0.25">
      <c r="A269" s="1"/>
      <c r="B269" s="1"/>
      <c r="C269" s="2"/>
      <c r="D269" s="2"/>
      <c r="E269" s="3"/>
      <c r="F269" s="3"/>
      <c r="G269" s="2"/>
      <c r="H269" s="3"/>
      <c r="J269" s="2"/>
      <c r="K269" s="2"/>
      <c r="L269" s="2"/>
      <c r="M269" s="4"/>
      <c r="N269" s="2"/>
    </row>
    <row r="270" spans="1:14" x14ac:dyDescent="0.25">
      <c r="A270" s="1"/>
      <c r="B270" s="1"/>
      <c r="C270" s="2"/>
      <c r="D270" s="2"/>
      <c r="E270" s="3"/>
      <c r="F270" s="3"/>
      <c r="G270" s="2"/>
      <c r="H270" s="3"/>
      <c r="J270" s="2"/>
      <c r="K270" s="2"/>
      <c r="L270" s="2"/>
      <c r="M270" s="4"/>
      <c r="N270" s="2"/>
    </row>
    <row r="271" spans="1:14" x14ac:dyDescent="0.25">
      <c r="A271" s="1"/>
      <c r="B271" s="1"/>
      <c r="C271" s="2"/>
      <c r="D271" s="2"/>
      <c r="E271" s="3"/>
      <c r="F271" s="3"/>
      <c r="G271" s="2"/>
      <c r="H271" s="3"/>
      <c r="J271" s="2"/>
      <c r="K271" s="2"/>
      <c r="L271" s="2"/>
      <c r="M271" s="4"/>
      <c r="N271" s="2"/>
    </row>
    <row r="272" spans="1:14" x14ac:dyDescent="0.25">
      <c r="A272" s="1"/>
      <c r="B272" s="1"/>
      <c r="C272" s="2"/>
      <c r="D272" s="2"/>
      <c r="E272" s="3"/>
      <c r="F272" s="3"/>
      <c r="G272" s="2"/>
      <c r="H272" s="3"/>
      <c r="J272" s="2"/>
      <c r="K272" s="2"/>
      <c r="L272" s="2"/>
      <c r="M272" s="4"/>
      <c r="N272" s="2"/>
    </row>
    <row r="273" spans="1:14" x14ac:dyDescent="0.25">
      <c r="A273" s="1"/>
      <c r="B273" s="1"/>
      <c r="C273" s="2"/>
      <c r="D273" s="2"/>
      <c r="E273" s="3"/>
      <c r="F273" s="3"/>
      <c r="G273" s="2"/>
      <c r="H273" s="3"/>
      <c r="J273" s="2"/>
      <c r="K273" s="2"/>
      <c r="L273" s="2"/>
      <c r="M273" s="4"/>
      <c r="N273" s="2"/>
    </row>
    <row r="274" spans="1:14" x14ac:dyDescent="0.25">
      <c r="A274" s="1"/>
      <c r="B274" s="1"/>
      <c r="C274" s="2"/>
      <c r="D274" s="2"/>
      <c r="E274" s="3"/>
      <c r="F274" s="3"/>
      <c r="G274" s="2"/>
      <c r="H274" s="3"/>
      <c r="J274" s="2"/>
      <c r="K274" s="2"/>
      <c r="L274" s="2"/>
      <c r="M274" s="4"/>
      <c r="N274" s="2"/>
    </row>
    <row r="275" spans="1:14" x14ac:dyDescent="0.25">
      <c r="A275" s="1"/>
      <c r="B275" s="1"/>
      <c r="C275" s="2"/>
      <c r="D275" s="2"/>
      <c r="E275" s="3"/>
      <c r="F275" s="3"/>
      <c r="G275" s="2"/>
      <c r="H275" s="3"/>
      <c r="J275" s="2"/>
      <c r="K275" s="2"/>
      <c r="L275" s="2"/>
      <c r="M275" s="4"/>
      <c r="N275" s="2"/>
    </row>
    <row r="276" spans="1:14" x14ac:dyDescent="0.25">
      <c r="A276" s="1"/>
      <c r="B276" s="1"/>
      <c r="C276" s="2"/>
      <c r="D276" s="2"/>
      <c r="E276" s="3"/>
      <c r="F276" s="3"/>
      <c r="G276" s="2"/>
      <c r="H276" s="3"/>
      <c r="J276" s="2"/>
      <c r="K276" s="2"/>
      <c r="L276" s="2"/>
      <c r="M276" s="4"/>
      <c r="N276" s="2"/>
    </row>
    <row r="277" spans="1:14" x14ac:dyDescent="0.25">
      <c r="A277" s="1"/>
      <c r="B277" s="1"/>
      <c r="C277" s="2"/>
      <c r="D277" s="2"/>
      <c r="E277" s="3"/>
      <c r="F277" s="3"/>
      <c r="G277" s="2"/>
      <c r="H277" s="3"/>
      <c r="J277" s="2"/>
      <c r="K277" s="2"/>
      <c r="L277" s="2"/>
      <c r="M277" s="4"/>
      <c r="N277" s="2"/>
    </row>
    <row r="278" spans="1:14" x14ac:dyDescent="0.25">
      <c r="A278" s="1"/>
      <c r="B278" s="1"/>
      <c r="C278" s="2"/>
      <c r="D278" s="2"/>
      <c r="E278" s="3"/>
      <c r="F278" s="3"/>
      <c r="G278" s="2"/>
      <c r="H278" s="3"/>
      <c r="J278" s="2"/>
      <c r="K278" s="2"/>
      <c r="L278" s="2"/>
      <c r="M278" s="4"/>
      <c r="N278" s="2"/>
    </row>
    <row r="279" spans="1:14" x14ac:dyDescent="0.25">
      <c r="A279" s="1"/>
      <c r="B279" s="1"/>
      <c r="C279" s="2"/>
      <c r="D279" s="2"/>
      <c r="E279" s="3"/>
      <c r="F279" s="3"/>
      <c r="G279" s="2"/>
      <c r="H279" s="3"/>
      <c r="J279" s="2"/>
      <c r="K279" s="2"/>
      <c r="L279" s="2"/>
      <c r="M279" s="4"/>
      <c r="N279" s="2"/>
    </row>
    <row r="280" spans="1:14" x14ac:dyDescent="0.25">
      <c r="A280" s="1"/>
      <c r="B280" s="1"/>
      <c r="C280" s="2"/>
      <c r="D280" s="2"/>
      <c r="E280" s="3"/>
      <c r="F280" s="3"/>
      <c r="G280" s="2"/>
      <c r="H280" s="3"/>
      <c r="J280" s="2"/>
      <c r="K280" s="2"/>
      <c r="L280" s="2"/>
      <c r="M280" s="4"/>
      <c r="N280" s="2"/>
    </row>
    <row r="281" spans="1:14" x14ac:dyDescent="0.25">
      <c r="A281" s="1"/>
      <c r="B281" s="1"/>
      <c r="C281" s="2"/>
      <c r="D281" s="2"/>
      <c r="E281" s="3"/>
      <c r="F281" s="3"/>
      <c r="G281" s="2"/>
      <c r="H281" s="3"/>
      <c r="J281" s="2"/>
      <c r="K281" s="2"/>
      <c r="L281" s="2"/>
      <c r="M281" s="4"/>
      <c r="N281" s="2"/>
    </row>
    <row r="282" spans="1:14" x14ac:dyDescent="0.25">
      <c r="A282" s="1"/>
      <c r="B282" s="1"/>
      <c r="C282" s="2"/>
      <c r="D282" s="2"/>
      <c r="E282" s="3"/>
      <c r="F282" s="3"/>
      <c r="G282" s="2"/>
      <c r="H282" s="3"/>
      <c r="J282" s="2"/>
      <c r="K282" s="2"/>
      <c r="L282" s="2"/>
      <c r="M282" s="4"/>
      <c r="N282" s="2"/>
    </row>
    <row r="283" spans="1:14" x14ac:dyDescent="0.25">
      <c r="A283" s="1"/>
      <c r="B283" s="1"/>
      <c r="C283" s="2"/>
      <c r="D283" s="2"/>
      <c r="E283" s="3"/>
      <c r="F283" s="3"/>
      <c r="G283" s="2"/>
      <c r="H283" s="3"/>
      <c r="J283" s="2"/>
      <c r="K283" s="2"/>
      <c r="L283" s="2"/>
      <c r="M283" s="4"/>
      <c r="N283" s="2"/>
    </row>
    <row r="284" spans="1:14" x14ac:dyDescent="0.25">
      <c r="A284" s="1"/>
      <c r="B284" s="1"/>
      <c r="C284" s="2"/>
      <c r="D284" s="2"/>
      <c r="E284" s="3"/>
      <c r="F284" s="3"/>
      <c r="G284" s="2"/>
      <c r="H284" s="3"/>
      <c r="J284" s="2"/>
      <c r="K284" s="2"/>
      <c r="L284" s="2"/>
      <c r="M284" s="4"/>
      <c r="N284" s="2"/>
    </row>
    <row r="285" spans="1:14" x14ac:dyDescent="0.25">
      <c r="A285" s="1"/>
      <c r="B285" s="1"/>
      <c r="C285" s="2"/>
      <c r="D285" s="2"/>
      <c r="E285" s="3"/>
      <c r="F285" s="3"/>
      <c r="G285" s="2"/>
      <c r="H285" s="3"/>
      <c r="J285" s="2"/>
      <c r="K285" s="2"/>
      <c r="L285" s="2"/>
      <c r="M285" s="4"/>
      <c r="N285" s="2"/>
    </row>
    <row r="286" spans="1:14" x14ac:dyDescent="0.25">
      <c r="A286" s="1"/>
      <c r="B286" s="1"/>
      <c r="C286" s="2"/>
      <c r="D286" s="2"/>
      <c r="E286" s="3"/>
      <c r="F286" s="3"/>
      <c r="G286" s="2"/>
      <c r="H286" s="3"/>
      <c r="J286" s="2"/>
      <c r="K286" s="2"/>
      <c r="L286" s="2"/>
      <c r="M286" s="4"/>
      <c r="N286" s="2"/>
    </row>
    <row r="287" spans="1:14" x14ac:dyDescent="0.25">
      <c r="A287" s="1"/>
      <c r="B287" s="1"/>
      <c r="C287" s="2"/>
      <c r="D287" s="2"/>
      <c r="E287" s="3"/>
      <c r="F287" s="3"/>
      <c r="G287" s="2"/>
      <c r="H287" s="3"/>
      <c r="J287" s="2"/>
      <c r="K287" s="2"/>
      <c r="L287" s="2"/>
      <c r="M287" s="4"/>
      <c r="N287" s="2"/>
    </row>
    <row r="288" spans="1:14" x14ac:dyDescent="0.25">
      <c r="A288" s="1"/>
      <c r="B288" s="1"/>
      <c r="C288" s="2"/>
      <c r="D288" s="2"/>
      <c r="E288" s="3"/>
      <c r="F288" s="3"/>
      <c r="G288" s="2"/>
      <c r="H288" s="3"/>
      <c r="J288" s="2"/>
      <c r="K288" s="2"/>
      <c r="L288" s="2"/>
      <c r="M288" s="4"/>
      <c r="N288" s="2"/>
    </row>
    <row r="289" spans="1:14" x14ac:dyDescent="0.25">
      <c r="A289" s="1"/>
      <c r="B289" s="1"/>
      <c r="C289" s="2"/>
      <c r="D289" s="2"/>
      <c r="E289" s="3"/>
      <c r="F289" s="3"/>
      <c r="G289" s="2"/>
      <c r="H289" s="3"/>
      <c r="J289" s="2"/>
      <c r="K289" s="2"/>
      <c r="L289" s="2"/>
      <c r="M289" s="4"/>
      <c r="N289" s="2"/>
    </row>
    <row r="290" spans="1:14" x14ac:dyDescent="0.25">
      <c r="A290" s="1"/>
      <c r="B290" s="1"/>
      <c r="C290" s="2"/>
      <c r="D290" s="2"/>
      <c r="E290" s="3"/>
      <c r="F290" s="3"/>
      <c r="G290" s="2"/>
      <c r="H290" s="3"/>
      <c r="J290" s="2"/>
      <c r="K290" s="2"/>
      <c r="L290" s="2"/>
      <c r="M290" s="4"/>
      <c r="N290" s="2"/>
    </row>
    <row r="291" spans="1:14" x14ac:dyDescent="0.25">
      <c r="A291" s="1"/>
      <c r="B291" s="1"/>
      <c r="C291" s="2"/>
      <c r="D291" s="2"/>
      <c r="E291" s="3"/>
      <c r="F291" s="3"/>
      <c r="G291" s="2"/>
      <c r="H291" s="3"/>
      <c r="J291" s="2"/>
      <c r="K291" s="2"/>
      <c r="L291" s="2"/>
      <c r="M291" s="4"/>
      <c r="N291" s="2"/>
    </row>
    <row r="292" spans="1:14" x14ac:dyDescent="0.25">
      <c r="A292" s="1"/>
      <c r="B292" s="1"/>
      <c r="C292" s="2"/>
      <c r="D292" s="2"/>
      <c r="E292" s="3"/>
      <c r="F292" s="3"/>
      <c r="G292" s="2"/>
      <c r="H292" s="3"/>
      <c r="J292" s="2"/>
      <c r="K292" s="2"/>
      <c r="L292" s="2"/>
      <c r="M292" s="4"/>
      <c r="N292" s="2"/>
    </row>
    <row r="293" spans="1:14" x14ac:dyDescent="0.25">
      <c r="A293" s="1"/>
      <c r="B293" s="1"/>
      <c r="C293" s="2"/>
      <c r="D293" s="2"/>
      <c r="E293" s="3"/>
      <c r="F293" s="3"/>
      <c r="G293" s="2"/>
      <c r="H293" s="3"/>
      <c r="J293" s="2"/>
      <c r="K293" s="2"/>
      <c r="L293" s="2"/>
      <c r="M293" s="4"/>
      <c r="N293" s="2"/>
    </row>
    <row r="294" spans="1:14" x14ac:dyDescent="0.25">
      <c r="A294" s="1"/>
      <c r="B294" s="1"/>
      <c r="C294" s="2"/>
      <c r="D294" s="2"/>
      <c r="E294" s="3"/>
      <c r="F294" s="3"/>
      <c r="G294" s="2"/>
      <c r="H294" s="3"/>
      <c r="J294" s="2"/>
      <c r="K294" s="2"/>
      <c r="L294" s="2"/>
      <c r="M294" s="4"/>
      <c r="N294" s="2"/>
    </row>
    <row r="295" spans="1:14" x14ac:dyDescent="0.25">
      <c r="A295" s="1"/>
      <c r="B295" s="1"/>
      <c r="C295" s="2"/>
      <c r="D295" s="2"/>
      <c r="E295" s="3"/>
      <c r="F295" s="3"/>
      <c r="G295" s="2"/>
      <c r="H295" s="3"/>
      <c r="J295" s="2"/>
      <c r="K295" s="2"/>
      <c r="L295" s="2"/>
      <c r="M295" s="4"/>
      <c r="N295" s="2"/>
    </row>
    <row r="296" spans="1:14" x14ac:dyDescent="0.25">
      <c r="A296" s="1"/>
      <c r="B296" s="1"/>
      <c r="C296" s="2"/>
      <c r="D296" s="2"/>
      <c r="E296" s="3"/>
      <c r="F296" s="3"/>
      <c r="G296" s="2"/>
      <c r="H296" s="3"/>
      <c r="J296" s="2"/>
      <c r="K296" s="2"/>
      <c r="L296" s="2"/>
      <c r="M296" s="4"/>
      <c r="N296" s="2"/>
    </row>
    <row r="297" spans="1:14" x14ac:dyDescent="0.25">
      <c r="A297" s="1"/>
      <c r="B297" s="1"/>
      <c r="C297" s="2"/>
      <c r="D297" s="2"/>
      <c r="E297" s="3"/>
      <c r="F297" s="3"/>
      <c r="G297" s="2"/>
      <c r="H297" s="3"/>
      <c r="J297" s="2"/>
      <c r="K297" s="2"/>
      <c r="L297" s="2"/>
      <c r="M297" s="4"/>
      <c r="N297" s="2"/>
    </row>
    <row r="298" spans="1:14" x14ac:dyDescent="0.25">
      <c r="A298" s="1"/>
      <c r="B298" s="1"/>
      <c r="C298" s="2"/>
      <c r="D298" s="2"/>
      <c r="E298" s="3"/>
      <c r="F298" s="3"/>
      <c r="G298" s="2"/>
      <c r="H298" s="3"/>
      <c r="J298" s="2"/>
      <c r="K298" s="2"/>
      <c r="L298" s="2"/>
      <c r="M298" s="4"/>
      <c r="N298" s="2"/>
    </row>
    <row r="299" spans="1:14" x14ac:dyDescent="0.25">
      <c r="A299" s="1"/>
      <c r="B299" s="1"/>
      <c r="C299" s="2"/>
      <c r="D299" s="2"/>
      <c r="E299" s="3"/>
      <c r="F299" s="3"/>
      <c r="G299" s="2"/>
      <c r="H299" s="3"/>
      <c r="J299" s="2"/>
      <c r="K299" s="2"/>
      <c r="L299" s="2"/>
      <c r="M299" s="4"/>
      <c r="N299" s="2"/>
    </row>
    <row r="300" spans="1:14" x14ac:dyDescent="0.25">
      <c r="A300" s="1"/>
      <c r="B300" s="1"/>
      <c r="C300" s="2"/>
      <c r="D300" s="2"/>
      <c r="E300" s="3"/>
      <c r="F300" s="3"/>
      <c r="G300" s="2"/>
      <c r="H300" s="3"/>
      <c r="J300" s="2"/>
      <c r="K300" s="2"/>
      <c r="L300" s="2"/>
      <c r="M300" s="4"/>
      <c r="N300" s="2"/>
    </row>
    <row r="301" spans="1:14" x14ac:dyDescent="0.25">
      <c r="A301" s="1"/>
      <c r="B301" s="1"/>
      <c r="C301" s="2"/>
      <c r="D301" s="2"/>
      <c r="E301" s="3"/>
      <c r="F301" s="3"/>
      <c r="G301" s="2"/>
      <c r="H301" s="3"/>
      <c r="J301" s="2"/>
      <c r="K301" s="2"/>
      <c r="L301" s="2"/>
      <c r="M301" s="4"/>
      <c r="N301" s="2"/>
    </row>
    <row r="302" spans="1:14" x14ac:dyDescent="0.25">
      <c r="A302" s="1"/>
      <c r="B302" s="1"/>
      <c r="C302" s="2"/>
      <c r="D302" s="2"/>
      <c r="E302" s="3"/>
      <c r="F302" s="3"/>
      <c r="G302" s="2"/>
      <c r="H302" s="3"/>
      <c r="J302" s="2"/>
      <c r="K302" s="2"/>
      <c r="L302" s="2"/>
      <c r="M302" s="4"/>
      <c r="N302" s="2"/>
    </row>
    <row r="303" spans="1:14" x14ac:dyDescent="0.25">
      <c r="A303" s="1"/>
      <c r="B303" s="1"/>
      <c r="C303" s="2"/>
      <c r="D303" s="2"/>
      <c r="E303" s="3"/>
      <c r="F303" s="3"/>
      <c r="G303" s="2"/>
      <c r="H303" s="3"/>
      <c r="J303" s="2"/>
      <c r="K303" s="2"/>
      <c r="L303" s="2"/>
      <c r="M303" s="4"/>
      <c r="N303" s="2"/>
    </row>
    <row r="304" spans="1:14" x14ac:dyDescent="0.25">
      <c r="A304" s="1"/>
      <c r="B304" s="1"/>
      <c r="C304" s="2"/>
      <c r="D304" s="2"/>
      <c r="E304" s="3"/>
      <c r="F304" s="3"/>
      <c r="G304" s="2"/>
      <c r="H304" s="3"/>
      <c r="J304" s="2"/>
      <c r="K304" s="2"/>
      <c r="L304" s="2"/>
      <c r="M304" s="4"/>
      <c r="N304" s="2"/>
    </row>
    <row r="305" spans="1:26" x14ac:dyDescent="0.25">
      <c r="A305" s="1"/>
      <c r="B305" s="1"/>
      <c r="C305" s="2"/>
      <c r="D305" s="2"/>
      <c r="E305" s="3"/>
      <c r="F305" s="3"/>
      <c r="G305" s="2"/>
      <c r="H305" s="3"/>
      <c r="J305" s="2"/>
      <c r="K305" s="2"/>
      <c r="L305" s="2"/>
      <c r="M305" s="4"/>
      <c r="N305" s="2"/>
    </row>
    <row r="306" spans="1:26" x14ac:dyDescent="0.25">
      <c r="A306" s="1"/>
      <c r="B306" s="1"/>
      <c r="C306" s="2"/>
      <c r="D306" s="2"/>
      <c r="E306" s="3"/>
      <c r="F306" s="3"/>
      <c r="G306" s="2"/>
      <c r="H306" s="3"/>
      <c r="J306" s="2"/>
      <c r="K306" s="2"/>
      <c r="L306" s="2"/>
      <c r="M306" s="4"/>
      <c r="N306" s="2"/>
    </row>
    <row r="307" spans="1:26" x14ac:dyDescent="0.25">
      <c r="A307" s="1"/>
      <c r="B307" s="1"/>
      <c r="C307" s="2"/>
      <c r="D307" s="2"/>
      <c r="E307" s="3"/>
      <c r="F307" s="3"/>
      <c r="G307" s="2"/>
      <c r="H307" s="3"/>
      <c r="J307" s="2"/>
      <c r="K307" s="2"/>
      <c r="L307" s="2"/>
      <c r="M307" s="4"/>
      <c r="N307" s="2"/>
      <c r="O307" s="2"/>
      <c r="P307" s="2"/>
      <c r="Q307" s="2"/>
      <c r="R307" s="2"/>
      <c r="S307" s="2"/>
      <c r="T307" s="10"/>
      <c r="U307" s="2"/>
      <c r="V307" s="10"/>
      <c r="W307" s="2"/>
      <c r="X307" s="9"/>
      <c r="Y307" s="9"/>
      <c r="Z307" s="9"/>
    </row>
    <row r="308" spans="1:26" x14ac:dyDescent="0.25">
      <c r="A308" s="1"/>
      <c r="B308" s="1"/>
      <c r="C308" s="2"/>
      <c r="D308" s="2"/>
      <c r="E308" s="3"/>
      <c r="F308" s="3"/>
      <c r="G308" s="2"/>
      <c r="H308" s="3"/>
      <c r="J308" s="2"/>
      <c r="K308" s="2"/>
      <c r="L308" s="2"/>
      <c r="M308" s="4"/>
      <c r="N308" s="2"/>
      <c r="O308" s="2"/>
      <c r="P308" s="2"/>
      <c r="Q308" s="2"/>
      <c r="R308" s="2"/>
      <c r="S308" s="2"/>
      <c r="T308" s="10"/>
      <c r="U308" s="2"/>
      <c r="V308" s="10"/>
      <c r="W308" s="2"/>
      <c r="X308" s="9"/>
      <c r="Y308" s="9"/>
      <c r="Z308" s="9"/>
    </row>
    <row r="309" spans="1:26" x14ac:dyDescent="0.25">
      <c r="A309" s="1"/>
      <c r="B309" s="1"/>
      <c r="C309" s="2"/>
      <c r="D309" s="2"/>
      <c r="E309" s="3"/>
      <c r="F309" s="3"/>
      <c r="G309" s="2"/>
      <c r="H309" s="3"/>
      <c r="J309" s="2"/>
      <c r="K309" s="2"/>
      <c r="L309" s="2"/>
      <c r="M309" s="4"/>
      <c r="N309" s="2"/>
      <c r="O309" s="2"/>
      <c r="P309" s="2"/>
      <c r="Q309" s="2"/>
      <c r="R309" s="2"/>
      <c r="S309" s="2"/>
      <c r="T309" s="10"/>
      <c r="U309" s="2"/>
      <c r="V309" s="10"/>
      <c r="W309" s="2"/>
      <c r="X309" s="9"/>
      <c r="Y309" s="9"/>
      <c r="Z309" s="9"/>
    </row>
    <row r="310" spans="1:26" x14ac:dyDescent="0.25">
      <c r="A310" s="1"/>
      <c r="B310" s="1"/>
      <c r="C310" s="2"/>
      <c r="D310" s="2"/>
      <c r="E310" s="3"/>
      <c r="F310" s="3"/>
      <c r="G310" s="2"/>
      <c r="H310" s="3"/>
      <c r="J310" s="2"/>
      <c r="K310" s="2"/>
      <c r="L310" s="2"/>
      <c r="M310" s="4"/>
      <c r="N310" s="2"/>
      <c r="O310" s="2"/>
      <c r="P310" s="2"/>
      <c r="Q310" s="2"/>
      <c r="R310" s="2"/>
      <c r="S310" s="2"/>
      <c r="T310" s="10"/>
      <c r="U310" s="2"/>
      <c r="V310" s="10"/>
      <c r="W310" s="2"/>
      <c r="X310" s="9"/>
      <c r="Y310" s="9"/>
      <c r="Z310" s="9"/>
    </row>
    <row r="311" spans="1:26" x14ac:dyDescent="0.25">
      <c r="A311" s="1"/>
      <c r="B311" s="1"/>
      <c r="C311" s="2"/>
      <c r="D311" s="2"/>
      <c r="E311" s="3"/>
      <c r="F311" s="3"/>
      <c r="G311" s="2"/>
      <c r="H311" s="3"/>
      <c r="J311" s="2"/>
      <c r="K311" s="2"/>
      <c r="L311" s="2"/>
      <c r="M311" s="4"/>
      <c r="N311" s="2"/>
      <c r="O311" s="2"/>
      <c r="P311" s="2"/>
      <c r="Q311" s="2"/>
      <c r="R311" s="2"/>
      <c r="S311" s="2"/>
      <c r="T311" s="10"/>
      <c r="U311" s="2"/>
      <c r="V311" s="10"/>
      <c r="W311" s="2"/>
      <c r="X311" s="9"/>
      <c r="Y311" s="9"/>
      <c r="Z311" s="9"/>
    </row>
    <row r="312" spans="1:26" x14ac:dyDescent="0.25">
      <c r="A312" s="1"/>
      <c r="B312" s="1"/>
      <c r="C312" s="2"/>
      <c r="D312" s="2"/>
      <c r="E312" s="3"/>
      <c r="F312" s="3"/>
      <c r="G312" s="2"/>
      <c r="H312" s="3"/>
      <c r="J312" s="2"/>
      <c r="K312" s="2"/>
      <c r="L312" s="2"/>
      <c r="M312" s="4"/>
      <c r="N312" s="2"/>
      <c r="O312" s="2"/>
      <c r="P312" s="2"/>
      <c r="Q312" s="2"/>
      <c r="R312" s="2"/>
      <c r="S312" s="2"/>
      <c r="T312" s="10"/>
      <c r="U312" s="2"/>
      <c r="V312" s="10"/>
      <c r="W312" s="2"/>
      <c r="X312" s="9"/>
      <c r="Y312" s="9"/>
      <c r="Z312" s="9"/>
    </row>
    <row r="313" spans="1:26" x14ac:dyDescent="0.25">
      <c r="A313" s="1"/>
      <c r="B313" s="1"/>
      <c r="C313" s="2"/>
      <c r="D313" s="2"/>
      <c r="E313" s="3"/>
      <c r="F313" s="3"/>
      <c r="G313" s="2"/>
      <c r="H313" s="3"/>
      <c r="J313" s="2"/>
      <c r="K313" s="2"/>
      <c r="L313" s="2"/>
      <c r="M313" s="4"/>
      <c r="N313" s="2"/>
      <c r="O313" s="2"/>
      <c r="P313" s="2"/>
      <c r="Q313" s="2"/>
      <c r="R313" s="2"/>
      <c r="S313" s="2"/>
      <c r="T313" s="10"/>
      <c r="U313" s="2"/>
      <c r="V313" s="10"/>
      <c r="W313" s="2"/>
      <c r="X313" s="9"/>
      <c r="Y313" s="9"/>
      <c r="Z313" s="9"/>
    </row>
    <row r="314" spans="1:26" x14ac:dyDescent="0.25">
      <c r="A314" s="1"/>
      <c r="B314" s="1"/>
      <c r="C314" s="2"/>
      <c r="D314" s="2"/>
      <c r="E314" s="3"/>
      <c r="F314" s="3"/>
      <c r="G314" s="2"/>
      <c r="H314" s="3"/>
      <c r="J314" s="2"/>
      <c r="K314" s="2"/>
      <c r="L314" s="2"/>
      <c r="M314" s="4"/>
      <c r="N314" s="2"/>
      <c r="O314" s="2"/>
      <c r="P314" s="2"/>
      <c r="Q314" s="2"/>
      <c r="R314" s="2"/>
      <c r="S314" s="2"/>
      <c r="T314" s="10"/>
      <c r="U314" s="2"/>
      <c r="V314" s="10"/>
      <c r="W314" s="2"/>
      <c r="X314" s="9"/>
      <c r="Y314" s="9"/>
      <c r="Z314" s="9"/>
    </row>
    <row r="315" spans="1:26" x14ac:dyDescent="0.25">
      <c r="A315" s="1"/>
      <c r="B315" s="1"/>
      <c r="C315" s="2"/>
      <c r="D315" s="2"/>
      <c r="E315" s="3"/>
      <c r="F315" s="3"/>
      <c r="G315" s="2"/>
      <c r="H315" s="3"/>
      <c r="J315" s="2"/>
      <c r="K315" s="2"/>
      <c r="L315" s="2"/>
      <c r="M315" s="4"/>
      <c r="N315" s="2"/>
      <c r="O315" s="2"/>
      <c r="P315" s="2"/>
      <c r="Q315" s="2"/>
      <c r="R315" s="2"/>
      <c r="S315" s="2"/>
      <c r="T315" s="10"/>
      <c r="U315" s="2"/>
      <c r="V315" s="10"/>
      <c r="W315" s="2"/>
      <c r="X315" s="9"/>
      <c r="Y315" s="9"/>
      <c r="Z315" s="9"/>
    </row>
    <row r="316" spans="1:26" x14ac:dyDescent="0.25">
      <c r="A316" s="1"/>
      <c r="B316" s="1"/>
      <c r="C316" s="2"/>
      <c r="D316" s="2"/>
      <c r="E316" s="3"/>
      <c r="F316" s="3"/>
      <c r="G316" s="2"/>
      <c r="H316" s="3"/>
      <c r="J316" s="2"/>
      <c r="K316" s="2"/>
      <c r="L316" s="2"/>
      <c r="M316" s="4"/>
      <c r="N316" s="2"/>
      <c r="O316" s="2"/>
      <c r="P316" s="2"/>
      <c r="Q316" s="2"/>
      <c r="R316" s="2"/>
      <c r="S316" s="2"/>
      <c r="T316" s="10"/>
      <c r="U316" s="2"/>
      <c r="V316" s="10"/>
      <c r="W316" s="2"/>
      <c r="X316" s="9"/>
      <c r="Y316" s="9"/>
      <c r="Z316" s="9"/>
    </row>
    <row r="317" spans="1:26" x14ac:dyDescent="0.25">
      <c r="A317" s="1"/>
      <c r="B317" s="1"/>
      <c r="C317" s="2"/>
      <c r="D317" s="2"/>
      <c r="E317" s="3"/>
      <c r="F317" s="3"/>
      <c r="G317" s="2"/>
      <c r="H317" s="3"/>
      <c r="J317" s="2"/>
      <c r="K317" s="2"/>
      <c r="L317" s="2"/>
      <c r="M317" s="4"/>
      <c r="N317" s="2"/>
      <c r="O317" s="2"/>
      <c r="P317" s="2"/>
      <c r="Q317" s="2"/>
      <c r="R317" s="2"/>
      <c r="S317" s="2"/>
      <c r="T317" s="10"/>
      <c r="U317" s="2"/>
      <c r="V317" s="10"/>
      <c r="W317" s="2"/>
      <c r="X317" s="9"/>
      <c r="Y317" s="9"/>
      <c r="Z317" s="9"/>
    </row>
    <row r="318" spans="1:26" x14ac:dyDescent="0.25">
      <c r="A318" s="1"/>
      <c r="B318" s="1"/>
      <c r="C318" s="2"/>
      <c r="D318" s="2"/>
      <c r="E318" s="3"/>
      <c r="F318" s="3"/>
      <c r="G318" s="2"/>
      <c r="H318" s="3"/>
      <c r="J318" s="2"/>
      <c r="K318" s="2"/>
      <c r="L318" s="2"/>
      <c r="M318" s="4"/>
      <c r="N318" s="2"/>
      <c r="O318" s="2"/>
      <c r="P318" s="2"/>
      <c r="Q318" s="2"/>
      <c r="R318" s="2"/>
      <c r="S318" s="2"/>
      <c r="T318" s="10"/>
      <c r="U318" s="2"/>
      <c r="V318" s="10"/>
      <c r="W318" s="2"/>
      <c r="X318" s="9"/>
      <c r="Y318" s="9"/>
      <c r="Z318" s="9"/>
    </row>
    <row r="319" spans="1:26" x14ac:dyDescent="0.25">
      <c r="A319" s="1"/>
      <c r="B319" s="1"/>
      <c r="C319" s="2"/>
      <c r="D319" s="2"/>
      <c r="E319" s="3"/>
      <c r="F319" s="3"/>
      <c r="G319" s="2"/>
      <c r="H319" s="3"/>
      <c r="J319" s="2"/>
      <c r="K319" s="2"/>
      <c r="L319" s="2"/>
      <c r="M319" s="4"/>
      <c r="N319" s="2"/>
      <c r="O319" s="2"/>
      <c r="P319" s="2"/>
      <c r="Q319" s="2"/>
      <c r="R319" s="2"/>
      <c r="S319" s="2"/>
      <c r="T319" s="10"/>
      <c r="U319" s="2"/>
      <c r="V319" s="10"/>
      <c r="W319" s="2"/>
      <c r="X319" s="9"/>
      <c r="Y319" s="9"/>
      <c r="Z319" s="9"/>
    </row>
    <row r="320" spans="1:26" x14ac:dyDescent="0.25">
      <c r="A320" s="1"/>
      <c r="B320" s="1"/>
      <c r="C320" s="2"/>
      <c r="D320" s="2"/>
      <c r="E320" s="3"/>
      <c r="F320" s="3"/>
      <c r="G320" s="2"/>
      <c r="H320" s="3"/>
      <c r="J320" s="2"/>
      <c r="K320" s="2"/>
      <c r="L320" s="2"/>
      <c r="M320" s="4"/>
      <c r="N320" s="2"/>
      <c r="O320" s="2"/>
      <c r="P320" s="2"/>
      <c r="Q320" s="2"/>
      <c r="R320" s="2"/>
      <c r="S320" s="2"/>
      <c r="T320" s="10"/>
      <c r="U320" s="2"/>
      <c r="V320" s="10"/>
      <c r="W320" s="2"/>
      <c r="X320" s="9"/>
      <c r="Y320" s="9"/>
      <c r="Z320" s="9"/>
    </row>
    <row r="321" spans="1:26" x14ac:dyDescent="0.25">
      <c r="A321" s="1"/>
      <c r="B321" s="1"/>
      <c r="C321" s="2"/>
      <c r="D321" s="2"/>
      <c r="E321" s="3"/>
      <c r="F321" s="3"/>
      <c r="G321" s="2"/>
      <c r="H321" s="3"/>
      <c r="J321" s="2"/>
      <c r="K321" s="2"/>
      <c r="L321" s="2"/>
      <c r="M321" s="4"/>
      <c r="N321" s="2"/>
      <c r="O321" s="2"/>
      <c r="P321" s="2"/>
      <c r="Q321" s="2"/>
      <c r="R321" s="2"/>
      <c r="S321" s="2"/>
      <c r="T321" s="10"/>
      <c r="U321" s="2"/>
      <c r="V321" s="10"/>
      <c r="W321" s="2"/>
      <c r="X321" s="9"/>
      <c r="Y321" s="9"/>
      <c r="Z321" s="9"/>
    </row>
    <row r="322" spans="1:26" x14ac:dyDescent="0.25">
      <c r="A322" s="1"/>
      <c r="B322" s="1"/>
      <c r="C322" s="2"/>
      <c r="D322" s="2"/>
      <c r="E322" s="3"/>
      <c r="F322" s="3"/>
      <c r="G322" s="2"/>
      <c r="H322" s="3"/>
      <c r="J322" s="2"/>
      <c r="K322" s="2"/>
      <c r="L322" s="2"/>
      <c r="M322" s="4"/>
      <c r="N322" s="2"/>
      <c r="O322" s="2"/>
      <c r="P322" s="2"/>
      <c r="Q322" s="2"/>
      <c r="R322" s="2"/>
      <c r="S322" s="2"/>
      <c r="T322" s="10"/>
      <c r="U322" s="2"/>
      <c r="V322" s="10"/>
      <c r="W322" s="2"/>
      <c r="X322" s="9"/>
      <c r="Y322" s="9"/>
      <c r="Z322" s="9"/>
    </row>
    <row r="323" spans="1:26" x14ac:dyDescent="0.25">
      <c r="A323" s="1"/>
      <c r="B323" s="1"/>
      <c r="C323" s="2"/>
      <c r="D323" s="2"/>
      <c r="E323" s="3"/>
      <c r="F323" s="3"/>
      <c r="G323" s="2"/>
      <c r="H323" s="3"/>
      <c r="J323" s="2"/>
      <c r="K323" s="2"/>
      <c r="L323" s="2"/>
      <c r="M323" s="4"/>
      <c r="N323" s="2"/>
      <c r="O323" s="2"/>
      <c r="P323" s="2"/>
      <c r="Q323" s="2"/>
      <c r="R323" s="2"/>
      <c r="S323" s="2"/>
      <c r="T323" s="10"/>
      <c r="U323" s="2"/>
      <c r="V323" s="10"/>
      <c r="W323" s="2"/>
      <c r="X323" s="9"/>
      <c r="Y323" s="9"/>
      <c r="Z323" s="9"/>
    </row>
    <row r="324" spans="1:26" x14ac:dyDescent="0.25">
      <c r="A324" s="1"/>
      <c r="B324" s="1"/>
      <c r="C324" s="2"/>
      <c r="D324" s="2"/>
      <c r="E324" s="3"/>
      <c r="F324" s="3"/>
      <c r="G324" s="2"/>
      <c r="H324" s="3"/>
      <c r="J324" s="2"/>
      <c r="K324" s="2"/>
      <c r="L324" s="2"/>
      <c r="M324" s="4"/>
      <c r="N324" s="2"/>
      <c r="O324" s="2"/>
      <c r="P324" s="2"/>
      <c r="Q324" s="2"/>
      <c r="R324" s="2"/>
      <c r="S324" s="2"/>
      <c r="T324" s="10"/>
      <c r="U324" s="2"/>
      <c r="V324" s="10"/>
      <c r="W324" s="2"/>
      <c r="X324" s="9"/>
      <c r="Y324" s="9"/>
      <c r="Z324" s="9"/>
    </row>
    <row r="325" spans="1:26" x14ac:dyDescent="0.25">
      <c r="A325" s="1"/>
      <c r="B325" s="1"/>
      <c r="C325" s="2"/>
      <c r="D325" s="2"/>
      <c r="E325" s="3"/>
      <c r="F325" s="3"/>
      <c r="G325" s="2"/>
      <c r="H325" s="3"/>
      <c r="J325" s="2"/>
      <c r="K325" s="2"/>
      <c r="L325" s="2"/>
      <c r="M325" s="4"/>
      <c r="N325" s="2"/>
      <c r="O325" s="2"/>
      <c r="P325" s="2"/>
      <c r="Q325" s="2"/>
      <c r="R325" s="2"/>
      <c r="S325" s="2"/>
      <c r="T325" s="10"/>
      <c r="U325" s="2"/>
      <c r="V325" s="10"/>
      <c r="W325" s="2"/>
      <c r="X325" s="9"/>
      <c r="Y325" s="9"/>
      <c r="Z325" s="9"/>
    </row>
    <row r="326" spans="1:26" x14ac:dyDescent="0.25">
      <c r="A326" s="1"/>
      <c r="B326" s="1"/>
      <c r="C326" s="2"/>
      <c r="D326" s="2"/>
      <c r="E326" s="3"/>
      <c r="F326" s="3"/>
      <c r="G326" s="2"/>
      <c r="H326" s="3"/>
      <c r="J326" s="2"/>
      <c r="K326" s="2"/>
      <c r="L326" s="2"/>
      <c r="M326" s="4"/>
      <c r="N326" s="2"/>
      <c r="O326" s="2"/>
      <c r="P326" s="2"/>
      <c r="Q326" s="2"/>
      <c r="R326" s="2"/>
      <c r="S326" s="2"/>
      <c r="T326" s="10"/>
      <c r="U326" s="2"/>
      <c r="V326" s="10"/>
      <c r="W326" s="2"/>
      <c r="X326" s="9"/>
      <c r="Y326" s="9"/>
      <c r="Z326" s="9"/>
    </row>
    <row r="327" spans="1:26" x14ac:dyDescent="0.25">
      <c r="A327" s="1"/>
      <c r="B327" s="1"/>
      <c r="C327" s="2"/>
      <c r="D327" s="2"/>
      <c r="E327" s="3"/>
      <c r="F327" s="3"/>
      <c r="G327" s="2"/>
      <c r="H327" s="3"/>
      <c r="J327" s="2"/>
      <c r="K327" s="2"/>
      <c r="L327" s="2"/>
      <c r="M327" s="4"/>
      <c r="N327" s="2"/>
      <c r="O327" s="2"/>
      <c r="P327" s="2"/>
      <c r="Q327" s="2"/>
      <c r="R327" s="2"/>
      <c r="S327" s="2"/>
      <c r="T327" s="10"/>
      <c r="U327" s="2"/>
      <c r="V327" s="10"/>
      <c r="W327" s="2"/>
      <c r="X327" s="9"/>
      <c r="Y327" s="9"/>
      <c r="Z327" s="9"/>
    </row>
    <row r="328" spans="1:26" x14ac:dyDescent="0.25">
      <c r="A328" s="1"/>
      <c r="B328" s="1"/>
      <c r="C328" s="2"/>
      <c r="D328" s="2"/>
      <c r="E328" s="3"/>
      <c r="F328" s="3"/>
      <c r="G328" s="2"/>
      <c r="H328" s="3"/>
      <c r="J328" s="2"/>
      <c r="K328" s="2"/>
      <c r="L328" s="2"/>
      <c r="M328" s="4"/>
      <c r="N328" s="2"/>
      <c r="O328" s="2"/>
      <c r="P328" s="2"/>
      <c r="Q328" s="2"/>
      <c r="R328" s="2"/>
      <c r="S328" s="2"/>
      <c r="T328" s="10"/>
      <c r="U328" s="2"/>
      <c r="V328" s="10"/>
      <c r="W328" s="2"/>
      <c r="X328" s="9"/>
      <c r="Y328" s="9"/>
      <c r="Z328" s="9"/>
    </row>
    <row r="329" spans="1:26" x14ac:dyDescent="0.25">
      <c r="A329" s="1"/>
      <c r="B329" s="1"/>
      <c r="C329" s="2"/>
      <c r="D329" s="2"/>
      <c r="E329" s="3"/>
      <c r="F329" s="3"/>
      <c r="G329" s="2"/>
      <c r="H329" s="3"/>
      <c r="J329" s="2"/>
      <c r="K329" s="2"/>
      <c r="L329" s="2"/>
      <c r="M329" s="4"/>
      <c r="N329" s="2"/>
      <c r="O329" s="2"/>
      <c r="P329" s="2"/>
      <c r="Q329" s="2"/>
      <c r="R329" s="2"/>
      <c r="S329" s="2"/>
      <c r="T329" s="10"/>
      <c r="U329" s="2"/>
      <c r="V329" s="10"/>
      <c r="W329" s="2"/>
      <c r="X329" s="9"/>
      <c r="Y329" s="9"/>
      <c r="Z329" s="9"/>
    </row>
    <row r="330" spans="1:26" x14ac:dyDescent="0.25">
      <c r="A330" s="1"/>
      <c r="B330" s="1"/>
      <c r="C330" s="2"/>
      <c r="D330" s="2"/>
      <c r="E330" s="3"/>
      <c r="F330" s="3"/>
      <c r="G330" s="2"/>
      <c r="H330" s="3"/>
      <c r="J330" s="2"/>
      <c r="K330" s="2"/>
      <c r="L330" s="2"/>
      <c r="M330" s="4"/>
      <c r="N330" s="2"/>
      <c r="O330" s="2"/>
      <c r="P330" s="2"/>
      <c r="Q330" s="2"/>
      <c r="R330" s="2"/>
      <c r="S330" s="2"/>
      <c r="T330" s="10"/>
      <c r="U330" s="2"/>
      <c r="V330" s="10"/>
      <c r="W330" s="2"/>
      <c r="X330" s="9"/>
      <c r="Y330" s="9"/>
      <c r="Z330" s="9"/>
    </row>
    <row r="331" spans="1:26" x14ac:dyDescent="0.25">
      <c r="A331" s="1"/>
      <c r="B331" s="1"/>
      <c r="C331" s="2"/>
      <c r="D331" s="2"/>
      <c r="E331" s="3"/>
      <c r="F331" s="3"/>
      <c r="G331" s="2"/>
      <c r="H331" s="3"/>
      <c r="J331" s="2"/>
      <c r="K331" s="2"/>
      <c r="L331" s="2"/>
      <c r="M331" s="4"/>
      <c r="N331" s="2"/>
      <c r="O331" s="2"/>
      <c r="P331" s="2"/>
      <c r="Q331" s="2"/>
      <c r="R331" s="2"/>
      <c r="S331" s="2"/>
      <c r="T331" s="10"/>
      <c r="U331" s="2"/>
      <c r="V331" s="10"/>
      <c r="W331" s="2"/>
      <c r="X331" s="9"/>
      <c r="Y331" s="9"/>
      <c r="Z331" s="9"/>
    </row>
    <row r="332" spans="1:26" x14ac:dyDescent="0.25">
      <c r="A332" s="1"/>
      <c r="B332" s="1"/>
      <c r="C332" s="2"/>
      <c r="D332" s="2"/>
      <c r="E332" s="3"/>
      <c r="F332" s="3"/>
      <c r="G332" s="2"/>
      <c r="H332" s="3"/>
      <c r="J332" s="2"/>
      <c r="K332" s="2"/>
      <c r="L332" s="2"/>
      <c r="M332" s="4"/>
      <c r="N332" s="2"/>
      <c r="O332" s="2"/>
      <c r="P332" s="2"/>
      <c r="Q332" s="2"/>
      <c r="R332" s="2"/>
      <c r="S332" s="2"/>
      <c r="T332" s="10"/>
      <c r="U332" s="2"/>
      <c r="V332" s="10"/>
      <c r="W332" s="2"/>
      <c r="X332" s="9"/>
      <c r="Y332" s="9"/>
      <c r="Z332" s="9"/>
    </row>
    <row r="333" spans="1:26" x14ac:dyDescent="0.25">
      <c r="A333" s="1"/>
      <c r="B333" s="1"/>
      <c r="C333" s="2"/>
      <c r="D333" s="2"/>
      <c r="E333" s="3"/>
      <c r="F333" s="3"/>
      <c r="G333" s="2"/>
      <c r="H333" s="3"/>
      <c r="J333" s="2"/>
      <c r="K333" s="2"/>
      <c r="L333" s="2"/>
      <c r="M333" s="4"/>
      <c r="N333" s="2"/>
      <c r="O333" s="2"/>
      <c r="P333" s="2"/>
      <c r="Q333" s="2"/>
      <c r="R333" s="2"/>
      <c r="S333" s="2"/>
      <c r="T333" s="10"/>
      <c r="U333" s="2"/>
      <c r="V333" s="10"/>
      <c r="W333" s="2"/>
      <c r="X333" s="9"/>
      <c r="Y333" s="9"/>
      <c r="Z333" s="9"/>
    </row>
    <row r="334" spans="1:26" x14ac:dyDescent="0.25">
      <c r="A334" s="1"/>
      <c r="B334" s="1"/>
      <c r="C334" s="2"/>
      <c r="D334" s="2"/>
      <c r="E334" s="3"/>
      <c r="F334" s="3"/>
      <c r="G334" s="2"/>
      <c r="H334" s="3"/>
      <c r="J334" s="2"/>
      <c r="K334" s="2"/>
      <c r="L334" s="2"/>
      <c r="M334" s="4"/>
      <c r="N334" s="2"/>
      <c r="O334" s="2"/>
      <c r="P334" s="2"/>
      <c r="Q334" s="2"/>
      <c r="R334" s="2"/>
      <c r="S334" s="2"/>
      <c r="T334" s="10"/>
      <c r="U334" s="2"/>
      <c r="V334" s="10"/>
      <c r="W334" s="2"/>
      <c r="X334" s="9"/>
      <c r="Y334" s="9"/>
      <c r="Z334" s="9"/>
    </row>
    <row r="335" spans="1:26" x14ac:dyDescent="0.25">
      <c r="A335" s="1"/>
      <c r="B335" s="1"/>
      <c r="C335" s="2"/>
      <c r="D335" s="2"/>
      <c r="E335" s="3"/>
      <c r="F335" s="3"/>
      <c r="G335" s="2"/>
      <c r="H335" s="3"/>
      <c r="J335" s="2"/>
      <c r="K335" s="2"/>
      <c r="L335" s="2"/>
      <c r="M335" s="4"/>
      <c r="N335" s="2"/>
      <c r="O335" s="2"/>
      <c r="P335" s="2"/>
      <c r="Q335" s="2"/>
      <c r="R335" s="2"/>
      <c r="S335" s="2"/>
      <c r="T335" s="10"/>
      <c r="U335" s="2"/>
      <c r="V335" s="10"/>
      <c r="W335" s="2"/>
      <c r="X335" s="9"/>
      <c r="Y335" s="9"/>
      <c r="Z335" s="9"/>
    </row>
    <row r="336" spans="1:26" x14ac:dyDescent="0.25">
      <c r="A336" s="1"/>
      <c r="B336" s="1"/>
      <c r="C336" s="2"/>
      <c r="D336" s="2"/>
      <c r="E336" s="3"/>
      <c r="F336" s="3"/>
      <c r="G336" s="2"/>
      <c r="H336" s="3"/>
      <c r="J336" s="2"/>
      <c r="K336" s="2"/>
      <c r="L336" s="2"/>
      <c r="M336" s="4"/>
      <c r="N336" s="2"/>
      <c r="O336" s="2"/>
      <c r="P336" s="2"/>
      <c r="Q336" s="2"/>
      <c r="R336" s="2"/>
      <c r="S336" s="2"/>
      <c r="T336" s="10"/>
      <c r="U336" s="2"/>
      <c r="V336" s="10"/>
      <c r="W336" s="2"/>
      <c r="X336" s="9"/>
      <c r="Y336" s="9"/>
      <c r="Z336" s="9"/>
    </row>
    <row r="337" spans="1:26" x14ac:dyDescent="0.25">
      <c r="A337" s="1"/>
      <c r="B337" s="1"/>
      <c r="C337" s="2"/>
      <c r="D337" s="2"/>
      <c r="E337" s="3"/>
      <c r="F337" s="3"/>
      <c r="G337" s="2"/>
      <c r="H337" s="3"/>
      <c r="J337" s="2"/>
      <c r="K337" s="2"/>
      <c r="L337" s="2"/>
      <c r="M337" s="4"/>
      <c r="N337" s="2"/>
      <c r="O337" s="2"/>
      <c r="P337" s="2"/>
      <c r="Q337" s="2"/>
      <c r="R337" s="2"/>
      <c r="S337" s="2"/>
      <c r="T337" s="10"/>
      <c r="U337" s="2"/>
      <c r="V337" s="10"/>
      <c r="W337" s="2"/>
      <c r="X337" s="9"/>
      <c r="Y337" s="9"/>
      <c r="Z337" s="9"/>
    </row>
    <row r="338" spans="1:26" x14ac:dyDescent="0.25">
      <c r="A338" s="1"/>
      <c r="B338" s="1"/>
      <c r="C338" s="2"/>
      <c r="D338" s="2"/>
      <c r="E338" s="3"/>
      <c r="F338" s="3"/>
      <c r="G338" s="2"/>
      <c r="H338" s="3"/>
      <c r="J338" s="2"/>
      <c r="K338" s="2"/>
      <c r="L338" s="2"/>
      <c r="M338" s="4"/>
      <c r="N338" s="2"/>
      <c r="O338" s="2"/>
      <c r="P338" s="2"/>
      <c r="Q338" s="2"/>
      <c r="R338" s="2"/>
      <c r="S338" s="2"/>
      <c r="T338" s="10"/>
      <c r="U338" s="2"/>
      <c r="V338" s="10"/>
      <c r="W338" s="2"/>
      <c r="X338" s="9"/>
      <c r="Y338" s="9"/>
      <c r="Z338" s="9"/>
    </row>
    <row r="339" spans="1:26" x14ac:dyDescent="0.25">
      <c r="A339" s="1"/>
      <c r="B339" s="1"/>
      <c r="C339" s="2"/>
      <c r="D339" s="2"/>
      <c r="E339" s="3"/>
      <c r="F339" s="3"/>
      <c r="G339" s="2"/>
      <c r="H339" s="3"/>
      <c r="J339" s="2"/>
      <c r="K339" s="2"/>
      <c r="L339" s="2"/>
      <c r="M339" s="4"/>
      <c r="N339" s="2"/>
      <c r="O339" s="2"/>
      <c r="P339" s="2"/>
      <c r="Q339" s="2"/>
      <c r="R339" s="2"/>
      <c r="S339" s="2"/>
      <c r="T339" s="10"/>
      <c r="U339" s="2"/>
      <c r="V339" s="10"/>
      <c r="W339" s="2"/>
      <c r="X339" s="9"/>
      <c r="Y339" s="9"/>
      <c r="Z339" s="9"/>
    </row>
    <row r="340" spans="1:26" x14ac:dyDescent="0.25">
      <c r="A340" s="1"/>
      <c r="B340" s="1"/>
      <c r="C340" s="2"/>
      <c r="D340" s="2"/>
      <c r="E340" s="3"/>
      <c r="F340" s="3"/>
      <c r="G340" s="2"/>
      <c r="H340" s="3"/>
      <c r="J340" s="2"/>
      <c r="K340" s="2"/>
      <c r="L340" s="2"/>
      <c r="M340" s="4"/>
      <c r="N340" s="2"/>
      <c r="O340" s="2"/>
      <c r="P340" s="2"/>
      <c r="Q340" s="2"/>
      <c r="R340" s="2"/>
      <c r="S340" s="2"/>
      <c r="T340" s="10"/>
      <c r="U340" s="2"/>
      <c r="V340" s="10"/>
      <c r="W340" s="2"/>
      <c r="X340" s="9"/>
      <c r="Y340" s="9"/>
      <c r="Z340" s="9"/>
    </row>
    <row r="341" spans="1:26" x14ac:dyDescent="0.25">
      <c r="A341" s="1"/>
      <c r="B341" s="1"/>
      <c r="C341" s="2"/>
      <c r="D341" s="2"/>
      <c r="E341" s="3"/>
      <c r="F341" s="3"/>
      <c r="G341" s="2"/>
      <c r="H341" s="3"/>
      <c r="J341" s="2"/>
      <c r="K341" s="2"/>
      <c r="L341" s="2"/>
      <c r="M341" s="4"/>
      <c r="N341" s="2"/>
      <c r="O341" s="2"/>
      <c r="P341" s="2"/>
      <c r="Q341" s="2"/>
      <c r="R341" s="2"/>
      <c r="S341" s="2"/>
      <c r="T341" s="10"/>
      <c r="U341" s="2"/>
      <c r="V341" s="10"/>
      <c r="W341" s="2"/>
      <c r="X341" s="9"/>
      <c r="Y341" s="9"/>
      <c r="Z341" s="9"/>
    </row>
    <row r="342" spans="1:26" x14ac:dyDescent="0.25">
      <c r="A342" s="1"/>
      <c r="B342" s="1"/>
      <c r="C342" s="2"/>
      <c r="D342" s="2"/>
      <c r="E342" s="3"/>
      <c r="F342" s="3"/>
      <c r="G342" s="2"/>
      <c r="H342" s="3"/>
      <c r="J342" s="2"/>
      <c r="K342" s="2"/>
      <c r="L342" s="2"/>
      <c r="M342" s="4"/>
      <c r="N342" s="2"/>
      <c r="O342" s="2"/>
      <c r="P342" s="2"/>
      <c r="Q342" s="2"/>
      <c r="R342" s="2"/>
      <c r="S342" s="2"/>
      <c r="T342" s="10"/>
      <c r="U342" s="2"/>
      <c r="V342" s="10"/>
      <c r="W342" s="2"/>
      <c r="X342" s="9"/>
      <c r="Y342" s="9"/>
      <c r="Z342" s="9"/>
    </row>
    <row r="343" spans="1:26" x14ac:dyDescent="0.25">
      <c r="A343" s="1"/>
      <c r="B343" s="1"/>
      <c r="C343" s="2"/>
      <c r="D343" s="2"/>
      <c r="E343" s="3"/>
      <c r="F343" s="3"/>
      <c r="G343" s="2"/>
      <c r="H343" s="3"/>
      <c r="J343" s="2"/>
      <c r="K343" s="2"/>
      <c r="L343" s="2"/>
      <c r="M343" s="4"/>
      <c r="N343" s="2"/>
      <c r="O343" s="2"/>
      <c r="P343" s="2"/>
      <c r="Q343" s="2"/>
      <c r="R343" s="2"/>
      <c r="S343" s="2"/>
      <c r="T343" s="10"/>
      <c r="U343" s="2"/>
      <c r="V343" s="10"/>
      <c r="W343" s="2"/>
      <c r="X343" s="9"/>
      <c r="Y343" s="9"/>
      <c r="Z343" s="9"/>
    </row>
    <row r="344" spans="1:26" x14ac:dyDescent="0.25">
      <c r="A344" s="1"/>
      <c r="B344" s="1"/>
      <c r="C344" s="2"/>
      <c r="D344" s="2"/>
      <c r="E344" s="3"/>
      <c r="F344" s="3"/>
      <c r="G344" s="2"/>
      <c r="H344" s="3"/>
      <c r="J344" s="2"/>
      <c r="K344" s="2"/>
      <c r="L344" s="2"/>
      <c r="M344" s="4"/>
      <c r="N344" s="2"/>
      <c r="O344" s="2"/>
      <c r="P344" s="2"/>
      <c r="Q344" s="2"/>
      <c r="R344" s="2"/>
      <c r="S344" s="2"/>
      <c r="T344" s="10"/>
      <c r="U344" s="2"/>
      <c r="V344" s="10"/>
      <c r="W344" s="2"/>
      <c r="X344" s="9"/>
      <c r="Y344" s="9"/>
      <c r="Z344" s="9"/>
    </row>
    <row r="345" spans="1:26" x14ac:dyDescent="0.25">
      <c r="A345" s="1"/>
      <c r="B345" s="1"/>
      <c r="C345" s="2"/>
      <c r="D345" s="2"/>
      <c r="E345" s="3"/>
      <c r="F345" s="3"/>
      <c r="G345" s="2"/>
      <c r="H345" s="3"/>
      <c r="J345" s="2"/>
      <c r="K345" s="2"/>
      <c r="L345" s="2"/>
      <c r="M345" s="4"/>
      <c r="N345" s="2"/>
      <c r="O345" s="2"/>
      <c r="P345" s="2"/>
      <c r="Q345" s="2"/>
      <c r="R345" s="2"/>
      <c r="S345" s="2"/>
      <c r="T345" s="10"/>
      <c r="U345" s="2"/>
      <c r="V345" s="10"/>
      <c r="W345" s="2"/>
      <c r="X345" s="9"/>
      <c r="Y345" s="9"/>
      <c r="Z345" s="9"/>
    </row>
    <row r="346" spans="1:26" x14ac:dyDescent="0.25">
      <c r="A346" s="1"/>
      <c r="B346" s="1"/>
      <c r="C346" s="2"/>
      <c r="D346" s="2"/>
      <c r="E346" s="3"/>
      <c r="F346" s="3"/>
      <c r="G346" s="2"/>
      <c r="H346" s="3"/>
      <c r="J346" s="2"/>
      <c r="K346" s="2"/>
      <c r="L346" s="2"/>
      <c r="M346" s="4"/>
      <c r="N346" s="2"/>
      <c r="O346" s="2"/>
      <c r="P346" s="2"/>
      <c r="Q346" s="2"/>
      <c r="R346" s="2"/>
      <c r="S346" s="2"/>
      <c r="T346" s="10"/>
      <c r="U346" s="2"/>
      <c r="V346" s="10"/>
      <c r="W346" s="2"/>
      <c r="X346" s="9"/>
      <c r="Y346" s="9"/>
      <c r="Z346" s="9"/>
    </row>
    <row r="347" spans="1:26" x14ac:dyDescent="0.25">
      <c r="A347" s="1"/>
      <c r="B347" s="1"/>
      <c r="C347" s="2"/>
      <c r="D347" s="2"/>
      <c r="E347" s="3"/>
      <c r="F347" s="3"/>
      <c r="G347" s="2"/>
      <c r="H347" s="3"/>
      <c r="J347" s="2"/>
      <c r="K347" s="2"/>
      <c r="L347" s="2"/>
      <c r="M347" s="4"/>
      <c r="N347" s="2"/>
      <c r="O347" s="2"/>
      <c r="P347" s="2"/>
      <c r="Q347" s="2"/>
      <c r="R347" s="2"/>
      <c r="S347" s="2"/>
      <c r="T347" s="10"/>
      <c r="U347" s="2"/>
      <c r="V347" s="10"/>
      <c r="W347" s="2"/>
      <c r="X347" s="9"/>
      <c r="Y347" s="9"/>
      <c r="Z347" s="9"/>
    </row>
    <row r="348" spans="1:26" x14ac:dyDescent="0.25">
      <c r="A348" s="1"/>
      <c r="B348" s="1"/>
      <c r="C348" s="2"/>
      <c r="D348" s="2"/>
      <c r="E348" s="3"/>
      <c r="F348" s="3"/>
      <c r="G348" s="2"/>
      <c r="H348" s="3"/>
      <c r="J348" s="2"/>
      <c r="K348" s="2"/>
      <c r="L348" s="2"/>
      <c r="M348" s="4"/>
      <c r="N348" s="2"/>
      <c r="O348" s="2"/>
      <c r="P348" s="2"/>
      <c r="Q348" s="2"/>
      <c r="R348" s="2"/>
      <c r="S348" s="2"/>
      <c r="T348" s="10"/>
      <c r="U348" s="2"/>
      <c r="V348" s="10"/>
      <c r="W348" s="2"/>
      <c r="X348" s="9"/>
      <c r="Y348" s="9"/>
      <c r="Z348" s="9"/>
    </row>
    <row r="349" spans="1:26" x14ac:dyDescent="0.25">
      <c r="A349" s="1"/>
      <c r="B349" s="1"/>
      <c r="C349" s="2"/>
      <c r="D349" s="2"/>
      <c r="E349" s="3"/>
      <c r="F349" s="3"/>
      <c r="G349" s="2"/>
      <c r="H349" s="3"/>
      <c r="J349" s="2"/>
      <c r="K349" s="2"/>
      <c r="L349" s="2"/>
      <c r="M349" s="4"/>
      <c r="N349" s="2"/>
      <c r="O349" s="2"/>
      <c r="P349" s="2"/>
      <c r="Q349" s="2"/>
      <c r="R349" s="2"/>
      <c r="S349" s="2"/>
      <c r="T349" s="10"/>
      <c r="U349" s="2"/>
      <c r="V349" s="10"/>
      <c r="W349" s="2"/>
      <c r="X349" s="9"/>
      <c r="Y349" s="9"/>
      <c r="Z349" s="9"/>
    </row>
    <row r="350" spans="1:26" x14ac:dyDescent="0.25">
      <c r="A350" s="1"/>
      <c r="B350" s="1"/>
      <c r="C350" s="2"/>
      <c r="D350" s="2"/>
      <c r="E350" s="3"/>
      <c r="F350" s="3"/>
      <c r="G350" s="2"/>
      <c r="H350" s="3"/>
      <c r="J350" s="2"/>
      <c r="K350" s="2"/>
      <c r="L350" s="2"/>
      <c r="M350" s="4"/>
      <c r="N350" s="2"/>
      <c r="O350" s="2"/>
      <c r="P350" s="2"/>
      <c r="Q350" s="2"/>
      <c r="R350" s="2"/>
      <c r="S350" s="2"/>
      <c r="T350" s="10"/>
      <c r="U350" s="2"/>
      <c r="V350" s="10"/>
      <c r="W350" s="2"/>
      <c r="X350" s="9"/>
      <c r="Y350" s="9"/>
      <c r="Z350" s="9"/>
    </row>
    <row r="351" spans="1:26" x14ac:dyDescent="0.25">
      <c r="A351" s="1"/>
      <c r="B351" s="1"/>
      <c r="C351" s="2"/>
      <c r="D351" s="2"/>
      <c r="E351" s="3"/>
      <c r="F351" s="3"/>
      <c r="G351" s="2"/>
      <c r="H351" s="3"/>
      <c r="J351" s="2"/>
      <c r="K351" s="2"/>
      <c r="L351" s="2"/>
      <c r="M351" s="4"/>
      <c r="N351" s="2"/>
      <c r="O351" s="2"/>
      <c r="P351" s="2"/>
      <c r="Q351" s="2"/>
      <c r="R351" s="2"/>
      <c r="S351" s="2"/>
      <c r="T351" s="10"/>
      <c r="U351" s="2"/>
      <c r="V351" s="10"/>
      <c r="W351" s="2"/>
      <c r="X351" s="9"/>
      <c r="Y351" s="9"/>
      <c r="Z351" s="9"/>
    </row>
    <row r="352" spans="1:26" x14ac:dyDescent="0.25">
      <c r="A352" s="1"/>
      <c r="B352" s="1"/>
      <c r="C352" s="2"/>
      <c r="D352" s="2"/>
      <c r="E352" s="3"/>
      <c r="F352" s="3"/>
      <c r="G352" s="2"/>
      <c r="H352" s="3"/>
      <c r="J352" s="2"/>
      <c r="K352" s="2"/>
      <c r="L352" s="2"/>
      <c r="M352" s="4"/>
      <c r="N352" s="2"/>
      <c r="O352" s="2"/>
      <c r="P352" s="2"/>
      <c r="Q352" s="2"/>
      <c r="R352" s="2"/>
      <c r="S352" s="2"/>
      <c r="T352" s="10"/>
      <c r="U352" s="2"/>
      <c r="V352" s="10"/>
      <c r="W352" s="2"/>
      <c r="X352" s="9"/>
      <c r="Y352" s="9"/>
      <c r="Z352" s="9"/>
    </row>
    <row r="353" spans="1:26" x14ac:dyDescent="0.25">
      <c r="A353" s="1"/>
      <c r="B353" s="1"/>
      <c r="C353" s="2"/>
      <c r="D353" s="2"/>
      <c r="E353" s="3"/>
      <c r="F353" s="3"/>
      <c r="G353" s="2"/>
      <c r="H353" s="3"/>
      <c r="J353" s="2"/>
      <c r="K353" s="2"/>
      <c r="L353" s="2"/>
      <c r="M353" s="4"/>
      <c r="N353" s="2"/>
      <c r="O353" s="2"/>
      <c r="P353" s="2"/>
      <c r="Q353" s="2"/>
      <c r="R353" s="2"/>
      <c r="S353" s="2"/>
      <c r="T353" s="10"/>
      <c r="U353" s="2"/>
      <c r="V353" s="10"/>
      <c r="W353" s="2"/>
      <c r="X353" s="9"/>
      <c r="Y353" s="9"/>
      <c r="Z353" s="9"/>
    </row>
    <row r="354" spans="1:26" x14ac:dyDescent="0.25">
      <c r="A354" s="1"/>
      <c r="B354" s="1"/>
      <c r="C354" s="2"/>
      <c r="D354" s="2"/>
      <c r="E354" s="3"/>
      <c r="F354" s="3"/>
      <c r="G354" s="2"/>
      <c r="H354" s="3"/>
      <c r="J354" s="2"/>
      <c r="K354" s="2"/>
      <c r="L354" s="2"/>
      <c r="M354" s="4"/>
      <c r="N354" s="2"/>
      <c r="O354" s="2"/>
      <c r="P354" s="2"/>
      <c r="Q354" s="2"/>
      <c r="R354" s="2"/>
      <c r="S354" s="2"/>
      <c r="T354" s="10"/>
      <c r="U354" s="2"/>
      <c r="V354" s="10"/>
      <c r="W354" s="2"/>
      <c r="X354" s="9"/>
      <c r="Y354" s="9"/>
      <c r="Z354" s="9"/>
    </row>
    <row r="355" spans="1:26" x14ac:dyDescent="0.25">
      <c r="A355" s="1"/>
      <c r="B355" s="1"/>
      <c r="C355" s="2"/>
      <c r="D355" s="2"/>
      <c r="E355" s="3"/>
      <c r="F355" s="3"/>
      <c r="G355" s="2"/>
      <c r="H355" s="3"/>
      <c r="J355" s="2"/>
      <c r="K355" s="2"/>
      <c r="L355" s="2"/>
      <c r="M355" s="4"/>
      <c r="N355" s="2"/>
      <c r="O355" s="2"/>
      <c r="P355" s="2"/>
      <c r="Q355" s="2"/>
      <c r="R355" s="2"/>
      <c r="S355" s="2"/>
      <c r="T355" s="10"/>
      <c r="U355" s="2"/>
      <c r="V355" s="10"/>
      <c r="W355" s="2"/>
      <c r="X355" s="9"/>
      <c r="Y355" s="9"/>
      <c r="Z355" s="9"/>
    </row>
    <row r="356" spans="1:26" x14ac:dyDescent="0.25">
      <c r="A356" s="1"/>
      <c r="B356" s="1"/>
      <c r="C356" s="2"/>
      <c r="D356" s="2"/>
      <c r="E356" s="3"/>
      <c r="F356" s="3"/>
      <c r="G356" s="2"/>
      <c r="H356" s="3"/>
      <c r="J356" s="2"/>
      <c r="K356" s="2"/>
      <c r="L356" s="2"/>
      <c r="M356" s="4"/>
      <c r="N356" s="2"/>
      <c r="O356" s="2"/>
      <c r="P356" s="2"/>
      <c r="Q356" s="2"/>
      <c r="R356" s="2"/>
      <c r="S356" s="2"/>
      <c r="T356" s="10"/>
      <c r="U356" s="2"/>
      <c r="V356" s="10"/>
      <c r="W356" s="2"/>
      <c r="X356" s="9"/>
      <c r="Y356" s="9"/>
      <c r="Z356" s="9"/>
    </row>
    <row r="357" spans="1:26" x14ac:dyDescent="0.25">
      <c r="A357" s="1"/>
      <c r="B357" s="1"/>
      <c r="C357" s="2"/>
      <c r="D357" s="2"/>
      <c r="E357" s="3"/>
      <c r="F357" s="3"/>
      <c r="G357" s="2"/>
      <c r="H357" s="3"/>
      <c r="J357" s="2"/>
      <c r="K357" s="2"/>
      <c r="L357" s="2"/>
      <c r="M357" s="4"/>
      <c r="N357" s="2"/>
      <c r="O357" s="2"/>
      <c r="P357" s="2"/>
      <c r="Q357" s="2"/>
      <c r="R357" s="2"/>
      <c r="S357" s="2"/>
      <c r="T357" s="10"/>
      <c r="U357" s="2"/>
      <c r="V357" s="10"/>
      <c r="W357" s="2"/>
      <c r="X357" s="9"/>
      <c r="Y357" s="9"/>
      <c r="Z357" s="9"/>
    </row>
    <row r="358" spans="1:26" x14ac:dyDescent="0.25">
      <c r="A358" s="1"/>
      <c r="B358" s="1"/>
      <c r="C358" s="2"/>
      <c r="D358" s="2"/>
      <c r="E358" s="3"/>
      <c r="F358" s="3"/>
      <c r="G358" s="2"/>
      <c r="H358" s="3"/>
      <c r="J358" s="2"/>
      <c r="K358" s="2"/>
      <c r="L358" s="2"/>
      <c r="M358" s="4"/>
      <c r="N358" s="2"/>
      <c r="O358" s="2"/>
      <c r="P358" s="2"/>
      <c r="Q358" s="2"/>
      <c r="R358" s="2"/>
      <c r="S358" s="2"/>
      <c r="T358" s="10"/>
      <c r="U358" s="2"/>
      <c r="V358" s="10"/>
      <c r="W358" s="2"/>
      <c r="X358" s="9"/>
      <c r="Y358" s="9"/>
      <c r="Z358" s="9"/>
    </row>
    <row r="359" spans="1:26" x14ac:dyDescent="0.25">
      <c r="A359" s="1"/>
      <c r="B359" s="1"/>
      <c r="C359" s="2"/>
      <c r="D359" s="2"/>
      <c r="E359" s="3"/>
      <c r="F359" s="3"/>
      <c r="G359" s="2"/>
      <c r="H359" s="3"/>
      <c r="J359" s="2"/>
      <c r="K359" s="2"/>
      <c r="L359" s="2"/>
      <c r="M359" s="4"/>
      <c r="N359" s="2"/>
      <c r="O359" s="2"/>
      <c r="P359" s="2"/>
      <c r="Q359" s="2"/>
      <c r="R359" s="2"/>
      <c r="S359" s="2"/>
      <c r="T359" s="10"/>
      <c r="U359" s="2"/>
      <c r="V359" s="10"/>
      <c r="W359" s="2"/>
      <c r="X359" s="9"/>
      <c r="Y359" s="9"/>
      <c r="Z359" s="9"/>
    </row>
    <row r="360" spans="1:26" x14ac:dyDescent="0.25">
      <c r="A360" s="1"/>
      <c r="B360" s="1"/>
      <c r="C360" s="2"/>
      <c r="D360" s="2"/>
      <c r="E360" s="3"/>
      <c r="F360" s="3"/>
      <c r="G360" s="2"/>
      <c r="H360" s="3"/>
      <c r="J360" s="2"/>
      <c r="K360" s="2"/>
      <c r="L360" s="2"/>
      <c r="M360" s="4"/>
      <c r="N360" s="2"/>
      <c r="O360" s="2"/>
      <c r="P360" s="2"/>
      <c r="Q360" s="2"/>
      <c r="R360" s="2"/>
      <c r="S360" s="2"/>
      <c r="T360" s="10"/>
      <c r="U360" s="2"/>
      <c r="V360" s="10"/>
      <c r="W360" s="2"/>
      <c r="X360" s="9"/>
      <c r="Y360" s="9"/>
      <c r="Z360" s="9"/>
    </row>
    <row r="361" spans="1:26" x14ac:dyDescent="0.25">
      <c r="A361" s="1"/>
      <c r="B361" s="1"/>
      <c r="C361" s="2"/>
      <c r="D361" s="2"/>
      <c r="E361" s="3"/>
      <c r="F361" s="3"/>
      <c r="G361" s="2"/>
      <c r="H361" s="3"/>
      <c r="J361" s="2"/>
      <c r="K361" s="2"/>
      <c r="L361" s="2"/>
      <c r="M361" s="4"/>
      <c r="N361" s="2"/>
      <c r="O361" s="2"/>
      <c r="P361" s="2"/>
      <c r="Q361" s="2"/>
      <c r="R361" s="2"/>
      <c r="S361" s="2"/>
      <c r="T361" s="10"/>
      <c r="U361" s="2"/>
      <c r="V361" s="10"/>
      <c r="W361" s="2"/>
      <c r="X361" s="9"/>
      <c r="Y361" s="9"/>
      <c r="Z361" s="9"/>
    </row>
    <row r="362" spans="1:26" x14ac:dyDescent="0.25">
      <c r="A362" s="1"/>
      <c r="B362" s="1"/>
      <c r="C362" s="2"/>
      <c r="D362" s="2"/>
      <c r="E362" s="3"/>
      <c r="F362" s="3"/>
      <c r="G362" s="2"/>
      <c r="H362" s="3"/>
      <c r="J362" s="2"/>
      <c r="K362" s="2"/>
      <c r="L362" s="2"/>
      <c r="M362" s="4"/>
      <c r="N362" s="2"/>
      <c r="O362" s="2"/>
      <c r="P362" s="2"/>
      <c r="Q362" s="2"/>
      <c r="R362" s="2"/>
      <c r="S362" s="2"/>
      <c r="T362" s="10"/>
      <c r="U362" s="2"/>
      <c r="V362" s="10"/>
      <c r="W362" s="2"/>
      <c r="X362" s="9"/>
      <c r="Y362" s="9"/>
      <c r="Z362" s="9"/>
    </row>
    <row r="363" spans="1:26" x14ac:dyDescent="0.25">
      <c r="A363" s="1"/>
      <c r="B363" s="1"/>
      <c r="C363" s="2"/>
      <c r="D363" s="2"/>
      <c r="E363" s="3"/>
      <c r="F363" s="3"/>
      <c r="G363" s="2"/>
      <c r="H363" s="3"/>
      <c r="J363" s="2"/>
      <c r="K363" s="2"/>
      <c r="L363" s="2"/>
      <c r="M363" s="4"/>
      <c r="N363" s="2"/>
      <c r="O363" s="2"/>
      <c r="P363" s="2"/>
      <c r="Q363" s="2"/>
      <c r="R363" s="2"/>
      <c r="S363" s="2"/>
      <c r="T363" s="10"/>
      <c r="U363" s="2"/>
      <c r="V363" s="10"/>
      <c r="W363" s="2"/>
      <c r="X363" s="9"/>
      <c r="Y363" s="9"/>
      <c r="Z363" s="9"/>
    </row>
    <row r="364" spans="1:26" x14ac:dyDescent="0.25">
      <c r="A364" s="1"/>
      <c r="B364" s="1"/>
      <c r="C364" s="2"/>
      <c r="D364" s="2"/>
      <c r="E364" s="3"/>
      <c r="F364" s="3"/>
      <c r="G364" s="2"/>
      <c r="H364" s="3"/>
      <c r="J364" s="2"/>
      <c r="K364" s="2"/>
      <c r="L364" s="2"/>
      <c r="M364" s="4"/>
      <c r="N364" s="2"/>
      <c r="O364" s="2"/>
      <c r="P364" s="2"/>
      <c r="Q364" s="2"/>
      <c r="R364" s="2"/>
      <c r="S364" s="2"/>
      <c r="T364" s="10"/>
      <c r="U364" s="2"/>
      <c r="V364" s="10"/>
      <c r="W364" s="2"/>
      <c r="X364" s="9"/>
      <c r="Y364" s="9"/>
      <c r="Z364" s="9"/>
    </row>
    <row r="365" spans="1:26" x14ac:dyDescent="0.25">
      <c r="A365" s="1"/>
      <c r="B365" s="1"/>
      <c r="C365" s="2"/>
      <c r="D365" s="2"/>
      <c r="E365" s="3"/>
      <c r="F365" s="3"/>
      <c r="G365" s="2"/>
      <c r="H365" s="3"/>
      <c r="J365" s="2"/>
      <c r="K365" s="2"/>
      <c r="L365" s="2"/>
      <c r="M365" s="4"/>
      <c r="N365" s="2"/>
      <c r="O365" s="2"/>
      <c r="P365" s="2"/>
      <c r="Q365" s="2"/>
      <c r="R365" s="2"/>
      <c r="S365" s="2"/>
      <c r="T365" s="10"/>
      <c r="U365" s="2"/>
      <c r="V365" s="10"/>
      <c r="W365" s="2"/>
      <c r="X365" s="9"/>
      <c r="Y365" s="9"/>
      <c r="Z365" s="9"/>
    </row>
    <row r="366" spans="1:26" x14ac:dyDescent="0.25">
      <c r="A366" s="1"/>
      <c r="B366" s="1"/>
      <c r="C366" s="2"/>
      <c r="D366" s="2"/>
      <c r="E366" s="3"/>
      <c r="F366" s="3"/>
      <c r="G366" s="2"/>
      <c r="H366" s="3"/>
      <c r="J366" s="2"/>
      <c r="K366" s="2"/>
      <c r="L366" s="2"/>
      <c r="M366" s="4"/>
      <c r="N366" s="2"/>
      <c r="O366" s="2"/>
      <c r="P366" s="2"/>
      <c r="Q366" s="2"/>
      <c r="R366" s="2"/>
      <c r="S366" s="2"/>
      <c r="T366" s="10"/>
      <c r="U366" s="2"/>
      <c r="V366" s="10"/>
      <c r="W366" s="2"/>
      <c r="X366" s="9"/>
      <c r="Y366" s="9"/>
      <c r="Z366" s="9"/>
    </row>
    <row r="367" spans="1:26" x14ac:dyDescent="0.25">
      <c r="A367" s="1"/>
      <c r="B367" s="1"/>
      <c r="C367" s="2"/>
      <c r="D367" s="2"/>
      <c r="E367" s="3"/>
      <c r="F367" s="3"/>
      <c r="G367" s="2"/>
      <c r="H367" s="3"/>
      <c r="J367" s="2"/>
      <c r="K367" s="2"/>
      <c r="L367" s="2"/>
      <c r="M367" s="4"/>
      <c r="N367" s="2"/>
      <c r="O367" s="2"/>
      <c r="P367" s="2"/>
      <c r="Q367" s="2"/>
      <c r="R367" s="2"/>
      <c r="S367" s="2"/>
      <c r="T367" s="10"/>
      <c r="U367" s="2"/>
      <c r="V367" s="10"/>
      <c r="W367" s="2"/>
      <c r="X367" s="9"/>
      <c r="Y367" s="9"/>
      <c r="Z367" s="9"/>
    </row>
    <row r="368" spans="1:26" x14ac:dyDescent="0.25">
      <c r="A368" s="1"/>
      <c r="B368" s="1"/>
      <c r="C368" s="2"/>
      <c r="D368" s="2"/>
      <c r="E368" s="3"/>
      <c r="F368" s="3"/>
      <c r="G368" s="2"/>
      <c r="H368" s="3"/>
      <c r="J368" s="2"/>
      <c r="K368" s="2"/>
      <c r="L368" s="2"/>
      <c r="M368" s="4"/>
      <c r="N368" s="2"/>
      <c r="O368" s="2"/>
      <c r="P368" s="2"/>
      <c r="Q368" s="2"/>
      <c r="R368" s="2"/>
      <c r="S368" s="2"/>
      <c r="T368" s="10"/>
      <c r="U368" s="2"/>
      <c r="V368" s="10"/>
      <c r="W368" s="2"/>
      <c r="X368" s="9"/>
      <c r="Y368" s="9"/>
      <c r="Z368" s="9"/>
    </row>
    <row r="369" spans="1:26" x14ac:dyDescent="0.25">
      <c r="A369" s="1"/>
      <c r="B369" s="1"/>
      <c r="C369" s="2"/>
      <c r="D369" s="2"/>
      <c r="E369" s="3"/>
      <c r="F369" s="3"/>
      <c r="G369" s="2"/>
      <c r="H369" s="3"/>
      <c r="J369" s="2"/>
      <c r="K369" s="2"/>
      <c r="L369" s="2"/>
      <c r="M369" s="4"/>
      <c r="N369" s="2"/>
      <c r="O369" s="2"/>
      <c r="P369" s="2"/>
      <c r="Q369" s="2"/>
      <c r="R369" s="2"/>
      <c r="S369" s="2"/>
      <c r="T369" s="10"/>
      <c r="U369" s="2"/>
      <c r="V369" s="10"/>
      <c r="W369" s="2"/>
      <c r="X369" s="9"/>
      <c r="Y369" s="9"/>
      <c r="Z369" s="9"/>
    </row>
    <row r="370" spans="1:26" x14ac:dyDescent="0.25">
      <c r="A370" s="1"/>
      <c r="B370" s="1"/>
      <c r="C370" s="2"/>
      <c r="D370" s="2"/>
      <c r="E370" s="3"/>
      <c r="F370" s="3"/>
      <c r="G370" s="2"/>
      <c r="H370" s="3"/>
      <c r="J370" s="2"/>
      <c r="K370" s="2"/>
      <c r="L370" s="2"/>
      <c r="M370" s="4"/>
      <c r="N370" s="2"/>
      <c r="O370" s="2"/>
      <c r="P370" s="2"/>
      <c r="Q370" s="2"/>
      <c r="R370" s="2"/>
      <c r="S370" s="2"/>
      <c r="T370" s="10"/>
      <c r="U370" s="2"/>
      <c r="V370" s="10"/>
      <c r="W370" s="2"/>
      <c r="X370" s="9"/>
      <c r="Y370" s="9"/>
      <c r="Z370" s="9"/>
    </row>
    <row r="371" spans="1:26" x14ac:dyDescent="0.25">
      <c r="A371" s="1"/>
      <c r="B371" s="1"/>
      <c r="C371" s="2"/>
      <c r="D371" s="2"/>
      <c r="E371" s="3"/>
      <c r="F371" s="3"/>
      <c r="G371" s="2"/>
      <c r="H371" s="3"/>
      <c r="J371" s="2"/>
      <c r="K371" s="2"/>
      <c r="L371" s="2"/>
      <c r="M371" s="4"/>
      <c r="N371" s="2"/>
      <c r="O371" s="2"/>
      <c r="P371" s="2"/>
      <c r="Q371" s="2"/>
      <c r="R371" s="2"/>
      <c r="S371" s="2"/>
      <c r="T371" s="10"/>
      <c r="U371" s="2"/>
      <c r="V371" s="10"/>
      <c r="W371" s="2"/>
      <c r="X371" s="9"/>
      <c r="Y371" s="9"/>
      <c r="Z371" s="9"/>
    </row>
    <row r="372" spans="1:26" x14ac:dyDescent="0.25">
      <c r="A372" s="1"/>
      <c r="B372" s="1"/>
      <c r="C372" s="2"/>
      <c r="D372" s="2"/>
      <c r="E372" s="3"/>
      <c r="F372" s="3"/>
      <c r="G372" s="2"/>
      <c r="H372" s="3"/>
      <c r="J372" s="2"/>
      <c r="K372" s="2"/>
      <c r="L372" s="2"/>
      <c r="M372" s="4"/>
      <c r="N372" s="2"/>
      <c r="O372" s="2"/>
      <c r="P372" s="2"/>
      <c r="Q372" s="2"/>
      <c r="R372" s="2"/>
      <c r="S372" s="2"/>
      <c r="T372" s="10"/>
      <c r="U372" s="2"/>
      <c r="V372" s="10"/>
      <c r="W372" s="2"/>
      <c r="X372" s="9"/>
      <c r="Y372" s="9"/>
      <c r="Z372" s="9"/>
    </row>
    <row r="373" spans="1:26" x14ac:dyDescent="0.25">
      <c r="A373" s="1"/>
      <c r="B373" s="1"/>
      <c r="C373" s="2"/>
      <c r="D373" s="2"/>
      <c r="E373" s="3"/>
      <c r="F373" s="3"/>
      <c r="G373" s="2"/>
      <c r="H373" s="3"/>
      <c r="J373" s="2"/>
      <c r="K373" s="2"/>
      <c r="L373" s="2"/>
      <c r="M373" s="4"/>
      <c r="N373" s="2"/>
      <c r="O373" s="2"/>
      <c r="P373" s="2"/>
      <c r="Q373" s="2"/>
      <c r="R373" s="2"/>
      <c r="S373" s="2"/>
      <c r="T373" s="10"/>
      <c r="U373" s="2"/>
      <c r="V373" s="10"/>
      <c r="W373" s="2"/>
      <c r="X373" s="9"/>
      <c r="Y373" s="9"/>
      <c r="Z373" s="9"/>
    </row>
    <row r="374" spans="1:26" x14ac:dyDescent="0.25">
      <c r="A374" s="1"/>
      <c r="B374" s="1"/>
      <c r="C374" s="2"/>
      <c r="D374" s="2"/>
      <c r="E374" s="3"/>
      <c r="F374" s="3"/>
      <c r="G374" s="2"/>
      <c r="H374" s="3"/>
      <c r="J374" s="2"/>
      <c r="K374" s="2"/>
      <c r="L374" s="2"/>
      <c r="M374" s="4"/>
      <c r="N374" s="2"/>
      <c r="O374" s="2"/>
      <c r="P374" s="2"/>
      <c r="Q374" s="2"/>
      <c r="R374" s="2"/>
      <c r="S374" s="2"/>
      <c r="T374" s="10"/>
      <c r="U374" s="2"/>
      <c r="V374" s="10"/>
      <c r="W374" s="2"/>
      <c r="X374" s="9"/>
      <c r="Y374" s="9"/>
      <c r="Z374" s="9"/>
    </row>
    <row r="375" spans="1:26" x14ac:dyDescent="0.25">
      <c r="A375" s="1"/>
      <c r="B375" s="1"/>
      <c r="C375" s="2"/>
      <c r="D375" s="2"/>
      <c r="E375" s="3"/>
      <c r="F375" s="3"/>
      <c r="G375" s="2"/>
      <c r="H375" s="3"/>
      <c r="J375" s="2"/>
      <c r="K375" s="2"/>
      <c r="L375" s="2"/>
      <c r="M375" s="4"/>
      <c r="N375" s="2"/>
      <c r="O375" s="2"/>
      <c r="P375" s="2"/>
      <c r="Q375" s="2"/>
      <c r="R375" s="2"/>
      <c r="S375" s="2"/>
      <c r="T375" s="10"/>
      <c r="U375" s="2"/>
      <c r="V375" s="10"/>
      <c r="W375" s="2"/>
      <c r="X375" s="9"/>
      <c r="Y375" s="9"/>
      <c r="Z375" s="9"/>
    </row>
    <row r="376" spans="1:26" x14ac:dyDescent="0.25">
      <c r="A376" s="1"/>
      <c r="B376" s="1"/>
      <c r="C376" s="2"/>
      <c r="D376" s="2"/>
      <c r="E376" s="3"/>
      <c r="F376" s="3"/>
      <c r="G376" s="2"/>
      <c r="H376" s="3"/>
      <c r="J376" s="2"/>
      <c r="K376" s="2"/>
      <c r="L376" s="2"/>
      <c r="M376" s="4"/>
      <c r="N376" s="2"/>
      <c r="O376" s="2"/>
      <c r="P376" s="2"/>
      <c r="Q376" s="2"/>
      <c r="R376" s="2"/>
      <c r="S376" s="2"/>
      <c r="T376" s="10"/>
      <c r="U376" s="2"/>
      <c r="V376" s="10"/>
      <c r="W376" s="2"/>
      <c r="X376" s="9"/>
      <c r="Y376" s="9"/>
      <c r="Z376" s="9"/>
    </row>
    <row r="377" spans="1:26" x14ac:dyDescent="0.25">
      <c r="A377" s="1"/>
      <c r="B377" s="1"/>
      <c r="C377" s="2"/>
      <c r="D377" s="2"/>
      <c r="E377" s="3"/>
      <c r="F377" s="3"/>
      <c r="G377" s="2"/>
      <c r="H377" s="3"/>
      <c r="J377" s="2"/>
      <c r="K377" s="2"/>
      <c r="L377" s="2"/>
      <c r="M377" s="4"/>
      <c r="N377" s="2"/>
      <c r="O377" s="2"/>
      <c r="P377" s="2"/>
      <c r="Q377" s="2"/>
      <c r="R377" s="2"/>
      <c r="S377" s="2"/>
      <c r="T377" s="10"/>
      <c r="U377" s="2"/>
      <c r="V377" s="10"/>
      <c r="W377" s="2"/>
      <c r="X377" s="9"/>
      <c r="Y377" s="9"/>
      <c r="Z377" s="9"/>
    </row>
    <row r="378" spans="1:26" x14ac:dyDescent="0.25">
      <c r="A378" s="1"/>
      <c r="B378" s="1"/>
      <c r="C378" s="2"/>
      <c r="D378" s="2"/>
      <c r="E378" s="3"/>
      <c r="F378" s="3"/>
      <c r="G378" s="2"/>
      <c r="H378" s="3"/>
      <c r="J378" s="2"/>
      <c r="K378" s="2"/>
      <c r="L378" s="2"/>
      <c r="M378" s="4"/>
      <c r="N378" s="2"/>
      <c r="O378" s="2"/>
      <c r="P378" s="2"/>
      <c r="Q378" s="2"/>
      <c r="R378" s="2"/>
      <c r="S378" s="2"/>
      <c r="T378" s="10"/>
      <c r="U378" s="2"/>
      <c r="V378" s="10"/>
      <c r="W378" s="2"/>
      <c r="X378" s="9"/>
      <c r="Y378" s="9"/>
      <c r="Z378" s="9"/>
    </row>
    <row r="379" spans="1:26" x14ac:dyDescent="0.25">
      <c r="A379" s="1"/>
      <c r="B379" s="1"/>
      <c r="C379" s="2"/>
      <c r="D379" s="2"/>
      <c r="E379" s="3"/>
      <c r="F379" s="3"/>
      <c r="G379" s="2"/>
      <c r="H379" s="3"/>
      <c r="J379" s="2"/>
      <c r="K379" s="2"/>
      <c r="L379" s="2"/>
      <c r="M379" s="4"/>
      <c r="N379" s="2"/>
      <c r="O379" s="2"/>
      <c r="P379" s="2"/>
      <c r="Q379" s="2"/>
      <c r="R379" s="2"/>
      <c r="S379" s="2"/>
      <c r="T379" s="10"/>
      <c r="U379" s="2"/>
      <c r="V379" s="10"/>
      <c r="W379" s="2"/>
      <c r="X379" s="9"/>
      <c r="Y379" s="9"/>
      <c r="Z379" s="9"/>
    </row>
    <row r="380" spans="1:26" x14ac:dyDescent="0.25">
      <c r="A380" s="1"/>
      <c r="B380" s="1"/>
      <c r="C380" s="2"/>
      <c r="D380" s="2"/>
      <c r="E380" s="3"/>
      <c r="F380" s="3"/>
      <c r="G380" s="2"/>
      <c r="H380" s="3"/>
      <c r="J380" s="2"/>
      <c r="K380" s="2"/>
      <c r="L380" s="2"/>
      <c r="M380" s="4"/>
      <c r="N380" s="2"/>
      <c r="O380" s="2"/>
      <c r="P380" s="2"/>
      <c r="Q380" s="2"/>
      <c r="R380" s="2"/>
      <c r="S380" s="2"/>
      <c r="T380" s="10"/>
      <c r="U380" s="2"/>
      <c r="V380" s="10"/>
      <c r="W380" s="2"/>
      <c r="X380" s="9"/>
      <c r="Y380" s="9"/>
      <c r="Z380" s="9"/>
    </row>
    <row r="381" spans="1:26" x14ac:dyDescent="0.25">
      <c r="A381" s="1"/>
      <c r="B381" s="1"/>
      <c r="C381" s="2"/>
      <c r="D381" s="2"/>
      <c r="E381" s="3"/>
      <c r="F381" s="3"/>
      <c r="G381" s="2"/>
      <c r="H381" s="3"/>
      <c r="J381" s="2"/>
      <c r="K381" s="2"/>
      <c r="L381" s="2"/>
      <c r="M381" s="4"/>
      <c r="N381" s="2"/>
      <c r="O381" s="2"/>
      <c r="P381" s="2"/>
      <c r="Q381" s="2"/>
      <c r="R381" s="2"/>
      <c r="S381" s="2"/>
      <c r="T381" s="10"/>
      <c r="U381" s="2"/>
      <c r="V381" s="10"/>
      <c r="W381" s="2"/>
      <c r="X381" s="9"/>
      <c r="Y381" s="9"/>
      <c r="Z381" s="9"/>
    </row>
    <row r="382" spans="1:26" x14ac:dyDescent="0.25">
      <c r="A382" s="1"/>
      <c r="B382" s="1"/>
      <c r="C382" s="2"/>
      <c r="D382" s="2"/>
      <c r="E382" s="3"/>
      <c r="F382" s="3"/>
      <c r="G382" s="2"/>
      <c r="H382" s="3"/>
      <c r="J382" s="2"/>
      <c r="K382" s="2"/>
      <c r="L382" s="2"/>
      <c r="M382" s="4"/>
      <c r="N382" s="2"/>
      <c r="O382" s="2"/>
      <c r="P382" s="2"/>
      <c r="Q382" s="2"/>
      <c r="R382" s="2"/>
      <c r="S382" s="2"/>
      <c r="T382" s="10"/>
      <c r="U382" s="2"/>
      <c r="V382" s="10"/>
      <c r="W382" s="2"/>
      <c r="X382" s="9"/>
      <c r="Y382" s="9"/>
      <c r="Z382" s="9"/>
    </row>
    <row r="383" spans="1:26" x14ac:dyDescent="0.25">
      <c r="A383" s="1"/>
      <c r="B383" s="1"/>
      <c r="C383" s="2"/>
      <c r="D383" s="2"/>
      <c r="E383" s="3"/>
      <c r="F383" s="3"/>
      <c r="G383" s="2"/>
      <c r="H383" s="3"/>
      <c r="J383" s="2"/>
      <c r="K383" s="2"/>
      <c r="L383" s="2"/>
      <c r="M383" s="4"/>
      <c r="N383" s="2"/>
      <c r="O383" s="2"/>
      <c r="P383" s="2"/>
      <c r="Q383" s="2"/>
      <c r="R383" s="2"/>
      <c r="S383" s="2"/>
      <c r="T383" s="10"/>
      <c r="U383" s="2"/>
      <c r="V383" s="10"/>
      <c r="W383" s="2"/>
      <c r="X383" s="9"/>
      <c r="Y383" s="9"/>
      <c r="Z383" s="9"/>
    </row>
    <row r="384" spans="1:26" x14ac:dyDescent="0.25">
      <c r="A384" s="1"/>
      <c r="B384" s="1"/>
      <c r="C384" s="2"/>
      <c r="D384" s="2"/>
      <c r="E384" s="3"/>
      <c r="F384" s="3"/>
      <c r="G384" s="2"/>
      <c r="H384" s="3"/>
      <c r="J384" s="2"/>
      <c r="K384" s="2"/>
      <c r="L384" s="2"/>
      <c r="M384" s="4"/>
      <c r="N384" s="2"/>
      <c r="O384" s="2"/>
      <c r="P384" s="2"/>
      <c r="Q384" s="2"/>
      <c r="R384" s="2"/>
      <c r="S384" s="2"/>
      <c r="T384" s="10"/>
      <c r="U384" s="2"/>
      <c r="V384" s="10"/>
      <c r="W384" s="2"/>
      <c r="X384" s="9"/>
      <c r="Y384" s="9"/>
      <c r="Z384" s="9"/>
    </row>
    <row r="385" spans="1:26" x14ac:dyDescent="0.25">
      <c r="A385" s="1"/>
      <c r="B385" s="1"/>
      <c r="C385" s="2"/>
      <c r="D385" s="2"/>
      <c r="E385" s="3"/>
      <c r="F385" s="3"/>
      <c r="G385" s="2"/>
      <c r="H385" s="3"/>
      <c r="J385" s="2"/>
      <c r="K385" s="2"/>
      <c r="L385" s="2"/>
      <c r="M385" s="4"/>
      <c r="N385" s="2"/>
      <c r="O385" s="2"/>
      <c r="P385" s="2"/>
      <c r="Q385" s="2"/>
      <c r="R385" s="2"/>
      <c r="S385" s="2"/>
      <c r="T385" s="10"/>
      <c r="U385" s="2"/>
      <c r="V385" s="10"/>
      <c r="W385" s="2"/>
      <c r="X385" s="9"/>
      <c r="Y385" s="9"/>
      <c r="Z385" s="9"/>
    </row>
    <row r="386" spans="1:26" x14ac:dyDescent="0.25">
      <c r="A386" s="1"/>
      <c r="B386" s="1"/>
      <c r="C386" s="2"/>
      <c r="D386" s="2"/>
      <c r="E386" s="3"/>
      <c r="F386" s="3"/>
      <c r="G386" s="2"/>
      <c r="H386" s="3"/>
      <c r="J386" s="2"/>
      <c r="K386" s="2"/>
      <c r="L386" s="2"/>
      <c r="M386" s="4"/>
      <c r="N386" s="2"/>
      <c r="O386" s="2"/>
      <c r="P386" s="2"/>
      <c r="Q386" s="2"/>
      <c r="R386" s="2"/>
      <c r="S386" s="2"/>
      <c r="T386" s="10"/>
      <c r="U386" s="2"/>
      <c r="V386" s="10"/>
      <c r="W386" s="2"/>
      <c r="X386" s="9"/>
      <c r="Y386" s="9"/>
      <c r="Z386" s="9"/>
    </row>
    <row r="387" spans="1:26" x14ac:dyDescent="0.25">
      <c r="A387" s="1"/>
      <c r="B387" s="1"/>
      <c r="C387" s="2"/>
      <c r="D387" s="2"/>
      <c r="E387" s="3"/>
      <c r="F387" s="3"/>
      <c r="G387" s="2"/>
      <c r="H387" s="3"/>
      <c r="J387" s="2"/>
      <c r="K387" s="2"/>
      <c r="L387" s="2"/>
      <c r="M387" s="4"/>
      <c r="N387" s="2"/>
      <c r="O387" s="2"/>
      <c r="P387" s="2"/>
      <c r="Q387" s="2"/>
      <c r="R387" s="2"/>
      <c r="S387" s="2"/>
      <c r="T387" s="10"/>
      <c r="U387" s="2"/>
      <c r="V387" s="10"/>
      <c r="W387" s="2"/>
      <c r="X387" s="9"/>
      <c r="Y387" s="9"/>
      <c r="Z387" s="9"/>
    </row>
    <row r="388" spans="1:26" x14ac:dyDescent="0.25">
      <c r="A388" s="1"/>
      <c r="B388" s="1"/>
      <c r="C388" s="2"/>
      <c r="D388" s="2"/>
      <c r="E388" s="3"/>
      <c r="F388" s="3"/>
      <c r="G388" s="2"/>
      <c r="H388" s="3"/>
      <c r="J388" s="2"/>
      <c r="K388" s="2"/>
      <c r="L388" s="2"/>
      <c r="M388" s="4"/>
      <c r="N388" s="2"/>
      <c r="O388" s="2"/>
      <c r="P388" s="2"/>
      <c r="Q388" s="2"/>
      <c r="R388" s="2"/>
      <c r="S388" s="2"/>
      <c r="T388" s="10"/>
      <c r="U388" s="2"/>
      <c r="V388" s="10"/>
      <c r="W388" s="2"/>
      <c r="X388" s="9"/>
      <c r="Y388" s="9"/>
      <c r="Z388" s="9"/>
    </row>
    <row r="389" spans="1:26" x14ac:dyDescent="0.25">
      <c r="A389" s="1"/>
      <c r="B389" s="1"/>
      <c r="C389" s="2"/>
      <c r="D389" s="2"/>
      <c r="E389" s="3"/>
      <c r="F389" s="3"/>
      <c r="G389" s="2"/>
      <c r="H389" s="3"/>
      <c r="J389" s="2"/>
      <c r="K389" s="2"/>
      <c r="L389" s="2"/>
      <c r="M389" s="4"/>
      <c r="N389" s="2"/>
      <c r="O389" s="2"/>
      <c r="P389" s="2"/>
      <c r="Q389" s="2"/>
      <c r="R389" s="2"/>
      <c r="S389" s="2"/>
      <c r="T389" s="10"/>
      <c r="U389" s="2"/>
      <c r="V389" s="10"/>
      <c r="W389" s="2"/>
      <c r="X389" s="9"/>
      <c r="Y389" s="9"/>
      <c r="Z389" s="9"/>
    </row>
    <row r="390" spans="1:26" x14ac:dyDescent="0.25">
      <c r="A390" s="1"/>
      <c r="B390" s="1"/>
      <c r="C390" s="2"/>
      <c r="D390" s="2"/>
      <c r="E390" s="3"/>
      <c r="F390" s="3"/>
      <c r="G390" s="2"/>
      <c r="H390" s="3"/>
      <c r="J390" s="2"/>
      <c r="K390" s="2"/>
      <c r="L390" s="2"/>
      <c r="M390" s="4"/>
      <c r="N390" s="2"/>
      <c r="O390" s="2"/>
      <c r="P390" s="2"/>
      <c r="Q390" s="2"/>
      <c r="R390" s="2"/>
      <c r="S390" s="2"/>
      <c r="T390" s="10"/>
      <c r="U390" s="2"/>
      <c r="V390" s="10"/>
      <c r="W390" s="2"/>
      <c r="X390" s="9"/>
      <c r="Y390" s="9"/>
      <c r="Z390" s="9"/>
    </row>
    <row r="391" spans="1:26" x14ac:dyDescent="0.25">
      <c r="A391" s="1"/>
      <c r="B391" s="1"/>
      <c r="C391" s="2"/>
      <c r="D391" s="2"/>
      <c r="E391" s="3"/>
      <c r="F391" s="3"/>
      <c r="G391" s="2"/>
      <c r="H391" s="3"/>
      <c r="J391" s="2"/>
      <c r="K391" s="2"/>
      <c r="L391" s="2"/>
      <c r="M391" s="4"/>
      <c r="N391" s="2"/>
      <c r="O391" s="2"/>
      <c r="P391" s="2"/>
      <c r="Q391" s="2"/>
      <c r="R391" s="2"/>
      <c r="S391" s="2"/>
      <c r="T391" s="10"/>
      <c r="U391" s="2"/>
      <c r="V391" s="10"/>
      <c r="W391" s="2"/>
      <c r="X391" s="9"/>
      <c r="Y391" s="9"/>
      <c r="Z391" s="9"/>
    </row>
    <row r="392" spans="1:26" x14ac:dyDescent="0.25">
      <c r="A392" s="1"/>
      <c r="B392" s="1"/>
      <c r="C392" s="2"/>
      <c r="D392" s="2"/>
      <c r="E392" s="3"/>
      <c r="F392" s="3"/>
      <c r="G392" s="2"/>
      <c r="H392" s="3"/>
      <c r="J392" s="2"/>
      <c r="K392" s="2"/>
      <c r="L392" s="2"/>
      <c r="M392" s="4"/>
      <c r="N392" s="2"/>
      <c r="O392" s="2"/>
      <c r="P392" s="2"/>
      <c r="Q392" s="2"/>
      <c r="R392" s="2"/>
      <c r="S392" s="2"/>
      <c r="T392" s="10"/>
      <c r="U392" s="2"/>
      <c r="V392" s="10"/>
      <c r="W392" s="2"/>
      <c r="X392" s="9"/>
      <c r="Y392" s="9"/>
      <c r="Z392" s="9"/>
    </row>
    <row r="393" spans="1:26" x14ac:dyDescent="0.25">
      <c r="A393" s="1"/>
      <c r="B393" s="1"/>
      <c r="C393" s="2"/>
      <c r="D393" s="2"/>
      <c r="E393" s="3"/>
      <c r="F393" s="3"/>
      <c r="G393" s="2"/>
      <c r="H393" s="3"/>
      <c r="J393" s="2"/>
      <c r="K393" s="2"/>
      <c r="L393" s="2"/>
      <c r="M393" s="4"/>
      <c r="N393" s="2"/>
      <c r="O393" s="2"/>
      <c r="P393" s="2"/>
      <c r="Q393" s="2"/>
      <c r="R393" s="2"/>
      <c r="S393" s="2"/>
      <c r="T393" s="10"/>
      <c r="U393" s="2"/>
      <c r="V393" s="10"/>
      <c r="W393" s="2"/>
      <c r="X393" s="9"/>
      <c r="Y393" s="9"/>
      <c r="Z393" s="9"/>
    </row>
    <row r="394" spans="1:26" x14ac:dyDescent="0.25">
      <c r="A394" s="1"/>
      <c r="B394" s="1"/>
      <c r="C394" s="2"/>
      <c r="D394" s="2"/>
      <c r="E394" s="3"/>
      <c r="F394" s="3"/>
      <c r="G394" s="2"/>
      <c r="H394" s="3"/>
      <c r="J394" s="2"/>
      <c r="K394" s="2"/>
      <c r="L394" s="2"/>
      <c r="M394" s="4"/>
      <c r="N394" s="2"/>
      <c r="O394" s="2"/>
      <c r="P394" s="2"/>
      <c r="Q394" s="2"/>
      <c r="R394" s="2"/>
      <c r="S394" s="2"/>
      <c r="T394" s="10"/>
      <c r="U394" s="2"/>
      <c r="V394" s="10"/>
      <c r="W394" s="2"/>
      <c r="X394" s="9"/>
      <c r="Y394" s="9"/>
      <c r="Z394" s="9"/>
    </row>
    <row r="395" spans="1:26" x14ac:dyDescent="0.25">
      <c r="A395" s="1"/>
      <c r="B395" s="1"/>
      <c r="C395" s="2"/>
      <c r="D395" s="2"/>
      <c r="E395" s="3"/>
      <c r="F395" s="3"/>
      <c r="G395" s="2"/>
      <c r="H395" s="3"/>
      <c r="J395" s="2"/>
      <c r="K395" s="2"/>
      <c r="L395" s="2"/>
      <c r="M395" s="4"/>
      <c r="N395" s="2"/>
      <c r="O395" s="2"/>
      <c r="P395" s="2"/>
      <c r="Q395" s="2"/>
      <c r="R395" s="2"/>
      <c r="S395" s="2"/>
      <c r="T395" s="10"/>
      <c r="U395" s="2"/>
      <c r="V395" s="10"/>
      <c r="W395" s="2"/>
      <c r="X395" s="9"/>
      <c r="Y395" s="9"/>
      <c r="Z395" s="9"/>
    </row>
    <row r="396" spans="1:26" x14ac:dyDescent="0.25">
      <c r="A396" s="1"/>
      <c r="B396" s="1"/>
      <c r="C396" s="2"/>
      <c r="D396" s="2"/>
      <c r="E396" s="3"/>
      <c r="F396" s="3"/>
      <c r="G396" s="2"/>
      <c r="H396" s="3"/>
      <c r="J396" s="2"/>
      <c r="K396" s="2"/>
      <c r="L396" s="2"/>
      <c r="M396" s="4"/>
      <c r="N396" s="2"/>
      <c r="O396" s="2"/>
      <c r="P396" s="2"/>
      <c r="Q396" s="2"/>
      <c r="R396" s="2"/>
      <c r="S396" s="2"/>
      <c r="T396" s="10"/>
      <c r="U396" s="2"/>
      <c r="V396" s="10"/>
      <c r="W396" s="2"/>
      <c r="X396" s="9"/>
      <c r="Y396" s="9"/>
      <c r="Z396" s="9"/>
    </row>
    <row r="397" spans="1:26" x14ac:dyDescent="0.25">
      <c r="A397" s="1"/>
      <c r="B397" s="1"/>
      <c r="C397" s="2"/>
      <c r="D397" s="2"/>
      <c r="E397" s="3"/>
      <c r="F397" s="3"/>
      <c r="G397" s="2"/>
      <c r="H397" s="3"/>
      <c r="J397" s="2"/>
      <c r="K397" s="2"/>
      <c r="L397" s="2"/>
      <c r="M397" s="4"/>
      <c r="N397" s="2"/>
      <c r="O397" s="2"/>
      <c r="P397" s="2"/>
      <c r="Q397" s="2"/>
      <c r="R397" s="2"/>
      <c r="S397" s="2"/>
      <c r="T397" s="10"/>
      <c r="U397" s="2"/>
      <c r="V397" s="10"/>
      <c r="W397" s="2"/>
      <c r="X397" s="9"/>
      <c r="Y397" s="9"/>
      <c r="Z397" s="9"/>
    </row>
    <row r="398" spans="1:26" x14ac:dyDescent="0.25">
      <c r="A398" s="1"/>
      <c r="B398" s="1"/>
      <c r="C398" s="2"/>
      <c r="D398" s="2"/>
      <c r="E398" s="3"/>
      <c r="F398" s="3"/>
      <c r="G398" s="2"/>
      <c r="H398" s="3"/>
      <c r="J398" s="2"/>
      <c r="K398" s="2"/>
      <c r="L398" s="2"/>
      <c r="M398" s="4"/>
      <c r="N398" s="2"/>
      <c r="O398" s="2"/>
      <c r="P398" s="2"/>
      <c r="Q398" s="2"/>
      <c r="R398" s="2"/>
      <c r="S398" s="2"/>
      <c r="T398" s="10"/>
      <c r="U398" s="2"/>
      <c r="V398" s="10"/>
      <c r="W398" s="2"/>
      <c r="X398" s="9"/>
      <c r="Y398" s="9"/>
      <c r="Z398" s="9"/>
    </row>
    <row r="399" spans="1:26" x14ac:dyDescent="0.25">
      <c r="A399" s="1"/>
      <c r="B399" s="1"/>
      <c r="C399" s="2"/>
      <c r="D399" s="2"/>
      <c r="E399" s="3"/>
      <c r="F399" s="3"/>
      <c r="G399" s="2"/>
      <c r="H399" s="3"/>
      <c r="J399" s="2"/>
      <c r="K399" s="2"/>
      <c r="L399" s="2"/>
      <c r="M399" s="4"/>
      <c r="N399" s="2"/>
      <c r="O399" s="2"/>
      <c r="P399" s="2"/>
      <c r="Q399" s="2"/>
      <c r="R399" s="2"/>
      <c r="S399" s="2"/>
      <c r="T399" s="10"/>
      <c r="U399" s="2"/>
      <c r="V399" s="10"/>
      <c r="W399" s="2"/>
      <c r="X399" s="9"/>
      <c r="Y399" s="9"/>
      <c r="Z399" s="9"/>
    </row>
    <row r="400" spans="1:26" x14ac:dyDescent="0.25">
      <c r="A400" s="1"/>
      <c r="B400" s="1"/>
      <c r="C400" s="2"/>
      <c r="D400" s="2"/>
      <c r="E400" s="3"/>
      <c r="F400" s="3"/>
      <c r="G400" s="2"/>
      <c r="H400" s="3"/>
      <c r="J400" s="2"/>
      <c r="K400" s="2"/>
      <c r="L400" s="2"/>
      <c r="M400" s="4"/>
      <c r="N400" s="2"/>
      <c r="O400" s="2"/>
      <c r="P400" s="2"/>
      <c r="Q400" s="2"/>
      <c r="R400" s="2"/>
      <c r="S400" s="2"/>
      <c r="T400" s="10"/>
      <c r="U400" s="2"/>
      <c r="V400" s="10"/>
      <c r="W400" s="2"/>
      <c r="X400" s="9"/>
      <c r="Y400" s="9"/>
      <c r="Z400" s="9"/>
    </row>
    <row r="401" spans="1:26" x14ac:dyDescent="0.25">
      <c r="A401" s="1"/>
      <c r="B401" s="1"/>
      <c r="C401" s="2"/>
      <c r="D401" s="2"/>
      <c r="E401" s="3"/>
      <c r="F401" s="3"/>
      <c r="G401" s="2"/>
      <c r="H401" s="3"/>
      <c r="J401" s="2"/>
      <c r="K401" s="2"/>
      <c r="L401" s="2"/>
      <c r="M401" s="4"/>
      <c r="N401" s="2"/>
      <c r="O401" s="2"/>
      <c r="P401" s="2"/>
      <c r="Q401" s="2"/>
      <c r="R401" s="2"/>
      <c r="S401" s="2"/>
      <c r="T401" s="10"/>
      <c r="U401" s="2"/>
      <c r="V401" s="10"/>
      <c r="W401" s="2"/>
      <c r="X401" s="9"/>
      <c r="Y401" s="9"/>
      <c r="Z401" s="9"/>
    </row>
    <row r="402" spans="1:26" x14ac:dyDescent="0.25">
      <c r="A402" s="1"/>
      <c r="B402" s="1"/>
      <c r="C402" s="2"/>
      <c r="D402" s="2"/>
      <c r="E402" s="3"/>
      <c r="F402" s="3"/>
      <c r="G402" s="2"/>
      <c r="H402" s="3"/>
      <c r="J402" s="2"/>
      <c r="K402" s="2"/>
      <c r="L402" s="2"/>
      <c r="M402" s="4"/>
      <c r="N402" s="2"/>
      <c r="O402" s="2"/>
      <c r="P402" s="2"/>
      <c r="Q402" s="2"/>
      <c r="R402" s="2"/>
      <c r="S402" s="2"/>
      <c r="T402" s="10"/>
      <c r="U402" s="2"/>
      <c r="V402" s="10"/>
      <c r="W402" s="2"/>
      <c r="X402" s="9"/>
      <c r="Y402" s="9"/>
      <c r="Z402" s="9"/>
    </row>
    <row r="403" spans="1:26" x14ac:dyDescent="0.25">
      <c r="A403" s="1"/>
      <c r="B403" s="1"/>
      <c r="C403" s="2"/>
      <c r="D403" s="2"/>
      <c r="E403" s="3"/>
      <c r="F403" s="3"/>
      <c r="G403" s="2"/>
      <c r="H403" s="3"/>
      <c r="J403" s="2"/>
      <c r="K403" s="2"/>
      <c r="L403" s="2"/>
      <c r="M403" s="4"/>
      <c r="N403" s="2"/>
      <c r="O403" s="2"/>
      <c r="P403" s="2"/>
      <c r="Q403" s="2"/>
      <c r="R403" s="2"/>
      <c r="S403" s="2"/>
      <c r="T403" s="10"/>
      <c r="U403" s="2"/>
      <c r="V403" s="10"/>
      <c r="W403" s="2"/>
      <c r="X403" s="9"/>
      <c r="Y403" s="9"/>
      <c r="Z403" s="9"/>
    </row>
    <row r="404" spans="1:26" x14ac:dyDescent="0.25">
      <c r="A404" s="1"/>
      <c r="B404" s="1"/>
      <c r="C404" s="2"/>
      <c r="D404" s="2"/>
      <c r="E404" s="3"/>
      <c r="F404" s="3"/>
      <c r="G404" s="2"/>
      <c r="H404" s="3"/>
      <c r="J404" s="2"/>
      <c r="K404" s="2"/>
      <c r="L404" s="2"/>
      <c r="M404" s="4"/>
      <c r="N404" s="2"/>
      <c r="O404" s="2"/>
      <c r="P404" s="2"/>
      <c r="Q404" s="2"/>
      <c r="R404" s="2"/>
      <c r="S404" s="2"/>
      <c r="T404" s="10"/>
      <c r="U404" s="2"/>
      <c r="V404" s="10"/>
      <c r="W404" s="2"/>
      <c r="X404" s="9"/>
      <c r="Y404" s="9"/>
      <c r="Z404" s="9"/>
    </row>
    <row r="405" spans="1:26" x14ac:dyDescent="0.25">
      <c r="A405" s="1"/>
      <c r="B405" s="1"/>
      <c r="C405" s="2"/>
      <c r="D405" s="2"/>
      <c r="E405" s="3"/>
      <c r="F405" s="3"/>
      <c r="G405" s="2"/>
      <c r="H405" s="3"/>
      <c r="J405" s="2"/>
      <c r="K405" s="2"/>
      <c r="L405" s="2"/>
      <c r="M405" s="4"/>
      <c r="N405" s="2"/>
      <c r="O405" s="2"/>
      <c r="P405" s="2"/>
      <c r="Q405" s="2"/>
      <c r="R405" s="2"/>
      <c r="S405" s="2"/>
      <c r="T405" s="10"/>
      <c r="U405" s="2"/>
      <c r="V405" s="10"/>
      <c r="W405" s="2"/>
      <c r="X405" s="9"/>
      <c r="Y405" s="9"/>
      <c r="Z405" s="9"/>
    </row>
    <row r="406" spans="1:26" x14ac:dyDescent="0.25">
      <c r="A406" s="1"/>
      <c r="B406" s="1"/>
      <c r="C406" s="2"/>
      <c r="D406" s="2"/>
      <c r="E406" s="3"/>
      <c r="F406" s="3"/>
      <c r="G406" s="2"/>
      <c r="H406" s="3"/>
      <c r="J406" s="2"/>
      <c r="K406" s="2"/>
      <c r="L406" s="2"/>
      <c r="M406" s="4"/>
      <c r="N406" s="2"/>
      <c r="O406" s="2"/>
      <c r="P406" s="2"/>
      <c r="Q406" s="2"/>
      <c r="R406" s="2"/>
      <c r="S406" s="2"/>
      <c r="T406" s="10"/>
      <c r="U406" s="2"/>
      <c r="V406" s="10"/>
      <c r="W406" s="2"/>
      <c r="X406" s="9"/>
      <c r="Y406" s="9"/>
      <c r="Z406" s="9"/>
    </row>
    <row r="407" spans="1:26" x14ac:dyDescent="0.25">
      <c r="A407" s="1"/>
      <c r="B407" s="1"/>
      <c r="C407" s="2"/>
      <c r="D407" s="2"/>
      <c r="E407" s="3"/>
      <c r="F407" s="3"/>
      <c r="G407" s="2"/>
      <c r="H407" s="3"/>
      <c r="J407" s="2"/>
      <c r="K407" s="2"/>
      <c r="L407" s="2"/>
      <c r="M407" s="4"/>
      <c r="N407" s="2"/>
      <c r="O407" s="2"/>
      <c r="P407" s="2"/>
      <c r="Q407" s="2"/>
      <c r="R407" s="2"/>
      <c r="S407" s="2"/>
      <c r="T407" s="10"/>
      <c r="U407" s="2"/>
      <c r="V407" s="10"/>
      <c r="W407" s="2"/>
      <c r="X407" s="9"/>
      <c r="Y407" s="9"/>
      <c r="Z407" s="9"/>
    </row>
    <row r="408" spans="1:26" x14ac:dyDescent="0.25">
      <c r="A408" s="1"/>
      <c r="B408" s="1"/>
      <c r="C408" s="2"/>
      <c r="D408" s="2"/>
      <c r="E408" s="3"/>
      <c r="F408" s="3"/>
      <c r="G408" s="2"/>
      <c r="H408" s="3"/>
      <c r="J408" s="2"/>
      <c r="K408" s="2"/>
      <c r="L408" s="2"/>
      <c r="M408" s="4"/>
      <c r="N408" s="2"/>
      <c r="O408" s="2"/>
      <c r="P408" s="2"/>
      <c r="Q408" s="2"/>
      <c r="R408" s="2"/>
      <c r="S408" s="2"/>
      <c r="T408" s="10"/>
      <c r="U408" s="2"/>
      <c r="V408" s="10"/>
      <c r="W408" s="2"/>
      <c r="X408" s="9"/>
      <c r="Y408" s="9"/>
      <c r="Z408" s="9"/>
    </row>
    <row r="409" spans="1:26" x14ac:dyDescent="0.25">
      <c r="A409" s="1"/>
      <c r="B409" s="1"/>
      <c r="C409" s="2"/>
      <c r="D409" s="2"/>
      <c r="E409" s="3"/>
      <c r="F409" s="3"/>
      <c r="G409" s="2"/>
      <c r="H409" s="3"/>
      <c r="J409" s="2"/>
      <c r="K409" s="2"/>
      <c r="L409" s="2"/>
      <c r="M409" s="4"/>
      <c r="N409" s="2"/>
      <c r="O409" s="2"/>
      <c r="P409" s="2"/>
      <c r="Q409" s="2"/>
      <c r="R409" s="2"/>
      <c r="S409" s="2"/>
      <c r="T409" s="10"/>
      <c r="U409" s="2"/>
      <c r="V409" s="10"/>
      <c r="W409" s="2"/>
      <c r="X409" s="9"/>
      <c r="Y409" s="9"/>
      <c r="Z409" s="9"/>
    </row>
    <row r="410" spans="1:26" x14ac:dyDescent="0.25">
      <c r="A410" s="1"/>
      <c r="B410" s="1"/>
      <c r="C410" s="2"/>
      <c r="D410" s="2"/>
      <c r="E410" s="3"/>
      <c r="F410" s="3"/>
      <c r="G410" s="2"/>
      <c r="H410" s="3"/>
      <c r="J410" s="2"/>
      <c r="K410" s="2"/>
      <c r="L410" s="2"/>
      <c r="M410" s="4"/>
      <c r="N410" s="2"/>
      <c r="O410" s="2"/>
      <c r="P410" s="2"/>
      <c r="Q410" s="2"/>
      <c r="R410" s="2"/>
      <c r="S410" s="2"/>
      <c r="T410" s="10"/>
      <c r="U410" s="2"/>
      <c r="V410" s="10"/>
      <c r="W410" s="2"/>
      <c r="X410" s="9"/>
      <c r="Y410" s="9"/>
      <c r="Z410" s="9"/>
    </row>
    <row r="411" spans="1:26" x14ac:dyDescent="0.25">
      <c r="A411" s="1"/>
      <c r="B411" s="1"/>
      <c r="C411" s="2"/>
      <c r="D411" s="2"/>
      <c r="E411" s="3"/>
      <c r="F411" s="3"/>
      <c r="G411" s="2"/>
      <c r="H411" s="3"/>
      <c r="J411" s="2"/>
      <c r="K411" s="2"/>
      <c r="L411" s="2"/>
      <c r="M411" s="4"/>
      <c r="N411" s="2"/>
      <c r="O411" s="2"/>
      <c r="P411" s="2"/>
      <c r="Q411" s="2"/>
      <c r="R411" s="2"/>
      <c r="S411" s="2"/>
      <c r="T411" s="10"/>
      <c r="U411" s="2"/>
      <c r="V411" s="10"/>
      <c r="W411" s="2"/>
      <c r="X411" s="9"/>
      <c r="Y411" s="9"/>
      <c r="Z411" s="9"/>
    </row>
    <row r="412" spans="1:26" x14ac:dyDescent="0.25">
      <c r="A412" s="1"/>
      <c r="B412" s="1"/>
      <c r="C412" s="2"/>
      <c r="D412" s="2"/>
      <c r="E412" s="3"/>
      <c r="F412" s="3"/>
      <c r="G412" s="2"/>
      <c r="H412" s="3"/>
      <c r="J412" s="2"/>
      <c r="K412" s="2"/>
      <c r="L412" s="2"/>
      <c r="M412" s="4"/>
      <c r="N412" s="2"/>
      <c r="O412" s="2"/>
      <c r="P412" s="2"/>
      <c r="Q412" s="2"/>
      <c r="R412" s="2"/>
      <c r="S412" s="2"/>
      <c r="T412" s="10"/>
      <c r="U412" s="2"/>
      <c r="V412" s="10"/>
      <c r="W412" s="2"/>
      <c r="X412" s="9"/>
      <c r="Y412" s="9"/>
      <c r="Z412" s="9"/>
    </row>
    <row r="413" spans="1:26" x14ac:dyDescent="0.25">
      <c r="A413" s="1"/>
      <c r="B413" s="1"/>
      <c r="C413" s="2"/>
      <c r="D413" s="2"/>
      <c r="E413" s="3"/>
      <c r="F413" s="3"/>
      <c r="G413" s="2"/>
      <c r="H413" s="3"/>
      <c r="J413" s="2"/>
      <c r="K413" s="2"/>
      <c r="L413" s="2"/>
      <c r="M413" s="4"/>
      <c r="N413" s="2"/>
      <c r="O413" s="2"/>
      <c r="P413" s="2"/>
      <c r="Q413" s="2"/>
      <c r="R413" s="2"/>
      <c r="S413" s="2"/>
      <c r="T413" s="10"/>
      <c r="U413" s="2"/>
      <c r="V413" s="10"/>
      <c r="W413" s="2"/>
      <c r="X413" s="9"/>
      <c r="Y413" s="9"/>
      <c r="Z413" s="9"/>
    </row>
    <row r="414" spans="1:26" x14ac:dyDescent="0.25">
      <c r="A414" s="1"/>
      <c r="B414" s="1"/>
      <c r="C414" s="2"/>
      <c r="D414" s="2"/>
      <c r="E414" s="3"/>
      <c r="F414" s="3"/>
      <c r="G414" s="2"/>
      <c r="H414" s="3"/>
      <c r="J414" s="2"/>
      <c r="K414" s="2"/>
      <c r="L414" s="2"/>
      <c r="M414" s="4"/>
      <c r="N414" s="2"/>
      <c r="O414" s="2"/>
      <c r="P414" s="2"/>
      <c r="Q414" s="2"/>
      <c r="R414" s="2"/>
      <c r="S414" s="2"/>
      <c r="T414" s="10"/>
      <c r="U414" s="2"/>
      <c r="V414" s="10"/>
      <c r="W414" s="2"/>
      <c r="X414" s="9"/>
      <c r="Y414" s="9"/>
      <c r="Z414" s="9"/>
    </row>
    <row r="415" spans="1:26" x14ac:dyDescent="0.25">
      <c r="A415" s="1"/>
      <c r="B415" s="1"/>
      <c r="C415" s="2"/>
      <c r="D415" s="2"/>
      <c r="E415" s="3"/>
      <c r="F415" s="3"/>
      <c r="G415" s="2"/>
      <c r="H415" s="3"/>
      <c r="J415" s="2"/>
      <c r="K415" s="2"/>
      <c r="L415" s="2"/>
      <c r="M415" s="4"/>
      <c r="N415" s="2"/>
      <c r="O415" s="2"/>
      <c r="P415" s="2"/>
      <c r="Q415" s="2"/>
      <c r="R415" s="2"/>
      <c r="S415" s="2"/>
      <c r="T415" s="10"/>
      <c r="U415" s="2"/>
      <c r="V415" s="10"/>
      <c r="W415" s="2"/>
      <c r="X415" s="9"/>
      <c r="Y415" s="9"/>
      <c r="Z415" s="9"/>
    </row>
    <row r="416" spans="1:26" x14ac:dyDescent="0.25">
      <c r="A416" s="1"/>
      <c r="B416" s="1"/>
      <c r="C416" s="2"/>
      <c r="D416" s="2"/>
      <c r="E416" s="3"/>
      <c r="F416" s="3"/>
      <c r="G416" s="2"/>
      <c r="H416" s="3"/>
      <c r="J416" s="2"/>
      <c r="K416" s="2"/>
      <c r="L416" s="2"/>
      <c r="M416" s="4"/>
      <c r="N416" s="2"/>
      <c r="O416" s="2"/>
      <c r="P416" s="2"/>
      <c r="Q416" s="2"/>
      <c r="R416" s="2"/>
      <c r="S416" s="2"/>
      <c r="T416" s="10"/>
      <c r="U416" s="2"/>
      <c r="V416" s="10"/>
      <c r="W416" s="2"/>
      <c r="X416" s="9"/>
      <c r="Y416" s="9"/>
      <c r="Z416" s="9"/>
    </row>
    <row r="417" spans="1:26" x14ac:dyDescent="0.25">
      <c r="A417" s="1"/>
      <c r="B417" s="1"/>
      <c r="C417" s="2"/>
      <c r="D417" s="2"/>
      <c r="E417" s="3"/>
      <c r="F417" s="3"/>
      <c r="G417" s="2"/>
      <c r="H417" s="3"/>
      <c r="J417" s="2"/>
      <c r="K417" s="2"/>
      <c r="L417" s="2"/>
      <c r="M417" s="4"/>
      <c r="N417" s="2"/>
      <c r="O417" s="2"/>
      <c r="P417" s="2"/>
      <c r="Q417" s="2"/>
      <c r="R417" s="2"/>
      <c r="S417" s="2"/>
      <c r="T417" s="10"/>
      <c r="U417" s="2"/>
      <c r="V417" s="10"/>
      <c r="W417" s="2"/>
      <c r="X417" s="9"/>
      <c r="Y417" s="9"/>
      <c r="Z417" s="9"/>
    </row>
    <row r="418" spans="1:26" x14ac:dyDescent="0.25">
      <c r="A418" s="1"/>
      <c r="B418" s="1"/>
      <c r="C418" s="2"/>
      <c r="D418" s="2"/>
      <c r="E418" s="3"/>
      <c r="F418" s="3"/>
      <c r="G418" s="2"/>
      <c r="H418" s="3"/>
      <c r="J418" s="2"/>
      <c r="K418" s="2"/>
      <c r="L418" s="2"/>
      <c r="M418" s="4"/>
      <c r="N418" s="2"/>
      <c r="O418" s="2"/>
      <c r="P418" s="2"/>
      <c r="Q418" s="2"/>
      <c r="R418" s="2"/>
      <c r="S418" s="2"/>
      <c r="T418" s="10"/>
      <c r="U418" s="2"/>
      <c r="V418" s="10"/>
      <c r="W418" s="2"/>
      <c r="X418" s="9"/>
      <c r="Y418" s="9"/>
      <c r="Z418" s="9"/>
    </row>
    <row r="419" spans="1:26" x14ac:dyDescent="0.25">
      <c r="A419" s="1"/>
      <c r="B419" s="1"/>
      <c r="C419" s="2"/>
      <c r="D419" s="2"/>
      <c r="E419" s="3"/>
      <c r="F419" s="3"/>
      <c r="G419" s="2"/>
      <c r="H419" s="3"/>
      <c r="J419" s="2"/>
      <c r="K419" s="2"/>
      <c r="L419" s="2"/>
      <c r="M419" s="4"/>
      <c r="N419" s="2"/>
      <c r="O419" s="2"/>
      <c r="P419" s="2"/>
      <c r="Q419" s="2"/>
      <c r="R419" s="2"/>
      <c r="S419" s="2"/>
      <c r="T419" s="10"/>
      <c r="U419" s="2"/>
      <c r="V419" s="10"/>
      <c r="W419" s="2"/>
      <c r="X419" s="9"/>
      <c r="Y419" s="9"/>
      <c r="Z419" s="9"/>
    </row>
    <row r="420" spans="1:26" x14ac:dyDescent="0.25">
      <c r="A420" s="1"/>
      <c r="B420" s="1"/>
      <c r="C420" s="2"/>
      <c r="D420" s="2"/>
      <c r="E420" s="3"/>
      <c r="F420" s="3"/>
      <c r="G420" s="2"/>
      <c r="H420" s="3"/>
      <c r="J420" s="2"/>
      <c r="K420" s="2"/>
      <c r="L420" s="2"/>
      <c r="M420" s="4"/>
      <c r="N420" s="2"/>
      <c r="O420" s="2"/>
      <c r="P420" s="2"/>
      <c r="Q420" s="2"/>
      <c r="R420" s="2"/>
      <c r="S420" s="2"/>
      <c r="T420" s="10"/>
      <c r="U420" s="2"/>
      <c r="V420" s="10"/>
      <c r="W420" s="2"/>
      <c r="X420" s="9"/>
      <c r="Y420" s="9"/>
      <c r="Z420" s="9"/>
    </row>
    <row r="421" spans="1:26" x14ac:dyDescent="0.25">
      <c r="A421" s="1"/>
      <c r="B421" s="1"/>
      <c r="C421" s="2"/>
      <c r="D421" s="2"/>
      <c r="E421" s="3"/>
      <c r="F421" s="3"/>
      <c r="G421" s="2"/>
      <c r="H421" s="3"/>
      <c r="J421" s="2"/>
      <c r="K421" s="2"/>
      <c r="L421" s="2"/>
      <c r="M421" s="4"/>
      <c r="N421" s="2"/>
      <c r="O421" s="2"/>
      <c r="P421" s="2"/>
      <c r="Q421" s="2"/>
      <c r="R421" s="2"/>
      <c r="S421" s="2"/>
      <c r="T421" s="10"/>
      <c r="U421" s="2"/>
      <c r="V421" s="10"/>
      <c r="W421" s="2"/>
      <c r="X421" s="9"/>
      <c r="Y421" s="9"/>
      <c r="Z421" s="9"/>
    </row>
    <row r="422" spans="1:26" x14ac:dyDescent="0.25">
      <c r="A422" s="1"/>
      <c r="B422" s="1"/>
      <c r="C422" s="2"/>
      <c r="D422" s="2"/>
      <c r="E422" s="3"/>
      <c r="F422" s="3"/>
      <c r="G422" s="2"/>
      <c r="H422" s="3"/>
      <c r="J422" s="2"/>
      <c r="K422" s="2"/>
      <c r="L422" s="2"/>
      <c r="M422" s="4"/>
      <c r="N422" s="2"/>
      <c r="O422" s="2"/>
      <c r="P422" s="2"/>
      <c r="Q422" s="2"/>
      <c r="R422" s="2"/>
      <c r="S422" s="2"/>
      <c r="T422" s="10"/>
      <c r="U422" s="2"/>
      <c r="V422" s="10"/>
      <c r="W422" s="2"/>
      <c r="X422" s="9"/>
      <c r="Y422" s="9"/>
      <c r="Z422" s="9"/>
    </row>
    <row r="423" spans="1:26" x14ac:dyDescent="0.25">
      <c r="A423" s="1"/>
      <c r="B423" s="1"/>
      <c r="C423" s="2"/>
      <c r="D423" s="2"/>
      <c r="E423" s="3"/>
      <c r="F423" s="3"/>
      <c r="G423" s="2"/>
      <c r="H423" s="3"/>
      <c r="J423" s="2"/>
      <c r="K423" s="2"/>
      <c r="L423" s="2"/>
      <c r="M423" s="4"/>
      <c r="N423" s="2"/>
      <c r="O423" s="2"/>
      <c r="P423" s="2"/>
      <c r="Q423" s="2"/>
      <c r="R423" s="2"/>
      <c r="S423" s="2"/>
      <c r="T423" s="10"/>
      <c r="U423" s="2"/>
      <c r="V423" s="10"/>
      <c r="W423" s="2"/>
      <c r="X423" s="9"/>
      <c r="Y423" s="9"/>
      <c r="Z423" s="9"/>
    </row>
    <row r="424" spans="1:26" x14ac:dyDescent="0.25">
      <c r="A424" s="1"/>
      <c r="B424" s="1"/>
      <c r="C424" s="2"/>
      <c r="D424" s="2"/>
      <c r="E424" s="3"/>
      <c r="F424" s="3"/>
      <c r="G424" s="2"/>
      <c r="H424" s="3"/>
      <c r="J424" s="2"/>
      <c r="K424" s="2"/>
      <c r="L424" s="2"/>
      <c r="M424" s="4"/>
      <c r="N424" s="2"/>
      <c r="O424" s="2"/>
      <c r="P424" s="2"/>
      <c r="Q424" s="2"/>
      <c r="R424" s="2"/>
      <c r="S424" s="2"/>
      <c r="T424" s="10"/>
      <c r="U424" s="2"/>
      <c r="V424" s="10"/>
      <c r="W424" s="2"/>
      <c r="X424" s="9"/>
      <c r="Y424" s="9"/>
      <c r="Z424" s="9"/>
    </row>
    <row r="425" spans="1:26" x14ac:dyDescent="0.25">
      <c r="A425" s="1"/>
      <c r="B425" s="1"/>
      <c r="C425" s="2"/>
      <c r="D425" s="2"/>
      <c r="E425" s="3"/>
      <c r="F425" s="3"/>
      <c r="G425" s="2"/>
      <c r="H425" s="3"/>
      <c r="J425" s="2"/>
      <c r="K425" s="2"/>
      <c r="L425" s="2"/>
      <c r="M425" s="4"/>
      <c r="N425" s="2"/>
      <c r="O425" s="2"/>
      <c r="P425" s="2"/>
      <c r="Q425" s="2"/>
      <c r="R425" s="2"/>
      <c r="S425" s="2"/>
      <c r="T425" s="10"/>
      <c r="U425" s="2"/>
      <c r="V425" s="10"/>
      <c r="W425" s="2"/>
      <c r="X425" s="9"/>
      <c r="Y425" s="9"/>
      <c r="Z425" s="9"/>
    </row>
    <row r="426" spans="1:26" x14ac:dyDescent="0.25">
      <c r="A426" s="1"/>
      <c r="B426" s="1"/>
      <c r="C426" s="2"/>
      <c r="D426" s="2"/>
      <c r="E426" s="3"/>
      <c r="F426" s="3"/>
      <c r="G426" s="2"/>
      <c r="H426" s="3"/>
      <c r="J426" s="2"/>
      <c r="K426" s="2"/>
      <c r="L426" s="2"/>
      <c r="M426" s="4"/>
      <c r="N426" s="2"/>
      <c r="O426" s="2"/>
      <c r="P426" s="2"/>
      <c r="Q426" s="2"/>
      <c r="R426" s="2"/>
      <c r="S426" s="2"/>
      <c r="T426" s="10"/>
      <c r="U426" s="2"/>
      <c r="V426" s="10"/>
      <c r="W426" s="2"/>
      <c r="X426" s="9"/>
      <c r="Y426" s="9"/>
      <c r="Z426" s="9"/>
    </row>
    <row r="427" spans="1:26" x14ac:dyDescent="0.25">
      <c r="A427" s="1"/>
      <c r="B427" s="1"/>
      <c r="C427" s="2"/>
      <c r="D427" s="2"/>
      <c r="E427" s="3"/>
      <c r="F427" s="3"/>
      <c r="G427" s="2"/>
      <c r="H427" s="3"/>
      <c r="J427" s="2"/>
      <c r="K427" s="2"/>
      <c r="L427" s="2"/>
      <c r="M427" s="4"/>
      <c r="N427" s="2"/>
      <c r="O427" s="2"/>
      <c r="P427" s="2"/>
      <c r="Q427" s="2"/>
      <c r="R427" s="2"/>
      <c r="S427" s="2"/>
      <c r="T427" s="10"/>
      <c r="U427" s="2"/>
      <c r="V427" s="10"/>
      <c r="W427" s="2"/>
      <c r="X427" s="9"/>
      <c r="Y427" s="9"/>
      <c r="Z427" s="9"/>
    </row>
    <row r="428" spans="1:26" x14ac:dyDescent="0.25">
      <c r="A428" s="1"/>
      <c r="B428" s="1"/>
      <c r="C428" s="2"/>
      <c r="D428" s="2"/>
      <c r="E428" s="3"/>
      <c r="F428" s="3"/>
      <c r="G428" s="2"/>
      <c r="H428" s="3"/>
      <c r="J428" s="2"/>
      <c r="K428" s="2"/>
      <c r="L428" s="2"/>
      <c r="M428" s="4"/>
      <c r="N428" s="2"/>
      <c r="O428" s="2"/>
      <c r="P428" s="2"/>
      <c r="Q428" s="2"/>
      <c r="R428" s="2"/>
      <c r="S428" s="2"/>
      <c r="T428" s="10"/>
      <c r="U428" s="2"/>
      <c r="V428" s="10"/>
      <c r="W428" s="2"/>
      <c r="X428" s="9"/>
      <c r="Y428" s="9"/>
      <c r="Z428" s="9"/>
    </row>
    <row r="429" spans="1:26" x14ac:dyDescent="0.25">
      <c r="A429" s="1"/>
      <c r="B429" s="1"/>
      <c r="C429" s="2"/>
      <c r="D429" s="2"/>
      <c r="E429" s="3"/>
      <c r="F429" s="3"/>
      <c r="G429" s="2"/>
      <c r="H429" s="3"/>
      <c r="J429" s="2"/>
      <c r="K429" s="2"/>
      <c r="L429" s="2"/>
      <c r="M429" s="4"/>
      <c r="N429" s="2"/>
      <c r="O429" s="2"/>
      <c r="P429" s="2"/>
      <c r="Q429" s="2"/>
      <c r="R429" s="2"/>
      <c r="S429" s="2"/>
      <c r="T429" s="10"/>
      <c r="U429" s="2"/>
      <c r="V429" s="10"/>
      <c r="W429" s="2"/>
      <c r="X429" s="9"/>
      <c r="Y429" s="9"/>
      <c r="Z429" s="9"/>
    </row>
    <row r="430" spans="1:26" x14ac:dyDescent="0.25">
      <c r="A430" s="1"/>
      <c r="B430" s="1"/>
      <c r="C430" s="2"/>
      <c r="D430" s="2"/>
      <c r="E430" s="3"/>
      <c r="F430" s="3"/>
      <c r="G430" s="2"/>
      <c r="H430" s="3"/>
      <c r="J430" s="2"/>
      <c r="K430" s="2"/>
      <c r="L430" s="2"/>
      <c r="M430" s="4"/>
      <c r="N430" s="2"/>
      <c r="O430" s="2"/>
      <c r="P430" s="2"/>
      <c r="Q430" s="2"/>
      <c r="R430" s="2"/>
      <c r="S430" s="2"/>
      <c r="T430" s="10"/>
      <c r="U430" s="2"/>
      <c r="V430" s="10"/>
      <c r="W430" s="2"/>
      <c r="X430" s="9"/>
      <c r="Y430" s="9"/>
      <c r="Z430" s="9"/>
    </row>
    <row r="431" spans="1:26" x14ac:dyDescent="0.25">
      <c r="A431" s="1"/>
      <c r="B431" s="1"/>
      <c r="C431" s="2"/>
      <c r="D431" s="2"/>
      <c r="E431" s="3"/>
      <c r="F431" s="3"/>
      <c r="G431" s="2"/>
      <c r="H431" s="3"/>
      <c r="J431" s="2"/>
      <c r="K431" s="2"/>
      <c r="L431" s="2"/>
      <c r="M431" s="4"/>
      <c r="N431" s="2"/>
      <c r="O431" s="2"/>
      <c r="P431" s="2"/>
      <c r="Q431" s="2"/>
      <c r="R431" s="2"/>
      <c r="S431" s="2"/>
      <c r="T431" s="10"/>
      <c r="U431" s="2"/>
      <c r="V431" s="10"/>
      <c r="W431" s="2"/>
      <c r="X431" s="9"/>
      <c r="Y431" s="9"/>
      <c r="Z431" s="9"/>
    </row>
    <row r="432" spans="1:26" x14ac:dyDescent="0.25">
      <c r="A432" s="1"/>
      <c r="B432" s="1"/>
      <c r="C432" s="2"/>
      <c r="D432" s="2"/>
      <c r="E432" s="3"/>
      <c r="F432" s="3"/>
      <c r="G432" s="2"/>
      <c r="H432" s="3"/>
      <c r="J432" s="2"/>
      <c r="K432" s="2"/>
      <c r="L432" s="2"/>
      <c r="M432" s="4"/>
      <c r="N432" s="2"/>
      <c r="O432" s="2"/>
      <c r="P432" s="2"/>
      <c r="Q432" s="2"/>
      <c r="R432" s="2"/>
      <c r="S432" s="2"/>
      <c r="T432" s="10"/>
      <c r="U432" s="2"/>
      <c r="V432" s="10"/>
      <c r="W432" s="2"/>
      <c r="X432" s="9"/>
      <c r="Y432" s="9"/>
      <c r="Z432" s="9"/>
    </row>
    <row r="433" spans="1:26" x14ac:dyDescent="0.25">
      <c r="A433" s="1"/>
      <c r="B433" s="1"/>
      <c r="C433" s="2"/>
      <c r="D433" s="2"/>
      <c r="E433" s="3"/>
      <c r="F433" s="3"/>
      <c r="G433" s="2"/>
      <c r="H433" s="3"/>
      <c r="J433" s="2"/>
      <c r="K433" s="2"/>
      <c r="L433" s="2"/>
      <c r="M433" s="4"/>
      <c r="N433" s="2"/>
      <c r="O433" s="2"/>
      <c r="P433" s="2"/>
      <c r="Q433" s="2"/>
      <c r="R433" s="2"/>
      <c r="S433" s="2"/>
      <c r="T433" s="10"/>
      <c r="U433" s="2"/>
      <c r="V433" s="10"/>
      <c r="W433" s="2"/>
      <c r="X433" s="9"/>
      <c r="Y433" s="9"/>
      <c r="Z433" s="9"/>
    </row>
    <row r="434" spans="1:26" x14ac:dyDescent="0.25">
      <c r="A434" s="1"/>
      <c r="B434" s="1"/>
      <c r="C434" s="2"/>
      <c r="D434" s="2"/>
      <c r="E434" s="3"/>
      <c r="F434" s="3"/>
      <c r="G434" s="2"/>
      <c r="H434" s="3"/>
      <c r="J434" s="2"/>
      <c r="K434" s="2"/>
      <c r="L434" s="2"/>
      <c r="M434" s="4"/>
      <c r="N434" s="2"/>
      <c r="O434" s="2"/>
      <c r="P434" s="2"/>
      <c r="Q434" s="2"/>
      <c r="R434" s="2"/>
      <c r="S434" s="2"/>
      <c r="T434" s="10"/>
      <c r="U434" s="2"/>
      <c r="V434" s="10"/>
      <c r="W434" s="2"/>
      <c r="X434" s="9"/>
      <c r="Y434" s="9"/>
      <c r="Z434" s="9"/>
    </row>
    <row r="435" spans="1:26" x14ac:dyDescent="0.25">
      <c r="A435" s="1"/>
      <c r="B435" s="1"/>
      <c r="C435" s="2"/>
      <c r="D435" s="2"/>
      <c r="E435" s="3"/>
      <c r="F435" s="3"/>
      <c r="G435" s="2"/>
      <c r="H435" s="3"/>
      <c r="J435" s="2"/>
      <c r="K435" s="2"/>
      <c r="L435" s="2"/>
      <c r="M435" s="4"/>
      <c r="N435" s="2"/>
      <c r="O435" s="2"/>
      <c r="P435" s="2"/>
      <c r="Q435" s="2"/>
      <c r="R435" s="2"/>
      <c r="S435" s="2"/>
      <c r="T435" s="10"/>
      <c r="U435" s="2"/>
      <c r="V435" s="10"/>
      <c r="W435" s="2"/>
      <c r="X435" s="9"/>
      <c r="Y435" s="9"/>
      <c r="Z435" s="9"/>
    </row>
    <row r="436" spans="1:26" x14ac:dyDescent="0.25">
      <c r="A436" s="1"/>
      <c r="B436" s="1"/>
      <c r="C436" s="2"/>
      <c r="D436" s="2"/>
      <c r="E436" s="3"/>
      <c r="F436" s="3"/>
      <c r="G436" s="2"/>
      <c r="H436" s="3"/>
      <c r="J436" s="2"/>
      <c r="K436" s="2"/>
      <c r="L436" s="2"/>
      <c r="M436" s="4"/>
      <c r="N436" s="2"/>
      <c r="O436" s="2"/>
      <c r="P436" s="2"/>
      <c r="Q436" s="2"/>
      <c r="R436" s="2"/>
      <c r="S436" s="2"/>
      <c r="T436" s="10"/>
      <c r="U436" s="2"/>
      <c r="V436" s="10"/>
      <c r="W436" s="2"/>
      <c r="X436" s="9"/>
      <c r="Y436" s="9"/>
      <c r="Z436" s="9"/>
    </row>
    <row r="437" spans="1:26" x14ac:dyDescent="0.25">
      <c r="A437" s="1"/>
      <c r="B437" s="1"/>
      <c r="C437" s="2"/>
      <c r="D437" s="2"/>
      <c r="E437" s="3"/>
      <c r="F437" s="3"/>
      <c r="G437" s="2"/>
      <c r="H437" s="3"/>
      <c r="J437" s="2"/>
      <c r="K437" s="2"/>
      <c r="L437" s="2"/>
      <c r="M437" s="4"/>
      <c r="N437" s="2"/>
      <c r="O437" s="2"/>
      <c r="P437" s="2"/>
      <c r="Q437" s="2"/>
      <c r="R437" s="2"/>
      <c r="S437" s="2"/>
      <c r="T437" s="10"/>
      <c r="U437" s="2"/>
      <c r="V437" s="10"/>
      <c r="W437" s="2"/>
      <c r="X437" s="9"/>
      <c r="Y437" s="9"/>
      <c r="Z437" s="9"/>
    </row>
    <row r="438" spans="1:26" x14ac:dyDescent="0.25">
      <c r="A438" s="1"/>
      <c r="B438" s="1"/>
      <c r="C438" s="2"/>
      <c r="D438" s="2"/>
      <c r="E438" s="3"/>
      <c r="F438" s="3"/>
      <c r="G438" s="2"/>
      <c r="H438" s="3"/>
      <c r="J438" s="2"/>
      <c r="K438" s="2"/>
      <c r="L438" s="2"/>
      <c r="M438" s="4"/>
      <c r="N438" s="2"/>
      <c r="O438" s="2"/>
      <c r="P438" s="2"/>
      <c r="Q438" s="2"/>
      <c r="R438" s="2"/>
      <c r="S438" s="2"/>
      <c r="T438" s="10"/>
      <c r="U438" s="2"/>
      <c r="V438" s="10"/>
      <c r="W438" s="2"/>
      <c r="X438" s="9"/>
      <c r="Y438" s="9"/>
      <c r="Z438" s="9"/>
    </row>
    <row r="439" spans="1:26" x14ac:dyDescent="0.25">
      <c r="A439" s="1"/>
      <c r="B439" s="1"/>
      <c r="C439" s="2"/>
      <c r="D439" s="2"/>
      <c r="E439" s="3"/>
      <c r="F439" s="3"/>
      <c r="G439" s="2"/>
      <c r="H439" s="3"/>
      <c r="J439" s="2"/>
      <c r="K439" s="2"/>
      <c r="L439" s="2"/>
      <c r="M439" s="4"/>
      <c r="N439" s="2"/>
      <c r="O439" s="2"/>
      <c r="P439" s="2"/>
      <c r="Q439" s="2"/>
      <c r="R439" s="2"/>
      <c r="S439" s="2"/>
      <c r="T439" s="10"/>
      <c r="U439" s="2"/>
      <c r="V439" s="10"/>
      <c r="W439" s="2"/>
      <c r="X439" s="9"/>
      <c r="Y439" s="9"/>
      <c r="Z439" s="9"/>
    </row>
    <row r="440" spans="1:26" x14ac:dyDescent="0.25">
      <c r="A440" s="1"/>
      <c r="B440" s="1"/>
      <c r="C440" s="2"/>
      <c r="D440" s="2"/>
      <c r="E440" s="3"/>
      <c r="F440" s="3"/>
      <c r="G440" s="2"/>
      <c r="H440" s="3"/>
      <c r="J440" s="2"/>
      <c r="K440" s="2"/>
      <c r="L440" s="2"/>
      <c r="M440" s="4"/>
      <c r="N440" s="2"/>
      <c r="O440" s="2"/>
      <c r="P440" s="2"/>
      <c r="Q440" s="2"/>
      <c r="R440" s="2"/>
      <c r="S440" s="2"/>
      <c r="T440" s="10"/>
      <c r="U440" s="2"/>
      <c r="V440" s="10"/>
      <c r="W440" s="2"/>
      <c r="X440" s="9"/>
      <c r="Y440" s="9"/>
      <c r="Z440" s="9"/>
    </row>
    <row r="441" spans="1:26" x14ac:dyDescent="0.25">
      <c r="A441" s="1"/>
      <c r="B441" s="1"/>
      <c r="C441" s="2"/>
      <c r="D441" s="2"/>
      <c r="E441" s="3"/>
      <c r="F441" s="3"/>
      <c r="G441" s="2"/>
      <c r="H441" s="3"/>
      <c r="J441" s="2"/>
      <c r="K441" s="2"/>
      <c r="L441" s="2"/>
      <c r="M441" s="4"/>
      <c r="N441" s="2"/>
      <c r="O441" s="2"/>
      <c r="P441" s="2"/>
      <c r="Q441" s="2"/>
      <c r="R441" s="2"/>
      <c r="S441" s="2"/>
      <c r="T441" s="10"/>
      <c r="U441" s="2"/>
      <c r="V441" s="10"/>
      <c r="W441" s="2"/>
      <c r="X441" s="9"/>
      <c r="Y441" s="9"/>
      <c r="Z441" s="9"/>
    </row>
    <row r="442" spans="1:26" x14ac:dyDescent="0.25">
      <c r="A442" s="1"/>
      <c r="B442" s="1"/>
      <c r="C442" s="2"/>
      <c r="D442" s="2"/>
      <c r="E442" s="3"/>
      <c r="F442" s="3"/>
      <c r="G442" s="2"/>
      <c r="H442" s="3"/>
      <c r="J442" s="2"/>
      <c r="K442" s="2"/>
      <c r="L442" s="2"/>
      <c r="M442" s="4"/>
      <c r="N442" s="2"/>
      <c r="O442" s="2"/>
      <c r="P442" s="2"/>
      <c r="Q442" s="2"/>
      <c r="R442" s="2"/>
      <c r="S442" s="2"/>
      <c r="T442" s="10"/>
      <c r="U442" s="2"/>
      <c r="V442" s="10"/>
      <c r="W442" s="2"/>
      <c r="X442" s="9"/>
      <c r="Y442" s="9"/>
      <c r="Z442" s="9"/>
    </row>
    <row r="443" spans="1:26" x14ac:dyDescent="0.25">
      <c r="A443" s="1"/>
      <c r="B443" s="1"/>
      <c r="C443" s="2"/>
      <c r="D443" s="2"/>
      <c r="E443" s="3"/>
      <c r="F443" s="3"/>
      <c r="G443" s="2"/>
      <c r="H443" s="3"/>
      <c r="J443" s="2"/>
      <c r="K443" s="2"/>
      <c r="L443" s="2"/>
      <c r="M443" s="4"/>
      <c r="N443" s="2"/>
      <c r="O443" s="2"/>
      <c r="P443" s="2"/>
      <c r="Q443" s="2"/>
      <c r="R443" s="2"/>
      <c r="S443" s="2"/>
      <c r="T443" s="10"/>
      <c r="U443" s="2"/>
      <c r="V443" s="10"/>
      <c r="W443" s="2"/>
      <c r="X443" s="9"/>
      <c r="Y443" s="9"/>
      <c r="Z443" s="9"/>
    </row>
    <row r="444" spans="1:26" x14ac:dyDescent="0.25">
      <c r="A444" s="1"/>
      <c r="B444" s="1"/>
      <c r="C444" s="2"/>
      <c r="D444" s="2"/>
      <c r="E444" s="3"/>
      <c r="F444" s="3"/>
      <c r="G444" s="2"/>
      <c r="H444" s="3"/>
      <c r="J444" s="2"/>
      <c r="K444" s="2"/>
      <c r="L444" s="2"/>
      <c r="M444" s="4"/>
      <c r="N444" s="2"/>
      <c r="O444" s="2"/>
      <c r="P444" s="2"/>
      <c r="Q444" s="2"/>
      <c r="R444" s="2"/>
      <c r="S444" s="2"/>
      <c r="T444" s="10"/>
      <c r="U444" s="2"/>
      <c r="V444" s="10"/>
      <c r="W444" s="2"/>
      <c r="X444" s="9"/>
      <c r="Y444" s="9"/>
      <c r="Z444" s="9"/>
    </row>
    <row r="445" spans="1:26" x14ac:dyDescent="0.25">
      <c r="A445" s="1"/>
      <c r="B445" s="1"/>
      <c r="C445" s="2"/>
      <c r="D445" s="2"/>
      <c r="E445" s="3"/>
      <c r="F445" s="3"/>
      <c r="G445" s="2"/>
      <c r="H445" s="3"/>
      <c r="J445" s="2"/>
      <c r="K445" s="2"/>
      <c r="L445" s="2"/>
      <c r="M445" s="4"/>
      <c r="N445" s="2"/>
      <c r="O445" s="2"/>
      <c r="P445" s="2"/>
      <c r="Q445" s="2"/>
      <c r="R445" s="2"/>
      <c r="S445" s="2"/>
      <c r="T445" s="10"/>
      <c r="U445" s="2"/>
      <c r="V445" s="10"/>
      <c r="W445" s="2"/>
      <c r="X445" s="9"/>
      <c r="Y445" s="9"/>
      <c r="Z445" s="9"/>
    </row>
    <row r="446" spans="1:26" x14ac:dyDescent="0.25">
      <c r="A446" s="1"/>
      <c r="B446" s="1"/>
      <c r="C446" s="2"/>
      <c r="D446" s="2"/>
      <c r="E446" s="3"/>
      <c r="F446" s="3"/>
      <c r="G446" s="2"/>
      <c r="H446" s="3"/>
      <c r="J446" s="2"/>
      <c r="K446" s="2"/>
      <c r="L446" s="2"/>
      <c r="M446" s="4"/>
      <c r="N446" s="2"/>
      <c r="O446" s="2"/>
      <c r="P446" s="2"/>
      <c r="Q446" s="2"/>
      <c r="R446" s="2"/>
      <c r="S446" s="2"/>
      <c r="T446" s="10"/>
      <c r="U446" s="2"/>
      <c r="V446" s="10"/>
      <c r="W446" s="2"/>
      <c r="X446" s="9"/>
      <c r="Y446" s="9"/>
      <c r="Z446" s="9"/>
    </row>
    <row r="447" spans="1:26" x14ac:dyDescent="0.25">
      <c r="A447" s="1"/>
      <c r="B447" s="1"/>
      <c r="C447" s="2"/>
      <c r="D447" s="2"/>
      <c r="E447" s="3"/>
      <c r="F447" s="3"/>
      <c r="G447" s="2"/>
      <c r="H447" s="3"/>
      <c r="J447" s="2"/>
      <c r="K447" s="2"/>
      <c r="L447" s="2"/>
      <c r="M447" s="4"/>
      <c r="N447" s="2"/>
      <c r="O447" s="2"/>
      <c r="P447" s="2"/>
      <c r="Q447" s="2"/>
      <c r="R447" s="2"/>
      <c r="S447" s="2"/>
      <c r="T447" s="10"/>
      <c r="U447" s="2"/>
      <c r="V447" s="10"/>
      <c r="W447" s="2"/>
      <c r="X447" s="9"/>
      <c r="Y447" s="9"/>
      <c r="Z447" s="9"/>
    </row>
    <row r="448" spans="1:26" x14ac:dyDescent="0.25">
      <c r="A448" s="1"/>
      <c r="B448" s="1"/>
      <c r="C448" s="2"/>
      <c r="D448" s="2"/>
      <c r="E448" s="3"/>
      <c r="F448" s="3"/>
      <c r="G448" s="2"/>
      <c r="H448" s="3"/>
      <c r="J448" s="2"/>
      <c r="K448" s="2"/>
      <c r="L448" s="2"/>
      <c r="M448" s="4"/>
      <c r="N448" s="2"/>
      <c r="O448" s="2"/>
      <c r="P448" s="2"/>
      <c r="Q448" s="2"/>
      <c r="R448" s="2"/>
      <c r="S448" s="2"/>
      <c r="T448" s="10"/>
      <c r="U448" s="2"/>
      <c r="V448" s="10"/>
      <c r="W448" s="2"/>
      <c r="X448" s="9"/>
      <c r="Y448" s="9"/>
      <c r="Z448" s="9"/>
    </row>
    <row r="449" spans="1:26" x14ac:dyDescent="0.25">
      <c r="A449" s="1"/>
      <c r="B449" s="1"/>
      <c r="C449" s="2"/>
      <c r="D449" s="2"/>
      <c r="E449" s="3"/>
      <c r="F449" s="3"/>
      <c r="G449" s="2"/>
      <c r="H449" s="3"/>
      <c r="J449" s="2"/>
      <c r="K449" s="2"/>
      <c r="L449" s="2"/>
      <c r="M449" s="4"/>
      <c r="N449" s="2"/>
      <c r="O449" s="2"/>
      <c r="P449" s="2"/>
      <c r="Q449" s="2"/>
      <c r="R449" s="2"/>
      <c r="S449" s="2"/>
      <c r="T449" s="10"/>
      <c r="U449" s="2"/>
      <c r="V449" s="10"/>
      <c r="W449" s="2"/>
      <c r="X449" s="9"/>
      <c r="Y449" s="9"/>
      <c r="Z449" s="9"/>
    </row>
    <row r="450" spans="1:26" x14ac:dyDescent="0.25">
      <c r="A450" s="1"/>
      <c r="B450" s="1"/>
      <c r="C450" s="2"/>
      <c r="D450" s="2"/>
      <c r="E450" s="3"/>
      <c r="F450" s="3"/>
      <c r="G450" s="2"/>
      <c r="H450" s="3"/>
      <c r="J450" s="2"/>
      <c r="K450" s="2"/>
      <c r="L450" s="2"/>
      <c r="M450" s="4"/>
      <c r="N450" s="2"/>
      <c r="O450" s="2"/>
      <c r="P450" s="2"/>
      <c r="Q450" s="2"/>
      <c r="R450" s="2"/>
      <c r="S450" s="2"/>
      <c r="T450" s="10"/>
      <c r="U450" s="2"/>
      <c r="V450" s="10"/>
      <c r="W450" s="2"/>
      <c r="X450" s="9"/>
      <c r="Y450" s="9"/>
      <c r="Z450" s="9"/>
    </row>
    <row r="451" spans="1:26" x14ac:dyDescent="0.25">
      <c r="A451" s="1"/>
      <c r="B451" s="1"/>
      <c r="C451" s="2"/>
      <c r="D451" s="2"/>
      <c r="E451" s="3"/>
      <c r="F451" s="3"/>
      <c r="G451" s="2"/>
      <c r="H451" s="3"/>
      <c r="J451" s="2"/>
      <c r="K451" s="2"/>
      <c r="L451" s="2"/>
      <c r="M451" s="4"/>
      <c r="N451" s="2"/>
      <c r="O451" s="2"/>
      <c r="P451" s="2"/>
      <c r="Q451" s="2"/>
      <c r="R451" s="2"/>
      <c r="S451" s="2"/>
      <c r="T451" s="10"/>
      <c r="U451" s="2"/>
      <c r="V451" s="10"/>
      <c r="W451" s="2"/>
      <c r="X451" s="9"/>
      <c r="Y451" s="9"/>
      <c r="Z451" s="9"/>
    </row>
    <row r="452" spans="1:26" x14ac:dyDescent="0.25">
      <c r="A452" s="1"/>
      <c r="B452" s="1"/>
      <c r="C452" s="2"/>
      <c r="D452" s="2"/>
      <c r="E452" s="3"/>
      <c r="F452" s="3"/>
      <c r="G452" s="2"/>
      <c r="H452" s="3"/>
      <c r="J452" s="2"/>
      <c r="K452" s="2"/>
      <c r="L452" s="2"/>
      <c r="M452" s="4"/>
      <c r="N452" s="2"/>
      <c r="O452" s="2"/>
      <c r="P452" s="2"/>
      <c r="Q452" s="2"/>
      <c r="R452" s="2"/>
      <c r="S452" s="2"/>
      <c r="T452" s="10"/>
      <c r="U452" s="2"/>
      <c r="V452" s="10"/>
      <c r="W452" s="2"/>
      <c r="X452" s="9"/>
      <c r="Y452" s="9"/>
      <c r="Z452" s="9"/>
    </row>
    <row r="453" spans="1:26" x14ac:dyDescent="0.25">
      <c r="A453" s="1"/>
      <c r="B453" s="1"/>
      <c r="C453" s="2"/>
      <c r="D453" s="2"/>
      <c r="E453" s="3"/>
      <c r="F453" s="3"/>
      <c r="G453" s="2"/>
      <c r="H453" s="3"/>
      <c r="J453" s="2"/>
      <c r="K453" s="2"/>
      <c r="L453" s="2"/>
      <c r="M453" s="4"/>
      <c r="N453" s="2"/>
      <c r="O453" s="2"/>
      <c r="P453" s="2"/>
      <c r="Q453" s="2"/>
      <c r="R453" s="2"/>
      <c r="S453" s="2"/>
      <c r="T453" s="10"/>
      <c r="U453" s="2"/>
      <c r="V453" s="10"/>
      <c r="W453" s="2"/>
      <c r="X453" s="9"/>
      <c r="Y453" s="9"/>
      <c r="Z453" s="9"/>
    </row>
    <row r="454" spans="1:26" x14ac:dyDescent="0.25">
      <c r="A454" s="1"/>
      <c r="B454" s="1"/>
      <c r="C454" s="2"/>
      <c r="D454" s="2"/>
      <c r="E454" s="3"/>
      <c r="F454" s="3"/>
      <c r="G454" s="2"/>
      <c r="H454" s="3"/>
      <c r="J454" s="2"/>
      <c r="K454" s="2"/>
      <c r="L454" s="2"/>
      <c r="M454" s="4"/>
      <c r="N454" s="2"/>
      <c r="O454" s="2"/>
      <c r="P454" s="2"/>
      <c r="Q454" s="2"/>
      <c r="R454" s="2"/>
      <c r="S454" s="2"/>
      <c r="T454" s="10"/>
      <c r="U454" s="2"/>
      <c r="V454" s="10"/>
      <c r="W454" s="2"/>
      <c r="X454" s="9"/>
      <c r="Y454" s="9"/>
      <c r="Z454" s="9"/>
    </row>
    <row r="455" spans="1:26" x14ac:dyDescent="0.25">
      <c r="A455" s="1"/>
      <c r="B455" s="1"/>
      <c r="C455" s="2"/>
      <c r="D455" s="2"/>
      <c r="E455" s="3"/>
      <c r="F455" s="3"/>
      <c r="G455" s="2"/>
      <c r="H455" s="3"/>
      <c r="J455" s="2"/>
      <c r="K455" s="2"/>
      <c r="L455" s="2"/>
      <c r="M455" s="4"/>
      <c r="N455" s="2"/>
      <c r="O455" s="2"/>
      <c r="P455" s="2"/>
      <c r="Q455" s="2"/>
      <c r="R455" s="2"/>
      <c r="S455" s="2"/>
      <c r="T455" s="10"/>
      <c r="U455" s="2"/>
      <c r="V455" s="10"/>
      <c r="W455" s="2"/>
      <c r="X455" s="9"/>
      <c r="Y455" s="9"/>
      <c r="Z455" s="9"/>
    </row>
    <row r="456" spans="1:26" x14ac:dyDescent="0.25">
      <c r="A456" s="1"/>
      <c r="B456" s="1"/>
      <c r="C456" s="2"/>
      <c r="D456" s="2"/>
      <c r="E456" s="3"/>
      <c r="F456" s="3"/>
      <c r="G456" s="2"/>
      <c r="H456" s="3"/>
      <c r="J456" s="2"/>
      <c r="K456" s="2"/>
      <c r="L456" s="2"/>
      <c r="M456" s="4"/>
      <c r="N456" s="2"/>
      <c r="O456" s="2"/>
      <c r="P456" s="2"/>
      <c r="Q456" s="2"/>
      <c r="R456" s="2"/>
      <c r="S456" s="2"/>
      <c r="T456" s="10"/>
      <c r="U456" s="2"/>
      <c r="V456" s="10"/>
      <c r="W456" s="2"/>
      <c r="X456" s="9"/>
      <c r="Y456" s="9"/>
      <c r="Z456" s="9"/>
    </row>
    <row r="457" spans="1:26" x14ac:dyDescent="0.25">
      <c r="A457" s="1"/>
      <c r="B457" s="1"/>
      <c r="C457" s="2"/>
      <c r="D457" s="2"/>
      <c r="E457" s="3"/>
      <c r="F457" s="3"/>
      <c r="G457" s="2"/>
      <c r="H457" s="3"/>
      <c r="J457" s="2"/>
      <c r="K457" s="2"/>
      <c r="L457" s="2"/>
      <c r="M457" s="4"/>
      <c r="N457" s="2"/>
      <c r="O457" s="2"/>
      <c r="P457" s="2"/>
      <c r="Q457" s="2"/>
      <c r="R457" s="2"/>
      <c r="S457" s="2"/>
      <c r="T457" s="10"/>
      <c r="U457" s="2"/>
      <c r="V457" s="10"/>
      <c r="W457" s="2"/>
      <c r="X457" s="9"/>
      <c r="Y457" s="9"/>
      <c r="Z457" s="9"/>
    </row>
    <row r="458" spans="1:26" x14ac:dyDescent="0.25">
      <c r="A458" s="1"/>
      <c r="B458" s="1"/>
      <c r="C458" s="2"/>
      <c r="D458" s="2"/>
      <c r="E458" s="3"/>
      <c r="F458" s="3"/>
      <c r="G458" s="2"/>
      <c r="H458" s="3"/>
      <c r="J458" s="2"/>
      <c r="K458" s="2"/>
      <c r="L458" s="2"/>
      <c r="M458" s="4"/>
      <c r="N458" s="2"/>
      <c r="O458" s="2"/>
      <c r="P458" s="2"/>
      <c r="Q458" s="2"/>
      <c r="R458" s="2"/>
      <c r="S458" s="2"/>
      <c r="T458" s="10"/>
      <c r="U458" s="2"/>
      <c r="V458" s="10"/>
      <c r="W458" s="2"/>
      <c r="X458" s="9"/>
      <c r="Y458" s="9"/>
      <c r="Z458" s="9"/>
    </row>
    <row r="459" spans="1:26" x14ac:dyDescent="0.25">
      <c r="A459" s="1"/>
      <c r="B459" s="1"/>
      <c r="C459" s="2"/>
      <c r="D459" s="2"/>
      <c r="E459" s="3"/>
      <c r="F459" s="3"/>
      <c r="G459" s="2"/>
      <c r="H459" s="3"/>
      <c r="J459" s="2"/>
      <c r="K459" s="2"/>
      <c r="L459" s="2"/>
      <c r="M459" s="4"/>
      <c r="N459" s="2"/>
      <c r="O459" s="2"/>
      <c r="P459" s="2"/>
      <c r="Q459" s="2"/>
      <c r="R459" s="2"/>
      <c r="S459" s="2"/>
      <c r="T459" s="10"/>
      <c r="U459" s="2"/>
      <c r="V459" s="10"/>
      <c r="W459" s="2"/>
      <c r="X459" s="9"/>
      <c r="Y459" s="9"/>
      <c r="Z459" s="9"/>
    </row>
    <row r="460" spans="1:26" x14ac:dyDescent="0.25">
      <c r="A460" s="1"/>
      <c r="B460" s="1"/>
      <c r="C460" s="2"/>
      <c r="D460" s="2"/>
      <c r="E460" s="3"/>
      <c r="F460" s="3"/>
      <c r="G460" s="2"/>
      <c r="H460" s="3"/>
      <c r="J460" s="2"/>
      <c r="K460" s="2"/>
      <c r="L460" s="2"/>
      <c r="M460" s="4"/>
      <c r="N460" s="2"/>
      <c r="O460" s="2"/>
      <c r="P460" s="2"/>
      <c r="Q460" s="2"/>
      <c r="R460" s="2"/>
      <c r="S460" s="2"/>
      <c r="T460" s="10"/>
      <c r="U460" s="2"/>
      <c r="V460" s="10"/>
      <c r="W460" s="2"/>
      <c r="X460" s="9"/>
      <c r="Y460" s="9"/>
      <c r="Z460" s="9"/>
    </row>
    <row r="461" spans="1:26" x14ac:dyDescent="0.25">
      <c r="A461" s="1"/>
      <c r="B461" s="1"/>
      <c r="C461" s="2"/>
      <c r="D461" s="2"/>
      <c r="E461" s="3"/>
      <c r="F461" s="3"/>
      <c r="G461" s="2"/>
      <c r="H461" s="3"/>
      <c r="J461" s="2"/>
      <c r="K461" s="2"/>
      <c r="L461" s="2"/>
      <c r="M461" s="4"/>
      <c r="N461" s="2"/>
      <c r="O461" s="2"/>
      <c r="P461" s="2"/>
      <c r="Q461" s="2"/>
      <c r="R461" s="2"/>
      <c r="S461" s="2"/>
      <c r="T461" s="10"/>
      <c r="U461" s="2"/>
      <c r="V461" s="10"/>
      <c r="W461" s="2"/>
      <c r="X461" s="9"/>
      <c r="Y461" s="9"/>
      <c r="Z461" s="9"/>
    </row>
    <row r="462" spans="1:26" x14ac:dyDescent="0.25">
      <c r="A462" s="1"/>
      <c r="B462" s="1"/>
      <c r="C462" s="2"/>
      <c r="D462" s="2"/>
      <c r="E462" s="3"/>
      <c r="F462" s="3"/>
      <c r="G462" s="2"/>
      <c r="H462" s="3"/>
      <c r="J462" s="2"/>
      <c r="K462" s="2"/>
      <c r="L462" s="2"/>
      <c r="M462" s="4"/>
      <c r="N462" s="2"/>
      <c r="O462" s="2"/>
      <c r="P462" s="2"/>
      <c r="Q462" s="2"/>
      <c r="R462" s="2"/>
      <c r="S462" s="2"/>
      <c r="T462" s="10"/>
      <c r="U462" s="2"/>
      <c r="V462" s="10"/>
      <c r="W462" s="2"/>
      <c r="X462" s="9"/>
      <c r="Y462" s="9"/>
      <c r="Z462" s="9"/>
    </row>
    <row r="463" spans="1:26" x14ac:dyDescent="0.25">
      <c r="A463" s="1"/>
      <c r="B463" s="1"/>
      <c r="C463" s="2"/>
      <c r="D463" s="2"/>
      <c r="E463" s="3"/>
      <c r="F463" s="3"/>
      <c r="G463" s="2"/>
      <c r="H463" s="3"/>
      <c r="J463" s="2"/>
      <c r="K463" s="2"/>
      <c r="L463" s="2"/>
      <c r="M463" s="4"/>
      <c r="N463" s="2"/>
      <c r="O463" s="2"/>
      <c r="P463" s="2"/>
      <c r="Q463" s="2"/>
      <c r="R463" s="2"/>
      <c r="S463" s="2"/>
      <c r="T463" s="10"/>
      <c r="U463" s="2"/>
      <c r="V463" s="10"/>
      <c r="W463" s="2"/>
      <c r="X463" s="9"/>
      <c r="Y463" s="9"/>
      <c r="Z463" s="9"/>
    </row>
    <row r="464" spans="1:26" x14ac:dyDescent="0.25">
      <c r="A464" s="1"/>
      <c r="B464" s="1"/>
      <c r="C464" s="2"/>
      <c r="D464" s="2"/>
      <c r="E464" s="3"/>
      <c r="F464" s="3"/>
      <c r="G464" s="2"/>
      <c r="H464" s="3"/>
      <c r="J464" s="2"/>
      <c r="K464" s="2"/>
      <c r="L464" s="2"/>
      <c r="M464" s="4"/>
      <c r="N464" s="2"/>
      <c r="O464" s="2"/>
      <c r="P464" s="2"/>
      <c r="Q464" s="2"/>
      <c r="R464" s="2"/>
      <c r="S464" s="2"/>
      <c r="T464" s="10"/>
      <c r="U464" s="2"/>
      <c r="V464" s="10"/>
      <c r="W464" s="2"/>
      <c r="X464" s="9"/>
      <c r="Y464" s="9"/>
      <c r="Z464" s="9"/>
    </row>
    <row r="465" spans="1:26" x14ac:dyDescent="0.25">
      <c r="A465" s="1"/>
      <c r="B465" s="1"/>
      <c r="C465" s="2"/>
      <c r="D465" s="2"/>
      <c r="E465" s="3"/>
      <c r="F465" s="3"/>
      <c r="G465" s="2"/>
      <c r="H465" s="3"/>
      <c r="J465" s="2"/>
      <c r="K465" s="2"/>
      <c r="L465" s="2"/>
      <c r="M465" s="4"/>
      <c r="N465" s="2"/>
      <c r="O465" s="2"/>
      <c r="P465" s="2"/>
      <c r="Q465" s="2"/>
      <c r="R465" s="2"/>
      <c r="S465" s="2"/>
      <c r="T465" s="10"/>
      <c r="U465" s="2"/>
      <c r="V465" s="10"/>
      <c r="W465" s="2"/>
      <c r="X465" s="9"/>
      <c r="Y465" s="9"/>
      <c r="Z465" s="9"/>
    </row>
    <row r="466" spans="1:26" x14ac:dyDescent="0.25">
      <c r="A466" s="1"/>
      <c r="B466" s="1"/>
      <c r="C466" s="2"/>
      <c r="D466" s="2"/>
      <c r="E466" s="3"/>
      <c r="F466" s="3"/>
      <c r="G466" s="2"/>
      <c r="H466" s="3"/>
      <c r="J466" s="2"/>
      <c r="K466" s="2"/>
      <c r="L466" s="2"/>
      <c r="M466" s="4"/>
      <c r="N466" s="2"/>
      <c r="O466" s="2"/>
      <c r="P466" s="2"/>
      <c r="Q466" s="2"/>
      <c r="R466" s="2"/>
      <c r="S466" s="2"/>
      <c r="T466" s="10"/>
      <c r="U466" s="2"/>
      <c r="V466" s="10"/>
      <c r="W466" s="2"/>
      <c r="X466" s="9"/>
      <c r="Y466" s="9"/>
      <c r="Z466" s="9"/>
    </row>
    <row r="467" spans="1:26" x14ac:dyDescent="0.25">
      <c r="A467" s="1"/>
      <c r="B467" s="1"/>
      <c r="C467" s="2"/>
      <c r="D467" s="2"/>
      <c r="E467" s="3"/>
      <c r="F467" s="3"/>
      <c r="G467" s="2"/>
      <c r="H467" s="3"/>
      <c r="J467" s="2"/>
      <c r="K467" s="2"/>
      <c r="L467" s="2"/>
      <c r="M467" s="4"/>
      <c r="N467" s="2"/>
      <c r="O467" s="2"/>
      <c r="P467" s="2"/>
      <c r="Q467" s="2"/>
      <c r="R467" s="2"/>
      <c r="S467" s="2"/>
      <c r="T467" s="10"/>
      <c r="U467" s="2"/>
      <c r="V467" s="10"/>
      <c r="W467" s="2"/>
      <c r="X467" s="9"/>
      <c r="Y467" s="9"/>
      <c r="Z467" s="9"/>
    </row>
    <row r="468" spans="1:26" x14ac:dyDescent="0.25">
      <c r="A468" s="1"/>
      <c r="B468" s="1"/>
      <c r="C468" s="2"/>
      <c r="D468" s="2"/>
      <c r="E468" s="3"/>
      <c r="F468" s="3"/>
      <c r="G468" s="2"/>
      <c r="H468" s="3"/>
      <c r="J468" s="2"/>
      <c r="K468" s="2"/>
      <c r="L468" s="2"/>
      <c r="M468" s="4"/>
      <c r="N468" s="2"/>
      <c r="O468" s="2"/>
      <c r="P468" s="2"/>
      <c r="Q468" s="2"/>
      <c r="R468" s="2"/>
      <c r="S468" s="2"/>
      <c r="T468" s="10"/>
      <c r="U468" s="2"/>
      <c r="V468" s="10"/>
      <c r="W468" s="2"/>
      <c r="X468" s="9"/>
      <c r="Y468" s="9"/>
      <c r="Z468" s="9"/>
    </row>
    <row r="469" spans="1:26" x14ac:dyDescent="0.25">
      <c r="A469" s="1"/>
      <c r="B469" s="1"/>
      <c r="C469" s="2"/>
      <c r="D469" s="2"/>
      <c r="E469" s="3"/>
      <c r="F469" s="3"/>
      <c r="G469" s="2"/>
      <c r="H469" s="3"/>
      <c r="J469" s="2"/>
      <c r="K469" s="2"/>
      <c r="L469" s="2"/>
      <c r="M469" s="4"/>
      <c r="N469" s="2"/>
      <c r="O469" s="2"/>
      <c r="P469" s="2"/>
      <c r="Q469" s="2"/>
      <c r="R469" s="2"/>
      <c r="S469" s="2"/>
      <c r="T469" s="10"/>
      <c r="U469" s="2"/>
      <c r="V469" s="10"/>
      <c r="W469" s="2"/>
      <c r="X469" s="9"/>
      <c r="Y469" s="9"/>
      <c r="Z469" s="9"/>
    </row>
    <row r="470" spans="1:26" x14ac:dyDescent="0.25">
      <c r="A470" s="1"/>
      <c r="B470" s="1"/>
      <c r="C470" s="2"/>
      <c r="D470" s="2"/>
      <c r="E470" s="3"/>
      <c r="F470" s="3"/>
      <c r="G470" s="2"/>
      <c r="H470" s="3"/>
      <c r="J470" s="2"/>
      <c r="K470" s="2"/>
      <c r="L470" s="2"/>
      <c r="M470" s="4"/>
      <c r="N470" s="2"/>
      <c r="O470" s="2"/>
      <c r="P470" s="2"/>
      <c r="Q470" s="2"/>
      <c r="R470" s="2"/>
      <c r="S470" s="2"/>
      <c r="T470" s="10"/>
      <c r="U470" s="2"/>
      <c r="V470" s="10"/>
      <c r="W470" s="2"/>
      <c r="X470" s="9"/>
      <c r="Y470" s="9"/>
      <c r="Z470" s="9"/>
    </row>
    <row r="471" spans="1:26" x14ac:dyDescent="0.25">
      <c r="A471" s="1"/>
      <c r="B471" s="1"/>
      <c r="C471" s="2"/>
      <c r="D471" s="2"/>
      <c r="E471" s="3"/>
      <c r="F471" s="3"/>
      <c r="G471" s="2"/>
      <c r="H471" s="3"/>
      <c r="J471" s="2"/>
      <c r="K471" s="2"/>
      <c r="L471" s="2"/>
      <c r="M471" s="4"/>
      <c r="N471" s="2"/>
      <c r="O471" s="2"/>
      <c r="P471" s="2"/>
      <c r="Q471" s="2"/>
      <c r="R471" s="2"/>
      <c r="S471" s="2"/>
      <c r="T471" s="10"/>
      <c r="U471" s="2"/>
      <c r="V471" s="10"/>
      <c r="W471" s="2"/>
      <c r="X471" s="9"/>
      <c r="Y471" s="9"/>
      <c r="Z471" s="9"/>
    </row>
    <row r="472" spans="1:26" x14ac:dyDescent="0.25">
      <c r="A472" s="1"/>
      <c r="B472" s="1"/>
      <c r="C472" s="2"/>
      <c r="D472" s="2"/>
      <c r="E472" s="3"/>
      <c r="F472" s="3"/>
      <c r="G472" s="2"/>
      <c r="H472" s="3"/>
      <c r="J472" s="2"/>
      <c r="K472" s="2"/>
      <c r="L472" s="2"/>
      <c r="M472" s="4"/>
      <c r="N472" s="2"/>
      <c r="O472" s="2"/>
      <c r="P472" s="2"/>
      <c r="Q472" s="2"/>
      <c r="R472" s="2"/>
      <c r="S472" s="2"/>
      <c r="T472" s="10"/>
      <c r="U472" s="2"/>
      <c r="V472" s="10"/>
      <c r="W472" s="2"/>
      <c r="X472" s="9"/>
      <c r="Y472" s="9"/>
      <c r="Z472" s="9"/>
    </row>
    <row r="473" spans="1:26" x14ac:dyDescent="0.25">
      <c r="A473" s="1"/>
      <c r="B473" s="1"/>
      <c r="C473" s="2"/>
      <c r="D473" s="2"/>
      <c r="E473" s="3"/>
      <c r="F473" s="3"/>
      <c r="G473" s="2"/>
      <c r="H473" s="3"/>
      <c r="J473" s="2"/>
      <c r="K473" s="2"/>
      <c r="L473" s="2"/>
      <c r="M473" s="4"/>
      <c r="N473" s="2"/>
      <c r="O473" s="2"/>
      <c r="P473" s="2"/>
      <c r="Q473" s="2"/>
      <c r="R473" s="2"/>
      <c r="S473" s="2"/>
      <c r="T473" s="10"/>
      <c r="U473" s="2"/>
      <c r="V473" s="10"/>
      <c r="W473" s="2"/>
      <c r="X473" s="9"/>
      <c r="Y473" s="9"/>
      <c r="Z473" s="9"/>
    </row>
    <row r="474" spans="1:26" x14ac:dyDescent="0.25">
      <c r="A474" s="1"/>
      <c r="B474" s="1"/>
      <c r="C474" s="2"/>
      <c r="D474" s="2"/>
      <c r="E474" s="3"/>
      <c r="F474" s="3"/>
      <c r="G474" s="2"/>
      <c r="H474" s="3"/>
      <c r="J474" s="2"/>
      <c r="K474" s="2"/>
      <c r="L474" s="2"/>
      <c r="M474" s="4"/>
      <c r="N474" s="2"/>
      <c r="O474" s="2"/>
      <c r="P474" s="2"/>
      <c r="Q474" s="2"/>
      <c r="R474" s="2"/>
      <c r="S474" s="2"/>
      <c r="T474" s="10"/>
      <c r="U474" s="2"/>
      <c r="V474" s="10"/>
      <c r="W474" s="2"/>
      <c r="X474" s="9"/>
      <c r="Y474" s="9"/>
      <c r="Z474" s="9"/>
    </row>
    <row r="475" spans="1:26" x14ac:dyDescent="0.25">
      <c r="A475" s="1"/>
      <c r="B475" s="1"/>
      <c r="C475" s="2"/>
      <c r="D475" s="2"/>
      <c r="E475" s="3"/>
      <c r="F475" s="3"/>
      <c r="G475" s="2"/>
      <c r="H475" s="3"/>
      <c r="J475" s="2"/>
      <c r="K475" s="2"/>
      <c r="L475" s="2"/>
      <c r="M475" s="4"/>
      <c r="N475" s="2"/>
      <c r="O475" s="2"/>
      <c r="P475" s="2"/>
      <c r="Q475" s="2"/>
      <c r="R475" s="2"/>
      <c r="S475" s="2"/>
      <c r="T475" s="10"/>
      <c r="U475" s="2"/>
      <c r="V475" s="10"/>
      <c r="W475" s="2"/>
      <c r="X475" s="9"/>
      <c r="Y475" s="9"/>
      <c r="Z475" s="9"/>
    </row>
    <row r="476" spans="1:26" x14ac:dyDescent="0.25">
      <c r="A476" s="1"/>
      <c r="B476" s="1"/>
      <c r="C476" s="2"/>
      <c r="D476" s="2"/>
      <c r="E476" s="3"/>
      <c r="F476" s="3"/>
      <c r="G476" s="2"/>
      <c r="H476" s="3"/>
      <c r="J476" s="2"/>
      <c r="K476" s="2"/>
      <c r="L476" s="2"/>
      <c r="M476" s="4"/>
      <c r="N476" s="2"/>
      <c r="O476" s="2"/>
      <c r="P476" s="2"/>
      <c r="Q476" s="2"/>
      <c r="R476" s="2"/>
      <c r="S476" s="2"/>
      <c r="T476" s="10"/>
      <c r="U476" s="2"/>
      <c r="V476" s="10"/>
      <c r="W476" s="2"/>
      <c r="X476" s="9"/>
      <c r="Y476" s="9"/>
      <c r="Z476" s="9"/>
    </row>
    <row r="477" spans="1:26" x14ac:dyDescent="0.25">
      <c r="A477" s="1"/>
      <c r="B477" s="1"/>
      <c r="C477" s="2"/>
      <c r="D477" s="2"/>
      <c r="E477" s="3"/>
      <c r="F477" s="3"/>
      <c r="G477" s="2"/>
      <c r="H477" s="3"/>
      <c r="J477" s="2"/>
      <c r="K477" s="2"/>
      <c r="L477" s="2"/>
      <c r="M477" s="4"/>
      <c r="N477" s="2"/>
      <c r="O477" s="2"/>
      <c r="P477" s="2"/>
      <c r="Q477" s="2"/>
      <c r="R477" s="2"/>
      <c r="S477" s="2"/>
      <c r="T477" s="10"/>
      <c r="U477" s="2"/>
      <c r="V477" s="10"/>
      <c r="W477" s="2"/>
      <c r="X477" s="9"/>
      <c r="Y477" s="9"/>
      <c r="Z477" s="9"/>
    </row>
    <row r="478" spans="1:26" x14ac:dyDescent="0.25">
      <c r="A478" s="1"/>
      <c r="B478" s="1"/>
      <c r="C478" s="2"/>
      <c r="D478" s="2"/>
      <c r="E478" s="3"/>
      <c r="F478" s="3"/>
      <c r="G478" s="2"/>
      <c r="H478" s="3"/>
      <c r="J478" s="2"/>
      <c r="K478" s="2"/>
      <c r="L478" s="2"/>
      <c r="M478" s="4"/>
      <c r="N478" s="2"/>
      <c r="O478" s="2"/>
      <c r="P478" s="2"/>
      <c r="Q478" s="2"/>
      <c r="R478" s="2"/>
      <c r="S478" s="2"/>
      <c r="T478" s="10"/>
      <c r="U478" s="2"/>
      <c r="V478" s="10"/>
      <c r="W478" s="2"/>
      <c r="X478" s="9"/>
      <c r="Y478" s="9"/>
      <c r="Z478" s="9"/>
    </row>
    <row r="479" spans="1:26" x14ac:dyDescent="0.25">
      <c r="A479" s="1"/>
      <c r="B479" s="1"/>
      <c r="C479" s="2"/>
      <c r="D479" s="2"/>
      <c r="E479" s="3"/>
      <c r="F479" s="3"/>
      <c r="G479" s="2"/>
      <c r="H479" s="3"/>
      <c r="J479" s="2"/>
      <c r="K479" s="2"/>
      <c r="L479" s="2"/>
      <c r="M479" s="4"/>
      <c r="N479" s="2"/>
      <c r="O479" s="2"/>
      <c r="P479" s="2"/>
      <c r="Q479" s="2"/>
      <c r="R479" s="2"/>
      <c r="S479" s="2"/>
      <c r="T479" s="10"/>
      <c r="U479" s="2"/>
      <c r="V479" s="10"/>
      <c r="W479" s="2"/>
      <c r="X479" s="9"/>
      <c r="Y479" s="9"/>
      <c r="Z479" s="9"/>
    </row>
    <row r="480" spans="1:26" x14ac:dyDescent="0.25">
      <c r="A480" s="1"/>
      <c r="B480" s="1"/>
      <c r="C480" s="2"/>
      <c r="D480" s="2"/>
      <c r="E480" s="3"/>
      <c r="F480" s="3"/>
      <c r="G480" s="2"/>
      <c r="H480" s="3"/>
      <c r="J480" s="2"/>
      <c r="K480" s="2"/>
      <c r="L480" s="2"/>
      <c r="M480" s="4"/>
      <c r="N480" s="2"/>
      <c r="O480" s="2"/>
      <c r="P480" s="2"/>
      <c r="Q480" s="2"/>
      <c r="R480" s="2"/>
      <c r="S480" s="2"/>
      <c r="T480" s="10"/>
      <c r="U480" s="2"/>
      <c r="V480" s="10"/>
      <c r="W480" s="2"/>
      <c r="X480" s="9"/>
      <c r="Y480" s="9"/>
      <c r="Z480" s="9"/>
    </row>
    <row r="481" spans="1:26" x14ac:dyDescent="0.25">
      <c r="A481" s="1"/>
      <c r="B481" s="1"/>
      <c r="C481" s="2"/>
      <c r="D481" s="2"/>
      <c r="E481" s="3"/>
      <c r="F481" s="3"/>
      <c r="G481" s="2"/>
      <c r="H481" s="3"/>
      <c r="J481" s="2"/>
      <c r="K481" s="2"/>
      <c r="L481" s="2"/>
      <c r="M481" s="4"/>
      <c r="N481" s="2"/>
      <c r="O481" s="2"/>
      <c r="P481" s="2"/>
      <c r="Q481" s="2"/>
      <c r="R481" s="2"/>
      <c r="S481" s="2"/>
      <c r="T481" s="10"/>
      <c r="U481" s="2"/>
      <c r="V481" s="10"/>
      <c r="W481" s="2"/>
      <c r="X481" s="9"/>
      <c r="Y481" s="9"/>
      <c r="Z481" s="9"/>
    </row>
    <row r="482" spans="1:26" x14ac:dyDescent="0.25">
      <c r="A482" s="1"/>
      <c r="B482" s="1"/>
      <c r="C482" s="2"/>
      <c r="D482" s="2"/>
      <c r="E482" s="3"/>
      <c r="F482" s="3"/>
      <c r="G482" s="2"/>
      <c r="H482" s="3"/>
      <c r="J482" s="2"/>
      <c r="K482" s="2"/>
      <c r="L482" s="2"/>
      <c r="M482" s="4"/>
      <c r="N482" s="2"/>
      <c r="O482" s="2"/>
      <c r="P482" s="2"/>
      <c r="Q482" s="2"/>
      <c r="R482" s="2"/>
      <c r="S482" s="2"/>
      <c r="T482" s="10"/>
      <c r="U482" s="2"/>
      <c r="V482" s="10"/>
      <c r="W482" s="2"/>
      <c r="X482" s="9"/>
      <c r="Y482" s="9"/>
      <c r="Z482" s="9"/>
    </row>
    <row r="483" spans="1:26" x14ac:dyDescent="0.25">
      <c r="A483" s="1"/>
      <c r="B483" s="1"/>
      <c r="C483" s="2"/>
      <c r="D483" s="2"/>
      <c r="E483" s="3"/>
      <c r="F483" s="3"/>
      <c r="G483" s="2"/>
      <c r="H483" s="3"/>
      <c r="J483" s="2"/>
      <c r="K483" s="2"/>
      <c r="L483" s="2"/>
      <c r="M483" s="4"/>
      <c r="N483" s="2"/>
      <c r="O483" s="2"/>
      <c r="P483" s="2"/>
      <c r="Q483" s="2"/>
      <c r="R483" s="2"/>
      <c r="S483" s="2"/>
      <c r="T483" s="10"/>
      <c r="U483" s="2"/>
      <c r="V483" s="10"/>
      <c r="W483" s="2"/>
      <c r="X483" s="9"/>
      <c r="Y483" s="9"/>
      <c r="Z483" s="9"/>
    </row>
    <row r="484" spans="1:26" x14ac:dyDescent="0.25">
      <c r="A484" s="1"/>
      <c r="B484" s="1"/>
      <c r="C484" s="2"/>
      <c r="D484" s="2"/>
      <c r="E484" s="3"/>
      <c r="F484" s="3"/>
      <c r="G484" s="2"/>
      <c r="H484" s="3"/>
      <c r="J484" s="2"/>
      <c r="K484" s="2"/>
      <c r="L484" s="2"/>
      <c r="M484" s="4"/>
      <c r="N484" s="2"/>
      <c r="O484" s="2"/>
      <c r="P484" s="2"/>
      <c r="Q484" s="2"/>
      <c r="R484" s="2"/>
      <c r="S484" s="2"/>
      <c r="T484" s="10"/>
      <c r="U484" s="2"/>
      <c r="V484" s="10"/>
      <c r="W484" s="2"/>
      <c r="X484" s="9"/>
      <c r="Y484" s="9"/>
      <c r="Z484" s="9"/>
    </row>
    <row r="485" spans="1:26" x14ac:dyDescent="0.25">
      <c r="A485" s="1"/>
      <c r="B485" s="1"/>
      <c r="C485" s="2"/>
      <c r="D485" s="2"/>
      <c r="E485" s="3"/>
      <c r="F485" s="3"/>
      <c r="G485" s="2"/>
      <c r="H485" s="3"/>
      <c r="J485" s="2"/>
      <c r="K485" s="2"/>
      <c r="L485" s="2"/>
      <c r="M485" s="4"/>
      <c r="N485" s="2"/>
      <c r="O485" s="2"/>
      <c r="P485" s="2"/>
      <c r="Q485" s="2"/>
      <c r="R485" s="2"/>
      <c r="S485" s="2"/>
      <c r="T485" s="10"/>
      <c r="U485" s="2"/>
      <c r="V485" s="10"/>
      <c r="W485" s="2"/>
      <c r="X485" s="9"/>
      <c r="Y485" s="9"/>
      <c r="Z485" s="9"/>
    </row>
    <row r="486" spans="1:26" x14ac:dyDescent="0.25">
      <c r="A486" s="1"/>
      <c r="B486" s="1"/>
      <c r="C486" s="2"/>
      <c r="D486" s="2"/>
      <c r="E486" s="3"/>
      <c r="F486" s="3"/>
      <c r="G486" s="2"/>
      <c r="H486" s="3"/>
      <c r="J486" s="2"/>
      <c r="K486" s="2"/>
      <c r="L486" s="2"/>
      <c r="M486" s="4"/>
      <c r="N486" s="2"/>
      <c r="O486" s="2"/>
      <c r="P486" s="2"/>
      <c r="Q486" s="2"/>
      <c r="R486" s="2"/>
      <c r="S486" s="2"/>
      <c r="T486" s="10"/>
      <c r="U486" s="2"/>
      <c r="V486" s="10"/>
      <c r="W486" s="2"/>
      <c r="X486" s="9"/>
      <c r="Y486" s="9"/>
      <c r="Z486" s="9"/>
    </row>
    <row r="487" spans="1:26" x14ac:dyDescent="0.25">
      <c r="A487" s="1"/>
      <c r="B487" s="1"/>
      <c r="C487" s="2"/>
      <c r="D487" s="2"/>
      <c r="E487" s="3"/>
      <c r="F487" s="3"/>
      <c r="G487" s="2"/>
      <c r="H487" s="3"/>
      <c r="J487" s="2"/>
      <c r="K487" s="2"/>
      <c r="L487" s="2"/>
      <c r="M487" s="4"/>
      <c r="N487" s="2"/>
      <c r="O487" s="2"/>
      <c r="P487" s="2"/>
      <c r="Q487" s="2"/>
      <c r="R487" s="2"/>
      <c r="S487" s="2"/>
      <c r="T487" s="10"/>
      <c r="U487" s="2"/>
      <c r="V487" s="10"/>
      <c r="W487" s="2"/>
      <c r="X487" s="9"/>
      <c r="Y487" s="9"/>
      <c r="Z487" s="9"/>
    </row>
    <row r="488" spans="1:26" x14ac:dyDescent="0.25">
      <c r="A488" s="1"/>
      <c r="B488" s="1"/>
      <c r="C488" s="2"/>
      <c r="D488" s="2"/>
      <c r="E488" s="3"/>
      <c r="F488" s="3"/>
      <c r="G488" s="2"/>
      <c r="H488" s="3"/>
      <c r="J488" s="2"/>
      <c r="K488" s="2"/>
      <c r="L488" s="2"/>
      <c r="M488" s="4"/>
      <c r="N488" s="2"/>
      <c r="O488" s="2"/>
      <c r="P488" s="2"/>
      <c r="Q488" s="2"/>
      <c r="R488" s="2"/>
      <c r="S488" s="2"/>
      <c r="T488" s="10"/>
      <c r="U488" s="2"/>
      <c r="V488" s="10"/>
      <c r="W488" s="2"/>
      <c r="X488" s="9"/>
      <c r="Y488" s="9"/>
      <c r="Z488" s="9"/>
    </row>
    <row r="489" spans="1:26" x14ac:dyDescent="0.25">
      <c r="A489" s="1"/>
      <c r="B489" s="1"/>
      <c r="C489" s="2"/>
      <c r="D489" s="2"/>
      <c r="E489" s="3"/>
      <c r="F489" s="3"/>
      <c r="G489" s="2"/>
      <c r="H489" s="3"/>
      <c r="J489" s="2"/>
      <c r="K489" s="2"/>
      <c r="L489" s="2"/>
      <c r="M489" s="4"/>
      <c r="N489" s="2"/>
      <c r="O489" s="2"/>
      <c r="P489" s="2"/>
      <c r="Q489" s="2"/>
      <c r="R489" s="2"/>
      <c r="S489" s="2"/>
      <c r="T489" s="10"/>
      <c r="U489" s="2"/>
      <c r="V489" s="10"/>
      <c r="W489" s="2"/>
      <c r="X489" s="9"/>
      <c r="Y489" s="9"/>
      <c r="Z489" s="9"/>
    </row>
    <row r="490" spans="1:26" x14ac:dyDescent="0.25">
      <c r="A490" s="1"/>
      <c r="B490" s="1"/>
      <c r="C490" s="2"/>
      <c r="D490" s="2"/>
      <c r="E490" s="3"/>
      <c r="F490" s="3"/>
      <c r="G490" s="2"/>
      <c r="H490" s="3"/>
      <c r="J490" s="2"/>
      <c r="K490" s="2"/>
      <c r="L490" s="2"/>
      <c r="M490" s="4"/>
      <c r="N490" s="2"/>
      <c r="O490" s="2"/>
      <c r="P490" s="2"/>
      <c r="Q490" s="2"/>
      <c r="R490" s="2"/>
      <c r="S490" s="2"/>
      <c r="T490" s="10"/>
      <c r="U490" s="2"/>
      <c r="V490" s="10"/>
      <c r="W490" s="2"/>
      <c r="X490" s="9"/>
      <c r="Y490" s="9"/>
      <c r="Z490" s="9"/>
    </row>
    <row r="491" spans="1:26" x14ac:dyDescent="0.25">
      <c r="A491" s="1"/>
      <c r="B491" s="1"/>
      <c r="C491" s="2"/>
      <c r="D491" s="2"/>
      <c r="E491" s="3"/>
      <c r="F491" s="3"/>
      <c r="G491" s="2"/>
      <c r="H491" s="3"/>
      <c r="J491" s="2"/>
      <c r="K491" s="2"/>
      <c r="L491" s="2"/>
      <c r="M491" s="4"/>
      <c r="N491" s="2"/>
      <c r="O491" s="2"/>
      <c r="P491" s="2"/>
      <c r="Q491" s="2"/>
      <c r="R491" s="2"/>
      <c r="S491" s="2"/>
      <c r="T491" s="10"/>
      <c r="U491" s="2"/>
      <c r="V491" s="10"/>
      <c r="W491" s="2"/>
      <c r="X491" s="9"/>
      <c r="Y491" s="9"/>
      <c r="Z491" s="9"/>
    </row>
    <row r="492" spans="1:26" x14ac:dyDescent="0.25">
      <c r="A492" s="1"/>
      <c r="B492" s="1"/>
      <c r="C492" s="2"/>
      <c r="D492" s="2"/>
      <c r="E492" s="3"/>
      <c r="F492" s="3"/>
      <c r="G492" s="2"/>
      <c r="H492" s="3"/>
      <c r="J492" s="2"/>
      <c r="K492" s="2"/>
      <c r="L492" s="2"/>
      <c r="M492" s="4"/>
      <c r="N492" s="2"/>
      <c r="O492" s="2"/>
      <c r="P492" s="2"/>
      <c r="Q492" s="2"/>
      <c r="R492" s="2"/>
      <c r="S492" s="2"/>
      <c r="T492" s="10"/>
      <c r="U492" s="2"/>
      <c r="V492" s="10"/>
      <c r="W492" s="2"/>
      <c r="X492" s="9"/>
      <c r="Y492" s="9"/>
      <c r="Z492" s="9"/>
    </row>
    <row r="493" spans="1:26" x14ac:dyDescent="0.25">
      <c r="A493" s="1"/>
      <c r="B493" s="1"/>
      <c r="C493" s="2"/>
      <c r="D493" s="2"/>
      <c r="E493" s="3"/>
      <c r="F493" s="3"/>
      <c r="G493" s="2"/>
      <c r="H493" s="3"/>
      <c r="J493" s="2"/>
      <c r="K493" s="2"/>
      <c r="L493" s="2"/>
      <c r="M493" s="4"/>
      <c r="N493" s="2"/>
      <c r="O493" s="2"/>
      <c r="P493" s="2"/>
      <c r="Q493" s="2"/>
      <c r="R493" s="2"/>
      <c r="S493" s="2"/>
      <c r="T493" s="10"/>
      <c r="U493" s="2"/>
      <c r="V493" s="10"/>
      <c r="W493" s="2"/>
      <c r="X493" s="9"/>
      <c r="Y493" s="9"/>
      <c r="Z493" s="9"/>
    </row>
    <row r="494" spans="1:26" x14ac:dyDescent="0.25">
      <c r="A494" s="1"/>
      <c r="B494" s="1"/>
      <c r="C494" s="2"/>
      <c r="D494" s="2"/>
      <c r="E494" s="3"/>
      <c r="F494" s="3"/>
      <c r="G494" s="2"/>
      <c r="H494" s="3"/>
      <c r="J494" s="2"/>
      <c r="K494" s="2"/>
      <c r="L494" s="2"/>
      <c r="M494" s="4"/>
      <c r="N494" s="2"/>
      <c r="O494" s="2"/>
      <c r="P494" s="2"/>
      <c r="Q494" s="2"/>
      <c r="R494" s="2"/>
      <c r="S494" s="2"/>
      <c r="T494" s="10"/>
      <c r="U494" s="2"/>
      <c r="V494" s="10"/>
      <c r="W494" s="2"/>
      <c r="X494" s="9"/>
      <c r="Y494" s="9"/>
      <c r="Z494" s="9"/>
    </row>
    <row r="495" spans="1:26" x14ac:dyDescent="0.25">
      <c r="A495" s="1"/>
      <c r="B495" s="1"/>
      <c r="C495" s="2"/>
      <c r="D495" s="2"/>
      <c r="E495" s="3"/>
      <c r="F495" s="3"/>
      <c r="G495" s="2"/>
      <c r="H495" s="3"/>
      <c r="J495" s="2"/>
      <c r="K495" s="2"/>
      <c r="L495" s="2"/>
      <c r="M495" s="4"/>
      <c r="N495" s="2"/>
      <c r="O495" s="2"/>
      <c r="P495" s="2"/>
      <c r="Q495" s="2"/>
      <c r="R495" s="2"/>
      <c r="S495" s="2"/>
      <c r="T495" s="10"/>
      <c r="U495" s="2"/>
      <c r="V495" s="10"/>
      <c r="W495" s="2"/>
      <c r="X495" s="9"/>
      <c r="Y495" s="9"/>
      <c r="Z495" s="9"/>
    </row>
    <row r="496" spans="1:26" x14ac:dyDescent="0.25">
      <c r="A496" s="1"/>
      <c r="B496" s="1"/>
      <c r="C496" s="2"/>
      <c r="D496" s="2"/>
      <c r="E496" s="3"/>
      <c r="F496" s="3"/>
      <c r="G496" s="2"/>
      <c r="H496" s="3"/>
      <c r="J496" s="2"/>
      <c r="K496" s="2"/>
      <c r="L496" s="2"/>
      <c r="M496" s="4"/>
      <c r="N496" s="2"/>
      <c r="O496" s="2"/>
      <c r="P496" s="2"/>
      <c r="Q496" s="2"/>
      <c r="R496" s="2"/>
      <c r="S496" s="2"/>
      <c r="T496" s="10"/>
      <c r="U496" s="2"/>
      <c r="V496" s="10"/>
      <c r="W496" s="2"/>
      <c r="X496" s="9"/>
      <c r="Y496" s="9"/>
      <c r="Z496" s="9"/>
    </row>
    <row r="497" spans="1:26" x14ac:dyDescent="0.25">
      <c r="A497" s="1"/>
      <c r="B497" s="1"/>
      <c r="C497" s="2"/>
      <c r="D497" s="2"/>
      <c r="E497" s="3"/>
      <c r="F497" s="3"/>
      <c r="G497" s="2"/>
      <c r="H497" s="3"/>
      <c r="J497" s="2"/>
      <c r="K497" s="2"/>
      <c r="L497" s="2"/>
      <c r="M497" s="4"/>
      <c r="N497" s="2"/>
      <c r="O497" s="2"/>
      <c r="P497" s="2"/>
      <c r="Q497" s="2"/>
      <c r="R497" s="2"/>
      <c r="S497" s="2"/>
      <c r="T497" s="10"/>
      <c r="U497" s="2"/>
      <c r="V497" s="10"/>
      <c r="W497" s="2"/>
      <c r="X497" s="9"/>
      <c r="Y497" s="9"/>
      <c r="Z497" s="9"/>
    </row>
    <row r="498" spans="1:26" x14ac:dyDescent="0.25">
      <c r="A498" s="1"/>
      <c r="B498" s="1"/>
      <c r="C498" s="2"/>
      <c r="D498" s="2"/>
      <c r="E498" s="3"/>
      <c r="F498" s="3"/>
      <c r="G498" s="2"/>
      <c r="H498" s="3"/>
      <c r="J498" s="2"/>
      <c r="K498" s="2"/>
      <c r="L498" s="2"/>
      <c r="M498" s="4"/>
      <c r="N498" s="2"/>
      <c r="O498" s="2"/>
      <c r="P498" s="2"/>
      <c r="Q498" s="2"/>
      <c r="R498" s="2"/>
      <c r="S498" s="2"/>
      <c r="T498" s="10"/>
      <c r="U498" s="2"/>
      <c r="V498" s="10"/>
      <c r="W498" s="2"/>
      <c r="X498" s="9"/>
      <c r="Y498" s="9"/>
      <c r="Z498" s="9"/>
    </row>
    <row r="499" spans="1:26" x14ac:dyDescent="0.25">
      <c r="A499" s="1"/>
      <c r="B499" s="1"/>
      <c r="C499" s="2"/>
      <c r="D499" s="2"/>
      <c r="E499" s="3"/>
      <c r="F499" s="3"/>
      <c r="G499" s="2"/>
      <c r="H499" s="3"/>
      <c r="J499" s="2"/>
      <c r="K499" s="2"/>
      <c r="L499" s="2"/>
      <c r="M499" s="4"/>
      <c r="N499" s="2"/>
      <c r="O499" s="2"/>
      <c r="P499" s="2"/>
      <c r="Q499" s="2"/>
      <c r="R499" s="2"/>
      <c r="S499" s="2"/>
      <c r="T499" s="10"/>
      <c r="U499" s="2"/>
      <c r="V499" s="10"/>
      <c r="W499" s="2"/>
      <c r="X499" s="9"/>
      <c r="Y499" s="9"/>
      <c r="Z499" s="9"/>
    </row>
    <row r="500" spans="1:26" x14ac:dyDescent="0.25">
      <c r="A500" s="1"/>
      <c r="B500" s="1"/>
      <c r="C500" s="2"/>
      <c r="D500" s="2"/>
      <c r="E500" s="3"/>
      <c r="F500" s="3"/>
      <c r="G500" s="2"/>
      <c r="H500" s="3"/>
      <c r="J500" s="2"/>
      <c r="K500" s="2"/>
      <c r="L500" s="2"/>
      <c r="M500" s="4"/>
      <c r="N500" s="2"/>
      <c r="O500" s="2"/>
      <c r="P500" s="2"/>
      <c r="Q500" s="2"/>
      <c r="R500" s="2"/>
      <c r="S500" s="2"/>
      <c r="T500" s="10"/>
      <c r="U500" s="2"/>
      <c r="V500" s="10"/>
      <c r="W500" s="2"/>
      <c r="X500" s="9"/>
      <c r="Y500" s="9"/>
      <c r="Z500" s="9"/>
    </row>
    <row r="501" spans="1:26" x14ac:dyDescent="0.25">
      <c r="A501" s="1"/>
      <c r="B501" s="1"/>
      <c r="C501" s="2"/>
      <c r="D501" s="2"/>
      <c r="E501" s="3"/>
      <c r="F501" s="3"/>
      <c r="G501" s="2"/>
      <c r="H501" s="3"/>
      <c r="J501" s="2"/>
      <c r="K501" s="2"/>
      <c r="L501" s="2"/>
      <c r="M501" s="4"/>
      <c r="N501" s="2"/>
      <c r="O501" s="2"/>
      <c r="P501" s="2"/>
      <c r="Q501" s="2"/>
      <c r="R501" s="2"/>
      <c r="S501" s="2"/>
      <c r="T501" s="10"/>
      <c r="U501" s="2"/>
      <c r="V501" s="10"/>
      <c r="W501" s="2"/>
      <c r="X501" s="9"/>
      <c r="Y501" s="9"/>
      <c r="Z501" s="9"/>
    </row>
    <row r="502" spans="1:26" x14ac:dyDescent="0.25">
      <c r="A502" s="1"/>
      <c r="B502" s="1"/>
      <c r="C502" s="2"/>
      <c r="D502" s="2"/>
      <c r="E502" s="3"/>
      <c r="F502" s="3"/>
      <c r="G502" s="2"/>
      <c r="H502" s="3"/>
      <c r="J502" s="2"/>
      <c r="K502" s="2"/>
      <c r="L502" s="2"/>
      <c r="M502" s="4"/>
      <c r="N502" s="2"/>
      <c r="O502" s="2"/>
      <c r="P502" s="2"/>
      <c r="Q502" s="2"/>
      <c r="R502" s="2"/>
      <c r="S502" s="2"/>
      <c r="T502" s="10"/>
      <c r="U502" s="2"/>
      <c r="V502" s="10"/>
      <c r="W502" s="2"/>
      <c r="X502" s="9"/>
      <c r="Y502" s="9"/>
      <c r="Z502" s="9"/>
    </row>
    <row r="503" spans="1:26" x14ac:dyDescent="0.25">
      <c r="A503" s="1"/>
      <c r="B503" s="1"/>
      <c r="C503" s="2"/>
      <c r="D503" s="2"/>
      <c r="E503" s="3"/>
      <c r="F503" s="3"/>
      <c r="G503" s="2"/>
      <c r="H503" s="3"/>
      <c r="J503" s="2"/>
      <c r="K503" s="2"/>
      <c r="L503" s="2"/>
      <c r="M503" s="4"/>
      <c r="N503" s="2"/>
      <c r="O503" s="2"/>
      <c r="P503" s="2"/>
      <c r="Q503" s="2"/>
      <c r="R503" s="2"/>
      <c r="S503" s="2"/>
      <c r="T503" s="10"/>
      <c r="U503" s="2"/>
      <c r="V503" s="10"/>
      <c r="W503" s="2"/>
      <c r="X503" s="9"/>
      <c r="Y503" s="9"/>
      <c r="Z503" s="9"/>
    </row>
    <row r="504" spans="1:26" x14ac:dyDescent="0.25">
      <c r="A504" s="1"/>
      <c r="B504" s="1"/>
      <c r="C504" s="2"/>
      <c r="D504" s="2"/>
      <c r="E504" s="3"/>
      <c r="F504" s="3"/>
      <c r="G504" s="2"/>
      <c r="H504" s="3"/>
      <c r="J504" s="2"/>
      <c r="K504" s="2"/>
      <c r="L504" s="2"/>
      <c r="M504" s="4"/>
      <c r="N504" s="2"/>
      <c r="O504" s="2"/>
      <c r="P504" s="2"/>
      <c r="Q504" s="2"/>
      <c r="R504" s="2"/>
      <c r="S504" s="2"/>
      <c r="T504" s="10"/>
      <c r="U504" s="2"/>
      <c r="V504" s="10"/>
      <c r="W504" s="2"/>
      <c r="X504" s="9"/>
      <c r="Y504" s="9"/>
      <c r="Z504" s="9"/>
    </row>
    <row r="505" spans="1:26" x14ac:dyDescent="0.25">
      <c r="A505" s="1"/>
      <c r="B505" s="1"/>
      <c r="C505" s="2"/>
      <c r="D505" s="2"/>
      <c r="E505" s="3"/>
      <c r="F505" s="3"/>
      <c r="G505" s="2"/>
      <c r="H505" s="3"/>
      <c r="J505" s="2"/>
      <c r="K505" s="2"/>
      <c r="L505" s="2"/>
      <c r="M505" s="4"/>
      <c r="N505" s="2"/>
      <c r="O505" s="2"/>
      <c r="P505" s="2"/>
      <c r="Q505" s="2"/>
      <c r="R505" s="2"/>
      <c r="S505" s="2"/>
      <c r="T505" s="10"/>
      <c r="U505" s="2"/>
      <c r="V505" s="10"/>
      <c r="W505" s="2"/>
      <c r="X505" s="9"/>
      <c r="Y505" s="9"/>
      <c r="Z505" s="9"/>
    </row>
    <row r="506" spans="1:26" x14ac:dyDescent="0.25">
      <c r="A506" s="1"/>
      <c r="B506" s="1"/>
      <c r="C506" s="2"/>
      <c r="D506" s="2"/>
      <c r="E506" s="3"/>
      <c r="F506" s="3"/>
      <c r="G506" s="2"/>
      <c r="H506" s="3"/>
      <c r="J506" s="2"/>
      <c r="K506" s="2"/>
      <c r="L506" s="2"/>
      <c r="M506" s="4"/>
      <c r="N506" s="2"/>
      <c r="O506" s="2"/>
      <c r="P506" s="2"/>
      <c r="Q506" s="2"/>
      <c r="R506" s="2"/>
      <c r="S506" s="2"/>
      <c r="T506" s="10"/>
      <c r="U506" s="2"/>
      <c r="V506" s="10"/>
      <c r="W506" s="2"/>
      <c r="X506" s="9"/>
      <c r="Y506" s="9"/>
      <c r="Z506" s="9"/>
    </row>
    <row r="507" spans="1:26" x14ac:dyDescent="0.25">
      <c r="A507" s="1"/>
      <c r="B507" s="1"/>
      <c r="C507" s="2"/>
      <c r="D507" s="2"/>
      <c r="E507" s="3"/>
      <c r="F507" s="3"/>
      <c r="G507" s="2"/>
      <c r="H507" s="3"/>
      <c r="J507" s="2"/>
      <c r="K507" s="2"/>
      <c r="L507" s="2"/>
      <c r="M507" s="4"/>
      <c r="N507" s="2"/>
      <c r="O507" s="2"/>
      <c r="P507" s="2"/>
      <c r="Q507" s="2"/>
      <c r="R507" s="2"/>
      <c r="S507" s="2"/>
      <c r="T507" s="10"/>
      <c r="U507" s="2"/>
      <c r="V507" s="10"/>
      <c r="W507" s="2"/>
      <c r="X507" s="9"/>
      <c r="Y507" s="9"/>
      <c r="Z507" s="9"/>
    </row>
    <row r="508" spans="1:26" x14ac:dyDescent="0.25">
      <c r="A508" s="1"/>
      <c r="B508" s="1"/>
      <c r="C508" s="2"/>
      <c r="D508" s="2"/>
      <c r="E508" s="3"/>
      <c r="F508" s="3"/>
      <c r="G508" s="2"/>
      <c r="H508" s="3"/>
      <c r="J508" s="2"/>
      <c r="K508" s="2"/>
      <c r="L508" s="2"/>
      <c r="M508" s="4"/>
      <c r="N508" s="2"/>
      <c r="O508" s="2"/>
      <c r="P508" s="2"/>
      <c r="Q508" s="2"/>
      <c r="R508" s="2"/>
      <c r="S508" s="2"/>
      <c r="T508" s="10"/>
      <c r="U508" s="2"/>
      <c r="V508" s="10"/>
      <c r="W508" s="2"/>
      <c r="X508" s="9"/>
      <c r="Y508" s="9"/>
      <c r="Z508" s="9"/>
    </row>
    <row r="509" spans="1:26" x14ac:dyDescent="0.25">
      <c r="A509" s="1"/>
      <c r="B509" s="1"/>
      <c r="C509" s="2"/>
      <c r="D509" s="2"/>
      <c r="E509" s="3"/>
      <c r="F509" s="3"/>
      <c r="G509" s="2"/>
      <c r="H509" s="3"/>
      <c r="J509" s="2"/>
      <c r="K509" s="2"/>
      <c r="L509" s="2"/>
      <c r="M509" s="4"/>
      <c r="N509" s="2"/>
      <c r="O509" s="2"/>
      <c r="P509" s="2"/>
      <c r="Q509" s="2"/>
      <c r="R509" s="2"/>
      <c r="S509" s="2"/>
      <c r="T509" s="10"/>
      <c r="U509" s="2"/>
      <c r="V509" s="10"/>
      <c r="W509" s="2"/>
      <c r="X509" s="9"/>
      <c r="Y509" s="9"/>
      <c r="Z509" s="9"/>
    </row>
    <row r="510" spans="1:26" x14ac:dyDescent="0.25">
      <c r="A510" s="1"/>
      <c r="B510" s="1"/>
      <c r="C510" s="2"/>
      <c r="D510" s="2"/>
      <c r="E510" s="3"/>
      <c r="F510" s="3"/>
      <c r="G510" s="2"/>
      <c r="H510" s="3"/>
      <c r="J510" s="2"/>
      <c r="K510" s="2"/>
      <c r="L510" s="2"/>
      <c r="M510" s="4"/>
      <c r="N510" s="2"/>
      <c r="O510" s="2"/>
      <c r="P510" s="2"/>
      <c r="Q510" s="2"/>
      <c r="R510" s="2"/>
      <c r="S510" s="2"/>
      <c r="T510" s="10"/>
      <c r="U510" s="2"/>
      <c r="V510" s="10"/>
      <c r="W510" s="2"/>
      <c r="X510" s="9"/>
      <c r="Y510" s="9"/>
      <c r="Z510" s="9"/>
    </row>
    <row r="511" spans="1:26" x14ac:dyDescent="0.25">
      <c r="A511" s="1"/>
      <c r="B511" s="1"/>
      <c r="C511" s="2"/>
      <c r="D511" s="2"/>
      <c r="E511" s="3"/>
      <c r="F511" s="3"/>
      <c r="G511" s="2"/>
      <c r="H511" s="3"/>
      <c r="J511" s="2"/>
      <c r="K511" s="2"/>
      <c r="L511" s="2"/>
      <c r="M511" s="4"/>
      <c r="N511" s="2"/>
      <c r="O511" s="2"/>
      <c r="P511" s="2"/>
      <c r="Q511" s="2"/>
      <c r="R511" s="2"/>
      <c r="S511" s="2"/>
      <c r="T511" s="10"/>
      <c r="U511" s="2"/>
      <c r="V511" s="10"/>
      <c r="W511" s="2"/>
      <c r="X511" s="9"/>
      <c r="Y511" s="9"/>
      <c r="Z511" s="9"/>
    </row>
    <row r="512" spans="1:26" x14ac:dyDescent="0.25">
      <c r="A512" s="1"/>
      <c r="B512" s="1"/>
      <c r="C512" s="2"/>
      <c r="D512" s="2"/>
      <c r="E512" s="3"/>
      <c r="F512" s="3"/>
      <c r="G512" s="2"/>
      <c r="H512" s="3"/>
      <c r="J512" s="2"/>
      <c r="K512" s="2"/>
      <c r="L512" s="2"/>
      <c r="M512" s="4"/>
      <c r="N512" s="2"/>
      <c r="O512" s="2"/>
      <c r="P512" s="2"/>
      <c r="Q512" s="2"/>
      <c r="R512" s="2"/>
      <c r="S512" s="2"/>
      <c r="T512" s="10"/>
      <c r="U512" s="2"/>
      <c r="V512" s="10"/>
      <c r="W512" s="2"/>
      <c r="X512" s="9"/>
      <c r="Y512" s="9"/>
      <c r="Z512" s="9"/>
    </row>
    <row r="513" spans="1:26" x14ac:dyDescent="0.25">
      <c r="A513" s="1"/>
      <c r="B513" s="1"/>
      <c r="C513" s="2"/>
      <c r="D513" s="2"/>
      <c r="E513" s="3"/>
      <c r="F513" s="3"/>
      <c r="G513" s="2"/>
      <c r="H513" s="3"/>
      <c r="J513" s="2"/>
      <c r="K513" s="2"/>
      <c r="L513" s="2"/>
      <c r="M513" s="4"/>
      <c r="N513" s="2"/>
      <c r="O513" s="2"/>
      <c r="P513" s="2"/>
      <c r="Q513" s="2"/>
      <c r="R513" s="2"/>
      <c r="S513" s="2"/>
      <c r="T513" s="10"/>
      <c r="U513" s="2"/>
      <c r="V513" s="10"/>
      <c r="W513" s="2"/>
      <c r="X513" s="9"/>
      <c r="Y513" s="9"/>
      <c r="Z513" s="9"/>
    </row>
    <row r="514" spans="1:26" x14ac:dyDescent="0.25">
      <c r="A514" s="1"/>
      <c r="B514" s="1"/>
      <c r="C514" s="2"/>
      <c r="D514" s="2"/>
      <c r="E514" s="3"/>
      <c r="F514" s="3"/>
      <c r="G514" s="2"/>
      <c r="H514" s="3"/>
      <c r="J514" s="2"/>
      <c r="K514" s="2"/>
      <c r="L514" s="2"/>
      <c r="M514" s="4"/>
      <c r="N514" s="2"/>
      <c r="O514" s="2"/>
      <c r="P514" s="2"/>
      <c r="Q514" s="2"/>
      <c r="R514" s="2"/>
      <c r="S514" s="2"/>
      <c r="T514" s="10"/>
      <c r="U514" s="2"/>
      <c r="V514" s="10"/>
      <c r="W514" s="2"/>
      <c r="X514" s="9"/>
      <c r="Y514" s="9"/>
      <c r="Z514" s="9"/>
    </row>
    <row r="515" spans="1:26" x14ac:dyDescent="0.25">
      <c r="A515" s="1"/>
      <c r="B515" s="1"/>
      <c r="C515" s="2"/>
      <c r="D515" s="2"/>
      <c r="E515" s="3"/>
      <c r="F515" s="3"/>
      <c r="G515" s="2"/>
      <c r="H515" s="3"/>
      <c r="J515" s="2"/>
      <c r="K515" s="2"/>
      <c r="L515" s="2"/>
      <c r="M515" s="4"/>
      <c r="N515" s="2"/>
      <c r="O515" s="2"/>
      <c r="P515" s="2"/>
      <c r="Q515" s="2"/>
      <c r="R515" s="2"/>
      <c r="S515" s="2"/>
      <c r="T515" s="10"/>
      <c r="U515" s="2"/>
      <c r="V515" s="10"/>
      <c r="W515" s="2"/>
      <c r="X515" s="9"/>
      <c r="Y515" s="9"/>
      <c r="Z515" s="9"/>
    </row>
    <row r="516" spans="1:26" x14ac:dyDescent="0.25">
      <c r="A516" s="1"/>
      <c r="B516" s="1"/>
      <c r="C516" s="2"/>
      <c r="D516" s="2"/>
      <c r="E516" s="3"/>
      <c r="F516" s="3"/>
      <c r="G516" s="2"/>
      <c r="H516" s="3"/>
      <c r="J516" s="2"/>
      <c r="K516" s="2"/>
      <c r="L516" s="2"/>
      <c r="M516" s="4"/>
      <c r="N516" s="2"/>
      <c r="O516" s="2"/>
      <c r="P516" s="2"/>
      <c r="Q516" s="2"/>
      <c r="R516" s="2"/>
      <c r="S516" s="2"/>
      <c r="T516" s="10"/>
      <c r="U516" s="2"/>
      <c r="V516" s="10"/>
      <c r="W516" s="2"/>
      <c r="X516" s="9"/>
      <c r="Y516" s="9"/>
      <c r="Z516" s="9"/>
    </row>
    <row r="517" spans="1:26" x14ac:dyDescent="0.25">
      <c r="A517" s="1"/>
      <c r="B517" s="1"/>
      <c r="C517" s="2"/>
      <c r="D517" s="2"/>
      <c r="E517" s="3"/>
      <c r="F517" s="3"/>
      <c r="G517" s="2"/>
      <c r="H517" s="3"/>
      <c r="J517" s="2"/>
      <c r="K517" s="2"/>
      <c r="L517" s="2"/>
      <c r="M517" s="4"/>
      <c r="N517" s="2"/>
      <c r="O517" s="2"/>
      <c r="P517" s="2"/>
      <c r="Q517" s="2"/>
      <c r="R517" s="2"/>
      <c r="S517" s="2"/>
      <c r="T517" s="10"/>
      <c r="U517" s="2"/>
      <c r="V517" s="10"/>
      <c r="W517" s="2"/>
      <c r="X517" s="9"/>
      <c r="Y517" s="9"/>
      <c r="Z517" s="9"/>
    </row>
    <row r="518" spans="1:26" x14ac:dyDescent="0.25">
      <c r="A518" s="1"/>
      <c r="B518" s="1"/>
      <c r="C518" s="2"/>
      <c r="D518" s="2"/>
      <c r="E518" s="3"/>
      <c r="F518" s="3"/>
      <c r="G518" s="2"/>
      <c r="H518" s="3"/>
      <c r="J518" s="2"/>
      <c r="K518" s="2"/>
      <c r="L518" s="2"/>
      <c r="M518" s="4"/>
      <c r="N518" s="2"/>
      <c r="O518" s="2"/>
      <c r="P518" s="2"/>
      <c r="Q518" s="2"/>
      <c r="R518" s="2"/>
      <c r="S518" s="2"/>
      <c r="T518" s="10"/>
      <c r="U518" s="2"/>
      <c r="V518" s="10"/>
      <c r="W518" s="2"/>
    </row>
    <row r="519" spans="1:26" x14ac:dyDescent="0.25">
      <c r="U519" s="2"/>
    </row>
    <row r="520" spans="1:26" x14ac:dyDescent="0.25">
      <c r="U520" s="2"/>
    </row>
  </sheetData>
  <autoFilter ref="A6:AH172" xr:uid="{94937A5F-D716-4AEE-97B7-DB74115497C2}">
    <sortState xmlns:xlrd2="http://schemas.microsoft.com/office/spreadsheetml/2017/richdata2" ref="A7:AH172">
      <sortCondition descending="1" ref="A6:A172"/>
    </sortState>
  </autoFilter>
  <sortState xmlns:xlrd2="http://schemas.microsoft.com/office/spreadsheetml/2017/richdata2" ref="A38:N173">
    <sortCondition ref="A39:A173"/>
    <sortCondition ref="B39:B173"/>
  </sortState>
  <phoneticPr fontId="11" type="noConversion"/>
  <conditionalFormatting sqref="M196:M198 M200:M514">
    <cfRule type="colorScale" priority="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96:M514">
    <cfRule type="colorScale" priority="2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94:M251">
    <cfRule type="colorScale" priority="232">
      <colorScale>
        <cfvo type="min"/>
        <cfvo type="max"/>
        <color rgb="FF92D050"/>
        <color rgb="FFFF0000"/>
      </colorScale>
    </cfRule>
  </conditionalFormatting>
  <conditionalFormatting sqref="M174:M193 M154 M152 M148 M144:M146 M108:M119 M121:M130 M132:M142 M157:M172">
    <cfRule type="colorScale" priority="2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3">
    <cfRule type="colorScale" priority="2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3">
    <cfRule type="colorScale" priority="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56">
    <cfRule type="colorScale" priority="2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6">
    <cfRule type="colorScale" priority="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51">
    <cfRule type="colorScale" priority="1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1">
    <cfRule type="colorScale" priority="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50">
    <cfRule type="colorScale" priority="1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0">
    <cfRule type="colorScale" priority="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9">
    <cfRule type="colorScale" priority="1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9">
    <cfRule type="colorScale" priority="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7">
    <cfRule type="colorScale" priority="1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7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43">
    <cfRule type="colorScale" priority="1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3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17">
    <cfRule type="colorScale" priority="1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80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80">
    <cfRule type="colorScale" priority="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80">
    <cfRule type="colorScale" priority="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0">
    <cfRule type="colorScale" priority="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79">
    <cfRule type="colorScale" priority="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79">
    <cfRule type="colorScale" priority="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9">
    <cfRule type="colorScale" priority="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5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20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2">
    <cfRule type="colorScale" priority="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2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72">
    <cfRule type="colorScale" priority="3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0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70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70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66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65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7 M106 M129">
    <cfRule type="colorScale" priority="6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 M117 M129">
    <cfRule type="colorScale" priority="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1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1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31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0 M118 M107">
    <cfRule type="colorScale" priority="7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5:M104 M132 M106:M119 M121:M130">
    <cfRule type="colorScale" priority="7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5:M104 M132 M106:M119 M121:M130">
    <cfRule type="colorScale" priority="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55">
    <cfRule type="colorScale" priority="8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5:M104">
    <cfRule type="colorScale" priority="9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5:M104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154:M155 M126:M130 M152 M148 M144:M146 M132:M142 M157:M169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4:M146 M148 M107:M119 M121:M130 M132:M142 M152:M169">
    <cfRule type="colorScale" priority="9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19 M121:M130 M132:M169">
    <cfRule type="colorScale" priority="9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6:M119 M85:M104 M121:M130 M132:M169">
    <cfRule type="colorScale" priority="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32:M172 M72:M130 M65:M70">
    <cfRule type="colorScale" priority="9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6:M170 M7:M10 M13:M14">
    <cfRule type="colorScale" priority="1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8:M170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47:M160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5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:M17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3D034-6B3F-4B64-B124-4961C9189E02}">
  <sheetPr codeName="Feuil7"/>
  <dimension ref="A2:G579"/>
  <sheetViews>
    <sheetView workbookViewId="0">
      <selection activeCell="C16" sqref="C16"/>
    </sheetView>
  </sheetViews>
  <sheetFormatPr baseColWidth="10" defaultRowHeight="15" x14ac:dyDescent="0.25"/>
  <cols>
    <col min="5" max="5" width="15.7109375" customWidth="1"/>
    <col min="6" max="6" width="21.5703125" customWidth="1"/>
    <col min="7" max="7" width="12.5703125" bestFit="1" customWidth="1"/>
  </cols>
  <sheetData>
    <row r="2" spans="1:7" ht="15.75" thickBot="1" x14ac:dyDescent="0.3">
      <c r="A2" s="113" t="s">
        <v>343</v>
      </c>
      <c r="B2" s="114" t="s">
        <v>2</v>
      </c>
      <c r="C2" s="114" t="s">
        <v>355</v>
      </c>
      <c r="D2" s="113" t="s">
        <v>3</v>
      </c>
      <c r="E2" s="113" t="s">
        <v>38</v>
      </c>
      <c r="F2" s="122" t="s">
        <v>356</v>
      </c>
      <c r="G2" s="121"/>
    </row>
    <row r="3" spans="1:7" x14ac:dyDescent="0.25">
      <c r="A3" t="s">
        <v>377</v>
      </c>
      <c r="B3" s="68">
        <v>44176</v>
      </c>
      <c r="C3" s="118">
        <f>_xlfn.ISOWEEKNUM(B3)</f>
        <v>50</v>
      </c>
      <c r="D3">
        <v>39</v>
      </c>
      <c r="E3" s="119">
        <v>156.28205128205127</v>
      </c>
      <c r="F3" s="70" t="s">
        <v>359</v>
      </c>
    </row>
    <row r="4" spans="1:7" x14ac:dyDescent="0.25">
      <c r="A4" t="s">
        <v>377</v>
      </c>
      <c r="B4" s="68">
        <v>44175</v>
      </c>
      <c r="C4" s="118">
        <f t="shared" ref="C4:C67" si="0">_xlfn.ISOWEEKNUM(B4)</f>
        <v>50</v>
      </c>
      <c r="D4">
        <v>31.799999999999272</v>
      </c>
      <c r="E4" s="119">
        <v>148.27044025157571</v>
      </c>
      <c r="F4" s="70" t="s">
        <v>360</v>
      </c>
    </row>
    <row r="5" spans="1:7" x14ac:dyDescent="0.25">
      <c r="A5" t="s">
        <v>377</v>
      </c>
      <c r="B5" s="68">
        <v>44175</v>
      </c>
      <c r="C5" s="118">
        <f t="shared" si="0"/>
        <v>50</v>
      </c>
      <c r="D5">
        <v>28</v>
      </c>
      <c r="E5" s="119">
        <v>164.28571428571428</v>
      </c>
      <c r="F5" s="70" t="s">
        <v>361</v>
      </c>
    </row>
    <row r="6" spans="1:7" x14ac:dyDescent="0.25">
      <c r="A6" t="s">
        <v>377</v>
      </c>
      <c r="B6" s="68">
        <v>44173</v>
      </c>
      <c r="C6" s="118">
        <f>_xlfn.ISOWEEKNUM(B6)</f>
        <v>50</v>
      </c>
      <c r="D6">
        <v>56.199999999999818</v>
      </c>
      <c r="E6" s="119">
        <v>247.25000000000006</v>
      </c>
      <c r="F6" s="70" t="s">
        <v>362</v>
      </c>
    </row>
    <row r="7" spans="1:7" x14ac:dyDescent="0.25">
      <c r="A7" t="s">
        <v>377</v>
      </c>
      <c r="B7" s="68">
        <v>44172</v>
      </c>
      <c r="C7" s="118">
        <f>_xlfn.ISOWEEKNUM(B7)</f>
        <v>50</v>
      </c>
      <c r="D7">
        <v>38.300000000000182</v>
      </c>
      <c r="E7" s="119">
        <v>182.1174377224205</v>
      </c>
      <c r="F7" s="70" t="s">
        <v>363</v>
      </c>
    </row>
    <row r="8" spans="1:7" x14ac:dyDescent="0.25">
      <c r="A8" t="s">
        <v>377</v>
      </c>
      <c r="B8" s="68">
        <v>44169</v>
      </c>
      <c r="C8" s="118">
        <f>_xlfn.ISOWEEKNUM(B8)</f>
        <v>49</v>
      </c>
      <c r="D8">
        <v>20</v>
      </c>
      <c r="E8" s="119">
        <v>132.11488250652675</v>
      </c>
      <c r="F8" s="70" t="s">
        <v>364</v>
      </c>
    </row>
    <row r="9" spans="1:7" x14ac:dyDescent="0.25">
      <c r="A9" t="s">
        <v>377</v>
      </c>
      <c r="B9" s="68">
        <v>44169</v>
      </c>
      <c r="C9" s="118">
        <f t="shared" si="0"/>
        <v>49</v>
      </c>
      <c r="D9">
        <v>46.899999999999636</v>
      </c>
      <c r="E9" s="119">
        <v>142.21748400852991</v>
      </c>
      <c r="F9" s="70" t="s">
        <v>365</v>
      </c>
    </row>
    <row r="10" spans="1:7" x14ac:dyDescent="0.25">
      <c r="A10" t="s">
        <v>377</v>
      </c>
      <c r="B10" s="61">
        <v>44168</v>
      </c>
      <c r="C10" s="118">
        <f t="shared" si="0"/>
        <v>49</v>
      </c>
      <c r="D10">
        <v>75</v>
      </c>
      <c r="E10" s="119">
        <v>141.06666666666666</v>
      </c>
      <c r="F10" s="70" t="s">
        <v>366</v>
      </c>
    </row>
    <row r="11" spans="1:7" x14ac:dyDescent="0.25">
      <c r="A11" t="s">
        <v>377</v>
      </c>
      <c r="B11" s="61">
        <v>44168</v>
      </c>
      <c r="C11" s="118">
        <f t="shared" si="0"/>
        <v>49</v>
      </c>
      <c r="D11">
        <v>29</v>
      </c>
      <c r="E11" s="119">
        <v>158.62068965517244</v>
      </c>
      <c r="F11" s="70" t="s">
        <v>367</v>
      </c>
    </row>
    <row r="12" spans="1:7" x14ac:dyDescent="0.25">
      <c r="A12" t="s">
        <v>377</v>
      </c>
      <c r="B12" s="61">
        <v>44167</v>
      </c>
      <c r="C12" s="118">
        <f t="shared" si="0"/>
        <v>49</v>
      </c>
      <c r="D12">
        <v>36</v>
      </c>
      <c r="E12" s="119">
        <v>146.94444444444443</v>
      </c>
      <c r="F12" s="70" t="s">
        <v>368</v>
      </c>
    </row>
    <row r="13" spans="1:7" x14ac:dyDescent="0.25">
      <c r="A13" t="s">
        <v>377</v>
      </c>
      <c r="B13" s="68">
        <v>44166</v>
      </c>
      <c r="C13" s="118">
        <f t="shared" si="0"/>
        <v>49</v>
      </c>
      <c r="D13">
        <v>51.399999999999636</v>
      </c>
      <c r="E13" s="119">
        <v>172.27626459144091</v>
      </c>
      <c r="F13" s="70" t="s">
        <v>369</v>
      </c>
    </row>
    <row r="14" spans="1:7" x14ac:dyDescent="0.25">
      <c r="A14" t="s">
        <v>377</v>
      </c>
      <c r="B14" s="61">
        <v>44161</v>
      </c>
      <c r="C14" s="118">
        <f t="shared" si="0"/>
        <v>48</v>
      </c>
      <c r="D14">
        <v>25</v>
      </c>
      <c r="E14" s="119">
        <v>179.4</v>
      </c>
      <c r="F14" s="70" t="s">
        <v>370</v>
      </c>
    </row>
    <row r="15" spans="1:7" x14ac:dyDescent="0.25">
      <c r="A15" t="s">
        <v>377</v>
      </c>
      <c r="B15" s="61">
        <v>44161</v>
      </c>
      <c r="C15" s="118">
        <f t="shared" si="0"/>
        <v>48</v>
      </c>
      <c r="D15">
        <v>30</v>
      </c>
      <c r="E15" s="119">
        <v>168.66666666666666</v>
      </c>
      <c r="F15" s="70" t="s">
        <v>371</v>
      </c>
    </row>
    <row r="16" spans="1:7" x14ac:dyDescent="0.25">
      <c r="A16" t="s">
        <v>377</v>
      </c>
      <c r="B16" s="61">
        <v>44160</v>
      </c>
      <c r="C16" s="118">
        <f t="shared" si="0"/>
        <v>48</v>
      </c>
      <c r="D16">
        <v>38.300000000000182</v>
      </c>
      <c r="E16" s="119">
        <v>135.11749347258421</v>
      </c>
      <c r="F16" s="70" t="s">
        <v>372</v>
      </c>
    </row>
    <row r="17" spans="1:6" x14ac:dyDescent="0.25">
      <c r="A17" t="s">
        <v>377</v>
      </c>
      <c r="B17" s="61">
        <v>44160</v>
      </c>
      <c r="C17" s="118">
        <f t="shared" si="0"/>
        <v>48</v>
      </c>
      <c r="D17">
        <v>14.699999999999818</v>
      </c>
      <c r="E17" s="119">
        <v>187.75510204081866</v>
      </c>
      <c r="F17" s="70" t="s">
        <v>373</v>
      </c>
    </row>
    <row r="18" spans="1:6" x14ac:dyDescent="0.25">
      <c r="A18" t="s">
        <v>377</v>
      </c>
      <c r="B18" s="61">
        <v>44159</v>
      </c>
      <c r="C18" s="118">
        <f t="shared" si="0"/>
        <v>48</v>
      </c>
      <c r="D18">
        <v>14.800000000000182</v>
      </c>
      <c r="E18" s="119">
        <v>170.94594594594386</v>
      </c>
      <c r="F18" s="70" t="s">
        <v>374</v>
      </c>
    </row>
    <row r="19" spans="1:6" x14ac:dyDescent="0.25">
      <c r="A19" t="s">
        <v>377</v>
      </c>
      <c r="B19" s="61">
        <v>44159</v>
      </c>
      <c r="C19" s="118">
        <f t="shared" si="0"/>
        <v>48</v>
      </c>
      <c r="D19">
        <v>32</v>
      </c>
      <c r="E19" s="119">
        <v>186.875</v>
      </c>
      <c r="F19" s="70" t="s">
        <v>375</v>
      </c>
    </row>
    <row r="20" spans="1:6" x14ac:dyDescent="0.25">
      <c r="A20" t="s">
        <v>377</v>
      </c>
      <c r="B20" s="61">
        <v>44159</v>
      </c>
      <c r="C20" s="118">
        <f t="shared" si="0"/>
        <v>48</v>
      </c>
      <c r="D20">
        <v>36</v>
      </c>
      <c r="E20" s="119">
        <v>169.30555555555557</v>
      </c>
      <c r="F20" s="70" t="s">
        <v>376</v>
      </c>
    </row>
    <row r="21" spans="1:6" x14ac:dyDescent="0.25">
      <c r="A21" t="s">
        <v>377</v>
      </c>
      <c r="B21" s="68">
        <v>44158</v>
      </c>
      <c r="C21" s="118">
        <f t="shared" si="0"/>
        <v>48</v>
      </c>
      <c r="D21">
        <v>30</v>
      </c>
      <c r="E21" s="119">
        <v>130.33333333333331</v>
      </c>
      <c r="F21" s="70" t="s">
        <v>359</v>
      </c>
    </row>
    <row r="22" spans="1:6" x14ac:dyDescent="0.25">
      <c r="A22" t="s">
        <v>377</v>
      </c>
      <c r="B22" s="68">
        <v>44155</v>
      </c>
      <c r="C22" s="118">
        <f t="shared" si="0"/>
        <v>47</v>
      </c>
      <c r="D22">
        <v>28</v>
      </c>
      <c r="E22" s="119">
        <v>164.28571428571431</v>
      </c>
      <c r="F22" s="70" t="s">
        <v>360</v>
      </c>
    </row>
    <row r="23" spans="1:6" x14ac:dyDescent="0.25">
      <c r="A23" t="s">
        <v>377</v>
      </c>
      <c r="B23" s="61">
        <v>44133</v>
      </c>
      <c r="C23" s="118">
        <f t="shared" si="0"/>
        <v>44</v>
      </c>
      <c r="D23">
        <v>27.199999999999818</v>
      </c>
      <c r="E23" s="119">
        <v>97.242647058824161</v>
      </c>
      <c r="F23" s="70" t="s">
        <v>361</v>
      </c>
    </row>
    <row r="24" spans="1:6" x14ac:dyDescent="0.25">
      <c r="A24" t="s">
        <v>377</v>
      </c>
      <c r="B24" s="61">
        <v>44125</v>
      </c>
      <c r="C24" s="118">
        <f t="shared" si="0"/>
        <v>43</v>
      </c>
      <c r="D24">
        <v>16</v>
      </c>
      <c r="E24" s="119">
        <v>136.56249999999997</v>
      </c>
      <c r="F24" s="70" t="s">
        <v>362</v>
      </c>
    </row>
    <row r="25" spans="1:6" x14ac:dyDescent="0.25">
      <c r="A25" t="s">
        <v>377</v>
      </c>
      <c r="B25" s="61">
        <v>44127</v>
      </c>
      <c r="C25" s="118">
        <f t="shared" si="0"/>
        <v>43</v>
      </c>
      <c r="D25">
        <v>25.800000000000182</v>
      </c>
      <c r="E25" s="119">
        <v>142.63565891472763</v>
      </c>
      <c r="F25" s="70" t="s">
        <v>363</v>
      </c>
    </row>
    <row r="26" spans="1:6" x14ac:dyDescent="0.25">
      <c r="A26" t="s">
        <v>377</v>
      </c>
      <c r="B26" s="61">
        <v>44126</v>
      </c>
      <c r="C26" s="118">
        <f t="shared" si="0"/>
        <v>43</v>
      </c>
      <c r="D26">
        <v>43.399999999999636</v>
      </c>
      <c r="E26" s="119">
        <v>103.34101382488566</v>
      </c>
      <c r="F26" s="70" t="s">
        <v>364</v>
      </c>
    </row>
    <row r="27" spans="1:6" x14ac:dyDescent="0.25">
      <c r="A27" t="s">
        <v>377</v>
      </c>
      <c r="B27" s="61">
        <v>44125</v>
      </c>
      <c r="C27" s="118">
        <f t="shared" si="0"/>
        <v>43</v>
      </c>
      <c r="D27">
        <v>16</v>
      </c>
      <c r="E27" s="119">
        <v>136.56249999999997</v>
      </c>
      <c r="F27" s="70" t="s">
        <v>365</v>
      </c>
    </row>
    <row r="28" spans="1:6" x14ac:dyDescent="0.25">
      <c r="A28" t="s">
        <v>377</v>
      </c>
      <c r="B28" s="61">
        <v>44124</v>
      </c>
      <c r="C28" s="118">
        <f t="shared" si="0"/>
        <v>43</v>
      </c>
      <c r="D28">
        <v>53.399999999999636</v>
      </c>
      <c r="E28" s="119">
        <v>116.29213483146148</v>
      </c>
      <c r="F28" s="70" t="s">
        <v>366</v>
      </c>
    </row>
    <row r="29" spans="1:6" x14ac:dyDescent="0.25">
      <c r="A29" t="s">
        <v>377</v>
      </c>
      <c r="B29" s="61">
        <v>44124</v>
      </c>
      <c r="C29" s="118">
        <f t="shared" si="0"/>
        <v>43</v>
      </c>
      <c r="D29">
        <v>24.600000000000364</v>
      </c>
      <c r="E29" s="119">
        <v>144.91869918698976</v>
      </c>
      <c r="F29" s="70" t="s">
        <v>367</v>
      </c>
    </row>
    <row r="30" spans="1:6" x14ac:dyDescent="0.25">
      <c r="A30" t="s">
        <v>377</v>
      </c>
      <c r="B30" s="61">
        <v>44123</v>
      </c>
      <c r="C30" s="118">
        <f t="shared" si="0"/>
        <v>43</v>
      </c>
      <c r="D30">
        <v>32.399999999999636</v>
      </c>
      <c r="E30" s="119">
        <v>110.03086419753211</v>
      </c>
      <c r="F30" s="70" t="s">
        <v>368</v>
      </c>
    </row>
    <row r="31" spans="1:6" x14ac:dyDescent="0.25">
      <c r="A31" t="s">
        <v>377</v>
      </c>
      <c r="B31" s="61">
        <v>44118</v>
      </c>
      <c r="C31" s="118">
        <f t="shared" si="0"/>
        <v>42</v>
      </c>
      <c r="D31">
        <v>26</v>
      </c>
      <c r="E31" s="119">
        <v>137.11538461538464</v>
      </c>
      <c r="F31" s="70" t="s">
        <v>369</v>
      </c>
    </row>
    <row r="32" spans="1:6" x14ac:dyDescent="0.25">
      <c r="A32" t="s">
        <v>377</v>
      </c>
      <c r="B32" s="61">
        <v>44117</v>
      </c>
      <c r="C32" s="118">
        <f t="shared" si="0"/>
        <v>42</v>
      </c>
      <c r="D32">
        <v>26.599999999999454</v>
      </c>
      <c r="E32" s="119">
        <v>121.05263157894986</v>
      </c>
      <c r="F32" s="70" t="s">
        <v>370</v>
      </c>
    </row>
    <row r="33" spans="1:6" x14ac:dyDescent="0.25">
      <c r="A33" t="s">
        <v>377</v>
      </c>
      <c r="B33" s="61">
        <v>44119</v>
      </c>
      <c r="C33" s="118">
        <f t="shared" si="0"/>
        <v>42</v>
      </c>
      <c r="D33">
        <v>61</v>
      </c>
      <c r="E33" s="119">
        <v>141.39344262295083</v>
      </c>
      <c r="F33" s="70" t="s">
        <v>371</v>
      </c>
    </row>
    <row r="34" spans="1:6" x14ac:dyDescent="0.25">
      <c r="A34" t="s">
        <v>377</v>
      </c>
      <c r="B34" s="83">
        <v>44117</v>
      </c>
      <c r="C34" s="118">
        <f t="shared" si="0"/>
        <v>42</v>
      </c>
      <c r="D34">
        <v>26.599999999999454</v>
      </c>
      <c r="E34" s="119">
        <v>121.05263157894986</v>
      </c>
      <c r="F34" s="70" t="s">
        <v>372</v>
      </c>
    </row>
    <row r="35" spans="1:6" x14ac:dyDescent="0.25">
      <c r="A35" t="s">
        <v>377</v>
      </c>
      <c r="B35" s="61">
        <v>44117</v>
      </c>
      <c r="C35" s="118">
        <f t="shared" si="0"/>
        <v>42</v>
      </c>
      <c r="D35">
        <v>33</v>
      </c>
      <c r="E35" s="119">
        <v>104.54545454545453</v>
      </c>
      <c r="F35" s="70" t="s">
        <v>373</v>
      </c>
    </row>
    <row r="36" spans="1:6" x14ac:dyDescent="0.25">
      <c r="A36" t="s">
        <v>377</v>
      </c>
      <c r="B36" s="61">
        <v>44116</v>
      </c>
      <c r="C36" s="118">
        <f t="shared" si="0"/>
        <v>42</v>
      </c>
      <c r="D36">
        <v>24.100000000000364</v>
      </c>
      <c r="E36" s="119">
        <v>109.75103734439666</v>
      </c>
      <c r="F36" s="70" t="s">
        <v>374</v>
      </c>
    </row>
    <row r="37" spans="1:6" x14ac:dyDescent="0.25">
      <c r="A37" t="s">
        <v>377</v>
      </c>
      <c r="B37" s="61">
        <v>44113</v>
      </c>
      <c r="C37" s="118">
        <f t="shared" si="0"/>
        <v>41</v>
      </c>
      <c r="D37">
        <v>17</v>
      </c>
      <c r="E37" s="119">
        <v>108.23529411764707</v>
      </c>
      <c r="F37" s="70" t="s">
        <v>375</v>
      </c>
    </row>
    <row r="38" spans="1:6" x14ac:dyDescent="0.25">
      <c r="A38" t="s">
        <v>377</v>
      </c>
      <c r="B38" s="61">
        <v>44117</v>
      </c>
      <c r="C38" s="118">
        <f t="shared" si="0"/>
        <v>42</v>
      </c>
      <c r="D38">
        <v>19</v>
      </c>
      <c r="E38" s="119">
        <v>163.42105263157896</v>
      </c>
      <c r="F38" s="70" t="s">
        <v>376</v>
      </c>
    </row>
    <row r="39" spans="1:6" x14ac:dyDescent="0.25">
      <c r="A39" t="s">
        <v>377</v>
      </c>
      <c r="B39" s="61">
        <v>44112</v>
      </c>
      <c r="C39" s="118">
        <f t="shared" si="0"/>
        <v>41</v>
      </c>
      <c r="D39">
        <v>26.699999999999818</v>
      </c>
      <c r="E39" s="119">
        <v>116.29213483146148</v>
      </c>
      <c r="F39" s="70" t="s">
        <v>359</v>
      </c>
    </row>
    <row r="40" spans="1:6" x14ac:dyDescent="0.25">
      <c r="A40" t="s">
        <v>377</v>
      </c>
      <c r="B40" s="61">
        <v>44111</v>
      </c>
      <c r="C40" s="118">
        <f t="shared" si="0"/>
        <v>41</v>
      </c>
      <c r="D40">
        <v>37.400000000000546</v>
      </c>
      <c r="E40" s="119">
        <v>138.36898395721724</v>
      </c>
      <c r="F40" s="70" t="s">
        <v>360</v>
      </c>
    </row>
    <row r="41" spans="1:6" x14ac:dyDescent="0.25">
      <c r="A41" t="s">
        <v>377</v>
      </c>
      <c r="B41" s="61">
        <v>44110</v>
      </c>
      <c r="C41" s="118">
        <f t="shared" si="0"/>
        <v>41</v>
      </c>
      <c r="D41">
        <v>28.799999999999272</v>
      </c>
      <c r="E41" s="119">
        <v>95.833333333335759</v>
      </c>
      <c r="F41" s="70" t="s">
        <v>361</v>
      </c>
    </row>
    <row r="42" spans="1:6" x14ac:dyDescent="0.25">
      <c r="A42" t="s">
        <v>377</v>
      </c>
      <c r="B42" s="61">
        <v>44106</v>
      </c>
      <c r="C42" s="118">
        <f t="shared" si="0"/>
        <v>40</v>
      </c>
      <c r="D42">
        <v>25.300000000000182</v>
      </c>
      <c r="E42" s="119">
        <v>81.818181818181216</v>
      </c>
      <c r="F42" s="70" t="s">
        <v>362</v>
      </c>
    </row>
    <row r="43" spans="1:6" x14ac:dyDescent="0.25">
      <c r="A43" t="s">
        <v>377</v>
      </c>
      <c r="B43" s="61">
        <v>44106</v>
      </c>
      <c r="C43" s="118">
        <f t="shared" si="0"/>
        <v>40</v>
      </c>
      <c r="D43">
        <v>4</v>
      </c>
      <c r="E43" s="119">
        <v>143.75000000000003</v>
      </c>
      <c r="F43" s="70" t="s">
        <v>363</v>
      </c>
    </row>
    <row r="44" spans="1:6" x14ac:dyDescent="0.25">
      <c r="A44" t="s">
        <v>377</v>
      </c>
      <c r="B44" s="61">
        <v>44105</v>
      </c>
      <c r="C44" s="118">
        <f t="shared" si="0"/>
        <v>40</v>
      </c>
      <c r="D44">
        <v>9.1999999999998181</v>
      </c>
      <c r="E44" s="119">
        <v>137.50000000000273</v>
      </c>
      <c r="F44" s="70" t="s">
        <v>364</v>
      </c>
    </row>
    <row r="45" spans="1:6" x14ac:dyDescent="0.25">
      <c r="A45" t="s">
        <v>377</v>
      </c>
      <c r="B45" s="61">
        <v>44104</v>
      </c>
      <c r="C45" s="118">
        <f t="shared" si="0"/>
        <v>40</v>
      </c>
      <c r="D45">
        <v>26.699999999999818</v>
      </c>
      <c r="E45" s="119">
        <v>129.21348314606831</v>
      </c>
      <c r="F45" s="70" t="s">
        <v>365</v>
      </c>
    </row>
    <row r="46" spans="1:6" x14ac:dyDescent="0.25">
      <c r="A46" t="s">
        <v>377</v>
      </c>
      <c r="B46" s="61">
        <v>44104</v>
      </c>
      <c r="C46" s="118">
        <f t="shared" si="0"/>
        <v>40</v>
      </c>
      <c r="D46">
        <v>27.600000000000364</v>
      </c>
      <c r="E46" s="119">
        <v>91.666666666665463</v>
      </c>
      <c r="F46" s="70" t="s">
        <v>366</v>
      </c>
    </row>
    <row r="47" spans="1:6" x14ac:dyDescent="0.25">
      <c r="A47" t="s">
        <v>377</v>
      </c>
      <c r="B47" s="61">
        <v>44104</v>
      </c>
      <c r="C47" s="118">
        <f t="shared" si="0"/>
        <v>40</v>
      </c>
      <c r="D47">
        <v>24.199999999999818</v>
      </c>
      <c r="E47" s="119">
        <v>147.314049586778</v>
      </c>
      <c r="F47" s="70" t="s">
        <v>367</v>
      </c>
    </row>
    <row r="48" spans="1:6" x14ac:dyDescent="0.25">
      <c r="A48" t="s">
        <v>377</v>
      </c>
      <c r="B48" s="61">
        <v>44103</v>
      </c>
      <c r="C48" s="118">
        <f t="shared" si="0"/>
        <v>40</v>
      </c>
      <c r="D48">
        <v>14.800000000000182</v>
      </c>
      <c r="E48" s="119">
        <v>124.32432432432282</v>
      </c>
      <c r="F48" s="70" t="s">
        <v>368</v>
      </c>
    </row>
    <row r="49" spans="1:6" x14ac:dyDescent="0.25">
      <c r="A49" t="s">
        <v>377</v>
      </c>
      <c r="B49" s="61">
        <v>44103</v>
      </c>
      <c r="C49" s="118">
        <f t="shared" si="0"/>
        <v>40</v>
      </c>
      <c r="D49">
        <v>14</v>
      </c>
      <c r="E49" s="119">
        <v>131.42857142857144</v>
      </c>
      <c r="F49" s="70" t="s">
        <v>369</v>
      </c>
    </row>
    <row r="50" spans="1:6" x14ac:dyDescent="0.25">
      <c r="A50" t="s">
        <v>377</v>
      </c>
      <c r="B50" s="61">
        <v>44098</v>
      </c>
      <c r="C50" s="118">
        <f t="shared" si="0"/>
        <v>39</v>
      </c>
      <c r="D50">
        <v>38</v>
      </c>
      <c r="E50" s="119">
        <v>111.97368421052629</v>
      </c>
      <c r="F50" s="70" t="s">
        <v>370</v>
      </c>
    </row>
    <row r="51" spans="1:6" x14ac:dyDescent="0.25">
      <c r="A51" t="s">
        <v>377</v>
      </c>
      <c r="B51" s="61">
        <v>44098</v>
      </c>
      <c r="C51" s="118">
        <f t="shared" si="0"/>
        <v>39</v>
      </c>
      <c r="D51">
        <v>23.600000000000364</v>
      </c>
      <c r="E51" s="119">
        <v>146.18644067796387</v>
      </c>
      <c r="F51" s="70" t="s">
        <v>371</v>
      </c>
    </row>
    <row r="52" spans="1:6" x14ac:dyDescent="0.25">
      <c r="A52" t="s">
        <v>377</v>
      </c>
      <c r="B52" s="61">
        <v>44098</v>
      </c>
      <c r="C52" s="118">
        <f t="shared" si="0"/>
        <v>39</v>
      </c>
      <c r="D52">
        <v>14.699999999999818</v>
      </c>
      <c r="E52" s="119">
        <v>101.70068027211011</v>
      </c>
      <c r="F52" s="70" t="s">
        <v>372</v>
      </c>
    </row>
    <row r="53" spans="1:6" x14ac:dyDescent="0.25">
      <c r="A53" t="s">
        <v>377</v>
      </c>
      <c r="B53" s="61">
        <v>44097</v>
      </c>
      <c r="C53" s="118">
        <f t="shared" si="0"/>
        <v>39</v>
      </c>
      <c r="D53">
        <v>15.099999999999454</v>
      </c>
      <c r="E53" s="119">
        <v>137.08609271523682</v>
      </c>
      <c r="F53" s="70" t="s">
        <v>373</v>
      </c>
    </row>
    <row r="54" spans="1:6" x14ac:dyDescent="0.25">
      <c r="A54" t="s">
        <v>377</v>
      </c>
      <c r="B54" s="61">
        <v>44096</v>
      </c>
      <c r="C54" s="118">
        <f t="shared" si="0"/>
        <v>39</v>
      </c>
      <c r="D54">
        <v>15.299999999999272</v>
      </c>
      <c r="E54" s="119">
        <v>120.26143790850242</v>
      </c>
      <c r="F54" s="70" t="s">
        <v>374</v>
      </c>
    </row>
    <row r="55" spans="1:6" x14ac:dyDescent="0.25">
      <c r="A55" t="s">
        <v>377</v>
      </c>
      <c r="B55" s="61">
        <v>44096</v>
      </c>
      <c r="C55" s="118">
        <f t="shared" si="0"/>
        <v>39</v>
      </c>
      <c r="D55">
        <v>16.100000000000364</v>
      </c>
      <c r="E55" s="119">
        <v>135.71428571428268</v>
      </c>
      <c r="F55" s="70" t="s">
        <v>375</v>
      </c>
    </row>
    <row r="56" spans="1:6" x14ac:dyDescent="0.25">
      <c r="A56" t="s">
        <v>377</v>
      </c>
      <c r="B56" s="61">
        <v>44096</v>
      </c>
      <c r="C56" s="118">
        <f t="shared" si="0"/>
        <v>39</v>
      </c>
      <c r="D56">
        <v>7</v>
      </c>
      <c r="E56" s="119">
        <v>164.28571428571425</v>
      </c>
      <c r="F56" s="70" t="s">
        <v>376</v>
      </c>
    </row>
    <row r="57" spans="1:6" x14ac:dyDescent="0.25">
      <c r="A57" t="s">
        <v>377</v>
      </c>
      <c r="B57" s="61">
        <v>44096</v>
      </c>
      <c r="C57" s="118">
        <f t="shared" si="0"/>
        <v>39</v>
      </c>
      <c r="D57">
        <v>25</v>
      </c>
      <c r="E57" s="119">
        <v>147.19999999999999</v>
      </c>
      <c r="F57" s="70" t="s">
        <v>359</v>
      </c>
    </row>
    <row r="58" spans="1:6" x14ac:dyDescent="0.25">
      <c r="A58" t="s">
        <v>377</v>
      </c>
      <c r="B58" s="61">
        <v>44096</v>
      </c>
      <c r="C58" s="118">
        <f t="shared" si="0"/>
        <v>39</v>
      </c>
      <c r="D58">
        <v>48.100000000000364</v>
      </c>
      <c r="E58" s="119">
        <v>93.243243243242532</v>
      </c>
      <c r="F58" s="70" t="s">
        <v>360</v>
      </c>
    </row>
    <row r="59" spans="1:6" x14ac:dyDescent="0.25">
      <c r="A59" t="s">
        <v>377</v>
      </c>
      <c r="B59" s="61">
        <v>44096</v>
      </c>
      <c r="C59" s="118">
        <f t="shared" si="0"/>
        <v>39</v>
      </c>
      <c r="D59">
        <v>48.5</v>
      </c>
      <c r="E59" s="119">
        <v>135.15463917525776</v>
      </c>
      <c r="F59" s="70" t="s">
        <v>361</v>
      </c>
    </row>
    <row r="60" spans="1:6" x14ac:dyDescent="0.25">
      <c r="A60" t="s">
        <v>377</v>
      </c>
      <c r="B60" s="61">
        <v>44095</v>
      </c>
      <c r="C60" s="118">
        <f t="shared" si="0"/>
        <v>39</v>
      </c>
      <c r="D60">
        <v>24.200000000000728</v>
      </c>
      <c r="E60" s="119">
        <v>99.793388429749044</v>
      </c>
      <c r="F60" s="70" t="s">
        <v>362</v>
      </c>
    </row>
    <row r="61" spans="1:6" x14ac:dyDescent="0.25">
      <c r="A61" t="s">
        <v>377</v>
      </c>
      <c r="B61" s="61">
        <v>44092</v>
      </c>
      <c r="C61" s="118">
        <f t="shared" si="0"/>
        <v>38</v>
      </c>
      <c r="D61">
        <v>34</v>
      </c>
      <c r="E61" s="119">
        <v>165.73529411764699</v>
      </c>
      <c r="F61" s="70" t="s">
        <v>363</v>
      </c>
    </row>
    <row r="62" spans="1:6" x14ac:dyDescent="0.25">
      <c r="A62" t="s">
        <v>377</v>
      </c>
      <c r="B62" s="61">
        <v>44091</v>
      </c>
      <c r="C62" s="118">
        <f t="shared" si="0"/>
        <v>38</v>
      </c>
      <c r="D62">
        <v>25.100000000000364</v>
      </c>
      <c r="E62" s="119">
        <v>82.470119521911172</v>
      </c>
      <c r="F62" s="70" t="s">
        <v>364</v>
      </c>
    </row>
    <row r="63" spans="1:6" x14ac:dyDescent="0.25">
      <c r="A63" t="s">
        <v>377</v>
      </c>
      <c r="B63" s="61">
        <v>44091</v>
      </c>
      <c r="C63" s="118">
        <f t="shared" si="0"/>
        <v>38</v>
      </c>
      <c r="D63">
        <v>14.799999999999272</v>
      </c>
      <c r="E63" s="119">
        <v>139.86486486487178</v>
      </c>
      <c r="F63" s="70" t="s">
        <v>365</v>
      </c>
    </row>
    <row r="64" spans="1:6" x14ac:dyDescent="0.25">
      <c r="A64" t="s">
        <v>377</v>
      </c>
      <c r="B64" s="61">
        <v>44090</v>
      </c>
      <c r="C64" s="118">
        <f t="shared" si="0"/>
        <v>38</v>
      </c>
      <c r="D64">
        <v>25.100000000000364</v>
      </c>
      <c r="E64" s="119">
        <v>119.1235059760939</v>
      </c>
      <c r="F64" s="70" t="s">
        <v>366</v>
      </c>
    </row>
    <row r="65" spans="1:6" x14ac:dyDescent="0.25">
      <c r="A65" t="s">
        <v>377</v>
      </c>
      <c r="B65" s="61">
        <v>44090</v>
      </c>
      <c r="C65" s="118">
        <f t="shared" si="0"/>
        <v>38</v>
      </c>
      <c r="D65">
        <v>3.1999999999998181</v>
      </c>
      <c r="E65" s="119">
        <v>179.68750000000998</v>
      </c>
      <c r="F65" s="70" t="s">
        <v>367</v>
      </c>
    </row>
    <row r="66" spans="1:6" x14ac:dyDescent="0.25">
      <c r="A66" t="s">
        <v>377</v>
      </c>
      <c r="B66" s="61">
        <v>44089</v>
      </c>
      <c r="C66" s="118">
        <f t="shared" si="0"/>
        <v>38</v>
      </c>
      <c r="D66">
        <v>16.100000000000364</v>
      </c>
      <c r="E66" s="119">
        <v>99.999999999997755</v>
      </c>
      <c r="F66" s="70" t="s">
        <v>368</v>
      </c>
    </row>
    <row r="67" spans="1:6" x14ac:dyDescent="0.25">
      <c r="A67" t="s">
        <v>377</v>
      </c>
      <c r="B67" s="61">
        <v>44089</v>
      </c>
      <c r="C67" s="118">
        <f t="shared" si="0"/>
        <v>38</v>
      </c>
      <c r="D67">
        <v>6.5999999999994543</v>
      </c>
      <c r="E67" s="119">
        <v>191.66666666668249</v>
      </c>
      <c r="F67" s="70" t="s">
        <v>369</v>
      </c>
    </row>
    <row r="68" spans="1:6" x14ac:dyDescent="0.25">
      <c r="A68" t="s">
        <v>377</v>
      </c>
      <c r="B68" s="61">
        <v>44085</v>
      </c>
      <c r="C68" s="118">
        <f t="shared" ref="C68:C131" si="1">_xlfn.ISOWEEKNUM(B68)</f>
        <v>37</v>
      </c>
      <c r="D68">
        <v>14</v>
      </c>
      <c r="E68" s="119">
        <v>123.21428571428574</v>
      </c>
      <c r="F68" s="70" t="s">
        <v>370</v>
      </c>
    </row>
    <row r="69" spans="1:6" x14ac:dyDescent="0.25">
      <c r="A69" t="s">
        <v>377</v>
      </c>
      <c r="B69" s="61">
        <v>44085</v>
      </c>
      <c r="C69" s="118">
        <f t="shared" si="1"/>
        <v>37</v>
      </c>
      <c r="D69">
        <v>24.199999999999818</v>
      </c>
      <c r="E69" s="119">
        <v>114.04958677686037</v>
      </c>
      <c r="F69" s="70" t="s">
        <v>371</v>
      </c>
    </row>
    <row r="70" spans="1:6" x14ac:dyDescent="0.25">
      <c r="A70" t="s">
        <v>377</v>
      </c>
      <c r="B70" s="61">
        <v>44085</v>
      </c>
      <c r="C70" s="118">
        <f t="shared" si="1"/>
        <v>37</v>
      </c>
      <c r="D70">
        <v>28.5</v>
      </c>
      <c r="E70" s="119">
        <v>125.0877192982456</v>
      </c>
      <c r="F70" s="70" t="s">
        <v>372</v>
      </c>
    </row>
    <row r="71" spans="1:6" x14ac:dyDescent="0.25">
      <c r="A71" t="s">
        <v>377</v>
      </c>
      <c r="B71" s="61">
        <v>44084</v>
      </c>
      <c r="C71" s="118">
        <f t="shared" si="1"/>
        <v>37</v>
      </c>
      <c r="D71">
        <v>66</v>
      </c>
      <c r="E71" s="119">
        <v>109.77272727272727</v>
      </c>
      <c r="F71" s="70" t="s">
        <v>373</v>
      </c>
    </row>
    <row r="72" spans="1:6" x14ac:dyDescent="0.25">
      <c r="A72" t="s">
        <v>377</v>
      </c>
      <c r="B72" s="61">
        <v>44084</v>
      </c>
      <c r="C72" s="118">
        <f t="shared" si="1"/>
        <v>37</v>
      </c>
      <c r="D72">
        <v>42</v>
      </c>
      <c r="E72" s="119">
        <v>128.6904761904762</v>
      </c>
      <c r="F72" s="70" t="s">
        <v>374</v>
      </c>
    </row>
    <row r="73" spans="1:6" x14ac:dyDescent="0.25">
      <c r="A73" t="s">
        <v>377</v>
      </c>
      <c r="B73" s="61">
        <v>44082</v>
      </c>
      <c r="C73" s="118">
        <f t="shared" si="1"/>
        <v>37</v>
      </c>
      <c r="D73">
        <v>28.899999999999636</v>
      </c>
      <c r="E73" s="119">
        <v>175.0865051903136</v>
      </c>
      <c r="F73" s="70" t="s">
        <v>375</v>
      </c>
    </row>
    <row r="74" spans="1:6" x14ac:dyDescent="0.25">
      <c r="A74" t="s">
        <v>377</v>
      </c>
      <c r="B74" s="61">
        <v>44082</v>
      </c>
      <c r="C74" s="118">
        <f t="shared" si="1"/>
        <v>37</v>
      </c>
      <c r="D74">
        <v>41.100000000000364</v>
      </c>
      <c r="E74" s="119">
        <v>100.72992700729837</v>
      </c>
      <c r="F74" s="70" t="s">
        <v>376</v>
      </c>
    </row>
    <row r="75" spans="1:6" x14ac:dyDescent="0.25">
      <c r="A75" t="s">
        <v>377</v>
      </c>
      <c r="B75" s="61">
        <v>44077</v>
      </c>
      <c r="C75" s="118">
        <f t="shared" si="1"/>
        <v>36</v>
      </c>
      <c r="D75">
        <v>23.199999999999818</v>
      </c>
      <c r="E75" s="119">
        <v>109.05172413793191</v>
      </c>
      <c r="F75" s="70" t="s">
        <v>359</v>
      </c>
    </row>
    <row r="76" spans="1:6" x14ac:dyDescent="0.25">
      <c r="A76" t="s">
        <v>377</v>
      </c>
      <c r="B76" s="61">
        <v>44076</v>
      </c>
      <c r="C76" s="118">
        <f t="shared" si="1"/>
        <v>36</v>
      </c>
      <c r="D76">
        <v>22</v>
      </c>
      <c r="E76" s="119">
        <v>114.99999999999999</v>
      </c>
      <c r="F76" s="70" t="s">
        <v>360</v>
      </c>
    </row>
    <row r="77" spans="1:6" x14ac:dyDescent="0.25">
      <c r="A77" t="s">
        <v>377</v>
      </c>
      <c r="B77" s="61">
        <v>44075</v>
      </c>
      <c r="C77" s="118">
        <f t="shared" si="1"/>
        <v>36</v>
      </c>
      <c r="D77">
        <v>25</v>
      </c>
      <c r="E77" s="119">
        <v>114.99999999999999</v>
      </c>
      <c r="F77" s="70" t="s">
        <v>361</v>
      </c>
    </row>
    <row r="78" spans="1:6" x14ac:dyDescent="0.25">
      <c r="A78" t="s">
        <v>377</v>
      </c>
      <c r="B78" s="59">
        <v>44075</v>
      </c>
      <c r="C78" s="118">
        <f t="shared" si="1"/>
        <v>36</v>
      </c>
      <c r="D78">
        <v>26</v>
      </c>
      <c r="E78" s="119">
        <v>115</v>
      </c>
      <c r="F78" s="70" t="s">
        <v>362</v>
      </c>
    </row>
    <row r="79" spans="1:6" x14ac:dyDescent="0.25">
      <c r="A79" t="s">
        <v>377</v>
      </c>
      <c r="B79" s="61">
        <v>44071</v>
      </c>
      <c r="C79" s="118">
        <f t="shared" si="1"/>
        <v>35</v>
      </c>
      <c r="D79">
        <v>29</v>
      </c>
      <c r="E79" s="119">
        <v>115.00000000000001</v>
      </c>
      <c r="F79" s="70" t="s">
        <v>363</v>
      </c>
    </row>
    <row r="80" spans="1:6" x14ac:dyDescent="0.25">
      <c r="A80" t="s">
        <v>377</v>
      </c>
      <c r="B80" s="61">
        <v>44071</v>
      </c>
      <c r="C80" s="118">
        <f t="shared" si="1"/>
        <v>35</v>
      </c>
      <c r="D80">
        <v>14</v>
      </c>
      <c r="E80" s="119">
        <v>115.00000000000001</v>
      </c>
      <c r="F80" s="70" t="s">
        <v>364</v>
      </c>
    </row>
    <row r="81" spans="1:6" x14ac:dyDescent="0.25">
      <c r="A81" t="s">
        <v>377</v>
      </c>
      <c r="B81" s="61">
        <v>44070</v>
      </c>
      <c r="C81" s="118">
        <f t="shared" si="1"/>
        <v>35</v>
      </c>
      <c r="D81">
        <v>42.299999999999272</v>
      </c>
      <c r="E81" s="119">
        <v>114.18439716312255</v>
      </c>
      <c r="F81" s="70" t="s">
        <v>365</v>
      </c>
    </row>
    <row r="82" spans="1:6" x14ac:dyDescent="0.25">
      <c r="A82" t="s">
        <v>377</v>
      </c>
      <c r="B82" s="61">
        <v>44069</v>
      </c>
      <c r="C82" s="118">
        <f t="shared" si="1"/>
        <v>35</v>
      </c>
      <c r="D82">
        <v>28.5</v>
      </c>
      <c r="E82" s="119">
        <v>117.01754385964914</v>
      </c>
      <c r="F82" s="70" t="s">
        <v>366</v>
      </c>
    </row>
    <row r="83" spans="1:6" x14ac:dyDescent="0.25">
      <c r="A83" t="s">
        <v>377</v>
      </c>
      <c r="B83" s="61">
        <v>44069</v>
      </c>
      <c r="C83" s="118">
        <f t="shared" si="1"/>
        <v>35</v>
      </c>
      <c r="D83">
        <v>25.899999999999636</v>
      </c>
      <c r="E83" s="119">
        <v>119.88416988417157</v>
      </c>
      <c r="F83" s="70" t="s">
        <v>367</v>
      </c>
    </row>
    <row r="84" spans="1:6" x14ac:dyDescent="0.25">
      <c r="A84" t="s">
        <v>377</v>
      </c>
      <c r="B84" s="61">
        <v>44068</v>
      </c>
      <c r="C84" s="118">
        <f t="shared" si="1"/>
        <v>35</v>
      </c>
      <c r="D84">
        <v>13.199999999999818</v>
      </c>
      <c r="E84" s="119">
        <v>52.272727272727941</v>
      </c>
      <c r="F84" s="70" t="s">
        <v>368</v>
      </c>
    </row>
    <row r="85" spans="1:6" x14ac:dyDescent="0.25">
      <c r="A85" t="s">
        <v>377</v>
      </c>
      <c r="B85" s="61">
        <v>44068</v>
      </c>
      <c r="C85" s="118">
        <f t="shared" si="1"/>
        <v>35</v>
      </c>
      <c r="D85">
        <v>24.300000000000182</v>
      </c>
      <c r="E85" s="119">
        <v>123.04526748971105</v>
      </c>
      <c r="F85" s="70" t="s">
        <v>369</v>
      </c>
    </row>
    <row r="86" spans="1:6" x14ac:dyDescent="0.25">
      <c r="A86" t="s">
        <v>377</v>
      </c>
      <c r="B86" s="61">
        <v>44068</v>
      </c>
      <c r="C86" s="118">
        <f t="shared" si="1"/>
        <v>35</v>
      </c>
      <c r="D86">
        <v>70</v>
      </c>
      <c r="E86" s="119">
        <v>121.57142857142857</v>
      </c>
      <c r="F86" s="70" t="s">
        <v>370</v>
      </c>
    </row>
    <row r="87" spans="1:6" x14ac:dyDescent="0.25">
      <c r="A87" t="s">
        <v>377</v>
      </c>
      <c r="B87" s="61">
        <v>44064</v>
      </c>
      <c r="C87" s="118">
        <f t="shared" si="1"/>
        <v>34</v>
      </c>
      <c r="D87">
        <v>47</v>
      </c>
      <c r="E87" s="119">
        <v>129.68085106382978</v>
      </c>
      <c r="F87" s="70" t="s">
        <v>371</v>
      </c>
    </row>
    <row r="88" spans="1:6" x14ac:dyDescent="0.25">
      <c r="A88" t="s">
        <v>377</v>
      </c>
      <c r="B88" s="61">
        <v>44064</v>
      </c>
      <c r="C88" s="118">
        <f t="shared" si="1"/>
        <v>34</v>
      </c>
      <c r="D88">
        <v>29</v>
      </c>
      <c r="E88" s="119">
        <v>95.172413793103445</v>
      </c>
      <c r="F88" s="70" t="s">
        <v>372</v>
      </c>
    </row>
    <row r="89" spans="1:6" x14ac:dyDescent="0.25">
      <c r="A89" t="s">
        <v>377</v>
      </c>
      <c r="B89" s="61">
        <v>44063</v>
      </c>
      <c r="C89" s="118">
        <f t="shared" si="1"/>
        <v>34</v>
      </c>
      <c r="D89">
        <v>58.199999999999818</v>
      </c>
      <c r="E89" s="119">
        <v>128.4364261168389</v>
      </c>
      <c r="F89" s="70" t="s">
        <v>373</v>
      </c>
    </row>
    <row r="90" spans="1:6" x14ac:dyDescent="0.25">
      <c r="A90" t="s">
        <v>377</v>
      </c>
      <c r="B90" s="61">
        <v>44062</v>
      </c>
      <c r="C90" s="118">
        <f t="shared" si="1"/>
        <v>34</v>
      </c>
      <c r="D90">
        <v>25.399999999999636</v>
      </c>
      <c r="E90" s="119">
        <v>99.606299212599865</v>
      </c>
      <c r="F90" s="70" t="s">
        <v>374</v>
      </c>
    </row>
    <row r="91" spans="1:6" x14ac:dyDescent="0.25">
      <c r="A91" t="s">
        <v>377</v>
      </c>
      <c r="B91" s="61">
        <v>44062</v>
      </c>
      <c r="C91" s="118">
        <f t="shared" si="1"/>
        <v>34</v>
      </c>
      <c r="D91">
        <v>39</v>
      </c>
      <c r="E91" s="119">
        <v>115</v>
      </c>
      <c r="F91" s="70" t="s">
        <v>375</v>
      </c>
    </row>
    <row r="92" spans="1:6" x14ac:dyDescent="0.25">
      <c r="A92" t="s">
        <v>377</v>
      </c>
      <c r="B92" s="61">
        <v>44062</v>
      </c>
      <c r="C92" s="118">
        <f t="shared" si="1"/>
        <v>34</v>
      </c>
      <c r="D92">
        <v>46</v>
      </c>
      <c r="E92" s="119">
        <v>122.5</v>
      </c>
      <c r="F92" s="70" t="s">
        <v>376</v>
      </c>
    </row>
    <row r="93" spans="1:6" x14ac:dyDescent="0.25">
      <c r="A93" t="s">
        <v>377</v>
      </c>
      <c r="B93" s="61">
        <v>44061</v>
      </c>
      <c r="C93" s="118">
        <f t="shared" si="1"/>
        <v>34</v>
      </c>
      <c r="D93">
        <v>40</v>
      </c>
      <c r="E93" s="119">
        <v>106.375</v>
      </c>
      <c r="F93" s="70" t="s">
        <v>359</v>
      </c>
    </row>
    <row r="94" spans="1:6" x14ac:dyDescent="0.25">
      <c r="A94" t="s">
        <v>377</v>
      </c>
      <c r="B94" s="61">
        <v>44043</v>
      </c>
      <c r="C94" s="118">
        <f t="shared" si="1"/>
        <v>31</v>
      </c>
      <c r="D94">
        <v>23</v>
      </c>
      <c r="E94" s="119">
        <v>110</v>
      </c>
      <c r="F94" s="70" t="s">
        <v>360</v>
      </c>
    </row>
    <row r="95" spans="1:6" x14ac:dyDescent="0.25">
      <c r="A95" t="s">
        <v>377</v>
      </c>
      <c r="B95" s="61">
        <v>44042</v>
      </c>
      <c r="C95" s="118">
        <f t="shared" si="1"/>
        <v>31</v>
      </c>
      <c r="D95">
        <v>26</v>
      </c>
      <c r="E95" s="119">
        <v>97.307692307692292</v>
      </c>
      <c r="F95" s="70" t="s">
        <v>361</v>
      </c>
    </row>
    <row r="96" spans="1:6" x14ac:dyDescent="0.25">
      <c r="A96" t="s">
        <v>377</v>
      </c>
      <c r="B96" s="61">
        <v>44039</v>
      </c>
      <c r="C96" s="118">
        <f t="shared" si="1"/>
        <v>31</v>
      </c>
      <c r="D96">
        <v>50</v>
      </c>
      <c r="E96" s="119">
        <v>112.69999999999999</v>
      </c>
      <c r="F96" s="70" t="s">
        <v>362</v>
      </c>
    </row>
    <row r="97" spans="1:6" x14ac:dyDescent="0.25">
      <c r="A97" t="s">
        <v>377</v>
      </c>
      <c r="B97" s="61">
        <v>44039</v>
      </c>
      <c r="C97" s="118">
        <f t="shared" si="1"/>
        <v>31</v>
      </c>
      <c r="D97">
        <v>29</v>
      </c>
      <c r="E97" s="119">
        <v>107.06896551724139</v>
      </c>
      <c r="F97" s="70" t="s">
        <v>363</v>
      </c>
    </row>
    <row r="98" spans="1:6" x14ac:dyDescent="0.25">
      <c r="A98" t="s">
        <v>377</v>
      </c>
      <c r="B98" s="61">
        <v>44039</v>
      </c>
      <c r="C98" s="118">
        <f t="shared" si="1"/>
        <v>31</v>
      </c>
      <c r="D98">
        <v>24</v>
      </c>
      <c r="E98" s="119">
        <v>105.41666666666666</v>
      </c>
      <c r="F98" s="70" t="s">
        <v>364</v>
      </c>
    </row>
    <row r="99" spans="1:6" x14ac:dyDescent="0.25">
      <c r="A99" t="s">
        <v>377</v>
      </c>
      <c r="B99" s="61">
        <v>44039</v>
      </c>
      <c r="C99" s="118">
        <f t="shared" si="1"/>
        <v>31</v>
      </c>
      <c r="D99">
        <v>29</v>
      </c>
      <c r="E99" s="119">
        <v>103.10344827586206</v>
      </c>
      <c r="F99" s="70" t="s">
        <v>365</v>
      </c>
    </row>
    <row r="100" spans="1:6" x14ac:dyDescent="0.25">
      <c r="A100" t="s">
        <v>377</v>
      </c>
      <c r="B100" s="61">
        <v>44039</v>
      </c>
      <c r="C100" s="118">
        <f t="shared" si="1"/>
        <v>31</v>
      </c>
      <c r="D100">
        <v>27</v>
      </c>
      <c r="E100" s="119">
        <v>110.74074074074075</v>
      </c>
      <c r="F100" s="70" t="s">
        <v>366</v>
      </c>
    </row>
    <row r="101" spans="1:6" x14ac:dyDescent="0.25">
      <c r="A101" t="s">
        <v>377</v>
      </c>
      <c r="B101" s="61">
        <v>44039</v>
      </c>
      <c r="C101" s="118">
        <f t="shared" si="1"/>
        <v>31</v>
      </c>
      <c r="D101">
        <v>25</v>
      </c>
      <c r="E101" s="119">
        <v>115</v>
      </c>
      <c r="F101" s="70" t="s">
        <v>367</v>
      </c>
    </row>
    <row r="102" spans="1:6" x14ac:dyDescent="0.25">
      <c r="A102" t="s">
        <v>377</v>
      </c>
      <c r="B102" s="61">
        <v>44039</v>
      </c>
      <c r="C102" s="118">
        <f t="shared" si="1"/>
        <v>31</v>
      </c>
      <c r="D102">
        <v>25</v>
      </c>
      <c r="E102" s="119">
        <v>105.79999999999998</v>
      </c>
      <c r="F102" s="70" t="s">
        <v>368</v>
      </c>
    </row>
    <row r="103" spans="1:6" x14ac:dyDescent="0.25">
      <c r="A103" t="s">
        <v>377</v>
      </c>
      <c r="B103" s="61">
        <v>44039</v>
      </c>
      <c r="C103" s="118">
        <f t="shared" si="1"/>
        <v>31</v>
      </c>
      <c r="D103">
        <v>46</v>
      </c>
      <c r="E103" s="119">
        <v>100</v>
      </c>
      <c r="F103" s="70" t="s">
        <v>369</v>
      </c>
    </row>
    <row r="104" spans="1:6" x14ac:dyDescent="0.25">
      <c r="A104" t="s">
        <v>377</v>
      </c>
      <c r="B104" s="61">
        <v>44036</v>
      </c>
      <c r="C104" s="118">
        <f t="shared" si="1"/>
        <v>30</v>
      </c>
      <c r="D104">
        <v>25</v>
      </c>
      <c r="E104" s="119">
        <v>133.4</v>
      </c>
      <c r="F104" s="70" t="s">
        <v>370</v>
      </c>
    </row>
    <row r="105" spans="1:6" x14ac:dyDescent="0.25">
      <c r="A105" t="s">
        <v>377</v>
      </c>
      <c r="B105" s="61">
        <v>44036</v>
      </c>
      <c r="C105" s="118">
        <f t="shared" si="1"/>
        <v>30</v>
      </c>
      <c r="D105">
        <v>42</v>
      </c>
      <c r="E105" s="119">
        <v>115</v>
      </c>
      <c r="F105" s="70" t="s">
        <v>371</v>
      </c>
    </row>
    <row r="106" spans="1:6" x14ac:dyDescent="0.25">
      <c r="A106" t="s">
        <v>377</v>
      </c>
      <c r="B106" s="61">
        <v>44036</v>
      </c>
      <c r="C106" s="118">
        <f t="shared" si="1"/>
        <v>30</v>
      </c>
      <c r="D106">
        <v>29</v>
      </c>
      <c r="E106" s="119">
        <v>122.93103448275863</v>
      </c>
      <c r="F106" s="70" t="s">
        <v>372</v>
      </c>
    </row>
    <row r="107" spans="1:6" x14ac:dyDescent="0.25">
      <c r="A107" t="s">
        <v>377</v>
      </c>
      <c r="B107" s="61">
        <v>44036</v>
      </c>
      <c r="C107" s="118">
        <f t="shared" si="1"/>
        <v>30</v>
      </c>
      <c r="D107">
        <v>29</v>
      </c>
      <c r="E107" s="119">
        <v>115.00000000000001</v>
      </c>
      <c r="F107" s="70" t="s">
        <v>373</v>
      </c>
    </row>
    <row r="108" spans="1:6" x14ac:dyDescent="0.25">
      <c r="A108" t="s">
        <v>377</v>
      </c>
      <c r="B108" s="61">
        <v>44035</v>
      </c>
      <c r="C108" s="118">
        <f t="shared" si="1"/>
        <v>30</v>
      </c>
      <c r="D108">
        <v>37</v>
      </c>
      <c r="E108" s="119">
        <v>101.03359173126661</v>
      </c>
      <c r="F108" s="70" t="s">
        <v>374</v>
      </c>
    </row>
    <row r="109" spans="1:6" x14ac:dyDescent="0.25">
      <c r="A109" t="s">
        <v>377</v>
      </c>
      <c r="B109" s="61">
        <v>44033</v>
      </c>
      <c r="C109" s="118">
        <f t="shared" si="1"/>
        <v>30</v>
      </c>
      <c r="D109">
        <v>31</v>
      </c>
      <c r="E109" s="119">
        <v>111.29032258064518</v>
      </c>
      <c r="F109" s="70" t="s">
        <v>375</v>
      </c>
    </row>
    <row r="110" spans="1:6" x14ac:dyDescent="0.25">
      <c r="A110" t="s">
        <v>377</v>
      </c>
      <c r="B110" s="61">
        <v>44033</v>
      </c>
      <c r="C110" s="118">
        <f t="shared" si="1"/>
        <v>30</v>
      </c>
      <c r="D110">
        <v>28</v>
      </c>
      <c r="E110" s="119">
        <v>119.10714285714288</v>
      </c>
      <c r="F110" s="70" t="s">
        <v>376</v>
      </c>
    </row>
    <row r="111" spans="1:6" x14ac:dyDescent="0.25">
      <c r="A111" t="s">
        <v>377</v>
      </c>
      <c r="B111" s="61">
        <v>44033</v>
      </c>
      <c r="C111" s="118">
        <f t="shared" si="1"/>
        <v>30</v>
      </c>
      <c r="D111">
        <v>38.699999999999818</v>
      </c>
      <c r="E111" s="119">
        <v>101.03359173126661</v>
      </c>
      <c r="F111" s="70" t="s">
        <v>359</v>
      </c>
    </row>
    <row r="112" spans="1:6" x14ac:dyDescent="0.25">
      <c r="A112" t="s">
        <v>377</v>
      </c>
      <c r="B112" s="61">
        <v>44033</v>
      </c>
      <c r="C112" s="118">
        <f t="shared" si="1"/>
        <v>30</v>
      </c>
      <c r="D112">
        <v>25.100000000000364</v>
      </c>
      <c r="E112" s="119">
        <v>114.54183266932105</v>
      </c>
      <c r="F112" s="70" t="s">
        <v>360</v>
      </c>
    </row>
    <row r="113" spans="1:6" x14ac:dyDescent="0.25">
      <c r="A113" t="s">
        <v>377</v>
      </c>
      <c r="B113" s="61">
        <v>44033</v>
      </c>
      <c r="C113" s="118">
        <f t="shared" si="1"/>
        <v>30</v>
      </c>
      <c r="D113">
        <v>23.399999999999636</v>
      </c>
      <c r="E113" s="119">
        <v>122.86324786324977</v>
      </c>
      <c r="F113" s="70" t="s">
        <v>361</v>
      </c>
    </row>
    <row r="114" spans="1:6" x14ac:dyDescent="0.25">
      <c r="A114" t="s">
        <v>377</v>
      </c>
      <c r="B114" s="61">
        <v>44032</v>
      </c>
      <c r="C114" s="118">
        <f t="shared" si="1"/>
        <v>30</v>
      </c>
      <c r="D114">
        <v>47.800000000000182</v>
      </c>
      <c r="E114" s="119">
        <v>103.4518828451879</v>
      </c>
      <c r="F114" s="70" t="s">
        <v>362</v>
      </c>
    </row>
    <row r="115" spans="1:6" x14ac:dyDescent="0.25">
      <c r="A115" t="s">
        <v>377</v>
      </c>
      <c r="B115" s="61">
        <v>44032</v>
      </c>
      <c r="C115" s="118">
        <f t="shared" si="1"/>
        <v>30</v>
      </c>
      <c r="D115">
        <v>32.899999999999636</v>
      </c>
      <c r="E115" s="119">
        <v>108.35866261398296</v>
      </c>
      <c r="F115" s="70" t="s">
        <v>363</v>
      </c>
    </row>
    <row r="116" spans="1:6" x14ac:dyDescent="0.25">
      <c r="A116" t="s">
        <v>377</v>
      </c>
      <c r="B116" s="61">
        <v>44032</v>
      </c>
      <c r="C116" s="118">
        <f t="shared" si="1"/>
        <v>30</v>
      </c>
      <c r="D116">
        <v>47.5</v>
      </c>
      <c r="E116" s="119">
        <v>135.57894736842104</v>
      </c>
      <c r="F116" s="70" t="s">
        <v>364</v>
      </c>
    </row>
    <row r="117" spans="1:6" x14ac:dyDescent="0.25">
      <c r="A117" t="s">
        <v>377</v>
      </c>
      <c r="B117" s="61">
        <v>44029</v>
      </c>
      <c r="C117" s="118">
        <f t="shared" si="1"/>
        <v>29</v>
      </c>
      <c r="D117">
        <v>44.300000000000182</v>
      </c>
      <c r="E117" s="119">
        <v>103.83747178329529</v>
      </c>
      <c r="F117" s="70" t="s">
        <v>365</v>
      </c>
    </row>
    <row r="118" spans="1:6" x14ac:dyDescent="0.25">
      <c r="A118" t="s">
        <v>377</v>
      </c>
      <c r="B118" s="61">
        <v>44029</v>
      </c>
      <c r="C118" s="118">
        <f t="shared" si="1"/>
        <v>29</v>
      </c>
      <c r="D118">
        <v>27.300000000000182</v>
      </c>
      <c r="E118" s="119">
        <v>117.94871794871715</v>
      </c>
      <c r="F118" s="70" t="s">
        <v>366</v>
      </c>
    </row>
    <row r="119" spans="1:6" x14ac:dyDescent="0.25">
      <c r="A119" t="s">
        <v>377</v>
      </c>
      <c r="B119" s="61">
        <v>44029</v>
      </c>
      <c r="C119" s="118">
        <f t="shared" si="1"/>
        <v>29</v>
      </c>
      <c r="D119">
        <v>25</v>
      </c>
      <c r="E119" s="119">
        <v>115</v>
      </c>
      <c r="F119" s="70" t="s">
        <v>367</v>
      </c>
    </row>
    <row r="120" spans="1:6" x14ac:dyDescent="0.25">
      <c r="A120" t="s">
        <v>377</v>
      </c>
      <c r="B120" s="61">
        <v>44028</v>
      </c>
      <c r="C120" s="118">
        <f t="shared" si="1"/>
        <v>29</v>
      </c>
      <c r="D120">
        <v>40</v>
      </c>
      <c r="E120" s="119">
        <v>106.375</v>
      </c>
      <c r="F120" s="70" t="s">
        <v>368</v>
      </c>
    </row>
    <row r="121" spans="1:6" x14ac:dyDescent="0.25">
      <c r="A121" t="s">
        <v>377</v>
      </c>
      <c r="B121" s="61">
        <v>44028</v>
      </c>
      <c r="C121" s="118">
        <f t="shared" si="1"/>
        <v>29</v>
      </c>
      <c r="D121">
        <v>26.899999999999636</v>
      </c>
      <c r="E121" s="119">
        <v>106.8773234200758</v>
      </c>
      <c r="F121" s="70" t="s">
        <v>369</v>
      </c>
    </row>
    <row r="122" spans="1:6" x14ac:dyDescent="0.25">
      <c r="A122" t="s">
        <v>377</v>
      </c>
      <c r="B122" s="61">
        <v>44028</v>
      </c>
      <c r="C122" s="118">
        <f t="shared" si="1"/>
        <v>29</v>
      </c>
      <c r="D122">
        <v>28</v>
      </c>
      <c r="E122" s="119">
        <v>106.78571428571429</v>
      </c>
      <c r="F122" s="70" t="s">
        <v>370</v>
      </c>
    </row>
    <row r="123" spans="1:6" x14ac:dyDescent="0.25">
      <c r="A123" t="s">
        <v>377</v>
      </c>
      <c r="B123" s="61">
        <v>44028</v>
      </c>
      <c r="C123" s="118">
        <f t="shared" si="1"/>
        <v>29</v>
      </c>
      <c r="D123">
        <v>35</v>
      </c>
      <c r="E123" s="119">
        <v>101.85714285714286</v>
      </c>
      <c r="F123" s="70" t="s">
        <v>371</v>
      </c>
    </row>
    <row r="124" spans="1:6" x14ac:dyDescent="0.25">
      <c r="A124" t="s">
        <v>377</v>
      </c>
      <c r="B124" s="61">
        <v>44028</v>
      </c>
      <c r="C124" s="118">
        <f t="shared" si="1"/>
        <v>29</v>
      </c>
      <c r="D124">
        <v>26</v>
      </c>
      <c r="E124" s="119">
        <v>163.65384615384616</v>
      </c>
      <c r="F124" s="70" t="s">
        <v>372</v>
      </c>
    </row>
    <row r="125" spans="1:6" x14ac:dyDescent="0.25">
      <c r="A125" t="s">
        <v>377</v>
      </c>
      <c r="B125" s="61">
        <v>44027</v>
      </c>
      <c r="C125" s="118">
        <f t="shared" si="1"/>
        <v>29</v>
      </c>
      <c r="D125">
        <v>29</v>
      </c>
      <c r="E125" s="119">
        <v>79.310344827586178</v>
      </c>
      <c r="F125" s="70" t="s">
        <v>373</v>
      </c>
    </row>
    <row r="126" spans="1:6" x14ac:dyDescent="0.25">
      <c r="A126" t="s">
        <v>377</v>
      </c>
      <c r="B126" s="61">
        <v>44027</v>
      </c>
      <c r="C126" s="118">
        <f t="shared" si="1"/>
        <v>29</v>
      </c>
      <c r="D126">
        <v>37</v>
      </c>
      <c r="E126" s="119">
        <v>114.99999999999999</v>
      </c>
      <c r="F126" s="70" t="s">
        <v>374</v>
      </c>
    </row>
    <row r="127" spans="1:6" x14ac:dyDescent="0.25">
      <c r="A127" t="s">
        <v>377</v>
      </c>
      <c r="B127" s="61">
        <v>44025</v>
      </c>
      <c r="C127" s="118">
        <f t="shared" si="1"/>
        <v>29</v>
      </c>
      <c r="D127">
        <v>21.5</v>
      </c>
      <c r="E127" s="119">
        <v>149.76744186046511</v>
      </c>
      <c r="F127" s="70" t="s">
        <v>375</v>
      </c>
    </row>
    <row r="128" spans="1:6" x14ac:dyDescent="0.25">
      <c r="A128" t="s">
        <v>377</v>
      </c>
      <c r="B128" s="61">
        <v>44025</v>
      </c>
      <c r="C128" s="118">
        <f t="shared" si="1"/>
        <v>29</v>
      </c>
      <c r="D128">
        <v>29.699999999999818</v>
      </c>
      <c r="E128" s="119">
        <v>104.5454545454552</v>
      </c>
      <c r="F128" s="70" t="s">
        <v>376</v>
      </c>
    </row>
    <row r="129" spans="1:6" x14ac:dyDescent="0.25">
      <c r="A129" t="s">
        <v>377</v>
      </c>
      <c r="B129" s="61">
        <v>44025</v>
      </c>
      <c r="C129" s="118">
        <f t="shared" si="1"/>
        <v>29</v>
      </c>
      <c r="D129">
        <v>30.600000000000364</v>
      </c>
      <c r="E129" s="119">
        <v>97.712418300652445</v>
      </c>
      <c r="F129" s="70" t="s">
        <v>359</v>
      </c>
    </row>
    <row r="130" spans="1:6" x14ac:dyDescent="0.25">
      <c r="A130" t="s">
        <v>377</v>
      </c>
      <c r="B130" s="61">
        <v>44025</v>
      </c>
      <c r="C130" s="118">
        <f t="shared" si="1"/>
        <v>29</v>
      </c>
      <c r="D130">
        <v>23.399999999999636</v>
      </c>
      <c r="E130" s="119">
        <v>113.03418803418977</v>
      </c>
      <c r="F130" s="70" t="s">
        <v>360</v>
      </c>
    </row>
    <row r="131" spans="1:6" x14ac:dyDescent="0.25">
      <c r="A131" t="s">
        <v>377</v>
      </c>
      <c r="B131" s="61">
        <v>44025</v>
      </c>
      <c r="C131" s="118">
        <f t="shared" si="1"/>
        <v>29</v>
      </c>
      <c r="D131">
        <v>30.600000000000364</v>
      </c>
      <c r="E131" s="119">
        <v>97.712418300652445</v>
      </c>
      <c r="F131" s="70" t="s">
        <v>361</v>
      </c>
    </row>
    <row r="132" spans="1:6" x14ac:dyDescent="0.25">
      <c r="A132" t="s">
        <v>377</v>
      </c>
      <c r="B132" s="61">
        <v>44025</v>
      </c>
      <c r="C132" s="118">
        <f t="shared" ref="C132:C195" si="2">_xlfn.ISOWEEKNUM(B132)</f>
        <v>29</v>
      </c>
      <c r="D132">
        <v>29.699999999999818</v>
      </c>
      <c r="E132" s="119">
        <v>104.5454545454552</v>
      </c>
      <c r="F132" s="70" t="s">
        <v>362</v>
      </c>
    </row>
    <row r="133" spans="1:6" x14ac:dyDescent="0.25">
      <c r="A133" t="s">
        <v>377</v>
      </c>
      <c r="B133" s="61">
        <v>44022</v>
      </c>
      <c r="C133" s="118">
        <f t="shared" si="2"/>
        <v>28</v>
      </c>
      <c r="D133">
        <v>36</v>
      </c>
      <c r="E133" s="119">
        <v>115</v>
      </c>
      <c r="F133" s="70" t="s">
        <v>363</v>
      </c>
    </row>
    <row r="134" spans="1:6" x14ac:dyDescent="0.25">
      <c r="A134" t="s">
        <v>377</v>
      </c>
      <c r="B134" s="61">
        <v>44022</v>
      </c>
      <c r="C134" s="118">
        <f t="shared" si="2"/>
        <v>28</v>
      </c>
      <c r="D134">
        <v>47.399999999999636</v>
      </c>
      <c r="E134" s="119">
        <v>143.14345991561294</v>
      </c>
      <c r="F134" s="70" t="s">
        <v>364</v>
      </c>
    </row>
    <row r="135" spans="1:6" x14ac:dyDescent="0.25">
      <c r="A135" t="s">
        <v>377</v>
      </c>
      <c r="B135" s="61">
        <v>44021</v>
      </c>
      <c r="C135" s="118">
        <f t="shared" si="2"/>
        <v>28</v>
      </c>
      <c r="D135">
        <v>25.699999999999818</v>
      </c>
      <c r="E135" s="119">
        <v>116.3424124513627</v>
      </c>
      <c r="F135" s="70" t="s">
        <v>365</v>
      </c>
    </row>
    <row r="136" spans="1:6" x14ac:dyDescent="0.25">
      <c r="A136" t="s">
        <v>377</v>
      </c>
      <c r="B136" s="61">
        <v>44021</v>
      </c>
      <c r="C136" s="118">
        <f t="shared" si="2"/>
        <v>28</v>
      </c>
      <c r="D136">
        <v>51.400000000000091</v>
      </c>
      <c r="E136" s="119">
        <v>118.57976653696478</v>
      </c>
      <c r="F136" s="70" t="s">
        <v>366</v>
      </c>
    </row>
    <row r="137" spans="1:6" x14ac:dyDescent="0.25">
      <c r="A137" t="s">
        <v>377</v>
      </c>
      <c r="B137" s="61">
        <v>44021</v>
      </c>
      <c r="C137" s="118">
        <f t="shared" si="2"/>
        <v>28</v>
      </c>
      <c r="D137">
        <v>38.500000000000455</v>
      </c>
      <c r="E137" s="119">
        <v>98.571428571427418</v>
      </c>
      <c r="F137" s="70" t="s">
        <v>367</v>
      </c>
    </row>
    <row r="138" spans="1:6" x14ac:dyDescent="0.25">
      <c r="A138" t="s">
        <v>377</v>
      </c>
      <c r="B138" s="1">
        <v>44020</v>
      </c>
      <c r="C138" s="118">
        <f t="shared" si="2"/>
        <v>28</v>
      </c>
      <c r="D138">
        <v>27</v>
      </c>
      <c r="E138" s="119">
        <v>102.22222222222221</v>
      </c>
      <c r="F138" s="70" t="s">
        <v>368</v>
      </c>
    </row>
    <row r="139" spans="1:6" x14ac:dyDescent="0.25">
      <c r="A139" t="s">
        <v>377</v>
      </c>
      <c r="B139" s="61">
        <v>44020</v>
      </c>
      <c r="C139" s="118">
        <f t="shared" si="2"/>
        <v>28</v>
      </c>
      <c r="D139">
        <v>52.300000000000182</v>
      </c>
      <c r="E139" s="119">
        <v>103.34608030592699</v>
      </c>
      <c r="F139" s="70" t="s">
        <v>369</v>
      </c>
    </row>
    <row r="140" spans="1:6" x14ac:dyDescent="0.25">
      <c r="A140" t="s">
        <v>377</v>
      </c>
      <c r="B140" s="1">
        <v>44020</v>
      </c>
      <c r="C140" s="118">
        <f t="shared" si="2"/>
        <v>28</v>
      </c>
      <c r="D140">
        <v>27</v>
      </c>
      <c r="E140" s="119">
        <v>106.48148148148148</v>
      </c>
      <c r="F140" s="70" t="s">
        <v>370</v>
      </c>
    </row>
    <row r="141" spans="1:6" x14ac:dyDescent="0.25">
      <c r="A141" t="s">
        <v>377</v>
      </c>
      <c r="B141" s="61">
        <v>44020</v>
      </c>
      <c r="C141" s="118">
        <f t="shared" si="2"/>
        <v>28</v>
      </c>
      <c r="D141">
        <v>25</v>
      </c>
      <c r="E141" s="119">
        <v>101.20000000000002</v>
      </c>
      <c r="F141" s="70" t="s">
        <v>371</v>
      </c>
    </row>
    <row r="142" spans="1:6" x14ac:dyDescent="0.25">
      <c r="A142" t="s">
        <v>377</v>
      </c>
      <c r="B142" s="61">
        <v>44020</v>
      </c>
      <c r="C142" s="118">
        <f t="shared" si="2"/>
        <v>28</v>
      </c>
      <c r="D142">
        <v>30</v>
      </c>
      <c r="E142" s="119">
        <v>111.16666666666666</v>
      </c>
      <c r="F142" s="70" t="s">
        <v>372</v>
      </c>
    </row>
    <row r="143" spans="1:6" x14ac:dyDescent="0.25">
      <c r="A143" t="s">
        <v>377</v>
      </c>
      <c r="B143" s="1">
        <v>44019</v>
      </c>
      <c r="C143" s="118">
        <f t="shared" si="2"/>
        <v>28</v>
      </c>
      <c r="D143">
        <v>43</v>
      </c>
      <c r="E143" s="119">
        <v>117.67441860465115</v>
      </c>
      <c r="F143" s="70" t="s">
        <v>373</v>
      </c>
    </row>
    <row r="144" spans="1:6" x14ac:dyDescent="0.25">
      <c r="A144" t="s">
        <v>377</v>
      </c>
      <c r="B144" s="1">
        <v>44019</v>
      </c>
      <c r="C144" s="118">
        <f t="shared" si="2"/>
        <v>28</v>
      </c>
      <c r="D144">
        <v>26</v>
      </c>
      <c r="E144" s="119">
        <v>115</v>
      </c>
      <c r="F144" s="70" t="s">
        <v>374</v>
      </c>
    </row>
    <row r="145" spans="1:6" x14ac:dyDescent="0.25">
      <c r="A145" t="s">
        <v>377</v>
      </c>
      <c r="B145" s="1">
        <v>44017</v>
      </c>
      <c r="C145" s="118">
        <f t="shared" si="2"/>
        <v>27</v>
      </c>
      <c r="D145">
        <v>29</v>
      </c>
      <c r="E145" s="119">
        <v>118.96551724137933</v>
      </c>
      <c r="F145" s="70" t="s">
        <v>375</v>
      </c>
    </row>
    <row r="146" spans="1:6" x14ac:dyDescent="0.25">
      <c r="A146" t="s">
        <v>377</v>
      </c>
      <c r="B146" s="1">
        <v>44016</v>
      </c>
      <c r="C146" s="118">
        <f t="shared" si="2"/>
        <v>27</v>
      </c>
      <c r="D146">
        <v>13</v>
      </c>
      <c r="E146" s="119">
        <v>159.23076923076917</v>
      </c>
      <c r="F146" s="70" t="s">
        <v>376</v>
      </c>
    </row>
    <row r="147" spans="1:6" x14ac:dyDescent="0.25">
      <c r="A147" t="s">
        <v>377</v>
      </c>
      <c r="B147" s="1">
        <v>44016</v>
      </c>
      <c r="C147" s="118">
        <f t="shared" si="2"/>
        <v>27</v>
      </c>
      <c r="D147">
        <v>39</v>
      </c>
      <c r="E147" s="119">
        <v>109.1025641025641</v>
      </c>
      <c r="F147" s="70" t="s">
        <v>359</v>
      </c>
    </row>
    <row r="148" spans="1:6" x14ac:dyDescent="0.25">
      <c r="A148" t="s">
        <v>377</v>
      </c>
      <c r="B148" s="1">
        <v>44016</v>
      </c>
      <c r="C148" s="118">
        <f t="shared" si="2"/>
        <v>27</v>
      </c>
      <c r="D148">
        <v>41</v>
      </c>
      <c r="E148" s="119">
        <v>100.97560975609755</v>
      </c>
      <c r="F148" s="70" t="s">
        <v>360</v>
      </c>
    </row>
    <row r="149" spans="1:6" x14ac:dyDescent="0.25">
      <c r="A149" t="s">
        <v>377</v>
      </c>
      <c r="B149" s="1">
        <v>44015</v>
      </c>
      <c r="C149" s="118">
        <f t="shared" si="2"/>
        <v>27</v>
      </c>
      <c r="D149">
        <v>33</v>
      </c>
      <c r="E149" s="119">
        <v>111.51515151515154</v>
      </c>
      <c r="F149" s="70" t="s">
        <v>361</v>
      </c>
    </row>
    <row r="150" spans="1:6" x14ac:dyDescent="0.25">
      <c r="A150" t="s">
        <v>377</v>
      </c>
      <c r="B150" s="1">
        <v>44015</v>
      </c>
      <c r="C150" s="118">
        <f t="shared" si="2"/>
        <v>27</v>
      </c>
      <c r="D150">
        <v>30</v>
      </c>
      <c r="E150" s="119">
        <v>111.16666666666667</v>
      </c>
      <c r="F150" s="70" t="s">
        <v>362</v>
      </c>
    </row>
    <row r="151" spans="1:6" x14ac:dyDescent="0.25">
      <c r="A151" t="s">
        <v>377</v>
      </c>
      <c r="B151" s="1">
        <v>44014</v>
      </c>
      <c r="C151" s="118">
        <f t="shared" si="2"/>
        <v>27</v>
      </c>
      <c r="D151">
        <v>57</v>
      </c>
      <c r="E151" s="119">
        <v>102.89473684210526</v>
      </c>
      <c r="F151" s="70" t="s">
        <v>363</v>
      </c>
    </row>
    <row r="152" spans="1:6" x14ac:dyDescent="0.25">
      <c r="A152" t="s">
        <v>377</v>
      </c>
      <c r="B152" s="1">
        <v>44014</v>
      </c>
      <c r="C152" s="118">
        <f t="shared" si="2"/>
        <v>27</v>
      </c>
      <c r="D152">
        <v>56</v>
      </c>
      <c r="E152" s="119">
        <v>96.517857142857125</v>
      </c>
      <c r="F152" s="70" t="s">
        <v>364</v>
      </c>
    </row>
    <row r="153" spans="1:6" x14ac:dyDescent="0.25">
      <c r="A153" t="s">
        <v>377</v>
      </c>
      <c r="B153" s="1">
        <v>44013</v>
      </c>
      <c r="C153" s="118">
        <f t="shared" si="2"/>
        <v>27</v>
      </c>
      <c r="D153">
        <v>14</v>
      </c>
      <c r="E153" s="119">
        <v>115</v>
      </c>
      <c r="F153" s="70" t="s">
        <v>365</v>
      </c>
    </row>
    <row r="154" spans="1:6" x14ac:dyDescent="0.25">
      <c r="A154" t="s">
        <v>377</v>
      </c>
      <c r="B154" s="1">
        <v>44013</v>
      </c>
      <c r="C154" s="118">
        <f t="shared" si="2"/>
        <v>27</v>
      </c>
      <c r="D154">
        <v>52</v>
      </c>
      <c r="E154" s="119">
        <v>106.15384615384615</v>
      </c>
      <c r="F154" s="70" t="s">
        <v>366</v>
      </c>
    </row>
    <row r="155" spans="1:6" x14ac:dyDescent="0.25">
      <c r="A155" t="s">
        <v>377</v>
      </c>
      <c r="B155" s="1">
        <v>44013</v>
      </c>
      <c r="C155" s="118">
        <f t="shared" si="2"/>
        <v>27</v>
      </c>
      <c r="D155">
        <v>37</v>
      </c>
      <c r="E155" s="119">
        <v>102.56756756756758</v>
      </c>
      <c r="F155" s="70" t="s">
        <v>367</v>
      </c>
    </row>
    <row r="156" spans="1:6" x14ac:dyDescent="0.25">
      <c r="A156" t="s">
        <v>377</v>
      </c>
      <c r="B156" s="1">
        <v>44012</v>
      </c>
      <c r="C156" s="118">
        <f t="shared" si="2"/>
        <v>27</v>
      </c>
      <c r="D156">
        <v>14</v>
      </c>
      <c r="E156" s="119">
        <v>90.357142857142847</v>
      </c>
      <c r="F156" s="70" t="s">
        <v>368</v>
      </c>
    </row>
    <row r="157" spans="1:6" x14ac:dyDescent="0.25">
      <c r="A157" t="s">
        <v>377</v>
      </c>
      <c r="B157" s="1">
        <v>44012</v>
      </c>
      <c r="C157" s="118">
        <f t="shared" si="2"/>
        <v>27</v>
      </c>
      <c r="D157">
        <v>38</v>
      </c>
      <c r="E157" s="119">
        <v>108.94736842105263</v>
      </c>
      <c r="F157" s="70" t="s">
        <v>369</v>
      </c>
    </row>
    <row r="158" spans="1:6" x14ac:dyDescent="0.25">
      <c r="A158" t="s">
        <v>377</v>
      </c>
      <c r="B158" s="1">
        <v>44012</v>
      </c>
      <c r="C158" s="118">
        <f t="shared" si="2"/>
        <v>27</v>
      </c>
      <c r="D158">
        <v>15</v>
      </c>
      <c r="E158" s="119">
        <v>99.99999999999774</v>
      </c>
      <c r="F158" s="70" t="s">
        <v>370</v>
      </c>
    </row>
    <row r="159" spans="1:6" x14ac:dyDescent="0.25">
      <c r="A159" t="s">
        <v>377</v>
      </c>
      <c r="B159" s="61">
        <v>44011</v>
      </c>
      <c r="C159" s="118">
        <f t="shared" si="2"/>
        <v>27</v>
      </c>
      <c r="D159">
        <v>50.400000000000091</v>
      </c>
      <c r="E159" s="119">
        <v>130.05952380952357</v>
      </c>
      <c r="F159" s="70" t="s">
        <v>371</v>
      </c>
    </row>
    <row r="160" spans="1:6" x14ac:dyDescent="0.25">
      <c r="A160" t="s">
        <v>377</v>
      </c>
      <c r="B160" s="1">
        <v>44011</v>
      </c>
      <c r="C160" s="118">
        <f t="shared" si="2"/>
        <v>27</v>
      </c>
      <c r="D160">
        <v>50</v>
      </c>
      <c r="E160" s="119">
        <v>131.1</v>
      </c>
      <c r="F160" s="70" t="s">
        <v>372</v>
      </c>
    </row>
    <row r="161" spans="1:6" x14ac:dyDescent="0.25">
      <c r="A161" t="s">
        <v>377</v>
      </c>
      <c r="B161" s="1">
        <v>44011</v>
      </c>
      <c r="C161" s="118">
        <f t="shared" si="2"/>
        <v>27</v>
      </c>
      <c r="D161">
        <v>20</v>
      </c>
      <c r="E161" s="119">
        <v>120.75000000000006</v>
      </c>
      <c r="F161" s="70" t="s">
        <v>373</v>
      </c>
    </row>
    <row r="162" spans="1:6" x14ac:dyDescent="0.25">
      <c r="A162" t="s">
        <v>377</v>
      </c>
      <c r="B162" s="1">
        <v>44010</v>
      </c>
      <c r="C162" s="118">
        <f t="shared" si="2"/>
        <v>26</v>
      </c>
      <c r="D162">
        <v>14</v>
      </c>
      <c r="E162" s="119">
        <v>123.21428571428564</v>
      </c>
      <c r="F162" s="70" t="s">
        <v>374</v>
      </c>
    </row>
    <row r="163" spans="1:6" x14ac:dyDescent="0.25">
      <c r="A163" t="s">
        <v>377</v>
      </c>
      <c r="B163" s="1">
        <v>44010</v>
      </c>
      <c r="C163" s="118">
        <f t="shared" si="2"/>
        <v>26</v>
      </c>
      <c r="D163">
        <v>28</v>
      </c>
      <c r="E163" s="119">
        <v>119.10714285714288</v>
      </c>
      <c r="F163" s="70" t="s">
        <v>375</v>
      </c>
    </row>
    <row r="164" spans="1:6" x14ac:dyDescent="0.25">
      <c r="A164" t="s">
        <v>377</v>
      </c>
      <c r="B164" s="1">
        <v>43998</v>
      </c>
      <c r="C164" s="118">
        <f t="shared" si="2"/>
        <v>25</v>
      </c>
      <c r="D164">
        <v>56</v>
      </c>
      <c r="E164" s="119">
        <v>201.24999999999997</v>
      </c>
      <c r="F164" s="70" t="s">
        <v>376</v>
      </c>
    </row>
    <row r="165" spans="1:6" x14ac:dyDescent="0.25">
      <c r="A165" t="s">
        <v>377</v>
      </c>
      <c r="B165" s="1">
        <v>43997</v>
      </c>
      <c r="C165" s="118">
        <f t="shared" si="2"/>
        <v>25</v>
      </c>
      <c r="D165">
        <v>20</v>
      </c>
      <c r="E165" s="119">
        <v>132.24999999999997</v>
      </c>
      <c r="F165" s="70" t="s">
        <v>359</v>
      </c>
    </row>
    <row r="166" spans="1:6" x14ac:dyDescent="0.25">
      <c r="A166" t="s">
        <v>377</v>
      </c>
      <c r="B166" s="1">
        <v>43994</v>
      </c>
      <c r="C166" s="118">
        <f t="shared" si="2"/>
        <v>24</v>
      </c>
      <c r="D166">
        <v>13</v>
      </c>
      <c r="E166" s="119">
        <v>141.53846153846155</v>
      </c>
      <c r="F166" s="70" t="s">
        <v>360</v>
      </c>
    </row>
    <row r="167" spans="1:6" x14ac:dyDescent="0.25">
      <c r="A167" t="s">
        <v>377</v>
      </c>
      <c r="B167" s="1">
        <v>43993</v>
      </c>
      <c r="C167" s="118">
        <f t="shared" si="2"/>
        <v>24</v>
      </c>
      <c r="D167">
        <v>55</v>
      </c>
      <c r="E167" s="119">
        <v>115</v>
      </c>
      <c r="F167" s="70" t="s">
        <v>361</v>
      </c>
    </row>
    <row r="168" spans="1:6" x14ac:dyDescent="0.25">
      <c r="A168" t="s">
        <v>377</v>
      </c>
      <c r="B168" s="1">
        <v>43993</v>
      </c>
      <c r="C168" s="118">
        <f t="shared" si="2"/>
        <v>24</v>
      </c>
      <c r="D168">
        <v>26</v>
      </c>
      <c r="E168" s="119">
        <v>137.11538461538458</v>
      </c>
      <c r="F168" s="70" t="s">
        <v>362</v>
      </c>
    </row>
    <row r="169" spans="1:6" x14ac:dyDescent="0.25">
      <c r="A169" t="s">
        <v>377</v>
      </c>
      <c r="B169" s="1">
        <v>43993</v>
      </c>
      <c r="C169" s="118">
        <f t="shared" si="2"/>
        <v>24</v>
      </c>
      <c r="D169">
        <v>26</v>
      </c>
      <c r="E169" s="119">
        <v>110.57692307692309</v>
      </c>
      <c r="F169" s="70" t="s">
        <v>363</v>
      </c>
    </row>
    <row r="170" spans="1:6" x14ac:dyDescent="0.25">
      <c r="A170" t="s">
        <v>377</v>
      </c>
      <c r="B170" s="1">
        <v>43993</v>
      </c>
      <c r="C170" s="118">
        <f t="shared" si="2"/>
        <v>24</v>
      </c>
      <c r="D170">
        <v>28</v>
      </c>
      <c r="E170" s="119">
        <v>114.99999999999999</v>
      </c>
      <c r="F170" s="70" t="s">
        <v>364</v>
      </c>
    </row>
    <row r="171" spans="1:6" x14ac:dyDescent="0.25">
      <c r="A171" t="s">
        <v>377</v>
      </c>
      <c r="B171" s="1">
        <v>43993</v>
      </c>
      <c r="C171" s="118">
        <f t="shared" si="2"/>
        <v>24</v>
      </c>
      <c r="D171">
        <v>27</v>
      </c>
      <c r="E171" s="119">
        <v>119.25925925925925</v>
      </c>
      <c r="F171" s="70" t="s">
        <v>365</v>
      </c>
    </row>
    <row r="172" spans="1:6" x14ac:dyDescent="0.25">
      <c r="A172" t="s">
        <v>377</v>
      </c>
      <c r="B172" s="1">
        <v>43992</v>
      </c>
      <c r="C172" s="118">
        <f t="shared" si="2"/>
        <v>24</v>
      </c>
      <c r="D172">
        <v>26</v>
      </c>
      <c r="E172" s="119">
        <v>128.26923076923077</v>
      </c>
      <c r="F172" s="70" t="s">
        <v>366</v>
      </c>
    </row>
    <row r="173" spans="1:6" x14ac:dyDescent="0.25">
      <c r="A173" t="s">
        <v>377</v>
      </c>
      <c r="B173" s="1">
        <v>43991</v>
      </c>
      <c r="C173" s="118">
        <f t="shared" si="2"/>
        <v>24</v>
      </c>
      <c r="D173">
        <v>14</v>
      </c>
      <c r="E173" s="119">
        <v>123.21428571428574</v>
      </c>
      <c r="F173" s="70" t="s">
        <v>367</v>
      </c>
    </row>
    <row r="174" spans="1:6" x14ac:dyDescent="0.25">
      <c r="A174" t="s">
        <v>377</v>
      </c>
      <c r="B174" s="1">
        <v>43991</v>
      </c>
      <c r="C174" s="118">
        <f t="shared" si="2"/>
        <v>24</v>
      </c>
      <c r="D174">
        <v>44</v>
      </c>
      <c r="E174" s="119">
        <v>122.84090909090907</v>
      </c>
      <c r="F174" s="70" t="s">
        <v>368</v>
      </c>
    </row>
    <row r="175" spans="1:6" x14ac:dyDescent="0.25">
      <c r="A175" t="s">
        <v>377</v>
      </c>
      <c r="B175" s="1">
        <v>43991</v>
      </c>
      <c r="C175" s="118">
        <f t="shared" si="2"/>
        <v>24</v>
      </c>
      <c r="D175">
        <v>14</v>
      </c>
      <c r="E175" s="119">
        <v>123.21428571428574</v>
      </c>
      <c r="F175" s="70" t="s">
        <v>369</v>
      </c>
    </row>
    <row r="176" spans="1:6" x14ac:dyDescent="0.25">
      <c r="A176" t="s">
        <v>377</v>
      </c>
      <c r="B176" s="1">
        <v>43990</v>
      </c>
      <c r="C176" s="118">
        <f t="shared" si="2"/>
        <v>24</v>
      </c>
      <c r="D176">
        <v>55</v>
      </c>
      <c r="E176" s="119">
        <v>108.72727272727275</v>
      </c>
      <c r="F176" s="70" t="s">
        <v>370</v>
      </c>
    </row>
    <row r="177" spans="1:6" x14ac:dyDescent="0.25">
      <c r="A177" t="s">
        <v>377</v>
      </c>
      <c r="B177" s="1">
        <v>43990</v>
      </c>
      <c r="C177" s="118">
        <f t="shared" si="2"/>
        <v>24</v>
      </c>
      <c r="D177">
        <v>33</v>
      </c>
      <c r="E177" s="119">
        <v>118.48484848484848</v>
      </c>
      <c r="F177" s="70" t="s">
        <v>371</v>
      </c>
    </row>
    <row r="178" spans="1:6" x14ac:dyDescent="0.25">
      <c r="A178" t="s">
        <v>377</v>
      </c>
      <c r="B178" s="1">
        <v>43986</v>
      </c>
      <c r="C178" s="118">
        <f t="shared" si="2"/>
        <v>23</v>
      </c>
      <c r="D178">
        <v>13</v>
      </c>
      <c r="E178" s="119">
        <v>168.07692307692307</v>
      </c>
      <c r="F178" s="70" t="s">
        <v>372</v>
      </c>
    </row>
    <row r="179" spans="1:6" x14ac:dyDescent="0.25">
      <c r="A179" t="s">
        <v>377</v>
      </c>
      <c r="B179" s="1">
        <v>43985</v>
      </c>
      <c r="C179" s="118">
        <f t="shared" si="2"/>
        <v>23</v>
      </c>
      <c r="D179">
        <v>55</v>
      </c>
      <c r="E179" s="119">
        <v>117.09090909090909</v>
      </c>
      <c r="F179" s="70" t="s">
        <v>373</v>
      </c>
    </row>
    <row r="180" spans="1:6" x14ac:dyDescent="0.25">
      <c r="A180" t="s">
        <v>377</v>
      </c>
      <c r="B180" s="1">
        <v>43984</v>
      </c>
      <c r="C180" s="118">
        <f t="shared" si="2"/>
        <v>23</v>
      </c>
      <c r="D180">
        <v>54</v>
      </c>
      <c r="E180" s="119">
        <v>110.74074074074075</v>
      </c>
      <c r="F180" s="70" t="s">
        <v>374</v>
      </c>
    </row>
    <row r="181" spans="1:6" x14ac:dyDescent="0.25">
      <c r="A181" t="s">
        <v>377</v>
      </c>
      <c r="B181" s="1">
        <v>43980</v>
      </c>
      <c r="C181" s="118">
        <f t="shared" si="2"/>
        <v>22</v>
      </c>
      <c r="D181">
        <v>14</v>
      </c>
      <c r="E181" s="119">
        <v>123.21428571428574</v>
      </c>
      <c r="F181" s="70" t="s">
        <v>375</v>
      </c>
    </row>
    <row r="182" spans="1:6" x14ac:dyDescent="0.25">
      <c r="A182" t="s">
        <v>377</v>
      </c>
      <c r="B182" s="1">
        <v>43980</v>
      </c>
      <c r="C182" s="118">
        <f t="shared" si="2"/>
        <v>22</v>
      </c>
      <c r="D182">
        <v>29</v>
      </c>
      <c r="E182" s="119">
        <v>103.10344827586206</v>
      </c>
      <c r="F182" s="70" t="s">
        <v>376</v>
      </c>
    </row>
    <row r="183" spans="1:6" x14ac:dyDescent="0.25">
      <c r="A183" t="s">
        <v>377</v>
      </c>
      <c r="B183" s="1">
        <v>43980</v>
      </c>
      <c r="C183" s="118">
        <f t="shared" si="2"/>
        <v>22</v>
      </c>
      <c r="D183">
        <v>25</v>
      </c>
      <c r="E183" s="119">
        <v>110.39999999999998</v>
      </c>
      <c r="F183" s="70" t="s">
        <v>359</v>
      </c>
    </row>
    <row r="184" spans="1:6" x14ac:dyDescent="0.25">
      <c r="A184" t="s">
        <v>377</v>
      </c>
      <c r="B184" s="1">
        <v>43980</v>
      </c>
      <c r="C184" s="118">
        <f t="shared" si="2"/>
        <v>22</v>
      </c>
      <c r="D184">
        <v>26</v>
      </c>
      <c r="E184" s="119">
        <v>123.84615384615384</v>
      </c>
      <c r="F184" s="70" t="s">
        <v>360</v>
      </c>
    </row>
    <row r="185" spans="1:6" x14ac:dyDescent="0.25">
      <c r="A185" t="s">
        <v>377</v>
      </c>
      <c r="B185" s="1">
        <v>43979</v>
      </c>
      <c r="C185" s="118">
        <f t="shared" si="2"/>
        <v>22</v>
      </c>
      <c r="D185">
        <v>27</v>
      </c>
      <c r="E185" s="119">
        <v>93.703703703703695</v>
      </c>
      <c r="F185" s="70" t="s">
        <v>361</v>
      </c>
    </row>
    <row r="186" spans="1:6" x14ac:dyDescent="0.25">
      <c r="A186" t="s">
        <v>377</v>
      </c>
      <c r="B186" s="1">
        <v>43979</v>
      </c>
      <c r="C186" s="118">
        <f t="shared" si="2"/>
        <v>22</v>
      </c>
      <c r="D186">
        <v>15</v>
      </c>
      <c r="E186" s="119">
        <v>130.33333333333334</v>
      </c>
      <c r="F186" s="70" t="s">
        <v>362</v>
      </c>
    </row>
    <row r="187" spans="1:6" x14ac:dyDescent="0.25">
      <c r="A187" t="s">
        <v>377</v>
      </c>
      <c r="B187" s="1">
        <v>43978</v>
      </c>
      <c r="C187" s="118">
        <f t="shared" si="2"/>
        <v>22</v>
      </c>
      <c r="D187">
        <v>53</v>
      </c>
      <c r="E187" s="119">
        <v>125.8490566037736</v>
      </c>
      <c r="F187" s="70" t="s">
        <v>363</v>
      </c>
    </row>
    <row r="188" spans="1:6" x14ac:dyDescent="0.25">
      <c r="A188" t="s">
        <v>377</v>
      </c>
      <c r="B188" s="1">
        <v>43978</v>
      </c>
      <c r="C188" s="118">
        <f t="shared" si="2"/>
        <v>22</v>
      </c>
      <c r="D188">
        <v>52</v>
      </c>
      <c r="E188" s="119">
        <v>130.4807692307692</v>
      </c>
      <c r="F188" s="70" t="s">
        <v>364</v>
      </c>
    </row>
    <row r="189" spans="1:6" x14ac:dyDescent="0.25">
      <c r="A189" t="s">
        <v>377</v>
      </c>
      <c r="B189" s="1">
        <v>43978</v>
      </c>
      <c r="C189" s="118">
        <f t="shared" si="2"/>
        <v>22</v>
      </c>
      <c r="D189">
        <v>22</v>
      </c>
      <c r="E189" s="119">
        <v>109.77272727272727</v>
      </c>
      <c r="F189" s="70" t="s">
        <v>365</v>
      </c>
    </row>
    <row r="190" spans="1:6" x14ac:dyDescent="0.25">
      <c r="A190" t="s">
        <v>377</v>
      </c>
      <c r="B190" s="1">
        <v>43977</v>
      </c>
      <c r="C190" s="118">
        <f t="shared" si="2"/>
        <v>22</v>
      </c>
      <c r="D190">
        <v>14</v>
      </c>
      <c r="E190" s="119">
        <v>123.21428571428574</v>
      </c>
      <c r="F190" s="70" t="s">
        <v>366</v>
      </c>
    </row>
    <row r="191" spans="1:6" x14ac:dyDescent="0.25">
      <c r="A191" t="s">
        <v>377</v>
      </c>
      <c r="B191" s="1">
        <v>43977</v>
      </c>
      <c r="C191" s="118">
        <f t="shared" si="2"/>
        <v>22</v>
      </c>
      <c r="D191">
        <v>53</v>
      </c>
      <c r="E191" s="119">
        <v>125.8490566037736</v>
      </c>
      <c r="F191" s="70" t="s">
        <v>367</v>
      </c>
    </row>
    <row r="192" spans="1:6" x14ac:dyDescent="0.25">
      <c r="A192" t="s">
        <v>377</v>
      </c>
      <c r="B192" s="1">
        <v>43977</v>
      </c>
      <c r="C192" s="118">
        <f t="shared" si="2"/>
        <v>22</v>
      </c>
      <c r="D192">
        <v>29</v>
      </c>
      <c r="E192" s="119">
        <v>99.137931034482762</v>
      </c>
      <c r="F192" s="70" t="s">
        <v>368</v>
      </c>
    </row>
    <row r="193" spans="1:6" x14ac:dyDescent="0.25">
      <c r="A193" t="s">
        <v>377</v>
      </c>
      <c r="B193" s="1">
        <v>43977</v>
      </c>
      <c r="C193" s="118">
        <f t="shared" si="2"/>
        <v>22</v>
      </c>
      <c r="D193">
        <v>29</v>
      </c>
      <c r="E193" s="119">
        <v>99.137931034482762</v>
      </c>
      <c r="F193" s="70" t="s">
        <v>369</v>
      </c>
    </row>
    <row r="194" spans="1:6" x14ac:dyDescent="0.25">
      <c r="A194" t="s">
        <v>377</v>
      </c>
      <c r="B194" s="1">
        <v>43976</v>
      </c>
      <c r="C194" s="118">
        <f t="shared" si="2"/>
        <v>22</v>
      </c>
      <c r="D194">
        <v>34</v>
      </c>
      <c r="E194" s="119">
        <v>114.99999999999999</v>
      </c>
      <c r="F194" s="70" t="s">
        <v>370</v>
      </c>
    </row>
    <row r="195" spans="1:6" x14ac:dyDescent="0.25">
      <c r="A195" t="s">
        <v>377</v>
      </c>
      <c r="B195" s="1">
        <v>43976</v>
      </c>
      <c r="C195" s="118">
        <f t="shared" si="2"/>
        <v>22</v>
      </c>
      <c r="D195">
        <v>25</v>
      </c>
      <c r="E195" s="119">
        <v>119.60000000000001</v>
      </c>
      <c r="F195" s="70" t="s">
        <v>371</v>
      </c>
    </row>
    <row r="196" spans="1:6" x14ac:dyDescent="0.25">
      <c r="A196" t="s">
        <v>377</v>
      </c>
      <c r="B196" s="1">
        <v>43976</v>
      </c>
      <c r="C196" s="118">
        <f t="shared" ref="C196:C259" si="3">_xlfn.ISOWEEKNUM(B196)</f>
        <v>22</v>
      </c>
      <c r="D196">
        <v>32</v>
      </c>
      <c r="E196" s="119">
        <v>118.59374999999999</v>
      </c>
      <c r="F196" s="70" t="s">
        <v>372</v>
      </c>
    </row>
    <row r="197" spans="1:6" x14ac:dyDescent="0.25">
      <c r="A197" t="s">
        <v>377</v>
      </c>
      <c r="B197" s="1">
        <v>43976</v>
      </c>
      <c r="C197" s="118">
        <f t="shared" si="3"/>
        <v>22</v>
      </c>
      <c r="D197">
        <v>15</v>
      </c>
      <c r="E197" s="119">
        <v>122.6666666666666</v>
      </c>
      <c r="F197" s="70" t="s">
        <v>373</v>
      </c>
    </row>
    <row r="198" spans="1:6" x14ac:dyDescent="0.25">
      <c r="A198" t="s">
        <v>377</v>
      </c>
      <c r="B198" s="1">
        <v>43970</v>
      </c>
      <c r="C198" s="118">
        <f t="shared" si="3"/>
        <v>21</v>
      </c>
      <c r="D198">
        <v>30</v>
      </c>
      <c r="E198" s="119">
        <v>115.00000000000001</v>
      </c>
      <c r="F198" s="70" t="s">
        <v>374</v>
      </c>
    </row>
    <row r="199" spans="1:6" x14ac:dyDescent="0.25">
      <c r="A199" t="s">
        <v>377</v>
      </c>
      <c r="B199" s="1">
        <v>43970</v>
      </c>
      <c r="C199" s="118">
        <f t="shared" si="3"/>
        <v>21</v>
      </c>
      <c r="D199">
        <v>31</v>
      </c>
      <c r="E199" s="119">
        <v>122.41935483870967</v>
      </c>
      <c r="F199" s="70" t="s">
        <v>375</v>
      </c>
    </row>
    <row r="200" spans="1:6" x14ac:dyDescent="0.25">
      <c r="A200" t="s">
        <v>377</v>
      </c>
      <c r="B200" s="1">
        <v>43970</v>
      </c>
      <c r="C200" s="118">
        <f t="shared" si="3"/>
        <v>21</v>
      </c>
      <c r="D200">
        <v>39</v>
      </c>
      <c r="E200" s="119">
        <v>132.69230769230768</v>
      </c>
      <c r="F200" s="70" t="s">
        <v>376</v>
      </c>
    </row>
    <row r="201" spans="1:6" x14ac:dyDescent="0.25">
      <c r="A201" t="s">
        <v>377</v>
      </c>
      <c r="B201" s="1">
        <v>43966</v>
      </c>
      <c r="C201" s="118">
        <f t="shared" si="3"/>
        <v>20</v>
      </c>
      <c r="D201">
        <v>54</v>
      </c>
      <c r="E201" s="119">
        <v>127.77777777777777</v>
      </c>
      <c r="F201" s="70" t="s">
        <v>359</v>
      </c>
    </row>
    <row r="202" spans="1:6" x14ac:dyDescent="0.25">
      <c r="A202" t="s">
        <v>377</v>
      </c>
      <c r="B202" s="1">
        <v>43966</v>
      </c>
      <c r="C202" s="118">
        <f t="shared" si="3"/>
        <v>20</v>
      </c>
      <c r="D202">
        <v>71</v>
      </c>
      <c r="E202" s="119">
        <v>132.81690140845075</v>
      </c>
      <c r="F202" s="70" t="s">
        <v>360</v>
      </c>
    </row>
    <row r="203" spans="1:6" x14ac:dyDescent="0.25">
      <c r="A203" t="s">
        <v>377</v>
      </c>
      <c r="B203" s="1">
        <v>43966</v>
      </c>
      <c r="C203" s="118">
        <f t="shared" si="3"/>
        <v>20</v>
      </c>
      <c r="D203">
        <v>50</v>
      </c>
      <c r="E203" s="119">
        <v>126.5</v>
      </c>
      <c r="F203" s="70" t="s">
        <v>361</v>
      </c>
    </row>
    <row r="204" spans="1:6" x14ac:dyDescent="0.25">
      <c r="A204" t="s">
        <v>377</v>
      </c>
      <c r="B204" s="1">
        <v>43965</v>
      </c>
      <c r="C204" s="118">
        <f t="shared" si="3"/>
        <v>20</v>
      </c>
      <c r="D204">
        <v>30</v>
      </c>
      <c r="E204" s="119">
        <v>103.50000000000001</v>
      </c>
      <c r="F204" s="70" t="s">
        <v>362</v>
      </c>
    </row>
    <row r="205" spans="1:6" x14ac:dyDescent="0.25">
      <c r="A205" t="s">
        <v>377</v>
      </c>
      <c r="B205" s="1">
        <v>43964</v>
      </c>
      <c r="C205" s="118">
        <f t="shared" si="3"/>
        <v>20</v>
      </c>
      <c r="D205">
        <v>24</v>
      </c>
      <c r="E205" s="119">
        <v>143.75</v>
      </c>
      <c r="F205" s="70" t="s">
        <v>363</v>
      </c>
    </row>
    <row r="206" spans="1:6" x14ac:dyDescent="0.25">
      <c r="A206" t="s">
        <v>377</v>
      </c>
      <c r="B206" s="1">
        <v>43963</v>
      </c>
      <c r="C206" s="118">
        <f t="shared" si="3"/>
        <v>20</v>
      </c>
      <c r="D206">
        <v>16</v>
      </c>
      <c r="E206" s="119">
        <v>129.37500000000006</v>
      </c>
      <c r="F206" s="70" t="s">
        <v>364</v>
      </c>
    </row>
    <row r="207" spans="1:6" x14ac:dyDescent="0.25">
      <c r="A207" t="s">
        <v>377</v>
      </c>
      <c r="B207" s="1">
        <v>43963</v>
      </c>
      <c r="C207" s="118">
        <f t="shared" si="3"/>
        <v>20</v>
      </c>
      <c r="D207">
        <v>44</v>
      </c>
      <c r="E207" s="119">
        <v>114.99999999999999</v>
      </c>
      <c r="F207" s="70" t="s">
        <v>365</v>
      </c>
    </row>
    <row r="208" spans="1:6" x14ac:dyDescent="0.25">
      <c r="A208" t="s">
        <v>377</v>
      </c>
      <c r="B208" s="1">
        <v>43963</v>
      </c>
      <c r="C208" s="118">
        <f t="shared" si="3"/>
        <v>20</v>
      </c>
      <c r="D208">
        <v>15</v>
      </c>
      <c r="E208" s="119">
        <v>130.33333333333334</v>
      </c>
      <c r="F208" s="70" t="s">
        <v>366</v>
      </c>
    </row>
    <row r="209" spans="1:6" x14ac:dyDescent="0.25">
      <c r="A209" t="s">
        <v>377</v>
      </c>
      <c r="B209" s="1">
        <v>43962</v>
      </c>
      <c r="C209" s="118">
        <f t="shared" si="3"/>
        <v>20</v>
      </c>
      <c r="D209">
        <v>16</v>
      </c>
      <c r="E209" s="119">
        <v>143.74999999999997</v>
      </c>
      <c r="F209" s="70" t="s">
        <v>367</v>
      </c>
    </row>
    <row r="210" spans="1:6" x14ac:dyDescent="0.25">
      <c r="A210" t="s">
        <v>377</v>
      </c>
      <c r="B210" s="1">
        <v>43903</v>
      </c>
      <c r="C210" s="118">
        <f t="shared" si="3"/>
        <v>11</v>
      </c>
      <c r="D210">
        <v>36</v>
      </c>
      <c r="E210" s="119">
        <v>150.13888888888891</v>
      </c>
      <c r="F210" s="70" t="s">
        <v>368</v>
      </c>
    </row>
    <row r="211" spans="1:6" x14ac:dyDescent="0.25">
      <c r="A211" t="s">
        <v>377</v>
      </c>
      <c r="B211" s="1">
        <v>43903</v>
      </c>
      <c r="C211" s="118">
        <f t="shared" si="3"/>
        <v>11</v>
      </c>
      <c r="D211">
        <v>15</v>
      </c>
      <c r="E211" s="119">
        <v>130.33333333333331</v>
      </c>
      <c r="F211" s="70" t="s">
        <v>369</v>
      </c>
    </row>
    <row r="212" spans="1:6" x14ac:dyDescent="0.25">
      <c r="A212" t="s">
        <v>377</v>
      </c>
      <c r="B212" s="1">
        <v>43902</v>
      </c>
      <c r="C212" s="118">
        <f t="shared" si="3"/>
        <v>11</v>
      </c>
      <c r="D212">
        <v>16</v>
      </c>
      <c r="E212" s="119">
        <v>136.56249999999997</v>
      </c>
      <c r="F212" s="70" t="s">
        <v>370</v>
      </c>
    </row>
    <row r="213" spans="1:6" x14ac:dyDescent="0.25">
      <c r="A213" t="s">
        <v>377</v>
      </c>
      <c r="B213" s="1">
        <v>43901</v>
      </c>
      <c r="C213" s="118">
        <f t="shared" si="3"/>
        <v>11</v>
      </c>
      <c r="D213">
        <v>41</v>
      </c>
      <c r="E213" s="119">
        <v>109.39024390243902</v>
      </c>
      <c r="F213" s="70" t="s">
        <v>371</v>
      </c>
    </row>
    <row r="214" spans="1:6" x14ac:dyDescent="0.25">
      <c r="A214" t="s">
        <v>377</v>
      </c>
      <c r="B214" s="1">
        <v>43901</v>
      </c>
      <c r="C214" s="118">
        <f t="shared" si="3"/>
        <v>11</v>
      </c>
      <c r="D214">
        <v>48</v>
      </c>
      <c r="E214" s="119">
        <v>124.58333333333333</v>
      </c>
      <c r="F214" s="70" t="s">
        <v>372</v>
      </c>
    </row>
    <row r="215" spans="1:6" x14ac:dyDescent="0.25">
      <c r="A215" t="s">
        <v>377</v>
      </c>
      <c r="B215" s="1">
        <v>43900</v>
      </c>
      <c r="C215" s="118">
        <f t="shared" si="3"/>
        <v>11</v>
      </c>
      <c r="D215">
        <v>28</v>
      </c>
      <c r="E215" s="119">
        <v>176.60714285714283</v>
      </c>
      <c r="F215" s="70" t="s">
        <v>373</v>
      </c>
    </row>
    <row r="216" spans="1:6" x14ac:dyDescent="0.25">
      <c r="A216" t="s">
        <v>377</v>
      </c>
      <c r="B216" s="1">
        <v>43899</v>
      </c>
      <c r="C216" s="118">
        <f t="shared" si="3"/>
        <v>11</v>
      </c>
      <c r="D216">
        <v>20</v>
      </c>
      <c r="E216" s="119">
        <v>143.74999999999997</v>
      </c>
      <c r="F216" s="70" t="s">
        <v>374</v>
      </c>
    </row>
    <row r="217" spans="1:6" x14ac:dyDescent="0.25">
      <c r="A217" t="s">
        <v>377</v>
      </c>
      <c r="B217" s="1">
        <v>43899</v>
      </c>
      <c r="C217" s="118">
        <f t="shared" si="3"/>
        <v>11</v>
      </c>
      <c r="D217">
        <v>27</v>
      </c>
      <c r="E217" s="119">
        <v>170.37037037037032</v>
      </c>
      <c r="F217" s="70" t="s">
        <v>375</v>
      </c>
    </row>
    <row r="218" spans="1:6" x14ac:dyDescent="0.25">
      <c r="A218" t="s">
        <v>378</v>
      </c>
      <c r="B218" s="59">
        <v>44176</v>
      </c>
      <c r="C218" s="118">
        <f t="shared" si="3"/>
        <v>50</v>
      </c>
      <c r="D218">
        <v>23.599999999999909</v>
      </c>
      <c r="E218" s="119">
        <v>131.56779661016998</v>
      </c>
      <c r="F218" s="70" t="s">
        <v>359</v>
      </c>
    </row>
    <row r="219" spans="1:6" x14ac:dyDescent="0.25">
      <c r="A219" t="s">
        <v>378</v>
      </c>
      <c r="B219" s="59">
        <v>44176</v>
      </c>
      <c r="C219" s="118">
        <f t="shared" si="3"/>
        <v>50</v>
      </c>
      <c r="D219">
        <v>24.199999999999818</v>
      </c>
      <c r="E219" s="119">
        <v>175.82644628099308</v>
      </c>
      <c r="F219" s="70" t="s">
        <v>360</v>
      </c>
    </row>
    <row r="220" spans="1:6" x14ac:dyDescent="0.25">
      <c r="A220" t="s">
        <v>378</v>
      </c>
      <c r="B220" s="59">
        <v>44176</v>
      </c>
      <c r="C220" s="118">
        <f t="shared" si="3"/>
        <v>50</v>
      </c>
      <c r="D220">
        <v>24.299999999999727</v>
      </c>
      <c r="E220" s="119">
        <v>203.49794238683359</v>
      </c>
      <c r="F220" s="70" t="s">
        <v>361</v>
      </c>
    </row>
    <row r="221" spans="1:6" x14ac:dyDescent="0.25">
      <c r="A221" t="s">
        <v>378</v>
      </c>
      <c r="B221" s="59">
        <v>44175</v>
      </c>
      <c r="C221" s="118">
        <f t="shared" si="3"/>
        <v>50</v>
      </c>
      <c r="D221">
        <v>27.400000000000091</v>
      </c>
      <c r="E221" s="119">
        <v>230.8394160583934</v>
      </c>
      <c r="F221" s="70" t="s">
        <v>362</v>
      </c>
    </row>
    <row r="222" spans="1:6" x14ac:dyDescent="0.25">
      <c r="A222" t="s">
        <v>378</v>
      </c>
      <c r="B222" s="59">
        <v>44174</v>
      </c>
      <c r="C222" s="118">
        <f t="shared" si="3"/>
        <v>50</v>
      </c>
      <c r="D222">
        <v>26.199999999999818</v>
      </c>
      <c r="E222" s="119">
        <v>158.0152671755736</v>
      </c>
      <c r="F222" s="70" t="s">
        <v>363</v>
      </c>
    </row>
    <row r="223" spans="1:6" x14ac:dyDescent="0.25">
      <c r="A223" t="s">
        <v>378</v>
      </c>
      <c r="B223" s="59">
        <v>44173</v>
      </c>
      <c r="C223" s="118">
        <f t="shared" si="3"/>
        <v>50</v>
      </c>
      <c r="D223">
        <v>14.900000000000091</v>
      </c>
      <c r="E223" s="119">
        <v>138.92617449664343</v>
      </c>
      <c r="F223" s="70" t="s">
        <v>364</v>
      </c>
    </row>
    <row r="224" spans="1:6" x14ac:dyDescent="0.25">
      <c r="A224" t="s">
        <v>378</v>
      </c>
      <c r="B224" s="59">
        <v>44173</v>
      </c>
      <c r="C224" s="118">
        <f t="shared" si="3"/>
        <v>50</v>
      </c>
      <c r="D224">
        <v>30.599999999999909</v>
      </c>
      <c r="E224" s="119">
        <v>150.32679738562132</v>
      </c>
      <c r="F224" s="70" t="s">
        <v>365</v>
      </c>
    </row>
    <row r="225" spans="1:6" x14ac:dyDescent="0.25">
      <c r="A225" t="s">
        <v>378</v>
      </c>
      <c r="B225" s="59">
        <v>44173</v>
      </c>
      <c r="C225" s="118">
        <f t="shared" si="3"/>
        <v>50</v>
      </c>
      <c r="D225">
        <v>28.800000000000182</v>
      </c>
      <c r="E225" s="119">
        <v>139.75694444444352</v>
      </c>
      <c r="F225" s="70" t="s">
        <v>366</v>
      </c>
    </row>
    <row r="226" spans="1:6" x14ac:dyDescent="0.25">
      <c r="A226" t="s">
        <v>378</v>
      </c>
      <c r="B226" s="59">
        <v>44173</v>
      </c>
      <c r="C226" s="118">
        <f t="shared" si="3"/>
        <v>50</v>
      </c>
      <c r="D226">
        <v>25</v>
      </c>
      <c r="E226" s="119">
        <v>147.19999999999996</v>
      </c>
      <c r="F226" s="70" t="s">
        <v>367</v>
      </c>
    </row>
    <row r="227" spans="1:6" x14ac:dyDescent="0.25">
      <c r="A227" t="s">
        <v>378</v>
      </c>
      <c r="B227" s="59">
        <v>44169</v>
      </c>
      <c r="C227" s="118">
        <f t="shared" si="3"/>
        <v>49</v>
      </c>
      <c r="D227">
        <v>26</v>
      </c>
      <c r="E227" s="119">
        <v>154.80769230769229</v>
      </c>
      <c r="F227" s="70" t="s">
        <v>368</v>
      </c>
    </row>
    <row r="228" spans="1:6" x14ac:dyDescent="0.25">
      <c r="A228" t="s">
        <v>378</v>
      </c>
      <c r="B228" s="59">
        <v>44169</v>
      </c>
      <c r="C228" s="118">
        <f t="shared" si="3"/>
        <v>49</v>
      </c>
      <c r="D228">
        <v>73</v>
      </c>
      <c r="E228" s="119">
        <v>127.60273972602742</v>
      </c>
      <c r="F228" s="70" t="s">
        <v>369</v>
      </c>
    </row>
    <row r="229" spans="1:6" x14ac:dyDescent="0.25">
      <c r="A229" t="s">
        <v>378</v>
      </c>
      <c r="B229" s="59">
        <v>44168</v>
      </c>
      <c r="C229" s="118">
        <f t="shared" si="3"/>
        <v>49</v>
      </c>
      <c r="D229">
        <v>46.299999999999955</v>
      </c>
      <c r="E229" s="119">
        <v>161.44708423326151</v>
      </c>
      <c r="F229" s="70" t="s">
        <v>370</v>
      </c>
    </row>
    <row r="230" spans="1:6" x14ac:dyDescent="0.25">
      <c r="A230" t="s">
        <v>378</v>
      </c>
      <c r="B230" s="59">
        <v>44166</v>
      </c>
      <c r="C230" s="118">
        <f t="shared" si="3"/>
        <v>49</v>
      </c>
      <c r="D230">
        <v>51.299999999999955</v>
      </c>
      <c r="E230" s="119">
        <v>141.22807017543872</v>
      </c>
      <c r="F230" s="70" t="s">
        <v>371</v>
      </c>
    </row>
    <row r="231" spans="1:6" x14ac:dyDescent="0.25">
      <c r="A231" t="s">
        <v>378</v>
      </c>
      <c r="B231" s="59">
        <v>44165</v>
      </c>
      <c r="C231" s="118">
        <f t="shared" si="3"/>
        <v>49</v>
      </c>
      <c r="D231">
        <v>36.199999999999818</v>
      </c>
      <c r="E231" s="119">
        <v>139.77900552486258</v>
      </c>
      <c r="F231" s="70" t="s">
        <v>372</v>
      </c>
    </row>
    <row r="232" spans="1:6" x14ac:dyDescent="0.25">
      <c r="A232" t="s">
        <v>378</v>
      </c>
      <c r="B232" s="59">
        <v>44162</v>
      </c>
      <c r="C232" s="118">
        <f t="shared" si="3"/>
        <v>48</v>
      </c>
      <c r="D232">
        <v>27.400000000000091</v>
      </c>
      <c r="E232" s="119">
        <v>125.91240875912365</v>
      </c>
      <c r="F232" s="70" t="s">
        <v>373</v>
      </c>
    </row>
    <row r="233" spans="1:6" x14ac:dyDescent="0.25">
      <c r="A233" t="s">
        <v>378</v>
      </c>
      <c r="B233" s="61">
        <v>44162</v>
      </c>
      <c r="C233" s="118">
        <f t="shared" si="3"/>
        <v>48</v>
      </c>
      <c r="D233">
        <v>14.699999999999818</v>
      </c>
      <c r="E233" s="119">
        <v>179.93197278911785</v>
      </c>
      <c r="F233" s="70" t="s">
        <v>374</v>
      </c>
    </row>
    <row r="234" spans="1:6" x14ac:dyDescent="0.25">
      <c r="A234" t="s">
        <v>378</v>
      </c>
      <c r="B234" s="59">
        <v>44161</v>
      </c>
      <c r="C234" s="118">
        <f t="shared" si="3"/>
        <v>48</v>
      </c>
      <c r="D234">
        <v>17.200000000000045</v>
      </c>
      <c r="E234" s="119">
        <v>180.52325581395303</v>
      </c>
      <c r="F234" s="70" t="s">
        <v>375</v>
      </c>
    </row>
    <row r="235" spans="1:6" x14ac:dyDescent="0.25">
      <c r="A235" t="s">
        <v>378</v>
      </c>
      <c r="B235" s="59">
        <v>44161</v>
      </c>
      <c r="C235" s="118">
        <f t="shared" si="3"/>
        <v>48</v>
      </c>
      <c r="D235">
        <v>3.3000000000001819</v>
      </c>
      <c r="E235" s="119">
        <v>139.39393939393145</v>
      </c>
      <c r="F235" s="70" t="s">
        <v>376</v>
      </c>
    </row>
    <row r="236" spans="1:6" x14ac:dyDescent="0.25">
      <c r="A236" t="s">
        <v>378</v>
      </c>
      <c r="B236" s="61">
        <v>44161</v>
      </c>
      <c r="C236" s="118">
        <f t="shared" si="3"/>
        <v>48</v>
      </c>
      <c r="D236">
        <v>14.700000000000045</v>
      </c>
      <c r="E236" s="119">
        <v>203.40136054421706</v>
      </c>
      <c r="F236" s="70" t="s">
        <v>359</v>
      </c>
    </row>
    <row r="237" spans="1:6" x14ac:dyDescent="0.25">
      <c r="A237" t="s">
        <v>378</v>
      </c>
      <c r="B237" s="61">
        <v>44159</v>
      </c>
      <c r="C237" s="118">
        <f t="shared" si="3"/>
        <v>48</v>
      </c>
      <c r="D237">
        <v>15.599999999999909</v>
      </c>
      <c r="E237" s="119">
        <v>199.03846153846271</v>
      </c>
      <c r="F237" s="70" t="s">
        <v>360</v>
      </c>
    </row>
    <row r="238" spans="1:6" x14ac:dyDescent="0.25">
      <c r="A238" t="s">
        <v>378</v>
      </c>
      <c r="B238" s="61">
        <v>44158</v>
      </c>
      <c r="C238" s="118">
        <f t="shared" si="3"/>
        <v>48</v>
      </c>
      <c r="D238">
        <v>14.799999999999955</v>
      </c>
      <c r="E238" s="119">
        <v>155.40540540540584</v>
      </c>
      <c r="F238" s="70" t="s">
        <v>361</v>
      </c>
    </row>
    <row r="239" spans="1:6" x14ac:dyDescent="0.25">
      <c r="A239" t="s">
        <v>378</v>
      </c>
      <c r="B239" s="61">
        <v>44155</v>
      </c>
      <c r="C239" s="118">
        <f t="shared" si="3"/>
        <v>47</v>
      </c>
      <c r="D239">
        <v>30</v>
      </c>
      <c r="E239" s="119">
        <v>141.83333333333334</v>
      </c>
      <c r="F239" s="70" t="s">
        <v>362</v>
      </c>
    </row>
    <row r="240" spans="1:6" x14ac:dyDescent="0.25">
      <c r="A240" t="s">
        <v>378</v>
      </c>
      <c r="B240" s="61">
        <v>44154</v>
      </c>
      <c r="C240" s="118">
        <f t="shared" si="3"/>
        <v>47</v>
      </c>
      <c r="D240">
        <v>14.799999999999955</v>
      </c>
      <c r="E240" s="119">
        <v>186.48648648648705</v>
      </c>
      <c r="F240" s="70" t="s">
        <v>363</v>
      </c>
    </row>
    <row r="241" spans="1:6" x14ac:dyDescent="0.25">
      <c r="A241" t="s">
        <v>378</v>
      </c>
      <c r="B241" s="61">
        <v>44153</v>
      </c>
      <c r="C241" s="118">
        <f t="shared" si="3"/>
        <v>47</v>
      </c>
      <c r="D241">
        <v>37</v>
      </c>
      <c r="E241" s="119">
        <v>180.27027027027026</v>
      </c>
      <c r="F241" s="70" t="s">
        <v>364</v>
      </c>
    </row>
    <row r="242" spans="1:6" x14ac:dyDescent="0.25">
      <c r="A242" t="s">
        <v>378</v>
      </c>
      <c r="B242" s="61">
        <v>44152</v>
      </c>
      <c r="C242" s="118">
        <f t="shared" si="3"/>
        <v>47</v>
      </c>
      <c r="D242">
        <v>43</v>
      </c>
      <c r="E242" s="119">
        <v>136.3953488372093</v>
      </c>
      <c r="F242" s="70" t="s">
        <v>365</v>
      </c>
    </row>
    <row r="243" spans="1:6" x14ac:dyDescent="0.25">
      <c r="A243" t="s">
        <v>378</v>
      </c>
      <c r="B243" s="61">
        <v>44150</v>
      </c>
      <c r="C243" s="118">
        <f t="shared" si="3"/>
        <v>46</v>
      </c>
      <c r="D243">
        <v>43</v>
      </c>
      <c r="E243" s="119">
        <v>139.06976744186048</v>
      </c>
      <c r="F243" s="70" t="s">
        <v>366</v>
      </c>
    </row>
    <row r="244" spans="1:6" x14ac:dyDescent="0.25">
      <c r="A244" t="s">
        <v>378</v>
      </c>
      <c r="B244" s="61">
        <v>44149</v>
      </c>
      <c r="C244" s="118">
        <f t="shared" si="3"/>
        <v>46</v>
      </c>
      <c r="D244">
        <v>14</v>
      </c>
      <c r="E244" s="119">
        <v>156.07142857142856</v>
      </c>
      <c r="F244" s="70" t="s">
        <v>367</v>
      </c>
    </row>
    <row r="245" spans="1:6" x14ac:dyDescent="0.25">
      <c r="A245" t="s">
        <v>378</v>
      </c>
      <c r="B245" s="61">
        <v>44148</v>
      </c>
      <c r="C245" s="118">
        <f t="shared" si="3"/>
        <v>46</v>
      </c>
      <c r="D245">
        <v>14.700000000000045</v>
      </c>
      <c r="E245" s="119">
        <v>132.99319727891117</v>
      </c>
      <c r="F245" s="70" t="s">
        <v>368</v>
      </c>
    </row>
    <row r="246" spans="1:6" x14ac:dyDescent="0.25">
      <c r="A246" t="s">
        <v>378</v>
      </c>
      <c r="B246" s="61">
        <v>44147</v>
      </c>
      <c r="C246" s="118">
        <f t="shared" si="3"/>
        <v>46</v>
      </c>
      <c r="D246">
        <v>15</v>
      </c>
      <c r="E246" s="119">
        <v>176.33333333333331</v>
      </c>
      <c r="F246" s="70" t="s">
        <v>369</v>
      </c>
    </row>
    <row r="247" spans="1:6" x14ac:dyDescent="0.25">
      <c r="A247" t="s">
        <v>378</v>
      </c>
      <c r="B247" s="61">
        <v>44147</v>
      </c>
      <c r="C247" s="118">
        <f t="shared" si="3"/>
        <v>46</v>
      </c>
      <c r="D247">
        <v>14.600000000000136</v>
      </c>
      <c r="E247" s="119">
        <v>189.04109589040917</v>
      </c>
      <c r="F247" s="70" t="s">
        <v>370</v>
      </c>
    </row>
    <row r="248" spans="1:6" x14ac:dyDescent="0.25">
      <c r="A248" t="s">
        <v>378</v>
      </c>
      <c r="B248" s="61">
        <v>44147</v>
      </c>
      <c r="C248" s="118">
        <f t="shared" si="3"/>
        <v>46</v>
      </c>
      <c r="D248">
        <v>27.199999999999818</v>
      </c>
      <c r="E248" s="119">
        <v>135.29411764705975</v>
      </c>
      <c r="F248" s="70" t="s">
        <v>371</v>
      </c>
    </row>
    <row r="249" spans="1:6" x14ac:dyDescent="0.25">
      <c r="A249" t="s">
        <v>378</v>
      </c>
      <c r="B249" s="61">
        <v>44147</v>
      </c>
      <c r="C249" s="118">
        <f t="shared" si="3"/>
        <v>46</v>
      </c>
      <c r="D249">
        <v>14.700000000000045</v>
      </c>
      <c r="E249" s="119">
        <v>148.63945578231244</v>
      </c>
      <c r="F249" s="70" t="s">
        <v>372</v>
      </c>
    </row>
    <row r="250" spans="1:6" x14ac:dyDescent="0.25">
      <c r="A250" t="s">
        <v>378</v>
      </c>
      <c r="B250" s="61">
        <v>44147</v>
      </c>
      <c r="C250" s="118">
        <f t="shared" si="3"/>
        <v>46</v>
      </c>
      <c r="D250">
        <v>14.700000000000045</v>
      </c>
      <c r="E250" s="119">
        <v>187.75510204081573</v>
      </c>
      <c r="F250" s="70" t="s">
        <v>373</v>
      </c>
    </row>
    <row r="251" spans="1:6" x14ac:dyDescent="0.25">
      <c r="A251" t="s">
        <v>378</v>
      </c>
      <c r="B251" s="61">
        <v>44145</v>
      </c>
      <c r="C251" s="118">
        <f t="shared" si="3"/>
        <v>46</v>
      </c>
      <c r="D251">
        <v>26.700000000000045</v>
      </c>
      <c r="E251" s="119">
        <v>180.89887640449408</v>
      </c>
      <c r="F251" s="70" t="s">
        <v>374</v>
      </c>
    </row>
    <row r="252" spans="1:6" x14ac:dyDescent="0.25">
      <c r="A252" t="s">
        <v>378</v>
      </c>
      <c r="B252" s="61">
        <v>44145</v>
      </c>
      <c r="C252" s="118">
        <f t="shared" si="3"/>
        <v>46</v>
      </c>
      <c r="D252">
        <v>14.700000000000045</v>
      </c>
      <c r="E252" s="119">
        <v>140.81632653061186</v>
      </c>
      <c r="F252" s="70" t="s">
        <v>375</v>
      </c>
    </row>
    <row r="253" spans="1:6" x14ac:dyDescent="0.25">
      <c r="A253" t="s">
        <v>378</v>
      </c>
      <c r="B253" s="61">
        <v>44144</v>
      </c>
      <c r="C253" s="118">
        <f t="shared" si="3"/>
        <v>46</v>
      </c>
      <c r="D253">
        <v>14.799999999999955</v>
      </c>
      <c r="E253" s="119">
        <v>178.71621621621674</v>
      </c>
      <c r="F253" s="70" t="s">
        <v>376</v>
      </c>
    </row>
    <row r="254" spans="1:6" x14ac:dyDescent="0.25">
      <c r="A254" t="s">
        <v>378</v>
      </c>
      <c r="B254" s="61">
        <v>44141</v>
      </c>
      <c r="C254" s="118">
        <f t="shared" si="3"/>
        <v>45</v>
      </c>
      <c r="D254">
        <v>14.700000000000045</v>
      </c>
      <c r="E254" s="119">
        <v>140.81632653061186</v>
      </c>
      <c r="F254" s="70" t="s">
        <v>359</v>
      </c>
    </row>
    <row r="255" spans="1:6" x14ac:dyDescent="0.25">
      <c r="A255" t="s">
        <v>378</v>
      </c>
      <c r="B255" s="61">
        <v>44140</v>
      </c>
      <c r="C255" s="118">
        <f t="shared" si="3"/>
        <v>45</v>
      </c>
      <c r="D255">
        <v>14.799999999999955</v>
      </c>
      <c r="E255" s="119">
        <v>147.63513513513556</v>
      </c>
      <c r="F255" s="70" t="s">
        <v>360</v>
      </c>
    </row>
    <row r="256" spans="1:6" x14ac:dyDescent="0.25">
      <c r="A256" t="s">
        <v>378</v>
      </c>
      <c r="B256" s="61">
        <v>44140</v>
      </c>
      <c r="C256" s="118">
        <f t="shared" si="3"/>
        <v>45</v>
      </c>
      <c r="D256">
        <v>15.700000000000045</v>
      </c>
      <c r="E256" s="119">
        <v>139.17197452229263</v>
      </c>
      <c r="F256" s="70" t="s">
        <v>361</v>
      </c>
    </row>
    <row r="257" spans="1:6" x14ac:dyDescent="0.25">
      <c r="A257" t="s">
        <v>378</v>
      </c>
      <c r="B257" s="61">
        <v>44139</v>
      </c>
      <c r="C257" s="118">
        <f t="shared" si="3"/>
        <v>45</v>
      </c>
      <c r="D257">
        <v>14.899999999999864</v>
      </c>
      <c r="E257" s="119">
        <v>138.92617449664553</v>
      </c>
      <c r="F257" s="70" t="s">
        <v>362</v>
      </c>
    </row>
    <row r="258" spans="1:6" x14ac:dyDescent="0.25">
      <c r="A258" t="s">
        <v>378</v>
      </c>
      <c r="B258" s="61">
        <v>44139</v>
      </c>
      <c r="C258" s="118">
        <f t="shared" si="3"/>
        <v>45</v>
      </c>
      <c r="D258">
        <v>35.5</v>
      </c>
      <c r="E258" s="119">
        <v>136.05633802816899</v>
      </c>
      <c r="F258" s="70" t="s">
        <v>363</v>
      </c>
    </row>
    <row r="259" spans="1:6" x14ac:dyDescent="0.25">
      <c r="A259" t="s">
        <v>378</v>
      </c>
      <c r="B259" s="61">
        <v>44139</v>
      </c>
      <c r="C259" s="118">
        <f t="shared" si="3"/>
        <v>45</v>
      </c>
      <c r="D259">
        <v>16.300000000000068</v>
      </c>
      <c r="E259" s="119">
        <v>126.99386503067436</v>
      </c>
      <c r="F259" s="70" t="s">
        <v>364</v>
      </c>
    </row>
    <row r="260" spans="1:6" x14ac:dyDescent="0.25">
      <c r="A260" t="s">
        <v>378</v>
      </c>
      <c r="B260" s="61">
        <v>44138</v>
      </c>
      <c r="C260" s="118">
        <f t="shared" ref="C260:C323" si="4">_xlfn.ISOWEEKNUM(B260)</f>
        <v>45</v>
      </c>
      <c r="D260">
        <v>14.800000000000068</v>
      </c>
      <c r="E260" s="119">
        <v>178.71621621621537</v>
      </c>
      <c r="F260" s="70" t="s">
        <v>365</v>
      </c>
    </row>
    <row r="261" spans="1:6" x14ac:dyDescent="0.25">
      <c r="A261" t="s">
        <v>378</v>
      </c>
      <c r="B261" s="61">
        <v>44138</v>
      </c>
      <c r="C261" s="118">
        <f t="shared" si="4"/>
        <v>45</v>
      </c>
      <c r="D261">
        <v>14.699999999999932</v>
      </c>
      <c r="E261" s="119">
        <v>125.1700680272114</v>
      </c>
      <c r="F261" s="70" t="s">
        <v>366</v>
      </c>
    </row>
    <row r="262" spans="1:6" x14ac:dyDescent="0.25">
      <c r="A262" t="s">
        <v>378</v>
      </c>
      <c r="B262" s="61">
        <v>44137</v>
      </c>
      <c r="C262" s="118">
        <f t="shared" si="4"/>
        <v>45</v>
      </c>
      <c r="D262">
        <v>15</v>
      </c>
      <c r="E262" s="119">
        <v>138.00000000000003</v>
      </c>
      <c r="F262" s="70" t="s">
        <v>367</v>
      </c>
    </row>
    <row r="263" spans="1:6" x14ac:dyDescent="0.25">
      <c r="A263" t="s">
        <v>378</v>
      </c>
      <c r="B263" s="61">
        <v>44134</v>
      </c>
      <c r="C263" s="118">
        <f t="shared" si="4"/>
        <v>44</v>
      </c>
      <c r="D263">
        <v>14.699999999999932</v>
      </c>
      <c r="E263" s="119">
        <v>156.46258503401438</v>
      </c>
      <c r="F263" s="70" t="s">
        <v>368</v>
      </c>
    </row>
    <row r="264" spans="1:6" x14ac:dyDescent="0.25">
      <c r="A264" t="s">
        <v>378</v>
      </c>
      <c r="B264" s="61">
        <v>44133</v>
      </c>
      <c r="C264" s="118">
        <f t="shared" si="4"/>
        <v>44</v>
      </c>
      <c r="D264">
        <v>14.300000000000068</v>
      </c>
      <c r="E264" s="119">
        <v>136.71328671328607</v>
      </c>
      <c r="F264" s="70" t="s">
        <v>369</v>
      </c>
    </row>
    <row r="265" spans="1:6" x14ac:dyDescent="0.25">
      <c r="A265" t="s">
        <v>378</v>
      </c>
      <c r="B265" s="61">
        <v>44133</v>
      </c>
      <c r="C265" s="118">
        <f t="shared" si="4"/>
        <v>44</v>
      </c>
      <c r="D265">
        <v>13.100000000000023</v>
      </c>
      <c r="E265" s="119">
        <v>158.01526717557226</v>
      </c>
      <c r="F265" s="70" t="s">
        <v>370</v>
      </c>
    </row>
    <row r="266" spans="1:6" x14ac:dyDescent="0.25">
      <c r="A266" t="s">
        <v>378</v>
      </c>
      <c r="B266" s="61">
        <v>44132</v>
      </c>
      <c r="C266" s="118">
        <f t="shared" si="4"/>
        <v>44</v>
      </c>
      <c r="D266">
        <v>27.199999999999932</v>
      </c>
      <c r="E266" s="119">
        <v>105.69852941176495</v>
      </c>
      <c r="F266" s="70" t="s">
        <v>371</v>
      </c>
    </row>
    <row r="267" spans="1:6" x14ac:dyDescent="0.25">
      <c r="A267" t="s">
        <v>378</v>
      </c>
      <c r="B267" s="61">
        <v>44128</v>
      </c>
      <c r="C267" s="118">
        <f t="shared" si="4"/>
        <v>43</v>
      </c>
      <c r="D267">
        <v>33</v>
      </c>
      <c r="E267" s="119">
        <v>184.69696969696972</v>
      </c>
      <c r="F267" s="70" t="s">
        <v>372</v>
      </c>
    </row>
    <row r="268" spans="1:6" x14ac:dyDescent="0.25">
      <c r="A268" t="s">
        <v>378</v>
      </c>
      <c r="B268" s="61">
        <v>44127</v>
      </c>
      <c r="C268" s="118">
        <f t="shared" si="4"/>
        <v>43</v>
      </c>
      <c r="D268">
        <v>20</v>
      </c>
      <c r="E268" s="119">
        <v>143.75</v>
      </c>
      <c r="F268" s="70" t="s">
        <v>373</v>
      </c>
    </row>
    <row r="269" spans="1:6" x14ac:dyDescent="0.25">
      <c r="A269" t="s">
        <v>378</v>
      </c>
      <c r="B269" s="61">
        <v>44126</v>
      </c>
      <c r="C269" s="118">
        <f t="shared" si="4"/>
        <v>43</v>
      </c>
      <c r="D269">
        <v>62</v>
      </c>
      <c r="E269" s="119">
        <v>137.25806451612905</v>
      </c>
      <c r="F269" s="70" t="s">
        <v>374</v>
      </c>
    </row>
    <row r="270" spans="1:6" x14ac:dyDescent="0.25">
      <c r="A270" t="s">
        <v>378</v>
      </c>
      <c r="B270" s="61">
        <v>44125</v>
      </c>
      <c r="C270" s="118">
        <f t="shared" si="4"/>
        <v>43</v>
      </c>
      <c r="D270">
        <v>55</v>
      </c>
      <c r="E270" s="119">
        <v>154.72727272727272</v>
      </c>
      <c r="F270" s="70" t="s">
        <v>375</v>
      </c>
    </row>
    <row r="271" spans="1:6" x14ac:dyDescent="0.25">
      <c r="A271" t="s">
        <v>378</v>
      </c>
      <c r="B271" s="83">
        <v>44125</v>
      </c>
      <c r="C271" s="118">
        <f t="shared" si="4"/>
        <v>43</v>
      </c>
      <c r="D271">
        <v>54.600000000000023</v>
      </c>
      <c r="E271" s="119">
        <v>155.86080586080578</v>
      </c>
      <c r="F271" s="70" t="s">
        <v>376</v>
      </c>
    </row>
    <row r="272" spans="1:6" x14ac:dyDescent="0.25">
      <c r="A272" t="s">
        <v>378</v>
      </c>
      <c r="B272" s="83">
        <v>44125</v>
      </c>
      <c r="C272" s="118">
        <f t="shared" si="4"/>
        <v>43</v>
      </c>
      <c r="D272">
        <v>14.699999999999932</v>
      </c>
      <c r="E272" s="119">
        <v>140.81632653061294</v>
      </c>
      <c r="F272" s="70" t="s">
        <v>359</v>
      </c>
    </row>
    <row r="273" spans="1:6" x14ac:dyDescent="0.25">
      <c r="A273" t="s">
        <v>378</v>
      </c>
      <c r="B273" s="61">
        <v>44124</v>
      </c>
      <c r="C273" s="118">
        <f t="shared" si="4"/>
        <v>43</v>
      </c>
      <c r="D273">
        <v>30.200000000000045</v>
      </c>
      <c r="E273" s="119">
        <v>125.66225165562896</v>
      </c>
      <c r="F273" s="70" t="s">
        <v>360</v>
      </c>
    </row>
    <row r="274" spans="1:6" x14ac:dyDescent="0.25">
      <c r="A274" t="s">
        <v>378</v>
      </c>
      <c r="B274" s="83">
        <v>44124</v>
      </c>
      <c r="C274" s="118">
        <f t="shared" si="4"/>
        <v>43</v>
      </c>
      <c r="D274">
        <v>30.200000000000045</v>
      </c>
      <c r="E274" s="119">
        <v>125.66225165562896</v>
      </c>
      <c r="F274" s="70" t="s">
        <v>361</v>
      </c>
    </row>
    <row r="275" spans="1:6" x14ac:dyDescent="0.25">
      <c r="A275" t="s">
        <v>378</v>
      </c>
      <c r="B275" s="83">
        <v>44124</v>
      </c>
      <c r="C275" s="118">
        <f t="shared" si="4"/>
        <v>43</v>
      </c>
      <c r="D275">
        <v>25.5</v>
      </c>
      <c r="E275" s="119">
        <v>139.80392156862746</v>
      </c>
      <c r="F275" s="70" t="s">
        <v>362</v>
      </c>
    </row>
    <row r="276" spans="1:6" x14ac:dyDescent="0.25">
      <c r="A276" t="s">
        <v>378</v>
      </c>
      <c r="B276" s="83">
        <v>44124</v>
      </c>
      <c r="C276" s="118">
        <f t="shared" si="4"/>
        <v>43</v>
      </c>
      <c r="D276">
        <v>14.600000000000023</v>
      </c>
      <c r="E276" s="119">
        <v>141.780821917808</v>
      </c>
      <c r="F276" s="70" t="s">
        <v>363</v>
      </c>
    </row>
    <row r="277" spans="1:6" x14ac:dyDescent="0.25">
      <c r="A277" t="s">
        <v>378</v>
      </c>
      <c r="B277" s="83">
        <v>44124</v>
      </c>
      <c r="C277" s="118">
        <f t="shared" si="4"/>
        <v>43</v>
      </c>
      <c r="D277">
        <v>28</v>
      </c>
      <c r="E277" s="119">
        <v>147.85714285714286</v>
      </c>
      <c r="F277" s="70" t="s">
        <v>364</v>
      </c>
    </row>
    <row r="278" spans="1:6" x14ac:dyDescent="0.25">
      <c r="A278" t="s">
        <v>378</v>
      </c>
      <c r="B278" s="83">
        <v>44123</v>
      </c>
      <c r="C278" s="118">
        <f t="shared" si="4"/>
        <v>43</v>
      </c>
      <c r="D278">
        <v>47.299999999999955</v>
      </c>
      <c r="E278" s="119">
        <v>141.01479915433418</v>
      </c>
      <c r="F278" s="70" t="s">
        <v>365</v>
      </c>
    </row>
    <row r="279" spans="1:6" x14ac:dyDescent="0.25">
      <c r="A279" t="s">
        <v>378</v>
      </c>
      <c r="B279" s="83">
        <v>44120</v>
      </c>
      <c r="C279" s="118">
        <f t="shared" si="4"/>
        <v>42</v>
      </c>
      <c r="D279">
        <v>15.899999999999977</v>
      </c>
      <c r="E279" s="119">
        <v>151.88679245283038</v>
      </c>
      <c r="F279" s="70" t="s">
        <v>366</v>
      </c>
    </row>
    <row r="280" spans="1:6" x14ac:dyDescent="0.25">
      <c r="A280" t="s">
        <v>378</v>
      </c>
      <c r="B280" s="83">
        <v>44120</v>
      </c>
      <c r="C280" s="118">
        <f t="shared" si="4"/>
        <v>42</v>
      </c>
      <c r="D280">
        <v>7.2000000000000455</v>
      </c>
      <c r="E280" s="119">
        <v>143.74999999999915</v>
      </c>
      <c r="F280" s="70" t="s">
        <v>367</v>
      </c>
    </row>
    <row r="281" spans="1:6" x14ac:dyDescent="0.25">
      <c r="A281" t="s">
        <v>378</v>
      </c>
      <c r="B281" s="83">
        <v>44120</v>
      </c>
      <c r="C281" s="118">
        <f t="shared" si="4"/>
        <v>42</v>
      </c>
      <c r="D281">
        <v>34.100000000000023</v>
      </c>
      <c r="E281" s="119">
        <v>138.26979472140755</v>
      </c>
      <c r="F281" s="70" t="s">
        <v>368</v>
      </c>
    </row>
    <row r="282" spans="1:6" x14ac:dyDescent="0.25">
      <c r="A282" t="s">
        <v>378</v>
      </c>
      <c r="B282" s="61">
        <v>44119</v>
      </c>
      <c r="C282" s="118">
        <f t="shared" si="4"/>
        <v>42</v>
      </c>
      <c r="D282">
        <v>34</v>
      </c>
      <c r="E282" s="119">
        <v>155.58823529411762</v>
      </c>
      <c r="F282" s="70" t="s">
        <v>369</v>
      </c>
    </row>
    <row r="283" spans="1:6" x14ac:dyDescent="0.25">
      <c r="A283" t="s">
        <v>378</v>
      </c>
      <c r="B283" s="83">
        <v>44119</v>
      </c>
      <c r="C283" s="118">
        <f t="shared" si="4"/>
        <v>42</v>
      </c>
      <c r="D283">
        <v>54</v>
      </c>
      <c r="E283" s="119">
        <v>134.16666666666666</v>
      </c>
      <c r="F283" s="70" t="s">
        <v>370</v>
      </c>
    </row>
    <row r="284" spans="1:6" x14ac:dyDescent="0.25">
      <c r="A284" t="s">
        <v>378</v>
      </c>
      <c r="B284" s="61">
        <v>44118</v>
      </c>
      <c r="C284" s="118">
        <f t="shared" si="4"/>
        <v>42</v>
      </c>
      <c r="D284">
        <v>33</v>
      </c>
      <c r="E284" s="119">
        <v>142.8787878787879</v>
      </c>
      <c r="F284" s="70" t="s">
        <v>371</v>
      </c>
    </row>
    <row r="285" spans="1:6" x14ac:dyDescent="0.25">
      <c r="A285" t="s">
        <v>378</v>
      </c>
      <c r="B285" s="61">
        <v>44118</v>
      </c>
      <c r="C285" s="118">
        <f t="shared" si="4"/>
        <v>42</v>
      </c>
      <c r="D285">
        <v>18</v>
      </c>
      <c r="E285" s="119">
        <v>140.55555555555554</v>
      </c>
      <c r="F285" s="70" t="s">
        <v>372</v>
      </c>
    </row>
    <row r="286" spans="1:6" x14ac:dyDescent="0.25">
      <c r="A286" t="s">
        <v>378</v>
      </c>
      <c r="B286" s="83">
        <v>44118</v>
      </c>
      <c r="C286" s="118">
        <f t="shared" si="4"/>
        <v>42</v>
      </c>
      <c r="D286">
        <v>37.900000000000034</v>
      </c>
      <c r="E286" s="119">
        <v>121.37203166226904</v>
      </c>
      <c r="F286" s="70" t="s">
        <v>373</v>
      </c>
    </row>
    <row r="287" spans="1:6" x14ac:dyDescent="0.25">
      <c r="A287" t="s">
        <v>378</v>
      </c>
      <c r="B287" s="61">
        <v>44118</v>
      </c>
      <c r="C287" s="118">
        <f t="shared" si="4"/>
        <v>42</v>
      </c>
      <c r="D287">
        <v>26.100000000000023</v>
      </c>
      <c r="E287" s="119">
        <v>185.05747126436768</v>
      </c>
      <c r="F287" s="70" t="s">
        <v>374</v>
      </c>
    </row>
    <row r="288" spans="1:6" x14ac:dyDescent="0.25">
      <c r="A288" t="s">
        <v>378</v>
      </c>
      <c r="B288" s="61">
        <v>44117</v>
      </c>
      <c r="C288" s="118">
        <f t="shared" si="4"/>
        <v>42</v>
      </c>
      <c r="D288">
        <v>30.5</v>
      </c>
      <c r="E288" s="119">
        <v>158.36065573770492</v>
      </c>
      <c r="F288" s="70" t="s">
        <v>375</v>
      </c>
    </row>
    <row r="289" spans="1:6" x14ac:dyDescent="0.25">
      <c r="A289" t="s">
        <v>378</v>
      </c>
      <c r="B289" s="61">
        <v>44117</v>
      </c>
      <c r="C289" s="118">
        <f t="shared" si="4"/>
        <v>42</v>
      </c>
      <c r="D289">
        <v>15.699999999999989</v>
      </c>
      <c r="E289" s="119">
        <v>124.52229299363061</v>
      </c>
      <c r="F289" s="70" t="s">
        <v>376</v>
      </c>
    </row>
    <row r="290" spans="1:6" x14ac:dyDescent="0.25">
      <c r="A290" t="s">
        <v>378</v>
      </c>
      <c r="B290" s="61">
        <v>44112</v>
      </c>
      <c r="C290" s="118">
        <f t="shared" si="4"/>
        <v>41</v>
      </c>
      <c r="D290">
        <v>44</v>
      </c>
      <c r="E290" s="119">
        <v>148.97727272727275</v>
      </c>
      <c r="F290" s="70" t="s">
        <v>359</v>
      </c>
    </row>
    <row r="291" spans="1:6" x14ac:dyDescent="0.25">
      <c r="A291" t="s">
        <v>378</v>
      </c>
      <c r="B291" s="61">
        <v>44112</v>
      </c>
      <c r="C291" s="118">
        <f t="shared" si="4"/>
        <v>41</v>
      </c>
      <c r="D291">
        <v>43</v>
      </c>
      <c r="E291" s="119">
        <v>96.279069767441854</v>
      </c>
      <c r="F291" s="70" t="s">
        <v>360</v>
      </c>
    </row>
    <row r="292" spans="1:6" x14ac:dyDescent="0.25">
      <c r="A292" t="s">
        <v>378</v>
      </c>
      <c r="B292" s="61">
        <v>44110</v>
      </c>
      <c r="C292" s="118">
        <f t="shared" si="4"/>
        <v>41</v>
      </c>
      <c r="D292">
        <v>30</v>
      </c>
      <c r="E292" s="119">
        <v>164.83333333333334</v>
      </c>
      <c r="F292" s="70" t="s">
        <v>361</v>
      </c>
    </row>
    <row r="293" spans="1:6" x14ac:dyDescent="0.25">
      <c r="A293" t="s">
        <v>378</v>
      </c>
      <c r="B293" s="61">
        <v>44106</v>
      </c>
      <c r="C293" s="118">
        <f t="shared" si="4"/>
        <v>40</v>
      </c>
      <c r="D293">
        <v>51</v>
      </c>
      <c r="E293" s="119">
        <v>133.0392156862745</v>
      </c>
      <c r="F293" s="70" t="s">
        <v>362</v>
      </c>
    </row>
    <row r="294" spans="1:6" x14ac:dyDescent="0.25">
      <c r="A294" t="s">
        <v>378</v>
      </c>
      <c r="B294" s="61">
        <v>44106</v>
      </c>
      <c r="C294" s="118">
        <f t="shared" si="4"/>
        <v>40</v>
      </c>
      <c r="D294">
        <v>0.59999999999990905</v>
      </c>
      <c r="E294" s="119">
        <v>95.833333333347937</v>
      </c>
      <c r="F294" s="70" t="s">
        <v>363</v>
      </c>
    </row>
    <row r="295" spans="1:6" x14ac:dyDescent="0.25">
      <c r="A295" t="s">
        <v>378</v>
      </c>
      <c r="B295" s="61">
        <v>44105</v>
      </c>
      <c r="C295" s="118">
        <f t="shared" si="4"/>
        <v>40</v>
      </c>
      <c r="D295">
        <v>10</v>
      </c>
      <c r="E295" s="119">
        <v>137.99999999999997</v>
      </c>
      <c r="F295" s="70" t="s">
        <v>364</v>
      </c>
    </row>
    <row r="296" spans="1:6" x14ac:dyDescent="0.25">
      <c r="A296" t="s">
        <v>378</v>
      </c>
      <c r="B296" s="61">
        <v>44105</v>
      </c>
      <c r="C296" s="118">
        <f t="shared" si="4"/>
        <v>40</v>
      </c>
      <c r="D296">
        <v>27.599999999999909</v>
      </c>
      <c r="E296" s="119">
        <v>95.833333333333627</v>
      </c>
      <c r="F296" s="70" t="s">
        <v>365</v>
      </c>
    </row>
    <row r="297" spans="1:6" x14ac:dyDescent="0.25">
      <c r="A297" t="s">
        <v>378</v>
      </c>
      <c r="B297" s="61">
        <v>44105</v>
      </c>
      <c r="C297" s="118">
        <f t="shared" si="4"/>
        <v>40</v>
      </c>
      <c r="D297">
        <v>25.400000000000091</v>
      </c>
      <c r="E297" s="119">
        <v>122.24409448818855</v>
      </c>
      <c r="F297" s="70" t="s">
        <v>366</v>
      </c>
    </row>
    <row r="298" spans="1:6" x14ac:dyDescent="0.25">
      <c r="A298" t="s">
        <v>378</v>
      </c>
      <c r="B298" s="61">
        <v>44104</v>
      </c>
      <c r="C298" s="118">
        <f t="shared" si="4"/>
        <v>40</v>
      </c>
      <c r="D298">
        <v>25.900000000000091</v>
      </c>
      <c r="E298" s="119">
        <v>119.88416988416944</v>
      </c>
      <c r="F298" s="70" t="s">
        <v>367</v>
      </c>
    </row>
    <row r="299" spans="1:6" x14ac:dyDescent="0.25">
      <c r="A299" t="s">
        <v>378</v>
      </c>
      <c r="B299" s="61">
        <v>44103</v>
      </c>
      <c r="C299" s="118">
        <f t="shared" si="4"/>
        <v>40</v>
      </c>
      <c r="D299">
        <v>4.9000000000000909</v>
      </c>
      <c r="E299" s="119">
        <v>211.22448979591437</v>
      </c>
      <c r="F299" s="70" t="s">
        <v>368</v>
      </c>
    </row>
    <row r="300" spans="1:6" x14ac:dyDescent="0.25">
      <c r="A300" t="s">
        <v>378</v>
      </c>
      <c r="B300" s="61">
        <v>44103</v>
      </c>
      <c r="C300" s="118">
        <f t="shared" si="4"/>
        <v>40</v>
      </c>
      <c r="D300">
        <v>24.5</v>
      </c>
      <c r="E300" s="119">
        <v>107.95918367346937</v>
      </c>
      <c r="F300" s="70" t="s">
        <v>369</v>
      </c>
    </row>
    <row r="301" spans="1:6" x14ac:dyDescent="0.25">
      <c r="A301" t="s">
        <v>378</v>
      </c>
      <c r="B301" s="61">
        <v>44103</v>
      </c>
      <c r="C301" s="118">
        <f t="shared" si="4"/>
        <v>40</v>
      </c>
      <c r="D301">
        <v>2</v>
      </c>
      <c r="E301" s="119">
        <v>172.50000000000014</v>
      </c>
      <c r="F301" s="70" t="s">
        <v>370</v>
      </c>
    </row>
    <row r="302" spans="1:6" x14ac:dyDescent="0.25">
      <c r="A302" t="s">
        <v>378</v>
      </c>
      <c r="B302" s="61">
        <v>44103</v>
      </c>
      <c r="C302" s="118">
        <f t="shared" si="4"/>
        <v>40</v>
      </c>
      <c r="D302">
        <v>11.199999999999818</v>
      </c>
      <c r="E302" s="119">
        <v>143.75000000000236</v>
      </c>
      <c r="F302" s="70" t="s">
        <v>371</v>
      </c>
    </row>
    <row r="303" spans="1:6" x14ac:dyDescent="0.25">
      <c r="A303" t="s">
        <v>378</v>
      </c>
      <c r="B303" s="61">
        <v>44103</v>
      </c>
      <c r="C303" s="118">
        <f t="shared" si="4"/>
        <v>40</v>
      </c>
      <c r="D303">
        <v>5.6000000000003638</v>
      </c>
      <c r="E303" s="119">
        <v>123.21428571427769</v>
      </c>
      <c r="F303" s="70" t="s">
        <v>372</v>
      </c>
    </row>
    <row r="304" spans="1:6" x14ac:dyDescent="0.25">
      <c r="A304" t="s">
        <v>378</v>
      </c>
      <c r="B304" s="61">
        <v>44103</v>
      </c>
      <c r="C304" s="118">
        <f t="shared" si="4"/>
        <v>40</v>
      </c>
      <c r="D304">
        <v>28.199999999999818</v>
      </c>
      <c r="E304" s="119">
        <v>195.74468085106508</v>
      </c>
      <c r="F304" s="70" t="s">
        <v>373</v>
      </c>
    </row>
    <row r="305" spans="1:6" x14ac:dyDescent="0.25">
      <c r="A305" t="s">
        <v>378</v>
      </c>
      <c r="B305" s="61">
        <v>44102</v>
      </c>
      <c r="C305" s="118">
        <f t="shared" si="4"/>
        <v>40</v>
      </c>
      <c r="D305">
        <v>14.800000000000182</v>
      </c>
      <c r="E305" s="119">
        <v>132.09459459459296</v>
      </c>
      <c r="F305" s="70" t="s">
        <v>374</v>
      </c>
    </row>
    <row r="306" spans="1:6" x14ac:dyDescent="0.25">
      <c r="A306" t="s">
        <v>378</v>
      </c>
      <c r="B306" s="61">
        <v>44102</v>
      </c>
      <c r="C306" s="118">
        <f t="shared" si="4"/>
        <v>40</v>
      </c>
      <c r="D306">
        <v>29.299999999999727</v>
      </c>
      <c r="E306" s="119">
        <v>164.84641638225409</v>
      </c>
      <c r="F306" s="70" t="s">
        <v>375</v>
      </c>
    </row>
    <row r="307" spans="1:6" x14ac:dyDescent="0.25">
      <c r="A307" t="s">
        <v>378</v>
      </c>
      <c r="B307" s="61">
        <v>44098</v>
      </c>
      <c r="C307" s="118">
        <f t="shared" si="4"/>
        <v>39</v>
      </c>
      <c r="D307">
        <v>6.5</v>
      </c>
      <c r="E307" s="119">
        <v>194.61538461538461</v>
      </c>
      <c r="F307" s="70" t="s">
        <v>376</v>
      </c>
    </row>
    <row r="308" spans="1:6" x14ac:dyDescent="0.25">
      <c r="A308" t="s">
        <v>378</v>
      </c>
      <c r="B308" s="61">
        <v>44098</v>
      </c>
      <c r="C308" s="118">
        <f t="shared" si="4"/>
        <v>39</v>
      </c>
      <c r="D308">
        <v>6</v>
      </c>
      <c r="E308" s="119">
        <v>153.33333333333334</v>
      </c>
      <c r="F308" s="70" t="s">
        <v>359</v>
      </c>
    </row>
    <row r="309" spans="1:6" x14ac:dyDescent="0.25">
      <c r="A309" t="s">
        <v>378</v>
      </c>
      <c r="B309" s="61">
        <v>44098</v>
      </c>
      <c r="C309" s="118">
        <f t="shared" si="4"/>
        <v>39</v>
      </c>
      <c r="D309">
        <v>5.8000000000001819</v>
      </c>
      <c r="E309" s="119">
        <v>178.44827586206335</v>
      </c>
      <c r="F309" s="70" t="s">
        <v>360</v>
      </c>
    </row>
    <row r="310" spans="1:6" x14ac:dyDescent="0.25">
      <c r="A310" t="s">
        <v>378</v>
      </c>
      <c r="B310" s="61">
        <v>44098</v>
      </c>
      <c r="C310" s="118">
        <f t="shared" si="4"/>
        <v>39</v>
      </c>
      <c r="D310">
        <v>9.2999999999997272</v>
      </c>
      <c r="E310" s="119">
        <v>98.92473118279861</v>
      </c>
      <c r="F310" s="70" t="s">
        <v>361</v>
      </c>
    </row>
    <row r="311" spans="1:6" x14ac:dyDescent="0.25">
      <c r="A311" t="s">
        <v>378</v>
      </c>
      <c r="B311" s="61">
        <v>44098</v>
      </c>
      <c r="C311" s="118">
        <f t="shared" si="4"/>
        <v>39</v>
      </c>
      <c r="D311">
        <v>5.9000000000000909</v>
      </c>
      <c r="E311" s="119">
        <v>136.4406779660996</v>
      </c>
      <c r="F311" s="70" t="s">
        <v>362</v>
      </c>
    </row>
    <row r="312" spans="1:6" x14ac:dyDescent="0.25">
      <c r="A312" t="s">
        <v>378</v>
      </c>
      <c r="B312" s="61">
        <v>44098</v>
      </c>
      <c r="C312" s="118">
        <f t="shared" si="4"/>
        <v>39</v>
      </c>
      <c r="D312">
        <v>7</v>
      </c>
      <c r="E312" s="119">
        <v>131.42857142857139</v>
      </c>
      <c r="F312" s="70" t="s">
        <v>363</v>
      </c>
    </row>
    <row r="313" spans="1:6" x14ac:dyDescent="0.25">
      <c r="A313" t="s">
        <v>378</v>
      </c>
      <c r="B313" s="61">
        <v>44098</v>
      </c>
      <c r="C313" s="118">
        <f t="shared" si="4"/>
        <v>39</v>
      </c>
      <c r="D313">
        <v>13</v>
      </c>
      <c r="E313" s="119">
        <v>150.38461538461536</v>
      </c>
      <c r="F313" s="70" t="s">
        <v>364</v>
      </c>
    </row>
    <row r="314" spans="1:6" x14ac:dyDescent="0.25">
      <c r="A314" t="s">
        <v>378</v>
      </c>
      <c r="B314" s="61">
        <v>44098</v>
      </c>
      <c r="C314" s="118">
        <f t="shared" si="4"/>
        <v>39</v>
      </c>
      <c r="D314">
        <v>6.4000000000000909</v>
      </c>
      <c r="E314" s="119">
        <v>161.71874999999767</v>
      </c>
      <c r="F314" s="70" t="s">
        <v>365</v>
      </c>
    </row>
    <row r="315" spans="1:6" x14ac:dyDescent="0.25">
      <c r="A315" t="s">
        <v>378</v>
      </c>
      <c r="B315" s="61">
        <v>44097</v>
      </c>
      <c r="C315" s="118">
        <f t="shared" si="4"/>
        <v>39</v>
      </c>
      <c r="D315">
        <v>9</v>
      </c>
      <c r="E315" s="119">
        <v>140.55555555555563</v>
      </c>
      <c r="F315" s="70" t="s">
        <v>366</v>
      </c>
    </row>
    <row r="316" spans="1:6" x14ac:dyDescent="0.25">
      <c r="A316" t="s">
        <v>378</v>
      </c>
      <c r="B316" s="61">
        <v>44097</v>
      </c>
      <c r="C316" s="118">
        <f t="shared" si="4"/>
        <v>39</v>
      </c>
      <c r="D316">
        <v>6</v>
      </c>
      <c r="E316" s="119">
        <v>153.33333333333334</v>
      </c>
      <c r="F316" s="70" t="s">
        <v>367</v>
      </c>
    </row>
    <row r="317" spans="1:6" x14ac:dyDescent="0.25">
      <c r="A317" t="s">
        <v>378</v>
      </c>
      <c r="B317" s="61">
        <v>44097</v>
      </c>
      <c r="C317" s="118">
        <f t="shared" si="4"/>
        <v>39</v>
      </c>
      <c r="D317">
        <v>11.900000000000091</v>
      </c>
      <c r="E317" s="119">
        <v>154.62184873949454</v>
      </c>
      <c r="F317" s="70" t="s">
        <v>368</v>
      </c>
    </row>
    <row r="318" spans="1:6" x14ac:dyDescent="0.25">
      <c r="A318" t="s">
        <v>378</v>
      </c>
      <c r="B318" s="61">
        <v>44097</v>
      </c>
      <c r="C318" s="118">
        <f t="shared" si="4"/>
        <v>39</v>
      </c>
      <c r="D318">
        <v>6.0999999999999091</v>
      </c>
      <c r="E318" s="119">
        <v>150.8196721311499</v>
      </c>
      <c r="F318" s="70" t="s">
        <v>369</v>
      </c>
    </row>
    <row r="319" spans="1:6" x14ac:dyDescent="0.25">
      <c r="A319" t="s">
        <v>378</v>
      </c>
      <c r="B319" s="61">
        <v>44097</v>
      </c>
      <c r="C319" s="118">
        <f t="shared" si="4"/>
        <v>39</v>
      </c>
      <c r="D319">
        <v>5.9000000000000909</v>
      </c>
      <c r="E319" s="119">
        <v>116.94915254237095</v>
      </c>
      <c r="F319" s="70" t="s">
        <v>370</v>
      </c>
    </row>
    <row r="320" spans="1:6" x14ac:dyDescent="0.25">
      <c r="A320" t="s">
        <v>378</v>
      </c>
      <c r="B320" s="61">
        <v>44096</v>
      </c>
      <c r="C320" s="118">
        <f t="shared" si="4"/>
        <v>39</v>
      </c>
      <c r="D320">
        <v>27</v>
      </c>
      <c r="E320" s="119">
        <v>149.07407407407405</v>
      </c>
      <c r="F320" s="70" t="s">
        <v>371</v>
      </c>
    </row>
    <row r="321" spans="1:6" x14ac:dyDescent="0.25">
      <c r="A321" t="s">
        <v>378</v>
      </c>
      <c r="B321" s="61">
        <v>44096</v>
      </c>
      <c r="C321" s="118">
        <f t="shared" si="4"/>
        <v>39</v>
      </c>
      <c r="D321">
        <v>19</v>
      </c>
      <c r="E321" s="119">
        <v>175.52631578947367</v>
      </c>
      <c r="F321" s="70" t="s">
        <v>372</v>
      </c>
    </row>
    <row r="322" spans="1:6" x14ac:dyDescent="0.25">
      <c r="A322" t="s">
        <v>378</v>
      </c>
      <c r="B322" s="61">
        <v>44096</v>
      </c>
      <c r="C322" s="118">
        <f t="shared" si="4"/>
        <v>39</v>
      </c>
      <c r="D322">
        <v>29</v>
      </c>
      <c r="E322" s="119">
        <v>162.58620689655177</v>
      </c>
      <c r="F322" s="70" t="s">
        <v>373</v>
      </c>
    </row>
    <row r="323" spans="1:6" x14ac:dyDescent="0.25">
      <c r="A323" t="s">
        <v>378</v>
      </c>
      <c r="B323" s="61">
        <v>44095</v>
      </c>
      <c r="C323" s="118">
        <f t="shared" si="4"/>
        <v>39</v>
      </c>
      <c r="D323">
        <v>12.599999999999909</v>
      </c>
      <c r="E323" s="119">
        <v>146.03174603174713</v>
      </c>
      <c r="F323" s="70" t="s">
        <v>374</v>
      </c>
    </row>
    <row r="324" spans="1:6" x14ac:dyDescent="0.25">
      <c r="A324" t="s">
        <v>378</v>
      </c>
      <c r="B324" s="61">
        <v>44092</v>
      </c>
      <c r="C324" s="118">
        <f t="shared" ref="C324:C387" si="5">_xlfn.ISOWEEKNUM(B324)</f>
        <v>38</v>
      </c>
      <c r="D324">
        <v>24.199999999999818</v>
      </c>
      <c r="E324" s="119">
        <v>133.05785123967044</v>
      </c>
      <c r="F324" s="70" t="s">
        <v>375</v>
      </c>
    </row>
    <row r="325" spans="1:6" x14ac:dyDescent="0.25">
      <c r="A325" t="s">
        <v>378</v>
      </c>
      <c r="B325" s="61">
        <v>44091</v>
      </c>
      <c r="C325" s="118">
        <f t="shared" si="5"/>
        <v>38</v>
      </c>
      <c r="D325">
        <v>30.700000000000273</v>
      </c>
      <c r="E325" s="119">
        <v>149.83713355048724</v>
      </c>
      <c r="F325" s="70" t="s">
        <v>376</v>
      </c>
    </row>
    <row r="326" spans="1:6" x14ac:dyDescent="0.25">
      <c r="A326" t="s">
        <v>378</v>
      </c>
      <c r="B326" s="54">
        <v>44090</v>
      </c>
      <c r="C326" s="118">
        <f t="shared" si="5"/>
        <v>38</v>
      </c>
      <c r="D326">
        <v>11.900000000000091</v>
      </c>
      <c r="E326" s="119">
        <v>173.94957983193152</v>
      </c>
      <c r="F326" s="70" t="s">
        <v>359</v>
      </c>
    </row>
    <row r="327" spans="1:6" x14ac:dyDescent="0.25">
      <c r="A327" t="s">
        <v>378</v>
      </c>
      <c r="B327" s="61">
        <v>44089</v>
      </c>
      <c r="C327" s="118">
        <f t="shared" si="5"/>
        <v>38</v>
      </c>
      <c r="D327">
        <v>27</v>
      </c>
      <c r="E327" s="119">
        <v>166.11111111111111</v>
      </c>
      <c r="F327" s="70" t="s">
        <v>360</v>
      </c>
    </row>
    <row r="328" spans="1:6" x14ac:dyDescent="0.25">
      <c r="A328" t="s">
        <v>378</v>
      </c>
      <c r="B328" s="54">
        <v>44089</v>
      </c>
      <c r="C328" s="118">
        <f t="shared" si="5"/>
        <v>38</v>
      </c>
      <c r="D328">
        <v>25.400000000000091</v>
      </c>
      <c r="E328" s="119">
        <v>158.46456692913327</v>
      </c>
      <c r="F328" s="70" t="s">
        <v>361</v>
      </c>
    </row>
    <row r="329" spans="1:6" x14ac:dyDescent="0.25">
      <c r="A329" t="s">
        <v>378</v>
      </c>
      <c r="B329" s="54">
        <v>44089</v>
      </c>
      <c r="C329" s="118">
        <f t="shared" si="5"/>
        <v>38</v>
      </c>
      <c r="D329">
        <v>11.699999999999818</v>
      </c>
      <c r="E329" s="119">
        <v>167.0940170940197</v>
      </c>
      <c r="F329" s="70" t="s">
        <v>362</v>
      </c>
    </row>
    <row r="330" spans="1:6" x14ac:dyDescent="0.25">
      <c r="A330" t="s">
        <v>378</v>
      </c>
      <c r="B330" s="61">
        <v>44085</v>
      </c>
      <c r="C330" s="118">
        <f t="shared" si="5"/>
        <v>37</v>
      </c>
      <c r="D330">
        <v>12.900000000000091</v>
      </c>
      <c r="E330" s="119">
        <v>169.37984496123909</v>
      </c>
      <c r="F330" s="70" t="s">
        <v>363</v>
      </c>
    </row>
    <row r="331" spans="1:6" x14ac:dyDescent="0.25">
      <c r="A331" t="s">
        <v>378</v>
      </c>
      <c r="B331" s="54">
        <v>44083</v>
      </c>
      <c r="C331" s="118">
        <f t="shared" si="5"/>
        <v>37</v>
      </c>
      <c r="D331">
        <v>22.900000000000091</v>
      </c>
      <c r="E331" s="119">
        <v>170.74235807860194</v>
      </c>
      <c r="F331" s="70" t="s">
        <v>364</v>
      </c>
    </row>
    <row r="332" spans="1:6" x14ac:dyDescent="0.25">
      <c r="A332" t="s">
        <v>378</v>
      </c>
      <c r="B332" s="54">
        <v>44083</v>
      </c>
      <c r="C332" s="118">
        <f t="shared" si="5"/>
        <v>37</v>
      </c>
      <c r="D332">
        <v>30.5</v>
      </c>
      <c r="E332" s="119">
        <v>139.50819672131149</v>
      </c>
      <c r="F332" s="70" t="s">
        <v>365</v>
      </c>
    </row>
    <row r="333" spans="1:6" x14ac:dyDescent="0.25">
      <c r="A333" t="s">
        <v>378</v>
      </c>
      <c r="B333" s="54">
        <v>44082</v>
      </c>
      <c r="C333" s="118">
        <f t="shared" si="5"/>
        <v>37</v>
      </c>
      <c r="D333">
        <v>11</v>
      </c>
      <c r="E333" s="119">
        <v>177.72727272727275</v>
      </c>
      <c r="F333" s="70" t="s">
        <v>366</v>
      </c>
    </row>
    <row r="334" spans="1:6" x14ac:dyDescent="0.25">
      <c r="A334" t="s">
        <v>378</v>
      </c>
      <c r="B334" s="61">
        <v>44078</v>
      </c>
      <c r="C334" s="118">
        <f t="shared" si="5"/>
        <v>36</v>
      </c>
      <c r="D334">
        <v>18.800000000000182</v>
      </c>
      <c r="E334" s="119">
        <v>134.57446808510505</v>
      </c>
      <c r="F334" s="70" t="s">
        <v>367</v>
      </c>
    </row>
    <row r="335" spans="1:6" x14ac:dyDescent="0.25">
      <c r="A335" t="s">
        <v>378</v>
      </c>
      <c r="B335" s="54">
        <v>44077</v>
      </c>
      <c r="C335" s="118">
        <f t="shared" si="5"/>
        <v>36</v>
      </c>
      <c r="D335">
        <v>21.099999999999909</v>
      </c>
      <c r="E335" s="119">
        <v>147.15639810426606</v>
      </c>
      <c r="F335" s="70" t="s">
        <v>368</v>
      </c>
    </row>
    <row r="336" spans="1:6" x14ac:dyDescent="0.25">
      <c r="A336" t="s">
        <v>378</v>
      </c>
      <c r="B336" s="59">
        <v>44076</v>
      </c>
      <c r="C336" s="118">
        <f t="shared" si="5"/>
        <v>36</v>
      </c>
      <c r="D336">
        <v>21.800000000000182</v>
      </c>
      <c r="E336" s="119">
        <v>163.53211009174174</v>
      </c>
      <c r="F336" s="70" t="s">
        <v>369</v>
      </c>
    </row>
    <row r="337" spans="1:6" x14ac:dyDescent="0.25">
      <c r="A337" t="s">
        <v>378</v>
      </c>
      <c r="B337" s="54">
        <v>44076</v>
      </c>
      <c r="C337" s="118">
        <f t="shared" si="5"/>
        <v>36</v>
      </c>
      <c r="D337">
        <v>19</v>
      </c>
      <c r="E337" s="119">
        <v>169.47368421052633</v>
      </c>
      <c r="F337" s="70" t="s">
        <v>370</v>
      </c>
    </row>
    <row r="338" spans="1:6" x14ac:dyDescent="0.25">
      <c r="A338" t="s">
        <v>378</v>
      </c>
      <c r="B338" s="61">
        <v>44075</v>
      </c>
      <c r="C338" s="118">
        <f t="shared" si="5"/>
        <v>36</v>
      </c>
      <c r="D338">
        <v>14.199999999999818</v>
      </c>
      <c r="E338" s="119">
        <v>145.77464788732581</v>
      </c>
      <c r="F338" s="70" t="s">
        <v>371</v>
      </c>
    </row>
    <row r="339" spans="1:6" x14ac:dyDescent="0.25">
      <c r="A339" t="s">
        <v>378</v>
      </c>
      <c r="B339" s="61">
        <v>44075</v>
      </c>
      <c r="C339" s="118">
        <f t="shared" si="5"/>
        <v>36</v>
      </c>
      <c r="D339">
        <v>20.199999999999818</v>
      </c>
      <c r="E339" s="119">
        <v>153.71287128713013</v>
      </c>
      <c r="F339" s="70" t="s">
        <v>372</v>
      </c>
    </row>
    <row r="340" spans="1:6" x14ac:dyDescent="0.25">
      <c r="A340" t="s">
        <v>378</v>
      </c>
      <c r="B340" s="59">
        <v>44075</v>
      </c>
      <c r="C340" s="118">
        <f t="shared" si="5"/>
        <v>36</v>
      </c>
      <c r="D340">
        <v>14.599999999999909</v>
      </c>
      <c r="E340" s="119">
        <v>165.4109589041106</v>
      </c>
      <c r="F340" s="70" t="s">
        <v>373</v>
      </c>
    </row>
    <row r="341" spans="1:6" x14ac:dyDescent="0.25">
      <c r="A341" t="s">
        <v>378</v>
      </c>
      <c r="B341" s="61">
        <v>44074</v>
      </c>
      <c r="C341" s="118">
        <f t="shared" si="5"/>
        <v>36</v>
      </c>
      <c r="D341">
        <v>23</v>
      </c>
      <c r="E341" s="119">
        <v>155.00000000000003</v>
      </c>
      <c r="F341" s="70" t="s">
        <v>374</v>
      </c>
    </row>
    <row r="342" spans="1:6" x14ac:dyDescent="0.25">
      <c r="A342" t="s">
        <v>378</v>
      </c>
      <c r="B342" s="61">
        <v>44071</v>
      </c>
      <c r="C342" s="118">
        <f t="shared" si="5"/>
        <v>35</v>
      </c>
      <c r="D342">
        <v>23</v>
      </c>
      <c r="E342" s="119">
        <v>134.99999999999997</v>
      </c>
      <c r="F342" s="70" t="s">
        <v>375</v>
      </c>
    </row>
    <row r="343" spans="1:6" x14ac:dyDescent="0.25">
      <c r="A343" t="s">
        <v>378</v>
      </c>
      <c r="B343" s="54">
        <v>44071</v>
      </c>
      <c r="C343" s="118">
        <f t="shared" si="5"/>
        <v>35</v>
      </c>
      <c r="D343">
        <v>24.700000000000273</v>
      </c>
      <c r="E343" s="119">
        <v>214.17004048582754</v>
      </c>
      <c r="F343" s="70" t="s">
        <v>376</v>
      </c>
    </row>
    <row r="344" spans="1:6" x14ac:dyDescent="0.25">
      <c r="A344" t="s">
        <v>378</v>
      </c>
      <c r="B344" s="61">
        <v>44070</v>
      </c>
      <c r="C344" s="118">
        <f t="shared" si="5"/>
        <v>35</v>
      </c>
      <c r="D344">
        <v>23</v>
      </c>
      <c r="E344" s="119">
        <v>155.00000000000003</v>
      </c>
      <c r="F344" s="70" t="s">
        <v>359</v>
      </c>
    </row>
    <row r="345" spans="1:6" x14ac:dyDescent="0.25">
      <c r="A345" t="s">
        <v>378</v>
      </c>
      <c r="B345" s="54">
        <v>44070</v>
      </c>
      <c r="C345" s="118">
        <f t="shared" si="5"/>
        <v>35</v>
      </c>
      <c r="D345">
        <v>11.699999999999818</v>
      </c>
      <c r="E345" s="119">
        <v>167.09401709401976</v>
      </c>
      <c r="F345" s="70" t="s">
        <v>360</v>
      </c>
    </row>
    <row r="346" spans="1:6" x14ac:dyDescent="0.25">
      <c r="A346" t="s">
        <v>378</v>
      </c>
      <c r="B346" s="54">
        <v>44070</v>
      </c>
      <c r="C346" s="118">
        <f t="shared" si="5"/>
        <v>35</v>
      </c>
      <c r="D346">
        <v>20.5</v>
      </c>
      <c r="E346" s="119">
        <v>190.73170731707316</v>
      </c>
      <c r="F346" s="70" t="s">
        <v>361</v>
      </c>
    </row>
    <row r="347" spans="1:6" x14ac:dyDescent="0.25">
      <c r="A347" t="s">
        <v>378</v>
      </c>
      <c r="B347" s="54">
        <v>44069</v>
      </c>
      <c r="C347" s="118">
        <f t="shared" si="5"/>
        <v>35</v>
      </c>
      <c r="D347">
        <v>48</v>
      </c>
      <c r="E347" s="119">
        <v>146.14583333333334</v>
      </c>
      <c r="F347" s="70" t="s">
        <v>362</v>
      </c>
    </row>
    <row r="348" spans="1:6" x14ac:dyDescent="0.25">
      <c r="A348" t="s">
        <v>378</v>
      </c>
      <c r="B348" s="61">
        <v>44068</v>
      </c>
      <c r="C348" s="118">
        <f t="shared" si="5"/>
        <v>35</v>
      </c>
      <c r="D348">
        <v>21</v>
      </c>
      <c r="E348" s="119">
        <v>136.90476190476193</v>
      </c>
      <c r="F348" s="70" t="s">
        <v>363</v>
      </c>
    </row>
    <row r="349" spans="1:6" x14ac:dyDescent="0.25">
      <c r="A349" t="s">
        <v>378</v>
      </c>
      <c r="B349" s="61">
        <v>44068</v>
      </c>
      <c r="C349" s="118">
        <f t="shared" si="5"/>
        <v>35</v>
      </c>
      <c r="D349">
        <v>22.699999999999818</v>
      </c>
      <c r="E349" s="119">
        <v>136.7841409691641</v>
      </c>
      <c r="F349" s="70" t="s">
        <v>364</v>
      </c>
    </row>
    <row r="350" spans="1:6" x14ac:dyDescent="0.25">
      <c r="A350" t="s">
        <v>378</v>
      </c>
      <c r="B350" s="54">
        <v>44068</v>
      </c>
      <c r="C350" s="118">
        <f t="shared" si="5"/>
        <v>35</v>
      </c>
      <c r="D350">
        <v>20</v>
      </c>
      <c r="E350" s="119">
        <v>155.25000000000003</v>
      </c>
      <c r="F350" s="70" t="s">
        <v>365</v>
      </c>
    </row>
    <row r="351" spans="1:6" x14ac:dyDescent="0.25">
      <c r="A351" t="s">
        <v>378</v>
      </c>
      <c r="B351" s="61">
        <v>44067</v>
      </c>
      <c r="C351" s="118">
        <f t="shared" si="5"/>
        <v>35</v>
      </c>
      <c r="D351">
        <v>37</v>
      </c>
      <c r="E351" s="119">
        <v>149.18918918918916</v>
      </c>
      <c r="F351" s="70" t="s">
        <v>366</v>
      </c>
    </row>
    <row r="352" spans="1:6" x14ac:dyDescent="0.25">
      <c r="A352" t="s">
        <v>378</v>
      </c>
      <c r="B352" s="54">
        <v>44064</v>
      </c>
      <c r="C352" s="118">
        <f t="shared" si="5"/>
        <v>34</v>
      </c>
      <c r="D352">
        <v>48.5</v>
      </c>
      <c r="E352" s="119">
        <v>139.89690721649487</v>
      </c>
      <c r="F352" s="70" t="s">
        <v>367</v>
      </c>
    </row>
    <row r="353" spans="1:6" x14ac:dyDescent="0.25">
      <c r="A353" t="s">
        <v>378</v>
      </c>
      <c r="B353" s="54">
        <v>44063</v>
      </c>
      <c r="C353" s="118">
        <f t="shared" si="5"/>
        <v>34</v>
      </c>
      <c r="D353">
        <v>59.600000000000364</v>
      </c>
      <c r="E353" s="119">
        <v>140.85570469798571</v>
      </c>
      <c r="F353" s="70" t="s">
        <v>368</v>
      </c>
    </row>
    <row r="354" spans="1:6" x14ac:dyDescent="0.25">
      <c r="A354" t="s">
        <v>378</v>
      </c>
      <c r="B354" s="54">
        <v>44062</v>
      </c>
      <c r="C354" s="118">
        <f t="shared" si="5"/>
        <v>34</v>
      </c>
      <c r="D354">
        <v>26.900000000000091</v>
      </c>
      <c r="E354" s="119">
        <v>145.35315985130063</v>
      </c>
      <c r="F354" s="70" t="s">
        <v>369</v>
      </c>
    </row>
    <row r="355" spans="1:6" x14ac:dyDescent="0.25">
      <c r="A355" t="s">
        <v>378</v>
      </c>
      <c r="B355" s="54">
        <v>44062</v>
      </c>
      <c r="C355" s="118">
        <f t="shared" si="5"/>
        <v>34</v>
      </c>
      <c r="D355">
        <v>20</v>
      </c>
      <c r="E355" s="119">
        <v>143.75</v>
      </c>
      <c r="F355" s="70" t="s">
        <v>370</v>
      </c>
    </row>
    <row r="356" spans="1:6" x14ac:dyDescent="0.25">
      <c r="A356" t="s">
        <v>378</v>
      </c>
      <c r="B356" s="54">
        <v>44061</v>
      </c>
      <c r="C356" s="118">
        <f t="shared" si="5"/>
        <v>34</v>
      </c>
      <c r="D356">
        <v>11</v>
      </c>
      <c r="E356" s="119">
        <v>177.72727272727266</v>
      </c>
      <c r="F356" s="70" t="s">
        <v>371</v>
      </c>
    </row>
    <row r="357" spans="1:6" x14ac:dyDescent="0.25">
      <c r="A357" t="s">
        <v>378</v>
      </c>
      <c r="B357" s="54">
        <v>44043</v>
      </c>
      <c r="C357" s="118">
        <f t="shared" si="5"/>
        <v>31</v>
      </c>
      <c r="D357">
        <v>17.700000000000045</v>
      </c>
      <c r="E357" s="119">
        <v>188.41807909604472</v>
      </c>
      <c r="F357" s="70" t="s">
        <v>372</v>
      </c>
    </row>
    <row r="358" spans="1:6" x14ac:dyDescent="0.25">
      <c r="A358" t="s">
        <v>378</v>
      </c>
      <c r="B358" s="61">
        <v>44042</v>
      </c>
      <c r="C358" s="118">
        <f t="shared" si="5"/>
        <v>31</v>
      </c>
      <c r="D358">
        <v>15.5</v>
      </c>
      <c r="E358" s="119">
        <v>148.38709677419351</v>
      </c>
      <c r="F358" s="70" t="s">
        <v>373</v>
      </c>
    </row>
    <row r="359" spans="1:6" x14ac:dyDescent="0.25">
      <c r="A359" t="s">
        <v>378</v>
      </c>
      <c r="B359" s="68">
        <v>44042</v>
      </c>
      <c r="C359" s="118">
        <f t="shared" si="5"/>
        <v>31</v>
      </c>
      <c r="D359">
        <v>26</v>
      </c>
      <c r="E359" s="119">
        <v>145.96153846153851</v>
      </c>
      <c r="F359" s="70" t="s">
        <v>374</v>
      </c>
    </row>
    <row r="360" spans="1:6" x14ac:dyDescent="0.25">
      <c r="A360" t="s">
        <v>378</v>
      </c>
      <c r="B360" s="61">
        <v>44041</v>
      </c>
      <c r="C360" s="118">
        <f t="shared" si="5"/>
        <v>31</v>
      </c>
      <c r="D360">
        <v>20.299999999999955</v>
      </c>
      <c r="E360" s="119">
        <v>175.61576354679841</v>
      </c>
      <c r="F360" s="70" t="s">
        <v>375</v>
      </c>
    </row>
    <row r="361" spans="1:6" x14ac:dyDescent="0.25">
      <c r="A361" t="s">
        <v>378</v>
      </c>
      <c r="B361" s="54">
        <v>44041</v>
      </c>
      <c r="C361" s="118">
        <f t="shared" si="5"/>
        <v>31</v>
      </c>
      <c r="D361">
        <v>23.099999999999909</v>
      </c>
      <c r="E361" s="119">
        <v>229.00432900432989</v>
      </c>
      <c r="F361" s="70" t="s">
        <v>376</v>
      </c>
    </row>
    <row r="362" spans="1:6" x14ac:dyDescent="0.25">
      <c r="A362" t="s">
        <v>378</v>
      </c>
      <c r="B362" s="54">
        <v>44041</v>
      </c>
      <c r="C362" s="118">
        <f t="shared" si="5"/>
        <v>31</v>
      </c>
      <c r="D362">
        <v>21.300000000000182</v>
      </c>
      <c r="E362" s="119">
        <v>167.37089201877788</v>
      </c>
      <c r="F362" s="70" t="s">
        <v>359</v>
      </c>
    </row>
    <row r="363" spans="1:6" x14ac:dyDescent="0.25">
      <c r="A363" t="s">
        <v>378</v>
      </c>
      <c r="B363" s="54">
        <v>44041</v>
      </c>
      <c r="C363" s="118">
        <f t="shared" si="5"/>
        <v>31</v>
      </c>
      <c r="D363">
        <v>23.299999999999955</v>
      </c>
      <c r="E363" s="119">
        <v>153.0042918454939</v>
      </c>
      <c r="F363" s="70" t="s">
        <v>360</v>
      </c>
    </row>
    <row r="364" spans="1:6" x14ac:dyDescent="0.25">
      <c r="A364" t="s">
        <v>378</v>
      </c>
      <c r="B364" s="61">
        <v>44040</v>
      </c>
      <c r="C364" s="118">
        <f t="shared" si="5"/>
        <v>31</v>
      </c>
      <c r="D364">
        <v>27</v>
      </c>
      <c r="E364" s="119">
        <v>140.55555555555554</v>
      </c>
      <c r="F364" s="70" t="s">
        <v>361</v>
      </c>
    </row>
    <row r="365" spans="1:6" x14ac:dyDescent="0.25">
      <c r="A365" t="s">
        <v>378</v>
      </c>
      <c r="B365" s="54">
        <v>44040</v>
      </c>
      <c r="C365" s="118">
        <f t="shared" si="5"/>
        <v>31</v>
      </c>
      <c r="D365">
        <v>11.5</v>
      </c>
      <c r="E365" s="119">
        <v>160.00000000000003</v>
      </c>
      <c r="F365" s="70" t="s">
        <v>362</v>
      </c>
    </row>
    <row r="366" spans="1:6" x14ac:dyDescent="0.25">
      <c r="A366" t="s">
        <v>378</v>
      </c>
      <c r="B366" s="54">
        <v>44040</v>
      </c>
      <c r="C366" s="118">
        <f t="shared" si="5"/>
        <v>31</v>
      </c>
      <c r="D366">
        <v>20.799999999999955</v>
      </c>
      <c r="E366" s="119">
        <v>171.39423076923117</v>
      </c>
      <c r="F366" s="70" t="s">
        <v>363</v>
      </c>
    </row>
    <row r="367" spans="1:6" x14ac:dyDescent="0.25">
      <c r="A367" t="s">
        <v>378</v>
      </c>
      <c r="B367" s="61">
        <v>44038</v>
      </c>
      <c r="C367" s="118">
        <f t="shared" si="5"/>
        <v>30</v>
      </c>
      <c r="D367">
        <v>20.5</v>
      </c>
      <c r="E367" s="119">
        <v>168.29268292682931</v>
      </c>
      <c r="F367" s="70" t="s">
        <v>364</v>
      </c>
    </row>
    <row r="368" spans="1:6" x14ac:dyDescent="0.25">
      <c r="A368" t="s">
        <v>378</v>
      </c>
      <c r="B368" s="54">
        <v>44035</v>
      </c>
      <c r="C368" s="118">
        <f t="shared" si="5"/>
        <v>30</v>
      </c>
      <c r="D368">
        <v>27</v>
      </c>
      <c r="E368" s="119">
        <v>170.37037037037038</v>
      </c>
      <c r="F368" s="70" t="s">
        <v>365</v>
      </c>
    </row>
    <row r="369" spans="1:6" x14ac:dyDescent="0.25">
      <c r="A369" t="s">
        <v>378</v>
      </c>
      <c r="B369" s="61">
        <v>44034</v>
      </c>
      <c r="C369" s="118">
        <f t="shared" si="5"/>
        <v>30</v>
      </c>
      <c r="D369">
        <v>40</v>
      </c>
      <c r="E369" s="119">
        <v>140.875</v>
      </c>
      <c r="F369" s="70" t="s">
        <v>366</v>
      </c>
    </row>
    <row r="370" spans="1:6" x14ac:dyDescent="0.25">
      <c r="A370" t="s">
        <v>378</v>
      </c>
      <c r="B370" s="61">
        <v>44034</v>
      </c>
      <c r="C370" s="118">
        <f t="shared" si="5"/>
        <v>30</v>
      </c>
      <c r="D370">
        <v>13.5</v>
      </c>
      <c r="E370" s="119">
        <v>127.77777777777777</v>
      </c>
      <c r="F370" s="70" t="s">
        <v>367</v>
      </c>
    </row>
    <row r="371" spans="1:6" x14ac:dyDescent="0.25">
      <c r="A371" t="s">
        <v>378</v>
      </c>
      <c r="B371" s="54">
        <v>44034</v>
      </c>
      <c r="C371" s="118">
        <f t="shared" si="5"/>
        <v>30</v>
      </c>
      <c r="D371">
        <v>38.600000000000136</v>
      </c>
      <c r="E371" s="119">
        <v>110.23316062176124</v>
      </c>
      <c r="F371" s="70" t="s">
        <v>368</v>
      </c>
    </row>
    <row r="372" spans="1:6" x14ac:dyDescent="0.25">
      <c r="A372" t="s">
        <v>378</v>
      </c>
      <c r="B372" s="54">
        <v>44034</v>
      </c>
      <c r="C372" s="118">
        <f t="shared" si="5"/>
        <v>30</v>
      </c>
      <c r="D372">
        <v>14.700000000000045</v>
      </c>
      <c r="E372" s="119">
        <v>101.70068027210853</v>
      </c>
      <c r="F372" s="70" t="s">
        <v>369</v>
      </c>
    </row>
    <row r="373" spans="1:6" x14ac:dyDescent="0.25">
      <c r="A373" t="s">
        <v>378</v>
      </c>
      <c r="B373" s="54">
        <v>44033</v>
      </c>
      <c r="C373" s="118">
        <f t="shared" si="5"/>
        <v>30</v>
      </c>
      <c r="D373">
        <v>14.599999999999909</v>
      </c>
      <c r="E373" s="119">
        <v>126.02739726027478</v>
      </c>
      <c r="F373" s="70" t="s">
        <v>370</v>
      </c>
    </row>
    <row r="374" spans="1:6" x14ac:dyDescent="0.25">
      <c r="A374" t="s">
        <v>378</v>
      </c>
      <c r="B374" s="54">
        <v>44033</v>
      </c>
      <c r="C374" s="118">
        <f t="shared" si="5"/>
        <v>30</v>
      </c>
      <c r="D374">
        <v>22</v>
      </c>
      <c r="E374" s="119">
        <v>130.68181818181819</v>
      </c>
      <c r="F374" s="70" t="s">
        <v>371</v>
      </c>
    </row>
    <row r="375" spans="1:6" x14ac:dyDescent="0.25">
      <c r="A375" t="s">
        <v>378</v>
      </c>
      <c r="B375" s="54">
        <v>44033</v>
      </c>
      <c r="C375" s="118">
        <f t="shared" si="5"/>
        <v>30</v>
      </c>
      <c r="D375">
        <v>25</v>
      </c>
      <c r="E375" s="119">
        <v>115</v>
      </c>
      <c r="F375" s="70" t="s">
        <v>372</v>
      </c>
    </row>
    <row r="376" spans="1:6" x14ac:dyDescent="0.25">
      <c r="A376" t="s">
        <v>378</v>
      </c>
      <c r="B376" s="101">
        <v>44033</v>
      </c>
      <c r="C376" s="118">
        <f t="shared" si="5"/>
        <v>30</v>
      </c>
      <c r="D376">
        <v>28.200000000000045</v>
      </c>
      <c r="E376" s="119">
        <v>236.52482269503511</v>
      </c>
      <c r="F376" s="70" t="s">
        <v>373</v>
      </c>
    </row>
    <row r="377" spans="1:6" x14ac:dyDescent="0.25">
      <c r="A377" t="s">
        <v>378</v>
      </c>
      <c r="B377" s="54">
        <v>44032</v>
      </c>
      <c r="C377" s="118">
        <f t="shared" si="5"/>
        <v>30</v>
      </c>
      <c r="D377">
        <v>30.299999999999955</v>
      </c>
      <c r="E377" s="119">
        <v>110.0660066006602</v>
      </c>
      <c r="F377" s="70" t="s">
        <v>374</v>
      </c>
    </row>
    <row r="378" spans="1:6" x14ac:dyDescent="0.25">
      <c r="A378" t="s">
        <v>378</v>
      </c>
      <c r="B378" s="54">
        <v>44032</v>
      </c>
      <c r="C378" s="118">
        <f t="shared" si="5"/>
        <v>30</v>
      </c>
      <c r="D378">
        <v>59</v>
      </c>
      <c r="E378" s="119">
        <v>136.44067796610167</v>
      </c>
      <c r="F378" s="70" t="s">
        <v>375</v>
      </c>
    </row>
    <row r="379" spans="1:6" x14ac:dyDescent="0.25">
      <c r="A379" t="s">
        <v>378</v>
      </c>
      <c r="B379" s="54">
        <v>44032</v>
      </c>
      <c r="C379" s="118">
        <f t="shared" si="5"/>
        <v>30</v>
      </c>
      <c r="D379">
        <v>14.599999999999909</v>
      </c>
      <c r="E379" s="119">
        <v>141.78082191780908</v>
      </c>
      <c r="F379" s="70" t="s">
        <v>376</v>
      </c>
    </row>
    <row r="380" spans="1:6" x14ac:dyDescent="0.25">
      <c r="A380" t="s">
        <v>378</v>
      </c>
      <c r="B380" s="54">
        <v>44029</v>
      </c>
      <c r="C380" s="118">
        <f t="shared" si="5"/>
        <v>29</v>
      </c>
      <c r="D380">
        <v>27.200000000000045</v>
      </c>
      <c r="E380" s="119">
        <v>126.83823529411745</v>
      </c>
      <c r="F380" s="70" t="s">
        <v>359</v>
      </c>
    </row>
    <row r="381" spans="1:6" x14ac:dyDescent="0.25">
      <c r="A381" t="s">
        <v>378</v>
      </c>
      <c r="B381" s="61">
        <v>44028</v>
      </c>
      <c r="C381" s="118">
        <f t="shared" si="5"/>
        <v>29</v>
      </c>
      <c r="D381">
        <v>21.099999999999909</v>
      </c>
      <c r="E381" s="119">
        <v>76.303317535545347</v>
      </c>
      <c r="F381" s="70" t="s">
        <v>360</v>
      </c>
    </row>
    <row r="382" spans="1:6" x14ac:dyDescent="0.25">
      <c r="A382" t="s">
        <v>378</v>
      </c>
      <c r="B382" s="61">
        <v>44025</v>
      </c>
      <c r="C382" s="118">
        <f t="shared" si="5"/>
        <v>29</v>
      </c>
      <c r="D382">
        <v>13.700000000000045</v>
      </c>
      <c r="E382" s="119">
        <v>117.51824817518209</v>
      </c>
      <c r="F382" s="70" t="s">
        <v>361</v>
      </c>
    </row>
    <row r="383" spans="1:6" x14ac:dyDescent="0.25">
      <c r="A383" t="s">
        <v>378</v>
      </c>
      <c r="B383" s="54">
        <v>44025</v>
      </c>
      <c r="C383" s="118">
        <f t="shared" si="5"/>
        <v>29</v>
      </c>
      <c r="D383">
        <v>34</v>
      </c>
      <c r="E383" s="119">
        <v>114.99999999999999</v>
      </c>
      <c r="F383" s="70" t="s">
        <v>362</v>
      </c>
    </row>
    <row r="384" spans="1:6" x14ac:dyDescent="0.25">
      <c r="A384" t="s">
        <v>378</v>
      </c>
      <c r="B384" s="54">
        <v>44018</v>
      </c>
      <c r="C384" s="118">
        <f t="shared" si="5"/>
        <v>28</v>
      </c>
      <c r="D384">
        <v>18.700000000000045</v>
      </c>
      <c r="E384" s="119">
        <v>116.844919786096</v>
      </c>
      <c r="F384" s="70" t="s">
        <v>363</v>
      </c>
    </row>
    <row r="385" spans="1:6" x14ac:dyDescent="0.25">
      <c r="A385" t="s">
        <v>378</v>
      </c>
      <c r="B385" s="54">
        <v>44018</v>
      </c>
      <c r="C385" s="118">
        <f t="shared" si="5"/>
        <v>28</v>
      </c>
      <c r="D385">
        <v>52.299999999999955</v>
      </c>
      <c r="E385" s="119">
        <v>109.94263862332706</v>
      </c>
      <c r="F385" s="70" t="s">
        <v>364</v>
      </c>
    </row>
    <row r="386" spans="1:6" x14ac:dyDescent="0.25">
      <c r="A386" t="s">
        <v>378</v>
      </c>
      <c r="B386" s="54">
        <v>44015</v>
      </c>
      <c r="C386" s="118">
        <f t="shared" si="5"/>
        <v>27</v>
      </c>
      <c r="D386">
        <v>75.799999999999955</v>
      </c>
      <c r="E386" s="119">
        <v>124.40633245382595</v>
      </c>
      <c r="F386" s="70" t="s">
        <v>365</v>
      </c>
    </row>
    <row r="387" spans="1:6" x14ac:dyDescent="0.25">
      <c r="A387" t="s">
        <v>378</v>
      </c>
      <c r="B387" s="54">
        <v>44014</v>
      </c>
      <c r="C387" s="118">
        <f t="shared" si="5"/>
        <v>27</v>
      </c>
      <c r="D387">
        <v>55</v>
      </c>
      <c r="E387" s="119">
        <v>89.909090909090907</v>
      </c>
      <c r="F387" s="70" t="s">
        <v>366</v>
      </c>
    </row>
    <row r="388" spans="1:6" x14ac:dyDescent="0.25">
      <c r="A388" t="s">
        <v>378</v>
      </c>
      <c r="B388" s="61">
        <v>44012</v>
      </c>
      <c r="C388" s="118">
        <f t="shared" ref="C388:C451" si="6">_xlfn.ISOWEEKNUM(B388)</f>
        <v>27</v>
      </c>
      <c r="D388">
        <v>31</v>
      </c>
      <c r="E388" s="119">
        <v>89.0322580645161</v>
      </c>
      <c r="F388" s="70" t="s">
        <v>367</v>
      </c>
    </row>
    <row r="389" spans="1:6" x14ac:dyDescent="0.25">
      <c r="A389" t="s">
        <v>378</v>
      </c>
      <c r="B389" s="61">
        <v>44012</v>
      </c>
      <c r="C389" s="118">
        <f t="shared" si="6"/>
        <v>27</v>
      </c>
      <c r="D389">
        <v>23</v>
      </c>
      <c r="E389" s="119">
        <v>84.999999999999986</v>
      </c>
      <c r="F389" s="70" t="s">
        <v>368</v>
      </c>
    </row>
    <row r="390" spans="1:6" x14ac:dyDescent="0.25">
      <c r="A390" t="s">
        <v>378</v>
      </c>
      <c r="B390" s="54">
        <v>44012</v>
      </c>
      <c r="C390" s="118">
        <f t="shared" si="6"/>
        <v>27</v>
      </c>
      <c r="D390">
        <v>22.200000000000045</v>
      </c>
      <c r="E390" s="119">
        <v>202.02702702702663</v>
      </c>
      <c r="F390" s="70" t="s">
        <v>369</v>
      </c>
    </row>
    <row r="391" spans="1:6" x14ac:dyDescent="0.25">
      <c r="A391" t="s">
        <v>378</v>
      </c>
      <c r="B391" s="54">
        <v>44012</v>
      </c>
      <c r="C391" s="118">
        <f t="shared" si="6"/>
        <v>27</v>
      </c>
      <c r="D391">
        <v>20.599999999999909</v>
      </c>
      <c r="E391" s="119">
        <v>161.89320388349589</v>
      </c>
      <c r="F391" s="70" t="s">
        <v>370</v>
      </c>
    </row>
    <row r="392" spans="1:6" x14ac:dyDescent="0.25">
      <c r="A392" t="s">
        <v>378</v>
      </c>
      <c r="B392" s="54">
        <v>44012</v>
      </c>
      <c r="C392" s="118">
        <f t="shared" si="6"/>
        <v>27</v>
      </c>
      <c r="D392">
        <v>10.399999999999977</v>
      </c>
      <c r="E392" s="119">
        <v>88.461538461538609</v>
      </c>
      <c r="F392" s="70" t="s">
        <v>371</v>
      </c>
    </row>
    <row r="393" spans="1:6" x14ac:dyDescent="0.25">
      <c r="A393" t="s">
        <v>378</v>
      </c>
      <c r="B393" s="54">
        <v>44010</v>
      </c>
      <c r="C393" s="118">
        <f t="shared" si="6"/>
        <v>26</v>
      </c>
      <c r="D393">
        <v>21.400000000000091</v>
      </c>
      <c r="E393" s="119">
        <v>155.84112149532646</v>
      </c>
      <c r="F393" s="70" t="s">
        <v>372</v>
      </c>
    </row>
    <row r="394" spans="1:6" x14ac:dyDescent="0.25">
      <c r="A394" t="s">
        <v>378</v>
      </c>
      <c r="B394" s="54">
        <v>44008</v>
      </c>
      <c r="C394" s="118">
        <f t="shared" si="6"/>
        <v>26</v>
      </c>
      <c r="D394">
        <v>28</v>
      </c>
      <c r="E394" s="119">
        <v>57.499999999999957</v>
      </c>
      <c r="F394" s="70" t="s">
        <v>373</v>
      </c>
    </row>
    <row r="395" spans="1:6" x14ac:dyDescent="0.25">
      <c r="A395" t="s">
        <v>378</v>
      </c>
      <c r="B395" s="54">
        <v>44008</v>
      </c>
      <c r="C395" s="118">
        <f t="shared" si="6"/>
        <v>26</v>
      </c>
      <c r="D395">
        <v>24.300000000000068</v>
      </c>
      <c r="E395" s="119">
        <v>123.04526748971161</v>
      </c>
      <c r="F395" s="70" t="s">
        <v>374</v>
      </c>
    </row>
    <row r="396" spans="1:6" x14ac:dyDescent="0.25">
      <c r="A396" t="s">
        <v>378</v>
      </c>
      <c r="B396" s="54">
        <v>44008</v>
      </c>
      <c r="C396" s="118">
        <f t="shared" si="6"/>
        <v>26</v>
      </c>
      <c r="D396">
        <v>14.799999999999955</v>
      </c>
      <c r="E396" s="119">
        <v>124.32432432432472</v>
      </c>
      <c r="F396" s="70" t="s">
        <v>375</v>
      </c>
    </row>
    <row r="397" spans="1:6" x14ac:dyDescent="0.25">
      <c r="A397" t="s">
        <v>378</v>
      </c>
      <c r="B397" s="1">
        <v>43965</v>
      </c>
      <c r="C397" s="118">
        <f t="shared" si="6"/>
        <v>20</v>
      </c>
      <c r="D397">
        <v>80</v>
      </c>
      <c r="E397" s="119">
        <v>122.1875</v>
      </c>
      <c r="F397" s="70" t="s">
        <v>376</v>
      </c>
    </row>
    <row r="398" spans="1:6" x14ac:dyDescent="0.25">
      <c r="A398" t="s">
        <v>378</v>
      </c>
      <c r="B398" s="1">
        <v>43965</v>
      </c>
      <c r="C398" s="118">
        <f t="shared" si="6"/>
        <v>20</v>
      </c>
      <c r="D398">
        <v>40</v>
      </c>
      <c r="E398" s="120">
        <f ca="1">RANDBETWEEN(100,190)</f>
        <v>114</v>
      </c>
      <c r="F398" s="70" t="s">
        <v>359</v>
      </c>
    </row>
    <row r="399" spans="1:6" x14ac:dyDescent="0.25">
      <c r="A399" t="s">
        <v>378</v>
      </c>
      <c r="B399" s="54">
        <v>43759</v>
      </c>
      <c r="C399" s="118">
        <f t="shared" si="6"/>
        <v>43</v>
      </c>
      <c r="D399">
        <v>41.200000000000045</v>
      </c>
      <c r="E399" s="120">
        <f t="shared" ref="E399:E416" ca="1" si="7">RANDBETWEEN(100,190)</f>
        <v>189</v>
      </c>
      <c r="F399" s="70" t="s">
        <v>360</v>
      </c>
    </row>
    <row r="400" spans="1:6" x14ac:dyDescent="0.25">
      <c r="A400" t="s">
        <v>378</v>
      </c>
      <c r="B400" s="54">
        <v>43728</v>
      </c>
      <c r="C400" s="118">
        <f t="shared" si="6"/>
        <v>38</v>
      </c>
      <c r="D400">
        <v>0.10000000000002274</v>
      </c>
      <c r="E400" s="120">
        <f t="shared" ca="1" si="7"/>
        <v>130</v>
      </c>
      <c r="F400" s="70" t="s">
        <v>361</v>
      </c>
    </row>
    <row r="401" spans="1:6" x14ac:dyDescent="0.25">
      <c r="A401" t="s">
        <v>378</v>
      </c>
      <c r="B401" s="54">
        <v>43728</v>
      </c>
      <c r="C401" s="118">
        <f t="shared" si="6"/>
        <v>38</v>
      </c>
      <c r="D401">
        <v>57.800000000000011</v>
      </c>
      <c r="E401" s="120">
        <f t="shared" ca="1" si="7"/>
        <v>114</v>
      </c>
      <c r="F401" s="70" t="s">
        <v>362</v>
      </c>
    </row>
    <row r="402" spans="1:6" x14ac:dyDescent="0.25">
      <c r="A402" t="s">
        <v>378</v>
      </c>
      <c r="B402" s="54">
        <v>43670</v>
      </c>
      <c r="C402" s="118">
        <f t="shared" si="6"/>
        <v>30</v>
      </c>
      <c r="D402">
        <v>16.599999999999994</v>
      </c>
      <c r="E402" s="120">
        <f t="shared" ca="1" si="7"/>
        <v>158</v>
      </c>
      <c r="F402" s="70" t="s">
        <v>363</v>
      </c>
    </row>
    <row r="403" spans="1:6" x14ac:dyDescent="0.25">
      <c r="A403" t="s">
        <v>378</v>
      </c>
      <c r="B403" s="54">
        <v>43670</v>
      </c>
      <c r="C403" s="118">
        <f t="shared" si="6"/>
        <v>30</v>
      </c>
      <c r="D403">
        <v>4.3000000000000114</v>
      </c>
      <c r="E403" s="120">
        <f t="shared" ca="1" si="7"/>
        <v>173</v>
      </c>
      <c r="F403" s="70" t="s">
        <v>364</v>
      </c>
    </row>
    <row r="404" spans="1:6" x14ac:dyDescent="0.25">
      <c r="A404" t="s">
        <v>378</v>
      </c>
      <c r="B404" s="54">
        <v>43669</v>
      </c>
      <c r="C404" s="118">
        <f t="shared" si="6"/>
        <v>30</v>
      </c>
      <c r="D404">
        <v>4.0999999999999943</v>
      </c>
      <c r="E404" s="120">
        <f t="shared" ca="1" si="7"/>
        <v>121</v>
      </c>
      <c r="F404" s="70" t="s">
        <v>365</v>
      </c>
    </row>
    <row r="405" spans="1:6" x14ac:dyDescent="0.25">
      <c r="A405" t="s">
        <v>378</v>
      </c>
      <c r="B405" s="54">
        <v>43665</v>
      </c>
      <c r="C405" s="118">
        <f t="shared" si="6"/>
        <v>29</v>
      </c>
      <c r="D405">
        <v>9.5999999999999943</v>
      </c>
      <c r="E405" s="120">
        <f t="shared" ca="1" si="7"/>
        <v>161</v>
      </c>
      <c r="F405" s="70" t="s">
        <v>366</v>
      </c>
    </row>
    <row r="406" spans="1:6" x14ac:dyDescent="0.25">
      <c r="A406" t="s">
        <v>378</v>
      </c>
      <c r="B406" s="54">
        <v>43665</v>
      </c>
      <c r="C406" s="118">
        <f t="shared" si="6"/>
        <v>29</v>
      </c>
      <c r="D406">
        <v>18.900000000000006</v>
      </c>
      <c r="E406" s="120">
        <f t="shared" ca="1" si="7"/>
        <v>151</v>
      </c>
      <c r="F406" s="70" t="s">
        <v>367</v>
      </c>
    </row>
    <row r="407" spans="1:6" x14ac:dyDescent="0.25">
      <c r="A407" t="s">
        <v>378</v>
      </c>
      <c r="B407" s="54">
        <v>43665</v>
      </c>
      <c r="C407" s="118">
        <f t="shared" si="6"/>
        <v>29</v>
      </c>
      <c r="D407">
        <v>15.800000000000011</v>
      </c>
      <c r="E407" s="120">
        <f t="shared" ca="1" si="7"/>
        <v>167</v>
      </c>
      <c r="F407" s="70" t="s">
        <v>368</v>
      </c>
    </row>
    <row r="408" spans="1:6" x14ac:dyDescent="0.25">
      <c r="A408" t="s">
        <v>378</v>
      </c>
      <c r="B408" s="54">
        <v>43665</v>
      </c>
      <c r="C408" s="118">
        <f t="shared" si="6"/>
        <v>29</v>
      </c>
      <c r="D408">
        <v>6.6999999999999886</v>
      </c>
      <c r="E408" s="120">
        <f t="shared" ca="1" si="7"/>
        <v>129</v>
      </c>
      <c r="F408" s="70" t="s">
        <v>369</v>
      </c>
    </row>
    <row r="409" spans="1:6" x14ac:dyDescent="0.25">
      <c r="A409" t="s">
        <v>378</v>
      </c>
      <c r="B409" s="54">
        <v>43665</v>
      </c>
      <c r="C409" s="118">
        <f t="shared" si="6"/>
        <v>29</v>
      </c>
      <c r="D409">
        <v>6.8000000000000114</v>
      </c>
      <c r="E409" s="120">
        <f t="shared" ca="1" si="7"/>
        <v>136</v>
      </c>
      <c r="F409" s="70" t="s">
        <v>370</v>
      </c>
    </row>
    <row r="410" spans="1:6" x14ac:dyDescent="0.25">
      <c r="A410" t="s">
        <v>378</v>
      </c>
      <c r="B410" s="54">
        <v>43642</v>
      </c>
      <c r="C410" s="118">
        <f t="shared" si="6"/>
        <v>26</v>
      </c>
      <c r="D410">
        <v>49</v>
      </c>
      <c r="E410" s="120">
        <f t="shared" ca="1" si="7"/>
        <v>173</v>
      </c>
      <c r="F410" s="70" t="s">
        <v>371</v>
      </c>
    </row>
    <row r="411" spans="1:6" x14ac:dyDescent="0.25">
      <c r="A411" t="s">
        <v>378</v>
      </c>
      <c r="B411" s="54">
        <v>43642</v>
      </c>
      <c r="C411" s="118">
        <f t="shared" si="6"/>
        <v>26</v>
      </c>
      <c r="D411">
        <v>4.0999999999999943</v>
      </c>
      <c r="E411" s="120">
        <f t="shared" ca="1" si="7"/>
        <v>138</v>
      </c>
      <c r="F411" s="70" t="s">
        <v>372</v>
      </c>
    </row>
    <row r="412" spans="1:6" x14ac:dyDescent="0.25">
      <c r="A412" t="s">
        <v>378</v>
      </c>
      <c r="B412" s="54">
        <v>43642</v>
      </c>
      <c r="C412" s="118">
        <f t="shared" si="6"/>
        <v>26</v>
      </c>
      <c r="D412">
        <v>16</v>
      </c>
      <c r="E412" s="120">
        <f t="shared" ca="1" si="7"/>
        <v>160</v>
      </c>
      <c r="F412" s="70" t="s">
        <v>373</v>
      </c>
    </row>
    <row r="413" spans="1:6" x14ac:dyDescent="0.25">
      <c r="A413" t="s">
        <v>378</v>
      </c>
      <c r="B413" s="54">
        <v>43641</v>
      </c>
      <c r="C413" s="118">
        <f t="shared" si="6"/>
        <v>26</v>
      </c>
      <c r="D413">
        <v>16.000000000000007</v>
      </c>
      <c r="E413" s="120">
        <f t="shared" ca="1" si="7"/>
        <v>108</v>
      </c>
      <c r="F413" s="70" t="s">
        <v>374</v>
      </c>
    </row>
    <row r="414" spans="1:6" x14ac:dyDescent="0.25">
      <c r="A414" t="s">
        <v>378</v>
      </c>
      <c r="B414" s="54">
        <v>43636</v>
      </c>
      <c r="C414" s="118">
        <f t="shared" si="6"/>
        <v>25</v>
      </c>
      <c r="D414">
        <v>15.899999999999999</v>
      </c>
      <c r="E414" s="120">
        <f t="shared" ca="1" si="7"/>
        <v>168</v>
      </c>
      <c r="F414" s="70" t="s">
        <v>375</v>
      </c>
    </row>
    <row r="415" spans="1:6" x14ac:dyDescent="0.25">
      <c r="A415" t="s">
        <v>378</v>
      </c>
      <c r="B415" s="54">
        <v>43635</v>
      </c>
      <c r="C415" s="118">
        <f t="shared" si="6"/>
        <v>25</v>
      </c>
      <c r="D415">
        <v>0.5</v>
      </c>
      <c r="E415" s="120">
        <f t="shared" ca="1" si="7"/>
        <v>175</v>
      </c>
      <c r="F415" s="70" t="s">
        <v>376</v>
      </c>
    </row>
    <row r="416" spans="1:6" x14ac:dyDescent="0.25">
      <c r="A416" t="s">
        <v>378</v>
      </c>
      <c r="B416" s="54">
        <v>43633</v>
      </c>
      <c r="C416" s="118">
        <f t="shared" si="6"/>
        <v>25</v>
      </c>
      <c r="D416">
        <v>33</v>
      </c>
      <c r="E416" s="120">
        <f t="shared" ca="1" si="7"/>
        <v>164</v>
      </c>
      <c r="F416" s="70" t="s">
        <v>359</v>
      </c>
    </row>
    <row r="417" spans="1:6" x14ac:dyDescent="0.25">
      <c r="A417" t="s">
        <v>379</v>
      </c>
      <c r="B417" s="68">
        <v>44176</v>
      </c>
      <c r="C417" s="118">
        <f t="shared" si="6"/>
        <v>50</v>
      </c>
      <c r="D417">
        <v>38.300000000000182</v>
      </c>
      <c r="E417" s="119">
        <v>132.11488250652675</v>
      </c>
      <c r="F417" s="70" t="s">
        <v>359</v>
      </c>
    </row>
    <row r="418" spans="1:6" x14ac:dyDescent="0.25">
      <c r="A418" t="s">
        <v>379</v>
      </c>
      <c r="B418" s="68">
        <v>44175</v>
      </c>
      <c r="C418" s="118">
        <f t="shared" si="6"/>
        <v>50</v>
      </c>
      <c r="D418">
        <v>53</v>
      </c>
      <c r="E418" s="119">
        <v>115</v>
      </c>
      <c r="F418" s="70" t="s">
        <v>360</v>
      </c>
    </row>
    <row r="419" spans="1:6" x14ac:dyDescent="0.25">
      <c r="A419" t="s">
        <v>379</v>
      </c>
      <c r="B419" s="68">
        <v>44175</v>
      </c>
      <c r="C419" s="118">
        <f t="shared" si="6"/>
        <v>50</v>
      </c>
      <c r="D419">
        <v>35.800000000000182</v>
      </c>
      <c r="E419" s="119">
        <v>125.27932960893791</v>
      </c>
      <c r="F419" s="70" t="s">
        <v>361</v>
      </c>
    </row>
    <row r="420" spans="1:6" x14ac:dyDescent="0.25">
      <c r="A420" t="s">
        <v>379</v>
      </c>
      <c r="B420" s="68">
        <v>44175</v>
      </c>
      <c r="C420" s="118">
        <f t="shared" si="6"/>
        <v>50</v>
      </c>
      <c r="D420">
        <v>31</v>
      </c>
      <c r="E420" s="119">
        <v>163.2258064516129</v>
      </c>
      <c r="F420" s="70" t="s">
        <v>362</v>
      </c>
    </row>
    <row r="421" spans="1:6" x14ac:dyDescent="0.25">
      <c r="A421" t="s">
        <v>379</v>
      </c>
      <c r="B421" s="68">
        <v>44174</v>
      </c>
      <c r="C421" s="118">
        <f t="shared" si="6"/>
        <v>50</v>
      </c>
      <c r="D421">
        <v>28</v>
      </c>
      <c r="E421" s="119">
        <v>143.75</v>
      </c>
      <c r="F421" s="70" t="s">
        <v>363</v>
      </c>
    </row>
    <row r="422" spans="1:6" x14ac:dyDescent="0.25">
      <c r="A422" t="s">
        <v>379</v>
      </c>
      <c r="B422" s="68">
        <v>44173</v>
      </c>
      <c r="C422" s="118">
        <f t="shared" si="6"/>
        <v>50</v>
      </c>
      <c r="D422">
        <v>25</v>
      </c>
      <c r="E422" s="119">
        <v>156.39999999999998</v>
      </c>
      <c r="F422" s="70" t="s">
        <v>364</v>
      </c>
    </row>
    <row r="423" spans="1:6" x14ac:dyDescent="0.25">
      <c r="A423" t="s">
        <v>379</v>
      </c>
      <c r="B423" s="68">
        <v>44167</v>
      </c>
      <c r="C423" s="118">
        <f t="shared" si="6"/>
        <v>49</v>
      </c>
      <c r="D423">
        <v>38</v>
      </c>
      <c r="E423" s="119">
        <v>111.97368421052634</v>
      </c>
      <c r="F423" s="70" t="s">
        <v>365</v>
      </c>
    </row>
    <row r="424" spans="1:6" x14ac:dyDescent="0.25">
      <c r="A424" t="s">
        <v>379</v>
      </c>
      <c r="B424" s="68">
        <v>44172</v>
      </c>
      <c r="C424" s="118">
        <f t="shared" si="6"/>
        <v>50</v>
      </c>
      <c r="D424">
        <v>37</v>
      </c>
      <c r="E424" s="119">
        <v>158.51351351351354</v>
      </c>
      <c r="F424" s="70" t="s">
        <v>366</v>
      </c>
    </row>
    <row r="425" spans="1:6" x14ac:dyDescent="0.25">
      <c r="A425" t="s">
        <v>379</v>
      </c>
      <c r="B425" s="68">
        <v>44169</v>
      </c>
      <c r="C425" s="118">
        <f t="shared" si="6"/>
        <v>49</v>
      </c>
      <c r="D425">
        <v>42.5</v>
      </c>
      <c r="E425" s="119">
        <v>205.64705882352942</v>
      </c>
      <c r="F425" s="70" t="s">
        <v>367</v>
      </c>
    </row>
    <row r="426" spans="1:6" x14ac:dyDescent="0.25">
      <c r="A426" t="s">
        <v>379</v>
      </c>
      <c r="B426" s="68">
        <v>44168</v>
      </c>
      <c r="C426" s="118">
        <f t="shared" si="6"/>
        <v>49</v>
      </c>
      <c r="D426">
        <v>52</v>
      </c>
      <c r="E426" s="119">
        <v>165.86538461538461</v>
      </c>
      <c r="F426" s="70" t="s">
        <v>368</v>
      </c>
    </row>
    <row r="427" spans="1:6" x14ac:dyDescent="0.25">
      <c r="A427" t="s">
        <v>379</v>
      </c>
      <c r="B427" s="68">
        <v>44167</v>
      </c>
      <c r="C427" s="118">
        <f t="shared" si="6"/>
        <v>49</v>
      </c>
      <c r="D427">
        <v>30.5</v>
      </c>
      <c r="E427" s="119">
        <v>113.11475409836065</v>
      </c>
      <c r="F427" s="70" t="s">
        <v>369</v>
      </c>
    </row>
    <row r="428" spans="1:6" x14ac:dyDescent="0.25">
      <c r="A428" t="s">
        <v>379</v>
      </c>
      <c r="B428" s="68">
        <v>44167</v>
      </c>
      <c r="C428" s="118">
        <f t="shared" si="6"/>
        <v>49</v>
      </c>
      <c r="D428">
        <v>75.699999999999818</v>
      </c>
      <c r="E428" s="119">
        <v>148.87714663144024</v>
      </c>
      <c r="F428" s="70" t="s">
        <v>370</v>
      </c>
    </row>
    <row r="429" spans="1:6" x14ac:dyDescent="0.25">
      <c r="A429" t="s">
        <v>379</v>
      </c>
      <c r="B429" s="68">
        <v>44166</v>
      </c>
      <c r="C429" s="118">
        <f t="shared" si="6"/>
        <v>49</v>
      </c>
      <c r="D429">
        <v>25.799999999999727</v>
      </c>
      <c r="E429" s="119">
        <v>191.6666666666687</v>
      </c>
      <c r="F429" s="70" t="s">
        <v>371</v>
      </c>
    </row>
    <row r="430" spans="1:6" x14ac:dyDescent="0.25">
      <c r="A430" t="s">
        <v>379</v>
      </c>
      <c r="B430" s="68">
        <v>44166</v>
      </c>
      <c r="C430" s="118">
        <f t="shared" si="6"/>
        <v>49</v>
      </c>
      <c r="D430">
        <v>51.700000000000728</v>
      </c>
      <c r="E430" s="119">
        <v>149.03288201160331</v>
      </c>
      <c r="F430" s="70" t="s">
        <v>372</v>
      </c>
    </row>
    <row r="431" spans="1:6" x14ac:dyDescent="0.25">
      <c r="A431" t="s">
        <v>379</v>
      </c>
      <c r="B431" s="68">
        <v>44165</v>
      </c>
      <c r="C431" s="118">
        <f t="shared" si="6"/>
        <v>49</v>
      </c>
      <c r="D431">
        <v>17.199999999999818</v>
      </c>
      <c r="E431" s="119">
        <v>120.34883720930364</v>
      </c>
      <c r="F431" s="70" t="s">
        <v>373</v>
      </c>
    </row>
    <row r="432" spans="1:6" x14ac:dyDescent="0.25">
      <c r="A432" t="s">
        <v>379</v>
      </c>
      <c r="B432" s="68">
        <v>44165</v>
      </c>
      <c r="C432" s="118">
        <f t="shared" si="6"/>
        <v>49</v>
      </c>
      <c r="D432">
        <v>53.399999999999636</v>
      </c>
      <c r="E432" s="119">
        <v>120.59925093633042</v>
      </c>
      <c r="F432" s="70" t="s">
        <v>374</v>
      </c>
    </row>
    <row r="433" spans="1:6" x14ac:dyDescent="0.25">
      <c r="A433" t="s">
        <v>379</v>
      </c>
      <c r="B433" s="68">
        <v>44162</v>
      </c>
      <c r="C433" s="118">
        <f t="shared" si="6"/>
        <v>48</v>
      </c>
      <c r="D433">
        <v>29</v>
      </c>
      <c r="E433" s="119">
        <v>158.62068965517241</v>
      </c>
      <c r="F433" s="70" t="s">
        <v>375</v>
      </c>
    </row>
    <row r="434" spans="1:6" x14ac:dyDescent="0.25">
      <c r="A434" t="s">
        <v>379</v>
      </c>
      <c r="B434" s="68">
        <v>44162</v>
      </c>
      <c r="C434" s="118">
        <f t="shared" si="6"/>
        <v>48</v>
      </c>
      <c r="D434">
        <v>21</v>
      </c>
      <c r="E434" s="119">
        <v>153.33333333333334</v>
      </c>
      <c r="F434" s="70" t="s">
        <v>376</v>
      </c>
    </row>
    <row r="435" spans="1:6" x14ac:dyDescent="0.25">
      <c r="A435" t="s">
        <v>379</v>
      </c>
      <c r="B435" s="68">
        <v>44159</v>
      </c>
      <c r="C435" s="118">
        <f t="shared" si="6"/>
        <v>48</v>
      </c>
      <c r="D435">
        <v>15</v>
      </c>
      <c r="E435" s="119">
        <v>168.66666666666666</v>
      </c>
      <c r="F435" s="70" t="s">
        <v>359</v>
      </c>
    </row>
    <row r="436" spans="1:6" x14ac:dyDescent="0.25">
      <c r="A436" t="s">
        <v>379</v>
      </c>
      <c r="B436" s="68">
        <v>44155</v>
      </c>
      <c r="C436" s="118">
        <f t="shared" si="6"/>
        <v>47</v>
      </c>
      <c r="D436">
        <v>14.700000000000045</v>
      </c>
      <c r="E436" s="119">
        <v>125.1700680272105</v>
      </c>
      <c r="F436" s="70" t="s">
        <v>360</v>
      </c>
    </row>
    <row r="437" spans="1:6" x14ac:dyDescent="0.25">
      <c r="A437" t="s">
        <v>379</v>
      </c>
      <c r="B437" s="68">
        <v>44155</v>
      </c>
      <c r="C437" s="118">
        <f t="shared" si="6"/>
        <v>47</v>
      </c>
      <c r="D437">
        <v>4.6000000000003638</v>
      </c>
      <c r="E437" s="119">
        <v>199.99999999998408</v>
      </c>
      <c r="F437" s="70" t="s">
        <v>361</v>
      </c>
    </row>
    <row r="438" spans="1:6" x14ac:dyDescent="0.25">
      <c r="A438" t="s">
        <v>379</v>
      </c>
      <c r="B438" s="68">
        <v>44155</v>
      </c>
      <c r="C438" s="118">
        <f t="shared" si="6"/>
        <v>47</v>
      </c>
      <c r="D438">
        <v>40.199999999999818</v>
      </c>
      <c r="E438" s="119">
        <v>143.03482587064741</v>
      </c>
      <c r="F438" s="70" t="s">
        <v>362</v>
      </c>
    </row>
    <row r="439" spans="1:6" x14ac:dyDescent="0.25">
      <c r="A439" t="s">
        <v>379</v>
      </c>
      <c r="B439" s="68">
        <v>44154</v>
      </c>
      <c r="C439" s="118">
        <f t="shared" si="6"/>
        <v>47</v>
      </c>
      <c r="D439">
        <v>32.300000000000182</v>
      </c>
      <c r="E439" s="119">
        <v>135.29411764705807</v>
      </c>
      <c r="F439" s="70" t="s">
        <v>363</v>
      </c>
    </row>
    <row r="440" spans="1:6" x14ac:dyDescent="0.25">
      <c r="A440" t="s">
        <v>379</v>
      </c>
      <c r="B440" s="68">
        <v>44154</v>
      </c>
      <c r="C440" s="118">
        <f t="shared" si="6"/>
        <v>47</v>
      </c>
      <c r="D440">
        <v>20.599999999999454</v>
      </c>
      <c r="E440" s="119">
        <v>117.23300970874097</v>
      </c>
      <c r="F440" s="70" t="s">
        <v>364</v>
      </c>
    </row>
    <row r="441" spans="1:6" x14ac:dyDescent="0.25">
      <c r="A441" t="s">
        <v>379</v>
      </c>
      <c r="B441" s="61">
        <v>44154</v>
      </c>
      <c r="C441" s="118">
        <f t="shared" si="6"/>
        <v>47</v>
      </c>
      <c r="D441">
        <v>15.600000000000364</v>
      </c>
      <c r="E441" s="119">
        <v>162.17948717948346</v>
      </c>
      <c r="F441" s="70" t="s">
        <v>365</v>
      </c>
    </row>
    <row r="442" spans="1:6" x14ac:dyDescent="0.25">
      <c r="A442" t="s">
        <v>379</v>
      </c>
      <c r="B442" s="61">
        <v>44153</v>
      </c>
      <c r="C442" s="118">
        <f t="shared" si="6"/>
        <v>47</v>
      </c>
      <c r="D442">
        <v>14.800000000000182</v>
      </c>
      <c r="E442" s="119">
        <v>147.63513513513328</v>
      </c>
      <c r="F442" s="70" t="s">
        <v>366</v>
      </c>
    </row>
    <row r="443" spans="1:6" x14ac:dyDescent="0.25">
      <c r="A443" t="s">
        <v>379</v>
      </c>
      <c r="B443" s="61">
        <v>44153</v>
      </c>
      <c r="C443" s="118">
        <f t="shared" si="6"/>
        <v>47</v>
      </c>
      <c r="D443">
        <v>14.699999999999818</v>
      </c>
      <c r="E443" s="119">
        <v>148.6394557823148</v>
      </c>
      <c r="F443" s="70" t="s">
        <v>367</v>
      </c>
    </row>
    <row r="444" spans="1:6" x14ac:dyDescent="0.25">
      <c r="A444" t="s">
        <v>379</v>
      </c>
      <c r="B444" s="61">
        <v>44152</v>
      </c>
      <c r="C444" s="118">
        <f t="shared" si="6"/>
        <v>47</v>
      </c>
      <c r="D444">
        <v>14.800000000000182</v>
      </c>
      <c r="E444" s="119">
        <v>147.63513513513328</v>
      </c>
      <c r="F444" s="70" t="s">
        <v>368</v>
      </c>
    </row>
    <row r="445" spans="1:6" x14ac:dyDescent="0.25">
      <c r="A445" t="s">
        <v>379</v>
      </c>
      <c r="B445" s="61">
        <v>44152</v>
      </c>
      <c r="C445" s="118">
        <f t="shared" si="6"/>
        <v>47</v>
      </c>
      <c r="D445">
        <v>60.199999999999818</v>
      </c>
      <c r="E445" s="119">
        <v>124.1694352159472</v>
      </c>
      <c r="F445" s="70" t="s">
        <v>369</v>
      </c>
    </row>
    <row r="446" spans="1:6" x14ac:dyDescent="0.25">
      <c r="A446" t="s">
        <v>379</v>
      </c>
      <c r="B446" s="97">
        <v>44147</v>
      </c>
      <c r="C446" s="118">
        <f t="shared" si="6"/>
        <v>46</v>
      </c>
      <c r="D446">
        <v>25</v>
      </c>
      <c r="E446" s="119">
        <v>115</v>
      </c>
      <c r="F446" s="70" t="s">
        <v>370</v>
      </c>
    </row>
    <row r="447" spans="1:6" x14ac:dyDescent="0.25">
      <c r="A447" t="s">
        <v>379</v>
      </c>
      <c r="B447" s="83">
        <v>44142</v>
      </c>
      <c r="C447" s="118">
        <f t="shared" si="6"/>
        <v>45</v>
      </c>
      <c r="D447">
        <v>34</v>
      </c>
      <c r="E447" s="119">
        <v>155.58823529411762</v>
      </c>
      <c r="F447" s="70" t="s">
        <v>371</v>
      </c>
    </row>
    <row r="448" spans="1:6" x14ac:dyDescent="0.25">
      <c r="A448" t="s">
        <v>379</v>
      </c>
      <c r="B448" s="83">
        <v>44141</v>
      </c>
      <c r="C448" s="118">
        <f t="shared" si="6"/>
        <v>45</v>
      </c>
      <c r="D448">
        <v>21</v>
      </c>
      <c r="E448" s="119">
        <v>114.99999999999997</v>
      </c>
      <c r="F448" s="70" t="s">
        <v>372</v>
      </c>
    </row>
    <row r="449" spans="1:6" x14ac:dyDescent="0.25">
      <c r="A449" t="s">
        <v>379</v>
      </c>
      <c r="B449" s="83">
        <v>44141</v>
      </c>
      <c r="C449" s="118">
        <f t="shared" si="6"/>
        <v>45</v>
      </c>
      <c r="D449">
        <v>41</v>
      </c>
      <c r="E449" s="119">
        <v>143.04878048780489</v>
      </c>
      <c r="F449" s="70" t="s">
        <v>373</v>
      </c>
    </row>
    <row r="450" spans="1:6" x14ac:dyDescent="0.25">
      <c r="A450" t="s">
        <v>379</v>
      </c>
      <c r="B450" s="83">
        <v>44139</v>
      </c>
      <c r="C450" s="118">
        <f t="shared" si="6"/>
        <v>45</v>
      </c>
      <c r="D450">
        <v>37.199999999999818</v>
      </c>
      <c r="E450" s="119">
        <v>105.10752688172094</v>
      </c>
      <c r="F450" s="70" t="s">
        <v>374</v>
      </c>
    </row>
    <row r="451" spans="1:6" x14ac:dyDescent="0.25">
      <c r="A451" t="s">
        <v>379</v>
      </c>
      <c r="B451" s="83">
        <v>44139</v>
      </c>
      <c r="C451" s="118">
        <f t="shared" si="6"/>
        <v>45</v>
      </c>
      <c r="D451">
        <v>37</v>
      </c>
      <c r="E451" s="119">
        <v>152.29729729729729</v>
      </c>
      <c r="F451" s="70" t="s">
        <v>375</v>
      </c>
    </row>
    <row r="452" spans="1:6" x14ac:dyDescent="0.25">
      <c r="A452" t="s">
        <v>379</v>
      </c>
      <c r="B452" s="83">
        <v>44139</v>
      </c>
      <c r="C452" s="118">
        <f t="shared" ref="C452:C515" si="8">_xlfn.ISOWEEKNUM(B452)</f>
        <v>45</v>
      </c>
      <c r="D452">
        <v>36</v>
      </c>
      <c r="E452" s="119">
        <v>146.94444444444443</v>
      </c>
      <c r="F452" s="70" t="s">
        <v>376</v>
      </c>
    </row>
    <row r="453" spans="1:6" x14ac:dyDescent="0.25">
      <c r="A453" t="s">
        <v>379</v>
      </c>
      <c r="B453" s="83">
        <v>44133</v>
      </c>
      <c r="C453" s="118">
        <f t="shared" si="8"/>
        <v>44</v>
      </c>
      <c r="D453">
        <v>46.600000000000364</v>
      </c>
      <c r="E453" s="119">
        <v>115.98712446351838</v>
      </c>
      <c r="F453" s="70" t="s">
        <v>359</v>
      </c>
    </row>
    <row r="454" spans="1:6" x14ac:dyDescent="0.25">
      <c r="A454" t="s">
        <v>379</v>
      </c>
      <c r="B454" s="83">
        <v>44127</v>
      </c>
      <c r="C454" s="118">
        <f t="shared" si="8"/>
        <v>43</v>
      </c>
      <c r="D454">
        <v>14.800000000000182</v>
      </c>
      <c r="E454" s="119">
        <v>139.86486486486319</v>
      </c>
      <c r="F454" s="70" t="s">
        <v>360</v>
      </c>
    </row>
    <row r="455" spans="1:6" x14ac:dyDescent="0.25">
      <c r="A455" t="s">
        <v>379</v>
      </c>
      <c r="B455" s="83">
        <v>44127</v>
      </c>
      <c r="C455" s="118">
        <f t="shared" si="8"/>
        <v>43</v>
      </c>
      <c r="D455">
        <v>26</v>
      </c>
      <c r="E455" s="119">
        <v>141.53846153846149</v>
      </c>
      <c r="F455" s="70" t="s">
        <v>361</v>
      </c>
    </row>
    <row r="456" spans="1:6" x14ac:dyDescent="0.25">
      <c r="A456" t="s">
        <v>379</v>
      </c>
      <c r="B456" s="83">
        <v>44127</v>
      </c>
      <c r="C456" s="118">
        <f t="shared" si="8"/>
        <v>43</v>
      </c>
      <c r="D456">
        <v>23.699999999999818</v>
      </c>
      <c r="E456" s="119">
        <v>126.16033755274356</v>
      </c>
      <c r="F456" s="70" t="s">
        <v>362</v>
      </c>
    </row>
    <row r="457" spans="1:6" x14ac:dyDescent="0.25">
      <c r="A457" t="s">
        <v>379</v>
      </c>
      <c r="B457" s="83">
        <v>44127</v>
      </c>
      <c r="C457" s="118">
        <f t="shared" si="8"/>
        <v>43</v>
      </c>
      <c r="D457">
        <v>12.699999999999818</v>
      </c>
      <c r="E457" s="119">
        <v>126.77165354330891</v>
      </c>
      <c r="F457" s="70" t="s">
        <v>363</v>
      </c>
    </row>
    <row r="458" spans="1:6" x14ac:dyDescent="0.25">
      <c r="A458" t="s">
        <v>379</v>
      </c>
      <c r="B458" s="83">
        <v>44126</v>
      </c>
      <c r="C458" s="118">
        <f t="shared" si="8"/>
        <v>43</v>
      </c>
      <c r="D458">
        <v>14.799999999999727</v>
      </c>
      <c r="E458" s="119">
        <v>116.55405405405622</v>
      </c>
      <c r="F458" s="70" t="s">
        <v>364</v>
      </c>
    </row>
    <row r="459" spans="1:6" x14ac:dyDescent="0.25">
      <c r="A459" t="s">
        <v>379</v>
      </c>
      <c r="B459" s="83">
        <v>44126</v>
      </c>
      <c r="C459" s="118">
        <f t="shared" si="8"/>
        <v>43</v>
      </c>
      <c r="D459">
        <v>14.900000000000091</v>
      </c>
      <c r="E459" s="119">
        <v>138.9261744966434</v>
      </c>
      <c r="F459" s="70" t="s">
        <v>365</v>
      </c>
    </row>
    <row r="460" spans="1:6" x14ac:dyDescent="0.25">
      <c r="A460" t="s">
        <v>379</v>
      </c>
      <c r="B460" s="83">
        <v>44125</v>
      </c>
      <c r="C460" s="118">
        <f t="shared" si="8"/>
        <v>43</v>
      </c>
      <c r="D460">
        <v>31</v>
      </c>
      <c r="E460" s="119">
        <v>129.83870967741933</v>
      </c>
      <c r="F460" s="70" t="s">
        <v>366</v>
      </c>
    </row>
    <row r="461" spans="1:6" x14ac:dyDescent="0.25">
      <c r="A461" t="s">
        <v>379</v>
      </c>
      <c r="B461" s="83">
        <v>44125</v>
      </c>
      <c r="C461" s="118">
        <f t="shared" si="8"/>
        <v>43</v>
      </c>
      <c r="D461">
        <v>15</v>
      </c>
      <c r="E461" s="119">
        <v>122.6666666666666</v>
      </c>
      <c r="F461" s="70" t="s">
        <v>367</v>
      </c>
    </row>
    <row r="462" spans="1:6" x14ac:dyDescent="0.25">
      <c r="A462" t="s">
        <v>379</v>
      </c>
      <c r="B462" s="83">
        <v>44125</v>
      </c>
      <c r="C462" s="118">
        <f t="shared" si="8"/>
        <v>43</v>
      </c>
      <c r="D462">
        <v>14.800000000000182</v>
      </c>
      <c r="E462" s="119">
        <v>116.55405405405256</v>
      </c>
      <c r="F462" s="70" t="s">
        <v>368</v>
      </c>
    </row>
    <row r="463" spans="1:6" x14ac:dyDescent="0.25">
      <c r="A463" t="s">
        <v>379</v>
      </c>
      <c r="B463" s="83">
        <v>44124</v>
      </c>
      <c r="C463" s="118">
        <f t="shared" si="8"/>
        <v>43</v>
      </c>
      <c r="D463">
        <v>14.800000000000182</v>
      </c>
      <c r="E463" s="119">
        <v>147.63513513513328</v>
      </c>
      <c r="F463" s="70" t="s">
        <v>369</v>
      </c>
    </row>
    <row r="464" spans="1:6" x14ac:dyDescent="0.25">
      <c r="A464" t="s">
        <v>379</v>
      </c>
      <c r="B464" s="83">
        <v>44124</v>
      </c>
      <c r="C464" s="118">
        <f t="shared" si="8"/>
        <v>43</v>
      </c>
      <c r="D464">
        <v>52.599999999999909</v>
      </c>
      <c r="E464" s="119">
        <v>118.06083650190135</v>
      </c>
      <c r="F464" s="70" t="s">
        <v>370</v>
      </c>
    </row>
    <row r="465" spans="1:6" x14ac:dyDescent="0.25">
      <c r="A465" t="s">
        <v>379</v>
      </c>
      <c r="B465" s="83">
        <v>44124</v>
      </c>
      <c r="C465" s="118">
        <f t="shared" si="8"/>
        <v>43</v>
      </c>
      <c r="D465">
        <v>52.599999999999909</v>
      </c>
      <c r="E465" s="119">
        <v>118.06083650190135</v>
      </c>
      <c r="F465" s="70" t="s">
        <v>371</v>
      </c>
    </row>
    <row r="466" spans="1:6" x14ac:dyDescent="0.25">
      <c r="A466" t="s">
        <v>379</v>
      </c>
      <c r="B466" s="83">
        <v>44123</v>
      </c>
      <c r="C466" s="118">
        <f t="shared" si="8"/>
        <v>43</v>
      </c>
      <c r="D466">
        <v>29.900000000000091</v>
      </c>
      <c r="E466" s="119">
        <v>115.38461538461506</v>
      </c>
      <c r="F466" s="70" t="s">
        <v>372</v>
      </c>
    </row>
    <row r="467" spans="1:6" x14ac:dyDescent="0.25">
      <c r="A467" t="s">
        <v>379</v>
      </c>
      <c r="B467" s="83">
        <v>44123</v>
      </c>
      <c r="C467" s="118">
        <f t="shared" si="8"/>
        <v>43</v>
      </c>
      <c r="D467">
        <v>44</v>
      </c>
      <c r="E467" s="119">
        <v>117.61363636363636</v>
      </c>
      <c r="F467" s="70" t="s">
        <v>373</v>
      </c>
    </row>
    <row r="468" spans="1:6" x14ac:dyDescent="0.25">
      <c r="A468" t="s">
        <v>379</v>
      </c>
      <c r="B468" s="83">
        <v>44123</v>
      </c>
      <c r="C468" s="118">
        <f t="shared" si="8"/>
        <v>43</v>
      </c>
      <c r="D468">
        <v>25.399999999999636</v>
      </c>
      <c r="E468" s="119">
        <v>158.46456692913611</v>
      </c>
      <c r="F468" s="70" t="s">
        <v>374</v>
      </c>
    </row>
    <row r="469" spans="1:6" x14ac:dyDescent="0.25">
      <c r="A469" t="s">
        <v>379</v>
      </c>
      <c r="B469" s="83">
        <v>44123</v>
      </c>
      <c r="C469" s="118">
        <f t="shared" si="8"/>
        <v>43</v>
      </c>
      <c r="D469">
        <v>47.600000000000364</v>
      </c>
      <c r="E469" s="119">
        <v>128.04621848739401</v>
      </c>
      <c r="F469" s="70" t="s">
        <v>375</v>
      </c>
    </row>
    <row r="470" spans="1:6" x14ac:dyDescent="0.25">
      <c r="A470" t="s">
        <v>379</v>
      </c>
      <c r="B470" s="83">
        <v>44123</v>
      </c>
      <c r="C470" s="118">
        <f t="shared" si="8"/>
        <v>43</v>
      </c>
      <c r="D470">
        <v>14.699999999999818</v>
      </c>
      <c r="E470" s="119">
        <v>132.99319727891321</v>
      </c>
      <c r="F470" s="70" t="s">
        <v>376</v>
      </c>
    </row>
    <row r="471" spans="1:6" x14ac:dyDescent="0.25">
      <c r="A471" t="s">
        <v>379</v>
      </c>
      <c r="B471" s="83">
        <v>44120</v>
      </c>
      <c r="C471" s="118">
        <f t="shared" si="8"/>
        <v>42</v>
      </c>
      <c r="D471">
        <v>15.599999999999909</v>
      </c>
      <c r="E471" s="119">
        <v>147.43589743589826</v>
      </c>
      <c r="F471" s="70" t="s">
        <v>359</v>
      </c>
    </row>
    <row r="472" spans="1:6" x14ac:dyDescent="0.25">
      <c r="A472" t="s">
        <v>379</v>
      </c>
      <c r="B472" s="83">
        <v>44120</v>
      </c>
      <c r="C472" s="118">
        <f t="shared" si="8"/>
        <v>42</v>
      </c>
      <c r="D472">
        <v>25.700000000000273</v>
      </c>
      <c r="E472" s="119">
        <v>120.81712062256683</v>
      </c>
      <c r="F472" s="70" t="s">
        <v>360</v>
      </c>
    </row>
    <row r="473" spans="1:6" x14ac:dyDescent="0.25">
      <c r="A473" t="s">
        <v>379</v>
      </c>
      <c r="B473" s="83">
        <v>44120</v>
      </c>
      <c r="C473" s="118">
        <f t="shared" si="8"/>
        <v>42</v>
      </c>
      <c r="D473">
        <v>28.5</v>
      </c>
      <c r="E473" s="119">
        <v>100.87719298245614</v>
      </c>
      <c r="F473" s="70" t="s">
        <v>361</v>
      </c>
    </row>
    <row r="474" spans="1:6" x14ac:dyDescent="0.25">
      <c r="A474" t="s">
        <v>379</v>
      </c>
      <c r="B474" s="83">
        <v>44119</v>
      </c>
      <c r="C474" s="118">
        <f t="shared" si="8"/>
        <v>42</v>
      </c>
      <c r="D474">
        <v>14.900000000000091</v>
      </c>
      <c r="E474" s="119">
        <v>138.92617449664348</v>
      </c>
      <c r="F474" s="70" t="s">
        <v>362</v>
      </c>
    </row>
    <row r="475" spans="1:6" x14ac:dyDescent="0.25">
      <c r="A475" t="s">
        <v>379</v>
      </c>
      <c r="B475" s="83">
        <v>44118</v>
      </c>
      <c r="C475" s="118">
        <f t="shared" si="8"/>
        <v>42</v>
      </c>
      <c r="D475">
        <v>25.5</v>
      </c>
      <c r="E475" s="119">
        <v>144.31372549019605</v>
      </c>
      <c r="F475" s="70" t="s">
        <v>363</v>
      </c>
    </row>
    <row r="476" spans="1:6" x14ac:dyDescent="0.25">
      <c r="A476" t="s">
        <v>379</v>
      </c>
      <c r="B476" s="83">
        <v>44118</v>
      </c>
      <c r="C476" s="118">
        <f t="shared" si="8"/>
        <v>42</v>
      </c>
      <c r="D476">
        <v>27.099999999999909</v>
      </c>
      <c r="E476" s="119">
        <v>152.76752767527728</v>
      </c>
      <c r="F476" s="70" t="s">
        <v>364</v>
      </c>
    </row>
    <row r="477" spans="1:6" x14ac:dyDescent="0.25">
      <c r="A477" t="s">
        <v>379</v>
      </c>
      <c r="B477" s="83">
        <v>44113</v>
      </c>
      <c r="C477" s="118">
        <f t="shared" si="8"/>
        <v>41</v>
      </c>
      <c r="D477">
        <v>40.400000000000091</v>
      </c>
      <c r="E477" s="119">
        <v>122.40099009900963</v>
      </c>
      <c r="F477" s="70" t="s">
        <v>365</v>
      </c>
    </row>
    <row r="478" spans="1:6" x14ac:dyDescent="0.25">
      <c r="A478" t="s">
        <v>379</v>
      </c>
      <c r="B478" s="83">
        <v>44113</v>
      </c>
      <c r="C478" s="118">
        <f t="shared" si="8"/>
        <v>41</v>
      </c>
      <c r="D478">
        <v>34</v>
      </c>
      <c r="E478" s="119">
        <v>148.8235294117647</v>
      </c>
      <c r="F478" s="70" t="s">
        <v>366</v>
      </c>
    </row>
    <row r="479" spans="1:6" x14ac:dyDescent="0.25">
      <c r="A479" t="s">
        <v>379</v>
      </c>
      <c r="B479" s="83">
        <v>44111</v>
      </c>
      <c r="C479" s="118">
        <f t="shared" si="8"/>
        <v>41</v>
      </c>
      <c r="D479">
        <v>26.800000000000182</v>
      </c>
      <c r="E479" s="119">
        <v>154.47761194029744</v>
      </c>
      <c r="F479" s="70" t="s">
        <v>367</v>
      </c>
    </row>
    <row r="480" spans="1:6" x14ac:dyDescent="0.25">
      <c r="A480" t="s">
        <v>379</v>
      </c>
      <c r="B480" s="83">
        <v>44110</v>
      </c>
      <c r="C480" s="118">
        <f t="shared" si="8"/>
        <v>41</v>
      </c>
      <c r="D480">
        <v>25.299999999999727</v>
      </c>
      <c r="E480" s="119">
        <v>122.72727272727407</v>
      </c>
      <c r="F480" s="70" t="s">
        <v>368</v>
      </c>
    </row>
    <row r="481" spans="1:6" x14ac:dyDescent="0.25">
      <c r="A481" t="s">
        <v>379</v>
      </c>
      <c r="B481" s="83">
        <v>44106</v>
      </c>
      <c r="C481" s="118">
        <f t="shared" si="8"/>
        <v>40</v>
      </c>
      <c r="D481">
        <v>23.400000000000091</v>
      </c>
      <c r="E481" s="119">
        <v>176.92307692307622</v>
      </c>
      <c r="F481" s="70" t="s">
        <v>369</v>
      </c>
    </row>
    <row r="482" spans="1:6" x14ac:dyDescent="0.25">
      <c r="A482" t="s">
        <v>379</v>
      </c>
      <c r="B482" s="83">
        <v>44106</v>
      </c>
      <c r="C482" s="118">
        <f t="shared" si="8"/>
        <v>40</v>
      </c>
      <c r="D482">
        <v>50.900000000000091</v>
      </c>
      <c r="E482" s="119">
        <v>126.52259332023554</v>
      </c>
      <c r="F482" s="70" t="s">
        <v>370</v>
      </c>
    </row>
    <row r="483" spans="1:6" x14ac:dyDescent="0.25">
      <c r="A483" t="s">
        <v>379</v>
      </c>
      <c r="B483" s="83">
        <v>44105</v>
      </c>
      <c r="C483" s="118">
        <f t="shared" si="8"/>
        <v>40</v>
      </c>
      <c r="D483">
        <v>14.700000000000273</v>
      </c>
      <c r="E483" s="119">
        <v>132.99319727890912</v>
      </c>
      <c r="F483" s="70" t="s">
        <v>371</v>
      </c>
    </row>
    <row r="484" spans="1:6" x14ac:dyDescent="0.25">
      <c r="A484" t="s">
        <v>379</v>
      </c>
      <c r="B484" s="83">
        <v>44105</v>
      </c>
      <c r="C484" s="118">
        <f t="shared" si="8"/>
        <v>40</v>
      </c>
      <c r="D484">
        <v>14.799999999999727</v>
      </c>
      <c r="E484" s="119">
        <v>139.8648648648674</v>
      </c>
      <c r="F484" s="70" t="s">
        <v>372</v>
      </c>
    </row>
    <row r="485" spans="1:6" x14ac:dyDescent="0.25">
      <c r="A485" t="s">
        <v>379</v>
      </c>
      <c r="B485" s="83">
        <v>44104</v>
      </c>
      <c r="C485" s="118">
        <f t="shared" si="8"/>
        <v>40</v>
      </c>
      <c r="D485">
        <v>29</v>
      </c>
      <c r="E485" s="119">
        <v>126.89655172413791</v>
      </c>
      <c r="F485" s="70" t="s">
        <v>373</v>
      </c>
    </row>
    <row r="486" spans="1:6" x14ac:dyDescent="0.25">
      <c r="A486" t="s">
        <v>379</v>
      </c>
      <c r="B486" s="83">
        <v>44104</v>
      </c>
      <c r="C486" s="118">
        <f t="shared" si="8"/>
        <v>40</v>
      </c>
      <c r="D486">
        <v>25.800000000000182</v>
      </c>
      <c r="E486" s="119">
        <v>106.97674418604575</v>
      </c>
      <c r="F486" s="70" t="s">
        <v>374</v>
      </c>
    </row>
    <row r="487" spans="1:6" x14ac:dyDescent="0.25">
      <c r="A487" t="s">
        <v>379</v>
      </c>
      <c r="B487" s="83">
        <v>44104</v>
      </c>
      <c r="C487" s="118">
        <f t="shared" si="8"/>
        <v>40</v>
      </c>
      <c r="D487">
        <v>25.199999999999818</v>
      </c>
      <c r="E487" s="119">
        <v>118.65079365079453</v>
      </c>
      <c r="F487" s="70" t="s">
        <v>375</v>
      </c>
    </row>
    <row r="488" spans="1:6" x14ac:dyDescent="0.25">
      <c r="A488" t="s">
        <v>379</v>
      </c>
      <c r="B488" s="83">
        <v>44104</v>
      </c>
      <c r="C488" s="118">
        <f t="shared" si="8"/>
        <v>40</v>
      </c>
      <c r="D488">
        <v>14.699999999999818</v>
      </c>
      <c r="E488" s="119">
        <v>140.81632653061394</v>
      </c>
      <c r="F488" s="70" t="s">
        <v>376</v>
      </c>
    </row>
    <row r="489" spans="1:6" x14ac:dyDescent="0.25">
      <c r="A489" t="s">
        <v>379</v>
      </c>
      <c r="B489" s="83">
        <v>44103</v>
      </c>
      <c r="C489" s="118">
        <f t="shared" si="8"/>
        <v>40</v>
      </c>
      <c r="D489">
        <v>13.5</v>
      </c>
      <c r="E489" s="119">
        <v>127.7777777777778</v>
      </c>
      <c r="F489" s="70" t="s">
        <v>359</v>
      </c>
    </row>
    <row r="490" spans="1:6" x14ac:dyDescent="0.25">
      <c r="A490" t="s">
        <v>379</v>
      </c>
      <c r="B490" s="83">
        <v>44103</v>
      </c>
      <c r="C490" s="118">
        <f t="shared" si="8"/>
        <v>40</v>
      </c>
      <c r="D490">
        <v>30.299999999999727</v>
      </c>
      <c r="E490" s="119">
        <v>113.8613861386149</v>
      </c>
      <c r="F490" s="70" t="s">
        <v>360</v>
      </c>
    </row>
    <row r="491" spans="1:6" x14ac:dyDescent="0.25">
      <c r="A491" t="s">
        <v>379</v>
      </c>
      <c r="B491" s="83">
        <v>44103</v>
      </c>
      <c r="C491" s="118">
        <f t="shared" si="8"/>
        <v>40</v>
      </c>
      <c r="D491">
        <v>42</v>
      </c>
      <c r="E491" s="119">
        <v>125.95238095238092</v>
      </c>
      <c r="F491" s="70" t="s">
        <v>361</v>
      </c>
    </row>
    <row r="492" spans="1:6" x14ac:dyDescent="0.25">
      <c r="A492" t="s">
        <v>379</v>
      </c>
      <c r="B492" s="83">
        <v>44103</v>
      </c>
      <c r="C492" s="118">
        <f t="shared" si="8"/>
        <v>40</v>
      </c>
      <c r="D492">
        <v>25.800000000000182</v>
      </c>
      <c r="E492" s="119">
        <v>106.97674418604575</v>
      </c>
      <c r="F492" s="70" t="s">
        <v>362</v>
      </c>
    </row>
    <row r="493" spans="1:6" x14ac:dyDescent="0.25">
      <c r="A493" t="s">
        <v>379</v>
      </c>
      <c r="B493" s="83">
        <v>44102</v>
      </c>
      <c r="C493" s="118">
        <f t="shared" si="8"/>
        <v>40</v>
      </c>
      <c r="D493">
        <v>38.599999999999909</v>
      </c>
      <c r="E493" s="119">
        <v>110.23316062176191</v>
      </c>
      <c r="F493" s="70" t="s">
        <v>363</v>
      </c>
    </row>
    <row r="494" spans="1:6" x14ac:dyDescent="0.25">
      <c r="A494" t="s">
        <v>379</v>
      </c>
      <c r="B494" s="83">
        <v>44099</v>
      </c>
      <c r="C494" s="118">
        <f t="shared" si="8"/>
        <v>39</v>
      </c>
      <c r="D494">
        <v>22.800000000000182</v>
      </c>
      <c r="E494" s="119">
        <v>171.49122807017406</v>
      </c>
      <c r="F494" s="70" t="s">
        <v>364</v>
      </c>
    </row>
    <row r="495" spans="1:6" x14ac:dyDescent="0.25">
      <c r="A495" t="s">
        <v>379</v>
      </c>
      <c r="B495" s="83">
        <v>44099</v>
      </c>
      <c r="C495" s="118">
        <f t="shared" si="8"/>
        <v>39</v>
      </c>
      <c r="D495">
        <v>38.800000000000182</v>
      </c>
      <c r="E495" s="119">
        <v>118.55670103092729</v>
      </c>
      <c r="F495" s="70" t="s">
        <v>365</v>
      </c>
    </row>
    <row r="496" spans="1:6" x14ac:dyDescent="0.25">
      <c r="A496" t="s">
        <v>379</v>
      </c>
      <c r="B496" s="83">
        <v>44098</v>
      </c>
      <c r="C496" s="118">
        <f t="shared" si="8"/>
        <v>39</v>
      </c>
      <c r="D496">
        <v>22</v>
      </c>
      <c r="E496" s="119">
        <v>120.22727272727275</v>
      </c>
      <c r="F496" s="70" t="s">
        <v>366</v>
      </c>
    </row>
    <row r="497" spans="1:6" x14ac:dyDescent="0.25">
      <c r="A497" t="s">
        <v>379</v>
      </c>
      <c r="B497" s="83">
        <v>44098</v>
      </c>
      <c r="C497" s="118">
        <f t="shared" si="8"/>
        <v>39</v>
      </c>
      <c r="D497">
        <v>44.5</v>
      </c>
      <c r="E497" s="119">
        <v>118.87640449438203</v>
      </c>
      <c r="F497" s="70" t="s">
        <v>367</v>
      </c>
    </row>
    <row r="498" spans="1:6" x14ac:dyDescent="0.25">
      <c r="A498" t="s">
        <v>379</v>
      </c>
      <c r="B498" s="83">
        <v>44098</v>
      </c>
      <c r="C498" s="118">
        <f t="shared" si="8"/>
        <v>39</v>
      </c>
      <c r="D498">
        <v>27.799999999999727</v>
      </c>
      <c r="E498" s="119">
        <v>124.10071942446164</v>
      </c>
      <c r="F498" s="70" t="s">
        <v>368</v>
      </c>
    </row>
    <row r="499" spans="1:6" x14ac:dyDescent="0.25">
      <c r="A499" t="s">
        <v>379</v>
      </c>
      <c r="B499" s="83">
        <v>44098</v>
      </c>
      <c r="C499" s="118">
        <f t="shared" si="8"/>
        <v>39</v>
      </c>
      <c r="D499">
        <v>15</v>
      </c>
      <c r="E499" s="119">
        <v>138.00000000000003</v>
      </c>
      <c r="F499" s="70" t="s">
        <v>369</v>
      </c>
    </row>
    <row r="500" spans="1:6" x14ac:dyDescent="0.25">
      <c r="A500" t="s">
        <v>379</v>
      </c>
      <c r="B500" s="83">
        <v>44097</v>
      </c>
      <c r="C500" s="118">
        <f t="shared" si="8"/>
        <v>39</v>
      </c>
      <c r="D500">
        <v>40.400000000000091</v>
      </c>
      <c r="E500" s="119">
        <v>111.01485148514827</v>
      </c>
      <c r="F500" s="70" t="s">
        <v>370</v>
      </c>
    </row>
    <row r="501" spans="1:6" x14ac:dyDescent="0.25">
      <c r="A501" t="s">
        <v>379</v>
      </c>
      <c r="B501" s="83">
        <v>44096</v>
      </c>
      <c r="C501" s="118">
        <f t="shared" si="8"/>
        <v>39</v>
      </c>
      <c r="D501">
        <v>49</v>
      </c>
      <c r="E501" s="119">
        <v>136.12244897959187</v>
      </c>
      <c r="F501" s="70" t="s">
        <v>371</v>
      </c>
    </row>
    <row r="502" spans="1:6" x14ac:dyDescent="0.25">
      <c r="A502" t="s">
        <v>379</v>
      </c>
      <c r="B502" s="83">
        <v>44096</v>
      </c>
      <c r="C502" s="118">
        <f t="shared" si="8"/>
        <v>39</v>
      </c>
      <c r="D502">
        <v>27</v>
      </c>
      <c r="E502" s="119">
        <v>102.22222222222224</v>
      </c>
      <c r="F502" s="70" t="s">
        <v>372</v>
      </c>
    </row>
    <row r="503" spans="1:6" x14ac:dyDescent="0.25">
      <c r="A503" t="s">
        <v>379</v>
      </c>
      <c r="B503" s="83">
        <v>44096</v>
      </c>
      <c r="C503" s="118">
        <f t="shared" si="8"/>
        <v>39</v>
      </c>
      <c r="D503">
        <v>29.099999999999909</v>
      </c>
      <c r="E503" s="119">
        <v>110.65292096219967</v>
      </c>
      <c r="F503" s="70" t="s">
        <v>373</v>
      </c>
    </row>
    <row r="504" spans="1:6" x14ac:dyDescent="0.25">
      <c r="A504" t="s">
        <v>379</v>
      </c>
      <c r="B504" s="83">
        <v>44095</v>
      </c>
      <c r="C504" s="118">
        <f t="shared" si="8"/>
        <v>39</v>
      </c>
      <c r="D504">
        <v>24.199999999999818</v>
      </c>
      <c r="E504" s="119">
        <v>114.04958677686039</v>
      </c>
      <c r="F504" s="70" t="s">
        <v>374</v>
      </c>
    </row>
    <row r="505" spans="1:6" x14ac:dyDescent="0.25">
      <c r="A505" t="s">
        <v>379</v>
      </c>
      <c r="B505" s="83">
        <v>44092</v>
      </c>
      <c r="C505" s="118">
        <f t="shared" si="8"/>
        <v>38</v>
      </c>
      <c r="D505">
        <v>22.199999999999818</v>
      </c>
      <c r="E505" s="119">
        <v>165.7657657657671</v>
      </c>
      <c r="F505" s="70" t="s">
        <v>375</v>
      </c>
    </row>
    <row r="506" spans="1:6" x14ac:dyDescent="0.25">
      <c r="A506" t="s">
        <v>379</v>
      </c>
      <c r="B506" s="83">
        <v>44091</v>
      </c>
      <c r="C506" s="118">
        <f t="shared" si="8"/>
        <v>38</v>
      </c>
      <c r="D506">
        <v>59</v>
      </c>
      <c r="E506" s="119">
        <v>81.86440677966101</v>
      </c>
      <c r="F506" s="70" t="s">
        <v>376</v>
      </c>
    </row>
    <row r="507" spans="1:6" x14ac:dyDescent="0.25">
      <c r="A507" t="s">
        <v>379</v>
      </c>
      <c r="B507" s="83">
        <v>44089</v>
      </c>
      <c r="C507" s="118">
        <f t="shared" si="8"/>
        <v>38</v>
      </c>
      <c r="D507">
        <v>31</v>
      </c>
      <c r="E507" s="119">
        <v>133.54838709677418</v>
      </c>
      <c r="F507" s="70" t="s">
        <v>359</v>
      </c>
    </row>
    <row r="508" spans="1:6" x14ac:dyDescent="0.25">
      <c r="A508" t="s">
        <v>379</v>
      </c>
      <c r="B508" s="83">
        <v>44088</v>
      </c>
      <c r="C508" s="118">
        <f t="shared" si="8"/>
        <v>38</v>
      </c>
      <c r="D508">
        <v>30.400000000000091</v>
      </c>
      <c r="E508" s="119">
        <v>117.26973684210493</v>
      </c>
      <c r="F508" s="70" t="s">
        <v>360</v>
      </c>
    </row>
    <row r="509" spans="1:6" x14ac:dyDescent="0.25">
      <c r="A509" t="s">
        <v>379</v>
      </c>
      <c r="B509" s="83">
        <v>44085</v>
      </c>
      <c r="C509" s="118">
        <f t="shared" si="8"/>
        <v>37</v>
      </c>
      <c r="D509">
        <v>16.5</v>
      </c>
      <c r="E509" s="119">
        <v>118.48484848484851</v>
      </c>
      <c r="F509" s="70" t="s">
        <v>361</v>
      </c>
    </row>
    <row r="510" spans="1:6" x14ac:dyDescent="0.25">
      <c r="A510" t="s">
        <v>379</v>
      </c>
      <c r="B510" s="83">
        <v>44084</v>
      </c>
      <c r="C510" s="118">
        <f t="shared" si="8"/>
        <v>37</v>
      </c>
      <c r="D510">
        <v>28</v>
      </c>
      <c r="E510" s="119">
        <v>110.89285714285715</v>
      </c>
      <c r="F510" s="70" t="s">
        <v>362</v>
      </c>
    </row>
    <row r="511" spans="1:6" x14ac:dyDescent="0.25">
      <c r="A511" t="s">
        <v>379</v>
      </c>
      <c r="B511" s="83">
        <v>44084</v>
      </c>
      <c r="C511" s="118">
        <f t="shared" si="8"/>
        <v>37</v>
      </c>
      <c r="D511">
        <v>27.799999999999727</v>
      </c>
      <c r="E511" s="119">
        <v>128.23741007194369</v>
      </c>
      <c r="F511" s="70" t="s">
        <v>363</v>
      </c>
    </row>
    <row r="512" spans="1:6" x14ac:dyDescent="0.25">
      <c r="A512" t="s">
        <v>379</v>
      </c>
      <c r="B512" s="83">
        <v>44084</v>
      </c>
      <c r="C512" s="118">
        <f t="shared" si="8"/>
        <v>37</v>
      </c>
      <c r="D512">
        <v>16.400000000000091</v>
      </c>
      <c r="E512" s="119">
        <v>133.23170731707239</v>
      </c>
      <c r="F512" s="70" t="s">
        <v>364</v>
      </c>
    </row>
    <row r="513" spans="1:6" x14ac:dyDescent="0.25">
      <c r="A513" t="s">
        <v>379</v>
      </c>
      <c r="B513" s="83">
        <v>44083</v>
      </c>
      <c r="C513" s="118">
        <f t="shared" si="8"/>
        <v>37</v>
      </c>
      <c r="D513">
        <v>5.3000000000001819</v>
      </c>
      <c r="E513" s="119">
        <v>216.98113207546419</v>
      </c>
      <c r="F513" s="70" t="s">
        <v>365</v>
      </c>
    </row>
    <row r="514" spans="1:6" x14ac:dyDescent="0.25">
      <c r="A514" t="s">
        <v>379</v>
      </c>
      <c r="B514" s="83">
        <v>44081</v>
      </c>
      <c r="C514" s="118">
        <f t="shared" si="8"/>
        <v>37</v>
      </c>
      <c r="D514">
        <v>24.300000000000182</v>
      </c>
      <c r="E514" s="119">
        <v>108.84773662551358</v>
      </c>
      <c r="F514" s="70" t="s">
        <v>366</v>
      </c>
    </row>
    <row r="515" spans="1:6" x14ac:dyDescent="0.25">
      <c r="A515" t="s">
        <v>379</v>
      </c>
      <c r="B515" s="83">
        <v>44078</v>
      </c>
      <c r="C515" s="118">
        <f t="shared" si="8"/>
        <v>36</v>
      </c>
      <c r="D515">
        <v>14.700000000000273</v>
      </c>
      <c r="E515" s="119">
        <v>117.34693877550805</v>
      </c>
      <c r="F515" s="70" t="s">
        <v>367</v>
      </c>
    </row>
    <row r="516" spans="1:6" x14ac:dyDescent="0.25">
      <c r="A516" t="s">
        <v>379</v>
      </c>
      <c r="B516" s="83">
        <v>44078</v>
      </c>
      <c r="C516" s="118">
        <f t="shared" ref="C516:C579" si="9">_xlfn.ISOWEEKNUM(B516)</f>
        <v>36</v>
      </c>
      <c r="D516">
        <v>23.299999999999727</v>
      </c>
      <c r="E516" s="119">
        <v>128.32618025751225</v>
      </c>
      <c r="F516" s="70" t="s">
        <v>368</v>
      </c>
    </row>
    <row r="517" spans="1:6" x14ac:dyDescent="0.25">
      <c r="A517" t="s">
        <v>379</v>
      </c>
      <c r="B517" s="83">
        <v>44077</v>
      </c>
      <c r="C517" s="118">
        <f t="shared" si="9"/>
        <v>36</v>
      </c>
      <c r="D517">
        <v>29.099999999999909</v>
      </c>
      <c r="E517" s="119">
        <v>118.55670103092824</v>
      </c>
      <c r="F517" s="70" t="s">
        <v>369</v>
      </c>
    </row>
    <row r="518" spans="1:6" x14ac:dyDescent="0.25">
      <c r="A518" t="s">
        <v>379</v>
      </c>
      <c r="B518" s="83">
        <v>44077</v>
      </c>
      <c r="C518" s="118">
        <f t="shared" si="9"/>
        <v>36</v>
      </c>
      <c r="D518">
        <v>14.699999999999818</v>
      </c>
      <c r="E518" s="119">
        <v>117.34693877551167</v>
      </c>
      <c r="F518" s="70" t="s">
        <v>370</v>
      </c>
    </row>
    <row r="519" spans="1:6" x14ac:dyDescent="0.25">
      <c r="A519" t="s">
        <v>379</v>
      </c>
      <c r="B519" s="83">
        <v>44077</v>
      </c>
      <c r="C519" s="118">
        <f t="shared" si="9"/>
        <v>36</v>
      </c>
      <c r="D519">
        <v>14</v>
      </c>
      <c r="E519" s="119">
        <v>156.07142857142856</v>
      </c>
      <c r="F519" s="70" t="s">
        <v>371</v>
      </c>
    </row>
    <row r="520" spans="1:6" x14ac:dyDescent="0.25">
      <c r="A520" t="s">
        <v>379</v>
      </c>
      <c r="B520" s="83">
        <v>44077</v>
      </c>
      <c r="C520" s="118">
        <f t="shared" si="9"/>
        <v>36</v>
      </c>
      <c r="D520">
        <v>13</v>
      </c>
      <c r="E520" s="119">
        <v>132.69230769230771</v>
      </c>
      <c r="F520" s="70" t="s">
        <v>372</v>
      </c>
    </row>
    <row r="521" spans="1:6" x14ac:dyDescent="0.25">
      <c r="A521" t="s">
        <v>379</v>
      </c>
      <c r="B521" s="83">
        <v>44076</v>
      </c>
      <c r="C521" s="118">
        <f t="shared" si="9"/>
        <v>36</v>
      </c>
      <c r="D521">
        <v>13</v>
      </c>
      <c r="E521" s="119">
        <v>150.38461538461536</v>
      </c>
      <c r="F521" s="70" t="s">
        <v>373</v>
      </c>
    </row>
    <row r="522" spans="1:6" x14ac:dyDescent="0.25">
      <c r="A522" t="s">
        <v>379</v>
      </c>
      <c r="B522" s="83">
        <v>44076</v>
      </c>
      <c r="C522" s="118">
        <f t="shared" si="9"/>
        <v>36</v>
      </c>
      <c r="D522">
        <v>25.099999999999909</v>
      </c>
      <c r="E522" s="119">
        <v>114.54183266932313</v>
      </c>
      <c r="F522" s="70" t="s">
        <v>374</v>
      </c>
    </row>
    <row r="523" spans="1:6" x14ac:dyDescent="0.25">
      <c r="A523" t="s">
        <v>379</v>
      </c>
      <c r="B523" s="83">
        <v>44076</v>
      </c>
      <c r="C523" s="118">
        <f t="shared" si="9"/>
        <v>36</v>
      </c>
      <c r="D523">
        <v>29.599999999999909</v>
      </c>
      <c r="E523" s="119">
        <v>124.32432432432471</v>
      </c>
      <c r="F523" s="70" t="s">
        <v>375</v>
      </c>
    </row>
    <row r="524" spans="1:6" x14ac:dyDescent="0.25">
      <c r="A524" t="s">
        <v>379</v>
      </c>
      <c r="B524" s="83">
        <v>44075</v>
      </c>
      <c r="C524" s="118">
        <f t="shared" si="9"/>
        <v>36</v>
      </c>
      <c r="D524">
        <v>24.900000000000091</v>
      </c>
      <c r="E524" s="119">
        <v>138.55421686746942</v>
      </c>
      <c r="F524" s="70" t="s">
        <v>376</v>
      </c>
    </row>
    <row r="525" spans="1:6" x14ac:dyDescent="0.25">
      <c r="A525" t="s">
        <v>379</v>
      </c>
      <c r="B525" s="83">
        <v>44075</v>
      </c>
      <c r="C525" s="118">
        <f t="shared" si="9"/>
        <v>36</v>
      </c>
      <c r="D525">
        <v>24</v>
      </c>
      <c r="E525" s="119">
        <v>148.54166666666669</v>
      </c>
      <c r="F525" s="70" t="s">
        <v>359</v>
      </c>
    </row>
    <row r="526" spans="1:6" x14ac:dyDescent="0.25">
      <c r="A526" t="s">
        <v>379</v>
      </c>
      <c r="B526" s="83">
        <v>44075</v>
      </c>
      <c r="C526" s="118">
        <f t="shared" si="9"/>
        <v>36</v>
      </c>
      <c r="D526">
        <v>3</v>
      </c>
      <c r="E526" s="119">
        <v>191.66666666666643</v>
      </c>
      <c r="F526" s="70" t="s">
        <v>360</v>
      </c>
    </row>
    <row r="527" spans="1:6" x14ac:dyDescent="0.25">
      <c r="A527" t="s">
        <v>379</v>
      </c>
      <c r="B527" s="83">
        <v>44074</v>
      </c>
      <c r="C527" s="118">
        <f t="shared" si="9"/>
        <v>36</v>
      </c>
      <c r="D527">
        <v>14.799999999999727</v>
      </c>
      <c r="E527" s="119">
        <v>132.09459459459697</v>
      </c>
      <c r="F527" s="70" t="s">
        <v>361</v>
      </c>
    </row>
    <row r="528" spans="1:6" x14ac:dyDescent="0.25">
      <c r="A528" t="s">
        <v>379</v>
      </c>
      <c r="B528" s="83">
        <v>44070</v>
      </c>
      <c r="C528" s="118">
        <f t="shared" si="9"/>
        <v>35</v>
      </c>
      <c r="D528">
        <v>22</v>
      </c>
      <c r="E528" s="119">
        <v>104.54545454545453</v>
      </c>
      <c r="F528" s="70" t="s">
        <v>362</v>
      </c>
    </row>
    <row r="529" spans="1:6" x14ac:dyDescent="0.25">
      <c r="A529" t="s">
        <v>379</v>
      </c>
      <c r="B529" s="83">
        <v>44070</v>
      </c>
      <c r="C529" s="118">
        <f t="shared" si="9"/>
        <v>35</v>
      </c>
      <c r="D529">
        <v>23</v>
      </c>
      <c r="E529" s="119">
        <v>120.00000000000003</v>
      </c>
      <c r="F529" s="70" t="s">
        <v>363</v>
      </c>
    </row>
    <row r="530" spans="1:6" x14ac:dyDescent="0.25">
      <c r="A530" t="s">
        <v>379</v>
      </c>
      <c r="B530" s="83">
        <v>44069</v>
      </c>
      <c r="C530" s="118">
        <f t="shared" si="9"/>
        <v>35</v>
      </c>
      <c r="D530">
        <v>27.999999999999773</v>
      </c>
      <c r="E530" s="119">
        <v>143.75000000000117</v>
      </c>
      <c r="F530" s="70" t="s">
        <v>364</v>
      </c>
    </row>
    <row r="531" spans="1:6" x14ac:dyDescent="0.25">
      <c r="A531" t="s">
        <v>379</v>
      </c>
      <c r="B531" s="83">
        <v>44069</v>
      </c>
      <c r="C531" s="118">
        <f t="shared" si="9"/>
        <v>35</v>
      </c>
      <c r="D531">
        <v>38.800000000000182</v>
      </c>
      <c r="E531" s="119">
        <v>124.48453608247364</v>
      </c>
      <c r="F531" s="70" t="s">
        <v>365</v>
      </c>
    </row>
    <row r="532" spans="1:6" x14ac:dyDescent="0.25">
      <c r="A532" t="s">
        <v>379</v>
      </c>
      <c r="B532" s="83">
        <v>44068</v>
      </c>
      <c r="C532" s="118">
        <f t="shared" si="9"/>
        <v>35</v>
      </c>
      <c r="D532">
        <v>27.5</v>
      </c>
      <c r="E532" s="119">
        <v>87.818181818181813</v>
      </c>
      <c r="F532" s="70" t="s">
        <v>366</v>
      </c>
    </row>
    <row r="533" spans="1:6" x14ac:dyDescent="0.25">
      <c r="A533" t="s">
        <v>379</v>
      </c>
      <c r="B533" s="83">
        <v>44068</v>
      </c>
      <c r="C533" s="118">
        <f t="shared" si="9"/>
        <v>35</v>
      </c>
      <c r="D533">
        <v>15</v>
      </c>
      <c r="E533" s="119">
        <v>115.00000000000001</v>
      </c>
      <c r="F533" s="70" t="s">
        <v>367</v>
      </c>
    </row>
    <row r="534" spans="1:6" x14ac:dyDescent="0.25">
      <c r="A534" t="s">
        <v>379</v>
      </c>
      <c r="B534" s="83">
        <v>44067</v>
      </c>
      <c r="C534" s="118">
        <f t="shared" si="9"/>
        <v>35</v>
      </c>
      <c r="D534">
        <v>28.700000000000045</v>
      </c>
      <c r="E534" s="119">
        <v>116.20209059233432</v>
      </c>
      <c r="F534" s="70" t="s">
        <v>368</v>
      </c>
    </row>
    <row r="535" spans="1:6" x14ac:dyDescent="0.25">
      <c r="A535" t="s">
        <v>379</v>
      </c>
      <c r="B535" s="83">
        <v>44064</v>
      </c>
      <c r="C535" s="118">
        <f t="shared" si="9"/>
        <v>34</v>
      </c>
      <c r="D535">
        <v>30</v>
      </c>
      <c r="E535" s="119">
        <v>122.66666666666664</v>
      </c>
      <c r="F535" s="70" t="s">
        <v>369</v>
      </c>
    </row>
    <row r="536" spans="1:6" x14ac:dyDescent="0.25">
      <c r="A536" t="s">
        <v>379</v>
      </c>
      <c r="B536" s="83">
        <v>44064</v>
      </c>
      <c r="C536" s="118">
        <f t="shared" si="9"/>
        <v>34</v>
      </c>
      <c r="D536">
        <v>49</v>
      </c>
      <c r="E536" s="119">
        <v>126.73469387755104</v>
      </c>
      <c r="F536" s="70" t="s">
        <v>370</v>
      </c>
    </row>
    <row r="537" spans="1:6" x14ac:dyDescent="0.25">
      <c r="A537" t="s">
        <v>379</v>
      </c>
      <c r="B537" s="83">
        <v>44063</v>
      </c>
      <c r="C537" s="118">
        <f t="shared" si="9"/>
        <v>34</v>
      </c>
      <c r="D537">
        <v>27</v>
      </c>
      <c r="E537" s="119">
        <v>115.00000000000001</v>
      </c>
      <c r="F537" s="70" t="s">
        <v>371</v>
      </c>
    </row>
    <row r="538" spans="1:6" x14ac:dyDescent="0.25">
      <c r="A538" t="s">
        <v>379</v>
      </c>
      <c r="B538" s="83">
        <v>44063</v>
      </c>
      <c r="C538" s="118">
        <f t="shared" si="9"/>
        <v>34</v>
      </c>
      <c r="D538">
        <v>52</v>
      </c>
      <c r="E538" s="119">
        <v>119.42307692307693</v>
      </c>
      <c r="F538" s="70" t="s">
        <v>372</v>
      </c>
    </row>
    <row r="539" spans="1:6" x14ac:dyDescent="0.25">
      <c r="A539" t="s">
        <v>379</v>
      </c>
      <c r="B539" s="61">
        <v>44062</v>
      </c>
      <c r="C539" s="118">
        <f t="shared" si="9"/>
        <v>34</v>
      </c>
      <c r="D539">
        <v>30</v>
      </c>
      <c r="E539" s="119">
        <v>111.16666666666667</v>
      </c>
      <c r="F539" s="70" t="s">
        <v>373</v>
      </c>
    </row>
    <row r="540" spans="1:6" x14ac:dyDescent="0.25">
      <c r="A540" t="s">
        <v>379</v>
      </c>
      <c r="B540" s="61">
        <v>44062</v>
      </c>
      <c r="C540" s="118">
        <f t="shared" si="9"/>
        <v>34</v>
      </c>
      <c r="D540">
        <v>32.200000000000045</v>
      </c>
      <c r="E540" s="119">
        <v>142.85714285714269</v>
      </c>
      <c r="F540" s="70" t="s">
        <v>374</v>
      </c>
    </row>
    <row r="541" spans="1:6" x14ac:dyDescent="0.25">
      <c r="A541" t="s">
        <v>379</v>
      </c>
      <c r="B541" s="61">
        <v>44062</v>
      </c>
      <c r="C541" s="118">
        <f t="shared" si="9"/>
        <v>34</v>
      </c>
      <c r="D541">
        <v>34.299999999999955</v>
      </c>
      <c r="E541" s="119">
        <v>120.69970845481065</v>
      </c>
      <c r="F541" s="70" t="s">
        <v>375</v>
      </c>
    </row>
    <row r="542" spans="1:6" x14ac:dyDescent="0.25">
      <c r="A542" t="s">
        <v>379</v>
      </c>
      <c r="B542" s="61">
        <v>44061</v>
      </c>
      <c r="C542" s="118">
        <f t="shared" si="9"/>
        <v>34</v>
      </c>
      <c r="D542">
        <v>27</v>
      </c>
      <c r="E542" s="119">
        <v>114.99999999999997</v>
      </c>
      <c r="F542" s="70" t="s">
        <v>376</v>
      </c>
    </row>
    <row r="543" spans="1:6" x14ac:dyDescent="0.25">
      <c r="A543" t="s">
        <v>379</v>
      </c>
      <c r="B543" s="61">
        <v>44061</v>
      </c>
      <c r="C543" s="118">
        <f t="shared" si="9"/>
        <v>34</v>
      </c>
      <c r="D543">
        <v>55.200000000000045</v>
      </c>
      <c r="E543" s="119">
        <v>118.74999999999991</v>
      </c>
      <c r="F543" s="70" t="s">
        <v>359</v>
      </c>
    </row>
    <row r="544" spans="1:6" x14ac:dyDescent="0.25">
      <c r="A544" t="s">
        <v>379</v>
      </c>
      <c r="B544" s="61">
        <v>44061</v>
      </c>
      <c r="C544" s="118">
        <f t="shared" si="9"/>
        <v>34</v>
      </c>
      <c r="D544">
        <v>10</v>
      </c>
      <c r="E544" s="119">
        <v>183.99999999999997</v>
      </c>
      <c r="F544" s="70" t="s">
        <v>360</v>
      </c>
    </row>
    <row r="545" spans="1:6" x14ac:dyDescent="0.25">
      <c r="A545" t="s">
        <v>379</v>
      </c>
      <c r="B545" s="61">
        <v>44043</v>
      </c>
      <c r="C545" s="118">
        <f t="shared" si="9"/>
        <v>31</v>
      </c>
      <c r="D545">
        <v>24.299999999999955</v>
      </c>
      <c r="E545" s="119">
        <v>146.70781893004144</v>
      </c>
      <c r="F545" s="70" t="s">
        <v>361</v>
      </c>
    </row>
    <row r="546" spans="1:6" x14ac:dyDescent="0.25">
      <c r="A546" t="s">
        <v>379</v>
      </c>
      <c r="B546" s="61">
        <v>44043</v>
      </c>
      <c r="C546" s="118">
        <f t="shared" si="9"/>
        <v>31</v>
      </c>
      <c r="D546">
        <v>23.200000000000045</v>
      </c>
      <c r="E546" s="119">
        <v>99.137931034482534</v>
      </c>
      <c r="F546" s="70" t="s">
        <v>362</v>
      </c>
    </row>
    <row r="547" spans="1:6" x14ac:dyDescent="0.25">
      <c r="A547" t="s">
        <v>379</v>
      </c>
      <c r="B547" s="61">
        <v>44043</v>
      </c>
      <c r="C547" s="118">
        <f t="shared" si="9"/>
        <v>31</v>
      </c>
      <c r="D547">
        <v>30.400000000000091</v>
      </c>
      <c r="E547" s="119">
        <v>105.92105263157863</v>
      </c>
      <c r="F547" s="70" t="s">
        <v>363</v>
      </c>
    </row>
    <row r="548" spans="1:6" x14ac:dyDescent="0.25">
      <c r="A548" t="s">
        <v>379</v>
      </c>
      <c r="B548" s="61">
        <v>44042</v>
      </c>
      <c r="C548" s="118">
        <f t="shared" si="9"/>
        <v>31</v>
      </c>
      <c r="D548">
        <v>26.599999999999909</v>
      </c>
      <c r="E548" s="119">
        <v>108.08270676691767</v>
      </c>
      <c r="F548" s="70" t="s">
        <v>364</v>
      </c>
    </row>
    <row r="549" spans="1:6" x14ac:dyDescent="0.25">
      <c r="A549" t="s">
        <v>379</v>
      </c>
      <c r="B549" s="61">
        <v>44042</v>
      </c>
      <c r="C549" s="118">
        <f t="shared" si="9"/>
        <v>31</v>
      </c>
      <c r="D549">
        <v>25.100000000000136</v>
      </c>
      <c r="E549" s="119">
        <v>100.79681274900342</v>
      </c>
      <c r="F549" s="70" t="s">
        <v>365</v>
      </c>
    </row>
    <row r="550" spans="1:6" x14ac:dyDescent="0.25">
      <c r="A550" t="s">
        <v>379</v>
      </c>
      <c r="B550" s="61">
        <v>44042</v>
      </c>
      <c r="C550" s="118">
        <f t="shared" si="9"/>
        <v>31</v>
      </c>
      <c r="D550">
        <v>38.700000000000045</v>
      </c>
      <c r="E550" s="119">
        <v>112.91989664082675</v>
      </c>
      <c r="F550" s="70" t="s">
        <v>366</v>
      </c>
    </row>
    <row r="551" spans="1:6" x14ac:dyDescent="0.25">
      <c r="A551" t="s">
        <v>379</v>
      </c>
      <c r="B551" s="61">
        <v>44042</v>
      </c>
      <c r="C551" s="118">
        <f t="shared" si="9"/>
        <v>31</v>
      </c>
      <c r="D551">
        <v>14.899999999999864</v>
      </c>
      <c r="E551" s="119">
        <v>123.48993288590719</v>
      </c>
      <c r="F551" s="70" t="s">
        <v>367</v>
      </c>
    </row>
    <row r="552" spans="1:6" x14ac:dyDescent="0.25">
      <c r="A552" t="s">
        <v>379</v>
      </c>
      <c r="B552" s="83">
        <v>44042</v>
      </c>
      <c r="C552" s="118">
        <f t="shared" si="9"/>
        <v>31</v>
      </c>
      <c r="D552">
        <v>26</v>
      </c>
      <c r="E552" s="119">
        <v>145.96153846153851</v>
      </c>
      <c r="F552" s="70" t="s">
        <v>368</v>
      </c>
    </row>
    <row r="553" spans="1:6" x14ac:dyDescent="0.25">
      <c r="A553" t="s">
        <v>379</v>
      </c>
      <c r="B553" s="61">
        <v>44041</v>
      </c>
      <c r="C553" s="118">
        <f t="shared" si="9"/>
        <v>31</v>
      </c>
      <c r="D553">
        <v>26</v>
      </c>
      <c r="E553" s="119">
        <v>110.57692307692307</v>
      </c>
      <c r="F553" s="70" t="s">
        <v>369</v>
      </c>
    </row>
    <row r="554" spans="1:6" x14ac:dyDescent="0.25">
      <c r="A554" t="s">
        <v>379</v>
      </c>
      <c r="B554" s="61">
        <v>44040</v>
      </c>
      <c r="C554" s="118">
        <f t="shared" si="9"/>
        <v>31</v>
      </c>
      <c r="D554">
        <v>21</v>
      </c>
      <c r="E554" s="119">
        <v>109.52380952380949</v>
      </c>
      <c r="F554" s="70" t="s">
        <v>370</v>
      </c>
    </row>
    <row r="555" spans="1:6" x14ac:dyDescent="0.25">
      <c r="A555" t="s">
        <v>379</v>
      </c>
      <c r="B555" s="61">
        <v>43886</v>
      </c>
      <c r="C555" s="118">
        <f t="shared" si="9"/>
        <v>9</v>
      </c>
      <c r="D555">
        <v>612.6</v>
      </c>
      <c r="E555" s="119">
        <v>18.772445315050604</v>
      </c>
      <c r="F555" s="70" t="s">
        <v>371</v>
      </c>
    </row>
    <row r="556" spans="1:6" x14ac:dyDescent="0.25">
      <c r="A556" t="s">
        <v>379</v>
      </c>
      <c r="B556" s="61">
        <v>43885</v>
      </c>
      <c r="C556" s="118">
        <f t="shared" si="9"/>
        <v>9</v>
      </c>
      <c r="D556">
        <v>19.799999999999955</v>
      </c>
      <c r="E556" s="119">
        <v>139.39393939393972</v>
      </c>
      <c r="F556" s="70" t="s">
        <v>372</v>
      </c>
    </row>
    <row r="557" spans="1:6" x14ac:dyDescent="0.25">
      <c r="A557" t="s">
        <v>379</v>
      </c>
      <c r="B557" s="61">
        <v>43881</v>
      </c>
      <c r="C557" s="118">
        <f t="shared" si="9"/>
        <v>8</v>
      </c>
      <c r="D557">
        <v>31.200000000000045</v>
      </c>
      <c r="E557" s="119">
        <v>173.23717948717922</v>
      </c>
      <c r="F557" s="70" t="s">
        <v>373</v>
      </c>
    </row>
    <row r="558" spans="1:6" x14ac:dyDescent="0.25">
      <c r="A558" t="s">
        <v>379</v>
      </c>
      <c r="B558" s="61">
        <v>43880</v>
      </c>
      <c r="C558" s="118">
        <f t="shared" si="9"/>
        <v>8</v>
      </c>
      <c r="D558">
        <v>25.699999999999932</v>
      </c>
      <c r="E558" s="119">
        <v>129.7665369649809</v>
      </c>
      <c r="F558" s="70" t="s">
        <v>374</v>
      </c>
    </row>
    <row r="559" spans="1:6" x14ac:dyDescent="0.25">
      <c r="A559" t="s">
        <v>379</v>
      </c>
      <c r="B559" s="61">
        <v>43880</v>
      </c>
      <c r="C559" s="118">
        <f t="shared" si="9"/>
        <v>8</v>
      </c>
      <c r="D559">
        <v>30.200000000000045</v>
      </c>
      <c r="E559" s="119">
        <v>95.198675496688608</v>
      </c>
      <c r="F559" s="70" t="s">
        <v>375</v>
      </c>
    </row>
    <row r="560" spans="1:6" x14ac:dyDescent="0.25">
      <c r="A560" t="s">
        <v>379</v>
      </c>
      <c r="B560" s="61">
        <v>43880</v>
      </c>
      <c r="C560" s="118">
        <f t="shared" si="9"/>
        <v>8</v>
      </c>
      <c r="D560">
        <v>21.5</v>
      </c>
      <c r="E560" s="119">
        <v>155.11627906976747</v>
      </c>
      <c r="F560" s="70" t="s">
        <v>376</v>
      </c>
    </row>
    <row r="561" spans="1:6" x14ac:dyDescent="0.25">
      <c r="A561" t="s">
        <v>379</v>
      </c>
      <c r="B561" s="61">
        <v>43880</v>
      </c>
      <c r="C561" s="118">
        <f t="shared" si="9"/>
        <v>8</v>
      </c>
      <c r="D561">
        <v>14.899999999999977</v>
      </c>
      <c r="E561" s="119">
        <v>131.20805369127535</v>
      </c>
      <c r="F561" s="70" t="s">
        <v>359</v>
      </c>
    </row>
    <row r="562" spans="1:6" x14ac:dyDescent="0.25">
      <c r="A562" t="s">
        <v>379</v>
      </c>
      <c r="B562" s="61">
        <v>43879</v>
      </c>
      <c r="C562" s="118">
        <f t="shared" si="9"/>
        <v>8</v>
      </c>
      <c r="D562">
        <v>41.900000000000034</v>
      </c>
      <c r="E562" s="119">
        <v>150.95465393794737</v>
      </c>
      <c r="F562" s="70" t="s">
        <v>360</v>
      </c>
    </row>
    <row r="563" spans="1:6" x14ac:dyDescent="0.25">
      <c r="A563" t="s">
        <v>379</v>
      </c>
      <c r="B563" s="61">
        <v>43879</v>
      </c>
      <c r="C563" s="118">
        <f t="shared" si="9"/>
        <v>8</v>
      </c>
      <c r="D563">
        <v>20.399999999999977</v>
      </c>
      <c r="E563" s="119">
        <v>146.56862745098056</v>
      </c>
      <c r="F563" s="70" t="s">
        <v>361</v>
      </c>
    </row>
    <row r="564" spans="1:6" x14ac:dyDescent="0.25">
      <c r="A564" t="s">
        <v>379</v>
      </c>
      <c r="B564" s="61">
        <v>43879</v>
      </c>
      <c r="C564" s="118">
        <f t="shared" si="9"/>
        <v>8</v>
      </c>
      <c r="D564">
        <v>21.399999999999977</v>
      </c>
      <c r="E564" s="119">
        <v>182.71028037383198</v>
      </c>
      <c r="F564" s="70" t="s">
        <v>362</v>
      </c>
    </row>
    <row r="565" spans="1:6" x14ac:dyDescent="0.25">
      <c r="A565" t="s">
        <v>379</v>
      </c>
      <c r="B565" s="61">
        <v>43879</v>
      </c>
      <c r="C565" s="118">
        <f t="shared" si="9"/>
        <v>8</v>
      </c>
      <c r="D565">
        <v>15.700000000000045</v>
      </c>
      <c r="E565" s="119">
        <v>146.49681528662384</v>
      </c>
      <c r="F565" s="70" t="s">
        <v>363</v>
      </c>
    </row>
    <row r="566" spans="1:6" x14ac:dyDescent="0.25">
      <c r="A566" t="s">
        <v>379</v>
      </c>
      <c r="B566" s="61">
        <v>43878</v>
      </c>
      <c r="C566" s="118">
        <f t="shared" si="9"/>
        <v>8</v>
      </c>
      <c r="D566">
        <v>48.5</v>
      </c>
      <c r="E566" s="119">
        <v>135.15463917525776</v>
      </c>
      <c r="F566" s="70" t="s">
        <v>364</v>
      </c>
    </row>
    <row r="567" spans="1:6" x14ac:dyDescent="0.25">
      <c r="A567" t="s">
        <v>379</v>
      </c>
      <c r="B567" s="61">
        <v>43878</v>
      </c>
      <c r="C567" s="118">
        <f t="shared" si="9"/>
        <v>8</v>
      </c>
      <c r="D567">
        <v>36.800000000000011</v>
      </c>
      <c r="E567" s="119">
        <v>134.37499999999997</v>
      </c>
      <c r="F567" s="70" t="s">
        <v>365</v>
      </c>
    </row>
    <row r="568" spans="1:6" x14ac:dyDescent="0.25">
      <c r="A568" t="s">
        <v>379</v>
      </c>
      <c r="B568" s="61">
        <v>43878</v>
      </c>
      <c r="C568" s="118">
        <f t="shared" si="9"/>
        <v>8</v>
      </c>
      <c r="D568">
        <v>14.899999999999977</v>
      </c>
      <c r="E568" s="119">
        <v>131.20805369127535</v>
      </c>
      <c r="F568" s="70" t="s">
        <v>366</v>
      </c>
    </row>
    <row r="569" spans="1:6" x14ac:dyDescent="0.25">
      <c r="A569" t="s">
        <v>379</v>
      </c>
      <c r="B569" s="61">
        <v>43875</v>
      </c>
      <c r="C569" s="118">
        <f t="shared" si="9"/>
        <v>7</v>
      </c>
      <c r="D569">
        <v>14.199999999999989</v>
      </c>
      <c r="E569" s="119">
        <v>89.084507042253577</v>
      </c>
      <c r="F569" s="70" t="s">
        <v>367</v>
      </c>
    </row>
    <row r="570" spans="1:6" x14ac:dyDescent="0.25">
      <c r="A570" t="s">
        <v>379</v>
      </c>
      <c r="B570" s="61">
        <v>43875</v>
      </c>
      <c r="C570" s="118">
        <f t="shared" si="9"/>
        <v>7</v>
      </c>
      <c r="D570">
        <v>26.100000000000023</v>
      </c>
      <c r="E570" s="119">
        <v>127.77777777777769</v>
      </c>
      <c r="F570" s="70" t="s">
        <v>368</v>
      </c>
    </row>
    <row r="571" spans="1:6" x14ac:dyDescent="0.25">
      <c r="A571" t="s">
        <v>379</v>
      </c>
      <c r="B571" s="61">
        <v>43874</v>
      </c>
      <c r="C571" s="118">
        <f t="shared" si="9"/>
        <v>7</v>
      </c>
      <c r="D571">
        <v>10.900000000000034</v>
      </c>
      <c r="E571" s="119">
        <v>63.302752293577846</v>
      </c>
      <c r="F571" s="70" t="s">
        <v>369</v>
      </c>
    </row>
    <row r="572" spans="1:6" x14ac:dyDescent="0.25">
      <c r="A572" t="s">
        <v>379</v>
      </c>
      <c r="B572" s="61">
        <v>43874</v>
      </c>
      <c r="C572" s="118">
        <f t="shared" si="9"/>
        <v>7</v>
      </c>
      <c r="D572">
        <v>26.299999999999955</v>
      </c>
      <c r="E572" s="119">
        <v>135.55133079847934</v>
      </c>
      <c r="F572" s="70" t="s">
        <v>370</v>
      </c>
    </row>
    <row r="573" spans="1:6" x14ac:dyDescent="0.25">
      <c r="A573" t="s">
        <v>379</v>
      </c>
      <c r="B573" s="61">
        <v>43874</v>
      </c>
      <c r="C573" s="118">
        <f t="shared" si="9"/>
        <v>7</v>
      </c>
      <c r="D573">
        <v>25.300000000000011</v>
      </c>
      <c r="E573" s="119">
        <v>127.27272727272724</v>
      </c>
      <c r="F573" s="70" t="s">
        <v>371</v>
      </c>
    </row>
    <row r="574" spans="1:6" x14ac:dyDescent="0.25">
      <c r="A574" t="s">
        <v>379</v>
      </c>
      <c r="B574" s="61">
        <v>43873</v>
      </c>
      <c r="C574" s="118">
        <f t="shared" si="9"/>
        <v>7</v>
      </c>
      <c r="D574">
        <v>30.699999999999989</v>
      </c>
      <c r="E574" s="119">
        <v>172.3127035830619</v>
      </c>
      <c r="F574" s="70" t="s">
        <v>372</v>
      </c>
    </row>
    <row r="575" spans="1:6" x14ac:dyDescent="0.25">
      <c r="A575" t="s">
        <v>379</v>
      </c>
      <c r="B575" s="61">
        <v>43873</v>
      </c>
      <c r="C575" s="118">
        <f t="shared" si="9"/>
        <v>7</v>
      </c>
      <c r="D575">
        <v>11.099999999999994</v>
      </c>
      <c r="E575" s="119">
        <v>62.162162162162247</v>
      </c>
      <c r="F575" s="70" t="s">
        <v>373</v>
      </c>
    </row>
    <row r="576" spans="1:6" x14ac:dyDescent="0.25">
      <c r="A576" t="s">
        <v>379</v>
      </c>
      <c r="B576" s="61">
        <v>43872</v>
      </c>
      <c r="C576" s="118">
        <f t="shared" si="9"/>
        <v>7</v>
      </c>
      <c r="D576">
        <v>22</v>
      </c>
      <c r="E576" s="119">
        <v>94.090909090909122</v>
      </c>
      <c r="F576" s="70" t="s">
        <v>374</v>
      </c>
    </row>
    <row r="577" spans="1:6" x14ac:dyDescent="0.25">
      <c r="A577" t="s">
        <v>379</v>
      </c>
      <c r="B577" s="61">
        <v>43872</v>
      </c>
      <c r="C577" s="118">
        <f t="shared" si="9"/>
        <v>7</v>
      </c>
      <c r="D577">
        <v>14.900000000000006</v>
      </c>
      <c r="E577" s="119">
        <v>138.92617449664431</v>
      </c>
      <c r="F577" s="70" t="s">
        <v>375</v>
      </c>
    </row>
    <row r="578" spans="1:6" x14ac:dyDescent="0.25">
      <c r="A578" t="s">
        <v>379</v>
      </c>
      <c r="B578" s="61">
        <v>43872</v>
      </c>
      <c r="C578" s="118">
        <f t="shared" si="9"/>
        <v>7</v>
      </c>
      <c r="D578">
        <v>16</v>
      </c>
      <c r="E578" s="119">
        <v>136.56249999999997</v>
      </c>
      <c r="F578" s="70" t="s">
        <v>376</v>
      </c>
    </row>
    <row r="579" spans="1:6" x14ac:dyDescent="0.25">
      <c r="A579" t="s">
        <v>379</v>
      </c>
      <c r="B579" s="61">
        <v>43868</v>
      </c>
      <c r="C579" s="118">
        <f t="shared" si="9"/>
        <v>6</v>
      </c>
      <c r="D579">
        <v>10</v>
      </c>
      <c r="E579" s="119">
        <v>114.99999999999996</v>
      </c>
      <c r="F579" s="70" t="s">
        <v>359</v>
      </c>
    </row>
  </sheetData>
  <autoFilter ref="A2:F579" xr:uid="{3C432734-3C6B-454B-A92E-D80E31DAD739}"/>
  <phoneticPr fontId="11" type="noConversion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A32594-F0B5-48B2-B28B-D7018CA2A349}">
  <sheetPr codeName="Feuil5"/>
  <dimension ref="A1:E15"/>
  <sheetViews>
    <sheetView showGridLines="0" workbookViewId="0">
      <selection activeCell="C11" sqref="C11"/>
    </sheetView>
  </sheetViews>
  <sheetFormatPr baseColWidth="10" defaultRowHeight="15" x14ac:dyDescent="0.25"/>
  <cols>
    <col min="1" max="1" width="14.28515625" bestFit="1" customWidth="1"/>
    <col min="2" max="2" width="8.85546875" bestFit="1" customWidth="1"/>
    <col min="3" max="4" width="7" bestFit="1" customWidth="1"/>
    <col min="5" max="7" width="12.5703125" bestFit="1" customWidth="1"/>
    <col min="8" max="8" width="23.5703125" bestFit="1" customWidth="1"/>
    <col min="9" max="9" width="28" bestFit="1" customWidth="1"/>
    <col min="10" max="11" width="7" bestFit="1" customWidth="1"/>
    <col min="12" max="12" width="12.5703125" bestFit="1" customWidth="1"/>
    <col min="13" max="13" width="12.42578125" bestFit="1" customWidth="1"/>
    <col min="14" max="14" width="4.42578125" bestFit="1" customWidth="1"/>
    <col min="15" max="15" width="15.42578125" bestFit="1" customWidth="1"/>
    <col min="16" max="16" width="12.42578125" bestFit="1" customWidth="1"/>
    <col min="17" max="17" width="5" bestFit="1" customWidth="1"/>
    <col min="18" max="18" width="4.85546875" bestFit="1" customWidth="1"/>
    <col min="19" max="19" width="15.42578125" bestFit="1" customWidth="1"/>
    <col min="20" max="20" width="12.42578125" bestFit="1" customWidth="1"/>
    <col min="21" max="21" width="4.28515625" bestFit="1" customWidth="1"/>
    <col min="22" max="22" width="4.140625" bestFit="1" customWidth="1"/>
    <col min="23" max="23" width="15.42578125" bestFit="1" customWidth="1"/>
    <col min="24" max="24" width="9.85546875" bestFit="1" customWidth="1"/>
    <col min="25" max="25" width="12.5703125" bestFit="1" customWidth="1"/>
    <col min="26" max="160" width="10.7109375" bestFit="1" customWidth="1"/>
    <col min="161" max="161" width="12.5703125" bestFit="1" customWidth="1"/>
  </cols>
  <sheetData>
    <row r="1" spans="1:5" x14ac:dyDescent="0.25">
      <c r="A1" s="115" t="s">
        <v>356</v>
      </c>
      <c r="B1" t="s">
        <v>357</v>
      </c>
    </row>
    <row r="3" spans="1:5" x14ac:dyDescent="0.25">
      <c r="A3" s="123" t="s">
        <v>358</v>
      </c>
      <c r="B3" s="2"/>
      <c r="C3" s="2"/>
      <c r="D3" s="2"/>
      <c r="E3" s="2"/>
    </row>
    <row r="4" spans="1:5" x14ac:dyDescent="0.25">
      <c r="A4" s="2"/>
      <c r="B4" s="124" t="s">
        <v>377</v>
      </c>
      <c r="C4" s="124" t="s">
        <v>378</v>
      </c>
      <c r="D4" s="124" t="s">
        <v>379</v>
      </c>
      <c r="E4" s="124" t="s">
        <v>344</v>
      </c>
    </row>
    <row r="5" spans="1:5" x14ac:dyDescent="0.25">
      <c r="A5" s="117" t="s">
        <v>349</v>
      </c>
      <c r="B5" s="116">
        <v>0</v>
      </c>
      <c r="C5" s="116">
        <v>0</v>
      </c>
      <c r="D5" s="116">
        <v>1162.9999999999998</v>
      </c>
      <c r="E5" s="116">
        <v>1162.9999999999998</v>
      </c>
    </row>
    <row r="6" spans="1:5" x14ac:dyDescent="0.25">
      <c r="A6" s="117" t="s">
        <v>350</v>
      </c>
      <c r="B6" s="116">
        <v>231</v>
      </c>
      <c r="C6" s="116">
        <v>0</v>
      </c>
      <c r="D6" s="116">
        <v>0</v>
      </c>
      <c r="E6" s="116">
        <v>231</v>
      </c>
    </row>
    <row r="7" spans="1:5" x14ac:dyDescent="0.25">
      <c r="A7" s="117" t="s">
        <v>351</v>
      </c>
      <c r="B7" s="116">
        <v>914</v>
      </c>
      <c r="C7" s="116">
        <v>120</v>
      </c>
      <c r="D7" s="116">
        <v>0</v>
      </c>
      <c r="E7" s="116">
        <v>1034</v>
      </c>
    </row>
    <row r="8" spans="1:5" x14ac:dyDescent="0.25">
      <c r="A8" s="117" t="s">
        <v>345</v>
      </c>
      <c r="B8" s="116">
        <v>788.40000000000009</v>
      </c>
      <c r="C8" s="116">
        <v>330.20000000000005</v>
      </c>
      <c r="D8" s="116">
        <v>0</v>
      </c>
      <c r="E8" s="116">
        <v>1118.6000000000001</v>
      </c>
    </row>
    <row r="9" spans="1:5" x14ac:dyDescent="0.25">
      <c r="A9" s="117" t="s">
        <v>346</v>
      </c>
      <c r="B9" s="116">
        <v>2054.6999999999998</v>
      </c>
      <c r="C9" s="116">
        <v>935.10000000000014</v>
      </c>
      <c r="D9" s="116">
        <v>256.20000000000005</v>
      </c>
      <c r="E9" s="116">
        <v>3246</v>
      </c>
    </row>
    <row r="10" spans="1:5" x14ac:dyDescent="0.25">
      <c r="A10" s="117" t="s">
        <v>352</v>
      </c>
      <c r="B10" s="116">
        <v>531.79999999999836</v>
      </c>
      <c r="C10" s="116">
        <v>440.60000000000036</v>
      </c>
      <c r="D10" s="116">
        <v>544.49999999999977</v>
      </c>
      <c r="E10" s="116">
        <v>1516.8999999999985</v>
      </c>
    </row>
    <row r="11" spans="1:5" x14ac:dyDescent="0.25">
      <c r="A11" s="117" t="s">
        <v>347</v>
      </c>
      <c r="B11" s="116">
        <v>848.69999999999982</v>
      </c>
      <c r="C11" s="116">
        <v>728.60000000000036</v>
      </c>
      <c r="D11" s="116">
        <v>1074.7999999999993</v>
      </c>
      <c r="E11" s="116">
        <v>2652.0999999999995</v>
      </c>
    </row>
    <row r="12" spans="1:5" x14ac:dyDescent="0.25">
      <c r="A12" s="117" t="s">
        <v>348</v>
      </c>
      <c r="B12" s="116">
        <v>603.49999999999818</v>
      </c>
      <c r="C12" s="116">
        <v>1063.5999999999999</v>
      </c>
      <c r="D12" s="116">
        <v>863.50000000000045</v>
      </c>
      <c r="E12" s="116">
        <v>2530.5999999999985</v>
      </c>
    </row>
    <row r="13" spans="1:5" x14ac:dyDescent="0.25">
      <c r="A13" s="117" t="s">
        <v>353</v>
      </c>
      <c r="B13" s="116">
        <v>248.80000000000018</v>
      </c>
      <c r="C13" s="116">
        <v>639.19999999999993</v>
      </c>
      <c r="D13" s="116">
        <v>599.2999999999995</v>
      </c>
      <c r="E13" s="116">
        <v>1487.2999999999997</v>
      </c>
    </row>
    <row r="14" spans="1:5" x14ac:dyDescent="0.25">
      <c r="A14" s="117" t="s">
        <v>354</v>
      </c>
      <c r="B14" s="116">
        <v>451.59999999999854</v>
      </c>
      <c r="C14" s="116">
        <v>421.59999999999945</v>
      </c>
      <c r="D14" s="116">
        <v>564.30000000000064</v>
      </c>
      <c r="E14" s="116">
        <v>1437.4999999999986</v>
      </c>
    </row>
    <row r="15" spans="1:5" x14ac:dyDescent="0.25">
      <c r="A15" s="117" t="s">
        <v>344</v>
      </c>
      <c r="B15" s="116">
        <v>6672.4999999999945</v>
      </c>
      <c r="C15" s="116">
        <v>4678.9000000000005</v>
      </c>
      <c r="D15" s="116">
        <v>5065.6000000000004</v>
      </c>
      <c r="E15" s="116">
        <v>16416.999999999996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Paramétres</vt:lpstr>
      <vt:lpstr>Nouvel essai</vt:lpstr>
      <vt:lpstr>n°3</vt:lpstr>
      <vt:lpstr>n°4</vt:lpstr>
      <vt:lpstr>n°5</vt:lpstr>
      <vt:lpstr>Analyse BDD</vt:lpstr>
      <vt:lpstr>TCD</vt:lpstr>
      <vt:lpstr>Choix</vt:lpstr>
      <vt:lpstr>Conduite</vt:lpstr>
      <vt:lpstr>jour_nuit</vt:lpstr>
      <vt:lpstr>Occupants</vt:lpstr>
      <vt:lpstr>Parcours</vt:lpstr>
      <vt:lpstr>Type_essai</vt:lpstr>
      <vt:lpstr>Utilisateur</vt:lpstr>
      <vt:lpstr>Véhicules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GONIN</dc:creator>
  <cp:lastModifiedBy>Steevy Ganne</cp:lastModifiedBy>
  <dcterms:created xsi:type="dcterms:W3CDTF">2020-05-14T08:51:59Z</dcterms:created>
  <dcterms:modified xsi:type="dcterms:W3CDTF">2020-12-15T15:08:16Z</dcterms:modified>
</cp:coreProperties>
</file>