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0" windowWidth="10275" windowHeight="9570"/>
  </bookViews>
  <sheets>
    <sheet name="Dossier" sheetId="2" r:id="rId1"/>
    <sheet name="Fiche" sheetId="3" r:id="rId2"/>
    <sheet name="Calcul" sheetId="4" r:id="rId3"/>
  </sheets>
  <definedNames>
    <definedName name="_xlnm._FilterDatabase" localSheetId="2" hidden="1">Calcul!$A$6:$CG$9</definedName>
  </definedNames>
  <calcPr calcId="145621"/>
</workbook>
</file>

<file path=xl/calcChain.xml><?xml version="1.0" encoding="utf-8"?>
<calcChain xmlns="http://schemas.openxmlformats.org/spreadsheetml/2006/main">
  <c r="CF9" i="4" l="1"/>
  <c r="CB9" i="4"/>
  <c r="CD9" i="4" s="1"/>
  <c r="AK9" i="4"/>
  <c r="AJ9" i="4"/>
  <c r="AG9" i="4"/>
  <c r="AD9" i="4"/>
  <c r="AA9" i="4"/>
  <c r="CF8" i="4"/>
  <c r="CB8" i="4"/>
  <c r="CD8" i="4" s="1"/>
  <c r="BL8" i="4"/>
  <c r="BM8" i="4" s="1"/>
  <c r="BO8" i="4" s="1"/>
  <c r="CF7" i="4"/>
  <c r="CD7" i="4"/>
  <c r="BL7" i="4"/>
  <c r="BM7" i="4" s="1"/>
  <c r="BO7" i="4" s="1"/>
  <c r="AB9" i="4" l="1"/>
  <c r="AH9" i="4" s="1"/>
  <c r="AQ9" i="4" s="1"/>
  <c r="BP7" i="4"/>
  <c r="BQ7" i="4"/>
  <c r="BL9" i="4"/>
  <c r="BM9" i="4" s="1"/>
  <c r="BO9" i="4" s="1"/>
  <c r="AN9" i="4"/>
  <c r="AR9" i="4" s="1"/>
  <c r="BQ8" i="4"/>
  <c r="BP8" i="4"/>
  <c r="BX8" i="4" l="1"/>
  <c r="BY8" i="4"/>
  <c r="CH8" i="4" s="1"/>
  <c r="CJ8" i="4" s="1"/>
  <c r="BP9" i="4"/>
  <c r="BQ9" i="4"/>
  <c r="BY7" i="4"/>
  <c r="CH7" i="4" s="1"/>
  <c r="BX7" i="4"/>
  <c r="BR8" i="4"/>
  <c r="BS8" i="4"/>
  <c r="BS7" i="4"/>
  <c r="BR7" i="4"/>
  <c r="BX9" i="4" l="1"/>
  <c r="BY9" i="4"/>
  <c r="CH9" i="4" s="1"/>
  <c r="CJ9" i="4" s="1"/>
  <c r="CJ7" i="4"/>
  <c r="BR9" i="4"/>
  <c r="BS9" i="4"/>
</calcChain>
</file>

<file path=xl/comments1.xml><?xml version="1.0" encoding="utf-8"?>
<comments xmlns="http://schemas.openxmlformats.org/spreadsheetml/2006/main">
  <authors>
    <author>Nicolas</author>
  </authors>
  <commentList>
    <comment ref="BZ6" authorId="0">
      <text>
        <r>
          <rPr>
            <b/>
            <sz val="9"/>
            <color indexed="81"/>
            <rFont val="Tahoma"/>
            <family val="2"/>
          </rPr>
          <t>Nicolas:</t>
        </r>
        <r>
          <rPr>
            <sz val="9"/>
            <color indexed="81"/>
            <rFont val="Tahoma"/>
            <family val="2"/>
          </rPr>
          <t xml:space="preserve">
voir document chg pour epaisseur de couches EE</t>
        </r>
      </text>
    </comment>
    <comment ref="CB6" authorId="0">
      <text>
        <r>
          <rPr>
            <b/>
            <sz val="9"/>
            <color indexed="81"/>
            <rFont val="Tahoma"/>
            <family val="2"/>
          </rPr>
          <t>Nicolas:</t>
        </r>
        <r>
          <rPr>
            <sz val="9"/>
            <color indexed="81"/>
            <rFont val="Tahoma"/>
            <family val="2"/>
          </rPr>
          <t xml:space="preserve">
Nombre couche total pour BW et pour un coté pour FW</t>
        </r>
      </text>
    </comment>
  </commentList>
</comments>
</file>

<file path=xl/sharedStrings.xml><?xml version="1.0" encoding="utf-8"?>
<sst xmlns="http://schemas.openxmlformats.org/spreadsheetml/2006/main" count="308" uniqueCount="103">
  <si>
    <t>Désignation des travaux</t>
  </si>
  <si>
    <t>Programme</t>
  </si>
  <si>
    <t>Lieu d'intervention</t>
  </si>
  <si>
    <t>Date de l'intervention</t>
  </si>
  <si>
    <t>Type de travaux</t>
  </si>
  <si>
    <t xml:space="preserve">Référence plan </t>
  </si>
  <si>
    <t>Nom client</t>
  </si>
  <si>
    <t>Batiment</t>
  </si>
  <si>
    <t>Opération</t>
  </si>
  <si>
    <t>Type de Joint</t>
  </si>
  <si>
    <t>Position de Soudage</t>
  </si>
  <si>
    <t>Date</t>
  </si>
  <si>
    <t xml:space="preserve">      </t>
  </si>
  <si>
    <t>Désignation de l'assemblage</t>
  </si>
  <si>
    <t>a</t>
  </si>
  <si>
    <t>b</t>
  </si>
  <si>
    <t/>
  </si>
  <si>
    <t>S2</t>
  </si>
  <si>
    <t>S1</t>
  </si>
  <si>
    <t>2020-0002</t>
  </si>
  <si>
    <t>2020-0003</t>
  </si>
  <si>
    <t>2020-0004</t>
  </si>
  <si>
    <t>N°dossier</t>
  </si>
  <si>
    <t>3</t>
  </si>
  <si>
    <t>2</t>
  </si>
  <si>
    <t>1000</t>
  </si>
  <si>
    <t>Cotation</t>
  </si>
  <si>
    <t>Calcul masquer</t>
  </si>
  <si>
    <t>Volume / poids</t>
  </si>
  <si>
    <t>Dépôt</t>
  </si>
  <si>
    <t>Longueur</t>
  </si>
  <si>
    <t>Choix</t>
  </si>
  <si>
    <t>Masquer rep chanfrein</t>
  </si>
  <si>
    <t>Visible</t>
  </si>
  <si>
    <t>N°Ordre</t>
  </si>
  <si>
    <t>Code financier</t>
  </si>
  <si>
    <t>Nom editeur</t>
  </si>
  <si>
    <t>Code norme</t>
  </si>
  <si>
    <t>niveau</t>
  </si>
  <si>
    <t>Repère</t>
  </si>
  <si>
    <t>N°reparation</t>
  </si>
  <si>
    <t>N° Fiche</t>
  </si>
  <si>
    <t>N° Dossier</t>
  </si>
  <si>
    <t>Référence norme</t>
  </si>
  <si>
    <t>Repére Elément</t>
  </si>
  <si>
    <t>Localisation</t>
  </si>
  <si>
    <t>Référence Plan</t>
  </si>
  <si>
    <t>Procedure</t>
  </si>
  <si>
    <t>Nuance E1</t>
  </si>
  <si>
    <t>Epaisseur E1</t>
  </si>
  <si>
    <t>Nuance E2</t>
  </si>
  <si>
    <t>Epaisseur E2</t>
  </si>
  <si>
    <t>CHANF</t>
  </si>
  <si>
    <t>Cat</t>
  </si>
  <si>
    <t>préparation</t>
  </si>
  <si>
    <t>N°ordre</t>
  </si>
  <si>
    <t>obs</t>
  </si>
  <si>
    <t>Bimbo</t>
  </si>
  <si>
    <t>indus</t>
  </si>
  <si>
    <t>assemblage clim</t>
  </si>
  <si>
    <t>BaBoo</t>
  </si>
  <si>
    <t>int</t>
  </si>
  <si>
    <t>159357</t>
  </si>
  <si>
    <t>plat</t>
  </si>
  <si>
    <t>dupont</t>
  </si>
  <si>
    <t>12/05/20</t>
  </si>
  <si>
    <t>blibli</t>
  </si>
  <si>
    <t>1</t>
  </si>
  <si>
    <t>254-98B</t>
  </si>
  <si>
    <t>oups</t>
  </si>
  <si>
    <t>126548</t>
  </si>
  <si>
    <t>pe</t>
  </si>
  <si>
    <t>top</t>
  </si>
  <si>
    <t>Bloc poteau</t>
  </si>
  <si>
    <t>Blibli</t>
  </si>
  <si>
    <t>123-654D</t>
  </si>
  <si>
    <t>22gt654987s</t>
  </si>
  <si>
    <t>az</t>
  </si>
  <si>
    <t>A</t>
  </si>
  <si>
    <t>1113265485S</t>
  </si>
  <si>
    <t>pf</t>
  </si>
  <si>
    <t>mi haut</t>
  </si>
  <si>
    <t>15</t>
  </si>
  <si>
    <t>bloc plafond</t>
  </si>
  <si>
    <t>blabla</t>
  </si>
  <si>
    <t>456-987</t>
  </si>
  <si>
    <t>22cm654987F</t>
  </si>
  <si>
    <t>ax</t>
  </si>
  <si>
    <t>C</t>
  </si>
  <si>
    <t>11123665L</t>
  </si>
  <si>
    <t>bof</t>
  </si>
  <si>
    <t>bat4</t>
  </si>
  <si>
    <t>126549</t>
  </si>
  <si>
    <t>tuyauterie</t>
  </si>
  <si>
    <t>armoire elec</t>
  </si>
  <si>
    <t>ext</t>
  </si>
  <si>
    <t>immeuble</t>
  </si>
  <si>
    <t>fe5875de</t>
  </si>
  <si>
    <t>GZAS16d4</t>
  </si>
  <si>
    <t>FElrd11d5</t>
  </si>
  <si>
    <t>22CD333x</t>
  </si>
  <si>
    <t>22CD334y</t>
  </si>
  <si>
    <t>22CD333a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</si>
</sst>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3" x14ac:knownFonts="1"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sz val="10"/>
      <color rgb="FF4F595F"/>
      <name val="Courier New"/>
      <family val="3"/>
    </font>
    <font>
      <b/>
      <sz val="16"/>
      <name val="Arial"/>
      <family val="2"/>
    </font>
    <font>
      <b/>
      <sz val="14"/>
      <name val="Arial"/>
      <family val="2"/>
    </font>
    <font>
      <sz val="10"/>
      <color theme="0" tint="-0.34998626667073579"/>
      <name val="Arial"/>
      <family val="2"/>
    </font>
    <font>
      <sz val="10"/>
      <color theme="0" tint="-0.249977111117893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5" fillId="0" borderId="0"/>
  </cellStyleXfs>
  <cellXfs count="77">
    <xf numFmtId="0" fontId="0" fillId="0" borderId="0" xfId="0"/>
    <xf numFmtId="0" fontId="0" fillId="0" borderId="0" xfId="0" applyBorder="1"/>
    <xf numFmtId="0" fontId="2" fillId="0" borderId="0" xfId="0" applyFont="1" applyAlignment="1">
      <alignment horizontal="center" vertical="center" wrapText="1"/>
    </xf>
    <xf numFmtId="0" fontId="3" fillId="0" borderId="1" xfId="0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0" xfId="0" applyFont="1" applyBorder="1"/>
    <xf numFmtId="0" fontId="6" fillId="0" borderId="0" xfId="0" applyFont="1" applyBorder="1"/>
    <xf numFmtId="0" fontId="1" fillId="2" borderId="4" xfId="0" applyFont="1" applyFill="1" applyBorder="1" applyAlignment="1">
      <alignment horizontal="center" vertical="center" wrapText="1"/>
    </xf>
    <xf numFmtId="49" fontId="1" fillId="2" borderId="5" xfId="0" applyNumberFormat="1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1" fontId="1" fillId="2" borderId="5" xfId="0" applyNumberFormat="1" applyFont="1" applyFill="1" applyBorder="1" applyAlignment="1">
      <alignment horizontal="center" vertical="center" wrapText="1"/>
    </xf>
    <xf numFmtId="164" fontId="1" fillId="2" borderId="5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5" fillId="0" borderId="0" xfId="1"/>
    <xf numFmtId="0" fontId="5" fillId="4" borderId="0" xfId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vertical="center"/>
    </xf>
    <xf numFmtId="0" fontId="5" fillId="2" borderId="2" xfId="1" applyFill="1" applyBorder="1"/>
    <xf numFmtId="0" fontId="5" fillId="2" borderId="3" xfId="1" applyFill="1" applyBorder="1"/>
    <xf numFmtId="0" fontId="5" fillId="5" borderId="1" xfId="1" applyFill="1" applyBorder="1"/>
    <xf numFmtId="0" fontId="5" fillId="5" borderId="2" xfId="1" applyFill="1" applyBorder="1"/>
    <xf numFmtId="0" fontId="5" fillId="5" borderId="2" xfId="1" applyFont="1" applyFill="1" applyBorder="1"/>
    <xf numFmtId="0" fontId="7" fillId="5" borderId="2" xfId="1" applyFont="1" applyFill="1" applyBorder="1"/>
    <xf numFmtId="0" fontId="8" fillId="6" borderId="1" xfId="1" applyFont="1" applyFill="1" applyBorder="1"/>
    <xf numFmtId="0" fontId="8" fillId="6" borderId="2" xfId="1" applyFont="1" applyFill="1" applyBorder="1"/>
    <xf numFmtId="0" fontId="8" fillId="6" borderId="3" xfId="1" applyFont="1" applyFill="1" applyBorder="1"/>
    <xf numFmtId="0" fontId="8" fillId="7" borderId="2" xfId="1" applyFont="1" applyFill="1" applyBorder="1"/>
    <xf numFmtId="0" fontId="5" fillId="7" borderId="2" xfId="1" applyFill="1" applyBorder="1"/>
    <xf numFmtId="0" fontId="5" fillId="7" borderId="3" xfId="1" applyFill="1" applyBorder="1"/>
    <xf numFmtId="0" fontId="5" fillId="2" borderId="9" xfId="1" applyFill="1" applyBorder="1"/>
    <xf numFmtId="0" fontId="5" fillId="2" borderId="0" xfId="1" applyFill="1" applyBorder="1"/>
    <xf numFmtId="0" fontId="5" fillId="2" borderId="10" xfId="1" applyFill="1" applyBorder="1"/>
    <xf numFmtId="0" fontId="5" fillId="0" borderId="9" xfId="1" applyBorder="1"/>
    <xf numFmtId="0" fontId="5" fillId="0" borderId="0" xfId="1" applyBorder="1"/>
    <xf numFmtId="0" fontId="5" fillId="0" borderId="10" xfId="1" applyBorder="1"/>
    <xf numFmtId="0" fontId="8" fillId="0" borderId="9" xfId="1" applyFont="1" applyBorder="1"/>
    <xf numFmtId="0" fontId="8" fillId="0" borderId="0" xfId="1" applyFont="1" applyBorder="1"/>
    <xf numFmtId="0" fontId="8" fillId="0" borderId="10" xfId="1" applyFont="1" applyBorder="1"/>
    <xf numFmtId="0" fontId="5" fillId="5" borderId="9" xfId="1" applyFill="1" applyBorder="1"/>
    <xf numFmtId="0" fontId="5" fillId="5" borderId="0" xfId="1" applyFill="1" applyBorder="1"/>
    <xf numFmtId="0" fontId="8" fillId="6" borderId="9" xfId="1" applyFont="1" applyFill="1" applyBorder="1"/>
    <xf numFmtId="0" fontId="8" fillId="6" borderId="0" xfId="1" applyFont="1" applyFill="1" applyBorder="1"/>
    <xf numFmtId="0" fontId="8" fillId="6" borderId="10" xfId="1" applyFont="1" applyFill="1" applyBorder="1"/>
    <xf numFmtId="0" fontId="8" fillId="7" borderId="0" xfId="1" applyFont="1" applyFill="1" applyBorder="1"/>
    <xf numFmtId="0" fontId="5" fillId="7" borderId="0" xfId="1" applyFill="1" applyBorder="1"/>
    <xf numFmtId="0" fontId="5" fillId="7" borderId="10" xfId="1" applyFill="1" applyBorder="1"/>
    <xf numFmtId="0" fontId="5" fillId="0" borderId="0" xfId="1" applyAlignment="1">
      <alignment horizontal="center" vertical="center" wrapText="1"/>
    </xf>
    <xf numFmtId="0" fontId="5" fillId="8" borderId="6" xfId="1" applyFill="1" applyBorder="1" applyAlignment="1">
      <alignment horizontal="center" vertical="center" wrapText="1"/>
    </xf>
    <xf numFmtId="0" fontId="5" fillId="4" borderId="7" xfId="1" applyFont="1" applyFill="1" applyBorder="1" applyAlignment="1">
      <alignment horizontal="center" vertical="center" wrapText="1"/>
    </xf>
    <xf numFmtId="0" fontId="5" fillId="4" borderId="7" xfId="1" applyFill="1" applyBorder="1" applyAlignment="1">
      <alignment horizontal="center" vertical="center" wrapText="1"/>
    </xf>
    <xf numFmtId="0" fontId="5" fillId="2" borderId="7" xfId="1" applyFill="1" applyBorder="1" applyAlignment="1">
      <alignment horizontal="center" vertical="center" wrapText="1"/>
    </xf>
    <xf numFmtId="0" fontId="5" fillId="7" borderId="7" xfId="1" applyFill="1" applyBorder="1" applyAlignment="1">
      <alignment horizontal="center" vertical="center" wrapText="1"/>
    </xf>
    <xf numFmtId="0" fontId="5" fillId="7" borderId="7" xfId="1" applyFont="1" applyFill="1" applyBorder="1" applyAlignment="1">
      <alignment horizontal="center" vertical="center" wrapText="1"/>
    </xf>
    <xf numFmtId="0" fontId="5" fillId="7" borderId="8" xfId="1" applyFill="1" applyBorder="1" applyAlignment="1">
      <alignment horizontal="center" vertical="center" wrapText="1"/>
    </xf>
    <xf numFmtId="0" fontId="5" fillId="9" borderId="11" xfId="1" applyFill="1" applyBorder="1" applyAlignment="1">
      <alignment horizontal="left" vertical="center"/>
    </xf>
    <xf numFmtId="0" fontId="5" fillId="0" borderId="9" xfId="1" applyFont="1" applyBorder="1" applyAlignment="1">
      <alignment horizontal="center"/>
    </xf>
    <xf numFmtId="0" fontId="5" fillId="10" borderId="11" xfId="1" applyFill="1" applyBorder="1"/>
    <xf numFmtId="0" fontId="5" fillId="10" borderId="1" xfId="1" applyFill="1" applyBorder="1"/>
    <xf numFmtId="0" fontId="5" fillId="0" borderId="2" xfId="1" applyBorder="1"/>
    <xf numFmtId="0" fontId="9" fillId="0" borderId="2" xfId="1" applyFont="1" applyBorder="1"/>
    <xf numFmtId="0" fontId="9" fillId="0" borderId="3" xfId="1" applyFont="1" applyBorder="1"/>
    <xf numFmtId="0" fontId="9" fillId="0" borderId="0" xfId="1" applyFont="1" applyBorder="1"/>
    <xf numFmtId="0" fontId="5" fillId="11" borderId="0" xfId="1" applyFill="1" applyBorder="1"/>
    <xf numFmtId="0" fontId="5" fillId="10" borderId="0" xfId="1" applyFill="1" applyBorder="1"/>
    <xf numFmtId="0" fontId="5" fillId="11" borderId="10" xfId="1" applyFill="1" applyBorder="1"/>
    <xf numFmtId="0" fontId="5" fillId="0" borderId="0" xfId="1" applyNumberFormat="1" applyBorder="1"/>
    <xf numFmtId="0" fontId="5" fillId="0" borderId="0" xfId="1" applyNumberFormat="1"/>
    <xf numFmtId="0" fontId="5" fillId="9" borderId="11" xfId="1" applyFont="1" applyFill="1" applyBorder="1" applyAlignment="1">
      <alignment horizontal="left" vertical="center"/>
    </xf>
    <xf numFmtId="0" fontId="5" fillId="0" borderId="9" xfId="1" applyBorder="1" applyAlignment="1">
      <alignment horizontal="center"/>
    </xf>
    <xf numFmtId="0" fontId="5" fillId="10" borderId="9" xfId="1" applyFill="1" applyBorder="1"/>
    <xf numFmtId="0" fontId="10" fillId="11" borderId="0" xfId="1" applyFont="1" applyFill="1" applyBorder="1"/>
    <xf numFmtId="0" fontId="9" fillId="0" borderId="10" xfId="1" applyFont="1" applyBorder="1"/>
    <xf numFmtId="14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4"/>
  <sheetViews>
    <sheetView tabSelected="1" zoomScale="80" zoomScaleNormal="80" workbookViewId="0">
      <selection activeCell="C13" sqref="C13"/>
    </sheetView>
  </sheetViews>
  <sheetFormatPr baseColWidth="10" defaultRowHeight="15" x14ac:dyDescent="0.25"/>
  <cols>
    <col min="1" max="5" width="15.7109375" customWidth="1"/>
    <col min="6" max="6" width="17.28515625" customWidth="1"/>
    <col min="7" max="10" width="15.7109375" customWidth="1"/>
    <col min="11" max="11" width="17.140625" customWidth="1"/>
    <col min="12" max="17" width="15.7109375" customWidth="1"/>
  </cols>
  <sheetData>
    <row r="1" spans="1:17" s="2" customFormat="1" ht="43.5" customHeight="1" thickBot="1" x14ac:dyDescent="0.3">
      <c r="A1" s="15" t="s">
        <v>22</v>
      </c>
      <c r="B1" s="16" t="s">
        <v>1</v>
      </c>
      <c r="C1" s="16" t="s">
        <v>4</v>
      </c>
      <c r="D1" s="16" t="s">
        <v>0</v>
      </c>
      <c r="E1" s="16" t="s">
        <v>6</v>
      </c>
      <c r="F1" s="16" t="s">
        <v>2</v>
      </c>
      <c r="G1" s="16" t="s">
        <v>34</v>
      </c>
      <c r="H1" s="16" t="s">
        <v>7</v>
      </c>
      <c r="I1" s="16" t="s">
        <v>35</v>
      </c>
      <c r="J1" s="16" t="s">
        <v>36</v>
      </c>
      <c r="K1" s="16" t="s">
        <v>3</v>
      </c>
      <c r="L1" s="16" t="s">
        <v>37</v>
      </c>
      <c r="M1" s="16" t="s">
        <v>38</v>
      </c>
      <c r="N1" s="16" t="s">
        <v>39</v>
      </c>
      <c r="O1" s="16" t="s">
        <v>5</v>
      </c>
      <c r="P1" s="16" t="s">
        <v>8</v>
      </c>
      <c r="Q1" s="17" t="s">
        <v>40</v>
      </c>
    </row>
    <row r="2" spans="1:17" x14ac:dyDescent="0.25">
      <c r="A2" t="s">
        <v>19</v>
      </c>
      <c r="B2" t="s">
        <v>57</v>
      </c>
      <c r="C2" t="s">
        <v>58</v>
      </c>
      <c r="D2" t="s">
        <v>59</v>
      </c>
      <c r="E2" t="s">
        <v>60</v>
      </c>
      <c r="F2" t="s">
        <v>61</v>
      </c>
      <c r="G2">
        <v>159359</v>
      </c>
      <c r="H2" t="s">
        <v>63</v>
      </c>
      <c r="I2" t="s">
        <v>97</v>
      </c>
      <c r="J2" t="s">
        <v>64</v>
      </c>
      <c r="K2" s="76">
        <v>43994</v>
      </c>
      <c r="L2" t="s">
        <v>66</v>
      </c>
      <c r="M2" t="s">
        <v>67</v>
      </c>
      <c r="N2" t="s">
        <v>102</v>
      </c>
      <c r="O2" t="s">
        <v>68</v>
      </c>
      <c r="P2" t="s">
        <v>69</v>
      </c>
      <c r="Q2" t="s">
        <v>70</v>
      </c>
    </row>
    <row r="3" spans="1:17" x14ac:dyDescent="0.25">
      <c r="A3" t="s">
        <v>20</v>
      </c>
      <c r="B3" t="s">
        <v>57</v>
      </c>
      <c r="C3" t="s">
        <v>58</v>
      </c>
      <c r="D3" t="s">
        <v>93</v>
      </c>
      <c r="E3" t="s">
        <v>60</v>
      </c>
      <c r="F3" t="s">
        <v>95</v>
      </c>
      <c r="G3">
        <v>165385</v>
      </c>
      <c r="H3" t="s">
        <v>96</v>
      </c>
      <c r="I3" t="s">
        <v>98</v>
      </c>
      <c r="J3" t="s">
        <v>64</v>
      </c>
      <c r="K3" s="76">
        <v>44024</v>
      </c>
      <c r="L3" t="s">
        <v>66</v>
      </c>
      <c r="M3" t="s">
        <v>67</v>
      </c>
      <c r="N3" t="s">
        <v>100</v>
      </c>
      <c r="O3" t="s">
        <v>68</v>
      </c>
      <c r="P3" t="s">
        <v>69</v>
      </c>
      <c r="Q3" t="s">
        <v>70</v>
      </c>
    </row>
    <row r="4" spans="1:17" x14ac:dyDescent="0.25">
      <c r="A4" t="s">
        <v>21</v>
      </c>
      <c r="B4" t="s">
        <v>57</v>
      </c>
      <c r="C4" t="s">
        <v>58</v>
      </c>
      <c r="D4" t="s">
        <v>94</v>
      </c>
      <c r="E4" t="s">
        <v>60</v>
      </c>
      <c r="F4" t="s">
        <v>61</v>
      </c>
      <c r="G4">
        <v>251158</v>
      </c>
      <c r="H4" t="s">
        <v>63</v>
      </c>
      <c r="I4" t="s">
        <v>99</v>
      </c>
      <c r="J4" t="s">
        <v>64</v>
      </c>
      <c r="K4" s="76">
        <v>44420</v>
      </c>
      <c r="L4" t="s">
        <v>66</v>
      </c>
      <c r="M4" t="s">
        <v>24</v>
      </c>
      <c r="N4" t="s">
        <v>101</v>
      </c>
      <c r="O4" t="s">
        <v>68</v>
      </c>
      <c r="P4" t="s">
        <v>69</v>
      </c>
      <c r="Q4" t="s">
        <v>92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V40"/>
  <sheetViews>
    <sheetView zoomScaleNormal="100" workbookViewId="0">
      <selection activeCell="F15" sqref="F15"/>
    </sheetView>
  </sheetViews>
  <sheetFormatPr baseColWidth="10" defaultRowHeight="15" x14ac:dyDescent="0.25"/>
  <cols>
    <col min="1" max="1" width="21.42578125" style="1" customWidth="1"/>
    <col min="2" max="2" width="12.7109375" style="1" customWidth="1"/>
    <col min="3" max="3" width="26.85546875" style="1" customWidth="1"/>
    <col min="4" max="4" width="15.140625" style="1" customWidth="1"/>
    <col min="5" max="5" width="11.42578125" style="1"/>
    <col min="6" max="6" width="23.85546875" style="1" customWidth="1"/>
    <col min="7" max="7" width="13.5703125" style="1" customWidth="1"/>
    <col min="8" max="8" width="13.28515625" style="1" customWidth="1"/>
    <col min="9" max="9" width="9.28515625" style="1" customWidth="1"/>
    <col min="10" max="10" width="8.140625" style="1" customWidth="1"/>
    <col min="11" max="11" width="13.28515625" style="1" customWidth="1"/>
    <col min="12" max="12" width="11.42578125" style="1"/>
    <col min="13" max="13" width="12.85546875" style="1" customWidth="1"/>
    <col min="14" max="14" width="7.85546875" style="1" customWidth="1"/>
    <col min="15" max="15" width="7.140625" style="1" customWidth="1"/>
    <col min="16" max="22" width="11.42578125" style="1"/>
    <col min="23" max="23" width="12.42578125" style="1" customWidth="1"/>
    <col min="24" max="25" width="11.42578125" style="1"/>
    <col min="26" max="48" width="4.7109375" style="1" customWidth="1"/>
    <col min="49" max="16384" width="11.42578125" style="1"/>
  </cols>
  <sheetData>
    <row r="1" spans="1:48" s="6" customFormat="1" ht="40.5" customHeight="1" x14ac:dyDescent="0.35">
      <c r="A1" s="3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5"/>
    </row>
    <row r="2" spans="1:48" ht="26.25" thickBot="1" x14ac:dyDescent="0.3">
      <c r="A2" s="8" t="s">
        <v>42</v>
      </c>
      <c r="B2" s="9" t="s">
        <v>41</v>
      </c>
      <c r="C2" s="10" t="s">
        <v>13</v>
      </c>
      <c r="D2" s="10" t="s">
        <v>1</v>
      </c>
      <c r="E2" s="10" t="s">
        <v>7</v>
      </c>
      <c r="F2" s="10" t="s">
        <v>0</v>
      </c>
      <c r="G2" s="10" t="s">
        <v>43</v>
      </c>
      <c r="H2" s="10" t="s">
        <v>44</v>
      </c>
      <c r="I2" s="10" t="s">
        <v>9</v>
      </c>
      <c r="J2" s="10" t="s">
        <v>45</v>
      </c>
      <c r="K2" s="10" t="s">
        <v>46</v>
      </c>
      <c r="L2" s="10" t="s">
        <v>10</v>
      </c>
      <c r="M2" s="10" t="s">
        <v>47</v>
      </c>
      <c r="N2" s="10" t="s">
        <v>18</v>
      </c>
      <c r="O2" s="10" t="s">
        <v>17</v>
      </c>
      <c r="P2" s="10" t="s">
        <v>48</v>
      </c>
      <c r="Q2" s="11" t="s">
        <v>49</v>
      </c>
      <c r="R2" s="10" t="s">
        <v>50</v>
      </c>
      <c r="S2" s="10" t="s">
        <v>51</v>
      </c>
      <c r="T2" s="10" t="s">
        <v>52</v>
      </c>
      <c r="U2" s="12" t="s">
        <v>14</v>
      </c>
      <c r="V2" s="9" t="s">
        <v>53</v>
      </c>
      <c r="W2" s="10" t="s">
        <v>54</v>
      </c>
      <c r="X2" s="10" t="s">
        <v>11</v>
      </c>
      <c r="Y2" s="10" t="s">
        <v>55</v>
      </c>
      <c r="Z2" s="10">
        <v>1</v>
      </c>
      <c r="AA2" s="13">
        <v>2</v>
      </c>
      <c r="AB2" s="13">
        <v>3</v>
      </c>
      <c r="AC2" s="10">
        <v>4</v>
      </c>
      <c r="AD2" s="13">
        <v>5</v>
      </c>
      <c r="AE2" s="13">
        <v>6</v>
      </c>
      <c r="AF2" s="10">
        <v>7</v>
      </c>
      <c r="AG2" s="13">
        <v>8</v>
      </c>
      <c r="AH2" s="13">
        <v>9</v>
      </c>
      <c r="AI2" s="10">
        <v>10</v>
      </c>
      <c r="AJ2" s="13">
        <v>11</v>
      </c>
      <c r="AK2" s="13">
        <v>12</v>
      </c>
      <c r="AL2" s="10">
        <v>13</v>
      </c>
      <c r="AM2" s="13">
        <v>14</v>
      </c>
      <c r="AN2" s="13">
        <v>15</v>
      </c>
      <c r="AO2" s="10">
        <v>16</v>
      </c>
      <c r="AP2" s="13">
        <v>17</v>
      </c>
      <c r="AQ2" s="13">
        <v>18</v>
      </c>
      <c r="AR2" s="10">
        <v>19</v>
      </c>
      <c r="AS2" s="13">
        <v>20</v>
      </c>
      <c r="AT2" s="13">
        <v>21</v>
      </c>
      <c r="AU2" s="10">
        <v>22</v>
      </c>
      <c r="AV2" s="13">
        <v>23</v>
      </c>
    </row>
    <row r="3" spans="1:48" x14ac:dyDescent="0.25">
      <c r="A3" s="1" t="s">
        <v>19</v>
      </c>
      <c r="B3" s="7">
        <v>1</v>
      </c>
      <c r="C3" s="1" t="s">
        <v>73</v>
      </c>
      <c r="D3" s="1" t="s">
        <v>57</v>
      </c>
      <c r="E3" s="1" t="s">
        <v>63</v>
      </c>
      <c r="F3" s="14" t="s">
        <v>59</v>
      </c>
      <c r="G3" s="14" t="s">
        <v>74</v>
      </c>
      <c r="H3" s="14" t="s">
        <v>76</v>
      </c>
      <c r="I3" s="14" t="s">
        <v>77</v>
      </c>
      <c r="J3" s="14" t="s">
        <v>81</v>
      </c>
      <c r="K3" s="14" t="s">
        <v>75</v>
      </c>
      <c r="L3" s="14" t="s">
        <v>80</v>
      </c>
      <c r="M3" s="14" t="s">
        <v>79</v>
      </c>
      <c r="P3" s="1" t="s">
        <v>14</v>
      </c>
      <c r="Q3" s="1" t="s">
        <v>82</v>
      </c>
      <c r="R3" s="1" t="s">
        <v>14</v>
      </c>
      <c r="S3" s="1" t="s">
        <v>82</v>
      </c>
      <c r="T3" s="1" t="s">
        <v>23</v>
      </c>
      <c r="U3" s="1" t="s">
        <v>16</v>
      </c>
      <c r="V3" s="1" t="s">
        <v>78</v>
      </c>
      <c r="W3" s="1" t="s">
        <v>72</v>
      </c>
      <c r="X3" s="1" t="s">
        <v>65</v>
      </c>
      <c r="Y3" s="1" t="s">
        <v>62</v>
      </c>
      <c r="AO3" s="1" t="s">
        <v>25</v>
      </c>
      <c r="AP3" s="1">
        <v>2.0799999999999996</v>
      </c>
      <c r="AQ3" s="1">
        <v>100</v>
      </c>
      <c r="AR3" s="1">
        <v>80</v>
      </c>
      <c r="AS3" s="1">
        <v>5</v>
      </c>
      <c r="AT3" s="1">
        <v>4</v>
      </c>
    </row>
    <row r="4" spans="1:48" x14ac:dyDescent="0.25">
      <c r="A4" s="1" t="s">
        <v>19</v>
      </c>
      <c r="B4" s="7">
        <v>2</v>
      </c>
      <c r="C4" s="1" t="s">
        <v>83</v>
      </c>
      <c r="D4" s="1" t="s">
        <v>57</v>
      </c>
      <c r="E4" s="1" t="s">
        <v>63</v>
      </c>
      <c r="F4" s="14" t="s">
        <v>59</v>
      </c>
      <c r="G4" s="14" t="s">
        <v>84</v>
      </c>
      <c r="H4" s="14" t="s">
        <v>86</v>
      </c>
      <c r="I4" s="14" t="s">
        <v>87</v>
      </c>
      <c r="J4" s="14" t="s">
        <v>91</v>
      </c>
      <c r="K4" s="14" t="s">
        <v>85</v>
      </c>
      <c r="L4" s="14" t="s">
        <v>71</v>
      </c>
      <c r="M4" s="14" t="s">
        <v>89</v>
      </c>
      <c r="P4" s="1" t="s">
        <v>15</v>
      </c>
      <c r="Q4" s="1" t="s">
        <v>82</v>
      </c>
      <c r="R4" s="1" t="s">
        <v>15</v>
      </c>
      <c r="S4" s="1" t="s">
        <v>82</v>
      </c>
      <c r="T4" s="1" t="s">
        <v>24</v>
      </c>
      <c r="U4" s="1" t="s">
        <v>16</v>
      </c>
      <c r="V4" s="1" t="s">
        <v>88</v>
      </c>
      <c r="W4" s="1" t="s">
        <v>90</v>
      </c>
      <c r="X4" s="1" t="s">
        <v>65</v>
      </c>
      <c r="Y4" s="1" t="s">
        <v>62</v>
      </c>
      <c r="AO4" s="1" t="s">
        <v>25</v>
      </c>
      <c r="AP4" s="1">
        <v>1.6</v>
      </c>
      <c r="AQ4" s="1">
        <v>100</v>
      </c>
      <c r="AR4" s="1">
        <v>61</v>
      </c>
      <c r="AS4" s="1">
        <v>5</v>
      </c>
      <c r="AT4" s="1">
        <v>2.4</v>
      </c>
    </row>
    <row r="5" spans="1:48" x14ac:dyDescent="0.25">
      <c r="A5" s="1" t="s">
        <v>20</v>
      </c>
      <c r="B5" s="7">
        <v>1</v>
      </c>
      <c r="C5" s="1" t="s">
        <v>73</v>
      </c>
      <c r="D5" s="1" t="s">
        <v>57</v>
      </c>
      <c r="E5" s="1" t="s">
        <v>63</v>
      </c>
      <c r="F5" s="14" t="s">
        <v>93</v>
      </c>
      <c r="G5" s="14" t="s">
        <v>84</v>
      </c>
      <c r="H5" s="14" t="s">
        <v>86</v>
      </c>
      <c r="I5" s="14" t="s">
        <v>87</v>
      </c>
      <c r="J5" s="14" t="s">
        <v>91</v>
      </c>
      <c r="K5" s="14" t="s">
        <v>85</v>
      </c>
      <c r="L5" s="14" t="s">
        <v>71</v>
      </c>
      <c r="M5" s="14" t="s">
        <v>89</v>
      </c>
      <c r="P5" s="1" t="s">
        <v>15</v>
      </c>
      <c r="Q5" s="1" t="s">
        <v>82</v>
      </c>
      <c r="R5" s="1" t="s">
        <v>15</v>
      </c>
      <c r="S5" s="1" t="s">
        <v>82</v>
      </c>
      <c r="T5" s="1" t="s">
        <v>24</v>
      </c>
      <c r="U5" s="1" t="s">
        <v>16</v>
      </c>
      <c r="V5" s="1" t="s">
        <v>88</v>
      </c>
      <c r="W5" s="1" t="s">
        <v>90</v>
      </c>
      <c r="X5" s="1" t="s">
        <v>65</v>
      </c>
      <c r="Y5" s="1" t="s">
        <v>62</v>
      </c>
      <c r="AO5" s="1" t="s">
        <v>25</v>
      </c>
      <c r="AP5" s="1">
        <v>1.6</v>
      </c>
      <c r="AQ5" s="1">
        <v>100</v>
      </c>
      <c r="AR5" s="1">
        <v>61</v>
      </c>
      <c r="AS5" s="1">
        <v>5</v>
      </c>
      <c r="AT5" s="1">
        <v>2.4</v>
      </c>
    </row>
    <row r="6" spans="1:48" x14ac:dyDescent="0.25">
      <c r="A6" s="1" t="s">
        <v>21</v>
      </c>
      <c r="B6" s="7">
        <v>1</v>
      </c>
      <c r="C6" s="1" t="s">
        <v>83</v>
      </c>
      <c r="D6" s="1" t="s">
        <v>57</v>
      </c>
      <c r="E6" s="1" t="s">
        <v>63</v>
      </c>
      <c r="F6" t="s">
        <v>94</v>
      </c>
      <c r="G6" s="14" t="s">
        <v>84</v>
      </c>
      <c r="H6" s="14" t="s">
        <v>86</v>
      </c>
      <c r="I6" s="14" t="s">
        <v>87</v>
      </c>
      <c r="J6" s="14" t="s">
        <v>91</v>
      </c>
      <c r="K6" s="14" t="s">
        <v>85</v>
      </c>
      <c r="L6" s="14" t="s">
        <v>71</v>
      </c>
      <c r="M6" s="14" t="s">
        <v>89</v>
      </c>
      <c r="P6" s="1" t="s">
        <v>15</v>
      </c>
      <c r="Q6" s="1" t="s">
        <v>82</v>
      </c>
      <c r="R6" s="1" t="s">
        <v>15</v>
      </c>
      <c r="S6" s="1" t="s">
        <v>82</v>
      </c>
      <c r="T6" s="1" t="s">
        <v>24</v>
      </c>
      <c r="U6" s="1" t="s">
        <v>16</v>
      </c>
      <c r="V6" s="1" t="s">
        <v>88</v>
      </c>
      <c r="W6" s="1" t="s">
        <v>90</v>
      </c>
      <c r="X6" s="1" t="s">
        <v>65</v>
      </c>
      <c r="Y6" s="1" t="s">
        <v>62</v>
      </c>
      <c r="AO6" s="1" t="s">
        <v>25</v>
      </c>
      <c r="AP6" s="1">
        <v>1.6</v>
      </c>
      <c r="AQ6" s="1">
        <v>100</v>
      </c>
      <c r="AR6" s="1">
        <v>61</v>
      </c>
      <c r="AS6" s="1">
        <v>5</v>
      </c>
      <c r="AT6" s="1">
        <v>2.4</v>
      </c>
    </row>
    <row r="7" spans="1:48" x14ac:dyDescent="0.25">
      <c r="A7" s="1" t="s">
        <v>21</v>
      </c>
      <c r="B7" s="7">
        <v>2</v>
      </c>
      <c r="C7" s="1" t="s">
        <v>73</v>
      </c>
      <c r="D7" s="1" t="s">
        <v>57</v>
      </c>
      <c r="E7" s="1" t="s">
        <v>63</v>
      </c>
      <c r="F7" t="s">
        <v>94</v>
      </c>
      <c r="G7" s="14" t="s">
        <v>84</v>
      </c>
      <c r="H7" s="14" t="s">
        <v>86</v>
      </c>
      <c r="I7" s="14" t="s">
        <v>87</v>
      </c>
      <c r="J7" s="14" t="s">
        <v>91</v>
      </c>
      <c r="K7" s="14" t="s">
        <v>85</v>
      </c>
      <c r="L7" s="14" t="s">
        <v>71</v>
      </c>
      <c r="M7" s="14" t="s">
        <v>89</v>
      </c>
      <c r="P7" s="1" t="s">
        <v>15</v>
      </c>
      <c r="Q7" s="1" t="s">
        <v>82</v>
      </c>
      <c r="R7" s="1" t="s">
        <v>15</v>
      </c>
      <c r="S7" s="1" t="s">
        <v>82</v>
      </c>
      <c r="T7" s="1" t="s">
        <v>24</v>
      </c>
      <c r="U7" s="1" t="s">
        <v>16</v>
      </c>
      <c r="V7" s="1" t="s">
        <v>88</v>
      </c>
      <c r="W7" s="1" t="s">
        <v>90</v>
      </c>
      <c r="X7" s="1" t="s">
        <v>65</v>
      </c>
      <c r="Y7" s="1" t="s">
        <v>62</v>
      </c>
      <c r="AO7" s="1" t="s">
        <v>25</v>
      </c>
      <c r="AP7" s="1">
        <v>1.6</v>
      </c>
      <c r="AQ7" s="1">
        <v>100</v>
      </c>
      <c r="AR7" s="1">
        <v>61</v>
      </c>
      <c r="AS7" s="1">
        <v>5</v>
      </c>
      <c r="AT7" s="1">
        <v>2.4</v>
      </c>
    </row>
    <row r="8" spans="1:48" x14ac:dyDescent="0.25">
      <c r="A8" s="1" t="s">
        <v>21</v>
      </c>
      <c r="B8" s="7">
        <v>3</v>
      </c>
      <c r="C8" s="1" t="s">
        <v>83</v>
      </c>
      <c r="D8" s="1" t="s">
        <v>57</v>
      </c>
      <c r="E8" s="1" t="s">
        <v>63</v>
      </c>
      <c r="F8" t="s">
        <v>94</v>
      </c>
      <c r="G8" s="14" t="s">
        <v>84</v>
      </c>
      <c r="H8" s="14" t="s">
        <v>86</v>
      </c>
      <c r="I8" s="14" t="s">
        <v>87</v>
      </c>
      <c r="J8" s="14" t="s">
        <v>91</v>
      </c>
      <c r="K8" s="14" t="s">
        <v>85</v>
      </c>
      <c r="L8" s="14" t="s">
        <v>71</v>
      </c>
      <c r="M8" s="14" t="s">
        <v>89</v>
      </c>
      <c r="P8" s="1" t="s">
        <v>15</v>
      </c>
      <c r="Q8" s="1" t="s">
        <v>82</v>
      </c>
      <c r="R8" s="1" t="s">
        <v>15</v>
      </c>
      <c r="S8" s="1" t="s">
        <v>82</v>
      </c>
      <c r="T8" s="1" t="s">
        <v>24</v>
      </c>
      <c r="U8" s="1" t="s">
        <v>16</v>
      </c>
      <c r="V8" s="1" t="s">
        <v>88</v>
      </c>
      <c r="W8" s="1" t="s">
        <v>90</v>
      </c>
      <c r="X8" s="1" t="s">
        <v>65</v>
      </c>
      <c r="Y8" s="1" t="s">
        <v>62</v>
      </c>
      <c r="AO8" s="1" t="s">
        <v>25</v>
      </c>
      <c r="AP8" s="1">
        <v>1.6</v>
      </c>
      <c r="AQ8" s="1">
        <v>100</v>
      </c>
      <c r="AR8" s="1">
        <v>61</v>
      </c>
      <c r="AS8" s="1">
        <v>5</v>
      </c>
      <c r="AT8" s="1">
        <v>2.4</v>
      </c>
    </row>
    <row r="9" spans="1:48" x14ac:dyDescent="0.25">
      <c r="A9" s="1" t="s">
        <v>21</v>
      </c>
      <c r="B9" s="7">
        <v>4</v>
      </c>
      <c r="C9" s="1" t="s">
        <v>73</v>
      </c>
      <c r="D9" s="1" t="s">
        <v>57</v>
      </c>
      <c r="E9" s="1" t="s">
        <v>63</v>
      </c>
      <c r="F9" t="s">
        <v>94</v>
      </c>
      <c r="G9" s="14" t="s">
        <v>84</v>
      </c>
      <c r="H9" s="14" t="s">
        <v>86</v>
      </c>
      <c r="I9" s="14" t="s">
        <v>87</v>
      </c>
      <c r="J9" s="14" t="s">
        <v>91</v>
      </c>
      <c r="K9" s="14" t="s">
        <v>85</v>
      </c>
      <c r="L9" s="14" t="s">
        <v>71</v>
      </c>
      <c r="M9" s="14" t="s">
        <v>89</v>
      </c>
      <c r="P9" s="1" t="s">
        <v>15</v>
      </c>
      <c r="Q9" s="1" t="s">
        <v>82</v>
      </c>
      <c r="R9" s="1" t="s">
        <v>15</v>
      </c>
      <c r="S9" s="1" t="s">
        <v>82</v>
      </c>
      <c r="T9" s="1" t="s">
        <v>24</v>
      </c>
      <c r="U9" s="1" t="s">
        <v>16</v>
      </c>
      <c r="V9" s="1" t="s">
        <v>88</v>
      </c>
      <c r="W9" s="1" t="s">
        <v>90</v>
      </c>
      <c r="X9" s="1" t="s">
        <v>65</v>
      </c>
      <c r="Y9" s="1" t="s">
        <v>62</v>
      </c>
      <c r="AO9" s="1" t="s">
        <v>25</v>
      </c>
      <c r="AP9" s="1">
        <v>1.6</v>
      </c>
      <c r="AQ9" s="1">
        <v>100</v>
      </c>
      <c r="AR9" s="1">
        <v>61</v>
      </c>
      <c r="AS9" s="1">
        <v>5</v>
      </c>
      <c r="AT9" s="1">
        <v>2.4</v>
      </c>
    </row>
    <row r="10" spans="1:48" x14ac:dyDescent="0.25">
      <c r="A10" s="1" t="s">
        <v>21</v>
      </c>
      <c r="B10" s="7">
        <v>5</v>
      </c>
      <c r="C10" s="1" t="s">
        <v>83</v>
      </c>
      <c r="D10" s="1" t="s">
        <v>57</v>
      </c>
      <c r="E10" s="1" t="s">
        <v>63</v>
      </c>
      <c r="F10" t="s">
        <v>94</v>
      </c>
      <c r="G10" s="14" t="s">
        <v>84</v>
      </c>
      <c r="H10" s="14" t="s">
        <v>86</v>
      </c>
      <c r="I10" s="14" t="s">
        <v>87</v>
      </c>
      <c r="J10" s="14" t="s">
        <v>91</v>
      </c>
      <c r="K10" s="14" t="s">
        <v>85</v>
      </c>
      <c r="L10" s="14" t="s">
        <v>71</v>
      </c>
      <c r="M10" s="14" t="s">
        <v>89</v>
      </c>
      <c r="P10" s="1" t="s">
        <v>15</v>
      </c>
      <c r="Q10" s="1" t="s">
        <v>82</v>
      </c>
      <c r="R10" s="1" t="s">
        <v>15</v>
      </c>
      <c r="S10" s="1" t="s">
        <v>82</v>
      </c>
      <c r="T10" s="1" t="s">
        <v>24</v>
      </c>
      <c r="U10" s="1" t="s">
        <v>16</v>
      </c>
      <c r="V10" s="1" t="s">
        <v>88</v>
      </c>
      <c r="W10" s="1" t="s">
        <v>90</v>
      </c>
      <c r="X10" s="1" t="s">
        <v>65</v>
      </c>
      <c r="Y10" s="1" t="s">
        <v>62</v>
      </c>
      <c r="AO10" s="1" t="s">
        <v>25</v>
      </c>
      <c r="AP10" s="1">
        <v>1.6</v>
      </c>
      <c r="AQ10" s="1">
        <v>100</v>
      </c>
      <c r="AR10" s="1">
        <v>61</v>
      </c>
      <c r="AS10" s="1">
        <v>5</v>
      </c>
      <c r="AT10" s="1">
        <v>2.4</v>
      </c>
    </row>
    <row r="11" spans="1:48" x14ac:dyDescent="0.25">
      <c r="A11" s="1" t="s">
        <v>21</v>
      </c>
      <c r="B11" s="7">
        <v>6</v>
      </c>
      <c r="C11" s="1" t="s">
        <v>73</v>
      </c>
      <c r="D11" s="1" t="s">
        <v>57</v>
      </c>
      <c r="E11" s="1" t="s">
        <v>63</v>
      </c>
      <c r="F11" t="s">
        <v>94</v>
      </c>
      <c r="G11" s="14" t="s">
        <v>84</v>
      </c>
      <c r="H11" s="14" t="s">
        <v>86</v>
      </c>
      <c r="I11" s="14" t="s">
        <v>87</v>
      </c>
      <c r="J11" s="14" t="s">
        <v>91</v>
      </c>
      <c r="K11" s="14" t="s">
        <v>85</v>
      </c>
      <c r="L11" s="14" t="s">
        <v>71</v>
      </c>
      <c r="M11" s="14" t="s">
        <v>89</v>
      </c>
      <c r="P11" s="1" t="s">
        <v>15</v>
      </c>
      <c r="Q11" s="1" t="s">
        <v>82</v>
      </c>
      <c r="R11" s="1" t="s">
        <v>15</v>
      </c>
      <c r="S11" s="1" t="s">
        <v>82</v>
      </c>
      <c r="T11" s="1" t="s">
        <v>24</v>
      </c>
      <c r="U11" s="1" t="s">
        <v>16</v>
      </c>
      <c r="V11" s="1" t="s">
        <v>88</v>
      </c>
      <c r="W11" s="1" t="s">
        <v>90</v>
      </c>
      <c r="X11" s="1" t="s">
        <v>65</v>
      </c>
      <c r="Y11" s="1" t="s">
        <v>62</v>
      </c>
      <c r="AO11" s="1" t="s">
        <v>25</v>
      </c>
      <c r="AP11" s="1">
        <v>1.6</v>
      </c>
      <c r="AQ11" s="1">
        <v>100</v>
      </c>
      <c r="AR11" s="1">
        <v>61</v>
      </c>
      <c r="AS11" s="1">
        <v>5</v>
      </c>
      <c r="AT11" s="1">
        <v>2.4</v>
      </c>
    </row>
    <row r="12" spans="1:48" x14ac:dyDescent="0.25">
      <c r="B12" s="7"/>
    </row>
    <row r="13" spans="1:48" x14ac:dyDescent="0.25">
      <c r="B13" s="7"/>
    </row>
    <row r="14" spans="1:48" x14ac:dyDescent="0.25">
      <c r="B14" s="7"/>
    </row>
    <row r="15" spans="1:48" x14ac:dyDescent="0.25">
      <c r="B15" s="7"/>
    </row>
    <row r="16" spans="1:48" x14ac:dyDescent="0.25">
      <c r="B16" s="7"/>
    </row>
    <row r="17" spans="2:2" x14ac:dyDescent="0.25">
      <c r="B17" s="7"/>
    </row>
    <row r="18" spans="2:2" x14ac:dyDescent="0.25">
      <c r="B18" s="7"/>
    </row>
    <row r="19" spans="2:2" x14ac:dyDescent="0.25">
      <c r="B19" s="7"/>
    </row>
    <row r="20" spans="2:2" x14ac:dyDescent="0.25">
      <c r="B20" s="7"/>
    </row>
    <row r="21" spans="2:2" x14ac:dyDescent="0.25">
      <c r="B21" s="7"/>
    </row>
    <row r="22" spans="2:2" x14ac:dyDescent="0.25">
      <c r="B22" s="7"/>
    </row>
    <row r="23" spans="2:2" x14ac:dyDescent="0.25">
      <c r="B23" s="7"/>
    </row>
    <row r="24" spans="2:2" x14ac:dyDescent="0.25">
      <c r="B24" s="7"/>
    </row>
    <row r="25" spans="2:2" x14ac:dyDescent="0.25">
      <c r="B25" s="7"/>
    </row>
    <row r="26" spans="2:2" x14ac:dyDescent="0.25">
      <c r="B26" s="7"/>
    </row>
    <row r="27" spans="2:2" x14ac:dyDescent="0.25">
      <c r="B27" s="7"/>
    </row>
    <row r="28" spans="2:2" x14ac:dyDescent="0.25">
      <c r="B28" s="7"/>
    </row>
    <row r="29" spans="2:2" x14ac:dyDescent="0.25">
      <c r="B29" s="7"/>
    </row>
    <row r="40" spans="6:6" x14ac:dyDescent="0.25">
      <c r="F40" s="1" t="s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CM9"/>
  <sheetViews>
    <sheetView topLeftCell="A5" zoomScale="90" zoomScaleNormal="90" workbookViewId="0">
      <selection activeCell="E13" sqref="E13"/>
    </sheetView>
  </sheetViews>
  <sheetFormatPr baseColWidth="10" defaultRowHeight="12.75" x14ac:dyDescent="0.2"/>
  <cols>
    <col min="1" max="1" width="21.85546875" style="18" customWidth="1"/>
    <col min="2" max="2" width="34.28515625" style="18" customWidth="1"/>
    <col min="3" max="3" width="16.85546875" style="18" customWidth="1"/>
    <col min="4" max="21" width="6.7109375" style="18" customWidth="1"/>
    <col min="22" max="22" width="8.85546875" style="18" customWidth="1"/>
    <col min="23" max="26" width="6.7109375" style="18" customWidth="1"/>
    <col min="27" max="49" width="11.85546875" style="18" customWidth="1"/>
    <col min="50" max="50" width="11.140625" style="18" customWidth="1"/>
    <col min="51" max="51" width="11.7109375" style="18" customWidth="1"/>
    <col min="52" max="52" width="11.42578125" style="18" customWidth="1"/>
    <col min="53" max="53" width="11.7109375" style="18" customWidth="1"/>
    <col min="54" max="54" width="11.42578125" style="18" customWidth="1"/>
    <col min="55" max="55" width="9.5703125" style="18" customWidth="1"/>
    <col min="56" max="56" width="10.140625" style="18" customWidth="1"/>
    <col min="57" max="57" width="9.85546875" style="18" customWidth="1"/>
    <col min="58" max="58" width="11.140625" style="18" customWidth="1"/>
    <col min="59" max="59" width="9.42578125" style="18" customWidth="1"/>
    <col min="60" max="60" width="9" style="18" customWidth="1"/>
    <col min="61" max="61" width="10.42578125" style="18" customWidth="1"/>
    <col min="62" max="63" width="10.7109375" style="18" customWidth="1"/>
    <col min="64" max="64" width="19.85546875" style="18" customWidth="1"/>
    <col min="65" max="66" width="11.42578125" style="18" customWidth="1"/>
    <col min="67" max="67" width="11.42578125" style="18"/>
    <col min="68" max="68" width="12.42578125" style="18" customWidth="1"/>
    <col min="69" max="75" width="11.42578125" style="18" customWidth="1"/>
    <col min="76" max="77" width="11.42578125" style="18"/>
    <col min="78" max="85" width="11.42578125" style="18" customWidth="1"/>
    <col min="86" max="86" width="11.42578125" style="18"/>
    <col min="87" max="87" width="11.42578125" style="18" customWidth="1"/>
    <col min="88" max="88" width="11.42578125" style="18"/>
    <col min="89" max="91" width="0" style="18" hidden="1" customWidth="1"/>
    <col min="92" max="292" width="11.42578125" style="18"/>
    <col min="293" max="293" width="25.28515625" style="18" customWidth="1"/>
    <col min="294" max="294" width="34.28515625" style="18" customWidth="1"/>
    <col min="295" max="299" width="29.28515625" style="18" customWidth="1"/>
    <col min="300" max="301" width="16.85546875" style="18" customWidth="1"/>
    <col min="302" max="307" width="20.42578125" style="18" customWidth="1"/>
    <col min="308" max="318" width="6.7109375" style="18" customWidth="1"/>
    <col min="319" max="319" width="35.42578125" style="18" customWidth="1"/>
    <col min="320" max="320" width="19.85546875" style="18" customWidth="1"/>
    <col min="321" max="323" width="11.42578125" style="18"/>
    <col min="324" max="324" width="12.42578125" style="18" customWidth="1"/>
    <col min="325" max="548" width="11.42578125" style="18"/>
    <col min="549" max="549" width="25.28515625" style="18" customWidth="1"/>
    <col min="550" max="550" width="34.28515625" style="18" customWidth="1"/>
    <col min="551" max="555" width="29.28515625" style="18" customWidth="1"/>
    <col min="556" max="557" width="16.85546875" style="18" customWidth="1"/>
    <col min="558" max="563" width="20.42578125" style="18" customWidth="1"/>
    <col min="564" max="574" width="6.7109375" style="18" customWidth="1"/>
    <col min="575" max="575" width="35.42578125" style="18" customWidth="1"/>
    <col min="576" max="576" width="19.85546875" style="18" customWidth="1"/>
    <col min="577" max="579" width="11.42578125" style="18"/>
    <col min="580" max="580" width="12.42578125" style="18" customWidth="1"/>
    <col min="581" max="804" width="11.42578125" style="18"/>
    <col min="805" max="805" width="25.28515625" style="18" customWidth="1"/>
    <col min="806" max="806" width="34.28515625" style="18" customWidth="1"/>
    <col min="807" max="811" width="29.28515625" style="18" customWidth="1"/>
    <col min="812" max="813" width="16.85546875" style="18" customWidth="1"/>
    <col min="814" max="819" width="20.42578125" style="18" customWidth="1"/>
    <col min="820" max="830" width="6.7109375" style="18" customWidth="1"/>
    <col min="831" max="831" width="35.42578125" style="18" customWidth="1"/>
    <col min="832" max="832" width="19.85546875" style="18" customWidth="1"/>
    <col min="833" max="835" width="11.42578125" style="18"/>
    <col min="836" max="836" width="12.42578125" style="18" customWidth="1"/>
    <col min="837" max="1060" width="11.42578125" style="18"/>
    <col min="1061" max="1061" width="25.28515625" style="18" customWidth="1"/>
    <col min="1062" max="1062" width="34.28515625" style="18" customWidth="1"/>
    <col min="1063" max="1067" width="29.28515625" style="18" customWidth="1"/>
    <col min="1068" max="1069" width="16.85546875" style="18" customWidth="1"/>
    <col min="1070" max="1075" width="20.42578125" style="18" customWidth="1"/>
    <col min="1076" max="1086" width="6.7109375" style="18" customWidth="1"/>
    <col min="1087" max="1087" width="35.42578125" style="18" customWidth="1"/>
    <col min="1088" max="1088" width="19.85546875" style="18" customWidth="1"/>
    <col min="1089" max="1091" width="11.42578125" style="18"/>
    <col min="1092" max="1092" width="12.42578125" style="18" customWidth="1"/>
    <col min="1093" max="1316" width="11.42578125" style="18"/>
    <col min="1317" max="1317" width="25.28515625" style="18" customWidth="1"/>
    <col min="1318" max="1318" width="34.28515625" style="18" customWidth="1"/>
    <col min="1319" max="1323" width="29.28515625" style="18" customWidth="1"/>
    <col min="1324" max="1325" width="16.85546875" style="18" customWidth="1"/>
    <col min="1326" max="1331" width="20.42578125" style="18" customWidth="1"/>
    <col min="1332" max="1342" width="6.7109375" style="18" customWidth="1"/>
    <col min="1343" max="1343" width="35.42578125" style="18" customWidth="1"/>
    <col min="1344" max="1344" width="19.85546875" style="18" customWidth="1"/>
    <col min="1345" max="1347" width="11.42578125" style="18"/>
    <col min="1348" max="1348" width="12.42578125" style="18" customWidth="1"/>
    <col min="1349" max="1572" width="11.42578125" style="18"/>
    <col min="1573" max="1573" width="25.28515625" style="18" customWidth="1"/>
    <col min="1574" max="1574" width="34.28515625" style="18" customWidth="1"/>
    <col min="1575" max="1579" width="29.28515625" style="18" customWidth="1"/>
    <col min="1580" max="1581" width="16.85546875" style="18" customWidth="1"/>
    <col min="1582" max="1587" width="20.42578125" style="18" customWidth="1"/>
    <col min="1588" max="1598" width="6.7109375" style="18" customWidth="1"/>
    <col min="1599" max="1599" width="35.42578125" style="18" customWidth="1"/>
    <col min="1600" max="1600" width="19.85546875" style="18" customWidth="1"/>
    <col min="1601" max="1603" width="11.42578125" style="18"/>
    <col min="1604" max="1604" width="12.42578125" style="18" customWidth="1"/>
    <col min="1605" max="1828" width="11.42578125" style="18"/>
    <col min="1829" max="1829" width="25.28515625" style="18" customWidth="1"/>
    <col min="1830" max="1830" width="34.28515625" style="18" customWidth="1"/>
    <col min="1831" max="1835" width="29.28515625" style="18" customWidth="1"/>
    <col min="1836" max="1837" width="16.85546875" style="18" customWidth="1"/>
    <col min="1838" max="1843" width="20.42578125" style="18" customWidth="1"/>
    <col min="1844" max="1854" width="6.7109375" style="18" customWidth="1"/>
    <col min="1855" max="1855" width="35.42578125" style="18" customWidth="1"/>
    <col min="1856" max="1856" width="19.85546875" style="18" customWidth="1"/>
    <col min="1857" max="1859" width="11.42578125" style="18"/>
    <col min="1860" max="1860" width="12.42578125" style="18" customWidth="1"/>
    <col min="1861" max="2084" width="11.42578125" style="18"/>
    <col min="2085" max="2085" width="25.28515625" style="18" customWidth="1"/>
    <col min="2086" max="2086" width="34.28515625" style="18" customWidth="1"/>
    <col min="2087" max="2091" width="29.28515625" style="18" customWidth="1"/>
    <col min="2092" max="2093" width="16.85546875" style="18" customWidth="1"/>
    <col min="2094" max="2099" width="20.42578125" style="18" customWidth="1"/>
    <col min="2100" max="2110" width="6.7109375" style="18" customWidth="1"/>
    <col min="2111" max="2111" width="35.42578125" style="18" customWidth="1"/>
    <col min="2112" max="2112" width="19.85546875" style="18" customWidth="1"/>
    <col min="2113" max="2115" width="11.42578125" style="18"/>
    <col min="2116" max="2116" width="12.42578125" style="18" customWidth="1"/>
    <col min="2117" max="2340" width="11.42578125" style="18"/>
    <col min="2341" max="2341" width="25.28515625" style="18" customWidth="1"/>
    <col min="2342" max="2342" width="34.28515625" style="18" customWidth="1"/>
    <col min="2343" max="2347" width="29.28515625" style="18" customWidth="1"/>
    <col min="2348" max="2349" width="16.85546875" style="18" customWidth="1"/>
    <col min="2350" max="2355" width="20.42578125" style="18" customWidth="1"/>
    <col min="2356" max="2366" width="6.7109375" style="18" customWidth="1"/>
    <col min="2367" max="2367" width="35.42578125" style="18" customWidth="1"/>
    <col min="2368" max="2368" width="19.85546875" style="18" customWidth="1"/>
    <col min="2369" max="2371" width="11.42578125" style="18"/>
    <col min="2372" max="2372" width="12.42578125" style="18" customWidth="1"/>
    <col min="2373" max="2596" width="11.42578125" style="18"/>
    <col min="2597" max="2597" width="25.28515625" style="18" customWidth="1"/>
    <col min="2598" max="2598" width="34.28515625" style="18" customWidth="1"/>
    <col min="2599" max="2603" width="29.28515625" style="18" customWidth="1"/>
    <col min="2604" max="2605" width="16.85546875" style="18" customWidth="1"/>
    <col min="2606" max="2611" width="20.42578125" style="18" customWidth="1"/>
    <col min="2612" max="2622" width="6.7109375" style="18" customWidth="1"/>
    <col min="2623" max="2623" width="35.42578125" style="18" customWidth="1"/>
    <col min="2624" max="2624" width="19.85546875" style="18" customWidth="1"/>
    <col min="2625" max="2627" width="11.42578125" style="18"/>
    <col min="2628" max="2628" width="12.42578125" style="18" customWidth="1"/>
    <col min="2629" max="2852" width="11.42578125" style="18"/>
    <col min="2853" max="2853" width="25.28515625" style="18" customWidth="1"/>
    <col min="2854" max="2854" width="34.28515625" style="18" customWidth="1"/>
    <col min="2855" max="2859" width="29.28515625" style="18" customWidth="1"/>
    <col min="2860" max="2861" width="16.85546875" style="18" customWidth="1"/>
    <col min="2862" max="2867" width="20.42578125" style="18" customWidth="1"/>
    <col min="2868" max="2878" width="6.7109375" style="18" customWidth="1"/>
    <col min="2879" max="2879" width="35.42578125" style="18" customWidth="1"/>
    <col min="2880" max="2880" width="19.85546875" style="18" customWidth="1"/>
    <col min="2881" max="2883" width="11.42578125" style="18"/>
    <col min="2884" max="2884" width="12.42578125" style="18" customWidth="1"/>
    <col min="2885" max="3108" width="11.42578125" style="18"/>
    <col min="3109" max="3109" width="25.28515625" style="18" customWidth="1"/>
    <col min="3110" max="3110" width="34.28515625" style="18" customWidth="1"/>
    <col min="3111" max="3115" width="29.28515625" style="18" customWidth="1"/>
    <col min="3116" max="3117" width="16.85546875" style="18" customWidth="1"/>
    <col min="3118" max="3123" width="20.42578125" style="18" customWidth="1"/>
    <col min="3124" max="3134" width="6.7109375" style="18" customWidth="1"/>
    <col min="3135" max="3135" width="35.42578125" style="18" customWidth="1"/>
    <col min="3136" max="3136" width="19.85546875" style="18" customWidth="1"/>
    <col min="3137" max="3139" width="11.42578125" style="18"/>
    <col min="3140" max="3140" width="12.42578125" style="18" customWidth="1"/>
    <col min="3141" max="3364" width="11.42578125" style="18"/>
    <col min="3365" max="3365" width="25.28515625" style="18" customWidth="1"/>
    <col min="3366" max="3366" width="34.28515625" style="18" customWidth="1"/>
    <col min="3367" max="3371" width="29.28515625" style="18" customWidth="1"/>
    <col min="3372" max="3373" width="16.85546875" style="18" customWidth="1"/>
    <col min="3374" max="3379" width="20.42578125" style="18" customWidth="1"/>
    <col min="3380" max="3390" width="6.7109375" style="18" customWidth="1"/>
    <col min="3391" max="3391" width="35.42578125" style="18" customWidth="1"/>
    <col min="3392" max="3392" width="19.85546875" style="18" customWidth="1"/>
    <col min="3393" max="3395" width="11.42578125" style="18"/>
    <col min="3396" max="3396" width="12.42578125" style="18" customWidth="1"/>
    <col min="3397" max="3620" width="11.42578125" style="18"/>
    <col min="3621" max="3621" width="25.28515625" style="18" customWidth="1"/>
    <col min="3622" max="3622" width="34.28515625" style="18" customWidth="1"/>
    <col min="3623" max="3627" width="29.28515625" style="18" customWidth="1"/>
    <col min="3628" max="3629" width="16.85546875" style="18" customWidth="1"/>
    <col min="3630" max="3635" width="20.42578125" style="18" customWidth="1"/>
    <col min="3636" max="3646" width="6.7109375" style="18" customWidth="1"/>
    <col min="3647" max="3647" width="35.42578125" style="18" customWidth="1"/>
    <col min="3648" max="3648" width="19.85546875" style="18" customWidth="1"/>
    <col min="3649" max="3651" width="11.42578125" style="18"/>
    <col min="3652" max="3652" width="12.42578125" style="18" customWidth="1"/>
    <col min="3653" max="3876" width="11.42578125" style="18"/>
    <col min="3877" max="3877" width="25.28515625" style="18" customWidth="1"/>
    <col min="3878" max="3878" width="34.28515625" style="18" customWidth="1"/>
    <col min="3879" max="3883" width="29.28515625" style="18" customWidth="1"/>
    <col min="3884" max="3885" width="16.85546875" style="18" customWidth="1"/>
    <col min="3886" max="3891" width="20.42578125" style="18" customWidth="1"/>
    <col min="3892" max="3902" width="6.7109375" style="18" customWidth="1"/>
    <col min="3903" max="3903" width="35.42578125" style="18" customWidth="1"/>
    <col min="3904" max="3904" width="19.85546875" style="18" customWidth="1"/>
    <col min="3905" max="3907" width="11.42578125" style="18"/>
    <col min="3908" max="3908" width="12.42578125" style="18" customWidth="1"/>
    <col min="3909" max="4132" width="11.42578125" style="18"/>
    <col min="4133" max="4133" width="25.28515625" style="18" customWidth="1"/>
    <col min="4134" max="4134" width="34.28515625" style="18" customWidth="1"/>
    <col min="4135" max="4139" width="29.28515625" style="18" customWidth="1"/>
    <col min="4140" max="4141" width="16.85546875" style="18" customWidth="1"/>
    <col min="4142" max="4147" width="20.42578125" style="18" customWidth="1"/>
    <col min="4148" max="4158" width="6.7109375" style="18" customWidth="1"/>
    <col min="4159" max="4159" width="35.42578125" style="18" customWidth="1"/>
    <col min="4160" max="4160" width="19.85546875" style="18" customWidth="1"/>
    <col min="4161" max="4163" width="11.42578125" style="18"/>
    <col min="4164" max="4164" width="12.42578125" style="18" customWidth="1"/>
    <col min="4165" max="4388" width="11.42578125" style="18"/>
    <col min="4389" max="4389" width="25.28515625" style="18" customWidth="1"/>
    <col min="4390" max="4390" width="34.28515625" style="18" customWidth="1"/>
    <col min="4391" max="4395" width="29.28515625" style="18" customWidth="1"/>
    <col min="4396" max="4397" width="16.85546875" style="18" customWidth="1"/>
    <col min="4398" max="4403" width="20.42578125" style="18" customWidth="1"/>
    <col min="4404" max="4414" width="6.7109375" style="18" customWidth="1"/>
    <col min="4415" max="4415" width="35.42578125" style="18" customWidth="1"/>
    <col min="4416" max="4416" width="19.85546875" style="18" customWidth="1"/>
    <col min="4417" max="4419" width="11.42578125" style="18"/>
    <col min="4420" max="4420" width="12.42578125" style="18" customWidth="1"/>
    <col min="4421" max="4644" width="11.42578125" style="18"/>
    <col min="4645" max="4645" width="25.28515625" style="18" customWidth="1"/>
    <col min="4646" max="4646" width="34.28515625" style="18" customWidth="1"/>
    <col min="4647" max="4651" width="29.28515625" style="18" customWidth="1"/>
    <col min="4652" max="4653" width="16.85546875" style="18" customWidth="1"/>
    <col min="4654" max="4659" width="20.42578125" style="18" customWidth="1"/>
    <col min="4660" max="4670" width="6.7109375" style="18" customWidth="1"/>
    <col min="4671" max="4671" width="35.42578125" style="18" customWidth="1"/>
    <col min="4672" max="4672" width="19.85546875" style="18" customWidth="1"/>
    <col min="4673" max="4675" width="11.42578125" style="18"/>
    <col min="4676" max="4676" width="12.42578125" style="18" customWidth="1"/>
    <col min="4677" max="4900" width="11.42578125" style="18"/>
    <col min="4901" max="4901" width="25.28515625" style="18" customWidth="1"/>
    <col min="4902" max="4902" width="34.28515625" style="18" customWidth="1"/>
    <col min="4903" max="4907" width="29.28515625" style="18" customWidth="1"/>
    <col min="4908" max="4909" width="16.85546875" style="18" customWidth="1"/>
    <col min="4910" max="4915" width="20.42578125" style="18" customWidth="1"/>
    <col min="4916" max="4926" width="6.7109375" style="18" customWidth="1"/>
    <col min="4927" max="4927" width="35.42578125" style="18" customWidth="1"/>
    <col min="4928" max="4928" width="19.85546875" style="18" customWidth="1"/>
    <col min="4929" max="4931" width="11.42578125" style="18"/>
    <col min="4932" max="4932" width="12.42578125" style="18" customWidth="1"/>
    <col min="4933" max="5156" width="11.42578125" style="18"/>
    <col min="5157" max="5157" width="25.28515625" style="18" customWidth="1"/>
    <col min="5158" max="5158" width="34.28515625" style="18" customWidth="1"/>
    <col min="5159" max="5163" width="29.28515625" style="18" customWidth="1"/>
    <col min="5164" max="5165" width="16.85546875" style="18" customWidth="1"/>
    <col min="5166" max="5171" width="20.42578125" style="18" customWidth="1"/>
    <col min="5172" max="5182" width="6.7109375" style="18" customWidth="1"/>
    <col min="5183" max="5183" width="35.42578125" style="18" customWidth="1"/>
    <col min="5184" max="5184" width="19.85546875" style="18" customWidth="1"/>
    <col min="5185" max="5187" width="11.42578125" style="18"/>
    <col min="5188" max="5188" width="12.42578125" style="18" customWidth="1"/>
    <col min="5189" max="5412" width="11.42578125" style="18"/>
    <col min="5413" max="5413" width="25.28515625" style="18" customWidth="1"/>
    <col min="5414" max="5414" width="34.28515625" style="18" customWidth="1"/>
    <col min="5415" max="5419" width="29.28515625" style="18" customWidth="1"/>
    <col min="5420" max="5421" width="16.85546875" style="18" customWidth="1"/>
    <col min="5422" max="5427" width="20.42578125" style="18" customWidth="1"/>
    <col min="5428" max="5438" width="6.7109375" style="18" customWidth="1"/>
    <col min="5439" max="5439" width="35.42578125" style="18" customWidth="1"/>
    <col min="5440" max="5440" width="19.85546875" style="18" customWidth="1"/>
    <col min="5441" max="5443" width="11.42578125" style="18"/>
    <col min="5444" max="5444" width="12.42578125" style="18" customWidth="1"/>
    <col min="5445" max="5668" width="11.42578125" style="18"/>
    <col min="5669" max="5669" width="25.28515625" style="18" customWidth="1"/>
    <col min="5670" max="5670" width="34.28515625" style="18" customWidth="1"/>
    <col min="5671" max="5675" width="29.28515625" style="18" customWidth="1"/>
    <col min="5676" max="5677" width="16.85546875" style="18" customWidth="1"/>
    <col min="5678" max="5683" width="20.42578125" style="18" customWidth="1"/>
    <col min="5684" max="5694" width="6.7109375" style="18" customWidth="1"/>
    <col min="5695" max="5695" width="35.42578125" style="18" customWidth="1"/>
    <col min="5696" max="5696" width="19.85546875" style="18" customWidth="1"/>
    <col min="5697" max="5699" width="11.42578125" style="18"/>
    <col min="5700" max="5700" width="12.42578125" style="18" customWidth="1"/>
    <col min="5701" max="5924" width="11.42578125" style="18"/>
    <col min="5925" max="5925" width="25.28515625" style="18" customWidth="1"/>
    <col min="5926" max="5926" width="34.28515625" style="18" customWidth="1"/>
    <col min="5927" max="5931" width="29.28515625" style="18" customWidth="1"/>
    <col min="5932" max="5933" width="16.85546875" style="18" customWidth="1"/>
    <col min="5934" max="5939" width="20.42578125" style="18" customWidth="1"/>
    <col min="5940" max="5950" width="6.7109375" style="18" customWidth="1"/>
    <col min="5951" max="5951" width="35.42578125" style="18" customWidth="1"/>
    <col min="5952" max="5952" width="19.85546875" style="18" customWidth="1"/>
    <col min="5953" max="5955" width="11.42578125" style="18"/>
    <col min="5956" max="5956" width="12.42578125" style="18" customWidth="1"/>
    <col min="5957" max="6180" width="11.42578125" style="18"/>
    <col min="6181" max="6181" width="25.28515625" style="18" customWidth="1"/>
    <col min="6182" max="6182" width="34.28515625" style="18" customWidth="1"/>
    <col min="6183" max="6187" width="29.28515625" style="18" customWidth="1"/>
    <col min="6188" max="6189" width="16.85546875" style="18" customWidth="1"/>
    <col min="6190" max="6195" width="20.42578125" style="18" customWidth="1"/>
    <col min="6196" max="6206" width="6.7109375" style="18" customWidth="1"/>
    <col min="6207" max="6207" width="35.42578125" style="18" customWidth="1"/>
    <col min="6208" max="6208" width="19.85546875" style="18" customWidth="1"/>
    <col min="6209" max="6211" width="11.42578125" style="18"/>
    <col min="6212" max="6212" width="12.42578125" style="18" customWidth="1"/>
    <col min="6213" max="6436" width="11.42578125" style="18"/>
    <col min="6437" max="6437" width="25.28515625" style="18" customWidth="1"/>
    <col min="6438" max="6438" width="34.28515625" style="18" customWidth="1"/>
    <col min="6439" max="6443" width="29.28515625" style="18" customWidth="1"/>
    <col min="6444" max="6445" width="16.85546875" style="18" customWidth="1"/>
    <col min="6446" max="6451" width="20.42578125" style="18" customWidth="1"/>
    <col min="6452" max="6462" width="6.7109375" style="18" customWidth="1"/>
    <col min="6463" max="6463" width="35.42578125" style="18" customWidth="1"/>
    <col min="6464" max="6464" width="19.85546875" style="18" customWidth="1"/>
    <col min="6465" max="6467" width="11.42578125" style="18"/>
    <col min="6468" max="6468" width="12.42578125" style="18" customWidth="1"/>
    <col min="6469" max="6692" width="11.42578125" style="18"/>
    <col min="6693" max="6693" width="25.28515625" style="18" customWidth="1"/>
    <col min="6694" max="6694" width="34.28515625" style="18" customWidth="1"/>
    <col min="6695" max="6699" width="29.28515625" style="18" customWidth="1"/>
    <col min="6700" max="6701" width="16.85546875" style="18" customWidth="1"/>
    <col min="6702" max="6707" width="20.42578125" style="18" customWidth="1"/>
    <col min="6708" max="6718" width="6.7109375" style="18" customWidth="1"/>
    <col min="6719" max="6719" width="35.42578125" style="18" customWidth="1"/>
    <col min="6720" max="6720" width="19.85546875" style="18" customWidth="1"/>
    <col min="6721" max="6723" width="11.42578125" style="18"/>
    <col min="6724" max="6724" width="12.42578125" style="18" customWidth="1"/>
    <col min="6725" max="6948" width="11.42578125" style="18"/>
    <col min="6949" max="6949" width="25.28515625" style="18" customWidth="1"/>
    <col min="6950" max="6950" width="34.28515625" style="18" customWidth="1"/>
    <col min="6951" max="6955" width="29.28515625" style="18" customWidth="1"/>
    <col min="6956" max="6957" width="16.85546875" style="18" customWidth="1"/>
    <col min="6958" max="6963" width="20.42578125" style="18" customWidth="1"/>
    <col min="6964" max="6974" width="6.7109375" style="18" customWidth="1"/>
    <col min="6975" max="6975" width="35.42578125" style="18" customWidth="1"/>
    <col min="6976" max="6976" width="19.85546875" style="18" customWidth="1"/>
    <col min="6977" max="6979" width="11.42578125" style="18"/>
    <col min="6980" max="6980" width="12.42578125" style="18" customWidth="1"/>
    <col min="6981" max="7204" width="11.42578125" style="18"/>
    <col min="7205" max="7205" width="25.28515625" style="18" customWidth="1"/>
    <col min="7206" max="7206" width="34.28515625" style="18" customWidth="1"/>
    <col min="7207" max="7211" width="29.28515625" style="18" customWidth="1"/>
    <col min="7212" max="7213" width="16.85546875" style="18" customWidth="1"/>
    <col min="7214" max="7219" width="20.42578125" style="18" customWidth="1"/>
    <col min="7220" max="7230" width="6.7109375" style="18" customWidth="1"/>
    <col min="7231" max="7231" width="35.42578125" style="18" customWidth="1"/>
    <col min="7232" max="7232" width="19.85546875" style="18" customWidth="1"/>
    <col min="7233" max="7235" width="11.42578125" style="18"/>
    <col min="7236" max="7236" width="12.42578125" style="18" customWidth="1"/>
    <col min="7237" max="7460" width="11.42578125" style="18"/>
    <col min="7461" max="7461" width="25.28515625" style="18" customWidth="1"/>
    <col min="7462" max="7462" width="34.28515625" style="18" customWidth="1"/>
    <col min="7463" max="7467" width="29.28515625" style="18" customWidth="1"/>
    <col min="7468" max="7469" width="16.85546875" style="18" customWidth="1"/>
    <col min="7470" max="7475" width="20.42578125" style="18" customWidth="1"/>
    <col min="7476" max="7486" width="6.7109375" style="18" customWidth="1"/>
    <col min="7487" max="7487" width="35.42578125" style="18" customWidth="1"/>
    <col min="7488" max="7488" width="19.85546875" style="18" customWidth="1"/>
    <col min="7489" max="7491" width="11.42578125" style="18"/>
    <col min="7492" max="7492" width="12.42578125" style="18" customWidth="1"/>
    <col min="7493" max="7716" width="11.42578125" style="18"/>
    <col min="7717" max="7717" width="25.28515625" style="18" customWidth="1"/>
    <col min="7718" max="7718" width="34.28515625" style="18" customWidth="1"/>
    <col min="7719" max="7723" width="29.28515625" style="18" customWidth="1"/>
    <col min="7724" max="7725" width="16.85546875" style="18" customWidth="1"/>
    <col min="7726" max="7731" width="20.42578125" style="18" customWidth="1"/>
    <col min="7732" max="7742" width="6.7109375" style="18" customWidth="1"/>
    <col min="7743" max="7743" width="35.42578125" style="18" customWidth="1"/>
    <col min="7744" max="7744" width="19.85546875" style="18" customWidth="1"/>
    <col min="7745" max="7747" width="11.42578125" style="18"/>
    <col min="7748" max="7748" width="12.42578125" style="18" customWidth="1"/>
    <col min="7749" max="7972" width="11.42578125" style="18"/>
    <col min="7973" max="7973" width="25.28515625" style="18" customWidth="1"/>
    <col min="7974" max="7974" width="34.28515625" style="18" customWidth="1"/>
    <col min="7975" max="7979" width="29.28515625" style="18" customWidth="1"/>
    <col min="7980" max="7981" width="16.85546875" style="18" customWidth="1"/>
    <col min="7982" max="7987" width="20.42578125" style="18" customWidth="1"/>
    <col min="7988" max="7998" width="6.7109375" style="18" customWidth="1"/>
    <col min="7999" max="7999" width="35.42578125" style="18" customWidth="1"/>
    <col min="8000" max="8000" width="19.85546875" style="18" customWidth="1"/>
    <col min="8001" max="8003" width="11.42578125" style="18"/>
    <col min="8004" max="8004" width="12.42578125" style="18" customWidth="1"/>
    <col min="8005" max="8228" width="11.42578125" style="18"/>
    <col min="8229" max="8229" width="25.28515625" style="18" customWidth="1"/>
    <col min="8230" max="8230" width="34.28515625" style="18" customWidth="1"/>
    <col min="8231" max="8235" width="29.28515625" style="18" customWidth="1"/>
    <col min="8236" max="8237" width="16.85546875" style="18" customWidth="1"/>
    <col min="8238" max="8243" width="20.42578125" style="18" customWidth="1"/>
    <col min="8244" max="8254" width="6.7109375" style="18" customWidth="1"/>
    <col min="8255" max="8255" width="35.42578125" style="18" customWidth="1"/>
    <col min="8256" max="8256" width="19.85546875" style="18" customWidth="1"/>
    <col min="8257" max="8259" width="11.42578125" style="18"/>
    <col min="8260" max="8260" width="12.42578125" style="18" customWidth="1"/>
    <col min="8261" max="8484" width="11.42578125" style="18"/>
    <col min="8485" max="8485" width="25.28515625" style="18" customWidth="1"/>
    <col min="8486" max="8486" width="34.28515625" style="18" customWidth="1"/>
    <col min="8487" max="8491" width="29.28515625" style="18" customWidth="1"/>
    <col min="8492" max="8493" width="16.85546875" style="18" customWidth="1"/>
    <col min="8494" max="8499" width="20.42578125" style="18" customWidth="1"/>
    <col min="8500" max="8510" width="6.7109375" style="18" customWidth="1"/>
    <col min="8511" max="8511" width="35.42578125" style="18" customWidth="1"/>
    <col min="8512" max="8512" width="19.85546875" style="18" customWidth="1"/>
    <col min="8513" max="8515" width="11.42578125" style="18"/>
    <col min="8516" max="8516" width="12.42578125" style="18" customWidth="1"/>
    <col min="8517" max="8740" width="11.42578125" style="18"/>
    <col min="8741" max="8741" width="25.28515625" style="18" customWidth="1"/>
    <col min="8742" max="8742" width="34.28515625" style="18" customWidth="1"/>
    <col min="8743" max="8747" width="29.28515625" style="18" customWidth="1"/>
    <col min="8748" max="8749" width="16.85546875" style="18" customWidth="1"/>
    <col min="8750" max="8755" width="20.42578125" style="18" customWidth="1"/>
    <col min="8756" max="8766" width="6.7109375" style="18" customWidth="1"/>
    <col min="8767" max="8767" width="35.42578125" style="18" customWidth="1"/>
    <col min="8768" max="8768" width="19.85546875" style="18" customWidth="1"/>
    <col min="8769" max="8771" width="11.42578125" style="18"/>
    <col min="8772" max="8772" width="12.42578125" style="18" customWidth="1"/>
    <col min="8773" max="8996" width="11.42578125" style="18"/>
    <col min="8997" max="8997" width="25.28515625" style="18" customWidth="1"/>
    <col min="8998" max="8998" width="34.28515625" style="18" customWidth="1"/>
    <col min="8999" max="9003" width="29.28515625" style="18" customWidth="1"/>
    <col min="9004" max="9005" width="16.85546875" style="18" customWidth="1"/>
    <col min="9006" max="9011" width="20.42578125" style="18" customWidth="1"/>
    <col min="9012" max="9022" width="6.7109375" style="18" customWidth="1"/>
    <col min="9023" max="9023" width="35.42578125" style="18" customWidth="1"/>
    <col min="9024" max="9024" width="19.85546875" style="18" customWidth="1"/>
    <col min="9025" max="9027" width="11.42578125" style="18"/>
    <col min="9028" max="9028" width="12.42578125" style="18" customWidth="1"/>
    <col min="9029" max="9252" width="11.42578125" style="18"/>
    <col min="9253" max="9253" width="25.28515625" style="18" customWidth="1"/>
    <col min="9254" max="9254" width="34.28515625" style="18" customWidth="1"/>
    <col min="9255" max="9259" width="29.28515625" style="18" customWidth="1"/>
    <col min="9260" max="9261" width="16.85546875" style="18" customWidth="1"/>
    <col min="9262" max="9267" width="20.42578125" style="18" customWidth="1"/>
    <col min="9268" max="9278" width="6.7109375" style="18" customWidth="1"/>
    <col min="9279" max="9279" width="35.42578125" style="18" customWidth="1"/>
    <col min="9280" max="9280" width="19.85546875" style="18" customWidth="1"/>
    <col min="9281" max="9283" width="11.42578125" style="18"/>
    <col min="9284" max="9284" width="12.42578125" style="18" customWidth="1"/>
    <col min="9285" max="9508" width="11.42578125" style="18"/>
    <col min="9509" max="9509" width="25.28515625" style="18" customWidth="1"/>
    <col min="9510" max="9510" width="34.28515625" style="18" customWidth="1"/>
    <col min="9511" max="9515" width="29.28515625" style="18" customWidth="1"/>
    <col min="9516" max="9517" width="16.85546875" style="18" customWidth="1"/>
    <col min="9518" max="9523" width="20.42578125" style="18" customWidth="1"/>
    <col min="9524" max="9534" width="6.7109375" style="18" customWidth="1"/>
    <col min="9535" max="9535" width="35.42578125" style="18" customWidth="1"/>
    <col min="9536" max="9536" width="19.85546875" style="18" customWidth="1"/>
    <col min="9537" max="9539" width="11.42578125" style="18"/>
    <col min="9540" max="9540" width="12.42578125" style="18" customWidth="1"/>
    <col min="9541" max="9764" width="11.42578125" style="18"/>
    <col min="9765" max="9765" width="25.28515625" style="18" customWidth="1"/>
    <col min="9766" max="9766" width="34.28515625" style="18" customWidth="1"/>
    <col min="9767" max="9771" width="29.28515625" style="18" customWidth="1"/>
    <col min="9772" max="9773" width="16.85546875" style="18" customWidth="1"/>
    <col min="9774" max="9779" width="20.42578125" style="18" customWidth="1"/>
    <col min="9780" max="9790" width="6.7109375" style="18" customWidth="1"/>
    <col min="9791" max="9791" width="35.42578125" style="18" customWidth="1"/>
    <col min="9792" max="9792" width="19.85546875" style="18" customWidth="1"/>
    <col min="9793" max="9795" width="11.42578125" style="18"/>
    <col min="9796" max="9796" width="12.42578125" style="18" customWidth="1"/>
    <col min="9797" max="10020" width="11.42578125" style="18"/>
    <col min="10021" max="10021" width="25.28515625" style="18" customWidth="1"/>
    <col min="10022" max="10022" width="34.28515625" style="18" customWidth="1"/>
    <col min="10023" max="10027" width="29.28515625" style="18" customWidth="1"/>
    <col min="10028" max="10029" width="16.85546875" style="18" customWidth="1"/>
    <col min="10030" max="10035" width="20.42578125" style="18" customWidth="1"/>
    <col min="10036" max="10046" width="6.7109375" style="18" customWidth="1"/>
    <col min="10047" max="10047" width="35.42578125" style="18" customWidth="1"/>
    <col min="10048" max="10048" width="19.85546875" style="18" customWidth="1"/>
    <col min="10049" max="10051" width="11.42578125" style="18"/>
    <col min="10052" max="10052" width="12.42578125" style="18" customWidth="1"/>
    <col min="10053" max="10276" width="11.42578125" style="18"/>
    <col min="10277" max="10277" width="25.28515625" style="18" customWidth="1"/>
    <col min="10278" max="10278" width="34.28515625" style="18" customWidth="1"/>
    <col min="10279" max="10283" width="29.28515625" style="18" customWidth="1"/>
    <col min="10284" max="10285" width="16.85546875" style="18" customWidth="1"/>
    <col min="10286" max="10291" width="20.42578125" style="18" customWidth="1"/>
    <col min="10292" max="10302" width="6.7109375" style="18" customWidth="1"/>
    <col min="10303" max="10303" width="35.42578125" style="18" customWidth="1"/>
    <col min="10304" max="10304" width="19.85546875" style="18" customWidth="1"/>
    <col min="10305" max="10307" width="11.42578125" style="18"/>
    <col min="10308" max="10308" width="12.42578125" style="18" customWidth="1"/>
    <col min="10309" max="10532" width="11.42578125" style="18"/>
    <col min="10533" max="10533" width="25.28515625" style="18" customWidth="1"/>
    <col min="10534" max="10534" width="34.28515625" style="18" customWidth="1"/>
    <col min="10535" max="10539" width="29.28515625" style="18" customWidth="1"/>
    <col min="10540" max="10541" width="16.85546875" style="18" customWidth="1"/>
    <col min="10542" max="10547" width="20.42578125" style="18" customWidth="1"/>
    <col min="10548" max="10558" width="6.7109375" style="18" customWidth="1"/>
    <col min="10559" max="10559" width="35.42578125" style="18" customWidth="1"/>
    <col min="10560" max="10560" width="19.85546875" style="18" customWidth="1"/>
    <col min="10561" max="10563" width="11.42578125" style="18"/>
    <col min="10564" max="10564" width="12.42578125" style="18" customWidth="1"/>
    <col min="10565" max="10788" width="11.42578125" style="18"/>
    <col min="10789" max="10789" width="25.28515625" style="18" customWidth="1"/>
    <col min="10790" max="10790" width="34.28515625" style="18" customWidth="1"/>
    <col min="10791" max="10795" width="29.28515625" style="18" customWidth="1"/>
    <col min="10796" max="10797" width="16.85546875" style="18" customWidth="1"/>
    <col min="10798" max="10803" width="20.42578125" style="18" customWidth="1"/>
    <col min="10804" max="10814" width="6.7109375" style="18" customWidth="1"/>
    <col min="10815" max="10815" width="35.42578125" style="18" customWidth="1"/>
    <col min="10816" max="10816" width="19.85546875" style="18" customWidth="1"/>
    <col min="10817" max="10819" width="11.42578125" style="18"/>
    <col min="10820" max="10820" width="12.42578125" style="18" customWidth="1"/>
    <col min="10821" max="11044" width="11.42578125" style="18"/>
    <col min="11045" max="11045" width="25.28515625" style="18" customWidth="1"/>
    <col min="11046" max="11046" width="34.28515625" style="18" customWidth="1"/>
    <col min="11047" max="11051" width="29.28515625" style="18" customWidth="1"/>
    <col min="11052" max="11053" width="16.85546875" style="18" customWidth="1"/>
    <col min="11054" max="11059" width="20.42578125" style="18" customWidth="1"/>
    <col min="11060" max="11070" width="6.7109375" style="18" customWidth="1"/>
    <col min="11071" max="11071" width="35.42578125" style="18" customWidth="1"/>
    <col min="11072" max="11072" width="19.85546875" style="18" customWidth="1"/>
    <col min="11073" max="11075" width="11.42578125" style="18"/>
    <col min="11076" max="11076" width="12.42578125" style="18" customWidth="1"/>
    <col min="11077" max="11300" width="11.42578125" style="18"/>
    <col min="11301" max="11301" width="25.28515625" style="18" customWidth="1"/>
    <col min="11302" max="11302" width="34.28515625" style="18" customWidth="1"/>
    <col min="11303" max="11307" width="29.28515625" style="18" customWidth="1"/>
    <col min="11308" max="11309" width="16.85546875" style="18" customWidth="1"/>
    <col min="11310" max="11315" width="20.42578125" style="18" customWidth="1"/>
    <col min="11316" max="11326" width="6.7109375" style="18" customWidth="1"/>
    <col min="11327" max="11327" width="35.42578125" style="18" customWidth="1"/>
    <col min="11328" max="11328" width="19.85546875" style="18" customWidth="1"/>
    <col min="11329" max="11331" width="11.42578125" style="18"/>
    <col min="11332" max="11332" width="12.42578125" style="18" customWidth="1"/>
    <col min="11333" max="11556" width="11.42578125" style="18"/>
    <col min="11557" max="11557" width="25.28515625" style="18" customWidth="1"/>
    <col min="11558" max="11558" width="34.28515625" style="18" customWidth="1"/>
    <col min="11559" max="11563" width="29.28515625" style="18" customWidth="1"/>
    <col min="11564" max="11565" width="16.85546875" style="18" customWidth="1"/>
    <col min="11566" max="11571" width="20.42578125" style="18" customWidth="1"/>
    <col min="11572" max="11582" width="6.7109375" style="18" customWidth="1"/>
    <col min="11583" max="11583" width="35.42578125" style="18" customWidth="1"/>
    <col min="11584" max="11584" width="19.85546875" style="18" customWidth="1"/>
    <col min="11585" max="11587" width="11.42578125" style="18"/>
    <col min="11588" max="11588" width="12.42578125" style="18" customWidth="1"/>
    <col min="11589" max="11812" width="11.42578125" style="18"/>
    <col min="11813" max="11813" width="25.28515625" style="18" customWidth="1"/>
    <col min="11814" max="11814" width="34.28515625" style="18" customWidth="1"/>
    <col min="11815" max="11819" width="29.28515625" style="18" customWidth="1"/>
    <col min="11820" max="11821" width="16.85546875" style="18" customWidth="1"/>
    <col min="11822" max="11827" width="20.42578125" style="18" customWidth="1"/>
    <col min="11828" max="11838" width="6.7109375" style="18" customWidth="1"/>
    <col min="11839" max="11839" width="35.42578125" style="18" customWidth="1"/>
    <col min="11840" max="11840" width="19.85546875" style="18" customWidth="1"/>
    <col min="11841" max="11843" width="11.42578125" style="18"/>
    <col min="11844" max="11844" width="12.42578125" style="18" customWidth="1"/>
    <col min="11845" max="12068" width="11.42578125" style="18"/>
    <col min="12069" max="12069" width="25.28515625" style="18" customWidth="1"/>
    <col min="12070" max="12070" width="34.28515625" style="18" customWidth="1"/>
    <col min="12071" max="12075" width="29.28515625" style="18" customWidth="1"/>
    <col min="12076" max="12077" width="16.85546875" style="18" customWidth="1"/>
    <col min="12078" max="12083" width="20.42578125" style="18" customWidth="1"/>
    <col min="12084" max="12094" width="6.7109375" style="18" customWidth="1"/>
    <col min="12095" max="12095" width="35.42578125" style="18" customWidth="1"/>
    <col min="12096" max="12096" width="19.85546875" style="18" customWidth="1"/>
    <col min="12097" max="12099" width="11.42578125" style="18"/>
    <col min="12100" max="12100" width="12.42578125" style="18" customWidth="1"/>
    <col min="12101" max="12324" width="11.42578125" style="18"/>
    <col min="12325" max="12325" width="25.28515625" style="18" customWidth="1"/>
    <col min="12326" max="12326" width="34.28515625" style="18" customWidth="1"/>
    <col min="12327" max="12331" width="29.28515625" style="18" customWidth="1"/>
    <col min="12332" max="12333" width="16.85546875" style="18" customWidth="1"/>
    <col min="12334" max="12339" width="20.42578125" style="18" customWidth="1"/>
    <col min="12340" max="12350" width="6.7109375" style="18" customWidth="1"/>
    <col min="12351" max="12351" width="35.42578125" style="18" customWidth="1"/>
    <col min="12352" max="12352" width="19.85546875" style="18" customWidth="1"/>
    <col min="12353" max="12355" width="11.42578125" style="18"/>
    <col min="12356" max="12356" width="12.42578125" style="18" customWidth="1"/>
    <col min="12357" max="12580" width="11.42578125" style="18"/>
    <col min="12581" max="12581" width="25.28515625" style="18" customWidth="1"/>
    <col min="12582" max="12582" width="34.28515625" style="18" customWidth="1"/>
    <col min="12583" max="12587" width="29.28515625" style="18" customWidth="1"/>
    <col min="12588" max="12589" width="16.85546875" style="18" customWidth="1"/>
    <col min="12590" max="12595" width="20.42578125" style="18" customWidth="1"/>
    <col min="12596" max="12606" width="6.7109375" style="18" customWidth="1"/>
    <col min="12607" max="12607" width="35.42578125" style="18" customWidth="1"/>
    <col min="12608" max="12608" width="19.85546875" style="18" customWidth="1"/>
    <col min="12609" max="12611" width="11.42578125" style="18"/>
    <col min="12612" max="12612" width="12.42578125" style="18" customWidth="1"/>
    <col min="12613" max="12836" width="11.42578125" style="18"/>
    <col min="12837" max="12837" width="25.28515625" style="18" customWidth="1"/>
    <col min="12838" max="12838" width="34.28515625" style="18" customWidth="1"/>
    <col min="12839" max="12843" width="29.28515625" style="18" customWidth="1"/>
    <col min="12844" max="12845" width="16.85546875" style="18" customWidth="1"/>
    <col min="12846" max="12851" width="20.42578125" style="18" customWidth="1"/>
    <col min="12852" max="12862" width="6.7109375" style="18" customWidth="1"/>
    <col min="12863" max="12863" width="35.42578125" style="18" customWidth="1"/>
    <col min="12864" max="12864" width="19.85546875" style="18" customWidth="1"/>
    <col min="12865" max="12867" width="11.42578125" style="18"/>
    <col min="12868" max="12868" width="12.42578125" style="18" customWidth="1"/>
    <col min="12869" max="13092" width="11.42578125" style="18"/>
    <col min="13093" max="13093" width="25.28515625" style="18" customWidth="1"/>
    <col min="13094" max="13094" width="34.28515625" style="18" customWidth="1"/>
    <col min="13095" max="13099" width="29.28515625" style="18" customWidth="1"/>
    <col min="13100" max="13101" width="16.85546875" style="18" customWidth="1"/>
    <col min="13102" max="13107" width="20.42578125" style="18" customWidth="1"/>
    <col min="13108" max="13118" width="6.7109375" style="18" customWidth="1"/>
    <col min="13119" max="13119" width="35.42578125" style="18" customWidth="1"/>
    <col min="13120" max="13120" width="19.85546875" style="18" customWidth="1"/>
    <col min="13121" max="13123" width="11.42578125" style="18"/>
    <col min="13124" max="13124" width="12.42578125" style="18" customWidth="1"/>
    <col min="13125" max="13348" width="11.42578125" style="18"/>
    <col min="13349" max="13349" width="25.28515625" style="18" customWidth="1"/>
    <col min="13350" max="13350" width="34.28515625" style="18" customWidth="1"/>
    <col min="13351" max="13355" width="29.28515625" style="18" customWidth="1"/>
    <col min="13356" max="13357" width="16.85546875" style="18" customWidth="1"/>
    <col min="13358" max="13363" width="20.42578125" style="18" customWidth="1"/>
    <col min="13364" max="13374" width="6.7109375" style="18" customWidth="1"/>
    <col min="13375" max="13375" width="35.42578125" style="18" customWidth="1"/>
    <col min="13376" max="13376" width="19.85546875" style="18" customWidth="1"/>
    <col min="13377" max="13379" width="11.42578125" style="18"/>
    <col min="13380" max="13380" width="12.42578125" style="18" customWidth="1"/>
    <col min="13381" max="13604" width="11.42578125" style="18"/>
    <col min="13605" max="13605" width="25.28515625" style="18" customWidth="1"/>
    <col min="13606" max="13606" width="34.28515625" style="18" customWidth="1"/>
    <col min="13607" max="13611" width="29.28515625" style="18" customWidth="1"/>
    <col min="13612" max="13613" width="16.85546875" style="18" customWidth="1"/>
    <col min="13614" max="13619" width="20.42578125" style="18" customWidth="1"/>
    <col min="13620" max="13630" width="6.7109375" style="18" customWidth="1"/>
    <col min="13631" max="13631" width="35.42578125" style="18" customWidth="1"/>
    <col min="13632" max="13632" width="19.85546875" style="18" customWidth="1"/>
    <col min="13633" max="13635" width="11.42578125" style="18"/>
    <col min="13636" max="13636" width="12.42578125" style="18" customWidth="1"/>
    <col min="13637" max="13860" width="11.42578125" style="18"/>
    <col min="13861" max="13861" width="25.28515625" style="18" customWidth="1"/>
    <col min="13862" max="13862" width="34.28515625" style="18" customWidth="1"/>
    <col min="13863" max="13867" width="29.28515625" style="18" customWidth="1"/>
    <col min="13868" max="13869" width="16.85546875" style="18" customWidth="1"/>
    <col min="13870" max="13875" width="20.42578125" style="18" customWidth="1"/>
    <col min="13876" max="13886" width="6.7109375" style="18" customWidth="1"/>
    <col min="13887" max="13887" width="35.42578125" style="18" customWidth="1"/>
    <col min="13888" max="13888" width="19.85546875" style="18" customWidth="1"/>
    <col min="13889" max="13891" width="11.42578125" style="18"/>
    <col min="13892" max="13892" width="12.42578125" style="18" customWidth="1"/>
    <col min="13893" max="14116" width="11.42578125" style="18"/>
    <col min="14117" max="14117" width="25.28515625" style="18" customWidth="1"/>
    <col min="14118" max="14118" width="34.28515625" style="18" customWidth="1"/>
    <col min="14119" max="14123" width="29.28515625" style="18" customWidth="1"/>
    <col min="14124" max="14125" width="16.85546875" style="18" customWidth="1"/>
    <col min="14126" max="14131" width="20.42578125" style="18" customWidth="1"/>
    <col min="14132" max="14142" width="6.7109375" style="18" customWidth="1"/>
    <col min="14143" max="14143" width="35.42578125" style="18" customWidth="1"/>
    <col min="14144" max="14144" width="19.85546875" style="18" customWidth="1"/>
    <col min="14145" max="14147" width="11.42578125" style="18"/>
    <col min="14148" max="14148" width="12.42578125" style="18" customWidth="1"/>
    <col min="14149" max="14372" width="11.42578125" style="18"/>
    <col min="14373" max="14373" width="25.28515625" style="18" customWidth="1"/>
    <col min="14374" max="14374" width="34.28515625" style="18" customWidth="1"/>
    <col min="14375" max="14379" width="29.28515625" style="18" customWidth="1"/>
    <col min="14380" max="14381" width="16.85546875" style="18" customWidth="1"/>
    <col min="14382" max="14387" width="20.42578125" style="18" customWidth="1"/>
    <col min="14388" max="14398" width="6.7109375" style="18" customWidth="1"/>
    <col min="14399" max="14399" width="35.42578125" style="18" customWidth="1"/>
    <col min="14400" max="14400" width="19.85546875" style="18" customWidth="1"/>
    <col min="14401" max="14403" width="11.42578125" style="18"/>
    <col min="14404" max="14404" width="12.42578125" style="18" customWidth="1"/>
    <col min="14405" max="14628" width="11.42578125" style="18"/>
    <col min="14629" max="14629" width="25.28515625" style="18" customWidth="1"/>
    <col min="14630" max="14630" width="34.28515625" style="18" customWidth="1"/>
    <col min="14631" max="14635" width="29.28515625" style="18" customWidth="1"/>
    <col min="14636" max="14637" width="16.85546875" style="18" customWidth="1"/>
    <col min="14638" max="14643" width="20.42578125" style="18" customWidth="1"/>
    <col min="14644" max="14654" width="6.7109375" style="18" customWidth="1"/>
    <col min="14655" max="14655" width="35.42578125" style="18" customWidth="1"/>
    <col min="14656" max="14656" width="19.85546875" style="18" customWidth="1"/>
    <col min="14657" max="14659" width="11.42578125" style="18"/>
    <col min="14660" max="14660" width="12.42578125" style="18" customWidth="1"/>
    <col min="14661" max="14884" width="11.42578125" style="18"/>
    <col min="14885" max="14885" width="25.28515625" style="18" customWidth="1"/>
    <col min="14886" max="14886" width="34.28515625" style="18" customWidth="1"/>
    <col min="14887" max="14891" width="29.28515625" style="18" customWidth="1"/>
    <col min="14892" max="14893" width="16.85546875" style="18" customWidth="1"/>
    <col min="14894" max="14899" width="20.42578125" style="18" customWidth="1"/>
    <col min="14900" max="14910" width="6.7109375" style="18" customWidth="1"/>
    <col min="14911" max="14911" width="35.42578125" style="18" customWidth="1"/>
    <col min="14912" max="14912" width="19.85546875" style="18" customWidth="1"/>
    <col min="14913" max="14915" width="11.42578125" style="18"/>
    <col min="14916" max="14916" width="12.42578125" style="18" customWidth="1"/>
    <col min="14917" max="15140" width="11.42578125" style="18"/>
    <col min="15141" max="15141" width="25.28515625" style="18" customWidth="1"/>
    <col min="15142" max="15142" width="34.28515625" style="18" customWidth="1"/>
    <col min="15143" max="15147" width="29.28515625" style="18" customWidth="1"/>
    <col min="15148" max="15149" width="16.85546875" style="18" customWidth="1"/>
    <col min="15150" max="15155" width="20.42578125" style="18" customWidth="1"/>
    <col min="15156" max="15166" width="6.7109375" style="18" customWidth="1"/>
    <col min="15167" max="15167" width="35.42578125" style="18" customWidth="1"/>
    <col min="15168" max="15168" width="19.85546875" style="18" customWidth="1"/>
    <col min="15169" max="15171" width="11.42578125" style="18"/>
    <col min="15172" max="15172" width="12.42578125" style="18" customWidth="1"/>
    <col min="15173" max="15396" width="11.42578125" style="18"/>
    <col min="15397" max="15397" width="25.28515625" style="18" customWidth="1"/>
    <col min="15398" max="15398" width="34.28515625" style="18" customWidth="1"/>
    <col min="15399" max="15403" width="29.28515625" style="18" customWidth="1"/>
    <col min="15404" max="15405" width="16.85546875" style="18" customWidth="1"/>
    <col min="15406" max="15411" width="20.42578125" style="18" customWidth="1"/>
    <col min="15412" max="15422" width="6.7109375" style="18" customWidth="1"/>
    <col min="15423" max="15423" width="35.42578125" style="18" customWidth="1"/>
    <col min="15424" max="15424" width="19.85546875" style="18" customWidth="1"/>
    <col min="15425" max="15427" width="11.42578125" style="18"/>
    <col min="15428" max="15428" width="12.42578125" style="18" customWidth="1"/>
    <col min="15429" max="15652" width="11.42578125" style="18"/>
    <col min="15653" max="15653" width="25.28515625" style="18" customWidth="1"/>
    <col min="15654" max="15654" width="34.28515625" style="18" customWidth="1"/>
    <col min="15655" max="15659" width="29.28515625" style="18" customWidth="1"/>
    <col min="15660" max="15661" width="16.85546875" style="18" customWidth="1"/>
    <col min="15662" max="15667" width="20.42578125" style="18" customWidth="1"/>
    <col min="15668" max="15678" width="6.7109375" style="18" customWidth="1"/>
    <col min="15679" max="15679" width="35.42578125" style="18" customWidth="1"/>
    <col min="15680" max="15680" width="19.85546875" style="18" customWidth="1"/>
    <col min="15681" max="15683" width="11.42578125" style="18"/>
    <col min="15684" max="15684" width="12.42578125" style="18" customWidth="1"/>
    <col min="15685" max="15908" width="11.42578125" style="18"/>
    <col min="15909" max="15909" width="25.28515625" style="18" customWidth="1"/>
    <col min="15910" max="15910" width="34.28515625" style="18" customWidth="1"/>
    <col min="15911" max="15915" width="29.28515625" style="18" customWidth="1"/>
    <col min="15916" max="15917" width="16.85546875" style="18" customWidth="1"/>
    <col min="15918" max="15923" width="20.42578125" style="18" customWidth="1"/>
    <col min="15924" max="15934" width="6.7109375" style="18" customWidth="1"/>
    <col min="15935" max="15935" width="35.42578125" style="18" customWidth="1"/>
    <col min="15936" max="15936" width="19.85546875" style="18" customWidth="1"/>
    <col min="15937" max="15939" width="11.42578125" style="18"/>
    <col min="15940" max="15940" width="12.42578125" style="18" customWidth="1"/>
    <col min="15941" max="16164" width="11.42578125" style="18"/>
    <col min="16165" max="16165" width="25.28515625" style="18" customWidth="1"/>
    <col min="16166" max="16166" width="34.28515625" style="18" customWidth="1"/>
    <col min="16167" max="16171" width="29.28515625" style="18" customWidth="1"/>
    <col min="16172" max="16173" width="16.85546875" style="18" customWidth="1"/>
    <col min="16174" max="16179" width="20.42578125" style="18" customWidth="1"/>
    <col min="16180" max="16190" width="6.7109375" style="18" customWidth="1"/>
    <col min="16191" max="16191" width="35.42578125" style="18" customWidth="1"/>
    <col min="16192" max="16192" width="19.85546875" style="18" customWidth="1"/>
    <col min="16193" max="16195" width="11.42578125" style="18"/>
    <col min="16196" max="16196" width="12.42578125" style="18" customWidth="1"/>
    <col min="16197" max="16384" width="11.42578125" style="18"/>
  </cols>
  <sheetData>
    <row r="1" spans="1:91" ht="13.5" thickBot="1" x14ac:dyDescent="0.25"/>
    <row r="2" spans="1:91" ht="39.75" customHeight="1" thickBot="1" x14ac:dyDescent="0.35">
      <c r="C2" s="19"/>
      <c r="D2" s="20" t="s">
        <v>26</v>
      </c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2"/>
      <c r="S2" s="23"/>
      <c r="T2" s="24"/>
      <c r="U2" s="24"/>
      <c r="V2" s="24"/>
      <c r="W2" s="24"/>
      <c r="X2" s="24"/>
      <c r="Y2" s="24"/>
      <c r="Z2" s="24"/>
      <c r="AA2" s="25"/>
      <c r="AB2" s="24"/>
      <c r="AC2" s="24"/>
      <c r="AD2" s="24"/>
      <c r="AE2" s="24"/>
      <c r="AF2" s="24"/>
      <c r="AG2" s="24"/>
      <c r="AH2" s="24"/>
      <c r="AI2" s="24"/>
      <c r="AJ2" s="24"/>
      <c r="AK2" s="24"/>
      <c r="AL2" s="24"/>
      <c r="AM2" s="24"/>
      <c r="AN2" s="24"/>
      <c r="AO2" s="24"/>
      <c r="AP2" s="24"/>
      <c r="AQ2" s="24"/>
      <c r="AR2" s="24"/>
      <c r="AS2" s="25"/>
      <c r="AT2" s="25"/>
      <c r="AU2" s="25"/>
      <c r="AV2" s="25"/>
      <c r="AW2" s="25"/>
      <c r="AX2" s="24"/>
      <c r="AY2" s="24"/>
      <c r="AZ2" s="26" t="s">
        <v>27</v>
      </c>
      <c r="BA2" s="24"/>
      <c r="BB2" s="24"/>
      <c r="BC2" s="24"/>
      <c r="BD2" s="24"/>
      <c r="BE2" s="24"/>
      <c r="BF2" s="24"/>
      <c r="BG2" s="24"/>
      <c r="BH2" s="24"/>
      <c r="BI2" s="24"/>
      <c r="BJ2" s="24"/>
      <c r="BK2" s="24"/>
      <c r="BL2" s="27" t="s">
        <v>28</v>
      </c>
      <c r="BM2" s="28"/>
      <c r="BN2" s="28"/>
      <c r="BO2" s="28"/>
      <c r="BP2" s="28"/>
      <c r="BQ2" s="28"/>
      <c r="BR2" s="28"/>
      <c r="BS2" s="29"/>
      <c r="BT2" s="30" t="s">
        <v>29</v>
      </c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2"/>
    </row>
    <row r="3" spans="1:91" ht="18.75" hidden="1" thickBot="1" x14ac:dyDescent="0.3">
      <c r="C3" s="19" t="s">
        <v>30</v>
      </c>
      <c r="D3" s="33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5"/>
      <c r="S3" s="36"/>
      <c r="T3" s="37"/>
      <c r="U3" s="37"/>
      <c r="V3" s="37"/>
      <c r="W3" s="37"/>
      <c r="X3" s="37"/>
      <c r="Y3" s="37"/>
      <c r="Z3" s="38"/>
      <c r="AA3" s="37"/>
      <c r="AB3" s="37"/>
      <c r="AC3" s="37"/>
      <c r="AD3" s="37"/>
      <c r="AE3" s="37"/>
      <c r="AF3" s="37"/>
      <c r="AG3" s="37"/>
      <c r="AH3" s="37"/>
      <c r="AI3" s="37"/>
      <c r="AJ3" s="37"/>
      <c r="AK3" s="37"/>
      <c r="AL3" s="37"/>
      <c r="AM3" s="37"/>
      <c r="AN3" s="37"/>
      <c r="AO3" s="37"/>
      <c r="AP3" s="37"/>
      <c r="AQ3" s="37"/>
      <c r="AR3" s="37"/>
      <c r="AS3" s="37"/>
      <c r="AT3" s="37"/>
      <c r="AU3" s="37"/>
      <c r="AV3" s="37"/>
      <c r="AW3" s="37"/>
      <c r="AX3" s="37"/>
      <c r="AY3" s="37"/>
      <c r="AZ3" s="37"/>
      <c r="BA3" s="37"/>
      <c r="BB3" s="37"/>
      <c r="BC3" s="37"/>
      <c r="BD3" s="37"/>
      <c r="BE3" s="37"/>
      <c r="BF3" s="37"/>
      <c r="BG3" s="37"/>
      <c r="BH3" s="37"/>
      <c r="BI3" s="37"/>
      <c r="BJ3" s="37"/>
      <c r="BK3" s="37"/>
      <c r="BL3" s="39"/>
      <c r="BM3" s="40"/>
      <c r="BN3" s="40"/>
      <c r="BO3" s="40"/>
      <c r="BP3" s="40"/>
      <c r="BQ3" s="40"/>
      <c r="BR3" s="40"/>
      <c r="BS3" s="41"/>
      <c r="BT3" s="40"/>
      <c r="BU3" s="37"/>
      <c r="BV3" s="37"/>
      <c r="BW3" s="37"/>
      <c r="BX3" s="37"/>
      <c r="BY3" s="37"/>
      <c r="BZ3" s="37"/>
      <c r="CA3" s="37"/>
      <c r="CB3" s="37"/>
      <c r="CC3" s="37"/>
      <c r="CD3" s="37"/>
      <c r="CE3" s="37"/>
      <c r="CF3" s="37"/>
      <c r="CG3" s="37"/>
      <c r="CH3" s="37"/>
      <c r="CI3" s="37"/>
      <c r="CJ3" s="37"/>
      <c r="CK3" s="37"/>
      <c r="CL3" s="37"/>
      <c r="CM3" s="38"/>
    </row>
    <row r="4" spans="1:91" ht="18.75" hidden="1" thickBot="1" x14ac:dyDescent="0.3">
      <c r="A4" s="18" t="s">
        <v>31</v>
      </c>
      <c r="C4" s="19" t="s">
        <v>30</v>
      </c>
      <c r="D4" s="33"/>
      <c r="E4" s="34"/>
      <c r="F4" s="34"/>
      <c r="G4" s="34"/>
      <c r="H4" s="34"/>
      <c r="I4" s="34"/>
      <c r="J4" s="34"/>
      <c r="K4" s="34"/>
      <c r="L4" s="34"/>
      <c r="M4" s="34" t="s">
        <v>32</v>
      </c>
      <c r="N4" s="34"/>
      <c r="O4" s="34"/>
      <c r="P4" s="34"/>
      <c r="Q4" s="34"/>
      <c r="R4" s="35"/>
      <c r="S4" s="36"/>
      <c r="T4" s="37"/>
      <c r="U4" s="37"/>
      <c r="V4" s="37"/>
      <c r="W4" s="37"/>
      <c r="X4" s="37"/>
      <c r="Y4" s="37"/>
      <c r="Z4" s="38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  <c r="AL4" s="37"/>
      <c r="AM4" s="37"/>
      <c r="AN4" s="37"/>
      <c r="AO4" s="37"/>
      <c r="AP4" s="37"/>
      <c r="AQ4" s="37"/>
      <c r="AR4" s="37"/>
      <c r="AS4" s="37"/>
      <c r="AT4" s="37"/>
      <c r="AU4" s="37"/>
      <c r="AV4" s="37"/>
      <c r="AW4" s="37"/>
      <c r="AX4" s="37"/>
      <c r="AY4" s="37"/>
      <c r="AZ4" s="37"/>
      <c r="BA4" s="37"/>
      <c r="BB4" s="37"/>
      <c r="BC4" s="37"/>
      <c r="BD4" s="37"/>
      <c r="BE4" s="37"/>
      <c r="BF4" s="37"/>
      <c r="BG4" s="37"/>
      <c r="BH4" s="37"/>
      <c r="BI4" s="37"/>
      <c r="BJ4" s="37"/>
      <c r="BK4" s="37"/>
      <c r="BL4" s="39" t="s">
        <v>33</v>
      </c>
      <c r="BM4" s="40"/>
      <c r="BN4" s="40"/>
      <c r="BO4" s="40" t="s">
        <v>33</v>
      </c>
      <c r="BP4" s="40"/>
      <c r="BQ4" s="40" t="s">
        <v>33</v>
      </c>
      <c r="BR4" s="40"/>
      <c r="BS4" s="41"/>
      <c r="BT4" s="40"/>
      <c r="BU4" s="37"/>
      <c r="BV4" s="37"/>
      <c r="BW4" s="37"/>
      <c r="BX4" s="37"/>
      <c r="BY4" s="37"/>
      <c r="BZ4" s="37"/>
      <c r="CA4" s="37"/>
      <c r="CB4" s="37"/>
      <c r="CC4" s="37"/>
      <c r="CD4" s="37"/>
      <c r="CE4" s="37"/>
      <c r="CF4" s="37"/>
      <c r="CG4" s="37"/>
      <c r="CH4" s="37"/>
      <c r="CI4" s="37"/>
      <c r="CJ4" s="37"/>
      <c r="CK4" s="37"/>
      <c r="CL4" s="37"/>
      <c r="CM4" s="38"/>
    </row>
    <row r="5" spans="1:91" ht="18.75" thickBot="1" x14ac:dyDescent="0.3">
      <c r="C5" s="19"/>
      <c r="D5" s="33"/>
      <c r="E5" s="34"/>
      <c r="F5" s="34"/>
      <c r="G5" s="34"/>
      <c r="H5" s="34"/>
      <c r="I5" s="34"/>
      <c r="J5" s="34"/>
      <c r="K5" s="21"/>
      <c r="L5" s="21"/>
      <c r="M5" s="34"/>
      <c r="N5" s="34"/>
      <c r="O5" s="34"/>
      <c r="P5" s="34"/>
      <c r="Q5" s="34"/>
      <c r="R5" s="35"/>
      <c r="S5" s="42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43"/>
      <c r="AH5" s="43"/>
      <c r="AI5" s="43"/>
      <c r="AJ5" s="43"/>
      <c r="AK5" s="43"/>
      <c r="AL5" s="43"/>
      <c r="AM5" s="43"/>
      <c r="AN5" s="43"/>
      <c r="AO5" s="43"/>
      <c r="AP5" s="43"/>
      <c r="AQ5" s="43"/>
      <c r="AR5" s="43"/>
      <c r="AS5" s="43"/>
      <c r="AT5" s="43"/>
      <c r="AU5" s="43"/>
      <c r="AV5" s="43"/>
      <c r="AW5" s="43"/>
      <c r="AX5" s="43"/>
      <c r="AY5" s="43"/>
      <c r="AZ5" s="43"/>
      <c r="BA5" s="43"/>
      <c r="BB5" s="43"/>
      <c r="BC5" s="43"/>
      <c r="BD5" s="43"/>
      <c r="BE5" s="43"/>
      <c r="BF5" s="43"/>
      <c r="BG5" s="43"/>
      <c r="BH5" s="43"/>
      <c r="BI5" s="43"/>
      <c r="BJ5" s="43"/>
      <c r="BK5" s="43"/>
      <c r="BL5" s="44"/>
      <c r="BM5" s="45"/>
      <c r="BN5" s="45"/>
      <c r="BO5" s="45"/>
      <c r="BP5" s="45"/>
      <c r="BQ5" s="45"/>
      <c r="BR5" s="45"/>
      <c r="BS5" s="46"/>
      <c r="BT5" s="47"/>
      <c r="BU5" s="48"/>
      <c r="BV5" s="48"/>
      <c r="BW5" s="48"/>
      <c r="BX5" s="48"/>
      <c r="BY5" s="48"/>
      <c r="BZ5" s="48"/>
      <c r="CA5" s="48"/>
      <c r="CB5" s="48"/>
      <c r="CC5" s="48"/>
      <c r="CD5" s="48"/>
      <c r="CE5" s="48"/>
      <c r="CF5" s="48"/>
      <c r="CG5" s="48"/>
      <c r="CH5" s="48"/>
      <c r="CI5" s="48"/>
      <c r="CJ5" s="48"/>
      <c r="CK5" s="48"/>
      <c r="CL5" s="48"/>
      <c r="CM5" s="49"/>
    </row>
    <row r="6" spans="1:91" s="50" customFormat="1" ht="51.75" customHeight="1" thickBot="1" x14ac:dyDescent="0.3">
      <c r="A6" s="51" t="s">
        <v>52</v>
      </c>
      <c r="B6" s="52" t="s">
        <v>56</v>
      </c>
      <c r="C6" s="53">
        <v>1</v>
      </c>
      <c r="D6" s="54">
        <v>2</v>
      </c>
      <c r="E6" s="54">
        <v>3</v>
      </c>
      <c r="F6" s="53">
        <v>4</v>
      </c>
      <c r="G6" s="54">
        <v>5</v>
      </c>
      <c r="H6" s="54">
        <v>6</v>
      </c>
      <c r="I6" s="53">
        <v>7</v>
      </c>
      <c r="J6" s="54">
        <v>8</v>
      </c>
      <c r="K6" s="54">
        <v>9</v>
      </c>
      <c r="L6" s="53">
        <v>10</v>
      </c>
      <c r="M6" s="54">
        <v>11</v>
      </c>
      <c r="N6" s="54">
        <v>12</v>
      </c>
      <c r="O6" s="53">
        <v>13</v>
      </c>
      <c r="P6" s="54">
        <v>14</v>
      </c>
      <c r="Q6" s="54">
        <v>15</v>
      </c>
      <c r="R6" s="53">
        <v>16</v>
      </c>
      <c r="S6" s="54">
        <v>17</v>
      </c>
      <c r="T6" s="54">
        <v>18</v>
      </c>
      <c r="U6" s="53">
        <v>19</v>
      </c>
      <c r="V6" s="54">
        <v>20</v>
      </c>
      <c r="W6" s="54">
        <v>21</v>
      </c>
      <c r="X6" s="53">
        <v>22</v>
      </c>
      <c r="Y6" s="54">
        <v>23</v>
      </c>
      <c r="Z6" s="54">
        <v>24</v>
      </c>
      <c r="AA6" s="53">
        <v>25</v>
      </c>
      <c r="AB6" s="54">
        <v>26</v>
      </c>
      <c r="AC6" s="54">
        <v>27</v>
      </c>
      <c r="AD6" s="53">
        <v>28</v>
      </c>
      <c r="AE6" s="54">
        <v>29</v>
      </c>
      <c r="AF6" s="54">
        <v>30</v>
      </c>
      <c r="AG6" s="53">
        <v>31</v>
      </c>
      <c r="AH6" s="54">
        <v>32</v>
      </c>
      <c r="AI6" s="54">
        <v>33</v>
      </c>
      <c r="AJ6" s="53">
        <v>34</v>
      </c>
      <c r="AK6" s="54">
        <v>35</v>
      </c>
      <c r="AL6" s="54">
        <v>36</v>
      </c>
      <c r="AM6" s="53">
        <v>37</v>
      </c>
      <c r="AN6" s="54">
        <v>38</v>
      </c>
      <c r="AO6" s="54">
        <v>39</v>
      </c>
      <c r="AP6" s="53">
        <v>40</v>
      </c>
      <c r="AQ6" s="54">
        <v>41</v>
      </c>
      <c r="AR6" s="54">
        <v>42</v>
      </c>
      <c r="AS6" s="53">
        <v>43</v>
      </c>
      <c r="AT6" s="54">
        <v>44</v>
      </c>
      <c r="AU6" s="54">
        <v>45</v>
      </c>
      <c r="AV6" s="53">
        <v>46</v>
      </c>
      <c r="AW6" s="54">
        <v>47</v>
      </c>
      <c r="AX6" s="54">
        <v>48</v>
      </c>
      <c r="AY6" s="53">
        <v>49</v>
      </c>
      <c r="AZ6" s="54">
        <v>50</v>
      </c>
      <c r="BA6" s="54">
        <v>51</v>
      </c>
      <c r="BB6" s="53">
        <v>52</v>
      </c>
      <c r="BC6" s="54">
        <v>53</v>
      </c>
      <c r="BD6" s="54">
        <v>54</v>
      </c>
      <c r="BE6" s="53">
        <v>55</v>
      </c>
      <c r="BF6" s="54">
        <v>56</v>
      </c>
      <c r="BG6" s="54">
        <v>57</v>
      </c>
      <c r="BH6" s="53">
        <v>58</v>
      </c>
      <c r="BI6" s="54">
        <v>59</v>
      </c>
      <c r="BJ6" s="54">
        <v>60</v>
      </c>
      <c r="BK6" s="53">
        <v>61</v>
      </c>
      <c r="BL6" s="54">
        <v>62</v>
      </c>
      <c r="BM6" s="54">
        <v>63</v>
      </c>
      <c r="BN6" s="53">
        <v>64</v>
      </c>
      <c r="BO6" s="54">
        <v>65</v>
      </c>
      <c r="BP6" s="54">
        <v>66</v>
      </c>
      <c r="BQ6" s="53">
        <v>67</v>
      </c>
      <c r="BR6" s="54">
        <v>68</v>
      </c>
      <c r="BS6" s="54">
        <v>69</v>
      </c>
      <c r="BT6" s="53">
        <v>70</v>
      </c>
      <c r="BU6" s="54">
        <v>71</v>
      </c>
      <c r="BV6" s="54">
        <v>72</v>
      </c>
      <c r="BW6" s="53">
        <v>73</v>
      </c>
      <c r="BX6" s="54">
        <v>74</v>
      </c>
      <c r="BY6" s="54">
        <v>75</v>
      </c>
      <c r="BZ6" s="53">
        <v>76</v>
      </c>
      <c r="CA6" s="54">
        <v>77</v>
      </c>
      <c r="CB6" s="54">
        <v>78</v>
      </c>
      <c r="CC6" s="53">
        <v>79</v>
      </c>
      <c r="CD6" s="54">
        <v>80</v>
      </c>
      <c r="CE6" s="54">
        <v>81</v>
      </c>
      <c r="CF6" s="53">
        <v>82</v>
      </c>
      <c r="CG6" s="54">
        <v>83</v>
      </c>
      <c r="CH6" s="54">
        <v>84</v>
      </c>
      <c r="CI6" s="53">
        <v>85</v>
      </c>
      <c r="CJ6" s="54">
        <v>86</v>
      </c>
      <c r="CK6" s="55"/>
      <c r="CL6" s="56"/>
      <c r="CM6" s="57"/>
    </row>
    <row r="7" spans="1:91" x14ac:dyDescent="0.2">
      <c r="A7" s="58">
        <v>1</v>
      </c>
      <c r="B7" s="59"/>
      <c r="C7" s="60">
        <v>2000</v>
      </c>
      <c r="D7" s="61">
        <v>4</v>
      </c>
      <c r="E7" s="62">
        <v>4</v>
      </c>
      <c r="F7" s="62"/>
      <c r="G7" s="62"/>
      <c r="H7" s="62"/>
      <c r="I7" s="62"/>
      <c r="J7" s="62"/>
      <c r="K7" s="62"/>
      <c r="L7" s="62"/>
      <c r="M7" s="62">
        <v>0</v>
      </c>
      <c r="N7" s="62"/>
      <c r="O7" s="62">
        <v>1</v>
      </c>
      <c r="P7" s="63"/>
      <c r="Q7" s="63"/>
      <c r="R7" s="64"/>
      <c r="S7" s="36"/>
      <c r="T7" s="37"/>
      <c r="U7" s="37"/>
      <c r="V7" s="37"/>
      <c r="W7" s="37"/>
      <c r="X7" s="37"/>
      <c r="Y7" s="37"/>
      <c r="Z7" s="37"/>
      <c r="AA7" s="65"/>
      <c r="AB7" s="65"/>
      <c r="AC7" s="65"/>
      <c r="AD7" s="65"/>
      <c r="AE7" s="65"/>
      <c r="AF7" s="65"/>
      <c r="AG7" s="65"/>
      <c r="AH7" s="65"/>
      <c r="AI7" s="65"/>
      <c r="AJ7" s="65"/>
      <c r="AK7" s="65"/>
      <c r="AL7" s="65"/>
      <c r="AM7" s="65"/>
      <c r="AN7" s="65"/>
      <c r="AO7" s="65"/>
      <c r="AP7" s="65"/>
      <c r="AQ7" s="65"/>
      <c r="AR7" s="65"/>
      <c r="AS7" s="65"/>
      <c r="AT7" s="65"/>
      <c r="AU7" s="65"/>
      <c r="AV7" s="65"/>
      <c r="AW7" s="65"/>
      <c r="AX7" s="65"/>
      <c r="AY7" s="65"/>
      <c r="AZ7" s="65"/>
      <c r="BA7" s="65"/>
      <c r="BB7" s="65"/>
      <c r="BC7" s="65"/>
      <c r="BD7" s="65"/>
      <c r="BE7" s="65"/>
      <c r="BF7" s="65"/>
      <c r="BG7" s="65"/>
      <c r="BH7" s="65"/>
      <c r="BI7" s="65"/>
      <c r="BJ7" s="65"/>
      <c r="BK7" s="65"/>
      <c r="BL7" s="36">
        <f>D7*10</f>
        <v>40</v>
      </c>
      <c r="BM7" s="37">
        <f t="shared" ref="BM7:BM9" si="0">BL7*C7</f>
        <v>80000</v>
      </c>
      <c r="BN7" s="66">
        <v>7.8499999999999994E-6</v>
      </c>
      <c r="BO7" s="66">
        <f>ROUNDUP((BM7*BN7),2)</f>
        <v>0.63</v>
      </c>
      <c r="BP7" s="66">
        <f>ROUNDUP(((BO7*0.2)+BO7),2)</f>
        <v>0.76</v>
      </c>
      <c r="BQ7" s="67">
        <f>ROUNDUP(((BO7*0.3)+BO7),2)</f>
        <v>0.82000000000000006</v>
      </c>
      <c r="BR7" s="66">
        <f>ROUNDUP(((BP7*0.02)+BP7),2)</f>
        <v>0.78</v>
      </c>
      <c r="BS7" s="68">
        <f>ROUNDUP(((BP7*0.17)+BP7),2)</f>
        <v>0.89</v>
      </c>
      <c r="BT7" s="37">
        <v>0.25</v>
      </c>
      <c r="BU7" s="66">
        <v>1000</v>
      </c>
      <c r="BV7" s="66">
        <v>100</v>
      </c>
      <c r="BW7" s="66">
        <v>2.5000000000000001E-2</v>
      </c>
      <c r="BX7" s="37">
        <f t="shared" ref="BX7:BX9" si="1">ROUND(BQ7/BW7,0)</f>
        <v>33</v>
      </c>
      <c r="BY7" s="69">
        <f>(BQ7/0.3)</f>
        <v>2.7333333333333338</v>
      </c>
      <c r="BZ7" s="37">
        <v>3</v>
      </c>
      <c r="CA7" s="37">
        <v>3.3</v>
      </c>
      <c r="CB7" s="37">
        <v>1</v>
      </c>
      <c r="CC7" s="69">
        <v>0.33333299999999999</v>
      </c>
      <c r="CD7" s="69">
        <f t="shared" ref="CD7:CD9" si="2">(CB7-1)*CC7</f>
        <v>0</v>
      </c>
      <c r="CE7" s="69">
        <v>5</v>
      </c>
      <c r="CF7" s="69">
        <f t="shared" ref="CF7:CF9" si="3">(D7/5)</f>
        <v>0.8</v>
      </c>
      <c r="CG7" s="69">
        <v>6</v>
      </c>
      <c r="CH7" s="69">
        <f>CD7+CE7+BY7+CF7</f>
        <v>8.533333333333335</v>
      </c>
      <c r="CI7" s="70"/>
      <c r="CJ7" s="69">
        <f>ROUNDUP(CH7/6,1)</f>
        <v>1.5</v>
      </c>
      <c r="CK7" s="37"/>
      <c r="CM7" s="38"/>
    </row>
    <row r="8" spans="1:91" x14ac:dyDescent="0.2">
      <c r="A8" s="71">
        <v>2</v>
      </c>
      <c r="B8" s="72"/>
      <c r="C8" s="60">
        <v>1000</v>
      </c>
      <c r="D8" s="73">
        <v>15</v>
      </c>
      <c r="E8" s="37">
        <v>12</v>
      </c>
      <c r="F8" s="37"/>
      <c r="G8" s="37"/>
      <c r="H8" s="37"/>
      <c r="I8" s="37"/>
      <c r="J8" s="37">
        <v>1000</v>
      </c>
      <c r="K8" s="37">
        <v>15</v>
      </c>
      <c r="L8" s="37">
        <v>15</v>
      </c>
      <c r="M8" s="37">
        <v>0</v>
      </c>
      <c r="N8" s="37"/>
      <c r="O8" s="37">
        <v>5</v>
      </c>
      <c r="P8" s="74">
        <v>60</v>
      </c>
      <c r="Q8" s="65"/>
      <c r="R8" s="75"/>
      <c r="S8" s="36"/>
      <c r="T8" s="37"/>
      <c r="U8" s="37"/>
      <c r="V8" s="37"/>
      <c r="W8" s="37"/>
      <c r="X8" s="37"/>
      <c r="Y8" s="37"/>
      <c r="Z8" s="37"/>
      <c r="AA8" s="65"/>
      <c r="AB8" s="65"/>
      <c r="AC8" s="65"/>
      <c r="AD8" s="65"/>
      <c r="AE8" s="65"/>
      <c r="AF8" s="65"/>
      <c r="AG8" s="65"/>
      <c r="AH8" s="65"/>
      <c r="AI8" s="65"/>
      <c r="AJ8" s="65"/>
      <c r="AK8" s="65"/>
      <c r="AL8" s="65"/>
      <c r="AM8" s="65"/>
      <c r="AN8" s="65"/>
      <c r="AO8" s="65"/>
      <c r="AP8" s="65"/>
      <c r="AQ8" s="65"/>
      <c r="AR8" s="65"/>
      <c r="AS8" s="65"/>
      <c r="AT8" s="65"/>
      <c r="AU8" s="65"/>
      <c r="AV8" s="65"/>
      <c r="AW8" s="65"/>
      <c r="AX8" s="65"/>
      <c r="AY8" s="65"/>
      <c r="AZ8" s="65"/>
      <c r="BA8" s="65"/>
      <c r="BB8" s="65"/>
      <c r="BC8" s="65"/>
      <c r="BD8" s="65"/>
      <c r="BE8" s="65"/>
      <c r="BF8" s="65"/>
      <c r="BG8" s="65"/>
      <c r="BH8" s="65"/>
      <c r="BI8" s="65"/>
      <c r="BJ8" s="65"/>
      <c r="BK8" s="65"/>
      <c r="BL8" s="36">
        <f>(D8-M8)^2*TAN(RADIANS(P8/2))+O8*D8</f>
        <v>204.9038105676658</v>
      </c>
      <c r="BM8" s="37">
        <f t="shared" si="0"/>
        <v>204903.81056766579</v>
      </c>
      <c r="BN8" s="66">
        <v>7.8499999999999994E-6</v>
      </c>
      <c r="BO8" s="66">
        <f>ROUNDUP((BM8*BN8),2)</f>
        <v>1.61</v>
      </c>
      <c r="BP8" s="66">
        <f t="shared" ref="BP8:BP9" si="4">ROUNDUP(((BO8*0.2)+BO8),2)</f>
        <v>1.94</v>
      </c>
      <c r="BQ8" s="67">
        <f t="shared" ref="BQ8:BQ9" si="5">ROUNDUP(((BO8*0.3)+BO8),2)</f>
        <v>2.0999999999999996</v>
      </c>
      <c r="BR8" s="66">
        <f>ROUNDUP(((BP8*0.02)+BP8),2)</f>
        <v>1.98</v>
      </c>
      <c r="BS8" s="68">
        <f>ROUNDUP(((BP8*0.17)+BP8),2)</f>
        <v>2.2699999999999996</v>
      </c>
      <c r="BT8" s="37">
        <v>0.25</v>
      </c>
      <c r="BU8" s="66">
        <v>1000</v>
      </c>
      <c r="BV8" s="66">
        <v>100</v>
      </c>
      <c r="BW8" s="66">
        <v>2.4E-2</v>
      </c>
      <c r="BX8" s="37">
        <f t="shared" si="1"/>
        <v>88</v>
      </c>
      <c r="BY8" s="69">
        <f t="shared" ref="BY8:BY9" si="6">(BQ8/0.3)</f>
        <v>6.9999999999999991</v>
      </c>
      <c r="BZ8" s="37">
        <v>4</v>
      </c>
      <c r="CA8" s="37">
        <v>3.2</v>
      </c>
      <c r="CB8" s="37">
        <f>ROUNDUP(((D8-BZ8)/CA8)+1,0)</f>
        <v>5</v>
      </c>
      <c r="CC8" s="69">
        <v>0.33333299999999999</v>
      </c>
      <c r="CD8" s="69">
        <f t="shared" si="2"/>
        <v>1.333332</v>
      </c>
      <c r="CE8" s="69">
        <v>5</v>
      </c>
      <c r="CF8" s="69">
        <f t="shared" si="3"/>
        <v>3</v>
      </c>
      <c r="CG8" s="69">
        <v>6</v>
      </c>
      <c r="CH8" s="69">
        <f t="shared" ref="CH8:CH9" si="7">CD8+CE8+BY8+CF8</f>
        <v>16.333331999999999</v>
      </c>
      <c r="CI8" s="70"/>
      <c r="CJ8" s="69">
        <f t="shared" ref="CJ8:CJ9" si="8">ROUNDUP(CH8/6,1)</f>
        <v>2.8000000000000003</v>
      </c>
      <c r="CK8" s="37"/>
      <c r="CM8" s="38"/>
    </row>
    <row r="9" spans="1:91" x14ac:dyDescent="0.2">
      <c r="A9" s="71">
        <v>3</v>
      </c>
      <c r="B9" s="59"/>
      <c r="C9" s="60">
        <v>1000</v>
      </c>
      <c r="D9" s="73">
        <v>20</v>
      </c>
      <c r="E9" s="37"/>
      <c r="F9" s="37"/>
      <c r="G9" s="37"/>
      <c r="H9" s="37"/>
      <c r="I9" s="37"/>
      <c r="J9" s="37">
        <v>1000</v>
      </c>
      <c r="K9" s="37">
        <v>15</v>
      </c>
      <c r="L9" s="37">
        <v>15</v>
      </c>
      <c r="M9" s="37">
        <v>0</v>
      </c>
      <c r="N9" s="37"/>
      <c r="O9" s="37">
        <v>0</v>
      </c>
      <c r="P9" s="74">
        <v>50</v>
      </c>
      <c r="Q9" s="37"/>
      <c r="R9" s="38"/>
      <c r="S9" s="36"/>
      <c r="T9" s="37"/>
      <c r="U9" s="37"/>
      <c r="V9" s="37"/>
      <c r="W9" s="37"/>
      <c r="X9" s="37"/>
      <c r="Y9" s="37"/>
      <c r="Z9" s="37"/>
      <c r="AA9" s="37">
        <f>P9/2</f>
        <v>25</v>
      </c>
      <c r="AB9" s="37">
        <f>AD9*TAN(RADIANS(AA9))</f>
        <v>9.3261531630999723</v>
      </c>
      <c r="AC9" s="37"/>
      <c r="AD9" s="37">
        <f>D9</f>
        <v>20</v>
      </c>
      <c r="AE9" s="37"/>
      <c r="AF9" s="37"/>
      <c r="AG9" s="37">
        <f>O9*D9</f>
        <v>0</v>
      </c>
      <c r="AH9" s="37">
        <f>AB9+AB9+O9</f>
        <v>18.652306326199945</v>
      </c>
      <c r="AI9" s="37"/>
      <c r="AJ9" s="37">
        <f>O9</f>
        <v>0</v>
      </c>
      <c r="AK9" s="37">
        <f>D9</f>
        <v>20</v>
      </c>
      <c r="AL9" s="37"/>
      <c r="AM9" s="37"/>
      <c r="AN9" s="37">
        <f>AQ9*0.2</f>
        <v>37.304612652399889</v>
      </c>
      <c r="AO9" s="37"/>
      <c r="AP9" s="37"/>
      <c r="AQ9" s="37">
        <f>(AH9+AJ9)*AK9/2</f>
        <v>186.52306326199945</v>
      </c>
      <c r="AR9" s="37">
        <f>AQ9+AN9</f>
        <v>223.82767591439935</v>
      </c>
      <c r="AS9" s="37"/>
      <c r="AT9" s="37"/>
      <c r="AU9" s="37"/>
      <c r="AV9" s="37"/>
      <c r="AW9" s="37"/>
      <c r="AX9" s="37"/>
      <c r="AY9" s="37"/>
      <c r="AZ9" s="37"/>
      <c r="BA9" s="37"/>
      <c r="BB9" s="37"/>
      <c r="BC9" s="37"/>
      <c r="BD9" s="37"/>
      <c r="BE9" s="37"/>
      <c r="BF9" s="37"/>
      <c r="BG9" s="37"/>
      <c r="BH9" s="37"/>
      <c r="BI9" s="37"/>
      <c r="BJ9" s="37"/>
      <c r="BK9" s="37"/>
      <c r="BL9" s="36">
        <f>AQ9</f>
        <v>186.52306326199945</v>
      </c>
      <c r="BM9" s="37">
        <f t="shared" si="0"/>
        <v>186523.06326199946</v>
      </c>
      <c r="BN9" s="66">
        <v>7.8499999999999994E-6</v>
      </c>
      <c r="BO9" s="66">
        <f t="shared" ref="BO9" si="9">ROUNDUP((BM9*BN9),2)</f>
        <v>1.47</v>
      </c>
      <c r="BP9" s="66">
        <f t="shared" si="4"/>
        <v>1.77</v>
      </c>
      <c r="BQ9" s="67">
        <f t="shared" si="5"/>
        <v>1.92</v>
      </c>
      <c r="BR9" s="66">
        <f t="shared" ref="BR9" si="10">ROUNDUP(((BP9*0.02)+BP9),2)</f>
        <v>1.81</v>
      </c>
      <c r="BS9" s="68">
        <f t="shared" ref="BS9" si="11">ROUNDUP(((BP9*0.17)+BP9),2)</f>
        <v>2.0799999999999996</v>
      </c>
      <c r="BT9" s="37">
        <v>0.25</v>
      </c>
      <c r="BU9" s="66">
        <v>1000</v>
      </c>
      <c r="BV9" s="66">
        <v>100</v>
      </c>
      <c r="BW9" s="66">
        <v>2.4E-2</v>
      </c>
      <c r="BX9" s="37">
        <f t="shared" si="1"/>
        <v>80</v>
      </c>
      <c r="BY9" s="69">
        <f t="shared" si="6"/>
        <v>6.4</v>
      </c>
      <c r="BZ9" s="37">
        <v>4</v>
      </c>
      <c r="CA9" s="37">
        <v>3.2</v>
      </c>
      <c r="CB9" s="37">
        <f>ROUNDUP(((D9-BZ9)/CA9)+1,0)</f>
        <v>6</v>
      </c>
      <c r="CC9" s="69">
        <v>0.33333299999999999</v>
      </c>
      <c r="CD9" s="69">
        <f t="shared" si="2"/>
        <v>1.6666650000000001</v>
      </c>
      <c r="CE9" s="69">
        <v>5</v>
      </c>
      <c r="CF9" s="69">
        <f t="shared" si="3"/>
        <v>4</v>
      </c>
      <c r="CG9" s="69">
        <v>6</v>
      </c>
      <c r="CH9" s="69">
        <f t="shared" si="7"/>
        <v>17.066665</v>
      </c>
      <c r="CI9" s="70"/>
      <c r="CJ9" s="69">
        <f t="shared" si="8"/>
        <v>2.9</v>
      </c>
      <c r="CK9" s="37"/>
      <c r="CM9" s="38"/>
    </row>
  </sheetData>
  <autoFilter ref="A6:CG9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Dossier</vt:lpstr>
      <vt:lpstr>Fiche</vt:lpstr>
      <vt:lpstr>Calcul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2020-09-09T16:12:51Z</dcterms:created>
  <dcterms:modified xsi:type="dcterms:W3CDTF">2020-12-13T07:55:19Z</dcterms:modified>
</cp:coreProperties>
</file>