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drawings/drawing2.xml" ContentType="application/vnd.openxmlformats-officedocument.drawing+xml"/>
  <Override PartName="/xl/ink/ink3.xml" ContentType="application/inkml+xml"/>
  <Override PartName="/xl/ink/ink4.xml" ContentType="application/inkml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ltec6\Desktop\"/>
    </mc:Choice>
  </mc:AlternateContent>
  <xr:revisionPtr revIDLastSave="0" documentId="13_ncr:1_{F3F00989-DC60-4740-8B67-AE7F5F301418}" xr6:coauthVersionLast="45" xr6:coauthVersionMax="45" xr10:uidLastSave="{00000000-0000-0000-0000-000000000000}"/>
  <bookViews>
    <workbookView xWindow="-120" yWindow="-120" windowWidth="29040" windowHeight="15840" activeTab="3" xr2:uid="{D7B6A2D1-D381-47CC-8326-95EF9DE4580D}"/>
  </bookViews>
  <sheets>
    <sheet name="Échéancier" sheetId="6" r:id="rId1"/>
    <sheet name="Banque" sheetId="4" r:id="rId2"/>
    <sheet name="Créancier" sheetId="2" r:id="rId3"/>
    <sheet name="A payer" sheetId="9" r:id="rId4"/>
  </sheets>
  <externalReferences>
    <externalReference r:id="rId5"/>
  </externalReferences>
  <definedNames>
    <definedName name="_xlnm._FilterDatabase" localSheetId="3" hidden="1">'A payer'!$A$4:$K$17</definedName>
    <definedName name="_xlnm._FilterDatabase" localSheetId="0" hidden="1">Échéancier!$A$1:$L$328</definedName>
    <definedName name="Compte">Échéancier!$H:$H</definedName>
    <definedName name="Creancier">Échéancier!$E:$E</definedName>
    <definedName name="Date">Échéancier!$B:$B</definedName>
    <definedName name="DP">Échéancier!$I:$I</definedName>
    <definedName name="Echeance">Échéancier!$C:$C</definedName>
    <definedName name="Facture">Échéancier!$A:$A</definedName>
    <definedName name="Fournisseur">Échéancier!$D:$D</definedName>
    <definedName name="Manque">Échéancier!$J:$J</definedName>
    <definedName name="Paye">Échéancier!$G:$G</definedName>
    <definedName name="Rabais">Échéancier!$K:$K</definedName>
    <definedName name="Total">Échéancier!$F:$F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9" l="1"/>
  <c r="B18" i="9"/>
  <c r="C18" i="9"/>
  <c r="D18" i="9"/>
  <c r="E18" i="9"/>
  <c r="F18" i="9"/>
  <c r="G18" i="9"/>
  <c r="H18" i="9"/>
  <c r="I18" i="9"/>
  <c r="J18" i="9"/>
  <c r="K18" i="9"/>
  <c r="A19" i="9"/>
  <c r="B19" i="9"/>
  <c r="C19" i="9"/>
  <c r="D19" i="9"/>
  <c r="E19" i="9"/>
  <c r="F19" i="9"/>
  <c r="G19" i="9"/>
  <c r="H19" i="9"/>
  <c r="I19" i="9"/>
  <c r="J19" i="9"/>
  <c r="K19" i="9"/>
  <c r="A20" i="9"/>
  <c r="B20" i="9"/>
  <c r="C20" i="9"/>
  <c r="D20" i="9"/>
  <c r="E20" i="9"/>
  <c r="F20" i="9"/>
  <c r="G20" i="9"/>
  <c r="H20" i="9"/>
  <c r="I20" i="9"/>
  <c r="J20" i="9"/>
  <c r="K20" i="9"/>
  <c r="A21" i="9"/>
  <c r="B21" i="9"/>
  <c r="C21" i="9"/>
  <c r="D21" i="9"/>
  <c r="E21" i="9"/>
  <c r="F21" i="9"/>
  <c r="G21" i="9"/>
  <c r="H21" i="9"/>
  <c r="I21" i="9"/>
  <c r="J21" i="9"/>
  <c r="K21" i="9"/>
  <c r="A22" i="9"/>
  <c r="B22" i="9"/>
  <c r="C22" i="9"/>
  <c r="D22" i="9"/>
  <c r="E22" i="9"/>
  <c r="F22" i="9"/>
  <c r="G22" i="9"/>
  <c r="H22" i="9"/>
  <c r="I22" i="9"/>
  <c r="J22" i="9"/>
  <c r="K22" i="9"/>
  <c r="A23" i="9"/>
  <c r="B23" i="9"/>
  <c r="C23" i="9"/>
  <c r="D23" i="9"/>
  <c r="E23" i="9"/>
  <c r="F23" i="9"/>
  <c r="G23" i="9"/>
  <c r="H23" i="9"/>
  <c r="I23" i="9"/>
  <c r="J23" i="9"/>
  <c r="K23" i="9"/>
  <c r="A24" i="9"/>
  <c r="B24" i="9"/>
  <c r="C24" i="9"/>
  <c r="D24" i="9"/>
  <c r="E24" i="9"/>
  <c r="F24" i="9"/>
  <c r="G24" i="9"/>
  <c r="H24" i="9"/>
  <c r="I24" i="9"/>
  <c r="J24" i="9"/>
  <c r="K24" i="9"/>
  <c r="A25" i="9"/>
  <c r="B25" i="9"/>
  <c r="C25" i="9"/>
  <c r="D25" i="9"/>
  <c r="E25" i="9"/>
  <c r="F25" i="9"/>
  <c r="G25" i="9"/>
  <c r="H25" i="9"/>
  <c r="I25" i="9"/>
  <c r="J25" i="9"/>
  <c r="K25" i="9"/>
  <c r="A6" i="9" l="1"/>
  <c r="B6" i="9"/>
  <c r="C6" i="9"/>
  <c r="D6" i="9"/>
  <c r="E6" i="9"/>
  <c r="F6" i="9"/>
  <c r="G6" i="9"/>
  <c r="H6" i="9"/>
  <c r="I6" i="9"/>
  <c r="J6" i="9"/>
  <c r="A7" i="9"/>
  <c r="B7" i="9"/>
  <c r="C7" i="9"/>
  <c r="D7" i="9"/>
  <c r="E7" i="9"/>
  <c r="F7" i="9"/>
  <c r="G7" i="9"/>
  <c r="H7" i="9"/>
  <c r="I7" i="9"/>
  <c r="J7" i="9"/>
  <c r="K7" i="9"/>
  <c r="A8" i="9"/>
  <c r="B8" i="9"/>
  <c r="C8" i="9"/>
  <c r="D8" i="9"/>
  <c r="E8" i="9"/>
  <c r="F8" i="9"/>
  <c r="G8" i="9"/>
  <c r="H8" i="9"/>
  <c r="I8" i="9"/>
  <c r="J8" i="9"/>
  <c r="K8" i="9"/>
  <c r="A9" i="9"/>
  <c r="B9" i="9"/>
  <c r="C9" i="9"/>
  <c r="D9" i="9"/>
  <c r="E9" i="9"/>
  <c r="F9" i="9"/>
  <c r="G9" i="9"/>
  <c r="H9" i="9"/>
  <c r="I9" i="9"/>
  <c r="J9" i="9"/>
  <c r="A10" i="9"/>
  <c r="B10" i="9"/>
  <c r="C10" i="9"/>
  <c r="D10" i="9"/>
  <c r="E10" i="9"/>
  <c r="F10" i="9"/>
  <c r="G10" i="9"/>
  <c r="H10" i="9"/>
  <c r="I10" i="9"/>
  <c r="J10" i="9"/>
  <c r="K10" i="9"/>
  <c r="A11" i="9"/>
  <c r="B11" i="9"/>
  <c r="C11" i="9"/>
  <c r="D11" i="9"/>
  <c r="E11" i="9"/>
  <c r="F11" i="9"/>
  <c r="G11" i="9"/>
  <c r="H11" i="9"/>
  <c r="I11" i="9"/>
  <c r="J11" i="9"/>
  <c r="K11" i="9"/>
  <c r="A12" i="9"/>
  <c r="B12" i="9"/>
  <c r="C12" i="9"/>
  <c r="D12" i="9"/>
  <c r="E12" i="9"/>
  <c r="F12" i="9"/>
  <c r="G12" i="9"/>
  <c r="H12" i="9"/>
  <c r="I12" i="9"/>
  <c r="J12" i="9"/>
  <c r="A13" i="9"/>
  <c r="B13" i="9"/>
  <c r="C13" i="9"/>
  <c r="D13" i="9"/>
  <c r="E13" i="9"/>
  <c r="F13" i="9"/>
  <c r="G13" i="9"/>
  <c r="H13" i="9"/>
  <c r="I13" i="9"/>
  <c r="J13" i="9"/>
  <c r="K13" i="9"/>
  <c r="A14" i="9"/>
  <c r="B14" i="9"/>
  <c r="C14" i="9"/>
  <c r="D14" i="9"/>
  <c r="E14" i="9"/>
  <c r="F14" i="9"/>
  <c r="G14" i="9"/>
  <c r="H14" i="9"/>
  <c r="I14" i="9"/>
  <c r="J14" i="9"/>
  <c r="A15" i="9"/>
  <c r="B15" i="9"/>
  <c r="C15" i="9"/>
  <c r="D15" i="9"/>
  <c r="E15" i="9"/>
  <c r="F15" i="9"/>
  <c r="G15" i="9"/>
  <c r="H15" i="9"/>
  <c r="I15" i="9"/>
  <c r="J15" i="9"/>
  <c r="K15" i="9"/>
  <c r="A16" i="9"/>
  <c r="B16" i="9"/>
  <c r="C16" i="9"/>
  <c r="D16" i="9"/>
  <c r="E16" i="9"/>
  <c r="F16" i="9"/>
  <c r="G16" i="9"/>
  <c r="H16" i="9"/>
  <c r="I16" i="9"/>
  <c r="J16" i="9"/>
  <c r="K16" i="9"/>
  <c r="A17" i="9"/>
  <c r="B17" i="9"/>
  <c r="C17" i="9"/>
  <c r="D17" i="9"/>
  <c r="E17" i="9"/>
  <c r="F17" i="9"/>
  <c r="G17" i="9"/>
  <c r="H17" i="9"/>
  <c r="I17" i="9"/>
  <c r="J17" i="9"/>
  <c r="A5" i="9"/>
  <c r="F16" i="6"/>
  <c r="G18" i="6" l="1"/>
  <c r="B5" i="9" l="1"/>
  <c r="C5" i="9"/>
  <c r="D5" i="9"/>
  <c r="E5" i="9"/>
  <c r="F5" i="9"/>
  <c r="B3" i="9" s="1"/>
  <c r="G5" i="9"/>
  <c r="H5" i="9"/>
  <c r="I5" i="9"/>
  <c r="J5" i="9"/>
  <c r="K5" i="9"/>
  <c r="Q20" i="6" l="1"/>
  <c r="Q19" i="6" l="1"/>
  <c r="Q18" i="6"/>
  <c r="Q17" i="6"/>
  <c r="Q16" i="6"/>
  <c r="C18" i="6" l="1"/>
  <c r="D18" i="6"/>
  <c r="C19" i="6"/>
  <c r="C20" i="6"/>
  <c r="C21" i="6"/>
  <c r="D21" i="6"/>
  <c r="C22" i="6"/>
  <c r="D22" i="6"/>
  <c r="C23" i="6"/>
  <c r="D23" i="6"/>
  <c r="C24" i="6"/>
  <c r="D24" i="6"/>
  <c r="C25" i="6"/>
  <c r="D25" i="6"/>
  <c r="C26" i="6"/>
  <c r="D26" i="6"/>
  <c r="C27" i="6"/>
  <c r="D27" i="6"/>
  <c r="C28" i="6"/>
  <c r="D28" i="6"/>
  <c r="C29" i="6"/>
  <c r="D29" i="6"/>
  <c r="C30" i="6"/>
  <c r="D30" i="6"/>
  <c r="C31" i="6"/>
  <c r="D31" i="6"/>
  <c r="C32" i="6"/>
  <c r="D32" i="6"/>
  <c r="C33" i="6"/>
  <c r="D33" i="6"/>
  <c r="C34" i="6"/>
  <c r="D34" i="6"/>
  <c r="C35" i="6"/>
  <c r="D35" i="6"/>
  <c r="C36" i="6"/>
  <c r="D36" i="6"/>
  <c r="C37" i="6"/>
  <c r="D37" i="6"/>
  <c r="C38" i="6"/>
  <c r="D38" i="6"/>
  <c r="C39" i="6"/>
  <c r="D39" i="6"/>
  <c r="C40" i="6"/>
  <c r="D40" i="6"/>
  <c r="C41" i="6"/>
  <c r="D41" i="6"/>
  <c r="C42" i="6"/>
  <c r="D42" i="6"/>
  <c r="C43" i="6"/>
  <c r="D43" i="6"/>
  <c r="C44" i="6"/>
  <c r="D44" i="6"/>
  <c r="C45" i="6"/>
  <c r="D45" i="6"/>
  <c r="C46" i="6"/>
  <c r="D46" i="6"/>
  <c r="C47" i="6"/>
  <c r="D47" i="6"/>
  <c r="C48" i="6"/>
  <c r="D48" i="6"/>
  <c r="C49" i="6"/>
  <c r="D49" i="6"/>
  <c r="C50" i="6"/>
  <c r="D50" i="6"/>
  <c r="C51" i="6"/>
  <c r="D51" i="6"/>
  <c r="C52" i="6"/>
  <c r="D52" i="6"/>
  <c r="C53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4" i="6" l="1"/>
  <c r="D13" i="6"/>
  <c r="D12" i="6"/>
  <c r="D11" i="6"/>
  <c r="D10" i="6"/>
  <c r="D9" i="6"/>
  <c r="D8" i="6"/>
  <c r="D7" i="6"/>
  <c r="D6" i="6"/>
  <c r="D5" i="6"/>
  <c r="D4" i="6"/>
  <c r="D3" i="6"/>
  <c r="D2" i="6"/>
  <c r="K2" i="6" l="1"/>
  <c r="K3" i="6"/>
  <c r="K6" i="9" s="1"/>
  <c r="K4" i="6"/>
  <c r="K5" i="6"/>
  <c r="K6" i="6"/>
  <c r="K9" i="9" s="1"/>
  <c r="K7" i="6"/>
  <c r="K8" i="6"/>
  <c r="K9" i="6"/>
  <c r="K12" i="9" s="1"/>
  <c r="K10" i="6"/>
  <c r="K11" i="6"/>
  <c r="K14" i="9" s="1"/>
  <c r="K12" i="6"/>
  <c r="K13" i="6"/>
  <c r="K14" i="6"/>
  <c r="K17" i="9" s="1"/>
  <c r="D22" i="4" l="1"/>
  <c r="D23" i="4"/>
  <c r="D24" i="4"/>
  <c r="D25" i="4"/>
  <c r="D26" i="4"/>
  <c r="D27" i="4"/>
  <c r="D21" i="4"/>
  <c r="D5" i="4"/>
  <c r="D6" i="4"/>
  <c r="D7" i="4"/>
  <c r="D8" i="4"/>
  <c r="D9" i="4"/>
  <c r="D10" i="4"/>
  <c r="D11" i="4"/>
  <c r="D12" i="4"/>
  <c r="D14" i="4"/>
  <c r="D15" i="4"/>
  <c r="D16" i="4"/>
  <c r="D17" i="4"/>
  <c r="D18" i="4"/>
  <c r="D19" i="4"/>
  <c r="D20" i="4"/>
  <c r="D4" i="4"/>
  <c r="D290" i="6" l="1"/>
  <c r="D289" i="6"/>
  <c r="D288" i="6"/>
  <c r="D287" i="6"/>
  <c r="D286" i="6"/>
  <c r="D285" i="6"/>
  <c r="D284" i="6"/>
  <c r="D283" i="6"/>
  <c r="D282" i="6"/>
  <c r="D281" i="6"/>
  <c r="D280" i="6"/>
  <c r="D279" i="6"/>
  <c r="D278" i="6"/>
  <c r="D277" i="6"/>
  <c r="D276" i="6"/>
  <c r="D275" i="6"/>
  <c r="D274" i="6"/>
  <c r="D273" i="6"/>
  <c r="D272" i="6"/>
  <c r="D271" i="6"/>
  <c r="D270" i="6"/>
  <c r="D269" i="6"/>
  <c r="D268" i="6"/>
  <c r="D267" i="6"/>
  <c r="D266" i="6"/>
  <c r="D265" i="6"/>
  <c r="D264" i="6"/>
  <c r="D263" i="6"/>
  <c r="D262" i="6"/>
  <c r="D261" i="6"/>
  <c r="D260" i="6"/>
  <c r="D259" i="6"/>
  <c r="D258" i="6"/>
  <c r="D257" i="6"/>
  <c r="D256" i="6"/>
  <c r="D255" i="6"/>
  <c r="D254" i="6"/>
  <c r="D253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F18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E3" i="4"/>
  <c r="E4" i="4" s="1"/>
  <c r="D13" i="4" l="1"/>
  <c r="E5" i="4"/>
  <c r="E6" i="4" s="1"/>
  <c r="E7" i="4" s="1"/>
  <c r="E8" i="4" s="1"/>
  <c r="E9" i="4" s="1"/>
  <c r="E10" i="4" s="1"/>
  <c r="E11" i="4" s="1"/>
  <c r="E12" i="4" s="1"/>
  <c r="K16" i="6" l="1"/>
  <c r="F19" i="6" s="1"/>
  <c r="F20" i="6" s="1"/>
  <c r="E13" i="4"/>
  <c r="E14" i="4" s="1"/>
  <c r="E15" i="4" s="1"/>
  <c r="E16" i="4" s="1"/>
  <c r="E17" i="4" s="1"/>
  <c r="E18" i="4" s="1"/>
  <c r="E19" i="4" s="1"/>
  <c r="E20" i="4" s="1"/>
  <c r="E21" i="4" s="1"/>
  <c r="E22" i="4" s="1"/>
  <c r="E24" i="4" l="1"/>
  <c r="E23" i="4" l="1"/>
  <c r="E25" i="4" s="1"/>
  <c r="E26" i="4" s="1"/>
  <c r="E27" i="4" s="1"/>
</calcChain>
</file>

<file path=xl/sharedStrings.xml><?xml version="1.0" encoding="utf-8"?>
<sst xmlns="http://schemas.openxmlformats.org/spreadsheetml/2006/main" count="89" uniqueCount="46">
  <si>
    <t>N° FACTURE</t>
  </si>
  <si>
    <t xml:space="preserve">DATE FACTURE </t>
  </si>
  <si>
    <t>ECHEANCE</t>
  </si>
  <si>
    <t>FOURNISSEUR</t>
  </si>
  <si>
    <t>N° CREANCIER</t>
  </si>
  <si>
    <t>TOTAL TTC</t>
  </si>
  <si>
    <t>PAYE</t>
  </si>
  <si>
    <t>COMPTE</t>
  </si>
  <si>
    <t>DATE PAIEMENT</t>
  </si>
  <si>
    <t>19-000541</t>
  </si>
  <si>
    <t>19-000666</t>
  </si>
  <si>
    <t>Manque</t>
  </si>
  <si>
    <t xml:space="preserve">Rabais </t>
  </si>
  <si>
    <t>Solde</t>
  </si>
  <si>
    <t>Rabais</t>
  </si>
  <si>
    <t xml:space="preserve">Entrée </t>
  </si>
  <si>
    <t>Sortie</t>
  </si>
  <si>
    <t xml:space="preserve">Solde inital </t>
  </si>
  <si>
    <t>Induni AC1</t>
  </si>
  <si>
    <t>Date</t>
  </si>
  <si>
    <t>Mouvement</t>
  </si>
  <si>
    <t>Paiements</t>
  </si>
  <si>
    <t xml:space="preserve"> </t>
  </si>
  <si>
    <t>*NC9690018373</t>
  </si>
  <si>
    <t>Vérifié</t>
  </si>
  <si>
    <t>c</t>
  </si>
  <si>
    <t>v</t>
  </si>
  <si>
    <t>MAD</t>
  </si>
  <si>
    <t>CODE COULEURS:</t>
  </si>
  <si>
    <t>Corrigé</t>
  </si>
  <si>
    <t>Manque avis de débit</t>
  </si>
  <si>
    <t>N° factures à double</t>
  </si>
  <si>
    <t>MF</t>
  </si>
  <si>
    <t>Manque facture</t>
  </si>
  <si>
    <t>Total dû :</t>
  </si>
  <si>
    <t>FAP</t>
  </si>
  <si>
    <t>Facture à payer</t>
  </si>
  <si>
    <t>Important !! Macro active.
Réajuster les cellules, puis appuyer sur ctrl+m pour rafraîchir la page.
!!! Ne pas le faire sur les autres feuilles !!!</t>
  </si>
  <si>
    <t>Fournisseur 1</t>
  </si>
  <si>
    <t>Fournisseur 2</t>
  </si>
  <si>
    <t>Fournisseur 3</t>
  </si>
  <si>
    <t>Fournisseur 4</t>
  </si>
  <si>
    <t>Fournisseur 5</t>
  </si>
  <si>
    <t>Fournisseur 7</t>
  </si>
  <si>
    <t>Fournisseur 8</t>
  </si>
  <si>
    <t>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</si>
</sst>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#,##0.00\ &quot;CHF&quot;;[Red]\-#,##0.00\ &quot;CHF&quot;"/>
    <numFmt numFmtId="44" formatCode="_-* #,##0.00\ &quot;CHF&quot;_-;\-* #,##0.00\ &quot;CHF&quot;_-;_-* &quot;-&quot;??\ &quot;CHF&quot;_-;_-@_-"/>
    <numFmt numFmtId="164" formatCode="_-* #,##0.00\ [$CHF]_-;\-* #,##0.00\ [$CHF]_-;_-* &quot;-&quot;??\ [$CHF]_-;_-@_-"/>
    <numFmt numFmtId="165" formatCode="dd\.mm\.yyyy;@"/>
    <numFmt numFmtId="166" formatCode="#,##0.00\ &quot;CHF&quot;"/>
    <numFmt numFmtId="167" formatCode="dd/mm/yyyy;@"/>
    <numFmt numFmtId="168" formatCode="#,##0.00\ &quot;CHF&quot;;[Red]#,##0.00\ &quot;CHF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7C80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4" fontId="0" fillId="0" borderId="0" xfId="0" applyNumberFormat="1"/>
    <xf numFmtId="44" fontId="4" fillId="0" borderId="0" xfId="0" applyNumberFormat="1" applyFont="1"/>
    <xf numFmtId="44" fontId="5" fillId="0" borderId="0" xfId="0" applyNumberFormat="1" applyFont="1"/>
    <xf numFmtId="44" fontId="4" fillId="0" borderId="0" xfId="0" applyNumberFormat="1" applyFont="1" applyAlignment="1">
      <alignment horizontal="center"/>
    </xf>
    <xf numFmtId="44" fontId="5" fillId="0" borderId="0" xfId="0" applyNumberFormat="1" applyFont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165" fontId="2" fillId="0" borderId="1" xfId="1" applyNumberFormat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Border="1"/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8" fontId="2" fillId="0" borderId="0" xfId="1" applyNumberFormat="1" applyFont="1" applyBorder="1" applyAlignment="1">
      <alignment horizontal="right" vertical="center"/>
    </xf>
    <xf numFmtId="8" fontId="3" fillId="0" borderId="1" xfId="0" applyNumberFormat="1" applyFont="1" applyBorder="1" applyAlignment="1">
      <alignment horizontal="right" vertical="center"/>
    </xf>
    <xf numFmtId="8" fontId="3" fillId="0" borderId="0" xfId="0" applyNumberFormat="1" applyFont="1" applyBorder="1" applyAlignment="1">
      <alignment horizontal="right" vertical="center"/>
    </xf>
    <xf numFmtId="8" fontId="3" fillId="0" borderId="0" xfId="0" applyNumberFormat="1" applyFont="1" applyAlignment="1">
      <alignment horizontal="right" vertical="center"/>
    </xf>
    <xf numFmtId="8" fontId="2" fillId="0" borderId="1" xfId="1" applyNumberFormat="1" applyFont="1" applyBorder="1" applyAlignment="1">
      <alignment horizontal="right" vertical="center"/>
    </xf>
    <xf numFmtId="2" fontId="2" fillId="0" borderId="0" xfId="1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NumberFormat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2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7" fontId="2" fillId="0" borderId="2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166" fontId="2" fillId="0" borderId="2" xfId="1" applyNumberFormat="1" applyFont="1" applyBorder="1" applyAlignment="1">
      <alignment horizontal="left" vertical="center"/>
    </xf>
    <xf numFmtId="165" fontId="2" fillId="0" borderId="2" xfId="1" applyNumberFormat="1" applyFont="1" applyBorder="1" applyAlignment="1">
      <alignment horizontal="left" vertical="center"/>
    </xf>
    <xf numFmtId="167" fontId="3" fillId="0" borderId="0" xfId="0" applyNumberFormat="1" applyFont="1" applyBorder="1" applyAlignment="1">
      <alignment vertical="center"/>
    </xf>
    <xf numFmtId="166" fontId="3" fillId="0" borderId="0" xfId="0" applyNumberFormat="1" applyFont="1" applyBorder="1" applyAlignment="1">
      <alignment vertical="center"/>
    </xf>
    <xf numFmtId="2" fontId="2" fillId="0" borderId="2" xfId="1" applyNumberFormat="1" applyFont="1" applyBorder="1" applyAlignment="1">
      <alignment horizontal="right" vertical="center"/>
    </xf>
    <xf numFmtId="0" fontId="3" fillId="0" borderId="3" xfId="0" applyNumberFormat="1" applyFont="1" applyBorder="1" applyAlignment="1">
      <alignment horizontal="right" vertical="center"/>
    </xf>
    <xf numFmtId="168" fontId="2" fillId="0" borderId="2" xfId="1" applyNumberFormat="1" applyFont="1" applyBorder="1" applyAlignment="1">
      <alignment horizontal="right" vertical="center"/>
    </xf>
    <xf numFmtId="168" fontId="3" fillId="0" borderId="0" xfId="0" applyNumberFormat="1" applyFont="1" applyBorder="1" applyAlignment="1">
      <alignment horizontal="right" vertical="center"/>
    </xf>
    <xf numFmtId="0" fontId="8" fillId="8" borderId="0" xfId="0" applyFont="1" applyFill="1" applyBorder="1" applyAlignment="1">
      <alignment horizontal="right" vertical="center" shrinkToFit="1"/>
    </xf>
    <xf numFmtId="168" fontId="3" fillId="8" borderId="0" xfId="0" applyNumberFormat="1" applyFont="1" applyFill="1" applyBorder="1" applyAlignment="1">
      <alignment vertical="center" shrinkToFit="1"/>
    </xf>
    <xf numFmtId="167" fontId="3" fillId="0" borderId="0" xfId="0" applyNumberFormat="1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166" fontId="3" fillId="0" borderId="0" xfId="0" applyNumberFormat="1" applyFont="1" applyBorder="1" applyAlignment="1">
      <alignment vertical="center" shrinkToFit="1"/>
    </xf>
    <xf numFmtId="0" fontId="3" fillId="9" borderId="0" xfId="0" applyFont="1" applyFill="1" applyAlignment="1">
      <alignment horizontal="center" vertical="center"/>
    </xf>
    <xf numFmtId="168" fontId="3" fillId="0" borderId="0" xfId="0" applyNumberFormat="1" applyFont="1" applyBorder="1" applyAlignment="1">
      <alignment vertical="center"/>
    </xf>
    <xf numFmtId="167" fontId="3" fillId="0" borderId="3" xfId="0" applyNumberFormat="1" applyFont="1" applyBorder="1" applyAlignment="1">
      <alignment horizontal="right" vertical="center"/>
    </xf>
    <xf numFmtId="8" fontId="3" fillId="10" borderId="0" xfId="0" applyNumberFormat="1" applyFont="1" applyFill="1" applyBorder="1" applyAlignment="1">
      <alignment horizontal="right" vertical="center"/>
    </xf>
    <xf numFmtId="0" fontId="9" fillId="3" borderId="0" xfId="0" applyFont="1" applyFill="1" applyBorder="1" applyAlignment="1">
      <alignment horizontal="center" vertical="center" wrapText="1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 xr:uid="{78BC5F58-F3F7-4008-ADF8-42B264C21CB2}"/>
  </cellStyles>
  <dxfs count="8"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ustomXml" Target="../ink/ink4.xml"/><Relationship Id="rId2" Type="http://schemas.openxmlformats.org/officeDocument/2006/relationships/image" Target="../media/image1.png"/><Relationship Id="rId1" Type="http://schemas.openxmlformats.org/officeDocument/2006/relationships/customXml" Target="../ink/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1478534</xdr:colOff>
      <xdr:row>17</xdr:row>
      <xdr:rowOff>126360</xdr:rowOff>
    </xdr:from>
    <xdr:to>
      <xdr:col>5</xdr:col>
      <xdr:colOff>1516694</xdr:colOff>
      <xdr:row>17</xdr:row>
      <xdr:rowOff>161640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C2E7BB86-86E8-4D02-879B-C8A5D24DAC37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998C2E5-F327-41A3-AADB-27DE9422DC1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1478534</xdr:colOff>
      <xdr:row>17</xdr:row>
      <xdr:rowOff>126360</xdr:rowOff>
    </xdr:from>
    <xdr:ext cx="38160" cy="35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2982A17-D42F-4464-A2CD-D6C26FC87522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1271CBE-87F4-4321-A576-50AA58078E3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1478534</xdr:colOff>
      <xdr:row>7</xdr:row>
      <xdr:rowOff>126360</xdr:rowOff>
    </xdr:from>
    <xdr:to>
      <xdr:col>5</xdr:col>
      <xdr:colOff>1516694</xdr:colOff>
      <xdr:row>7</xdr:row>
      <xdr:rowOff>161640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88FDB70-21B0-4CED-B08B-FFBFFBC6B396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998C2E5-F327-41A3-AADB-27DE9422DC1D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twoCellAnchor>
  <xdr:oneCellAnchor>
    <xdr:from>
      <xdr:col>6</xdr:col>
      <xdr:colOff>1478534</xdr:colOff>
      <xdr:row>7</xdr:row>
      <xdr:rowOff>126360</xdr:rowOff>
    </xdr:from>
    <xdr:ext cx="38160" cy="35280"/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92E8531E-34A9-46EB-8F9A-9C5521DDE409}"/>
                </a:ext>
              </a:extLst>
            </xdr14:cNvPr>
            <xdr14:cNvContentPartPr/>
          </xdr14:nvContentPartPr>
          <xdr14:nvPr macro=""/>
          <xdr14:xfrm>
            <a:off x="9706320" y="27231789"/>
            <a:ext cx="38160" cy="35280"/>
          </xdr14:xfrm>
        </xdr:contentPart>
      </mc:Choice>
      <mc:Fallback xmlns=""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1271CBE-87F4-4321-A576-50AA58078E3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9697320" y="27222789"/>
              <a:ext cx="55800" cy="52920"/>
            </a:xfrm>
            <a:prstGeom prst="rect">
              <a:avLst/>
            </a:prstGeom>
          </xdr:spPr>
        </xdr:pic>
      </mc:Fallback>
    </mc:AlternateContent>
    <xdr:clientData/>
  </xdr:oneCellAnchor>
  <xdr:oneCellAnchor>
    <xdr:from>
      <xdr:col>0</xdr:col>
      <xdr:colOff>1905000</xdr:colOff>
      <xdr:row>17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FE1606A-3E19-4926-9D81-5B19C60D01D2}"/>
            </a:ext>
          </a:extLst>
        </xdr:cNvPr>
        <xdr:cNvSpPr txBox="1"/>
      </xdr:nvSpPr>
      <xdr:spPr>
        <a:xfrm>
          <a:off x="1905000" y="178593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xel/Desktop/Travail/Fryling%20SA/Cr&#233;anciers%20Fryling%20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chéancier"/>
      <sheetName val="Créanciers"/>
    </sheetNames>
    <sheetDataSet>
      <sheetData sheetId="0"/>
      <sheetData sheetId="1">
        <row r="1">
          <cell r="D1">
            <v>1</v>
          </cell>
          <cell r="E1" t="str">
            <v>SWISSCOM</v>
          </cell>
        </row>
        <row r="2">
          <cell r="D2">
            <v>2</v>
          </cell>
          <cell r="E2" t="str">
            <v>VAUDOISE ASSURANCE</v>
          </cell>
        </row>
        <row r="3">
          <cell r="D3">
            <v>3</v>
          </cell>
          <cell r="E3" t="str">
            <v xml:space="preserve">ETAT DE VAUD </v>
          </cell>
        </row>
        <row r="4">
          <cell r="D4">
            <v>4</v>
          </cell>
          <cell r="E4" t="str">
            <v>SERVICE NAVIGATION</v>
          </cell>
        </row>
        <row r="5">
          <cell r="D5">
            <v>5</v>
          </cell>
          <cell r="E5" t="str">
            <v xml:space="preserve">LAIK SA </v>
          </cell>
        </row>
        <row r="6">
          <cell r="D6">
            <v>6</v>
          </cell>
          <cell r="E6" t="str">
            <v xml:space="preserve">MK RIVIERA </v>
          </cell>
        </row>
        <row r="7">
          <cell r="D7">
            <v>7</v>
          </cell>
          <cell r="E7" t="str">
            <v>METALTEK</v>
          </cell>
        </row>
        <row r="8">
          <cell r="D8">
            <v>8</v>
          </cell>
          <cell r="E8" t="str">
            <v xml:space="preserve">AMBIANCE BÉTON </v>
          </cell>
        </row>
        <row r="9">
          <cell r="D9">
            <v>9</v>
          </cell>
          <cell r="E9" t="str">
            <v xml:space="preserve">DINIS PNEUS </v>
          </cell>
        </row>
        <row r="10">
          <cell r="D10">
            <v>10</v>
          </cell>
          <cell r="E10" t="str">
            <v xml:space="preserve">MEIER TOBLER </v>
          </cell>
        </row>
        <row r="11">
          <cell r="D11">
            <v>11</v>
          </cell>
          <cell r="E11" t="str">
            <v>DANIEL RIETHMANN</v>
          </cell>
        </row>
        <row r="12">
          <cell r="D12">
            <v>12</v>
          </cell>
          <cell r="E12" t="str">
            <v>FORTE REAL ESTATE SA</v>
          </cell>
        </row>
        <row r="13">
          <cell r="D13">
            <v>13</v>
          </cell>
          <cell r="E13" t="str">
            <v>CLEMENT MARTY SARL</v>
          </cell>
        </row>
        <row r="14">
          <cell r="D14">
            <v>14</v>
          </cell>
          <cell r="E14" t="str">
            <v>SOPHIE LANGEL</v>
          </cell>
        </row>
        <row r="15">
          <cell r="D15">
            <v>15</v>
          </cell>
          <cell r="E15" t="str">
            <v>GIPPA B+F</v>
          </cell>
        </row>
        <row r="16">
          <cell r="D16">
            <v>16</v>
          </cell>
          <cell r="E16" t="str">
            <v xml:space="preserve">BRIAUX PEINTURES </v>
          </cell>
        </row>
        <row r="17">
          <cell r="D17">
            <v>17</v>
          </cell>
          <cell r="E17" t="str">
            <v>EDIL CERAMIC</v>
          </cell>
        </row>
        <row r="18">
          <cell r="D18">
            <v>18</v>
          </cell>
          <cell r="E18" t="str">
            <v xml:space="preserve">CA CARRELAGE </v>
          </cell>
        </row>
        <row r="19">
          <cell r="D19">
            <v>19</v>
          </cell>
          <cell r="E19" t="str">
            <v>FIDEXPERT SA</v>
          </cell>
        </row>
        <row r="20">
          <cell r="D20">
            <v>20</v>
          </cell>
          <cell r="E20" t="str">
            <v>LE SANITAIRE MÜLLER</v>
          </cell>
        </row>
        <row r="21">
          <cell r="D21">
            <v>21</v>
          </cell>
          <cell r="E21" t="str">
            <v>H-P FORST REY</v>
          </cell>
        </row>
        <row r="22">
          <cell r="D22">
            <v>22</v>
          </cell>
          <cell r="E22" t="str">
            <v>COMMUNE DE MONTREUX</v>
          </cell>
        </row>
        <row r="23">
          <cell r="D23">
            <v>23</v>
          </cell>
          <cell r="E23" t="str">
            <v>WOLF ELECTRICITES SA</v>
          </cell>
        </row>
      </sheetData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1T11:32:10.40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4-21T11:32:10.45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8-28T09:43:03.43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08-28T09:43:03.431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0 0 3097,'106'91'1152,"-118"-90"-872,7 3-56,3-3-152,1-2-8,1 1-56,0 0-16,0 0-8,0-2-16,0 0-136,0 1-496,0-1 464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19F92-4957-48F3-B45E-6DBF60FF579E}">
  <sheetPr codeName="Feuil1">
    <pageSetUpPr fitToPage="1"/>
  </sheetPr>
  <dimension ref="A1:T333"/>
  <sheetViews>
    <sheetView zoomScale="55" zoomScaleNormal="55" workbookViewId="0">
      <pane ySplit="1" topLeftCell="A2" activePane="bottomLeft" state="frozen"/>
      <selection pane="bottomLeft" activeCell="H13" activeCellId="6" sqref="H4 H5 H7 H8 H10 H12 H13"/>
    </sheetView>
  </sheetViews>
  <sheetFormatPr baseColWidth="10" defaultColWidth="10.85546875" defaultRowHeight="26.25" x14ac:dyDescent="0.25"/>
  <cols>
    <col min="1" max="1" width="29.42578125" style="52" customWidth="1"/>
    <col min="2" max="2" width="25.42578125" style="18" customWidth="1"/>
    <col min="3" max="3" width="24.7109375" style="23" customWidth="1"/>
    <col min="4" max="4" width="40.42578125" style="18" bestFit="1" customWidth="1"/>
    <col min="5" max="5" width="34.7109375" style="18" bestFit="1" customWidth="1"/>
    <col min="6" max="6" width="33.5703125" style="44" bestFit="1" customWidth="1"/>
    <col min="7" max="7" width="39.140625" style="18" bestFit="1" customWidth="1"/>
    <col min="8" max="8" width="22.7109375" style="18" customWidth="1"/>
    <col min="9" max="9" width="33.5703125" style="23" customWidth="1"/>
    <col min="10" max="10" width="24.140625" style="18" customWidth="1"/>
    <col min="11" max="11" width="27.140625" style="44" bestFit="1" customWidth="1"/>
    <col min="12" max="12" width="14.7109375" style="27" customWidth="1"/>
    <col min="13" max="13" width="10.85546875" style="18"/>
    <col min="14" max="14" width="30.5703125" style="18" customWidth="1"/>
    <col min="15" max="15" width="9.140625" style="3" customWidth="1"/>
    <col min="16" max="16" width="38.140625" style="3" customWidth="1"/>
    <col min="17" max="17" width="13.5703125" style="3" customWidth="1"/>
    <col min="18" max="18" width="9.140625" style="3" customWidth="1"/>
    <col min="19" max="20" width="9" style="3" customWidth="1"/>
    <col min="21" max="16384" width="10.85546875" style="18"/>
  </cols>
  <sheetData>
    <row r="1" spans="1:20" x14ac:dyDescent="0.25">
      <c r="A1" s="46" t="s">
        <v>0</v>
      </c>
      <c r="B1" s="15" t="s">
        <v>1</v>
      </c>
      <c r="C1" s="16" t="s">
        <v>2</v>
      </c>
      <c r="D1" s="17" t="s">
        <v>3</v>
      </c>
      <c r="E1" s="17" t="s">
        <v>4</v>
      </c>
      <c r="F1" s="41" t="s">
        <v>5</v>
      </c>
      <c r="G1" s="17" t="s">
        <v>6</v>
      </c>
      <c r="H1" s="17" t="s">
        <v>7</v>
      </c>
      <c r="I1" s="16" t="s">
        <v>8</v>
      </c>
      <c r="J1" s="16" t="s">
        <v>11</v>
      </c>
      <c r="K1" s="45" t="s">
        <v>14</v>
      </c>
      <c r="L1" s="28" t="s">
        <v>24</v>
      </c>
    </row>
    <row r="2" spans="1:20" x14ac:dyDescent="0.25">
      <c r="A2" s="47" t="s">
        <v>9</v>
      </c>
      <c r="B2" s="19">
        <v>43605</v>
      </c>
      <c r="C2" s="19">
        <f t="shared" ref="C2:C14" si="0">IF(B2&lt;&gt;"",(B2+30),"")</f>
        <v>43635</v>
      </c>
      <c r="D2" s="34" t="str">
        <f>IF(E2="","",(VLOOKUP(E2,Créancier!A:B,2)))</f>
        <v>Fournisseur 1</v>
      </c>
      <c r="E2" s="35">
        <v>1</v>
      </c>
      <c r="F2" s="42">
        <v>1439.4</v>
      </c>
      <c r="G2" s="42">
        <v>1439</v>
      </c>
      <c r="H2" s="36" t="s">
        <v>45</v>
      </c>
      <c r="I2" s="20">
        <v>43683</v>
      </c>
      <c r="J2" s="40"/>
      <c r="K2" s="42">
        <f t="shared" ref="K2:K14" si="1">IF(G2&lt;&gt;0,F2-G2,0)</f>
        <v>0.40000000000009095</v>
      </c>
    </row>
    <row r="3" spans="1:20" x14ac:dyDescent="0.25">
      <c r="A3" s="48">
        <v>9350460764</v>
      </c>
      <c r="B3" s="19">
        <v>43614</v>
      </c>
      <c r="C3" s="19">
        <f t="shared" si="0"/>
        <v>43644</v>
      </c>
      <c r="D3" s="34" t="str">
        <f>IF(E3="","",(VLOOKUP(E3,Créancier!A:B,2)))</f>
        <v>Fournisseur 2</v>
      </c>
      <c r="E3" s="35">
        <v>2</v>
      </c>
      <c r="F3" s="42">
        <v>5578.35</v>
      </c>
      <c r="G3" s="42"/>
      <c r="H3" s="36"/>
      <c r="I3" s="20"/>
      <c r="J3" s="40"/>
      <c r="K3" s="42">
        <f t="shared" si="1"/>
        <v>0</v>
      </c>
    </row>
    <row r="4" spans="1:20" x14ac:dyDescent="0.25">
      <c r="A4" s="48">
        <v>9350464026</v>
      </c>
      <c r="B4" s="19">
        <v>43616</v>
      </c>
      <c r="C4" s="19">
        <f t="shared" si="0"/>
        <v>43646</v>
      </c>
      <c r="D4" s="34" t="str">
        <f>IF(E4="","",(VLOOKUP(E4,Créancier!A:B,2)))</f>
        <v>Fournisseur 3</v>
      </c>
      <c r="E4" s="35">
        <v>3</v>
      </c>
      <c r="F4" s="42">
        <v>450.25</v>
      </c>
      <c r="G4" s="42">
        <v>441.25</v>
      </c>
      <c r="H4" s="36" t="s">
        <v>45</v>
      </c>
      <c r="I4" s="20">
        <v>43683</v>
      </c>
      <c r="J4" s="40"/>
      <c r="K4" s="42">
        <f t="shared" si="1"/>
        <v>9</v>
      </c>
    </row>
    <row r="5" spans="1:20" x14ac:dyDescent="0.25">
      <c r="A5" s="48">
        <v>9350465682</v>
      </c>
      <c r="B5" s="19">
        <v>43621</v>
      </c>
      <c r="C5" s="19">
        <f t="shared" si="0"/>
        <v>43651</v>
      </c>
      <c r="D5" s="34" t="str">
        <f>IF(E5="","",(VLOOKUP(E5,Créancier!A:B,2)))</f>
        <v>Fournisseur 2</v>
      </c>
      <c r="E5" s="35">
        <v>2</v>
      </c>
      <c r="F5" s="42">
        <v>73.55</v>
      </c>
      <c r="G5" s="42">
        <v>72.650000000000006</v>
      </c>
      <c r="H5" s="36" t="s">
        <v>45</v>
      </c>
      <c r="I5" s="20">
        <v>43683</v>
      </c>
      <c r="J5" s="40"/>
      <c r="K5" s="42">
        <f t="shared" si="1"/>
        <v>0.89999999999999147</v>
      </c>
    </row>
    <row r="6" spans="1:20" x14ac:dyDescent="0.25">
      <c r="A6" s="48">
        <v>315252</v>
      </c>
      <c r="B6" s="19">
        <v>43633</v>
      </c>
      <c r="C6" s="19">
        <f t="shared" si="0"/>
        <v>43663</v>
      </c>
      <c r="D6" s="34" t="str">
        <f>IF(E6="","",(VLOOKUP(E6,Créancier!A:B,2)))</f>
        <v>Fournisseur 3</v>
      </c>
      <c r="E6" s="35">
        <v>3</v>
      </c>
      <c r="F6" s="42">
        <v>2819.3</v>
      </c>
      <c r="G6" s="42"/>
      <c r="H6" s="36"/>
      <c r="I6" s="20"/>
      <c r="J6" s="40"/>
      <c r="K6" s="42">
        <f t="shared" si="1"/>
        <v>0</v>
      </c>
    </row>
    <row r="7" spans="1:20" x14ac:dyDescent="0.25">
      <c r="A7" s="48">
        <v>315833</v>
      </c>
      <c r="B7" s="19">
        <v>43644</v>
      </c>
      <c r="C7" s="19">
        <f t="shared" si="0"/>
        <v>43674</v>
      </c>
      <c r="D7" s="34" t="str">
        <f>IF(E7="","",(VLOOKUP(E7,Créancier!A:B,2)))</f>
        <v>Fournisseur 3</v>
      </c>
      <c r="E7" s="35">
        <v>3</v>
      </c>
      <c r="F7" s="42">
        <v>1740.95</v>
      </c>
      <c r="G7" s="42">
        <v>1740.95</v>
      </c>
      <c r="H7" s="36" t="s">
        <v>45</v>
      </c>
      <c r="I7" s="20">
        <v>43683</v>
      </c>
      <c r="J7" s="40"/>
      <c r="K7" s="42">
        <f t="shared" si="1"/>
        <v>0</v>
      </c>
    </row>
    <row r="8" spans="1:20" x14ac:dyDescent="0.25">
      <c r="A8" s="48">
        <v>4058577570</v>
      </c>
      <c r="B8" s="19">
        <v>43644</v>
      </c>
      <c r="C8" s="19">
        <f t="shared" si="0"/>
        <v>43674</v>
      </c>
      <c r="D8" s="34" t="str">
        <f>IF(E8="","",(VLOOKUP(E8,Créancier!A:B,2)))</f>
        <v>Fournisseur 4</v>
      </c>
      <c r="E8" s="35">
        <v>4</v>
      </c>
      <c r="F8" s="42">
        <v>156.69999999999999</v>
      </c>
      <c r="G8" s="42">
        <v>156.69999999999999</v>
      </c>
      <c r="H8" s="36" t="s">
        <v>45</v>
      </c>
      <c r="I8" s="20">
        <v>43683</v>
      </c>
      <c r="J8" s="40"/>
      <c r="K8" s="42">
        <f t="shared" si="1"/>
        <v>0</v>
      </c>
    </row>
    <row r="9" spans="1:20" x14ac:dyDescent="0.25">
      <c r="A9" s="48">
        <v>9350480291</v>
      </c>
      <c r="B9" s="19">
        <v>43649</v>
      </c>
      <c r="C9" s="19">
        <f t="shared" si="0"/>
        <v>43679</v>
      </c>
      <c r="D9" s="34" t="str">
        <f>IF(E9="","",(VLOOKUP(E9,Créancier!A:B,2)))</f>
        <v>Fournisseur 2</v>
      </c>
      <c r="E9" s="35">
        <v>2</v>
      </c>
      <c r="F9" s="42">
        <v>310</v>
      </c>
      <c r="G9" s="42"/>
      <c r="H9" s="36"/>
      <c r="I9" s="20"/>
      <c r="J9" s="40"/>
      <c r="K9" s="42">
        <f t="shared" si="1"/>
        <v>0</v>
      </c>
    </row>
    <row r="10" spans="1:20" x14ac:dyDescent="0.25">
      <c r="A10" s="48">
        <v>9350480292</v>
      </c>
      <c r="B10" s="19">
        <v>43649</v>
      </c>
      <c r="C10" s="19">
        <f t="shared" si="0"/>
        <v>43679</v>
      </c>
      <c r="D10" s="34" t="str">
        <f>IF(E10="","",(VLOOKUP(E10,Créancier!A:B,2)))</f>
        <v>Fournisseur 5</v>
      </c>
      <c r="E10" s="35">
        <v>5</v>
      </c>
      <c r="F10" s="42">
        <v>169.55</v>
      </c>
      <c r="G10" s="42">
        <v>166</v>
      </c>
      <c r="H10" s="36" t="s">
        <v>45</v>
      </c>
      <c r="I10" s="20">
        <v>43683</v>
      </c>
      <c r="J10" s="40"/>
      <c r="K10" s="42">
        <f t="shared" si="1"/>
        <v>3.5500000000000114</v>
      </c>
    </row>
    <row r="11" spans="1:20" x14ac:dyDescent="0.25">
      <c r="A11" s="48">
        <v>9350481698</v>
      </c>
      <c r="B11" s="19">
        <v>43656</v>
      </c>
      <c r="C11" s="19">
        <f t="shared" si="0"/>
        <v>43686</v>
      </c>
      <c r="D11" s="34" t="str">
        <f>IF(E11="","",(VLOOKUP(E11,Créancier!A:B,2)))</f>
        <v>Fournisseur 7</v>
      </c>
      <c r="E11" s="35">
        <v>6</v>
      </c>
      <c r="F11" s="42">
        <v>573.4</v>
      </c>
      <c r="G11" s="42"/>
      <c r="H11" s="36"/>
      <c r="I11" s="20"/>
      <c r="J11" s="40"/>
      <c r="K11" s="42">
        <f t="shared" si="1"/>
        <v>0</v>
      </c>
    </row>
    <row r="12" spans="1:20" x14ac:dyDescent="0.25">
      <c r="A12" s="48">
        <v>9350482605</v>
      </c>
      <c r="B12" s="19">
        <v>43656</v>
      </c>
      <c r="C12" s="19">
        <f t="shared" si="0"/>
        <v>43686</v>
      </c>
      <c r="D12" s="34" t="str">
        <f>IF(E12="","",(VLOOKUP(E12,Créancier!A:B,2)))</f>
        <v>Fournisseur 2</v>
      </c>
      <c r="E12" s="35">
        <v>2</v>
      </c>
      <c r="F12" s="42">
        <v>1224.1500000000001</v>
      </c>
      <c r="G12" s="42">
        <v>1101.6500000000001</v>
      </c>
      <c r="H12" s="36" t="s">
        <v>45</v>
      </c>
      <c r="I12" s="20">
        <v>43683</v>
      </c>
      <c r="J12" s="40"/>
      <c r="K12" s="42">
        <f t="shared" si="1"/>
        <v>122.5</v>
      </c>
    </row>
    <row r="13" spans="1:20" x14ac:dyDescent="0.25">
      <c r="A13" s="48">
        <v>9350485183</v>
      </c>
      <c r="B13" s="19">
        <v>43663</v>
      </c>
      <c r="C13" s="19">
        <f t="shared" si="0"/>
        <v>43693</v>
      </c>
      <c r="D13" s="34" t="str">
        <f>IF(E13="","",(VLOOKUP(E13,Créancier!A:B,2)))</f>
        <v>Fournisseur 8</v>
      </c>
      <c r="E13" s="35">
        <v>7</v>
      </c>
      <c r="F13" s="42">
        <v>546.25</v>
      </c>
      <c r="G13" s="42">
        <v>535.29999999999995</v>
      </c>
      <c r="H13" s="36" t="s">
        <v>45</v>
      </c>
      <c r="I13" s="20">
        <v>43683</v>
      </c>
      <c r="J13" s="40"/>
      <c r="K13" s="42">
        <f t="shared" si="1"/>
        <v>10.950000000000045</v>
      </c>
    </row>
    <row r="14" spans="1:20" x14ac:dyDescent="0.25">
      <c r="A14" s="47" t="s">
        <v>10</v>
      </c>
      <c r="B14" s="19">
        <v>43662</v>
      </c>
      <c r="C14" s="19">
        <f t="shared" si="0"/>
        <v>43692</v>
      </c>
      <c r="D14" s="34" t="str">
        <f>IF(E14="","",(VLOOKUP(E14,Créancier!A:B,2)))</f>
        <v>Fournisseur 1</v>
      </c>
      <c r="E14" s="35">
        <v>1</v>
      </c>
      <c r="F14" s="42">
        <v>602.20000000000005</v>
      </c>
      <c r="G14" s="42"/>
      <c r="H14" s="36"/>
      <c r="I14" s="20"/>
      <c r="J14" s="40"/>
      <c r="K14" s="42">
        <f t="shared" si="1"/>
        <v>0</v>
      </c>
    </row>
    <row r="15" spans="1:20" s="1" customFormat="1" x14ac:dyDescent="0.4">
      <c r="A15" s="49"/>
      <c r="B15" s="32"/>
      <c r="C15" s="14"/>
      <c r="D15" s="33"/>
      <c r="E15" s="5"/>
      <c r="F15" s="43"/>
      <c r="G15" s="43"/>
      <c r="H15" s="6"/>
      <c r="I15" s="14"/>
      <c r="J15" s="31"/>
      <c r="K15" s="43"/>
      <c r="L15" s="3"/>
      <c r="O15" s="3"/>
    </row>
    <row r="16" spans="1:20" x14ac:dyDescent="0.4">
      <c r="A16" s="50"/>
      <c r="B16" s="37"/>
      <c r="C16" s="14"/>
      <c r="D16" s="33"/>
      <c r="E16" s="5"/>
      <c r="F16" s="43">
        <f>SUBTOTAL(9,F2:F14)</f>
        <v>15684.050000000001</v>
      </c>
      <c r="G16" s="57">
        <v>1</v>
      </c>
      <c r="H16" s="6"/>
      <c r="I16" s="22"/>
      <c r="J16" s="38"/>
      <c r="K16" s="43">
        <f>SUM(K2:K14)</f>
        <v>147.30000000000013</v>
      </c>
      <c r="N16" s="18" t="s">
        <v>28</v>
      </c>
      <c r="O16" s="29" t="s">
        <v>26</v>
      </c>
      <c r="P16" s="30" t="s">
        <v>24</v>
      </c>
      <c r="Q16" s="18">
        <f>COUNTIF(L:L,"v")</f>
        <v>0</v>
      </c>
      <c r="R16" s="27"/>
      <c r="S16" s="18"/>
      <c r="T16" s="27"/>
    </row>
    <row r="17" spans="1:17" x14ac:dyDescent="0.25">
      <c r="A17" s="50" t="s">
        <v>23</v>
      </c>
      <c r="B17" s="37"/>
      <c r="C17" s="22"/>
      <c r="D17" s="33"/>
      <c r="E17" s="5"/>
      <c r="F17" s="43"/>
      <c r="G17" s="57">
        <v>1</v>
      </c>
      <c r="H17" s="6"/>
      <c r="I17" s="22"/>
      <c r="J17" s="38"/>
      <c r="K17" s="43"/>
      <c r="O17" s="25" t="s">
        <v>25</v>
      </c>
      <c r="P17" s="2" t="s">
        <v>29</v>
      </c>
      <c r="Q17" s="18">
        <f>COUNTIF(L:L,"c")</f>
        <v>0</v>
      </c>
    </row>
    <row r="18" spans="1:17" x14ac:dyDescent="0.25">
      <c r="A18" s="50">
        <v>9690018374</v>
      </c>
      <c r="B18" s="37"/>
      <c r="C18" s="22" t="str">
        <f t="shared" ref="C18:C40" si="2">IF(B18&lt;&gt;"",(B18+30),"")</f>
        <v/>
      </c>
      <c r="D18" s="33" t="str">
        <f>IF(E18="","",(VLOOKUP(E18,Créancier!A:B,2)))</f>
        <v/>
      </c>
      <c r="E18" s="5"/>
      <c r="F18" s="43">
        <f>SUM(F16)</f>
        <v>15684.050000000001</v>
      </c>
      <c r="G18" s="6">
        <f>SUM(G2:G14)</f>
        <v>5653.5000000000009</v>
      </c>
      <c r="H18" s="6"/>
      <c r="I18" s="6"/>
      <c r="J18" s="38"/>
      <c r="K18" s="43"/>
      <c r="O18" s="26" t="s">
        <v>27</v>
      </c>
      <c r="P18" s="2" t="s">
        <v>30</v>
      </c>
      <c r="Q18" s="18">
        <f>COUNTIF(L:L,"mad")</f>
        <v>0</v>
      </c>
    </row>
    <row r="19" spans="1:17" x14ac:dyDescent="0.25">
      <c r="A19" s="50">
        <v>9690018375</v>
      </c>
      <c r="B19" s="37"/>
      <c r="C19" s="22" t="str">
        <f t="shared" si="2"/>
        <v/>
      </c>
      <c r="D19" s="33"/>
      <c r="E19" s="5" t="s">
        <v>12</v>
      </c>
      <c r="F19" s="43">
        <f>K16</f>
        <v>147.30000000000013</v>
      </c>
      <c r="G19" s="57">
        <v>1</v>
      </c>
      <c r="H19" s="6"/>
      <c r="I19" s="6"/>
      <c r="J19" s="38"/>
      <c r="K19" s="43"/>
      <c r="O19" s="56" t="s">
        <v>32</v>
      </c>
      <c r="P19" s="2" t="s">
        <v>33</v>
      </c>
      <c r="Q19" s="18">
        <f>COUNTIF(L:L,"mf")</f>
        <v>0</v>
      </c>
    </row>
    <row r="20" spans="1:17" x14ac:dyDescent="0.25">
      <c r="A20" s="50"/>
      <c r="B20" s="37"/>
      <c r="C20" s="22" t="str">
        <f t="shared" si="2"/>
        <v/>
      </c>
      <c r="D20" s="33"/>
      <c r="E20" s="5" t="s">
        <v>13</v>
      </c>
      <c r="F20" s="76">
        <f>F18-G18-F19</f>
        <v>9883.25</v>
      </c>
      <c r="G20" s="57">
        <v>1</v>
      </c>
      <c r="H20" s="6"/>
      <c r="I20" s="6"/>
      <c r="J20" s="38"/>
      <c r="K20" s="43"/>
      <c r="O20" s="73" t="s">
        <v>35</v>
      </c>
      <c r="P20" s="2" t="s">
        <v>36</v>
      </c>
      <c r="Q20" s="18">
        <f>COUNTIF(L:L,"fap")</f>
        <v>0</v>
      </c>
    </row>
    <row r="21" spans="1:17" x14ac:dyDescent="0.25">
      <c r="A21" s="50"/>
      <c r="B21" s="37"/>
      <c r="C21" s="22" t="str">
        <f t="shared" si="2"/>
        <v/>
      </c>
      <c r="D21" s="33" t="str">
        <f>IF(E21="","",(VLOOKUP(E21,Créancier!A:B,2)))</f>
        <v/>
      </c>
      <c r="E21" s="5"/>
      <c r="F21" s="43"/>
      <c r="G21" s="6"/>
      <c r="H21" s="6"/>
      <c r="I21" s="6"/>
      <c r="J21" s="38"/>
      <c r="K21" s="43"/>
      <c r="O21" s="55"/>
      <c r="P21" s="2" t="s">
        <v>31</v>
      </c>
    </row>
    <row r="22" spans="1:17" x14ac:dyDescent="0.25">
      <c r="A22" s="50"/>
      <c r="B22" s="37"/>
      <c r="C22" s="22" t="str">
        <f>IF(B22&lt;&gt;"",(B22+30),"")</f>
        <v/>
      </c>
      <c r="D22" s="33" t="str">
        <f>IF(E22="","",(VLOOKUP(E22,Créancier!A:B,2)))</f>
        <v/>
      </c>
      <c r="E22" s="5"/>
      <c r="F22" s="43"/>
      <c r="G22" s="6"/>
      <c r="H22" s="6"/>
      <c r="I22" s="6"/>
      <c r="J22" s="38"/>
      <c r="K22" s="43"/>
    </row>
    <row r="23" spans="1:17" x14ac:dyDescent="0.25">
      <c r="A23" s="50"/>
      <c r="B23" s="37"/>
      <c r="C23" s="22" t="str">
        <f t="shared" si="2"/>
        <v/>
      </c>
      <c r="D23" s="33" t="str">
        <f>IF(E23="","",(VLOOKUP(E23,Créancier!A:B,2)))</f>
        <v/>
      </c>
      <c r="E23" s="5"/>
      <c r="F23" s="43"/>
      <c r="G23" s="6"/>
      <c r="H23" s="6"/>
      <c r="I23" s="6"/>
      <c r="J23" s="38"/>
      <c r="K23" s="43"/>
    </row>
    <row r="24" spans="1:17" x14ac:dyDescent="0.25">
      <c r="A24" s="51"/>
      <c r="B24" s="37"/>
      <c r="C24" s="22" t="str">
        <f t="shared" si="2"/>
        <v/>
      </c>
      <c r="D24" s="33" t="str">
        <f>IF(E24="","",(VLOOKUP(E24,Créancier!A:B,2)))</f>
        <v/>
      </c>
      <c r="E24" s="5"/>
      <c r="F24" s="43"/>
      <c r="G24" s="6"/>
      <c r="H24" s="6"/>
      <c r="I24" s="6"/>
      <c r="J24" s="38"/>
      <c r="K24" s="43"/>
    </row>
    <row r="25" spans="1:17" x14ac:dyDescent="0.25">
      <c r="A25" s="51"/>
      <c r="B25" s="37"/>
      <c r="C25" s="22" t="str">
        <f t="shared" si="2"/>
        <v/>
      </c>
      <c r="D25" s="33" t="str">
        <f>IF(E25="","",(VLOOKUP(E25,Créancier!A:B,2)))</f>
        <v/>
      </c>
      <c r="E25" s="5"/>
      <c r="F25" s="43"/>
      <c r="G25" s="6"/>
      <c r="H25" s="6"/>
      <c r="I25" s="6"/>
      <c r="J25" s="38"/>
      <c r="K25" s="43"/>
    </row>
    <row r="26" spans="1:17" x14ac:dyDescent="0.25">
      <c r="A26" s="51"/>
      <c r="B26" s="37"/>
      <c r="C26" s="22" t="str">
        <f t="shared" si="2"/>
        <v/>
      </c>
      <c r="D26" s="33" t="str">
        <f>IF(E26="","",(VLOOKUP(E26,Créancier!A:B,2)))</f>
        <v/>
      </c>
      <c r="E26" s="5"/>
      <c r="F26" s="43"/>
      <c r="G26" s="6"/>
      <c r="H26" s="6"/>
      <c r="I26" s="6"/>
      <c r="J26" s="38"/>
      <c r="K26" s="43"/>
    </row>
    <row r="27" spans="1:17" x14ac:dyDescent="0.25">
      <c r="A27" s="51"/>
      <c r="B27" s="37"/>
      <c r="C27" s="22" t="str">
        <f t="shared" si="2"/>
        <v/>
      </c>
      <c r="D27" s="33" t="str">
        <f>IF(E27="","",(VLOOKUP(E27,Créancier!A:B,2)))</f>
        <v/>
      </c>
      <c r="E27" s="5"/>
      <c r="F27" s="43"/>
      <c r="G27" s="6"/>
      <c r="H27" s="6"/>
      <c r="I27" s="6"/>
      <c r="J27" s="38"/>
      <c r="K27" s="43"/>
    </row>
    <row r="28" spans="1:17" x14ac:dyDescent="0.25">
      <c r="A28" s="51"/>
      <c r="B28" s="38"/>
      <c r="C28" s="22" t="str">
        <f t="shared" si="2"/>
        <v/>
      </c>
      <c r="D28" s="33" t="str">
        <f>IF(E28="","",(VLOOKUP(E28,Créancier!A:B,2)))</f>
        <v/>
      </c>
      <c r="E28" s="38"/>
      <c r="F28" s="43"/>
      <c r="G28" s="38"/>
      <c r="H28" s="38"/>
      <c r="I28" s="39"/>
      <c r="J28" s="38"/>
      <c r="K28" s="43"/>
    </row>
    <row r="29" spans="1:17" x14ac:dyDescent="0.25">
      <c r="A29" s="51"/>
      <c r="B29" s="38"/>
      <c r="C29" s="22" t="str">
        <f t="shared" si="2"/>
        <v/>
      </c>
      <c r="D29" s="33" t="str">
        <f>IF(E29="","",(VLOOKUP(E29,Créancier!A:B,2)))</f>
        <v/>
      </c>
      <c r="E29" s="38"/>
      <c r="F29" s="43"/>
      <c r="G29" s="38"/>
      <c r="H29" s="38"/>
      <c r="I29" s="39"/>
      <c r="J29" s="38"/>
      <c r="K29" s="43"/>
    </row>
    <row r="30" spans="1:17" x14ac:dyDescent="0.25">
      <c r="A30" s="51"/>
      <c r="B30" s="38"/>
      <c r="C30" s="22" t="str">
        <f t="shared" si="2"/>
        <v/>
      </c>
      <c r="D30" s="33" t="str">
        <f>IF(E30="","",(VLOOKUP(E30,Créancier!A:B,2)))</f>
        <v/>
      </c>
      <c r="E30" s="38"/>
      <c r="F30" s="43"/>
      <c r="G30" s="38"/>
      <c r="H30" s="38"/>
      <c r="I30" s="39"/>
      <c r="J30" s="38"/>
      <c r="K30" s="43"/>
    </row>
    <row r="31" spans="1:17" x14ac:dyDescent="0.25">
      <c r="A31" s="51"/>
      <c r="B31" s="38"/>
      <c r="C31" s="22" t="str">
        <f t="shared" si="2"/>
        <v/>
      </c>
      <c r="D31" s="33" t="str">
        <f>IF(E31="","",(VLOOKUP(E31,Créancier!A:B,2)))</f>
        <v/>
      </c>
      <c r="E31" s="38"/>
      <c r="F31" s="43"/>
      <c r="G31" s="38"/>
      <c r="H31" s="38"/>
      <c r="I31" s="39"/>
      <c r="J31" s="38"/>
      <c r="K31" s="43"/>
    </row>
    <row r="32" spans="1:17" x14ac:dyDescent="0.25">
      <c r="A32" s="51"/>
      <c r="B32" s="38"/>
      <c r="C32" s="22" t="str">
        <f t="shared" si="2"/>
        <v/>
      </c>
      <c r="D32" s="33" t="str">
        <f>IF(E32="","",(VLOOKUP(E32,Créancier!A:B,2)))</f>
        <v/>
      </c>
      <c r="E32" s="38"/>
      <c r="F32" s="43"/>
      <c r="G32" s="38"/>
      <c r="H32" s="38"/>
      <c r="I32" s="39"/>
      <c r="J32" s="38"/>
      <c r="K32" s="43"/>
    </row>
    <row r="33" spans="1:11" x14ac:dyDescent="0.25">
      <c r="A33" s="51"/>
      <c r="B33" s="38"/>
      <c r="C33" s="22" t="str">
        <f t="shared" si="2"/>
        <v/>
      </c>
      <c r="D33" s="33" t="str">
        <f>IF(E33="","",(VLOOKUP(E33,Créancier!A:B,2)))</f>
        <v/>
      </c>
      <c r="E33" s="38"/>
      <c r="F33" s="43"/>
      <c r="G33" s="38"/>
      <c r="H33" s="38"/>
      <c r="I33" s="39"/>
      <c r="J33" s="38"/>
      <c r="K33" s="43"/>
    </row>
    <row r="34" spans="1:11" x14ac:dyDescent="0.25">
      <c r="A34" s="51"/>
      <c r="B34" s="38"/>
      <c r="C34" s="22" t="str">
        <f t="shared" si="2"/>
        <v/>
      </c>
      <c r="D34" s="33" t="str">
        <f>IF(E34="","",(VLOOKUP(E34,Créancier!A:B,2)))</f>
        <v/>
      </c>
      <c r="E34" s="38"/>
      <c r="F34" s="43"/>
      <c r="G34" s="38"/>
      <c r="H34" s="38"/>
      <c r="I34" s="39"/>
      <c r="J34" s="38"/>
      <c r="K34" s="43"/>
    </row>
    <row r="35" spans="1:11" x14ac:dyDescent="0.25">
      <c r="A35" s="51"/>
      <c r="B35" s="38"/>
      <c r="C35" s="22" t="str">
        <f t="shared" si="2"/>
        <v/>
      </c>
      <c r="D35" s="33" t="str">
        <f>IF(E35="","",(VLOOKUP(E35,Créancier!A:B,2)))</f>
        <v/>
      </c>
      <c r="E35" s="38"/>
      <c r="F35" s="43"/>
      <c r="G35" s="38"/>
      <c r="H35" s="38"/>
      <c r="I35" s="39"/>
      <c r="J35" s="38"/>
      <c r="K35" s="43"/>
    </row>
    <row r="36" spans="1:11" x14ac:dyDescent="0.25">
      <c r="A36" s="51"/>
      <c r="B36" s="38"/>
      <c r="C36" s="22" t="str">
        <f t="shared" si="2"/>
        <v/>
      </c>
      <c r="D36" s="33" t="str">
        <f>IF(E36="","",(VLOOKUP(E36,Créancier!A:B,2)))</f>
        <v/>
      </c>
      <c r="E36" s="38"/>
      <c r="F36" s="43"/>
      <c r="G36" s="38"/>
      <c r="H36" s="38"/>
      <c r="I36" s="39"/>
      <c r="J36" s="38"/>
      <c r="K36" s="43"/>
    </row>
    <row r="37" spans="1:11" x14ac:dyDescent="0.25">
      <c r="A37" s="51"/>
      <c r="B37" s="38"/>
      <c r="C37" s="22" t="str">
        <f t="shared" si="2"/>
        <v/>
      </c>
      <c r="D37" s="33" t="str">
        <f>IF(E37="","",(VLOOKUP(E37,Créancier!A:B,2)))</f>
        <v/>
      </c>
      <c r="E37" s="38"/>
      <c r="F37" s="43"/>
      <c r="G37" s="38"/>
      <c r="H37" s="38"/>
      <c r="I37" s="39"/>
      <c r="J37" s="38"/>
      <c r="K37" s="43"/>
    </row>
    <row r="38" spans="1:11" x14ac:dyDescent="0.25">
      <c r="A38" s="51"/>
      <c r="B38" s="38"/>
      <c r="C38" s="22" t="str">
        <f t="shared" si="2"/>
        <v/>
      </c>
      <c r="D38" s="33" t="str">
        <f>IF(E38="","",(VLOOKUP(E38,Créancier!A:B,2)))</f>
        <v/>
      </c>
      <c r="E38" s="38"/>
      <c r="F38" s="43"/>
      <c r="G38" s="38"/>
      <c r="H38" s="38"/>
      <c r="I38" s="39"/>
      <c r="J38" s="38"/>
      <c r="K38" s="43"/>
    </row>
    <row r="39" spans="1:11" x14ac:dyDescent="0.25">
      <c r="A39" s="51"/>
      <c r="B39" s="38"/>
      <c r="C39" s="22" t="str">
        <f t="shared" si="2"/>
        <v/>
      </c>
      <c r="D39" s="33" t="str">
        <f>IF(E39="","",(VLOOKUP(E39,Créancier!A:B,2)))</f>
        <v/>
      </c>
      <c r="E39" s="38"/>
      <c r="F39" s="43"/>
      <c r="G39" s="38"/>
      <c r="H39" s="38"/>
      <c r="I39" s="39"/>
      <c r="J39" s="38"/>
      <c r="K39" s="43"/>
    </row>
    <row r="40" spans="1:11" x14ac:dyDescent="0.25">
      <c r="A40" s="51"/>
      <c r="B40" s="38"/>
      <c r="C40" s="22" t="str">
        <f t="shared" si="2"/>
        <v/>
      </c>
      <c r="D40" s="33" t="str">
        <f>IF(E40="","",(VLOOKUP(E40,Créancier!A:B,2)))</f>
        <v/>
      </c>
      <c r="E40" s="38"/>
      <c r="F40" s="43"/>
      <c r="G40" s="38"/>
      <c r="H40" s="38"/>
      <c r="I40" s="39"/>
      <c r="J40" s="38"/>
      <c r="K40" s="43"/>
    </row>
    <row r="41" spans="1:11" x14ac:dyDescent="0.25">
      <c r="A41" s="51"/>
      <c r="B41" s="38"/>
      <c r="C41" s="22" t="str">
        <f t="shared" ref="C41:C53" si="3">IF(B41&lt;&gt;"",(B41+30),"")</f>
        <v/>
      </c>
      <c r="D41" s="33" t="str">
        <f>IF(E41="","",(VLOOKUP(E41,Créancier!A:B,2)))</f>
        <v/>
      </c>
      <c r="E41" s="38"/>
      <c r="F41" s="43"/>
      <c r="G41" s="38"/>
      <c r="H41" s="38"/>
      <c r="I41" s="39"/>
      <c r="J41" s="38"/>
      <c r="K41" s="43"/>
    </row>
    <row r="42" spans="1:11" x14ac:dyDescent="0.25">
      <c r="A42" s="51"/>
      <c r="B42" s="38"/>
      <c r="C42" s="22" t="str">
        <f t="shared" si="3"/>
        <v/>
      </c>
      <c r="D42" s="33" t="str">
        <f>IF(E42="","",(VLOOKUP(E42,Créancier!A:B,2)))</f>
        <v/>
      </c>
      <c r="E42" s="38"/>
      <c r="F42" s="43"/>
      <c r="G42" s="38"/>
      <c r="H42" s="38"/>
      <c r="I42" s="39"/>
      <c r="J42" s="38"/>
      <c r="K42" s="43"/>
    </row>
    <row r="43" spans="1:11" x14ac:dyDescent="0.25">
      <c r="A43" s="51"/>
      <c r="B43" s="38"/>
      <c r="C43" s="22" t="str">
        <f t="shared" si="3"/>
        <v/>
      </c>
      <c r="D43" s="33" t="str">
        <f>IF(E43="","",(VLOOKUP(E43,Créancier!A:B,2)))</f>
        <v/>
      </c>
      <c r="E43" s="38"/>
      <c r="F43" s="43"/>
      <c r="G43" s="38"/>
      <c r="H43" s="38"/>
      <c r="I43" s="39"/>
      <c r="J43" s="38"/>
      <c r="K43" s="43"/>
    </row>
    <row r="44" spans="1:11" x14ac:dyDescent="0.25">
      <c r="A44" s="51"/>
      <c r="B44" s="38"/>
      <c r="C44" s="22" t="str">
        <f t="shared" si="3"/>
        <v/>
      </c>
      <c r="D44" s="33" t="str">
        <f>IF(E44="","",(VLOOKUP(E44,Créancier!A:B,2)))</f>
        <v/>
      </c>
      <c r="E44" s="38"/>
      <c r="F44" s="43"/>
      <c r="G44" s="38"/>
      <c r="H44" s="38"/>
      <c r="I44" s="39"/>
      <c r="J44" s="38"/>
      <c r="K44" s="43"/>
    </row>
    <row r="45" spans="1:11" x14ac:dyDescent="0.25">
      <c r="A45" s="51"/>
      <c r="B45" s="38"/>
      <c r="C45" s="22" t="str">
        <f t="shared" si="3"/>
        <v/>
      </c>
      <c r="D45" s="33" t="str">
        <f>IF(E45="","",(VLOOKUP(E45,Créancier!A:B,2)))</f>
        <v/>
      </c>
      <c r="E45" s="38"/>
      <c r="F45" s="43"/>
      <c r="G45" s="38"/>
      <c r="H45" s="38"/>
      <c r="I45" s="39"/>
      <c r="J45" s="38"/>
      <c r="K45" s="43"/>
    </row>
    <row r="46" spans="1:11" x14ac:dyDescent="0.25">
      <c r="A46" s="51"/>
      <c r="B46" s="38"/>
      <c r="C46" s="22" t="str">
        <f t="shared" si="3"/>
        <v/>
      </c>
      <c r="D46" s="33" t="str">
        <f>IF(E46="","",(VLOOKUP(E46,Créancier!A:B,2)))</f>
        <v/>
      </c>
      <c r="E46" s="38"/>
      <c r="F46" s="43"/>
      <c r="G46" s="38"/>
      <c r="H46" s="38"/>
      <c r="I46" s="39"/>
      <c r="J46" s="38"/>
      <c r="K46" s="43"/>
    </row>
    <row r="47" spans="1:11" x14ac:dyDescent="0.25">
      <c r="A47" s="51"/>
      <c r="B47" s="38"/>
      <c r="C47" s="22" t="str">
        <f t="shared" si="3"/>
        <v/>
      </c>
      <c r="D47" s="33" t="str">
        <f>IF(E47="","",(VLOOKUP(E47,Créancier!A:B,2)))</f>
        <v/>
      </c>
      <c r="E47" s="38"/>
      <c r="F47" s="43"/>
      <c r="G47" s="38"/>
      <c r="H47" s="38"/>
      <c r="I47" s="39"/>
      <c r="J47" s="38"/>
      <c r="K47" s="43"/>
    </row>
    <row r="48" spans="1:11" x14ac:dyDescent="0.25">
      <c r="A48" s="51"/>
      <c r="B48" s="38"/>
      <c r="C48" s="22" t="str">
        <f t="shared" si="3"/>
        <v/>
      </c>
      <c r="D48" s="33" t="str">
        <f>IF(E48="","",(VLOOKUP(E48,Créancier!A:B,2)))</f>
        <v/>
      </c>
      <c r="E48" s="38"/>
      <c r="F48" s="43"/>
      <c r="G48" s="38"/>
      <c r="H48" s="38"/>
      <c r="I48" s="39"/>
      <c r="J48" s="38"/>
      <c r="K48" s="43"/>
    </row>
    <row r="49" spans="1:11" x14ac:dyDescent="0.25">
      <c r="A49" s="51"/>
      <c r="B49" s="38"/>
      <c r="C49" s="22" t="str">
        <f t="shared" si="3"/>
        <v/>
      </c>
      <c r="D49" s="33" t="str">
        <f>IF(E49="","",(VLOOKUP(E49,Créancier!A:B,2)))</f>
        <v/>
      </c>
      <c r="E49" s="38"/>
      <c r="F49" s="43"/>
      <c r="G49" s="38"/>
      <c r="H49" s="38"/>
      <c r="I49" s="39"/>
      <c r="J49" s="38"/>
      <c r="K49" s="43"/>
    </row>
    <row r="50" spans="1:11" x14ac:dyDescent="0.25">
      <c r="A50" s="51"/>
      <c r="B50" s="38"/>
      <c r="C50" s="22" t="str">
        <f t="shared" si="3"/>
        <v/>
      </c>
      <c r="D50" s="33" t="str">
        <f>IF(E50="","",(VLOOKUP(E50,Créancier!A:B,2)))</f>
        <v/>
      </c>
      <c r="E50" s="38"/>
      <c r="F50" s="43"/>
      <c r="G50" s="38"/>
      <c r="H50" s="38"/>
      <c r="I50" s="39"/>
      <c r="J50" s="38"/>
      <c r="K50" s="43"/>
    </row>
    <row r="51" spans="1:11" x14ac:dyDescent="0.25">
      <c r="A51" s="51"/>
      <c r="B51" s="38"/>
      <c r="C51" s="22" t="str">
        <f t="shared" si="3"/>
        <v/>
      </c>
      <c r="D51" s="33" t="str">
        <f>IF(E51="","",(VLOOKUP(E51,Créancier!A:B,2)))</f>
        <v/>
      </c>
      <c r="E51" s="38"/>
      <c r="F51" s="43"/>
      <c r="G51" s="38"/>
      <c r="H51" s="38"/>
      <c r="I51" s="39"/>
      <c r="J51" s="38"/>
      <c r="K51" s="43"/>
    </row>
    <row r="52" spans="1:11" x14ac:dyDescent="0.25">
      <c r="A52" s="51"/>
      <c r="B52" s="38"/>
      <c r="C52" s="22" t="str">
        <f t="shared" si="3"/>
        <v/>
      </c>
      <c r="D52" s="33" t="str">
        <f>IF(E52="","",(VLOOKUP(E52,Créancier!A:B,2)))</f>
        <v/>
      </c>
      <c r="E52" s="38"/>
      <c r="F52" s="43"/>
      <c r="G52" s="38"/>
      <c r="H52" s="38"/>
      <c r="I52" s="39"/>
      <c r="J52" s="38"/>
      <c r="K52" s="43"/>
    </row>
    <row r="53" spans="1:11" x14ac:dyDescent="0.25">
      <c r="A53" s="51"/>
      <c r="B53" s="38"/>
      <c r="C53" s="22" t="str">
        <f t="shared" si="3"/>
        <v/>
      </c>
      <c r="D53" s="33" t="str">
        <f>IF(E53="","",(VLOOKUP(E53,Créancier!A:B,2)))</f>
        <v/>
      </c>
      <c r="E53" s="38"/>
      <c r="F53" s="43"/>
      <c r="G53" s="38"/>
      <c r="H53" s="38"/>
      <c r="I53" s="39"/>
      <c r="J53" s="38"/>
      <c r="K53" s="43"/>
    </row>
    <row r="54" spans="1:11" x14ac:dyDescent="0.25">
      <c r="A54" s="51"/>
      <c r="B54" s="38"/>
      <c r="C54" s="22"/>
      <c r="D54" s="33" t="str">
        <f>IF(E54="","",(VLOOKUP(E54,Créancier!A:B,2)))</f>
        <v/>
      </c>
      <c r="E54" s="38"/>
      <c r="F54" s="43"/>
      <c r="G54" s="38"/>
      <c r="H54" s="38"/>
      <c r="I54" s="39"/>
      <c r="J54" s="38"/>
      <c r="K54" s="43"/>
    </row>
    <row r="55" spans="1:11" x14ac:dyDescent="0.25">
      <c r="A55" s="51"/>
      <c r="B55" s="38"/>
      <c r="C55" s="22"/>
      <c r="D55" s="33" t="str">
        <f>IF(E55="","",(VLOOKUP(E55,Créancier!A:B,2)))</f>
        <v/>
      </c>
      <c r="E55" s="38"/>
      <c r="F55" s="43"/>
      <c r="G55" s="38"/>
      <c r="H55" s="38"/>
      <c r="I55" s="39"/>
      <c r="J55" s="38"/>
      <c r="K55" s="43"/>
    </row>
    <row r="56" spans="1:11" x14ac:dyDescent="0.25">
      <c r="A56" s="51"/>
      <c r="B56" s="38"/>
      <c r="C56" s="22"/>
      <c r="D56" s="33" t="str">
        <f>IF(E56="","",(VLOOKUP(E56,Créancier!A:B,2)))</f>
        <v/>
      </c>
      <c r="E56" s="38"/>
      <c r="F56" s="43"/>
      <c r="G56" s="38"/>
      <c r="H56" s="38"/>
      <c r="I56" s="39"/>
      <c r="J56" s="38"/>
      <c r="K56" s="43"/>
    </row>
    <row r="57" spans="1:11" x14ac:dyDescent="0.25">
      <c r="A57" s="51"/>
      <c r="B57" s="38"/>
      <c r="C57" s="22"/>
      <c r="D57" s="33" t="str">
        <f>IF(E57="","",(VLOOKUP(E57,Créancier!A:B,2)))</f>
        <v/>
      </c>
      <c r="E57" s="38"/>
      <c r="F57" s="43"/>
      <c r="G57" s="38"/>
      <c r="H57" s="38"/>
      <c r="I57" s="39"/>
      <c r="J57" s="38"/>
      <c r="K57" s="43"/>
    </row>
    <row r="58" spans="1:11" x14ac:dyDescent="0.25">
      <c r="A58" s="51"/>
      <c r="B58" s="38"/>
      <c r="C58" s="22"/>
      <c r="D58" s="33" t="str">
        <f>IF(E58="","",(VLOOKUP(E58,Créancier!A:B,2)))</f>
        <v/>
      </c>
      <c r="E58" s="38"/>
      <c r="F58" s="43"/>
      <c r="G58" s="38"/>
      <c r="H58" s="38"/>
      <c r="I58" s="39"/>
      <c r="J58" s="38"/>
      <c r="K58" s="43"/>
    </row>
    <row r="59" spans="1:11" x14ac:dyDescent="0.25">
      <c r="A59" s="51"/>
      <c r="B59" s="38"/>
      <c r="C59" s="22"/>
      <c r="D59" s="33" t="str">
        <f>IF(E59="","",(VLOOKUP(E59,Créancier!A:B,2)))</f>
        <v/>
      </c>
      <c r="E59" s="38"/>
      <c r="F59" s="43"/>
      <c r="G59" s="38"/>
      <c r="H59" s="38"/>
      <c r="I59" s="39"/>
      <c r="J59" s="38"/>
      <c r="K59" s="43"/>
    </row>
    <row r="60" spans="1:11" x14ac:dyDescent="0.25">
      <c r="A60" s="51"/>
      <c r="B60" s="38"/>
      <c r="C60" s="22"/>
      <c r="D60" s="33" t="str">
        <f>IF(E60="","",(VLOOKUP(E60,Créancier!A:B,2)))</f>
        <v/>
      </c>
      <c r="E60" s="38"/>
      <c r="F60" s="43"/>
      <c r="G60" s="38"/>
      <c r="H60" s="38"/>
      <c r="I60" s="39"/>
      <c r="J60" s="38"/>
      <c r="K60" s="43"/>
    </row>
    <row r="61" spans="1:11" x14ac:dyDescent="0.25">
      <c r="A61" s="51"/>
      <c r="B61" s="38"/>
      <c r="C61" s="22"/>
      <c r="D61" s="33" t="str">
        <f>IF(E61="","",(VLOOKUP(E61,Créancier!A:B,2)))</f>
        <v/>
      </c>
      <c r="E61" s="38"/>
      <c r="F61" s="43"/>
      <c r="G61" s="38"/>
      <c r="H61" s="38"/>
      <c r="I61" s="39"/>
      <c r="J61" s="38"/>
      <c r="K61" s="43"/>
    </row>
    <row r="62" spans="1:11" x14ac:dyDescent="0.25">
      <c r="A62" s="51"/>
      <c r="B62" s="38"/>
      <c r="C62" s="22"/>
      <c r="D62" s="33" t="str">
        <f>IF(E62="","",(VLOOKUP(E62,Créancier!A:B,2)))</f>
        <v/>
      </c>
      <c r="E62" s="38"/>
      <c r="F62" s="43"/>
      <c r="G62" s="38"/>
      <c r="H62" s="38"/>
      <c r="I62" s="39"/>
      <c r="J62" s="38"/>
      <c r="K62" s="43"/>
    </row>
    <row r="63" spans="1:11" x14ac:dyDescent="0.25">
      <c r="A63" s="51"/>
      <c r="B63" s="38"/>
      <c r="C63" s="22"/>
      <c r="D63" s="33" t="str">
        <f>IF(E63="","",(VLOOKUP(E63,Créancier!A:B,2)))</f>
        <v/>
      </c>
      <c r="E63" s="38"/>
      <c r="F63" s="43"/>
      <c r="G63" s="38"/>
      <c r="H63" s="38"/>
      <c r="I63" s="39"/>
      <c r="J63" s="38"/>
      <c r="K63" s="43"/>
    </row>
    <row r="64" spans="1:11" x14ac:dyDescent="0.25">
      <c r="A64" s="51"/>
      <c r="B64" s="38"/>
      <c r="C64" s="22"/>
      <c r="D64" s="33" t="str">
        <f>IF(E64="","",(VLOOKUP(E64,Créancier!A:B,2)))</f>
        <v/>
      </c>
      <c r="E64" s="38"/>
      <c r="F64" s="43"/>
      <c r="G64" s="38"/>
      <c r="H64" s="38"/>
      <c r="I64" s="39"/>
      <c r="J64" s="38"/>
      <c r="K64" s="43"/>
    </row>
    <row r="65" spans="1:11" x14ac:dyDescent="0.25">
      <c r="A65" s="51"/>
      <c r="B65" s="38"/>
      <c r="C65" s="22"/>
      <c r="D65" s="33" t="str">
        <f>IF(E65="","",(VLOOKUP(E65,Créancier!A:B,2)))</f>
        <v/>
      </c>
      <c r="E65" s="38"/>
      <c r="F65" s="43"/>
      <c r="G65" s="38"/>
      <c r="H65" s="38"/>
      <c r="I65" s="39"/>
      <c r="J65" s="38"/>
      <c r="K65" s="43"/>
    </row>
    <row r="66" spans="1:11" x14ac:dyDescent="0.25">
      <c r="A66" s="51"/>
      <c r="B66" s="38"/>
      <c r="C66" s="22"/>
      <c r="D66" s="33" t="str">
        <f>IF(E66="","",(VLOOKUP(E66,Créancier!A:B,2)))</f>
        <v/>
      </c>
      <c r="E66" s="38"/>
      <c r="F66" s="43"/>
      <c r="G66" s="38"/>
      <c r="H66" s="38"/>
      <c r="I66" s="39"/>
      <c r="J66" s="38"/>
      <c r="K66" s="43"/>
    </row>
    <row r="67" spans="1:11" x14ac:dyDescent="0.25">
      <c r="A67" s="51"/>
      <c r="B67" s="38"/>
      <c r="C67" s="22"/>
      <c r="D67" s="33" t="str">
        <f>IF(E67="","",(VLOOKUP(E67,Créancier!A:B,2)))</f>
        <v/>
      </c>
      <c r="E67" s="38"/>
      <c r="F67" s="43"/>
      <c r="G67" s="38"/>
      <c r="H67" s="38"/>
      <c r="I67" s="39"/>
      <c r="J67" s="38"/>
      <c r="K67" s="43"/>
    </row>
    <row r="68" spans="1:11" x14ac:dyDescent="0.25">
      <c r="A68" s="51"/>
      <c r="B68" s="38"/>
      <c r="C68" s="22"/>
      <c r="D68" s="33" t="str">
        <f>IF(E68="","",(VLOOKUP(E68,Créancier!A:B,2)))</f>
        <v/>
      </c>
      <c r="E68" s="38"/>
      <c r="F68" s="43"/>
      <c r="G68" s="38"/>
      <c r="H68" s="38"/>
      <c r="I68" s="39"/>
      <c r="J68" s="38"/>
      <c r="K68" s="43"/>
    </row>
    <row r="69" spans="1:11" x14ac:dyDescent="0.25">
      <c r="A69" s="51"/>
      <c r="B69" s="38"/>
      <c r="C69" s="22"/>
      <c r="D69" s="33" t="str">
        <f>IF(E69="","",(VLOOKUP(E69,Créancier!A:B,2)))</f>
        <v/>
      </c>
      <c r="E69" s="38"/>
      <c r="F69" s="43"/>
      <c r="G69" s="38"/>
      <c r="H69" s="38"/>
      <c r="I69" s="39"/>
      <c r="J69" s="38"/>
      <c r="K69" s="43"/>
    </row>
    <row r="70" spans="1:11" x14ac:dyDescent="0.25">
      <c r="A70" s="51"/>
      <c r="B70" s="38"/>
      <c r="C70" s="22"/>
      <c r="D70" s="33" t="str">
        <f>IF(E70="","",(VLOOKUP(E70,Créancier!A:B,2)))</f>
        <v/>
      </c>
      <c r="E70" s="38"/>
      <c r="F70" s="43"/>
      <c r="G70" s="38"/>
      <c r="H70" s="38"/>
      <c r="I70" s="39"/>
      <c r="J70" s="38"/>
      <c r="K70" s="43"/>
    </row>
    <row r="71" spans="1:11" x14ac:dyDescent="0.25">
      <c r="A71" s="51"/>
      <c r="B71" s="38"/>
      <c r="C71" s="22"/>
      <c r="D71" s="33" t="str">
        <f>IF(E71="","",(VLOOKUP(E71,Créancier!A:B,2)))</f>
        <v/>
      </c>
      <c r="E71" s="38"/>
      <c r="F71" s="43"/>
      <c r="G71" s="38"/>
      <c r="H71" s="38"/>
      <c r="I71" s="39"/>
      <c r="J71" s="38"/>
      <c r="K71" s="43"/>
    </row>
    <row r="72" spans="1:11" x14ac:dyDescent="0.25">
      <c r="A72" s="51"/>
      <c r="B72" s="38"/>
      <c r="C72" s="22"/>
      <c r="D72" s="33" t="str">
        <f>IF(E72="","",(VLOOKUP(E72,Créancier!A:B,2)))</f>
        <v/>
      </c>
      <c r="E72" s="38"/>
      <c r="F72" s="43"/>
      <c r="G72" s="38"/>
      <c r="H72" s="38"/>
      <c r="I72" s="39"/>
      <c r="J72" s="38"/>
      <c r="K72" s="43"/>
    </row>
    <row r="73" spans="1:11" x14ac:dyDescent="0.25">
      <c r="A73" s="51"/>
      <c r="B73" s="38"/>
      <c r="C73" s="22"/>
      <c r="D73" s="33" t="str">
        <f>IF(E73="","",(VLOOKUP(E73,Créancier!A:B,2)))</f>
        <v/>
      </c>
      <c r="E73" s="38"/>
      <c r="F73" s="43"/>
      <c r="G73" s="38"/>
      <c r="H73" s="38"/>
      <c r="I73" s="39"/>
      <c r="J73" s="38"/>
      <c r="K73" s="43"/>
    </row>
    <row r="74" spans="1:11" x14ac:dyDescent="0.25">
      <c r="A74" s="51"/>
      <c r="B74" s="38"/>
      <c r="C74" s="22"/>
      <c r="D74" s="33" t="str">
        <f>IF(E74="","",(VLOOKUP(E74,Créancier!A:B,2)))</f>
        <v/>
      </c>
      <c r="E74" s="38"/>
      <c r="F74" s="43"/>
      <c r="G74" s="38"/>
      <c r="H74" s="38"/>
      <c r="I74" s="39"/>
      <c r="J74" s="38"/>
      <c r="K74" s="43"/>
    </row>
    <row r="75" spans="1:11" x14ac:dyDescent="0.25">
      <c r="A75" s="51"/>
      <c r="B75" s="38"/>
      <c r="C75" s="22"/>
      <c r="D75" s="33" t="str">
        <f>IF(E75="","",(VLOOKUP(E75,Créancier!A:B,2)))</f>
        <v/>
      </c>
      <c r="E75" s="38"/>
      <c r="F75" s="43"/>
      <c r="G75" s="38"/>
      <c r="H75" s="38"/>
      <c r="I75" s="39"/>
      <c r="J75" s="38"/>
      <c r="K75" s="43"/>
    </row>
    <row r="76" spans="1:11" x14ac:dyDescent="0.25">
      <c r="A76" s="51"/>
      <c r="B76" s="38"/>
      <c r="C76" s="22"/>
      <c r="D76" s="33" t="str">
        <f>IF(E76="","",(VLOOKUP(E76,Créancier!A:B,2)))</f>
        <v/>
      </c>
      <c r="E76" s="38"/>
      <c r="F76" s="43"/>
      <c r="G76" s="38"/>
      <c r="H76" s="38"/>
      <c r="I76" s="39"/>
      <c r="J76" s="38"/>
      <c r="K76" s="43"/>
    </row>
    <row r="77" spans="1:11" x14ac:dyDescent="0.25">
      <c r="A77" s="51"/>
      <c r="B77" s="38"/>
      <c r="C77" s="22"/>
      <c r="D77" s="33" t="str">
        <f>IF(E77="","",(VLOOKUP(E77,Créancier!A:B,2)))</f>
        <v/>
      </c>
      <c r="E77" s="38"/>
      <c r="F77" s="43"/>
      <c r="G77" s="38"/>
      <c r="H77" s="38"/>
      <c r="I77" s="39"/>
      <c r="J77" s="38"/>
      <c r="K77" s="43"/>
    </row>
    <row r="78" spans="1:11" x14ac:dyDescent="0.25">
      <c r="A78" s="51"/>
      <c r="B78" s="38"/>
      <c r="C78" s="22"/>
      <c r="D78" s="33" t="str">
        <f>IF(E78="","",(VLOOKUP(E78,Créancier!A:B,2)))</f>
        <v/>
      </c>
      <c r="E78" s="38"/>
      <c r="F78" s="43"/>
      <c r="G78" s="38"/>
      <c r="H78" s="38"/>
      <c r="I78" s="39"/>
      <c r="J78" s="38"/>
      <c r="K78" s="43"/>
    </row>
    <row r="79" spans="1:11" x14ac:dyDescent="0.25">
      <c r="A79" s="51"/>
      <c r="B79" s="38"/>
      <c r="C79" s="22"/>
      <c r="D79" s="33" t="str">
        <f>IF(E79="","",(VLOOKUP(E79,Créancier!A:B,2)))</f>
        <v/>
      </c>
      <c r="E79" s="38"/>
      <c r="F79" s="43"/>
      <c r="G79" s="38"/>
      <c r="H79" s="38"/>
      <c r="I79" s="39"/>
      <c r="J79" s="38"/>
      <c r="K79" s="43"/>
    </row>
    <row r="80" spans="1:11" x14ac:dyDescent="0.25">
      <c r="A80" s="51"/>
      <c r="B80" s="38"/>
      <c r="C80" s="22"/>
      <c r="D80" s="33" t="str">
        <f>IF(E80="","",(VLOOKUP(E80,Créancier!A:B,2)))</f>
        <v/>
      </c>
      <c r="E80" s="38"/>
      <c r="F80" s="43"/>
      <c r="G80" s="38"/>
      <c r="H80" s="38"/>
      <c r="I80" s="39"/>
      <c r="J80" s="38"/>
      <c r="K80" s="43"/>
    </row>
    <row r="81" spans="1:11" x14ac:dyDescent="0.25">
      <c r="A81" s="51"/>
      <c r="B81" s="38"/>
      <c r="C81" s="22"/>
      <c r="D81" s="33" t="str">
        <f>IF(E81="","",(VLOOKUP(E81,Créancier!A:B,2)))</f>
        <v/>
      </c>
      <c r="E81" s="38"/>
      <c r="F81" s="43"/>
      <c r="G81" s="38"/>
      <c r="H81" s="38"/>
      <c r="I81" s="39"/>
      <c r="J81" s="38"/>
      <c r="K81" s="43"/>
    </row>
    <row r="82" spans="1:11" x14ac:dyDescent="0.25">
      <c r="A82" s="51"/>
      <c r="B82" s="38"/>
      <c r="C82" s="22"/>
      <c r="D82" s="33" t="str">
        <f>IF(E82="","",(VLOOKUP(E82,Créancier!A:B,2)))</f>
        <v/>
      </c>
      <c r="E82" s="38"/>
      <c r="F82" s="43"/>
      <c r="G82" s="38"/>
      <c r="H82" s="38"/>
      <c r="I82" s="39"/>
      <c r="J82" s="38"/>
      <c r="K82" s="43"/>
    </row>
    <row r="83" spans="1:11" x14ac:dyDescent="0.25">
      <c r="A83" s="51"/>
      <c r="B83" s="38"/>
      <c r="C83" s="22"/>
      <c r="D83" s="33" t="str">
        <f>IF(E83="","",(VLOOKUP(E83,Créancier!A:B,2)))</f>
        <v/>
      </c>
      <c r="E83" s="38"/>
      <c r="F83" s="43"/>
      <c r="G83" s="38"/>
      <c r="H83" s="38"/>
      <c r="I83" s="39"/>
      <c r="J83" s="38"/>
      <c r="K83" s="43"/>
    </row>
    <row r="84" spans="1:11" x14ac:dyDescent="0.25">
      <c r="A84" s="51"/>
      <c r="B84" s="38"/>
      <c r="C84" s="22"/>
      <c r="D84" s="33" t="str">
        <f>IF(E84="","",(VLOOKUP(E84,Créancier!A:B,2)))</f>
        <v/>
      </c>
      <c r="E84" s="38"/>
      <c r="F84" s="43"/>
      <c r="G84" s="38"/>
      <c r="H84" s="38"/>
      <c r="I84" s="39"/>
      <c r="J84" s="38"/>
      <c r="K84" s="43"/>
    </row>
    <row r="85" spans="1:11" x14ac:dyDescent="0.25">
      <c r="A85" s="51"/>
      <c r="B85" s="38"/>
      <c r="C85" s="22"/>
      <c r="D85" s="33" t="str">
        <f>IF(E85="","",(VLOOKUP(E85,Créancier!A:B,2)))</f>
        <v/>
      </c>
      <c r="E85" s="38"/>
      <c r="F85" s="43"/>
      <c r="G85" s="38"/>
      <c r="H85" s="38"/>
      <c r="I85" s="39"/>
      <c r="J85" s="38"/>
      <c r="K85" s="43"/>
    </row>
    <row r="86" spans="1:11" x14ac:dyDescent="0.25">
      <c r="A86" s="51"/>
      <c r="B86" s="38"/>
      <c r="C86" s="22"/>
      <c r="D86" s="33" t="str">
        <f>IF(E86="","",(VLOOKUP(E86,Créancier!A:B,2)))</f>
        <v/>
      </c>
      <c r="E86" s="38"/>
      <c r="F86" s="43"/>
      <c r="G86" s="38"/>
      <c r="H86" s="38"/>
      <c r="I86" s="39"/>
      <c r="J86" s="38"/>
      <c r="K86" s="43"/>
    </row>
    <row r="87" spans="1:11" x14ac:dyDescent="0.25">
      <c r="A87" s="51"/>
      <c r="B87" s="38"/>
      <c r="C87" s="22"/>
      <c r="D87" s="33" t="str">
        <f>IF(E87="","",(VLOOKUP(E87,Créancier!A:B,2)))</f>
        <v/>
      </c>
      <c r="E87" s="38"/>
      <c r="F87" s="43"/>
      <c r="G87" s="38"/>
      <c r="H87" s="38"/>
      <c r="I87" s="39"/>
      <c r="J87" s="38"/>
      <c r="K87" s="43"/>
    </row>
    <row r="88" spans="1:11" x14ac:dyDescent="0.25">
      <c r="A88" s="51"/>
      <c r="B88" s="38"/>
      <c r="C88" s="22"/>
      <c r="D88" s="33" t="str">
        <f>IF(E88="","",(VLOOKUP(E88,Créancier!A:B,2)))</f>
        <v/>
      </c>
      <c r="E88" s="38"/>
      <c r="F88" s="43"/>
      <c r="G88" s="38"/>
      <c r="H88" s="38"/>
      <c r="I88" s="39"/>
      <c r="J88" s="38"/>
      <c r="K88" s="43"/>
    </row>
    <row r="89" spans="1:11" x14ac:dyDescent="0.25">
      <c r="A89" s="51"/>
      <c r="B89" s="38"/>
      <c r="C89" s="22"/>
      <c r="D89" s="33" t="str">
        <f>IF(E89="","",(VLOOKUP(E89,Créancier!A:B,2)))</f>
        <v/>
      </c>
      <c r="E89" s="38"/>
      <c r="F89" s="43"/>
      <c r="G89" s="38"/>
      <c r="H89" s="38"/>
      <c r="I89" s="39"/>
      <c r="J89" s="38"/>
      <c r="K89" s="43"/>
    </row>
    <row r="90" spans="1:11" x14ac:dyDescent="0.25">
      <c r="A90" s="51"/>
      <c r="B90" s="38"/>
      <c r="C90" s="22"/>
      <c r="D90" s="33" t="str">
        <f>IF(E90="","",(VLOOKUP(E90,Créancier!A:B,2)))</f>
        <v/>
      </c>
      <c r="E90" s="38"/>
      <c r="F90" s="43"/>
      <c r="G90" s="38"/>
      <c r="H90" s="38"/>
      <c r="I90" s="39"/>
      <c r="J90" s="38"/>
      <c r="K90" s="43"/>
    </row>
    <row r="91" spans="1:11" x14ac:dyDescent="0.25">
      <c r="A91" s="51"/>
      <c r="B91" s="38"/>
      <c r="C91" s="22"/>
      <c r="D91" s="33" t="str">
        <f>IF(E91="","",(VLOOKUP(E91,Créancier!A:B,2)))</f>
        <v/>
      </c>
      <c r="E91" s="38"/>
      <c r="F91" s="43"/>
      <c r="G91" s="38"/>
      <c r="H91" s="38"/>
      <c r="I91" s="39"/>
      <c r="J91" s="38"/>
      <c r="K91" s="43"/>
    </row>
    <row r="92" spans="1:11" x14ac:dyDescent="0.25">
      <c r="A92" s="51"/>
      <c r="B92" s="38"/>
      <c r="C92" s="22"/>
      <c r="D92" s="33" t="str">
        <f>IF(E92="","",(VLOOKUP(E92,Créancier!A:B,2)))</f>
        <v/>
      </c>
      <c r="E92" s="38"/>
      <c r="F92" s="43"/>
      <c r="G92" s="38"/>
      <c r="H92" s="38"/>
      <c r="I92" s="39"/>
      <c r="J92" s="38"/>
      <c r="K92" s="43"/>
    </row>
    <row r="93" spans="1:11" x14ac:dyDescent="0.25">
      <c r="A93" s="51"/>
      <c r="B93" s="38"/>
      <c r="C93" s="22"/>
      <c r="D93" s="33" t="str">
        <f>IF(E93="","",(VLOOKUP(E93,Créancier!A:B,2)))</f>
        <v/>
      </c>
      <c r="E93" s="38"/>
      <c r="F93" s="43"/>
      <c r="G93" s="38"/>
      <c r="H93" s="38"/>
      <c r="I93" s="39"/>
      <c r="J93" s="38"/>
      <c r="K93" s="43"/>
    </row>
    <row r="94" spans="1:11" x14ac:dyDescent="0.25">
      <c r="A94" s="51"/>
      <c r="B94" s="38"/>
      <c r="C94" s="22"/>
      <c r="D94" s="33" t="str">
        <f>IF(E94="","",(VLOOKUP(E94,Créancier!A:B,2)))</f>
        <v/>
      </c>
      <c r="E94" s="38"/>
      <c r="F94" s="43"/>
      <c r="G94" s="38"/>
      <c r="H94" s="38"/>
      <c r="I94" s="39"/>
      <c r="J94" s="38"/>
      <c r="K94" s="43"/>
    </row>
    <row r="95" spans="1:11" x14ac:dyDescent="0.25">
      <c r="A95" s="51"/>
      <c r="B95" s="38"/>
      <c r="C95" s="22"/>
      <c r="D95" s="33" t="str">
        <f>IF(E95="","",(VLOOKUP(E95,Créancier!A:B,2)))</f>
        <v/>
      </c>
      <c r="E95" s="38"/>
      <c r="F95" s="43"/>
      <c r="G95" s="38"/>
      <c r="H95" s="38"/>
      <c r="I95" s="39"/>
      <c r="J95" s="38"/>
      <c r="K95" s="43"/>
    </row>
    <row r="96" spans="1:11" x14ac:dyDescent="0.25">
      <c r="A96" s="51"/>
      <c r="B96" s="38"/>
      <c r="C96" s="22"/>
      <c r="D96" s="33" t="str">
        <f>IF(E96="","",(VLOOKUP(E96,Créancier!A:B,2)))</f>
        <v/>
      </c>
      <c r="E96" s="38"/>
      <c r="F96" s="43"/>
      <c r="G96" s="38"/>
      <c r="H96" s="38"/>
      <c r="I96" s="39"/>
      <c r="J96" s="38"/>
      <c r="K96" s="43"/>
    </row>
    <row r="97" spans="1:11" x14ac:dyDescent="0.25">
      <c r="A97" s="51"/>
      <c r="B97" s="38"/>
      <c r="C97" s="22"/>
      <c r="D97" s="33" t="str">
        <f>IF(E97="","",(VLOOKUP(E97,Créancier!A:B,2)))</f>
        <v/>
      </c>
      <c r="E97" s="38"/>
      <c r="F97" s="43"/>
      <c r="G97" s="38"/>
      <c r="H97" s="38"/>
      <c r="I97" s="39"/>
      <c r="J97" s="38"/>
      <c r="K97" s="43"/>
    </row>
    <row r="98" spans="1:11" x14ac:dyDescent="0.25">
      <c r="A98" s="51"/>
      <c r="B98" s="38"/>
      <c r="C98" s="22"/>
      <c r="D98" s="33" t="str">
        <f>IF(E98="","",(VLOOKUP(E98,Créancier!A:B,2)))</f>
        <v/>
      </c>
      <c r="E98" s="38"/>
      <c r="F98" s="43"/>
      <c r="G98" s="38"/>
      <c r="H98" s="38"/>
      <c r="I98" s="39"/>
      <c r="J98" s="38"/>
      <c r="K98" s="43"/>
    </row>
    <row r="99" spans="1:11" x14ac:dyDescent="0.25">
      <c r="A99" s="51"/>
      <c r="B99" s="38"/>
      <c r="C99" s="22"/>
      <c r="D99" s="33" t="str">
        <f>IF(E99="","",(VLOOKUP(E99,Créancier!A:B,2)))</f>
        <v/>
      </c>
      <c r="E99" s="38"/>
      <c r="F99" s="43"/>
      <c r="G99" s="38"/>
      <c r="H99" s="38"/>
      <c r="I99" s="39"/>
      <c r="J99" s="38"/>
      <c r="K99" s="43"/>
    </row>
    <row r="100" spans="1:11" x14ac:dyDescent="0.25">
      <c r="A100" s="51"/>
      <c r="B100" s="38"/>
      <c r="C100" s="22"/>
      <c r="D100" s="33" t="str">
        <f>IF(E100="","",(VLOOKUP(E100,Créancier!A:B,2)))</f>
        <v/>
      </c>
      <c r="E100" s="38"/>
      <c r="F100" s="43"/>
      <c r="G100" s="38"/>
      <c r="H100" s="38"/>
      <c r="I100" s="39"/>
      <c r="J100" s="38"/>
      <c r="K100" s="43"/>
    </row>
    <row r="101" spans="1:11" x14ac:dyDescent="0.25">
      <c r="A101" s="51"/>
      <c r="B101" s="38"/>
      <c r="C101" s="22"/>
      <c r="D101" s="33" t="str">
        <f>IF(E101="","",(VLOOKUP(E101,Créancier!A:B,2)))</f>
        <v/>
      </c>
      <c r="E101" s="38"/>
      <c r="F101" s="43"/>
      <c r="G101" s="38"/>
      <c r="H101" s="38"/>
      <c r="I101" s="39"/>
      <c r="J101" s="38"/>
      <c r="K101" s="43"/>
    </row>
    <row r="102" spans="1:11" x14ac:dyDescent="0.25">
      <c r="A102" s="51"/>
      <c r="B102" s="38"/>
      <c r="C102" s="22"/>
      <c r="D102" s="33" t="str">
        <f>IF(E102="","",(VLOOKUP(E102,Créancier!A:B,2)))</f>
        <v/>
      </c>
      <c r="E102" s="38"/>
      <c r="F102" s="43"/>
      <c r="G102" s="38"/>
      <c r="H102" s="38"/>
      <c r="I102" s="39"/>
      <c r="J102" s="38"/>
      <c r="K102" s="43"/>
    </row>
    <row r="103" spans="1:11" x14ac:dyDescent="0.25">
      <c r="A103" s="51"/>
      <c r="B103" s="38"/>
      <c r="C103" s="22"/>
      <c r="D103" s="33" t="str">
        <f>IF(E103="","",(VLOOKUP(E103,Créancier!A:B,2)))</f>
        <v/>
      </c>
      <c r="E103" s="38"/>
      <c r="F103" s="43"/>
      <c r="G103" s="38"/>
      <c r="H103" s="38"/>
      <c r="I103" s="39"/>
      <c r="J103" s="38"/>
      <c r="K103" s="43"/>
    </row>
    <row r="104" spans="1:11" x14ac:dyDescent="0.25">
      <c r="A104" s="51"/>
      <c r="B104" s="38"/>
      <c r="C104" s="22"/>
      <c r="D104" s="33" t="str">
        <f>IF(E104="","",(VLOOKUP(E104,Créancier!A:B,2)))</f>
        <v/>
      </c>
      <c r="E104" s="38"/>
      <c r="F104" s="43"/>
      <c r="G104" s="38"/>
      <c r="H104" s="38"/>
      <c r="I104" s="39"/>
      <c r="J104" s="38"/>
      <c r="K104" s="43"/>
    </row>
    <row r="105" spans="1:11" x14ac:dyDescent="0.25">
      <c r="A105" s="51"/>
      <c r="B105" s="38"/>
      <c r="C105" s="22"/>
      <c r="D105" s="33" t="str">
        <f>IF(E105="","",(VLOOKUP(E105,Créancier!A:B,2)))</f>
        <v/>
      </c>
      <c r="E105" s="38"/>
      <c r="F105" s="43"/>
      <c r="G105" s="38"/>
      <c r="H105" s="38"/>
      <c r="I105" s="39"/>
      <c r="J105" s="38"/>
      <c r="K105" s="43"/>
    </row>
    <row r="106" spans="1:11" x14ac:dyDescent="0.25">
      <c r="A106" s="51"/>
      <c r="B106" s="38"/>
      <c r="C106" s="22"/>
      <c r="D106" s="33" t="str">
        <f>IF(E106="","",(VLOOKUP(E106,Créancier!A:B,2)))</f>
        <v/>
      </c>
      <c r="E106" s="38"/>
      <c r="F106" s="43"/>
      <c r="G106" s="38"/>
      <c r="H106" s="38"/>
      <c r="I106" s="39"/>
      <c r="J106" s="38"/>
      <c r="K106" s="43"/>
    </row>
    <row r="107" spans="1:11" x14ac:dyDescent="0.25">
      <c r="A107" s="51"/>
      <c r="B107" s="38"/>
      <c r="C107" s="22"/>
      <c r="D107" s="33" t="str">
        <f>IF(E107="","",(VLOOKUP(E107,Créancier!A:B,2)))</f>
        <v/>
      </c>
      <c r="E107" s="38"/>
      <c r="F107" s="43"/>
      <c r="G107" s="38"/>
      <c r="H107" s="38"/>
      <c r="I107" s="39"/>
      <c r="J107" s="38"/>
      <c r="K107" s="43"/>
    </row>
    <row r="108" spans="1:11" x14ac:dyDescent="0.25">
      <c r="A108" s="51"/>
      <c r="B108" s="38"/>
      <c r="C108" s="22"/>
      <c r="D108" s="33" t="str">
        <f>IF(E108="","",(VLOOKUP(E108,Créancier!A:B,2)))</f>
        <v/>
      </c>
      <c r="E108" s="38"/>
      <c r="F108" s="43"/>
      <c r="G108" s="38"/>
      <c r="H108" s="38"/>
      <c r="I108" s="39"/>
      <c r="J108" s="38"/>
      <c r="K108" s="43"/>
    </row>
    <row r="109" spans="1:11" x14ac:dyDescent="0.25">
      <c r="A109" s="51"/>
      <c r="B109" s="38"/>
      <c r="C109" s="22"/>
      <c r="D109" s="33" t="str">
        <f>IF(E109="","",(VLOOKUP(E109,Créancier!A:B,2)))</f>
        <v/>
      </c>
      <c r="E109" s="38"/>
      <c r="F109" s="43"/>
      <c r="G109" s="38"/>
      <c r="H109" s="38"/>
      <c r="I109" s="39"/>
      <c r="J109" s="38"/>
      <c r="K109" s="43"/>
    </row>
    <row r="110" spans="1:11" x14ac:dyDescent="0.25">
      <c r="A110" s="51"/>
      <c r="B110" s="38"/>
      <c r="C110" s="22"/>
      <c r="D110" s="33" t="str">
        <f>IF(E110="","",(VLOOKUP(E110,Créancier!A:B,2)))</f>
        <v/>
      </c>
      <c r="E110" s="38"/>
      <c r="F110" s="43"/>
      <c r="G110" s="38"/>
      <c r="H110" s="38"/>
      <c r="I110" s="39"/>
      <c r="J110" s="38"/>
      <c r="K110" s="43"/>
    </row>
    <row r="111" spans="1:11" x14ac:dyDescent="0.25">
      <c r="A111" s="51"/>
      <c r="B111" s="38"/>
      <c r="C111" s="22"/>
      <c r="D111" s="33" t="str">
        <f>IF(E111="","",(VLOOKUP(E111,Créancier!A:B,2)))</f>
        <v/>
      </c>
      <c r="E111" s="38"/>
      <c r="F111" s="43"/>
      <c r="G111" s="38"/>
      <c r="H111" s="38"/>
      <c r="I111" s="39"/>
      <c r="J111" s="38"/>
      <c r="K111" s="43"/>
    </row>
    <row r="112" spans="1:11" x14ac:dyDescent="0.25">
      <c r="A112" s="51"/>
      <c r="B112" s="38"/>
      <c r="C112" s="22"/>
      <c r="D112" s="33" t="str">
        <f>IF(E112="","",(VLOOKUP(E112,Créancier!A:B,2)))</f>
        <v/>
      </c>
      <c r="E112" s="38"/>
      <c r="F112" s="43"/>
      <c r="G112" s="38"/>
      <c r="H112" s="38"/>
      <c r="I112" s="39"/>
      <c r="J112" s="38"/>
      <c r="K112" s="43"/>
    </row>
    <row r="113" spans="1:11" x14ac:dyDescent="0.25">
      <c r="A113" s="51"/>
      <c r="B113" s="38"/>
      <c r="C113" s="22"/>
      <c r="D113" s="33" t="str">
        <f>IF(E113="","",(VLOOKUP(E113,Créancier!A:B,2)))</f>
        <v/>
      </c>
      <c r="E113" s="38"/>
      <c r="F113" s="43"/>
      <c r="G113" s="38"/>
      <c r="H113" s="38"/>
      <c r="I113" s="39"/>
      <c r="J113" s="38"/>
      <c r="K113" s="43"/>
    </row>
    <row r="114" spans="1:11" x14ac:dyDescent="0.25">
      <c r="A114" s="51"/>
      <c r="B114" s="38"/>
      <c r="C114" s="22"/>
      <c r="D114" s="33" t="str">
        <f>IF(E114="","",(VLOOKUP(E114,Créancier!A:B,2)))</f>
        <v/>
      </c>
      <c r="E114" s="38"/>
      <c r="F114" s="43"/>
      <c r="G114" s="38"/>
      <c r="H114" s="38"/>
      <c r="I114" s="39"/>
      <c r="J114" s="38"/>
      <c r="K114" s="43"/>
    </row>
    <row r="115" spans="1:11" x14ac:dyDescent="0.25">
      <c r="A115" s="51"/>
      <c r="B115" s="38"/>
      <c r="C115" s="22"/>
      <c r="D115" s="33" t="str">
        <f>IF(E115="","",(VLOOKUP(E115,Créancier!A:B,2)))</f>
        <v/>
      </c>
      <c r="E115" s="38"/>
      <c r="F115" s="43"/>
      <c r="G115" s="38"/>
      <c r="H115" s="38"/>
      <c r="I115" s="39"/>
      <c r="J115" s="38"/>
      <c r="K115" s="43"/>
    </row>
    <row r="116" spans="1:11" x14ac:dyDescent="0.25">
      <c r="A116" s="51"/>
      <c r="B116" s="38"/>
      <c r="C116" s="22"/>
      <c r="D116" s="33" t="str">
        <f>IF(E116="","",(VLOOKUP(E116,Créancier!A:B,2)))</f>
        <v/>
      </c>
      <c r="E116" s="38"/>
      <c r="F116" s="43"/>
      <c r="G116" s="38"/>
      <c r="H116" s="38"/>
      <c r="I116" s="39"/>
      <c r="J116" s="38"/>
      <c r="K116" s="43"/>
    </row>
    <row r="117" spans="1:11" x14ac:dyDescent="0.25">
      <c r="A117" s="51"/>
      <c r="B117" s="38"/>
      <c r="C117" s="22"/>
      <c r="D117" s="33" t="str">
        <f>IF(E117="","",(VLOOKUP(E117,Créancier!A:B,2)))</f>
        <v/>
      </c>
      <c r="E117" s="38"/>
      <c r="F117" s="43"/>
      <c r="G117" s="38"/>
      <c r="H117" s="38"/>
      <c r="I117" s="39"/>
      <c r="J117" s="38"/>
      <c r="K117" s="43"/>
    </row>
    <row r="118" spans="1:11" x14ac:dyDescent="0.25">
      <c r="A118" s="51"/>
      <c r="B118" s="38"/>
      <c r="C118" s="22"/>
      <c r="D118" s="33" t="str">
        <f>IF(E118="","",(VLOOKUP(E118,Créancier!A:B,2)))</f>
        <v/>
      </c>
      <c r="E118" s="38"/>
      <c r="F118" s="43"/>
      <c r="G118" s="38"/>
      <c r="H118" s="38"/>
      <c r="I118" s="39"/>
      <c r="J118" s="38"/>
      <c r="K118" s="43"/>
    </row>
    <row r="119" spans="1:11" x14ac:dyDescent="0.25">
      <c r="A119" s="51"/>
      <c r="B119" s="38"/>
      <c r="C119" s="22"/>
      <c r="D119" s="33" t="str">
        <f>IF(E119="","",(VLOOKUP(E119,Créancier!A:B,2)))</f>
        <v/>
      </c>
      <c r="E119" s="38"/>
      <c r="F119" s="43"/>
      <c r="G119" s="38"/>
      <c r="H119" s="38"/>
      <c r="I119" s="39"/>
      <c r="J119" s="38"/>
      <c r="K119" s="43"/>
    </row>
    <row r="120" spans="1:11" x14ac:dyDescent="0.25">
      <c r="A120" s="51"/>
      <c r="B120" s="38"/>
      <c r="C120" s="22"/>
      <c r="D120" s="33" t="str">
        <f>IF(E120="","",(VLOOKUP(E120,Créancier!A:B,2)))</f>
        <v/>
      </c>
      <c r="E120" s="38"/>
      <c r="F120" s="43"/>
      <c r="G120" s="38"/>
      <c r="H120" s="38"/>
      <c r="I120" s="39"/>
      <c r="J120" s="38"/>
      <c r="K120" s="43"/>
    </row>
    <row r="121" spans="1:11" x14ac:dyDescent="0.25">
      <c r="A121" s="51"/>
      <c r="B121" s="38"/>
      <c r="C121" s="22"/>
      <c r="D121" s="33" t="str">
        <f>IF(E121="","",(VLOOKUP(E121,Créancier!A:B,2)))</f>
        <v/>
      </c>
      <c r="E121" s="38"/>
      <c r="F121" s="43"/>
      <c r="G121" s="38"/>
      <c r="H121" s="38"/>
      <c r="I121" s="39"/>
      <c r="J121" s="38"/>
      <c r="K121" s="43"/>
    </row>
    <row r="122" spans="1:11" x14ac:dyDescent="0.25">
      <c r="A122" s="51"/>
      <c r="B122" s="38"/>
      <c r="C122" s="22"/>
      <c r="D122" s="33" t="str">
        <f>IF(E122="","",(VLOOKUP(E122,Créancier!A:B,2)))</f>
        <v/>
      </c>
      <c r="E122" s="38"/>
      <c r="F122" s="43"/>
      <c r="G122" s="38"/>
      <c r="H122" s="38"/>
      <c r="I122" s="39"/>
      <c r="J122" s="38"/>
      <c r="K122" s="43"/>
    </row>
    <row r="123" spans="1:11" x14ac:dyDescent="0.25">
      <c r="A123" s="51"/>
      <c r="B123" s="38"/>
      <c r="C123" s="22"/>
      <c r="D123" s="33" t="str">
        <f>IF(E123&lt;&gt;"",VLOOKUP(E123,[1]Créanciers!D:E,2,FALSE),"")</f>
        <v/>
      </c>
      <c r="E123" s="38"/>
      <c r="F123" s="43"/>
      <c r="G123" s="38"/>
      <c r="H123" s="38"/>
      <c r="I123" s="39"/>
      <c r="J123" s="38"/>
      <c r="K123" s="43"/>
    </row>
    <row r="124" spans="1:11" x14ac:dyDescent="0.25">
      <c r="A124" s="51"/>
      <c r="B124" s="38"/>
      <c r="C124" s="22"/>
      <c r="D124" s="33" t="str">
        <f>IF(E124&lt;&gt;"",VLOOKUP(E124,[1]Créanciers!D:E,2,FALSE),"")</f>
        <v/>
      </c>
      <c r="E124" s="38"/>
      <c r="F124" s="43"/>
      <c r="G124" s="38"/>
      <c r="H124" s="38"/>
      <c r="I124" s="39"/>
      <c r="J124" s="38"/>
      <c r="K124" s="43"/>
    </row>
    <row r="125" spans="1:11" x14ac:dyDescent="0.25">
      <c r="A125" s="51"/>
      <c r="B125" s="38"/>
      <c r="C125" s="22"/>
      <c r="D125" s="33" t="str">
        <f>IF(E125&lt;&gt;"",VLOOKUP(E125,[1]Créanciers!D:E,2,FALSE),"")</f>
        <v/>
      </c>
      <c r="E125" s="38"/>
      <c r="F125" s="43"/>
      <c r="G125" s="38"/>
      <c r="H125" s="38"/>
      <c r="I125" s="39"/>
      <c r="J125" s="38"/>
      <c r="K125" s="43"/>
    </row>
    <row r="126" spans="1:11" x14ac:dyDescent="0.25">
      <c r="A126" s="51"/>
      <c r="B126" s="38"/>
      <c r="C126" s="22"/>
      <c r="D126" s="33" t="str">
        <f>IF(E126&lt;&gt;"",VLOOKUP(E126,[1]Créanciers!D:E,2,FALSE),"")</f>
        <v/>
      </c>
      <c r="E126" s="38"/>
      <c r="F126" s="43"/>
      <c r="G126" s="38"/>
      <c r="H126" s="38"/>
      <c r="I126" s="39"/>
      <c r="J126" s="38"/>
      <c r="K126" s="43"/>
    </row>
    <row r="127" spans="1:11" x14ac:dyDescent="0.25">
      <c r="A127" s="51"/>
      <c r="B127" s="38"/>
      <c r="C127" s="22"/>
      <c r="D127" s="33" t="str">
        <f>IF(E127&lt;&gt;"",VLOOKUP(E127,[1]Créanciers!D:E,2,FALSE),"")</f>
        <v/>
      </c>
      <c r="E127" s="38"/>
      <c r="F127" s="43"/>
      <c r="G127" s="38"/>
      <c r="H127" s="38"/>
      <c r="I127" s="39"/>
      <c r="J127" s="38"/>
      <c r="K127" s="43"/>
    </row>
    <row r="128" spans="1:11" x14ac:dyDescent="0.25">
      <c r="A128" s="51"/>
      <c r="B128" s="38"/>
      <c r="C128" s="39"/>
      <c r="D128" s="33" t="str">
        <f>IF(E128&lt;&gt;"",VLOOKUP(E128,[1]Créanciers!D:E,2,FALSE),"")</f>
        <v/>
      </c>
      <c r="E128" s="38"/>
      <c r="F128" s="43"/>
      <c r="G128" s="38"/>
      <c r="H128" s="38"/>
      <c r="I128" s="39"/>
      <c r="J128" s="38"/>
      <c r="K128" s="43"/>
    </row>
    <row r="129" spans="1:11" x14ac:dyDescent="0.25">
      <c r="A129" s="51"/>
      <c r="B129" s="38"/>
      <c r="C129" s="39"/>
      <c r="D129" s="33" t="str">
        <f>IF(E129&lt;&gt;"",VLOOKUP(E129,[1]Créanciers!D:E,2,FALSE),"")</f>
        <v/>
      </c>
      <c r="E129" s="38"/>
      <c r="F129" s="43"/>
      <c r="G129" s="38"/>
      <c r="H129" s="38"/>
      <c r="I129" s="39"/>
      <c r="J129" s="38"/>
      <c r="K129" s="43"/>
    </row>
    <row r="130" spans="1:11" x14ac:dyDescent="0.25">
      <c r="A130" s="51"/>
      <c r="B130" s="38"/>
      <c r="C130" s="39"/>
      <c r="D130" s="33" t="str">
        <f>IF(E130&lt;&gt;"",VLOOKUP(E130,[1]Créanciers!D:E,2,FALSE),"")</f>
        <v/>
      </c>
      <c r="E130" s="38"/>
      <c r="F130" s="43"/>
      <c r="G130" s="38"/>
      <c r="H130" s="38"/>
      <c r="I130" s="39"/>
      <c r="J130" s="38"/>
      <c r="K130" s="43"/>
    </row>
    <row r="131" spans="1:11" x14ac:dyDescent="0.25">
      <c r="A131" s="51"/>
      <c r="B131" s="38"/>
      <c r="C131" s="39"/>
      <c r="D131" s="33" t="str">
        <f>IF(E131&lt;&gt;"",VLOOKUP(E131,[1]Créanciers!D:E,2,FALSE),"")</f>
        <v/>
      </c>
      <c r="E131" s="38"/>
      <c r="F131" s="43"/>
      <c r="G131" s="38"/>
      <c r="H131" s="38"/>
      <c r="I131" s="39"/>
      <c r="J131" s="38"/>
      <c r="K131" s="43"/>
    </row>
    <row r="132" spans="1:11" x14ac:dyDescent="0.25">
      <c r="A132" s="51"/>
      <c r="B132" s="38"/>
      <c r="C132" s="39"/>
      <c r="D132" s="33" t="str">
        <f>IF(E132&lt;&gt;"",VLOOKUP(E132,[1]Créanciers!D:E,2,FALSE),"")</f>
        <v/>
      </c>
      <c r="E132" s="38"/>
      <c r="F132" s="43"/>
      <c r="G132" s="38"/>
      <c r="H132" s="38"/>
      <c r="I132" s="39"/>
      <c r="J132" s="38"/>
      <c r="K132" s="43"/>
    </row>
    <row r="133" spans="1:11" x14ac:dyDescent="0.25">
      <c r="A133" s="51"/>
      <c r="B133" s="38"/>
      <c r="C133" s="39"/>
      <c r="D133" s="33" t="str">
        <f>IF(E133&lt;&gt;"",VLOOKUP(E133,[1]Créanciers!D:E,2,FALSE),"")</f>
        <v/>
      </c>
      <c r="E133" s="38"/>
      <c r="F133" s="43"/>
      <c r="G133" s="38"/>
      <c r="H133" s="38"/>
      <c r="I133" s="39"/>
      <c r="J133" s="38"/>
      <c r="K133" s="43"/>
    </row>
    <row r="134" spans="1:11" x14ac:dyDescent="0.25">
      <c r="A134" s="51"/>
      <c r="B134" s="38"/>
      <c r="C134" s="39"/>
      <c r="D134" s="33" t="str">
        <f>IF(E134&lt;&gt;"",VLOOKUP(E134,[1]Créanciers!D:E,2,FALSE),"")</f>
        <v/>
      </c>
      <c r="E134" s="38"/>
      <c r="F134" s="43"/>
      <c r="G134" s="38"/>
      <c r="H134" s="38"/>
      <c r="I134" s="39"/>
      <c r="J134" s="38"/>
      <c r="K134" s="43"/>
    </row>
    <row r="135" spans="1:11" x14ac:dyDescent="0.25">
      <c r="A135" s="51"/>
      <c r="B135" s="38"/>
      <c r="C135" s="39"/>
      <c r="D135" s="33" t="str">
        <f>IF(E135&lt;&gt;"",VLOOKUP(E135,[1]Créanciers!D:E,2,FALSE),"")</f>
        <v/>
      </c>
      <c r="E135" s="38"/>
      <c r="F135" s="43"/>
      <c r="G135" s="38"/>
      <c r="H135" s="38"/>
      <c r="I135" s="39"/>
      <c r="J135" s="38"/>
      <c r="K135" s="43"/>
    </row>
    <row r="136" spans="1:11" x14ac:dyDescent="0.25">
      <c r="A136" s="51"/>
      <c r="B136" s="38"/>
      <c r="C136" s="39"/>
      <c r="D136" s="33" t="str">
        <f>IF(E136&lt;&gt;"",VLOOKUP(E136,[1]Créanciers!D:E,2,FALSE),"")</f>
        <v/>
      </c>
      <c r="E136" s="38"/>
      <c r="F136" s="43"/>
      <c r="G136" s="38"/>
      <c r="H136" s="38"/>
      <c r="I136" s="39"/>
      <c r="J136" s="38"/>
      <c r="K136" s="43"/>
    </row>
    <row r="137" spans="1:11" x14ac:dyDescent="0.25">
      <c r="A137" s="51"/>
      <c r="B137" s="38"/>
      <c r="C137" s="39"/>
      <c r="D137" s="33" t="str">
        <f>IF(E137&lt;&gt;"",VLOOKUP(E137,[1]Créanciers!D:E,2,FALSE),"")</f>
        <v/>
      </c>
      <c r="E137" s="38"/>
      <c r="F137" s="43"/>
      <c r="G137" s="38"/>
      <c r="H137" s="38"/>
      <c r="I137" s="39"/>
      <c r="J137" s="38"/>
      <c r="K137" s="43"/>
    </row>
    <row r="138" spans="1:11" x14ac:dyDescent="0.25">
      <c r="A138" s="51"/>
      <c r="B138" s="38"/>
      <c r="C138" s="39"/>
      <c r="D138" s="33" t="str">
        <f>IF(E138&lt;&gt;"",VLOOKUP(E138,[1]Créanciers!D:E,2,FALSE),"")</f>
        <v/>
      </c>
      <c r="E138" s="38"/>
      <c r="F138" s="43"/>
      <c r="G138" s="38"/>
      <c r="H138" s="38"/>
      <c r="I138" s="39"/>
      <c r="J138" s="38"/>
      <c r="K138" s="43"/>
    </row>
    <row r="139" spans="1:11" x14ac:dyDescent="0.25">
      <c r="A139" s="51"/>
      <c r="B139" s="38"/>
      <c r="C139" s="39"/>
      <c r="D139" s="33" t="str">
        <f>IF(E139&lt;&gt;"",VLOOKUP(E139,[1]Créanciers!D:E,2,FALSE),"")</f>
        <v/>
      </c>
      <c r="E139" s="38"/>
      <c r="F139" s="43"/>
      <c r="G139" s="38"/>
      <c r="H139" s="38"/>
      <c r="I139" s="39"/>
      <c r="J139" s="38"/>
      <c r="K139" s="43"/>
    </row>
    <row r="140" spans="1:11" x14ac:dyDescent="0.25">
      <c r="A140" s="51"/>
      <c r="B140" s="38"/>
      <c r="C140" s="39"/>
      <c r="D140" s="33" t="str">
        <f>IF(E140&lt;&gt;"",VLOOKUP(E140,[1]Créanciers!D:E,2,FALSE),"")</f>
        <v/>
      </c>
      <c r="E140" s="38"/>
      <c r="F140" s="43"/>
      <c r="G140" s="38"/>
      <c r="H140" s="38"/>
      <c r="I140" s="39"/>
      <c r="J140" s="38"/>
      <c r="K140" s="43"/>
    </row>
    <row r="141" spans="1:11" x14ac:dyDescent="0.25">
      <c r="A141" s="51"/>
      <c r="B141" s="38"/>
      <c r="C141" s="39"/>
      <c r="D141" s="33" t="str">
        <f>IF(E141&lt;&gt;"",VLOOKUP(E141,[1]Créanciers!D:E,2,FALSE),"")</f>
        <v/>
      </c>
      <c r="E141" s="38"/>
      <c r="F141" s="43"/>
      <c r="G141" s="38"/>
      <c r="H141" s="38"/>
      <c r="I141" s="39"/>
      <c r="J141" s="38"/>
      <c r="K141" s="43"/>
    </row>
    <row r="142" spans="1:11" x14ac:dyDescent="0.25">
      <c r="A142" s="51"/>
      <c r="B142" s="38"/>
      <c r="C142" s="39"/>
      <c r="D142" s="33" t="str">
        <f>IF(E142&lt;&gt;"",VLOOKUP(E142,[1]Créanciers!D:E,2,FALSE),"")</f>
        <v/>
      </c>
      <c r="E142" s="38"/>
      <c r="F142" s="43"/>
      <c r="G142" s="38"/>
      <c r="H142" s="38"/>
      <c r="I142" s="39"/>
      <c r="J142" s="38"/>
      <c r="K142" s="43"/>
    </row>
    <row r="143" spans="1:11" x14ac:dyDescent="0.25">
      <c r="A143" s="51"/>
      <c r="B143" s="38"/>
      <c r="C143" s="39"/>
      <c r="D143" s="33" t="str">
        <f>IF(E143&lt;&gt;"",VLOOKUP(E143,[1]Créanciers!D:E,2,FALSE),"")</f>
        <v/>
      </c>
      <c r="E143" s="38"/>
      <c r="F143" s="43"/>
      <c r="G143" s="38"/>
      <c r="H143" s="38"/>
      <c r="I143" s="39"/>
      <c r="J143" s="38"/>
      <c r="K143" s="43"/>
    </row>
    <row r="144" spans="1:11" x14ac:dyDescent="0.25">
      <c r="A144" s="51"/>
      <c r="B144" s="38"/>
      <c r="C144" s="39"/>
      <c r="D144" s="33" t="str">
        <f>IF(E144&lt;&gt;"",VLOOKUP(E144,[1]Créanciers!D:E,2,FALSE),"")</f>
        <v/>
      </c>
      <c r="E144" s="38"/>
      <c r="F144" s="43"/>
      <c r="G144" s="38"/>
      <c r="H144" s="38"/>
      <c r="I144" s="39"/>
      <c r="J144" s="38"/>
      <c r="K144" s="43"/>
    </row>
    <row r="145" spans="1:11" x14ac:dyDescent="0.25">
      <c r="A145" s="51"/>
      <c r="B145" s="38"/>
      <c r="C145" s="39"/>
      <c r="D145" s="33" t="str">
        <f>IF(E145&lt;&gt;"",VLOOKUP(E145,[1]Créanciers!D:E,2,FALSE),"")</f>
        <v/>
      </c>
      <c r="E145" s="38"/>
      <c r="F145" s="43"/>
      <c r="G145" s="38"/>
      <c r="H145" s="38"/>
      <c r="I145" s="39"/>
      <c r="J145" s="38"/>
      <c r="K145" s="43"/>
    </row>
    <row r="146" spans="1:11" x14ac:dyDescent="0.25">
      <c r="A146" s="51"/>
      <c r="B146" s="38"/>
      <c r="C146" s="39"/>
      <c r="D146" s="33" t="str">
        <f>IF(E146&lt;&gt;"",VLOOKUP(E146,[1]Créanciers!D:E,2,FALSE),"")</f>
        <v/>
      </c>
      <c r="E146" s="38"/>
      <c r="F146" s="43"/>
      <c r="G146" s="38"/>
      <c r="H146" s="38"/>
      <c r="I146" s="39"/>
      <c r="J146" s="38"/>
      <c r="K146" s="43"/>
    </row>
    <row r="147" spans="1:11" x14ac:dyDescent="0.25">
      <c r="A147" s="51"/>
      <c r="B147" s="38"/>
      <c r="C147" s="39"/>
      <c r="D147" s="33" t="str">
        <f>IF(E147&lt;&gt;"",VLOOKUP(E147,[1]Créanciers!D:E,2,FALSE),"")</f>
        <v/>
      </c>
      <c r="E147" s="38"/>
      <c r="F147" s="43"/>
      <c r="G147" s="38"/>
      <c r="H147" s="38"/>
      <c r="I147" s="39"/>
      <c r="J147" s="38"/>
      <c r="K147" s="43"/>
    </row>
    <row r="148" spans="1:11" x14ac:dyDescent="0.25">
      <c r="A148" s="51"/>
      <c r="B148" s="38"/>
      <c r="C148" s="39"/>
      <c r="D148" s="33" t="str">
        <f>IF(E148&lt;&gt;"",VLOOKUP(E148,[1]Créanciers!D:E,2,FALSE),"")</f>
        <v/>
      </c>
      <c r="E148" s="38"/>
      <c r="F148" s="43"/>
      <c r="G148" s="38"/>
      <c r="H148" s="38"/>
      <c r="I148" s="39"/>
      <c r="J148" s="38"/>
      <c r="K148" s="43"/>
    </row>
    <row r="149" spans="1:11" x14ac:dyDescent="0.25">
      <c r="A149" s="51"/>
      <c r="B149" s="38"/>
      <c r="C149" s="39"/>
      <c r="D149" s="33" t="str">
        <f>IF(E149&lt;&gt;"",VLOOKUP(E149,[1]Créanciers!D:E,2,FALSE),"")</f>
        <v/>
      </c>
      <c r="E149" s="38"/>
      <c r="F149" s="43"/>
      <c r="G149" s="38"/>
      <c r="H149" s="38"/>
      <c r="I149" s="39"/>
      <c r="J149" s="38"/>
      <c r="K149" s="43"/>
    </row>
    <row r="150" spans="1:11" x14ac:dyDescent="0.25">
      <c r="A150" s="51"/>
      <c r="B150" s="38"/>
      <c r="C150" s="39"/>
      <c r="D150" s="33" t="str">
        <f>IF(E150&lt;&gt;"",VLOOKUP(E150,[1]Créanciers!D:E,2,FALSE),"")</f>
        <v/>
      </c>
      <c r="E150" s="38"/>
      <c r="F150" s="43"/>
      <c r="G150" s="38"/>
      <c r="H150" s="38"/>
      <c r="I150" s="39"/>
      <c r="J150" s="38"/>
      <c r="K150" s="43"/>
    </row>
    <row r="151" spans="1:11" x14ac:dyDescent="0.25">
      <c r="A151" s="51"/>
      <c r="B151" s="38"/>
      <c r="C151" s="39"/>
      <c r="D151" s="33" t="str">
        <f>IF(E151&lt;&gt;"",VLOOKUP(E151,[1]Créanciers!D:E,2,FALSE),"")</f>
        <v/>
      </c>
      <c r="E151" s="38"/>
      <c r="F151" s="43"/>
      <c r="G151" s="38"/>
      <c r="H151" s="38"/>
      <c r="I151" s="39"/>
      <c r="J151" s="38"/>
      <c r="K151" s="43"/>
    </row>
    <row r="152" spans="1:11" x14ac:dyDescent="0.25">
      <c r="A152" s="51"/>
      <c r="B152" s="38"/>
      <c r="C152" s="39"/>
      <c r="D152" s="33" t="str">
        <f>IF(E152&lt;&gt;"",VLOOKUP(E152,[1]Créanciers!D:E,2,FALSE),"")</f>
        <v/>
      </c>
      <c r="E152" s="38"/>
      <c r="F152" s="43"/>
      <c r="G152" s="38"/>
      <c r="H152" s="38"/>
      <c r="I152" s="39"/>
      <c r="J152" s="38"/>
      <c r="K152" s="43"/>
    </row>
    <row r="153" spans="1:11" x14ac:dyDescent="0.25">
      <c r="A153" s="51"/>
      <c r="B153" s="38"/>
      <c r="C153" s="39"/>
      <c r="D153" s="33" t="str">
        <f>IF(E153&lt;&gt;"",VLOOKUP(E153,[1]Créanciers!D:E,2,FALSE),"")</f>
        <v/>
      </c>
      <c r="E153" s="38"/>
      <c r="F153" s="43"/>
      <c r="G153" s="38"/>
      <c r="H153" s="38"/>
      <c r="I153" s="39"/>
      <c r="J153" s="38"/>
      <c r="K153" s="43"/>
    </row>
    <row r="154" spans="1:11" x14ac:dyDescent="0.25">
      <c r="A154" s="51"/>
      <c r="B154" s="38"/>
      <c r="C154" s="39"/>
      <c r="D154" s="33" t="str">
        <f>IF(E154&lt;&gt;"",VLOOKUP(E154,[1]Créanciers!D:E,2,FALSE),"")</f>
        <v/>
      </c>
      <c r="E154" s="38"/>
      <c r="F154" s="43"/>
      <c r="G154" s="38"/>
      <c r="H154" s="38"/>
      <c r="I154" s="39"/>
      <c r="J154" s="38"/>
      <c r="K154" s="43"/>
    </row>
    <row r="155" spans="1:11" x14ac:dyDescent="0.25">
      <c r="A155" s="51"/>
      <c r="B155" s="38"/>
      <c r="C155" s="39"/>
      <c r="D155" s="33" t="str">
        <f>IF(E155&lt;&gt;"",VLOOKUP(E155,[1]Créanciers!D:E,2,FALSE),"")</f>
        <v/>
      </c>
      <c r="E155" s="38"/>
      <c r="F155" s="43"/>
      <c r="G155" s="38"/>
      <c r="H155" s="38"/>
      <c r="I155" s="39"/>
      <c r="J155" s="38"/>
      <c r="K155" s="43"/>
    </row>
    <row r="156" spans="1:11" x14ac:dyDescent="0.25">
      <c r="A156" s="51"/>
      <c r="B156" s="38"/>
      <c r="C156" s="39"/>
      <c r="D156" s="33" t="str">
        <f>IF(E156&lt;&gt;"",VLOOKUP(E156,[1]Créanciers!D:E,2,FALSE),"")</f>
        <v/>
      </c>
      <c r="E156" s="38"/>
      <c r="F156" s="43"/>
      <c r="G156" s="38"/>
      <c r="H156" s="38"/>
      <c r="I156" s="39"/>
      <c r="J156" s="38"/>
      <c r="K156" s="43"/>
    </row>
    <row r="157" spans="1:11" x14ac:dyDescent="0.25">
      <c r="A157" s="51"/>
      <c r="B157" s="38"/>
      <c r="C157" s="39"/>
      <c r="D157" s="33" t="str">
        <f>IF(E157&lt;&gt;"",VLOOKUP(E157,[1]Créanciers!D:E,2,FALSE),"")</f>
        <v/>
      </c>
      <c r="E157" s="38"/>
      <c r="F157" s="43"/>
      <c r="G157" s="38"/>
      <c r="H157" s="38"/>
      <c r="I157" s="39"/>
      <c r="J157" s="38"/>
      <c r="K157" s="43"/>
    </row>
    <row r="158" spans="1:11" x14ac:dyDescent="0.25">
      <c r="A158" s="51"/>
      <c r="B158" s="38"/>
      <c r="C158" s="39"/>
      <c r="D158" s="33" t="str">
        <f>IF(E158&lt;&gt;"",VLOOKUP(E158,[1]Créanciers!D:E,2,FALSE),"")</f>
        <v/>
      </c>
      <c r="E158" s="38"/>
      <c r="F158" s="43"/>
      <c r="G158" s="38"/>
      <c r="H158" s="38"/>
      <c r="I158" s="39"/>
      <c r="J158" s="38"/>
      <c r="K158" s="43"/>
    </row>
    <row r="159" spans="1:11" x14ac:dyDescent="0.25">
      <c r="A159" s="51"/>
      <c r="B159" s="38"/>
      <c r="C159" s="39"/>
      <c r="D159" s="33" t="str">
        <f>IF(E159&lt;&gt;"",VLOOKUP(E159,[1]Créanciers!D:E,2,FALSE),"")</f>
        <v/>
      </c>
      <c r="E159" s="38"/>
      <c r="F159" s="43"/>
      <c r="G159" s="38"/>
      <c r="H159" s="38"/>
      <c r="I159" s="39"/>
      <c r="J159" s="38"/>
      <c r="K159" s="43"/>
    </row>
    <row r="160" spans="1:11" x14ac:dyDescent="0.25">
      <c r="A160" s="51"/>
      <c r="B160" s="38"/>
      <c r="C160" s="39"/>
      <c r="D160" s="33" t="str">
        <f>IF(E160&lt;&gt;"",VLOOKUP(E160,[1]Créanciers!D:E,2,FALSE),"")</f>
        <v/>
      </c>
      <c r="E160" s="38"/>
      <c r="F160" s="43"/>
      <c r="G160" s="38"/>
      <c r="H160" s="38"/>
      <c r="I160" s="39"/>
      <c r="J160" s="38"/>
      <c r="K160" s="43"/>
    </row>
    <row r="161" spans="1:11" x14ac:dyDescent="0.25">
      <c r="A161" s="51"/>
      <c r="B161" s="38"/>
      <c r="C161" s="39"/>
      <c r="D161" s="33" t="str">
        <f>IF(E161&lt;&gt;"",VLOOKUP(E161,[1]Créanciers!D:E,2,FALSE),"")</f>
        <v/>
      </c>
      <c r="E161" s="38"/>
      <c r="F161" s="43"/>
      <c r="G161" s="38"/>
      <c r="H161" s="38"/>
      <c r="I161" s="39"/>
      <c r="J161" s="38"/>
      <c r="K161" s="43"/>
    </row>
    <row r="162" spans="1:11" x14ac:dyDescent="0.25">
      <c r="A162" s="51"/>
      <c r="B162" s="38"/>
      <c r="C162" s="39"/>
      <c r="D162" s="33" t="str">
        <f>IF(E162&lt;&gt;"",VLOOKUP(E162,[1]Créanciers!D:E,2,FALSE),"")</f>
        <v/>
      </c>
      <c r="E162" s="38"/>
      <c r="F162" s="43"/>
      <c r="G162" s="38"/>
      <c r="H162" s="38"/>
      <c r="I162" s="39"/>
      <c r="J162" s="38"/>
      <c r="K162" s="43"/>
    </row>
    <row r="163" spans="1:11" x14ac:dyDescent="0.25">
      <c r="A163" s="51"/>
      <c r="B163" s="38"/>
      <c r="C163" s="39"/>
      <c r="D163" s="33" t="str">
        <f>IF(E163&lt;&gt;"",VLOOKUP(E163,[1]Créanciers!D:E,2,FALSE),"")</f>
        <v/>
      </c>
      <c r="E163" s="38"/>
      <c r="F163" s="43"/>
      <c r="G163" s="38"/>
      <c r="H163" s="38"/>
      <c r="I163" s="39"/>
      <c r="J163" s="38"/>
      <c r="K163" s="43"/>
    </row>
    <row r="164" spans="1:11" x14ac:dyDescent="0.25">
      <c r="A164" s="51"/>
      <c r="B164" s="38"/>
      <c r="C164" s="39"/>
      <c r="D164" s="33" t="str">
        <f>IF(E164&lt;&gt;"",VLOOKUP(E164,[1]Créanciers!D:E,2,FALSE),"")</f>
        <v/>
      </c>
      <c r="E164" s="38"/>
      <c r="F164" s="43"/>
      <c r="G164" s="38"/>
      <c r="H164" s="38"/>
      <c r="I164" s="39"/>
      <c r="J164" s="38"/>
      <c r="K164" s="43"/>
    </row>
    <row r="165" spans="1:11" x14ac:dyDescent="0.25">
      <c r="A165" s="51"/>
      <c r="B165" s="38"/>
      <c r="C165" s="39"/>
      <c r="D165" s="33" t="str">
        <f>IF(E165&lt;&gt;"",VLOOKUP(E165,[1]Créanciers!D:E,2,FALSE),"")</f>
        <v/>
      </c>
      <c r="E165" s="38"/>
      <c r="F165" s="43"/>
      <c r="G165" s="38"/>
      <c r="H165" s="38"/>
      <c r="I165" s="39"/>
      <c r="J165" s="38"/>
      <c r="K165" s="43"/>
    </row>
    <row r="166" spans="1:11" x14ac:dyDescent="0.25">
      <c r="A166" s="51"/>
      <c r="B166" s="38"/>
      <c r="C166" s="39"/>
      <c r="D166" s="33" t="str">
        <f>IF(E166&lt;&gt;"",VLOOKUP(E166,[1]Créanciers!D:E,2,FALSE),"")</f>
        <v/>
      </c>
      <c r="E166" s="38"/>
      <c r="F166" s="43"/>
      <c r="G166" s="38"/>
      <c r="H166" s="38"/>
      <c r="I166" s="39"/>
      <c r="J166" s="38"/>
      <c r="K166" s="43"/>
    </row>
    <row r="167" spans="1:11" x14ac:dyDescent="0.25">
      <c r="A167" s="51"/>
      <c r="B167" s="38"/>
      <c r="C167" s="39"/>
      <c r="D167" s="33" t="str">
        <f>IF(E167&lt;&gt;"",VLOOKUP(E167,[1]Créanciers!D:E,2,FALSE),"")</f>
        <v/>
      </c>
      <c r="E167" s="38"/>
      <c r="F167" s="43"/>
      <c r="G167" s="38"/>
      <c r="H167" s="38"/>
      <c r="I167" s="39"/>
      <c r="J167" s="38"/>
      <c r="K167" s="43"/>
    </row>
    <row r="168" spans="1:11" x14ac:dyDescent="0.25">
      <c r="A168" s="51"/>
      <c r="B168" s="38"/>
      <c r="C168" s="39"/>
      <c r="D168" s="33" t="str">
        <f>IF(E168&lt;&gt;"",VLOOKUP(E168,[1]Créanciers!D:E,2,FALSE),"")</f>
        <v/>
      </c>
      <c r="E168" s="38"/>
      <c r="F168" s="43"/>
      <c r="G168" s="38"/>
      <c r="H168" s="38"/>
      <c r="I168" s="39"/>
      <c r="J168" s="38"/>
      <c r="K168" s="43"/>
    </row>
    <row r="169" spans="1:11" x14ac:dyDescent="0.25">
      <c r="A169" s="51"/>
      <c r="B169" s="38"/>
      <c r="C169" s="39"/>
      <c r="D169" s="33" t="str">
        <f>IF(E169&lt;&gt;"",VLOOKUP(E169,[1]Créanciers!D:E,2,FALSE),"")</f>
        <v/>
      </c>
      <c r="E169" s="38"/>
      <c r="F169" s="43"/>
      <c r="G169" s="38"/>
      <c r="H169" s="38"/>
      <c r="I169" s="39"/>
      <c r="J169" s="38"/>
      <c r="K169" s="43"/>
    </row>
    <row r="170" spans="1:11" x14ac:dyDescent="0.25">
      <c r="A170" s="51"/>
      <c r="B170" s="38"/>
      <c r="C170" s="39"/>
      <c r="D170" s="33" t="str">
        <f>IF(E170&lt;&gt;"",VLOOKUP(E170,[1]Créanciers!D:E,2,FALSE),"")</f>
        <v/>
      </c>
      <c r="E170" s="38"/>
      <c r="F170" s="43"/>
      <c r="G170" s="38"/>
      <c r="H170" s="38"/>
      <c r="I170" s="39"/>
      <c r="J170" s="38"/>
      <c r="K170" s="43"/>
    </row>
    <row r="171" spans="1:11" x14ac:dyDescent="0.25">
      <c r="A171" s="51"/>
      <c r="B171" s="38"/>
      <c r="C171" s="39"/>
      <c r="D171" s="33" t="str">
        <f>IF(E171&lt;&gt;"",VLOOKUP(E171,[1]Créanciers!D:E,2,FALSE),"")</f>
        <v/>
      </c>
      <c r="E171" s="38"/>
      <c r="F171" s="43"/>
      <c r="G171" s="38"/>
      <c r="H171" s="38"/>
      <c r="I171" s="39"/>
      <c r="J171" s="38"/>
      <c r="K171" s="43"/>
    </row>
    <row r="172" spans="1:11" x14ac:dyDescent="0.25">
      <c r="A172" s="51"/>
      <c r="B172" s="38"/>
      <c r="C172" s="39"/>
      <c r="D172" s="33" t="str">
        <f>IF(E172&lt;&gt;"",VLOOKUP(E172,[1]Créanciers!D:E,2,FALSE),"")</f>
        <v/>
      </c>
      <c r="E172" s="38"/>
      <c r="F172" s="43"/>
      <c r="G172" s="38"/>
      <c r="H172" s="38"/>
      <c r="I172" s="39"/>
      <c r="J172" s="38"/>
      <c r="K172" s="43"/>
    </row>
    <row r="173" spans="1:11" x14ac:dyDescent="0.25">
      <c r="A173" s="51"/>
      <c r="B173" s="38"/>
      <c r="C173" s="39"/>
      <c r="D173" s="33" t="str">
        <f>IF(E173&lt;&gt;"",VLOOKUP(E173,[1]Créanciers!D:E,2,FALSE),"")</f>
        <v/>
      </c>
      <c r="E173" s="38"/>
      <c r="F173" s="43"/>
      <c r="G173" s="38"/>
      <c r="H173" s="38"/>
      <c r="I173" s="39"/>
      <c r="J173" s="38"/>
      <c r="K173" s="43"/>
    </row>
    <row r="174" spans="1:11" x14ac:dyDescent="0.25">
      <c r="A174" s="51"/>
      <c r="B174" s="38"/>
      <c r="C174" s="39"/>
      <c r="D174" s="33" t="str">
        <f>IF(E174&lt;&gt;"",VLOOKUP(E174,[1]Créanciers!D:E,2,FALSE),"")</f>
        <v/>
      </c>
      <c r="E174" s="38"/>
      <c r="F174" s="43"/>
      <c r="G174" s="38"/>
      <c r="H174" s="38"/>
      <c r="I174" s="39"/>
      <c r="J174" s="38"/>
      <c r="K174" s="43"/>
    </row>
    <row r="175" spans="1:11" x14ac:dyDescent="0.25">
      <c r="A175" s="51"/>
      <c r="B175" s="38"/>
      <c r="C175" s="39"/>
      <c r="D175" s="33" t="str">
        <f>IF(E175&lt;&gt;"",VLOOKUP(E175,[1]Créanciers!D:E,2,FALSE),"")</f>
        <v/>
      </c>
      <c r="E175" s="38"/>
      <c r="F175" s="43"/>
      <c r="G175" s="38"/>
      <c r="H175" s="38"/>
      <c r="I175" s="39"/>
      <c r="J175" s="38"/>
      <c r="K175" s="43"/>
    </row>
    <row r="176" spans="1:11" x14ac:dyDescent="0.25">
      <c r="A176" s="51"/>
      <c r="B176" s="38"/>
      <c r="C176" s="39"/>
      <c r="D176" s="33" t="str">
        <f>IF(E176&lt;&gt;"",VLOOKUP(E176,[1]Créanciers!D:E,2,FALSE),"")</f>
        <v/>
      </c>
      <c r="E176" s="38"/>
      <c r="F176" s="43"/>
      <c r="G176" s="38"/>
      <c r="H176" s="38"/>
      <c r="I176" s="39"/>
      <c r="J176" s="38"/>
      <c r="K176" s="43"/>
    </row>
    <row r="177" spans="1:11" x14ac:dyDescent="0.25">
      <c r="A177" s="51"/>
      <c r="B177" s="38"/>
      <c r="C177" s="39"/>
      <c r="D177" s="33" t="str">
        <f>IF(E177&lt;&gt;"",VLOOKUP(E177,[1]Créanciers!D:E,2,FALSE),"")</f>
        <v/>
      </c>
      <c r="E177" s="38"/>
      <c r="F177" s="43"/>
      <c r="G177" s="38"/>
      <c r="H177" s="38"/>
      <c r="I177" s="39"/>
      <c r="J177" s="38"/>
      <c r="K177" s="43"/>
    </row>
    <row r="178" spans="1:11" x14ac:dyDescent="0.25">
      <c r="A178" s="51"/>
      <c r="B178" s="38"/>
      <c r="C178" s="39"/>
      <c r="D178" s="33" t="str">
        <f>IF(E178&lt;&gt;"",VLOOKUP(E178,[1]Créanciers!D:E,2,FALSE),"")</f>
        <v/>
      </c>
      <c r="E178" s="38"/>
      <c r="F178" s="43"/>
      <c r="G178" s="38"/>
      <c r="H178" s="38"/>
      <c r="I178" s="39"/>
      <c r="J178" s="38"/>
      <c r="K178" s="43"/>
    </row>
    <row r="179" spans="1:11" x14ac:dyDescent="0.25">
      <c r="A179" s="51"/>
      <c r="B179" s="38"/>
      <c r="C179" s="39"/>
      <c r="D179" s="33" t="str">
        <f>IF(E179&lt;&gt;"",VLOOKUP(E179,[1]Créanciers!D:E,2,FALSE),"")</f>
        <v/>
      </c>
      <c r="E179" s="38"/>
      <c r="F179" s="43"/>
      <c r="G179" s="38"/>
      <c r="H179" s="38"/>
      <c r="I179" s="39"/>
      <c r="J179" s="38"/>
      <c r="K179" s="43"/>
    </row>
    <row r="180" spans="1:11" x14ac:dyDescent="0.25">
      <c r="A180" s="51"/>
      <c r="B180" s="38"/>
      <c r="C180" s="39"/>
      <c r="D180" s="33" t="str">
        <f>IF(E180&lt;&gt;"",VLOOKUP(E180,[1]Créanciers!D:E,2,FALSE),"")</f>
        <v/>
      </c>
      <c r="E180" s="38"/>
      <c r="F180" s="43"/>
      <c r="G180" s="38"/>
      <c r="H180" s="38"/>
      <c r="I180" s="39"/>
      <c r="J180" s="38"/>
      <c r="K180" s="43"/>
    </row>
    <row r="181" spans="1:11" x14ac:dyDescent="0.25">
      <c r="A181" s="51"/>
      <c r="B181" s="38"/>
      <c r="C181" s="39"/>
      <c r="D181" s="33" t="str">
        <f>IF(E181&lt;&gt;"",VLOOKUP(E181,[1]Créanciers!D:E,2,FALSE),"")</f>
        <v/>
      </c>
      <c r="E181" s="38"/>
      <c r="F181" s="43"/>
      <c r="G181" s="38"/>
      <c r="H181" s="38"/>
      <c r="I181" s="39"/>
      <c r="J181" s="38"/>
      <c r="K181" s="43"/>
    </row>
    <row r="182" spans="1:11" x14ac:dyDescent="0.25">
      <c r="A182" s="51"/>
      <c r="B182" s="38"/>
      <c r="C182" s="39"/>
      <c r="D182" s="33" t="str">
        <f>IF(E182&lt;&gt;"",VLOOKUP(E182,[1]Créanciers!D:E,2,FALSE),"")</f>
        <v/>
      </c>
      <c r="E182" s="38"/>
      <c r="F182" s="43"/>
      <c r="G182" s="38"/>
      <c r="H182" s="38"/>
      <c r="I182" s="39"/>
      <c r="J182" s="38"/>
      <c r="K182" s="43"/>
    </row>
    <row r="183" spans="1:11" x14ac:dyDescent="0.25">
      <c r="A183" s="51"/>
      <c r="B183" s="38"/>
      <c r="C183" s="39"/>
      <c r="D183" s="33" t="str">
        <f>IF(E183&lt;&gt;"",VLOOKUP(E183,[1]Créanciers!D:E,2,FALSE),"")</f>
        <v/>
      </c>
      <c r="E183" s="38"/>
      <c r="F183" s="43"/>
      <c r="G183" s="38"/>
      <c r="H183" s="38"/>
      <c r="I183" s="39"/>
      <c r="J183" s="38"/>
      <c r="K183" s="43"/>
    </row>
    <row r="184" spans="1:11" x14ac:dyDescent="0.25">
      <c r="A184" s="51"/>
      <c r="B184" s="38"/>
      <c r="C184" s="39"/>
      <c r="D184" s="33" t="str">
        <f>IF(E184&lt;&gt;"",VLOOKUP(E184,[1]Créanciers!D:E,2,FALSE),"")</f>
        <v/>
      </c>
      <c r="E184" s="38"/>
      <c r="F184" s="43"/>
      <c r="G184" s="38"/>
      <c r="H184" s="38"/>
      <c r="I184" s="39"/>
      <c r="J184" s="38"/>
      <c r="K184" s="43"/>
    </row>
    <row r="185" spans="1:11" x14ac:dyDescent="0.25">
      <c r="A185" s="51"/>
      <c r="B185" s="38"/>
      <c r="C185" s="39"/>
      <c r="D185" s="33" t="str">
        <f>IF(E185&lt;&gt;"",VLOOKUP(E185,[1]Créanciers!D:E,2,FALSE),"")</f>
        <v/>
      </c>
      <c r="E185" s="38"/>
      <c r="F185" s="43"/>
      <c r="G185" s="38"/>
      <c r="H185" s="38"/>
      <c r="I185" s="39"/>
      <c r="J185" s="38"/>
      <c r="K185" s="43"/>
    </row>
    <row r="186" spans="1:11" x14ac:dyDescent="0.25">
      <c r="A186" s="51"/>
      <c r="B186" s="38"/>
      <c r="C186" s="39"/>
      <c r="D186" s="33" t="str">
        <f>IF(E186&lt;&gt;"",VLOOKUP(E186,[1]Créanciers!D:E,2,FALSE),"")</f>
        <v/>
      </c>
      <c r="E186" s="38"/>
      <c r="F186" s="43"/>
      <c r="G186" s="38"/>
      <c r="H186" s="38"/>
      <c r="I186" s="39"/>
      <c r="J186" s="38"/>
      <c r="K186" s="43"/>
    </row>
    <row r="187" spans="1:11" x14ac:dyDescent="0.25">
      <c r="A187" s="51"/>
      <c r="B187" s="38"/>
      <c r="C187" s="39"/>
      <c r="D187" s="33" t="str">
        <f>IF(E187&lt;&gt;"",VLOOKUP(E187,[1]Créanciers!D:E,2,FALSE),"")</f>
        <v/>
      </c>
      <c r="E187" s="38"/>
      <c r="F187" s="43"/>
      <c r="G187" s="38"/>
      <c r="H187" s="38"/>
      <c r="I187" s="39"/>
      <c r="J187" s="38"/>
      <c r="K187" s="43"/>
    </row>
    <row r="188" spans="1:11" x14ac:dyDescent="0.25">
      <c r="A188" s="51"/>
      <c r="B188" s="38"/>
      <c r="C188" s="39"/>
      <c r="D188" s="33" t="str">
        <f>IF(E188&lt;&gt;"",VLOOKUP(E188,[1]Créanciers!D:E,2,FALSE),"")</f>
        <v/>
      </c>
      <c r="E188" s="38"/>
      <c r="F188" s="43"/>
      <c r="G188" s="38"/>
      <c r="H188" s="38"/>
      <c r="I188" s="39"/>
      <c r="J188" s="38"/>
      <c r="K188" s="43"/>
    </row>
    <row r="189" spans="1:11" x14ac:dyDescent="0.25">
      <c r="A189" s="51"/>
      <c r="B189" s="38"/>
      <c r="C189" s="39"/>
      <c r="D189" s="33" t="str">
        <f>IF(E189&lt;&gt;"",VLOOKUP(E189,[1]Créanciers!D:E,2,FALSE),"")</f>
        <v/>
      </c>
      <c r="E189" s="38"/>
      <c r="F189" s="43"/>
      <c r="G189" s="38"/>
      <c r="H189" s="38"/>
      <c r="I189" s="39"/>
      <c r="J189" s="38"/>
      <c r="K189" s="43"/>
    </row>
    <row r="190" spans="1:11" x14ac:dyDescent="0.25">
      <c r="A190" s="51"/>
      <c r="B190" s="38"/>
      <c r="C190" s="39"/>
      <c r="D190" s="33" t="str">
        <f>IF(E190&lt;&gt;"",VLOOKUP(E190,[1]Créanciers!D:E,2,FALSE),"")</f>
        <v/>
      </c>
      <c r="E190" s="38"/>
      <c r="F190" s="43"/>
      <c r="G190" s="38"/>
      <c r="H190" s="38"/>
      <c r="I190" s="39"/>
      <c r="J190" s="38"/>
      <c r="K190" s="43"/>
    </row>
    <row r="191" spans="1:11" x14ac:dyDescent="0.25">
      <c r="A191" s="51"/>
      <c r="B191" s="38"/>
      <c r="C191" s="39"/>
      <c r="D191" s="33" t="str">
        <f>IF(E191&lt;&gt;"",VLOOKUP(E191,[1]Créanciers!D:E,2,FALSE),"")</f>
        <v/>
      </c>
      <c r="E191" s="38"/>
      <c r="F191" s="43"/>
      <c r="G191" s="38"/>
      <c r="H191" s="38"/>
      <c r="I191" s="39"/>
      <c r="J191" s="38"/>
      <c r="K191" s="43"/>
    </row>
    <row r="192" spans="1:11" x14ac:dyDescent="0.25">
      <c r="A192" s="51"/>
      <c r="B192" s="38"/>
      <c r="C192" s="39"/>
      <c r="D192" s="33" t="str">
        <f>IF(E192&lt;&gt;"",VLOOKUP(E192,[1]Créanciers!D:E,2,FALSE),"")</f>
        <v/>
      </c>
      <c r="E192" s="38"/>
      <c r="F192" s="43"/>
      <c r="G192" s="38"/>
      <c r="H192" s="38"/>
      <c r="I192" s="39"/>
      <c r="J192" s="38"/>
      <c r="K192" s="43"/>
    </row>
    <row r="193" spans="1:11" x14ac:dyDescent="0.25">
      <c r="A193" s="51"/>
      <c r="B193" s="38"/>
      <c r="C193" s="39"/>
      <c r="D193" s="33" t="str">
        <f>IF(E193&lt;&gt;"",VLOOKUP(E193,[1]Créanciers!D:E,2,FALSE),"")</f>
        <v/>
      </c>
      <c r="E193" s="38"/>
      <c r="F193" s="43"/>
      <c r="G193" s="38"/>
      <c r="H193" s="38"/>
      <c r="I193" s="39"/>
      <c r="J193" s="38"/>
      <c r="K193" s="43"/>
    </row>
    <row r="194" spans="1:11" x14ac:dyDescent="0.25">
      <c r="A194" s="51"/>
      <c r="B194" s="38"/>
      <c r="C194" s="39"/>
      <c r="D194" s="33" t="str">
        <f>IF(E194&lt;&gt;"",VLOOKUP(E194,[1]Créanciers!D:E,2,FALSE),"")</f>
        <v/>
      </c>
      <c r="E194" s="38"/>
      <c r="F194" s="43"/>
      <c r="G194" s="38"/>
      <c r="H194" s="38"/>
      <c r="I194" s="39"/>
      <c r="J194" s="38"/>
      <c r="K194" s="43"/>
    </row>
    <row r="195" spans="1:11" x14ac:dyDescent="0.25">
      <c r="A195" s="51"/>
      <c r="B195" s="38"/>
      <c r="C195" s="39"/>
      <c r="D195" s="33" t="str">
        <f>IF(E195&lt;&gt;"",VLOOKUP(E195,[1]Créanciers!D:E,2,FALSE),"")</f>
        <v/>
      </c>
      <c r="E195" s="38"/>
      <c r="F195" s="43"/>
      <c r="G195" s="38"/>
      <c r="H195" s="38"/>
      <c r="I195" s="39"/>
      <c r="J195" s="38"/>
      <c r="K195" s="43"/>
    </row>
    <row r="196" spans="1:11" x14ac:dyDescent="0.25">
      <c r="A196" s="51"/>
      <c r="B196" s="38"/>
      <c r="C196" s="39"/>
      <c r="D196" s="33" t="str">
        <f>IF(E196&lt;&gt;"",VLOOKUP(E196,[1]Créanciers!D:E,2,FALSE),"")</f>
        <v/>
      </c>
      <c r="E196" s="38"/>
      <c r="F196" s="43"/>
      <c r="G196" s="38"/>
      <c r="H196" s="38"/>
      <c r="I196" s="39"/>
      <c r="J196" s="38"/>
      <c r="K196" s="43"/>
    </row>
    <row r="197" spans="1:11" x14ac:dyDescent="0.25">
      <c r="A197" s="51"/>
      <c r="B197" s="38"/>
      <c r="C197" s="39"/>
      <c r="D197" s="33" t="str">
        <f>IF(E197&lt;&gt;"",VLOOKUP(E197,[1]Créanciers!D:E,2,FALSE),"")</f>
        <v/>
      </c>
      <c r="E197" s="38"/>
      <c r="F197" s="43"/>
      <c r="G197" s="38"/>
      <c r="H197" s="38"/>
      <c r="I197" s="39"/>
      <c r="J197" s="38"/>
      <c r="K197" s="43"/>
    </row>
    <row r="198" spans="1:11" x14ac:dyDescent="0.25">
      <c r="A198" s="51"/>
      <c r="B198" s="38"/>
      <c r="C198" s="39"/>
      <c r="D198" s="33" t="str">
        <f>IF(E198&lt;&gt;"",VLOOKUP(E198,[1]Créanciers!D:E,2,FALSE),"")</f>
        <v/>
      </c>
      <c r="E198" s="38"/>
      <c r="F198" s="43"/>
      <c r="G198" s="38"/>
      <c r="H198" s="38"/>
      <c r="I198" s="39"/>
      <c r="J198" s="38"/>
      <c r="K198" s="43"/>
    </row>
    <row r="199" spans="1:11" x14ac:dyDescent="0.25">
      <c r="A199" s="51"/>
      <c r="B199" s="38"/>
      <c r="C199" s="39"/>
      <c r="D199" s="33" t="str">
        <f>IF(E199&lt;&gt;"",VLOOKUP(E199,[1]Créanciers!D:E,2,FALSE),"")</f>
        <v/>
      </c>
      <c r="E199" s="38"/>
      <c r="F199" s="43"/>
      <c r="G199" s="38"/>
      <c r="H199" s="38"/>
      <c r="I199" s="39"/>
      <c r="J199" s="38"/>
      <c r="K199" s="43"/>
    </row>
    <row r="200" spans="1:11" x14ac:dyDescent="0.25">
      <c r="A200" s="51"/>
      <c r="B200" s="38"/>
      <c r="C200" s="39"/>
      <c r="D200" s="33" t="str">
        <f>IF(E200&lt;&gt;"",VLOOKUP(E200,[1]Créanciers!D:E,2,FALSE),"")</f>
        <v/>
      </c>
      <c r="E200" s="38"/>
      <c r="F200" s="43"/>
      <c r="G200" s="38"/>
      <c r="H200" s="38"/>
      <c r="I200" s="39"/>
      <c r="J200" s="38"/>
      <c r="K200" s="43"/>
    </row>
    <row r="201" spans="1:11" x14ac:dyDescent="0.25">
      <c r="A201" s="51"/>
      <c r="B201" s="38"/>
      <c r="C201" s="39"/>
      <c r="D201" s="33" t="str">
        <f>IF(E201&lt;&gt;"",VLOOKUP(E201,[1]Créanciers!D:E,2,FALSE),"")</f>
        <v/>
      </c>
      <c r="E201" s="38"/>
      <c r="F201" s="43"/>
      <c r="G201" s="38"/>
      <c r="H201" s="38"/>
      <c r="I201" s="39"/>
      <c r="J201" s="38"/>
      <c r="K201" s="43"/>
    </row>
    <row r="202" spans="1:11" x14ac:dyDescent="0.25">
      <c r="A202" s="51"/>
      <c r="B202" s="38"/>
      <c r="C202" s="39"/>
      <c r="D202" s="33" t="str">
        <f>IF(E202&lt;&gt;"",VLOOKUP(E202,[1]Créanciers!D:E,2,FALSE),"")</f>
        <v/>
      </c>
      <c r="E202" s="38"/>
      <c r="F202" s="43"/>
      <c r="G202" s="38"/>
      <c r="H202" s="38"/>
      <c r="I202" s="39"/>
      <c r="J202" s="38"/>
      <c r="K202" s="43"/>
    </row>
    <row r="203" spans="1:11" x14ac:dyDescent="0.25">
      <c r="A203" s="51"/>
      <c r="B203" s="38"/>
      <c r="C203" s="39"/>
      <c r="D203" s="33" t="str">
        <f>IF(E203&lt;&gt;"",VLOOKUP(E203,[1]Créanciers!D:E,2,FALSE),"")</f>
        <v/>
      </c>
      <c r="E203" s="38"/>
      <c r="F203" s="43"/>
      <c r="G203" s="38"/>
      <c r="H203" s="38"/>
      <c r="I203" s="39"/>
      <c r="J203" s="38"/>
      <c r="K203" s="43"/>
    </row>
    <row r="204" spans="1:11" x14ac:dyDescent="0.25">
      <c r="A204" s="51"/>
      <c r="B204" s="38"/>
      <c r="C204" s="39"/>
      <c r="D204" s="33" t="str">
        <f>IF(E204&lt;&gt;"",VLOOKUP(E204,[1]Créanciers!D:E,2,FALSE),"")</f>
        <v/>
      </c>
      <c r="E204" s="38"/>
      <c r="F204" s="43"/>
      <c r="G204" s="38"/>
      <c r="H204" s="38"/>
      <c r="I204" s="39"/>
      <c r="J204" s="38"/>
      <c r="K204" s="43"/>
    </row>
    <row r="205" spans="1:11" x14ac:dyDescent="0.25">
      <c r="A205" s="51"/>
      <c r="B205" s="38"/>
      <c r="C205" s="39"/>
      <c r="D205" s="33" t="str">
        <f>IF(E205&lt;&gt;"",VLOOKUP(E205,[1]Créanciers!D:E,2,FALSE),"")</f>
        <v/>
      </c>
      <c r="E205" s="38"/>
      <c r="F205" s="43"/>
      <c r="G205" s="38"/>
      <c r="H205" s="38"/>
      <c r="I205" s="39"/>
      <c r="J205" s="38"/>
      <c r="K205" s="43"/>
    </row>
    <row r="206" spans="1:11" x14ac:dyDescent="0.25">
      <c r="A206" s="51"/>
      <c r="B206" s="38"/>
      <c r="C206" s="39"/>
      <c r="D206" s="33" t="str">
        <f>IF(E206&lt;&gt;"",VLOOKUP(E206,[1]Créanciers!D:E,2,FALSE),"")</f>
        <v/>
      </c>
      <c r="E206" s="38"/>
      <c r="F206" s="43"/>
      <c r="G206" s="38"/>
      <c r="H206" s="38"/>
      <c r="I206" s="39"/>
      <c r="J206" s="38"/>
      <c r="K206" s="43"/>
    </row>
    <row r="207" spans="1:11" x14ac:dyDescent="0.25">
      <c r="A207" s="51"/>
      <c r="B207" s="38"/>
      <c r="C207" s="39"/>
      <c r="D207" s="33" t="str">
        <f>IF(E207&lt;&gt;"",VLOOKUP(E207,[1]Créanciers!D:E,2,FALSE),"")</f>
        <v/>
      </c>
      <c r="E207" s="38"/>
      <c r="F207" s="43"/>
      <c r="G207" s="38"/>
      <c r="H207" s="38"/>
      <c r="I207" s="39"/>
      <c r="J207" s="38"/>
      <c r="K207" s="43"/>
    </row>
    <row r="208" spans="1:11" x14ac:dyDescent="0.25">
      <c r="A208" s="51"/>
      <c r="B208" s="38"/>
      <c r="C208" s="39"/>
      <c r="D208" s="33" t="str">
        <f>IF(E208&lt;&gt;"",VLOOKUP(E208,[1]Créanciers!D:E,2,FALSE),"")</f>
        <v/>
      </c>
      <c r="E208" s="38"/>
      <c r="F208" s="43"/>
      <c r="G208" s="38"/>
      <c r="H208" s="38"/>
      <c r="I208" s="39"/>
      <c r="J208" s="38"/>
      <c r="K208" s="43"/>
    </row>
    <row r="209" spans="1:11" x14ac:dyDescent="0.25">
      <c r="A209" s="51"/>
      <c r="B209" s="38"/>
      <c r="C209" s="39"/>
      <c r="D209" s="33" t="str">
        <f>IF(E209&lt;&gt;"",VLOOKUP(E209,[1]Créanciers!D:E,2,FALSE),"")</f>
        <v/>
      </c>
      <c r="E209" s="38"/>
      <c r="F209" s="43"/>
      <c r="G209" s="38"/>
      <c r="H209" s="38"/>
      <c r="I209" s="39"/>
      <c r="J209" s="38"/>
      <c r="K209" s="43"/>
    </row>
    <row r="210" spans="1:11" x14ac:dyDescent="0.25">
      <c r="A210" s="51"/>
      <c r="B210" s="38"/>
      <c r="C210" s="39"/>
      <c r="D210" s="33" t="str">
        <f>IF(E210&lt;&gt;"",VLOOKUP(E210,[1]Créanciers!D:E,2,FALSE),"")</f>
        <v/>
      </c>
      <c r="E210" s="38"/>
      <c r="F210" s="43"/>
      <c r="G210" s="38"/>
      <c r="H210" s="38"/>
      <c r="I210" s="39"/>
      <c r="J210" s="38"/>
      <c r="K210" s="43"/>
    </row>
    <row r="211" spans="1:11" x14ac:dyDescent="0.25">
      <c r="A211" s="51"/>
      <c r="B211" s="38"/>
      <c r="C211" s="39"/>
      <c r="D211" s="33" t="str">
        <f>IF(E211&lt;&gt;"",VLOOKUP(E211,[1]Créanciers!D:E,2,FALSE),"")</f>
        <v/>
      </c>
      <c r="E211" s="38"/>
      <c r="F211" s="43"/>
      <c r="G211" s="38"/>
      <c r="H211" s="38"/>
      <c r="I211" s="39"/>
      <c r="J211" s="38"/>
      <c r="K211" s="43"/>
    </row>
    <row r="212" spans="1:11" x14ac:dyDescent="0.25">
      <c r="A212" s="51"/>
      <c r="B212" s="38"/>
      <c r="C212" s="39"/>
      <c r="D212" s="33" t="str">
        <f>IF(E212&lt;&gt;"",VLOOKUP(E212,[1]Créanciers!D:E,2,FALSE),"")</f>
        <v/>
      </c>
      <c r="E212" s="38"/>
      <c r="F212" s="43"/>
      <c r="G212" s="38"/>
      <c r="H212" s="38"/>
      <c r="I212" s="39"/>
      <c r="J212" s="38"/>
      <c r="K212" s="43"/>
    </row>
    <row r="213" spans="1:11" x14ac:dyDescent="0.25">
      <c r="A213" s="51"/>
      <c r="B213" s="38"/>
      <c r="C213" s="39"/>
      <c r="D213" s="33" t="str">
        <f>IF(E213&lt;&gt;"",VLOOKUP(E213,[1]Créanciers!D:E,2,FALSE),"")</f>
        <v/>
      </c>
      <c r="E213" s="38"/>
      <c r="F213" s="43"/>
      <c r="G213" s="38"/>
      <c r="H213" s="38"/>
      <c r="I213" s="39"/>
      <c r="J213" s="38"/>
      <c r="K213" s="43"/>
    </row>
    <row r="214" spans="1:11" x14ac:dyDescent="0.25">
      <c r="A214" s="51"/>
      <c r="B214" s="38"/>
      <c r="C214" s="39"/>
      <c r="D214" s="33" t="str">
        <f>IF(E214&lt;&gt;"",VLOOKUP(E214,[1]Créanciers!D:E,2,FALSE),"")</f>
        <v/>
      </c>
      <c r="E214" s="38"/>
      <c r="F214" s="43"/>
      <c r="G214" s="38"/>
      <c r="H214" s="38"/>
      <c r="I214" s="39"/>
      <c r="J214" s="38"/>
      <c r="K214" s="43"/>
    </row>
    <row r="215" spans="1:11" x14ac:dyDescent="0.25">
      <c r="A215" s="51"/>
      <c r="B215" s="38"/>
      <c r="C215" s="39"/>
      <c r="D215" s="33" t="str">
        <f>IF(E215&lt;&gt;"",VLOOKUP(E215,[1]Créanciers!D:E,2,FALSE),"")</f>
        <v/>
      </c>
      <c r="E215" s="38"/>
      <c r="F215" s="43"/>
      <c r="G215" s="38"/>
      <c r="H215" s="38"/>
      <c r="I215" s="39"/>
      <c r="J215" s="38"/>
      <c r="K215" s="43"/>
    </row>
    <row r="216" spans="1:11" x14ac:dyDescent="0.25">
      <c r="A216" s="51"/>
      <c r="B216" s="38"/>
      <c r="C216" s="39"/>
      <c r="D216" s="33" t="str">
        <f>IF(E216&lt;&gt;"",VLOOKUP(E216,[1]Créanciers!D:E,2,FALSE),"")</f>
        <v/>
      </c>
      <c r="E216" s="38"/>
      <c r="F216" s="43"/>
      <c r="G216" s="38"/>
      <c r="H216" s="38"/>
      <c r="I216" s="39"/>
      <c r="J216" s="38"/>
      <c r="K216" s="43"/>
    </row>
    <row r="217" spans="1:11" x14ac:dyDescent="0.25">
      <c r="A217" s="51"/>
      <c r="B217" s="38"/>
      <c r="C217" s="39"/>
      <c r="D217" s="33" t="str">
        <f>IF(E217&lt;&gt;"",VLOOKUP(E217,[1]Créanciers!D:E,2,FALSE),"")</f>
        <v/>
      </c>
      <c r="E217" s="38"/>
      <c r="F217" s="43"/>
      <c r="G217" s="38"/>
      <c r="H217" s="38"/>
      <c r="I217" s="39"/>
      <c r="J217" s="38"/>
      <c r="K217" s="43"/>
    </row>
    <row r="218" spans="1:11" x14ac:dyDescent="0.25">
      <c r="A218" s="51"/>
      <c r="B218" s="38"/>
      <c r="C218" s="39"/>
      <c r="D218" s="33" t="str">
        <f>IF(E218&lt;&gt;"",VLOOKUP(E218,[1]Créanciers!D:E,2,FALSE),"")</f>
        <v/>
      </c>
      <c r="E218" s="38"/>
      <c r="F218" s="43"/>
      <c r="G218" s="38"/>
      <c r="H218" s="38"/>
      <c r="I218" s="39"/>
      <c r="J218" s="38"/>
      <c r="K218" s="43"/>
    </row>
    <row r="219" spans="1:11" x14ac:dyDescent="0.25">
      <c r="A219" s="51"/>
      <c r="B219" s="38"/>
      <c r="C219" s="39"/>
      <c r="D219" s="33" t="str">
        <f>IF(E219&lt;&gt;"",VLOOKUP(E219,[1]Créanciers!D:E,2,FALSE),"")</f>
        <v/>
      </c>
      <c r="E219" s="38"/>
      <c r="F219" s="43"/>
      <c r="G219" s="38"/>
      <c r="H219" s="38"/>
      <c r="I219" s="39"/>
      <c r="J219" s="38"/>
      <c r="K219" s="43"/>
    </row>
    <row r="220" spans="1:11" x14ac:dyDescent="0.25">
      <c r="A220" s="51"/>
      <c r="B220" s="38"/>
      <c r="C220" s="39"/>
      <c r="D220" s="33" t="str">
        <f>IF(E220&lt;&gt;"",VLOOKUP(E220,[1]Créanciers!D:E,2,FALSE),"")</f>
        <v/>
      </c>
      <c r="E220" s="38"/>
      <c r="F220" s="43"/>
      <c r="G220" s="38"/>
      <c r="H220" s="38"/>
      <c r="I220" s="39"/>
      <c r="J220" s="38"/>
      <c r="K220" s="43"/>
    </row>
    <row r="221" spans="1:11" x14ac:dyDescent="0.25">
      <c r="A221" s="51"/>
      <c r="B221" s="38"/>
      <c r="C221" s="39"/>
      <c r="D221" s="33" t="str">
        <f>IF(E221&lt;&gt;"",VLOOKUP(E221,[1]Créanciers!D:E,2,FALSE),"")</f>
        <v/>
      </c>
      <c r="E221" s="38"/>
      <c r="F221" s="43"/>
      <c r="G221" s="38"/>
      <c r="H221" s="38"/>
      <c r="I221" s="39"/>
      <c r="J221" s="38"/>
      <c r="K221" s="43"/>
    </row>
    <row r="222" spans="1:11" x14ac:dyDescent="0.25">
      <c r="A222" s="51"/>
      <c r="B222" s="38"/>
      <c r="C222" s="39"/>
      <c r="D222" s="33" t="str">
        <f>IF(E222&lt;&gt;"",VLOOKUP(E222,[1]Créanciers!D:E,2,FALSE),"")</f>
        <v/>
      </c>
      <c r="E222" s="38"/>
      <c r="F222" s="43"/>
      <c r="G222" s="38"/>
      <c r="H222" s="38"/>
      <c r="I222" s="39"/>
      <c r="J222" s="38"/>
      <c r="K222" s="43"/>
    </row>
    <row r="223" spans="1:11" x14ac:dyDescent="0.25">
      <c r="A223" s="51"/>
      <c r="B223" s="38"/>
      <c r="C223" s="39"/>
      <c r="D223" s="33" t="str">
        <f>IF(E223&lt;&gt;"",VLOOKUP(E223,[1]Créanciers!D:E,2,FALSE),"")</f>
        <v/>
      </c>
      <c r="E223" s="38"/>
      <c r="F223" s="43"/>
      <c r="G223" s="38"/>
      <c r="H223" s="38"/>
      <c r="I223" s="39"/>
      <c r="J223" s="38"/>
      <c r="K223" s="43"/>
    </row>
    <row r="224" spans="1:11" x14ac:dyDescent="0.25">
      <c r="A224" s="51"/>
      <c r="B224" s="38"/>
      <c r="C224" s="39"/>
      <c r="D224" s="33" t="str">
        <f>IF(E224&lt;&gt;"",VLOOKUP(E224,[1]Créanciers!D:E,2,FALSE),"")</f>
        <v/>
      </c>
      <c r="E224" s="38"/>
      <c r="F224" s="43"/>
      <c r="G224" s="38"/>
      <c r="H224" s="38"/>
      <c r="I224" s="39"/>
      <c r="J224" s="38"/>
      <c r="K224" s="43"/>
    </row>
    <row r="225" spans="1:11" x14ac:dyDescent="0.25">
      <c r="A225" s="51"/>
      <c r="B225" s="38"/>
      <c r="C225" s="39"/>
      <c r="D225" s="33" t="str">
        <f>IF(E225&lt;&gt;"",VLOOKUP(E225,[1]Créanciers!D:E,2,FALSE),"")</f>
        <v/>
      </c>
      <c r="E225" s="38"/>
      <c r="F225" s="43"/>
      <c r="G225" s="38"/>
      <c r="H225" s="38"/>
      <c r="I225" s="39"/>
      <c r="J225" s="38"/>
      <c r="K225" s="43"/>
    </row>
    <row r="226" spans="1:11" x14ac:dyDescent="0.25">
      <c r="A226" s="51"/>
      <c r="B226" s="38"/>
      <c r="C226" s="39"/>
      <c r="D226" s="33" t="str">
        <f>IF(E226&lt;&gt;"",VLOOKUP(E226,[1]Créanciers!D:E,2,FALSE),"")</f>
        <v/>
      </c>
      <c r="E226" s="38"/>
      <c r="F226" s="43"/>
      <c r="G226" s="38"/>
      <c r="H226" s="38"/>
      <c r="I226" s="39"/>
      <c r="J226" s="38"/>
      <c r="K226" s="43"/>
    </row>
    <row r="227" spans="1:11" x14ac:dyDescent="0.25">
      <c r="A227" s="51"/>
      <c r="B227" s="38"/>
      <c r="C227" s="39"/>
      <c r="D227" s="33" t="str">
        <f>IF(E227&lt;&gt;"",VLOOKUP(E227,[1]Créanciers!D:E,2,FALSE),"")</f>
        <v/>
      </c>
      <c r="E227" s="38"/>
      <c r="F227" s="43"/>
      <c r="G227" s="38"/>
      <c r="H227" s="38"/>
      <c r="I227" s="39"/>
      <c r="J227" s="38"/>
      <c r="K227" s="43"/>
    </row>
    <row r="228" spans="1:11" x14ac:dyDescent="0.25">
      <c r="A228" s="51"/>
      <c r="B228" s="38"/>
      <c r="C228" s="39"/>
      <c r="D228" s="33" t="str">
        <f>IF(E228&lt;&gt;"",VLOOKUP(E228,[1]Créanciers!D:E,2,FALSE),"")</f>
        <v/>
      </c>
      <c r="E228" s="38"/>
      <c r="F228" s="43"/>
      <c r="G228" s="38"/>
      <c r="H228" s="38"/>
      <c r="I228" s="39"/>
      <c r="J228" s="38"/>
      <c r="K228" s="43"/>
    </row>
    <row r="229" spans="1:11" x14ac:dyDescent="0.25">
      <c r="A229" s="51"/>
      <c r="B229" s="38"/>
      <c r="C229" s="39"/>
      <c r="D229" s="33" t="str">
        <f>IF(E229&lt;&gt;"",VLOOKUP(E229,[1]Créanciers!D:E,2,FALSE),"")</f>
        <v/>
      </c>
      <c r="E229" s="38"/>
      <c r="F229" s="43"/>
      <c r="G229" s="38"/>
      <c r="H229" s="38"/>
      <c r="I229" s="39"/>
      <c r="J229" s="38"/>
      <c r="K229" s="43"/>
    </row>
    <row r="230" spans="1:11" x14ac:dyDescent="0.25">
      <c r="A230" s="51"/>
      <c r="B230" s="38"/>
      <c r="C230" s="39"/>
      <c r="D230" s="33" t="str">
        <f>IF(E230&lt;&gt;"",VLOOKUP(E230,[1]Créanciers!D:E,2,FALSE),"")</f>
        <v/>
      </c>
      <c r="E230" s="38"/>
      <c r="F230" s="43"/>
      <c r="G230" s="38"/>
      <c r="H230" s="38"/>
      <c r="I230" s="39"/>
      <c r="J230" s="38"/>
      <c r="K230" s="43"/>
    </row>
    <row r="231" spans="1:11" x14ac:dyDescent="0.25">
      <c r="A231" s="51"/>
      <c r="B231" s="38"/>
      <c r="C231" s="39"/>
      <c r="D231" s="33" t="str">
        <f>IF(E231&lt;&gt;"",VLOOKUP(E231,[1]Créanciers!D:E,2,FALSE),"")</f>
        <v/>
      </c>
      <c r="E231" s="38"/>
      <c r="F231" s="43"/>
      <c r="G231" s="38"/>
      <c r="H231" s="38"/>
      <c r="I231" s="39"/>
      <c r="J231" s="38"/>
      <c r="K231" s="43"/>
    </row>
    <row r="232" spans="1:11" x14ac:dyDescent="0.25">
      <c r="A232" s="51"/>
      <c r="B232" s="38"/>
      <c r="C232" s="39"/>
      <c r="D232" s="33" t="str">
        <f>IF(E232&lt;&gt;"",VLOOKUP(E232,[1]Créanciers!D:E,2,FALSE),"")</f>
        <v/>
      </c>
      <c r="E232" s="38"/>
      <c r="F232" s="43"/>
      <c r="G232" s="38"/>
      <c r="H232" s="38"/>
      <c r="I232" s="39"/>
      <c r="J232" s="38"/>
      <c r="K232" s="43"/>
    </row>
    <row r="233" spans="1:11" x14ac:dyDescent="0.25">
      <c r="A233" s="51"/>
      <c r="B233" s="38"/>
      <c r="C233" s="39"/>
      <c r="D233" s="33" t="str">
        <f>IF(E233&lt;&gt;"",VLOOKUP(E233,[1]Créanciers!D:E,2,FALSE),"")</f>
        <v/>
      </c>
      <c r="E233" s="38"/>
      <c r="F233" s="43"/>
      <c r="G233" s="38"/>
      <c r="H233" s="38"/>
      <c r="I233" s="39"/>
      <c r="J233" s="38"/>
      <c r="K233" s="43"/>
    </row>
    <row r="234" spans="1:11" x14ac:dyDescent="0.25">
      <c r="A234" s="51"/>
      <c r="B234" s="38"/>
      <c r="C234" s="39"/>
      <c r="D234" s="33" t="str">
        <f>IF(E234&lt;&gt;"",VLOOKUP(E234,[1]Créanciers!D:E,2,FALSE),"")</f>
        <v/>
      </c>
      <c r="E234" s="38"/>
      <c r="F234" s="43"/>
      <c r="G234" s="38"/>
      <c r="H234" s="38"/>
      <c r="I234" s="39"/>
      <c r="J234" s="38"/>
      <c r="K234" s="43"/>
    </row>
    <row r="235" spans="1:11" x14ac:dyDescent="0.25">
      <c r="A235" s="51"/>
      <c r="B235" s="38"/>
      <c r="C235" s="39"/>
      <c r="D235" s="33" t="str">
        <f>IF(E235&lt;&gt;"",VLOOKUP(E235,[1]Créanciers!D:E,2,FALSE),"")</f>
        <v/>
      </c>
      <c r="E235" s="38"/>
      <c r="F235" s="43"/>
      <c r="G235" s="38"/>
      <c r="H235" s="38"/>
      <c r="I235" s="39"/>
      <c r="J235" s="38"/>
      <c r="K235" s="43"/>
    </row>
    <row r="236" spans="1:11" x14ac:dyDescent="0.25">
      <c r="A236" s="51"/>
      <c r="B236" s="38"/>
      <c r="C236" s="39"/>
      <c r="D236" s="33" t="str">
        <f>IF(E236&lt;&gt;"",VLOOKUP(E236,[1]Créanciers!D:E,2,FALSE),"")</f>
        <v/>
      </c>
      <c r="E236" s="38"/>
      <c r="F236" s="43"/>
      <c r="G236" s="38"/>
      <c r="H236" s="38"/>
      <c r="I236" s="39"/>
      <c r="J236" s="38"/>
      <c r="K236" s="43"/>
    </row>
    <row r="237" spans="1:11" x14ac:dyDescent="0.25">
      <c r="A237" s="51"/>
      <c r="B237" s="38"/>
      <c r="C237" s="39"/>
      <c r="D237" s="33" t="str">
        <f>IF(E237&lt;&gt;"",VLOOKUP(E237,[1]Créanciers!D:E,2,FALSE),"")</f>
        <v/>
      </c>
      <c r="E237" s="38"/>
      <c r="F237" s="43"/>
      <c r="G237" s="38"/>
      <c r="H237" s="38"/>
      <c r="I237" s="39"/>
      <c r="J237" s="38"/>
      <c r="K237" s="43"/>
    </row>
    <row r="238" spans="1:11" x14ac:dyDescent="0.25">
      <c r="A238" s="51"/>
      <c r="B238" s="38"/>
      <c r="C238" s="39"/>
      <c r="D238" s="33" t="str">
        <f>IF(E238&lt;&gt;"",VLOOKUP(E238,[1]Créanciers!D:E,2,FALSE),"")</f>
        <v/>
      </c>
      <c r="E238" s="38"/>
      <c r="F238" s="43"/>
      <c r="G238" s="38"/>
      <c r="H238" s="38"/>
      <c r="I238" s="39"/>
      <c r="J238" s="38"/>
      <c r="K238" s="43"/>
    </row>
    <row r="239" spans="1:11" x14ac:dyDescent="0.25">
      <c r="A239" s="51"/>
      <c r="B239" s="38"/>
      <c r="C239" s="39"/>
      <c r="D239" s="33" t="str">
        <f>IF(E239&lt;&gt;"",VLOOKUP(E239,[1]Créanciers!D:E,2,FALSE),"")</f>
        <v/>
      </c>
      <c r="E239" s="38"/>
      <c r="F239" s="43"/>
      <c r="G239" s="38"/>
      <c r="H239" s="38"/>
      <c r="I239" s="39"/>
      <c r="J239" s="38"/>
      <c r="K239" s="43"/>
    </row>
    <row r="240" spans="1:11" x14ac:dyDescent="0.25">
      <c r="A240" s="51"/>
      <c r="B240" s="38"/>
      <c r="C240" s="39"/>
      <c r="D240" s="33" t="str">
        <f>IF(E240&lt;&gt;"",VLOOKUP(E240,[1]Créanciers!D:E,2,FALSE),"")</f>
        <v/>
      </c>
      <c r="E240" s="38"/>
      <c r="F240" s="43"/>
      <c r="G240" s="38"/>
      <c r="H240" s="38"/>
      <c r="I240" s="39"/>
      <c r="J240" s="38"/>
      <c r="K240" s="43"/>
    </row>
    <row r="241" spans="1:11" x14ac:dyDescent="0.25">
      <c r="A241" s="51"/>
      <c r="B241" s="38"/>
      <c r="C241" s="39"/>
      <c r="D241" s="33" t="str">
        <f>IF(E241&lt;&gt;"",VLOOKUP(E241,[1]Créanciers!D:E,2,FALSE),"")</f>
        <v/>
      </c>
      <c r="E241" s="38"/>
      <c r="F241" s="43"/>
      <c r="G241" s="38"/>
      <c r="H241" s="38"/>
      <c r="I241" s="39"/>
      <c r="J241" s="38"/>
      <c r="K241" s="43"/>
    </row>
    <row r="242" spans="1:11" x14ac:dyDescent="0.25">
      <c r="A242" s="51"/>
      <c r="B242" s="38"/>
      <c r="C242" s="39"/>
      <c r="D242" s="33" t="str">
        <f>IF(E242&lt;&gt;"",VLOOKUP(E242,[1]Créanciers!D:E,2,FALSE),"")</f>
        <v/>
      </c>
      <c r="E242" s="38"/>
      <c r="F242" s="43"/>
      <c r="G242" s="38"/>
      <c r="H242" s="38"/>
      <c r="I242" s="39"/>
      <c r="J242" s="38"/>
      <c r="K242" s="43"/>
    </row>
    <row r="243" spans="1:11" x14ac:dyDescent="0.25">
      <c r="A243" s="51"/>
      <c r="B243" s="38"/>
      <c r="C243" s="39"/>
      <c r="D243" s="33" t="str">
        <f>IF(E243&lt;&gt;"",VLOOKUP(E243,[1]Créanciers!D:E,2,FALSE),"")</f>
        <v/>
      </c>
      <c r="E243" s="38"/>
      <c r="F243" s="43"/>
      <c r="G243" s="38"/>
      <c r="H243" s="38"/>
      <c r="I243" s="39"/>
      <c r="J243" s="38"/>
      <c r="K243" s="43"/>
    </row>
    <row r="244" spans="1:11" x14ac:dyDescent="0.25">
      <c r="A244" s="51"/>
      <c r="B244" s="38"/>
      <c r="C244" s="39"/>
      <c r="D244" s="33" t="str">
        <f>IF(E244&lt;&gt;"",VLOOKUP(E244,[1]Créanciers!D:E,2,FALSE),"")</f>
        <v/>
      </c>
      <c r="E244" s="38"/>
      <c r="F244" s="43"/>
      <c r="G244" s="38"/>
      <c r="H244" s="38"/>
      <c r="I244" s="39"/>
      <c r="J244" s="38"/>
      <c r="K244" s="43"/>
    </row>
    <row r="245" spans="1:11" x14ac:dyDescent="0.25">
      <c r="A245" s="51"/>
      <c r="B245" s="38"/>
      <c r="C245" s="39"/>
      <c r="D245" s="33" t="str">
        <f>IF(E245&lt;&gt;"",VLOOKUP(E245,[1]Créanciers!D:E,2,FALSE),"")</f>
        <v/>
      </c>
      <c r="E245" s="38"/>
      <c r="F245" s="43"/>
      <c r="G245" s="38"/>
      <c r="H245" s="38"/>
      <c r="I245" s="39"/>
      <c r="J245" s="38"/>
      <c r="K245" s="43"/>
    </row>
    <row r="246" spans="1:11" x14ac:dyDescent="0.25">
      <c r="A246" s="51"/>
      <c r="B246" s="38"/>
      <c r="C246" s="39"/>
      <c r="D246" s="33" t="str">
        <f>IF(E246&lt;&gt;"",VLOOKUP(E246,[1]Créanciers!D:E,2,FALSE),"")</f>
        <v/>
      </c>
      <c r="E246" s="38"/>
      <c r="F246" s="43"/>
      <c r="G246" s="38"/>
      <c r="H246" s="38"/>
      <c r="I246" s="39"/>
      <c r="J246" s="38"/>
      <c r="K246" s="43"/>
    </row>
    <row r="247" spans="1:11" x14ac:dyDescent="0.25">
      <c r="A247" s="51"/>
      <c r="B247" s="38"/>
      <c r="C247" s="39"/>
      <c r="D247" s="33" t="str">
        <f>IF(E247&lt;&gt;"",VLOOKUP(E247,[1]Créanciers!D:E,2,FALSE),"")</f>
        <v/>
      </c>
      <c r="E247" s="38"/>
      <c r="F247" s="43"/>
      <c r="G247" s="38"/>
      <c r="H247" s="38"/>
      <c r="I247" s="39"/>
      <c r="J247" s="38"/>
      <c r="K247" s="43"/>
    </row>
    <row r="248" spans="1:11" x14ac:dyDescent="0.25">
      <c r="A248" s="51"/>
      <c r="B248" s="38"/>
      <c r="C248" s="39"/>
      <c r="D248" s="33" t="str">
        <f>IF(E248&lt;&gt;"",VLOOKUP(E248,[1]Créanciers!D:E,2,FALSE),"")</f>
        <v/>
      </c>
      <c r="E248" s="38"/>
      <c r="F248" s="43"/>
      <c r="G248" s="38"/>
      <c r="H248" s="38"/>
      <c r="I248" s="39"/>
      <c r="J248" s="38"/>
      <c r="K248" s="43"/>
    </row>
    <row r="249" spans="1:11" x14ac:dyDescent="0.25">
      <c r="A249" s="51"/>
      <c r="B249" s="38"/>
      <c r="C249" s="39"/>
      <c r="D249" s="33" t="str">
        <f>IF(E249&lt;&gt;"",VLOOKUP(E249,[1]Créanciers!D:E,2,FALSE),"")</f>
        <v/>
      </c>
      <c r="E249" s="38"/>
      <c r="F249" s="43"/>
      <c r="G249" s="38"/>
      <c r="H249" s="38"/>
      <c r="I249" s="39"/>
      <c r="J249" s="38"/>
      <c r="K249" s="43"/>
    </row>
    <row r="250" spans="1:11" x14ac:dyDescent="0.25">
      <c r="A250" s="51"/>
      <c r="B250" s="38"/>
      <c r="C250" s="39"/>
      <c r="D250" s="33" t="str">
        <f>IF(E250&lt;&gt;"",VLOOKUP(E250,[1]Créanciers!D:E,2,FALSE),"")</f>
        <v/>
      </c>
      <c r="E250" s="38"/>
      <c r="F250" s="43"/>
      <c r="G250" s="38"/>
      <c r="H250" s="38"/>
      <c r="I250" s="39"/>
      <c r="J250" s="38"/>
      <c r="K250" s="43"/>
    </row>
    <row r="251" spans="1:11" x14ac:dyDescent="0.25">
      <c r="A251" s="51"/>
      <c r="B251" s="38"/>
      <c r="C251" s="39"/>
      <c r="D251" s="33" t="str">
        <f>IF(E251&lt;&gt;"",VLOOKUP(E251,[1]Créanciers!D:E,2,FALSE),"")</f>
        <v/>
      </c>
      <c r="E251" s="38"/>
      <c r="F251" s="43"/>
      <c r="G251" s="38"/>
      <c r="H251" s="38"/>
      <c r="I251" s="39"/>
      <c r="J251" s="38"/>
      <c r="K251" s="43"/>
    </row>
    <row r="252" spans="1:11" x14ac:dyDescent="0.25">
      <c r="A252" s="51"/>
      <c r="B252" s="38"/>
      <c r="C252" s="39"/>
      <c r="D252" s="33" t="str">
        <f>IF(E252&lt;&gt;"",VLOOKUP(E252,[1]Créanciers!D:E,2,FALSE),"")</f>
        <v/>
      </c>
      <c r="E252" s="38"/>
      <c r="F252" s="43"/>
      <c r="G252" s="38"/>
      <c r="H252" s="38"/>
      <c r="I252" s="39"/>
      <c r="J252" s="38"/>
      <c r="K252" s="43"/>
    </row>
    <row r="253" spans="1:11" x14ac:dyDescent="0.25">
      <c r="A253" s="51"/>
      <c r="B253" s="38"/>
      <c r="C253" s="39"/>
      <c r="D253" s="33" t="str">
        <f>IF(E253&lt;&gt;"",VLOOKUP(E253,[1]Créanciers!D:E,2,FALSE),"")</f>
        <v/>
      </c>
      <c r="E253" s="38"/>
      <c r="F253" s="43"/>
      <c r="G253" s="38"/>
      <c r="H253" s="38"/>
      <c r="I253" s="39"/>
      <c r="J253" s="38"/>
      <c r="K253" s="43"/>
    </row>
    <row r="254" spans="1:11" x14ac:dyDescent="0.25">
      <c r="A254" s="51"/>
      <c r="B254" s="38"/>
      <c r="C254" s="39"/>
      <c r="D254" s="33" t="str">
        <f>IF(E254&lt;&gt;"",VLOOKUP(E254,[1]Créanciers!D:E,2,FALSE),"")</f>
        <v/>
      </c>
      <c r="E254" s="38"/>
      <c r="F254" s="43"/>
      <c r="G254" s="38"/>
      <c r="H254" s="38"/>
      <c r="I254" s="39"/>
      <c r="J254" s="38"/>
      <c r="K254" s="43"/>
    </row>
    <row r="255" spans="1:11" x14ac:dyDescent="0.25">
      <c r="A255" s="51"/>
      <c r="B255" s="38"/>
      <c r="C255" s="39"/>
      <c r="D255" s="33" t="str">
        <f>IF(E255&lt;&gt;"",VLOOKUP(E255,[1]Créanciers!D:E,2,FALSE),"")</f>
        <v/>
      </c>
      <c r="E255" s="38"/>
      <c r="F255" s="43"/>
      <c r="G255" s="38"/>
      <c r="H255" s="38"/>
      <c r="I255" s="39"/>
      <c r="J255" s="38"/>
      <c r="K255" s="43"/>
    </row>
    <row r="256" spans="1:11" x14ac:dyDescent="0.25">
      <c r="A256" s="51"/>
      <c r="B256" s="38"/>
      <c r="C256" s="39"/>
      <c r="D256" s="33" t="str">
        <f>IF(E256&lt;&gt;"",VLOOKUP(E256,[1]Créanciers!D:E,2,FALSE),"")</f>
        <v/>
      </c>
      <c r="E256" s="38"/>
      <c r="F256" s="43"/>
      <c r="G256" s="38"/>
      <c r="H256" s="38"/>
      <c r="I256" s="39"/>
      <c r="J256" s="38"/>
      <c r="K256" s="43"/>
    </row>
    <row r="257" spans="1:11" x14ac:dyDescent="0.25">
      <c r="A257" s="51"/>
      <c r="B257" s="38"/>
      <c r="C257" s="39"/>
      <c r="D257" s="33" t="str">
        <f>IF(E257&lt;&gt;"",VLOOKUP(E257,[1]Créanciers!D:E,2,FALSE),"")</f>
        <v/>
      </c>
      <c r="E257" s="38"/>
      <c r="F257" s="43"/>
      <c r="G257" s="38"/>
      <c r="H257" s="38"/>
      <c r="I257" s="39"/>
      <c r="J257" s="38"/>
      <c r="K257" s="43"/>
    </row>
    <row r="258" spans="1:11" x14ac:dyDescent="0.25">
      <c r="A258" s="51"/>
      <c r="B258" s="38"/>
      <c r="C258" s="39"/>
      <c r="D258" s="33" t="str">
        <f>IF(E258&lt;&gt;"",VLOOKUP(E258,[1]Créanciers!D:E,2,FALSE),"")</f>
        <v/>
      </c>
      <c r="E258" s="38"/>
      <c r="F258" s="43"/>
      <c r="G258" s="38"/>
      <c r="H258" s="38"/>
      <c r="I258" s="39"/>
      <c r="J258" s="38"/>
      <c r="K258" s="43"/>
    </row>
    <row r="259" spans="1:11" x14ac:dyDescent="0.25">
      <c r="A259" s="51"/>
      <c r="B259" s="38"/>
      <c r="C259" s="39"/>
      <c r="D259" s="33" t="str">
        <f>IF(E259&lt;&gt;"",VLOOKUP(E259,[1]Créanciers!D:E,2,FALSE),"")</f>
        <v/>
      </c>
      <c r="E259" s="38"/>
      <c r="F259" s="43"/>
      <c r="G259" s="38"/>
      <c r="H259" s="38"/>
      <c r="I259" s="39"/>
      <c r="J259" s="38"/>
      <c r="K259" s="43"/>
    </row>
    <row r="260" spans="1:11" x14ac:dyDescent="0.25">
      <c r="A260" s="51"/>
      <c r="B260" s="38"/>
      <c r="C260" s="39"/>
      <c r="D260" s="33" t="str">
        <f>IF(E260&lt;&gt;"",VLOOKUP(E260,[1]Créanciers!D:E,2,FALSE),"")</f>
        <v/>
      </c>
      <c r="E260" s="38"/>
      <c r="F260" s="43"/>
      <c r="G260" s="38"/>
      <c r="H260" s="38"/>
      <c r="I260" s="39"/>
      <c r="J260" s="38"/>
      <c r="K260" s="43"/>
    </row>
    <row r="261" spans="1:11" x14ac:dyDescent="0.25">
      <c r="A261" s="51"/>
      <c r="B261" s="38"/>
      <c r="C261" s="39"/>
      <c r="D261" s="33" t="str">
        <f>IF(E261&lt;&gt;"",VLOOKUP(E261,[1]Créanciers!D:E,2,FALSE),"")</f>
        <v/>
      </c>
      <c r="E261" s="38"/>
      <c r="F261" s="43"/>
      <c r="G261" s="38"/>
      <c r="H261" s="38"/>
      <c r="I261" s="39"/>
      <c r="J261" s="38"/>
      <c r="K261" s="43"/>
    </row>
    <row r="262" spans="1:11" x14ac:dyDescent="0.25">
      <c r="A262" s="51"/>
      <c r="B262" s="38"/>
      <c r="C262" s="39"/>
      <c r="D262" s="33" t="str">
        <f>IF(E262&lt;&gt;"",VLOOKUP(E262,[1]Créanciers!D:E,2,FALSE),"")</f>
        <v/>
      </c>
      <c r="E262" s="38"/>
      <c r="F262" s="43"/>
      <c r="G262" s="38"/>
      <c r="H262" s="38"/>
      <c r="I262" s="39"/>
      <c r="J262" s="38"/>
      <c r="K262" s="43"/>
    </row>
    <row r="263" spans="1:11" x14ac:dyDescent="0.25">
      <c r="A263" s="51"/>
      <c r="B263" s="38"/>
      <c r="C263" s="39"/>
      <c r="D263" s="33" t="str">
        <f>IF(E263&lt;&gt;"",VLOOKUP(E263,[1]Créanciers!D:E,2,FALSE),"")</f>
        <v/>
      </c>
      <c r="E263" s="38"/>
      <c r="F263" s="43"/>
      <c r="G263" s="38"/>
      <c r="H263" s="38"/>
      <c r="I263" s="39"/>
      <c r="J263" s="38"/>
      <c r="K263" s="43"/>
    </row>
    <row r="264" spans="1:11" x14ac:dyDescent="0.25">
      <c r="A264" s="51"/>
      <c r="B264" s="38"/>
      <c r="C264" s="39"/>
      <c r="D264" s="33" t="str">
        <f>IF(E264&lt;&gt;"",VLOOKUP(E264,[1]Créanciers!D:E,2,FALSE),"")</f>
        <v/>
      </c>
      <c r="E264" s="38"/>
      <c r="F264" s="43"/>
      <c r="G264" s="38"/>
      <c r="H264" s="38"/>
      <c r="I264" s="39"/>
      <c r="J264" s="38"/>
      <c r="K264" s="43"/>
    </row>
    <row r="265" spans="1:11" x14ac:dyDescent="0.25">
      <c r="A265" s="51"/>
      <c r="B265" s="38"/>
      <c r="C265" s="39"/>
      <c r="D265" s="33" t="str">
        <f>IF(E265&lt;&gt;"",VLOOKUP(E265,[1]Créanciers!D:E,2,FALSE),"")</f>
        <v/>
      </c>
      <c r="E265" s="38"/>
      <c r="F265" s="43"/>
      <c r="G265" s="38"/>
      <c r="H265" s="38"/>
      <c r="I265" s="39"/>
      <c r="J265" s="38"/>
      <c r="K265" s="43"/>
    </row>
    <row r="266" spans="1:11" x14ac:dyDescent="0.25">
      <c r="A266" s="51"/>
      <c r="B266" s="38"/>
      <c r="C266" s="39"/>
      <c r="D266" s="33" t="str">
        <f>IF(E266&lt;&gt;"",VLOOKUP(E266,[1]Créanciers!D:E,2,FALSE),"")</f>
        <v/>
      </c>
      <c r="E266" s="38"/>
      <c r="F266" s="43"/>
      <c r="G266" s="38"/>
      <c r="H266" s="38"/>
      <c r="I266" s="39"/>
      <c r="J266" s="38"/>
      <c r="K266" s="43"/>
    </row>
    <row r="267" spans="1:11" x14ac:dyDescent="0.25">
      <c r="A267" s="51"/>
      <c r="B267" s="38"/>
      <c r="C267" s="39"/>
      <c r="D267" s="33" t="str">
        <f>IF(E267&lt;&gt;"",VLOOKUP(E267,[1]Créanciers!D:E,2,FALSE),"")</f>
        <v/>
      </c>
      <c r="E267" s="38"/>
      <c r="F267" s="43"/>
      <c r="G267" s="38"/>
      <c r="H267" s="38"/>
      <c r="I267" s="39"/>
      <c r="J267" s="38"/>
      <c r="K267" s="43"/>
    </row>
    <row r="268" spans="1:11" x14ac:dyDescent="0.25">
      <c r="A268" s="51"/>
      <c r="B268" s="38"/>
      <c r="C268" s="39"/>
      <c r="D268" s="33" t="str">
        <f>IF(E268&lt;&gt;"",VLOOKUP(E268,[1]Créanciers!D:E,2,FALSE),"")</f>
        <v/>
      </c>
      <c r="E268" s="38"/>
      <c r="F268" s="43"/>
      <c r="G268" s="38"/>
      <c r="H268" s="38"/>
      <c r="I268" s="39"/>
      <c r="J268" s="38"/>
      <c r="K268" s="43"/>
    </row>
    <row r="269" spans="1:11" x14ac:dyDescent="0.25">
      <c r="A269" s="51"/>
      <c r="B269" s="38"/>
      <c r="C269" s="39"/>
      <c r="D269" s="33" t="str">
        <f>IF(E269&lt;&gt;"",VLOOKUP(E269,[1]Créanciers!D:E,2,FALSE),"")</f>
        <v/>
      </c>
      <c r="E269" s="38"/>
      <c r="F269" s="43"/>
      <c r="G269" s="38"/>
      <c r="H269" s="38"/>
      <c r="I269" s="39"/>
      <c r="J269" s="38"/>
      <c r="K269" s="43"/>
    </row>
    <row r="270" spans="1:11" x14ac:dyDescent="0.25">
      <c r="A270" s="51"/>
      <c r="B270" s="38"/>
      <c r="C270" s="39"/>
      <c r="D270" s="33" t="str">
        <f>IF(E270&lt;&gt;"",VLOOKUP(E270,[1]Créanciers!D:E,2,FALSE),"")</f>
        <v/>
      </c>
      <c r="E270" s="38"/>
      <c r="F270" s="43"/>
      <c r="G270" s="38"/>
      <c r="H270" s="38"/>
      <c r="I270" s="39"/>
      <c r="J270" s="38"/>
      <c r="K270" s="43"/>
    </row>
    <row r="271" spans="1:11" x14ac:dyDescent="0.25">
      <c r="A271" s="51"/>
      <c r="B271" s="38"/>
      <c r="C271" s="39"/>
      <c r="D271" s="33" t="str">
        <f>IF(E271&lt;&gt;"",VLOOKUP(E271,[1]Créanciers!D:E,2,FALSE),"")</f>
        <v/>
      </c>
      <c r="E271" s="38"/>
      <c r="F271" s="43"/>
      <c r="G271" s="38"/>
      <c r="H271" s="38"/>
      <c r="I271" s="39"/>
      <c r="J271" s="38"/>
      <c r="K271" s="43"/>
    </row>
    <row r="272" spans="1:11" x14ac:dyDescent="0.25">
      <c r="A272" s="51"/>
      <c r="B272" s="38"/>
      <c r="C272" s="39"/>
      <c r="D272" s="33" t="str">
        <f>IF(E272&lt;&gt;"",VLOOKUP(E272,[1]Créanciers!D:E,2,FALSE),"")</f>
        <v/>
      </c>
      <c r="E272" s="38"/>
      <c r="F272" s="43"/>
      <c r="G272" s="38"/>
      <c r="H272" s="38"/>
      <c r="I272" s="39"/>
      <c r="J272" s="38"/>
      <c r="K272" s="43"/>
    </row>
    <row r="273" spans="1:11" x14ac:dyDescent="0.25">
      <c r="A273" s="51"/>
      <c r="B273" s="38"/>
      <c r="C273" s="39"/>
      <c r="D273" s="33" t="str">
        <f>IF(E273&lt;&gt;"",VLOOKUP(E273,[1]Créanciers!D:E,2,FALSE),"")</f>
        <v/>
      </c>
      <c r="E273" s="38"/>
      <c r="F273" s="43"/>
      <c r="G273" s="38"/>
      <c r="H273" s="38"/>
      <c r="I273" s="39"/>
      <c r="J273" s="38"/>
      <c r="K273" s="43"/>
    </row>
    <row r="274" spans="1:11" x14ac:dyDescent="0.25">
      <c r="A274" s="51"/>
      <c r="B274" s="38"/>
      <c r="C274" s="39"/>
      <c r="D274" s="33" t="str">
        <f>IF(E274&lt;&gt;"",VLOOKUP(E274,[1]Créanciers!D:E,2,FALSE),"")</f>
        <v/>
      </c>
      <c r="E274" s="38"/>
      <c r="F274" s="43"/>
      <c r="G274" s="38"/>
      <c r="H274" s="38"/>
      <c r="I274" s="39"/>
      <c r="J274" s="38"/>
      <c r="K274" s="43"/>
    </row>
    <row r="275" spans="1:11" x14ac:dyDescent="0.25">
      <c r="A275" s="51"/>
      <c r="B275" s="38"/>
      <c r="C275" s="39"/>
      <c r="D275" s="33" t="str">
        <f>IF(E275&lt;&gt;"",VLOOKUP(E275,[1]Créanciers!D:E,2,FALSE),"")</f>
        <v/>
      </c>
      <c r="E275" s="38"/>
      <c r="F275" s="43"/>
      <c r="G275" s="38"/>
      <c r="H275" s="38"/>
      <c r="I275" s="39"/>
      <c r="J275" s="38"/>
      <c r="K275" s="43"/>
    </row>
    <row r="276" spans="1:11" x14ac:dyDescent="0.25">
      <c r="A276" s="51"/>
      <c r="B276" s="38"/>
      <c r="C276" s="39"/>
      <c r="D276" s="33" t="str">
        <f>IF(E276&lt;&gt;"",VLOOKUP(E276,[1]Créanciers!D:E,2,FALSE),"")</f>
        <v/>
      </c>
      <c r="E276" s="38"/>
      <c r="F276" s="43"/>
      <c r="G276" s="38"/>
      <c r="H276" s="38"/>
      <c r="I276" s="39"/>
      <c r="J276" s="38"/>
      <c r="K276" s="43"/>
    </row>
    <row r="277" spans="1:11" x14ac:dyDescent="0.25">
      <c r="A277" s="51"/>
      <c r="B277" s="38"/>
      <c r="C277" s="39"/>
      <c r="D277" s="33" t="str">
        <f>IF(E277&lt;&gt;"",VLOOKUP(E277,[1]Créanciers!D:E,2,FALSE),"")</f>
        <v/>
      </c>
      <c r="E277" s="38"/>
      <c r="F277" s="43"/>
      <c r="G277" s="38"/>
      <c r="H277" s="38"/>
      <c r="I277" s="39"/>
      <c r="J277" s="38"/>
      <c r="K277" s="43"/>
    </row>
    <row r="278" spans="1:11" x14ac:dyDescent="0.25">
      <c r="A278" s="51"/>
      <c r="B278" s="38"/>
      <c r="C278" s="39"/>
      <c r="D278" s="33" t="str">
        <f>IF(E278&lt;&gt;"",VLOOKUP(E278,[1]Créanciers!D:E,2,FALSE),"")</f>
        <v/>
      </c>
      <c r="E278" s="38"/>
      <c r="F278" s="43"/>
      <c r="G278" s="38"/>
      <c r="H278" s="38"/>
      <c r="I278" s="39"/>
      <c r="J278" s="38"/>
      <c r="K278" s="43"/>
    </row>
    <row r="279" spans="1:11" x14ac:dyDescent="0.25">
      <c r="A279" s="51"/>
      <c r="B279" s="38"/>
      <c r="C279" s="39"/>
      <c r="D279" s="33" t="str">
        <f>IF(E279&lt;&gt;"",VLOOKUP(E279,[1]Créanciers!D:E,2,FALSE),"")</f>
        <v/>
      </c>
      <c r="E279" s="38"/>
      <c r="F279" s="43"/>
      <c r="G279" s="38"/>
      <c r="H279" s="38"/>
      <c r="I279" s="39"/>
      <c r="J279" s="38"/>
      <c r="K279" s="43"/>
    </row>
    <row r="280" spans="1:11" x14ac:dyDescent="0.25">
      <c r="A280" s="51"/>
      <c r="B280" s="38"/>
      <c r="C280" s="39"/>
      <c r="D280" s="33" t="str">
        <f>IF(E280&lt;&gt;"",VLOOKUP(E280,[1]Créanciers!D:E,2,FALSE),"")</f>
        <v/>
      </c>
      <c r="E280" s="38"/>
      <c r="F280" s="43"/>
      <c r="G280" s="38"/>
      <c r="H280" s="38"/>
      <c r="I280" s="39"/>
      <c r="J280" s="38"/>
      <c r="K280" s="43"/>
    </row>
    <row r="281" spans="1:11" x14ac:dyDescent="0.25">
      <c r="A281" s="51"/>
      <c r="B281" s="38"/>
      <c r="C281" s="39"/>
      <c r="D281" s="33" t="str">
        <f>IF(E281&lt;&gt;"",VLOOKUP(E281,[1]Créanciers!D:E,2,FALSE),"")</f>
        <v/>
      </c>
      <c r="E281" s="38"/>
      <c r="F281" s="43"/>
      <c r="G281" s="38"/>
      <c r="H281" s="38"/>
      <c r="I281" s="39"/>
      <c r="J281" s="38"/>
      <c r="K281" s="43"/>
    </row>
    <row r="282" spans="1:11" x14ac:dyDescent="0.25">
      <c r="A282" s="51"/>
      <c r="B282" s="38"/>
      <c r="C282" s="39"/>
      <c r="D282" s="33" t="str">
        <f>IF(E282&lt;&gt;"",VLOOKUP(E282,[1]Créanciers!D:E,2,FALSE),"")</f>
        <v/>
      </c>
      <c r="E282" s="38"/>
      <c r="F282" s="43"/>
      <c r="G282" s="38"/>
      <c r="H282" s="38"/>
      <c r="I282" s="39"/>
      <c r="J282" s="38"/>
      <c r="K282" s="43"/>
    </row>
    <row r="283" spans="1:11" x14ac:dyDescent="0.25">
      <c r="A283" s="51"/>
      <c r="B283" s="38"/>
      <c r="C283" s="39"/>
      <c r="D283" s="33" t="str">
        <f>IF(E283&lt;&gt;"",VLOOKUP(E283,[1]Créanciers!D:E,2,FALSE),"")</f>
        <v/>
      </c>
      <c r="E283" s="38"/>
      <c r="F283" s="43"/>
      <c r="G283" s="38"/>
      <c r="H283" s="38"/>
      <c r="I283" s="39"/>
      <c r="J283" s="38"/>
      <c r="K283" s="43"/>
    </row>
    <row r="284" spans="1:11" x14ac:dyDescent="0.25">
      <c r="A284" s="51"/>
      <c r="B284" s="38"/>
      <c r="C284" s="39"/>
      <c r="D284" s="33" t="str">
        <f>IF(E284&lt;&gt;"",VLOOKUP(E284,[1]Créanciers!D:E,2,FALSE),"")</f>
        <v/>
      </c>
      <c r="E284" s="38"/>
      <c r="F284" s="43"/>
      <c r="G284" s="38"/>
      <c r="H284" s="38"/>
      <c r="I284" s="39"/>
      <c r="J284" s="38"/>
      <c r="K284" s="43"/>
    </row>
    <row r="285" spans="1:11" x14ac:dyDescent="0.25">
      <c r="A285" s="51"/>
      <c r="B285" s="38"/>
      <c r="C285" s="39"/>
      <c r="D285" s="33" t="str">
        <f>IF(E285&lt;&gt;"",VLOOKUP(E285,[1]Créanciers!D:E,2,FALSE),"")</f>
        <v/>
      </c>
      <c r="E285" s="38"/>
      <c r="F285" s="43"/>
      <c r="G285" s="38"/>
      <c r="H285" s="38"/>
      <c r="I285" s="39"/>
      <c r="J285" s="38"/>
      <c r="K285" s="43"/>
    </row>
    <row r="286" spans="1:11" x14ac:dyDescent="0.25">
      <c r="A286" s="51"/>
      <c r="B286" s="38"/>
      <c r="C286" s="39"/>
      <c r="D286" s="33" t="str">
        <f>IF(E286&lt;&gt;"",VLOOKUP(E286,[1]Créanciers!D:E,2,FALSE),"")</f>
        <v/>
      </c>
      <c r="E286" s="38"/>
      <c r="F286" s="43"/>
      <c r="G286" s="38"/>
      <c r="H286" s="38"/>
      <c r="I286" s="39"/>
      <c r="J286" s="38"/>
      <c r="K286" s="43"/>
    </row>
    <row r="287" spans="1:11" x14ac:dyDescent="0.25">
      <c r="A287" s="51"/>
      <c r="B287" s="38"/>
      <c r="C287" s="39"/>
      <c r="D287" s="33" t="str">
        <f>IF(E287&lt;&gt;"",VLOOKUP(E287,[1]Créanciers!D:E,2,FALSE),"")</f>
        <v/>
      </c>
      <c r="E287" s="38"/>
      <c r="F287" s="43"/>
      <c r="G287" s="38"/>
      <c r="H287" s="38"/>
      <c r="I287" s="39"/>
      <c r="J287" s="38"/>
      <c r="K287" s="43"/>
    </row>
    <row r="288" spans="1:11" x14ac:dyDescent="0.25">
      <c r="A288" s="51"/>
      <c r="B288" s="38"/>
      <c r="C288" s="39"/>
      <c r="D288" s="33" t="str">
        <f>IF(E288&lt;&gt;"",VLOOKUP(E288,[1]Créanciers!D:E,2,FALSE),"")</f>
        <v/>
      </c>
      <c r="E288" s="38"/>
      <c r="F288" s="43"/>
      <c r="G288" s="38"/>
      <c r="H288" s="38"/>
      <c r="I288" s="39"/>
      <c r="J288" s="38"/>
      <c r="K288" s="43"/>
    </row>
    <row r="289" spans="4:7" x14ac:dyDescent="0.25">
      <c r="D289" s="2" t="str">
        <f>IF(E289&lt;&gt;"",VLOOKUP(E289,[1]Créanciers!D:E,2,FALSE),"")</f>
        <v/>
      </c>
    </row>
    <row r="290" spans="4:7" x14ac:dyDescent="0.25">
      <c r="D290" s="2" t="str">
        <f>IF(E290&lt;&gt;"",VLOOKUP(E290,[1]Créanciers!D:E,2,FALSE),"")</f>
        <v/>
      </c>
    </row>
    <row r="292" spans="4:7" x14ac:dyDescent="0.25">
      <c r="G292" s="4"/>
    </row>
    <row r="293" spans="4:7" x14ac:dyDescent="0.25">
      <c r="G293" s="4"/>
    </row>
    <row r="295" spans="4:7" x14ac:dyDescent="0.25">
      <c r="G295" s="21"/>
    </row>
    <row r="299" spans="4:7" x14ac:dyDescent="0.25">
      <c r="G299" s="21"/>
    </row>
    <row r="301" spans="4:7" x14ac:dyDescent="0.25">
      <c r="G301" s="4"/>
    </row>
    <row r="302" spans="4:7" x14ac:dyDescent="0.25">
      <c r="G302" s="4"/>
    </row>
    <row r="303" spans="4:7" x14ac:dyDescent="0.25">
      <c r="G303" s="4"/>
    </row>
    <row r="304" spans="4:7" x14ac:dyDescent="0.25">
      <c r="G304" s="4"/>
    </row>
    <row r="306" spans="7:7" x14ac:dyDescent="0.25">
      <c r="G306" s="4"/>
    </row>
    <row r="308" spans="7:7" x14ac:dyDescent="0.25">
      <c r="G308" s="4"/>
    </row>
    <row r="311" spans="7:7" x14ac:dyDescent="0.25">
      <c r="G311" s="4"/>
    </row>
    <row r="312" spans="7:7" x14ac:dyDescent="0.25">
      <c r="G312" s="21"/>
    </row>
    <row r="314" spans="7:7" x14ac:dyDescent="0.25">
      <c r="G314" s="24"/>
    </row>
    <row r="319" spans="7:7" x14ac:dyDescent="0.25">
      <c r="G319" s="24"/>
    </row>
    <row r="320" spans="7:7" x14ac:dyDescent="0.25">
      <c r="G320" s="24"/>
    </row>
    <row r="321" spans="1:10" x14ac:dyDescent="0.25">
      <c r="G321" s="24"/>
      <c r="J321" s="18" t="s">
        <v>22</v>
      </c>
    </row>
    <row r="322" spans="1:10" x14ac:dyDescent="0.25">
      <c r="G322" s="24"/>
    </row>
    <row r="324" spans="1:10" x14ac:dyDescent="0.25">
      <c r="G324" s="24"/>
    </row>
    <row r="325" spans="1:10" x14ac:dyDescent="0.25">
      <c r="G325" s="24"/>
    </row>
    <row r="326" spans="1:10" x14ac:dyDescent="0.25">
      <c r="G326" s="24"/>
    </row>
    <row r="327" spans="1:10" x14ac:dyDescent="0.25">
      <c r="G327" s="24"/>
    </row>
    <row r="328" spans="1:10" x14ac:dyDescent="0.25">
      <c r="G328" s="24"/>
    </row>
    <row r="329" spans="1:10" x14ac:dyDescent="0.25">
      <c r="A329" s="53"/>
    </row>
    <row r="333" spans="1:10" x14ac:dyDescent="0.25">
      <c r="D333" s="54"/>
    </row>
  </sheetData>
  <autoFilter ref="A1:L328" xr:uid="{D22E75AC-196B-474A-8E07-A4299A8CC1B6}"/>
  <phoneticPr fontId="6" type="noConversion"/>
  <conditionalFormatting sqref="A1:A1048576">
    <cfRule type="duplicateValues" dxfId="7" priority="6"/>
  </conditionalFormatting>
  <conditionalFormatting sqref="K1:K1048576">
    <cfRule type="cellIs" dxfId="6" priority="4" operator="equal">
      <formula>0</formula>
    </cfRule>
  </conditionalFormatting>
  <conditionalFormatting sqref="L1:L1048576">
    <cfRule type="cellIs" dxfId="5" priority="3" operator="equal">
      <formula>"MF"</formula>
    </cfRule>
    <cfRule type="containsText" dxfId="4" priority="7" operator="containsText" text="MAD">
      <formula>NOT(ISERROR(SEARCH("MAD",L1)))</formula>
    </cfRule>
    <cfRule type="containsText" dxfId="3" priority="8" operator="containsText" text="c">
      <formula>NOT(ISERROR(SEARCH("c",L1)))</formula>
    </cfRule>
    <cfRule type="containsText" dxfId="2" priority="9" operator="containsText" text="v">
      <formula>NOT(ISERROR(SEARCH("v",L1)))</formula>
    </cfRule>
  </conditionalFormatting>
  <conditionalFormatting sqref="L1:L1048576">
    <cfRule type="cellIs" dxfId="1" priority="2" operator="equal">
      <formula>"FAP"</formula>
    </cfRule>
  </conditionalFormatting>
  <pageMargins left="0.25" right="0.25" top="0.75" bottom="0.75" header="0.3" footer="0.3"/>
  <pageSetup scale="10" orientation="portrait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66DAD-FE4F-4D66-A903-96BE1D5FDFA2}">
  <sheetPr codeName="Feuil2"/>
  <dimension ref="A1:H27"/>
  <sheetViews>
    <sheetView workbookViewId="0">
      <selection activeCell="H23" sqref="H23"/>
    </sheetView>
  </sheetViews>
  <sheetFormatPr baseColWidth="10" defaultRowHeight="15" x14ac:dyDescent="0.25"/>
  <cols>
    <col min="1" max="1" width="12.5703125" style="9" bestFit="1" customWidth="1"/>
    <col min="2" max="2" width="13.140625" customWidth="1"/>
    <col min="3" max="3" width="22.85546875" style="10" customWidth="1"/>
    <col min="4" max="4" width="16.42578125" style="11" bestFit="1" customWidth="1"/>
    <col min="5" max="5" width="15" style="7" bestFit="1" customWidth="1"/>
    <col min="8" max="8" width="13.5703125" bestFit="1" customWidth="1"/>
  </cols>
  <sheetData>
    <row r="1" spans="1:5" x14ac:dyDescent="0.25">
      <c r="A1" s="9" t="s">
        <v>19</v>
      </c>
      <c r="B1" t="s">
        <v>20</v>
      </c>
      <c r="C1" s="12" t="s">
        <v>15</v>
      </c>
      <c r="D1" s="13" t="s">
        <v>16</v>
      </c>
      <c r="E1" s="8" t="s">
        <v>13</v>
      </c>
    </row>
    <row r="2" spans="1:5" x14ac:dyDescent="0.25">
      <c r="A2" s="9">
        <v>43466</v>
      </c>
      <c r="B2" t="s">
        <v>17</v>
      </c>
      <c r="C2" s="10">
        <v>0</v>
      </c>
      <c r="D2" s="11">
        <v>0</v>
      </c>
      <c r="E2" s="7">
        <v>603884.80000000005</v>
      </c>
    </row>
    <row r="3" spans="1:5" x14ac:dyDescent="0.25">
      <c r="A3" s="9">
        <v>43647</v>
      </c>
      <c r="B3" t="s">
        <v>18</v>
      </c>
      <c r="C3" s="10">
        <v>140000</v>
      </c>
      <c r="E3" s="7">
        <f>E2+C3-D3</f>
        <v>743884.80000000005</v>
      </c>
    </row>
    <row r="4" spans="1:5" x14ac:dyDescent="0.25">
      <c r="A4" s="9">
        <v>43706</v>
      </c>
      <c r="B4" t="s">
        <v>21</v>
      </c>
      <c r="D4" s="11">
        <f>SUMIFS(Échéancier!G:G,Échéancier!I:I,Banque!A4,Échéancier!H:H,"CLER")</f>
        <v>0</v>
      </c>
      <c r="E4" s="7">
        <f>E3+C4-D4</f>
        <v>743884.80000000005</v>
      </c>
    </row>
    <row r="5" spans="1:5" x14ac:dyDescent="0.25">
      <c r="A5" s="9">
        <v>43714</v>
      </c>
      <c r="B5" t="s">
        <v>21</v>
      </c>
      <c r="D5" s="11">
        <f>SUMIFS(Échéancier!G:G,Échéancier!I:I,Banque!A5,Échéancier!H:H,"CLER")</f>
        <v>0</v>
      </c>
      <c r="E5" s="7">
        <f t="shared" ref="E5:E8" si="0">E4+C5-D5</f>
        <v>743884.80000000005</v>
      </c>
    </row>
    <row r="6" spans="1:5" x14ac:dyDescent="0.25">
      <c r="A6" s="9">
        <v>43721</v>
      </c>
      <c r="B6" t="s">
        <v>21</v>
      </c>
      <c r="D6" s="11">
        <f>SUMIFS(Échéancier!G:G,Échéancier!I:I,Banque!A6,Échéancier!H:H,"CLER")</f>
        <v>0</v>
      </c>
      <c r="E6" s="7">
        <f t="shared" si="0"/>
        <v>743884.80000000005</v>
      </c>
    </row>
    <row r="7" spans="1:5" x14ac:dyDescent="0.25">
      <c r="A7" s="9">
        <v>43727</v>
      </c>
      <c r="B7" t="s">
        <v>21</v>
      </c>
      <c r="D7" s="11">
        <f>SUMIFS(Échéancier!G:G,Échéancier!I:I,Banque!A7,Échéancier!H:H,"CLER")</f>
        <v>0</v>
      </c>
      <c r="E7" s="7">
        <f t="shared" si="0"/>
        <v>743884.80000000005</v>
      </c>
    </row>
    <row r="8" spans="1:5" x14ac:dyDescent="0.25">
      <c r="A8" s="9">
        <v>43738</v>
      </c>
      <c r="B8" t="s">
        <v>21</v>
      </c>
      <c r="D8" s="11">
        <f>SUMIFS(Échéancier!G:G,Échéancier!I:I,Banque!A8,Échéancier!H:H,"CLER")</f>
        <v>0</v>
      </c>
      <c r="E8" s="7">
        <f t="shared" si="0"/>
        <v>743884.80000000005</v>
      </c>
    </row>
    <row r="9" spans="1:5" x14ac:dyDescent="0.25">
      <c r="A9" s="9">
        <v>43740</v>
      </c>
      <c r="B9" t="s">
        <v>21</v>
      </c>
      <c r="D9" s="11">
        <f>SUMIFS(Échéancier!G:G,Échéancier!I:I,Banque!A9,Échéancier!H:H,"CLER")</f>
        <v>0</v>
      </c>
      <c r="E9" s="7">
        <f>E8+C9-D9</f>
        <v>743884.80000000005</v>
      </c>
    </row>
    <row r="10" spans="1:5" x14ac:dyDescent="0.25">
      <c r="A10" s="9">
        <v>43767</v>
      </c>
      <c r="B10" t="s">
        <v>21</v>
      </c>
      <c r="D10" s="11">
        <f>SUMIFS(Échéancier!G:G,Échéancier!I:I,Banque!A10,Échéancier!H:H,"CLER")</f>
        <v>0</v>
      </c>
      <c r="E10" s="7">
        <f t="shared" ref="E10:E27" si="1">E9+C10-D10</f>
        <v>743884.80000000005</v>
      </c>
    </row>
    <row r="11" spans="1:5" x14ac:dyDescent="0.25">
      <c r="A11" s="9">
        <v>43802</v>
      </c>
      <c r="B11" t="s">
        <v>21</v>
      </c>
      <c r="D11" s="11">
        <f>SUMIFS(Échéancier!G:G,Échéancier!I:I,Banque!A11,Échéancier!H:H,"CLER")</f>
        <v>0</v>
      </c>
      <c r="E11" s="7">
        <f t="shared" si="1"/>
        <v>743884.80000000005</v>
      </c>
    </row>
    <row r="12" spans="1:5" x14ac:dyDescent="0.25">
      <c r="A12" s="9">
        <v>43803</v>
      </c>
      <c r="B12" t="s">
        <v>21</v>
      </c>
      <c r="D12" s="11">
        <f>SUMIFS(Échéancier!G:G,Échéancier!I:I,Banque!A12,Échéancier!H:H,"CLER")</f>
        <v>0</v>
      </c>
      <c r="E12" s="7">
        <f t="shared" si="1"/>
        <v>743884.80000000005</v>
      </c>
    </row>
    <row r="13" spans="1:5" x14ac:dyDescent="0.25">
      <c r="A13" s="9">
        <v>43866</v>
      </c>
      <c r="B13" t="s">
        <v>21</v>
      </c>
      <c r="D13" s="11">
        <f>SUMIFS(Échéancier!G:G,Échéancier!I:I,Banque!A13,Échéancier!H:H,"CLER")</f>
        <v>0</v>
      </c>
      <c r="E13" s="7">
        <f t="shared" si="1"/>
        <v>743884.80000000005</v>
      </c>
    </row>
    <row r="14" spans="1:5" x14ac:dyDescent="0.25">
      <c r="A14" s="9">
        <v>43874</v>
      </c>
      <c r="B14" t="s">
        <v>21</v>
      </c>
      <c r="D14" s="11">
        <f>SUMIFS(Échéancier!G:G,Échéancier!I:I,Banque!A14,Échéancier!H:H,"CLER")</f>
        <v>0</v>
      </c>
      <c r="E14" s="7">
        <f t="shared" si="1"/>
        <v>743884.80000000005</v>
      </c>
    </row>
    <row r="15" spans="1:5" x14ac:dyDescent="0.25">
      <c r="A15" s="9">
        <v>43875</v>
      </c>
      <c r="B15" t="s">
        <v>21</v>
      </c>
      <c r="D15" s="11">
        <f>SUMIFS(Échéancier!G:G,Échéancier!I:I,Banque!A15,Échéancier!H:H,"CLER")</f>
        <v>0</v>
      </c>
      <c r="E15" s="7">
        <f t="shared" si="1"/>
        <v>743884.80000000005</v>
      </c>
    </row>
    <row r="16" spans="1:5" x14ac:dyDescent="0.25">
      <c r="A16" s="9">
        <v>43900</v>
      </c>
      <c r="B16" t="s">
        <v>18</v>
      </c>
      <c r="C16" s="10">
        <v>460417.5</v>
      </c>
      <c r="D16" s="11">
        <f>SUMIFS(Échéancier!G:G,Échéancier!I:I,Banque!A16,Échéancier!H:H,"CLER")</f>
        <v>0</v>
      </c>
      <c r="E16" s="7">
        <f t="shared" si="1"/>
        <v>1204302.3</v>
      </c>
    </row>
    <row r="17" spans="1:8" x14ac:dyDescent="0.25">
      <c r="A17" s="9">
        <v>43901</v>
      </c>
      <c r="B17" t="s">
        <v>21</v>
      </c>
      <c r="D17" s="11">
        <f>SUMIFS(Échéancier!G:G,Échéancier!I:I,Banque!A17,Échéancier!H:H,"CLER")</f>
        <v>0</v>
      </c>
      <c r="E17" s="7">
        <f t="shared" si="1"/>
        <v>1204302.3</v>
      </c>
    </row>
    <row r="18" spans="1:8" x14ac:dyDescent="0.25">
      <c r="A18" s="9">
        <v>43903</v>
      </c>
      <c r="B18" t="s">
        <v>21</v>
      </c>
      <c r="D18" s="11">
        <f>SUMIFS(Échéancier!G:G,Échéancier!I:I,Banque!A18,Échéancier!H:H,"CLER")</f>
        <v>0</v>
      </c>
      <c r="E18" s="7">
        <f t="shared" si="1"/>
        <v>1204302.3</v>
      </c>
    </row>
    <row r="19" spans="1:8" x14ac:dyDescent="0.25">
      <c r="A19" s="9">
        <v>43920</v>
      </c>
      <c r="B19" t="s">
        <v>21</v>
      </c>
      <c r="D19" s="11">
        <f>SUMIFS(Échéancier!G:G,Échéancier!I:I,Banque!A19,Échéancier!H:H,"CLER")</f>
        <v>0</v>
      </c>
      <c r="E19" s="7">
        <f t="shared" si="1"/>
        <v>1204302.3</v>
      </c>
    </row>
    <row r="20" spans="1:8" x14ac:dyDescent="0.25">
      <c r="A20" s="9">
        <v>43937</v>
      </c>
      <c r="B20" t="s">
        <v>21</v>
      </c>
      <c r="D20" s="11">
        <f>SUMIFS(Échéancier!G:G,Échéancier!I:I,Banque!A20,Échéancier!H:H,"CLER")</f>
        <v>0</v>
      </c>
      <c r="E20" s="7">
        <f t="shared" si="1"/>
        <v>1204302.3</v>
      </c>
      <c r="H20" s="7"/>
    </row>
    <row r="21" spans="1:8" x14ac:dyDescent="0.25">
      <c r="A21" s="9">
        <v>43900</v>
      </c>
      <c r="B21" t="s">
        <v>18</v>
      </c>
      <c r="C21" s="10">
        <v>399836.35</v>
      </c>
      <c r="D21" s="11">
        <f>SUMIFS(Échéancier!G:G,Échéancier!I:I,Banque!A21,Échéancier!H:H,"CLER")</f>
        <v>0</v>
      </c>
      <c r="E21" s="7">
        <f t="shared" si="1"/>
        <v>1604138.65</v>
      </c>
      <c r="H21" s="7"/>
    </row>
    <row r="22" spans="1:8" x14ac:dyDescent="0.25">
      <c r="A22" s="9">
        <v>43959</v>
      </c>
      <c r="B22" t="s">
        <v>21</v>
      </c>
      <c r="D22" s="11">
        <f>SUMIFS(Échéancier!G:G,Échéancier!I:I,Banque!A22,Échéancier!H:H,"CLER")</f>
        <v>0</v>
      </c>
      <c r="E22" s="7">
        <f>E21+C22-D22</f>
        <v>1604138.65</v>
      </c>
    </row>
    <row r="23" spans="1:8" x14ac:dyDescent="0.25">
      <c r="A23" s="9">
        <v>43962</v>
      </c>
      <c r="B23" t="s">
        <v>21</v>
      </c>
      <c r="D23" s="11">
        <f>SUMIFS(Échéancier!G:G,Échéancier!I:I,Banque!A23,Échéancier!H:H,"CLER")</f>
        <v>0</v>
      </c>
      <c r="E23" s="7">
        <f t="shared" si="1"/>
        <v>1604138.65</v>
      </c>
    </row>
    <row r="24" spans="1:8" x14ac:dyDescent="0.25">
      <c r="A24" s="9">
        <v>43969</v>
      </c>
      <c r="B24" t="s">
        <v>21</v>
      </c>
      <c r="D24" s="11">
        <f>SUMIFS(Échéancier!G:G,Échéancier!I:I,Banque!A24,Échéancier!H:H,"CLER")</f>
        <v>0</v>
      </c>
      <c r="E24" s="7">
        <f>E22+C24-D24</f>
        <v>1604138.65</v>
      </c>
    </row>
    <row r="25" spans="1:8" x14ac:dyDescent="0.25">
      <c r="A25" s="9">
        <v>43979</v>
      </c>
      <c r="B25" t="s">
        <v>21</v>
      </c>
      <c r="D25" s="11">
        <f>SUMIFS(Échéancier!G:G,Échéancier!I:I,Banque!A25,Échéancier!H:H,"CLER")</f>
        <v>0</v>
      </c>
      <c r="E25" s="7">
        <f>E23+C25-D25</f>
        <v>1604138.65</v>
      </c>
    </row>
    <row r="26" spans="1:8" x14ac:dyDescent="0.25">
      <c r="A26" s="9">
        <v>43991</v>
      </c>
      <c r="B26" t="s">
        <v>21</v>
      </c>
      <c r="D26" s="11">
        <f>SUMIFS(Échéancier!G:G,Échéancier!I:I,Banque!A26,Échéancier!H:H,"CLER")</f>
        <v>0</v>
      </c>
      <c r="E26" s="7">
        <f t="shared" si="1"/>
        <v>1604138.65</v>
      </c>
    </row>
    <row r="27" spans="1:8" x14ac:dyDescent="0.25">
      <c r="A27" s="9">
        <v>44005</v>
      </c>
      <c r="B27" t="s">
        <v>21</v>
      </c>
      <c r="D27" s="11">
        <f>SUMIFS(Échéancier!G:G,Échéancier!I:I,Banque!A27,Échéancier!H:H,"CLER")</f>
        <v>0</v>
      </c>
      <c r="E27" s="7">
        <f t="shared" si="1"/>
        <v>1604138.65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EEA4D-F335-42BB-BF17-92E55A55BEFA}">
  <sheetPr codeName="Feuil3"/>
  <dimension ref="A1:B7"/>
  <sheetViews>
    <sheetView workbookViewId="0">
      <selection activeCell="B8" sqref="B8"/>
    </sheetView>
  </sheetViews>
  <sheetFormatPr baseColWidth="10" defaultRowHeight="15" x14ac:dyDescent="0.25"/>
  <sheetData>
    <row r="1" spans="1:2" x14ac:dyDescent="0.25">
      <c r="A1">
        <v>1</v>
      </c>
      <c r="B1" t="s">
        <v>38</v>
      </c>
    </row>
    <row r="2" spans="1:2" x14ac:dyDescent="0.25">
      <c r="A2">
        <v>2</v>
      </c>
      <c r="B2" t="s">
        <v>39</v>
      </c>
    </row>
    <row r="3" spans="1:2" x14ac:dyDescent="0.25">
      <c r="A3">
        <v>3</v>
      </c>
      <c r="B3" t="s">
        <v>40</v>
      </c>
    </row>
    <row r="4" spans="1:2" x14ac:dyDescent="0.25">
      <c r="A4">
        <v>4</v>
      </c>
      <c r="B4" t="s">
        <v>41</v>
      </c>
    </row>
    <row r="5" spans="1:2" x14ac:dyDescent="0.25">
      <c r="A5">
        <v>5</v>
      </c>
      <c r="B5" t="s">
        <v>42</v>
      </c>
    </row>
    <row r="6" spans="1:2" x14ac:dyDescent="0.25">
      <c r="A6">
        <v>6</v>
      </c>
      <c r="B6" t="s">
        <v>43</v>
      </c>
    </row>
    <row r="7" spans="1:2" x14ac:dyDescent="0.25">
      <c r="A7">
        <v>7</v>
      </c>
      <c r="B7" t="s">
        <v>44</v>
      </c>
    </row>
  </sheetData>
  <conditionalFormatting sqref="B1:B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5998-B26D-4624-839A-3A49E2F8D379}">
  <sheetPr codeName="Feuil5">
    <pageSetUpPr fitToPage="1"/>
  </sheetPr>
  <dimension ref="A1:O25"/>
  <sheetViews>
    <sheetView tabSelected="1" zoomScale="48" zoomScaleNormal="40" workbookViewId="0">
      <pane ySplit="4" topLeftCell="A5" activePane="bottomLeft" state="frozen"/>
      <selection pane="bottomLeft" activeCell="I34" sqref="I34"/>
    </sheetView>
  </sheetViews>
  <sheetFormatPr baseColWidth="10" defaultColWidth="10.85546875" defaultRowHeight="26.25" x14ac:dyDescent="0.25"/>
  <cols>
    <col min="1" max="1" width="33.28515625" style="51" customWidth="1"/>
    <col min="2" max="2" width="36.42578125" style="62" customWidth="1"/>
    <col min="3" max="3" width="24.7109375" style="62" customWidth="1"/>
    <col min="4" max="4" width="33.42578125" style="38" customWidth="1"/>
    <col min="5" max="5" width="15.42578125" style="38" customWidth="1"/>
    <col min="6" max="6" width="32.5703125" style="67" customWidth="1"/>
    <col min="7" max="7" width="31.7109375" style="63" bestFit="1" customWidth="1"/>
    <col min="8" max="8" width="16.7109375" style="38" customWidth="1"/>
    <col min="9" max="9" width="33.5703125" style="62" customWidth="1"/>
    <col min="10" max="10" width="24.140625" style="38" customWidth="1"/>
    <col min="11" max="11" width="26.140625" style="63" bestFit="1" customWidth="1"/>
    <col min="12" max="13" width="10.85546875" style="38"/>
    <col min="14" max="14" width="25.42578125" style="38" bestFit="1" customWidth="1"/>
    <col min="15" max="15" width="43.28515625" style="38" customWidth="1"/>
    <col min="16" max="16384" width="10.85546875" style="38"/>
  </cols>
  <sheetData>
    <row r="1" spans="1:15" x14ac:dyDescent="0.25">
      <c r="D1" s="77" t="s">
        <v>37</v>
      </c>
      <c r="E1" s="78"/>
      <c r="F1" s="78"/>
      <c r="G1" s="78"/>
      <c r="H1" s="78"/>
      <c r="I1" s="78"/>
      <c r="O1" s="74"/>
    </row>
    <row r="2" spans="1:15" x14ac:dyDescent="0.25">
      <c r="D2" s="78"/>
      <c r="E2" s="78"/>
      <c r="F2" s="78"/>
      <c r="G2" s="78"/>
      <c r="H2" s="78"/>
      <c r="I2" s="78"/>
    </row>
    <row r="3" spans="1:15" s="71" customFormat="1" x14ac:dyDescent="0.25">
      <c r="A3" s="68" t="s">
        <v>34</v>
      </c>
      <c r="B3" s="69">
        <f>SUM(F5:F787)</f>
        <v>9883.2500000000018</v>
      </c>
      <c r="C3" s="70"/>
      <c r="D3" s="79"/>
      <c r="E3" s="79"/>
      <c r="F3" s="79"/>
      <c r="G3" s="79"/>
      <c r="H3" s="79"/>
      <c r="I3" s="79"/>
      <c r="K3" s="72"/>
    </row>
    <row r="4" spans="1:15" x14ac:dyDescent="0.25">
      <c r="A4" s="64" t="s">
        <v>0</v>
      </c>
      <c r="B4" s="58" t="s">
        <v>1</v>
      </c>
      <c r="C4" s="58" t="s">
        <v>2</v>
      </c>
      <c r="D4" s="59" t="s">
        <v>3</v>
      </c>
      <c r="E4" s="59" t="s">
        <v>4</v>
      </c>
      <c r="F4" s="66" t="s">
        <v>5</v>
      </c>
      <c r="G4" s="60" t="s">
        <v>6</v>
      </c>
      <c r="H4" s="59" t="s">
        <v>7</v>
      </c>
      <c r="I4" s="58" t="s">
        <v>8</v>
      </c>
      <c r="J4" s="61" t="s">
        <v>11</v>
      </c>
      <c r="K4" s="60" t="s">
        <v>14</v>
      </c>
    </row>
    <row r="5" spans="1:15" x14ac:dyDescent="0.25">
      <c r="A5" s="65" t="str">
        <f>IF(Échéancier!$G2="",Échéancier!A2,"")</f>
        <v/>
      </c>
      <c r="B5" s="75" t="str">
        <f>IF(Échéancier!$G2="",Échéancier!B2,"")</f>
        <v/>
      </c>
      <c r="C5" s="75" t="str">
        <f>IF(Échéancier!$G2="",Échéancier!C2,"")</f>
        <v/>
      </c>
      <c r="D5" s="65" t="str">
        <f>IF(Échéancier!$G2="",Échéancier!D2,"")</f>
        <v/>
      </c>
      <c r="E5" s="65" t="str">
        <f>IF(Échéancier!$G2="",Échéancier!E2,"")</f>
        <v/>
      </c>
      <c r="F5" s="65" t="str">
        <f>IF(Échéancier!$G2="",Échéancier!F2,"")</f>
        <v/>
      </c>
      <c r="G5" s="65" t="str">
        <f>IF(Échéancier!$G2="",Échéancier!G2,"")</f>
        <v/>
      </c>
      <c r="H5" s="65" t="str">
        <f>IF(Échéancier!$G2="",Échéancier!H2,"")</f>
        <v/>
      </c>
      <c r="I5" s="65" t="str">
        <f>IF(Échéancier!$G2="",Échéancier!I2,"")</f>
        <v/>
      </c>
      <c r="J5" s="65" t="str">
        <f>IF(Échéancier!$G2="",Échéancier!J2,"")</f>
        <v/>
      </c>
      <c r="K5" s="65" t="str">
        <f>IF(Échéancier!$G2="",Échéancier!K2,"")</f>
        <v/>
      </c>
    </row>
    <row r="6" spans="1:15" x14ac:dyDescent="0.25">
      <c r="A6" s="65">
        <f>IF(Échéancier!$G3="",Échéancier!A3,"")</f>
        <v>9350460764</v>
      </c>
      <c r="B6" s="75">
        <f>IF(Échéancier!$G3="",Échéancier!B3,"")</f>
        <v>43614</v>
      </c>
      <c r="C6" s="75">
        <f>IF(Échéancier!$G3="",Échéancier!C3,"")</f>
        <v>43644</v>
      </c>
      <c r="D6" s="65" t="str">
        <f>IF(Échéancier!$G3="",Échéancier!D3,"")</f>
        <v>Fournisseur 2</v>
      </c>
      <c r="E6" s="65">
        <f>IF(Échéancier!$G3="",Échéancier!E3,"")</f>
        <v>2</v>
      </c>
      <c r="F6" s="65">
        <f>IF(Échéancier!$G3="",Échéancier!F3,"")</f>
        <v>5578.35</v>
      </c>
      <c r="G6" s="65">
        <f>IF(Échéancier!$G3="",Échéancier!G3,"")</f>
        <v>0</v>
      </c>
      <c r="H6" s="65">
        <f>IF(Échéancier!$G3="",Échéancier!H3,"")</f>
        <v>0</v>
      </c>
      <c r="I6" s="65">
        <f>IF(Échéancier!$G3="",Échéancier!I3,"")</f>
        <v>0</v>
      </c>
      <c r="J6" s="65">
        <f>IF(Échéancier!$G3="",Échéancier!J3,"")</f>
        <v>0</v>
      </c>
      <c r="K6" s="65">
        <f>IF(Échéancier!$G3="",Échéancier!K3,"")</f>
        <v>0</v>
      </c>
      <c r="N6" s="6"/>
    </row>
    <row r="7" spans="1:15" x14ac:dyDescent="0.25">
      <c r="A7" s="65" t="str">
        <f>IF(Échéancier!$G4="",Échéancier!A4,"")</f>
        <v/>
      </c>
      <c r="B7" s="75" t="str">
        <f>IF(Échéancier!$G4="",Échéancier!B4,"")</f>
        <v/>
      </c>
      <c r="C7" s="75" t="str">
        <f>IF(Échéancier!$G4="",Échéancier!C4,"")</f>
        <v/>
      </c>
      <c r="D7" s="65" t="str">
        <f>IF(Échéancier!$G4="",Échéancier!D4,"")</f>
        <v/>
      </c>
      <c r="E7" s="65" t="str">
        <f>IF(Échéancier!$G4="",Échéancier!E4,"")</f>
        <v/>
      </c>
      <c r="F7" s="65" t="str">
        <f>IF(Échéancier!$G4="",Échéancier!F4,"")</f>
        <v/>
      </c>
      <c r="G7" s="65" t="str">
        <f>IF(Échéancier!$G4="",Échéancier!G4,"")</f>
        <v/>
      </c>
      <c r="H7" s="65" t="str">
        <f>IF(Échéancier!$G4="",Échéancier!H4,"")</f>
        <v/>
      </c>
      <c r="I7" s="65" t="str">
        <f>IF(Échéancier!$G4="",Échéancier!I4,"")</f>
        <v/>
      </c>
      <c r="J7" s="65" t="str">
        <f>IF(Échéancier!$G4="",Échéancier!J4,"")</f>
        <v/>
      </c>
      <c r="K7" s="65" t="str">
        <f>IF(Échéancier!$G4="",Échéancier!K4,"")</f>
        <v/>
      </c>
    </row>
    <row r="8" spans="1:15" x14ac:dyDescent="0.25">
      <c r="A8" s="65" t="str">
        <f>IF(Échéancier!$G5="",Échéancier!A5,"")</f>
        <v/>
      </c>
      <c r="B8" s="75" t="str">
        <f>IF(Échéancier!$G5="",Échéancier!B5,"")</f>
        <v/>
      </c>
      <c r="C8" s="75" t="str">
        <f>IF(Échéancier!$G5="",Échéancier!C5,"")</f>
        <v/>
      </c>
      <c r="D8" s="65" t="str">
        <f>IF(Échéancier!$G5="",Échéancier!D5,"")</f>
        <v/>
      </c>
      <c r="E8" s="65" t="str">
        <f>IF(Échéancier!$G5="",Échéancier!E5,"")</f>
        <v/>
      </c>
      <c r="F8" s="65" t="str">
        <f>IF(Échéancier!$G5="",Échéancier!F5,"")</f>
        <v/>
      </c>
      <c r="G8" s="65" t="str">
        <f>IF(Échéancier!$G5="",Échéancier!G5,"")</f>
        <v/>
      </c>
      <c r="H8" s="65" t="str">
        <f>IF(Échéancier!$G5="",Échéancier!H5,"")</f>
        <v/>
      </c>
      <c r="I8" s="65" t="str">
        <f>IF(Échéancier!$G5="",Échéancier!I5,"")</f>
        <v/>
      </c>
      <c r="J8" s="65" t="str">
        <f>IF(Échéancier!$G5="",Échéancier!J5,"")</f>
        <v/>
      </c>
      <c r="K8" s="65" t="str">
        <f>IF(Échéancier!$G5="",Échéancier!K5,"")</f>
        <v/>
      </c>
    </row>
    <row r="9" spans="1:15" x14ac:dyDescent="0.25">
      <c r="A9" s="65">
        <f>IF(Échéancier!$G6="",Échéancier!A6,"")</f>
        <v>315252</v>
      </c>
      <c r="B9" s="75">
        <f>IF(Échéancier!$G6="",Échéancier!B6,"")</f>
        <v>43633</v>
      </c>
      <c r="C9" s="75">
        <f>IF(Échéancier!$G6="",Échéancier!C6,"")</f>
        <v>43663</v>
      </c>
      <c r="D9" s="65" t="str">
        <f>IF(Échéancier!$G6="",Échéancier!D6,"")</f>
        <v>Fournisseur 3</v>
      </c>
      <c r="E9" s="65">
        <f>IF(Échéancier!$G6="",Échéancier!E6,"")</f>
        <v>3</v>
      </c>
      <c r="F9" s="65">
        <f>IF(Échéancier!$G6="",Échéancier!F6,"")</f>
        <v>2819.3</v>
      </c>
      <c r="G9" s="65">
        <f>IF(Échéancier!$G6="",Échéancier!G6,"")</f>
        <v>0</v>
      </c>
      <c r="H9" s="65">
        <f>IF(Échéancier!$G6="",Échéancier!H6,"")</f>
        <v>0</v>
      </c>
      <c r="I9" s="65">
        <f>IF(Échéancier!$G6="",Échéancier!I6,"")</f>
        <v>0</v>
      </c>
      <c r="J9" s="65">
        <f>IF(Échéancier!$G6="",Échéancier!J6,"")</f>
        <v>0</v>
      </c>
      <c r="K9" s="65">
        <f>IF(Échéancier!$G6="",Échéancier!K6,"")</f>
        <v>0</v>
      </c>
    </row>
    <row r="10" spans="1:15" x14ac:dyDescent="0.25">
      <c r="A10" s="65" t="str">
        <f>IF(Échéancier!$G7="",Échéancier!A7,"")</f>
        <v/>
      </c>
      <c r="B10" s="75" t="str">
        <f>IF(Échéancier!$G7="",Échéancier!B7,"")</f>
        <v/>
      </c>
      <c r="C10" s="75" t="str">
        <f>IF(Échéancier!$G7="",Échéancier!C7,"")</f>
        <v/>
      </c>
      <c r="D10" s="65" t="str">
        <f>IF(Échéancier!$G7="",Échéancier!D7,"")</f>
        <v/>
      </c>
      <c r="E10" s="65" t="str">
        <f>IF(Échéancier!$G7="",Échéancier!E7,"")</f>
        <v/>
      </c>
      <c r="F10" s="65" t="str">
        <f>IF(Échéancier!$G7="",Échéancier!F7,"")</f>
        <v/>
      </c>
      <c r="G10" s="65" t="str">
        <f>IF(Échéancier!$G7="",Échéancier!G7,"")</f>
        <v/>
      </c>
      <c r="H10" s="65" t="str">
        <f>IF(Échéancier!$G7="",Échéancier!H7,"")</f>
        <v/>
      </c>
      <c r="I10" s="65" t="str">
        <f>IF(Échéancier!$G7="",Échéancier!I7,"")</f>
        <v/>
      </c>
      <c r="J10" s="65" t="str">
        <f>IF(Échéancier!$G7="",Échéancier!J7,"")</f>
        <v/>
      </c>
      <c r="K10" s="65" t="str">
        <f>IF(Échéancier!$G7="",Échéancier!K7,"")</f>
        <v/>
      </c>
    </row>
    <row r="11" spans="1:15" x14ac:dyDescent="0.25">
      <c r="A11" s="65" t="str">
        <f>IF(Échéancier!$G8="",Échéancier!A8,"")</f>
        <v/>
      </c>
      <c r="B11" s="75" t="str">
        <f>IF(Échéancier!$G8="",Échéancier!B8,"")</f>
        <v/>
      </c>
      <c r="C11" s="75" t="str">
        <f>IF(Échéancier!$G8="",Échéancier!C8,"")</f>
        <v/>
      </c>
      <c r="D11" s="65" t="str">
        <f>IF(Échéancier!$G8="",Échéancier!D8,"")</f>
        <v/>
      </c>
      <c r="E11" s="65" t="str">
        <f>IF(Échéancier!$G8="",Échéancier!E8,"")</f>
        <v/>
      </c>
      <c r="F11" s="65" t="str">
        <f>IF(Échéancier!$G8="",Échéancier!F8,"")</f>
        <v/>
      </c>
      <c r="G11" s="65" t="str">
        <f>IF(Échéancier!$G8="",Échéancier!G8,"")</f>
        <v/>
      </c>
      <c r="H11" s="65" t="str">
        <f>IF(Échéancier!$G8="",Échéancier!H8,"")</f>
        <v/>
      </c>
      <c r="I11" s="65" t="str">
        <f>IF(Échéancier!$G8="",Échéancier!I8,"")</f>
        <v/>
      </c>
      <c r="J11" s="65" t="str">
        <f>IF(Échéancier!$G8="",Échéancier!J8,"")</f>
        <v/>
      </c>
      <c r="K11" s="65" t="str">
        <f>IF(Échéancier!$G8="",Échéancier!K8,"")</f>
        <v/>
      </c>
    </row>
    <row r="12" spans="1:15" x14ac:dyDescent="0.25">
      <c r="A12" s="65">
        <f>IF(Échéancier!$G9="",Échéancier!A9,"")</f>
        <v>9350480291</v>
      </c>
      <c r="B12" s="75">
        <f>IF(Échéancier!$G9="",Échéancier!B9,"")</f>
        <v>43649</v>
      </c>
      <c r="C12" s="75">
        <f>IF(Échéancier!$G9="",Échéancier!C9,"")</f>
        <v>43679</v>
      </c>
      <c r="D12" s="65" t="str">
        <f>IF(Échéancier!$G9="",Échéancier!D9,"")</f>
        <v>Fournisseur 2</v>
      </c>
      <c r="E12" s="65">
        <f>IF(Échéancier!$G9="",Échéancier!E9,"")</f>
        <v>2</v>
      </c>
      <c r="F12" s="65">
        <f>IF(Échéancier!$G9="",Échéancier!F9,"")</f>
        <v>310</v>
      </c>
      <c r="G12" s="65">
        <f>IF(Échéancier!$G9="",Échéancier!G9,"")</f>
        <v>0</v>
      </c>
      <c r="H12" s="65">
        <f>IF(Échéancier!$G9="",Échéancier!H9,"")</f>
        <v>0</v>
      </c>
      <c r="I12" s="65">
        <f>IF(Échéancier!$G9="",Échéancier!I9,"")</f>
        <v>0</v>
      </c>
      <c r="J12" s="65">
        <f>IF(Échéancier!$G9="",Échéancier!J9,"")</f>
        <v>0</v>
      </c>
      <c r="K12" s="65">
        <f>IF(Échéancier!$G9="",Échéancier!K9,"")</f>
        <v>0</v>
      </c>
    </row>
    <row r="13" spans="1:15" x14ac:dyDescent="0.25">
      <c r="A13" s="65" t="str">
        <f>IF(Échéancier!$G10="",Échéancier!A10,"")</f>
        <v/>
      </c>
      <c r="B13" s="75" t="str">
        <f>IF(Échéancier!$G10="",Échéancier!B10,"")</f>
        <v/>
      </c>
      <c r="C13" s="75" t="str">
        <f>IF(Échéancier!$G10="",Échéancier!C10,"")</f>
        <v/>
      </c>
      <c r="D13" s="65" t="str">
        <f>IF(Échéancier!$G10="",Échéancier!D10,"")</f>
        <v/>
      </c>
      <c r="E13" s="65" t="str">
        <f>IF(Échéancier!$G10="",Échéancier!E10,"")</f>
        <v/>
      </c>
      <c r="F13" s="65" t="str">
        <f>IF(Échéancier!$G10="",Échéancier!F10,"")</f>
        <v/>
      </c>
      <c r="G13" s="65" t="str">
        <f>IF(Échéancier!$G10="",Échéancier!G10,"")</f>
        <v/>
      </c>
      <c r="H13" s="65" t="str">
        <f>IF(Échéancier!$G10="",Échéancier!H10,"")</f>
        <v/>
      </c>
      <c r="I13" s="65" t="str">
        <f>IF(Échéancier!$G10="",Échéancier!I10,"")</f>
        <v/>
      </c>
      <c r="J13" s="65" t="str">
        <f>IF(Échéancier!$G10="",Échéancier!J10,"")</f>
        <v/>
      </c>
      <c r="K13" s="65" t="str">
        <f>IF(Échéancier!$G10="",Échéancier!K10,"")</f>
        <v/>
      </c>
    </row>
    <row r="14" spans="1:15" x14ac:dyDescent="0.25">
      <c r="A14" s="65">
        <f>IF(Échéancier!$G11="",Échéancier!A11,"")</f>
        <v>9350481698</v>
      </c>
      <c r="B14" s="75">
        <f>IF(Échéancier!$G11="",Échéancier!B11,"")</f>
        <v>43656</v>
      </c>
      <c r="C14" s="75">
        <f>IF(Échéancier!$G11="",Échéancier!C11,"")</f>
        <v>43686</v>
      </c>
      <c r="D14" s="65" t="str">
        <f>IF(Échéancier!$G11="",Échéancier!D11,"")</f>
        <v>Fournisseur 7</v>
      </c>
      <c r="E14" s="65">
        <f>IF(Échéancier!$G11="",Échéancier!E11,"")</f>
        <v>6</v>
      </c>
      <c r="F14" s="65">
        <f>IF(Échéancier!$G11="",Échéancier!F11,"")</f>
        <v>573.4</v>
      </c>
      <c r="G14" s="65">
        <f>IF(Échéancier!$G11="",Échéancier!G11,"")</f>
        <v>0</v>
      </c>
      <c r="H14" s="65">
        <f>IF(Échéancier!$G11="",Échéancier!H11,"")</f>
        <v>0</v>
      </c>
      <c r="I14" s="65">
        <f>IF(Échéancier!$G11="",Échéancier!I11,"")</f>
        <v>0</v>
      </c>
      <c r="J14" s="65">
        <f>IF(Échéancier!$G11="",Échéancier!J11,"")</f>
        <v>0</v>
      </c>
      <c r="K14" s="65">
        <f>IF(Échéancier!$G11="",Échéancier!K11,"")</f>
        <v>0</v>
      </c>
    </row>
    <row r="15" spans="1:15" x14ac:dyDescent="0.25">
      <c r="A15" s="65" t="str">
        <f>IF(Échéancier!$G12="",Échéancier!A12,"")</f>
        <v/>
      </c>
      <c r="B15" s="75" t="str">
        <f>IF(Échéancier!$G12="",Échéancier!B12,"")</f>
        <v/>
      </c>
      <c r="C15" s="75" t="str">
        <f>IF(Échéancier!$G12="",Échéancier!C12,"")</f>
        <v/>
      </c>
      <c r="D15" s="65" t="str">
        <f>IF(Échéancier!$G12="",Échéancier!D12,"")</f>
        <v/>
      </c>
      <c r="E15" s="65" t="str">
        <f>IF(Échéancier!$G12="",Échéancier!E12,"")</f>
        <v/>
      </c>
      <c r="F15" s="65" t="str">
        <f>IF(Échéancier!$G12="",Échéancier!F12,"")</f>
        <v/>
      </c>
      <c r="G15" s="65" t="str">
        <f>IF(Échéancier!$G12="",Échéancier!G12,"")</f>
        <v/>
      </c>
      <c r="H15" s="65" t="str">
        <f>IF(Échéancier!$G12="",Échéancier!H12,"")</f>
        <v/>
      </c>
      <c r="I15" s="65" t="str">
        <f>IF(Échéancier!$G12="",Échéancier!I12,"")</f>
        <v/>
      </c>
      <c r="J15" s="65" t="str">
        <f>IF(Échéancier!$G12="",Échéancier!J12,"")</f>
        <v/>
      </c>
      <c r="K15" s="65" t="str">
        <f>IF(Échéancier!$G12="",Échéancier!K12,"")</f>
        <v/>
      </c>
    </row>
    <row r="16" spans="1:15" x14ac:dyDescent="0.25">
      <c r="A16" s="65" t="str">
        <f>IF(Échéancier!$G13="",Échéancier!A13,"")</f>
        <v/>
      </c>
      <c r="B16" s="75" t="str">
        <f>IF(Échéancier!$G13="",Échéancier!B13,"")</f>
        <v/>
      </c>
      <c r="C16" s="75" t="str">
        <f>IF(Échéancier!$G13="",Échéancier!C13,"")</f>
        <v/>
      </c>
      <c r="D16" s="65" t="str">
        <f>IF(Échéancier!$G13="",Échéancier!D13,"")</f>
        <v/>
      </c>
      <c r="E16" s="65" t="str">
        <f>IF(Échéancier!$G13="",Échéancier!E13,"")</f>
        <v/>
      </c>
      <c r="F16" s="65" t="str">
        <f>IF(Échéancier!$G13="",Échéancier!F13,"")</f>
        <v/>
      </c>
      <c r="G16" s="65" t="str">
        <f>IF(Échéancier!$G13="",Échéancier!G13,"")</f>
        <v/>
      </c>
      <c r="H16" s="65" t="str">
        <f>IF(Échéancier!$G13="",Échéancier!H13,"")</f>
        <v/>
      </c>
      <c r="I16" s="65" t="str">
        <f>IF(Échéancier!$G13="",Échéancier!I13,"")</f>
        <v/>
      </c>
      <c r="J16" s="65" t="str">
        <f>IF(Échéancier!$G13="",Échéancier!J13,"")</f>
        <v/>
      </c>
      <c r="K16" s="65" t="str">
        <f>IF(Échéancier!$G13="",Échéancier!K13,"")</f>
        <v/>
      </c>
    </row>
    <row r="17" spans="1:15" x14ac:dyDescent="0.25">
      <c r="A17" s="65" t="str">
        <f>IF(Échéancier!$G14="",Échéancier!A14,"")</f>
        <v>19-000666</v>
      </c>
      <c r="B17" s="75">
        <f>IF(Échéancier!$G14="",Échéancier!B14,"")</f>
        <v>43662</v>
      </c>
      <c r="C17" s="75">
        <f>IF(Échéancier!$G14="",Échéancier!C14,"")</f>
        <v>43692</v>
      </c>
      <c r="D17" s="65" t="str">
        <f>IF(Échéancier!$G14="",Échéancier!D14,"")</f>
        <v>Fournisseur 1</v>
      </c>
      <c r="E17" s="65">
        <f>IF(Échéancier!$G14="",Échéancier!E14,"")</f>
        <v>1</v>
      </c>
      <c r="F17" s="65">
        <f>IF(Échéancier!$G14="",Échéancier!F14,"")</f>
        <v>602.20000000000005</v>
      </c>
      <c r="G17" s="65">
        <f>IF(Échéancier!$G14="",Échéancier!G14,"")</f>
        <v>0</v>
      </c>
      <c r="H17" s="65">
        <f>IF(Échéancier!$G14="",Échéancier!H14,"")</f>
        <v>0</v>
      </c>
      <c r="I17" s="65">
        <f>IF(Échéancier!$G14="",Échéancier!I14,"")</f>
        <v>0</v>
      </c>
      <c r="J17" s="65">
        <f>IF(Échéancier!$G14="",Échéancier!J14,"")</f>
        <v>0</v>
      </c>
      <c r="K17" s="65">
        <f>IF(Échéancier!$G14="",Échéancier!K14,"")</f>
        <v>0</v>
      </c>
      <c r="O17" s="62"/>
    </row>
    <row r="18" spans="1:15" x14ac:dyDescent="0.25">
      <c r="A18" s="65">
        <f>IF(Échéancier!$G15="",Échéancier!A15,"")</f>
        <v>0</v>
      </c>
      <c r="B18" s="75">
        <f>IF(Échéancier!$G15="",Échéancier!B15,"")</f>
        <v>0</v>
      </c>
      <c r="C18" s="75">
        <f>IF(Échéancier!$G15="",Échéancier!C15,"")</f>
        <v>0</v>
      </c>
      <c r="D18" s="65">
        <f>IF(Échéancier!$G15="",Échéancier!D15,"")</f>
        <v>0</v>
      </c>
      <c r="E18" s="65">
        <f>IF(Échéancier!$G15="",Échéancier!E15,"")</f>
        <v>0</v>
      </c>
      <c r="F18" s="65">
        <f>IF(Échéancier!$G15="",Échéancier!F15,"")</f>
        <v>0</v>
      </c>
      <c r="G18" s="65">
        <f>IF(Échéancier!$G15="",Échéancier!G15,"")</f>
        <v>0</v>
      </c>
      <c r="H18" s="65">
        <f>IF(Échéancier!$G15="",Échéancier!H15,"")</f>
        <v>0</v>
      </c>
      <c r="I18" s="65">
        <f>IF(Échéancier!$G15="",Échéancier!I15,"")</f>
        <v>0</v>
      </c>
      <c r="J18" s="65">
        <f>IF(Échéancier!$G15="",Échéancier!J15,"")</f>
        <v>0</v>
      </c>
      <c r="K18" s="65">
        <f>IF(Échéancier!$G15="",Échéancier!K15,"")</f>
        <v>0</v>
      </c>
    </row>
    <row r="19" spans="1:15" x14ac:dyDescent="0.25">
      <c r="A19" s="65" t="str">
        <f>IF(Échéancier!$G16="",Échéancier!A16,"")</f>
        <v/>
      </c>
      <c r="B19" s="75" t="str">
        <f>IF(Échéancier!$G16="",Échéancier!B16,"")</f>
        <v/>
      </c>
      <c r="C19" s="75" t="str">
        <f>IF(Échéancier!$G16="",Échéancier!C16,"")</f>
        <v/>
      </c>
      <c r="D19" s="65" t="str">
        <f>IF(Échéancier!$G16="",Échéancier!D16,"")</f>
        <v/>
      </c>
      <c r="E19" s="65" t="str">
        <f>IF(Échéancier!$G16="",Échéancier!E16,"")</f>
        <v/>
      </c>
      <c r="F19" s="65" t="str">
        <f>IF(Échéancier!$G16="",Échéancier!F16,"")</f>
        <v/>
      </c>
      <c r="G19" s="65" t="str">
        <f>IF(Échéancier!$G16="",Échéancier!G16,"")</f>
        <v/>
      </c>
      <c r="H19" s="65" t="str">
        <f>IF(Échéancier!$G16="",Échéancier!H16,"")</f>
        <v/>
      </c>
      <c r="I19" s="65" t="str">
        <f>IF(Échéancier!$G16="",Échéancier!I16,"")</f>
        <v/>
      </c>
      <c r="J19" s="65" t="str">
        <f>IF(Échéancier!$G16="",Échéancier!J16,"")</f>
        <v/>
      </c>
      <c r="K19" s="65" t="str">
        <f>IF(Échéancier!$G16="",Échéancier!K16,"")</f>
        <v/>
      </c>
    </row>
    <row r="20" spans="1:15" x14ac:dyDescent="0.25">
      <c r="A20" s="65" t="str">
        <f>IF(Échéancier!$G17="",Échéancier!A17,"")</f>
        <v/>
      </c>
      <c r="B20" s="75" t="str">
        <f>IF(Échéancier!$G17="",Échéancier!B17,"")</f>
        <v/>
      </c>
      <c r="C20" s="75" t="str">
        <f>IF(Échéancier!$G17="",Échéancier!C17,"")</f>
        <v/>
      </c>
      <c r="D20" s="65" t="str">
        <f>IF(Échéancier!$G17="",Échéancier!D17,"")</f>
        <v/>
      </c>
      <c r="E20" s="65" t="str">
        <f>IF(Échéancier!$G17="",Échéancier!E17,"")</f>
        <v/>
      </c>
      <c r="F20" s="65" t="str">
        <f>IF(Échéancier!$G17="",Échéancier!F17,"")</f>
        <v/>
      </c>
      <c r="G20" s="65" t="str">
        <f>IF(Échéancier!$G17="",Échéancier!G17,"")</f>
        <v/>
      </c>
      <c r="H20" s="65" t="str">
        <f>IF(Échéancier!$G17="",Échéancier!H17,"")</f>
        <v/>
      </c>
      <c r="I20" s="65" t="str">
        <f>IF(Échéancier!$G17="",Échéancier!I17,"")</f>
        <v/>
      </c>
      <c r="J20" s="65" t="str">
        <f>IF(Échéancier!$G17="",Échéancier!J17,"")</f>
        <v/>
      </c>
      <c r="K20" s="65" t="str">
        <f>IF(Échéancier!$G17="",Échéancier!K17,"")</f>
        <v/>
      </c>
    </row>
    <row r="21" spans="1:15" x14ac:dyDescent="0.25">
      <c r="A21" s="65" t="str">
        <f>IF(Échéancier!$G18="",Échéancier!A18,"")</f>
        <v/>
      </c>
      <c r="B21" s="75" t="str">
        <f>IF(Échéancier!$G18="",Échéancier!B18,"")</f>
        <v/>
      </c>
      <c r="C21" s="75" t="str">
        <f>IF(Échéancier!$G18="",Échéancier!C18,"")</f>
        <v/>
      </c>
      <c r="D21" s="65" t="str">
        <f>IF(Échéancier!$G18="",Échéancier!D18,"")</f>
        <v/>
      </c>
      <c r="E21" s="65" t="str">
        <f>IF(Échéancier!$G18="",Échéancier!E18,"")</f>
        <v/>
      </c>
      <c r="F21" s="65" t="str">
        <f>IF(Échéancier!$G18="",Échéancier!F18,"")</f>
        <v/>
      </c>
      <c r="G21" s="65" t="str">
        <f>IF(Échéancier!$G18="",Échéancier!G18,"")</f>
        <v/>
      </c>
      <c r="H21" s="65" t="str">
        <f>IF(Échéancier!$G18="",Échéancier!H18,"")</f>
        <v/>
      </c>
      <c r="I21" s="65" t="str">
        <f>IF(Échéancier!$G18="",Échéancier!I18,"")</f>
        <v/>
      </c>
      <c r="J21" s="65" t="str">
        <f>IF(Échéancier!$G18="",Échéancier!J18,"")</f>
        <v/>
      </c>
      <c r="K21" s="65" t="str">
        <f>IF(Échéancier!$G18="",Échéancier!K18,"")</f>
        <v/>
      </c>
    </row>
    <row r="22" spans="1:15" x14ac:dyDescent="0.25">
      <c r="A22" s="65" t="str">
        <f>IF(Échéancier!$G19="",Échéancier!A19,"")</f>
        <v/>
      </c>
      <c r="B22" s="75" t="str">
        <f>IF(Échéancier!$G19="",Échéancier!B19,"")</f>
        <v/>
      </c>
      <c r="C22" s="75" t="str">
        <f>IF(Échéancier!$G19="",Échéancier!C19,"")</f>
        <v/>
      </c>
      <c r="D22" s="65" t="str">
        <f>IF(Échéancier!$G19="",Échéancier!D19,"")</f>
        <v/>
      </c>
      <c r="E22" s="65" t="str">
        <f>IF(Échéancier!$G19="",Échéancier!E19,"")</f>
        <v/>
      </c>
      <c r="F22" s="65" t="str">
        <f>IF(Échéancier!$G19="",Échéancier!F19,"")</f>
        <v/>
      </c>
      <c r="G22" s="65" t="str">
        <f>IF(Échéancier!$G19="",Échéancier!G19,"")</f>
        <v/>
      </c>
      <c r="H22" s="65" t="str">
        <f>IF(Échéancier!$G19="",Échéancier!H19,"")</f>
        <v/>
      </c>
      <c r="I22" s="65" t="str">
        <f>IF(Échéancier!$G19="",Échéancier!I19,"")</f>
        <v/>
      </c>
      <c r="J22" s="65" t="str">
        <f>IF(Échéancier!$G19="",Échéancier!J19,"")</f>
        <v/>
      </c>
      <c r="K22" s="65" t="str">
        <f>IF(Échéancier!$G19="",Échéancier!K19,"")</f>
        <v/>
      </c>
    </row>
    <row r="23" spans="1:15" x14ac:dyDescent="0.25">
      <c r="A23" s="65" t="str">
        <f>IF(Échéancier!$G20="",Échéancier!A20,"")</f>
        <v/>
      </c>
      <c r="B23" s="75" t="str">
        <f>IF(Échéancier!$G20="",Échéancier!B20,"")</f>
        <v/>
      </c>
      <c r="C23" s="75" t="str">
        <f>IF(Échéancier!$G20="",Échéancier!C20,"")</f>
        <v/>
      </c>
      <c r="D23" s="65" t="str">
        <f>IF(Échéancier!$G20="",Échéancier!D20,"")</f>
        <v/>
      </c>
      <c r="E23" s="65" t="str">
        <f>IF(Échéancier!$G20="",Échéancier!E20,"")</f>
        <v/>
      </c>
      <c r="F23" s="65" t="str">
        <f>IF(Échéancier!$G20="",Échéancier!F20,"")</f>
        <v/>
      </c>
      <c r="G23" s="65" t="str">
        <f>IF(Échéancier!$G20="",Échéancier!G20,"")</f>
        <v/>
      </c>
      <c r="H23" s="65" t="str">
        <f>IF(Échéancier!$G20="",Échéancier!H20,"")</f>
        <v/>
      </c>
      <c r="I23" s="65" t="str">
        <f>IF(Échéancier!$G20="",Échéancier!I20,"")</f>
        <v/>
      </c>
      <c r="J23" s="65" t="str">
        <f>IF(Échéancier!$G20="",Échéancier!J20,"")</f>
        <v/>
      </c>
      <c r="K23" s="65" t="str">
        <f>IF(Échéancier!$G20="",Échéancier!K20,"")</f>
        <v/>
      </c>
    </row>
    <row r="24" spans="1:15" x14ac:dyDescent="0.25">
      <c r="A24" s="65">
        <f>IF(Échéancier!$G21="",Échéancier!A21,"")</f>
        <v>0</v>
      </c>
      <c r="B24" s="75">
        <f>IF(Échéancier!$G21="",Échéancier!B21,"")</f>
        <v>0</v>
      </c>
      <c r="C24" s="75" t="str">
        <f>IF(Échéancier!$G21="",Échéancier!C21,"")</f>
        <v/>
      </c>
      <c r="D24" s="65" t="str">
        <f>IF(Échéancier!$G21="",Échéancier!D21,"")</f>
        <v/>
      </c>
      <c r="E24" s="65">
        <f>IF(Échéancier!$G21="",Échéancier!E21,"")</f>
        <v>0</v>
      </c>
      <c r="F24" s="65">
        <f>IF(Échéancier!$G21="",Échéancier!F21,"")</f>
        <v>0</v>
      </c>
      <c r="G24" s="65">
        <f>IF(Échéancier!$G21="",Échéancier!G21,"")</f>
        <v>0</v>
      </c>
      <c r="H24" s="65">
        <f>IF(Échéancier!$G21="",Échéancier!H21,"")</f>
        <v>0</v>
      </c>
      <c r="I24" s="65">
        <f>IF(Échéancier!$G21="",Échéancier!I21,"")</f>
        <v>0</v>
      </c>
      <c r="J24" s="65">
        <f>IF(Échéancier!$G21="",Échéancier!J21,"")</f>
        <v>0</v>
      </c>
      <c r="K24" s="65">
        <f>IF(Échéancier!$G21="",Échéancier!K21,"")</f>
        <v>0</v>
      </c>
    </row>
    <row r="25" spans="1:15" x14ac:dyDescent="0.25">
      <c r="A25" s="65">
        <f>IF(Échéancier!$G22="",Échéancier!A22,"")</f>
        <v>0</v>
      </c>
      <c r="B25" s="75">
        <f>IF(Échéancier!$G22="",Échéancier!B22,"")</f>
        <v>0</v>
      </c>
      <c r="C25" s="75" t="str">
        <f>IF(Échéancier!$G22="",Échéancier!C22,"")</f>
        <v/>
      </c>
      <c r="D25" s="65" t="str">
        <f>IF(Échéancier!$G22="",Échéancier!D22,"")</f>
        <v/>
      </c>
      <c r="E25" s="65">
        <f>IF(Échéancier!$G22="",Échéancier!E22,"")</f>
        <v>0</v>
      </c>
      <c r="F25" s="65">
        <f>IF(Échéancier!$G22="",Échéancier!F22,"")</f>
        <v>0</v>
      </c>
      <c r="G25" s="65">
        <f>IF(Échéancier!$G22="",Échéancier!G22,"")</f>
        <v>0</v>
      </c>
      <c r="H25" s="65">
        <f>IF(Échéancier!$G22="",Échéancier!H22,"")</f>
        <v>0</v>
      </c>
      <c r="I25" s="65">
        <f>IF(Échéancier!$G22="",Échéancier!I22,"")</f>
        <v>0</v>
      </c>
      <c r="J25" s="65">
        <f>IF(Échéancier!$G22="",Échéancier!J22,"")</f>
        <v>0</v>
      </c>
      <c r="K25" s="65">
        <f>IF(Échéancier!$G22="",Échéancier!K22,"")</f>
        <v>0</v>
      </c>
    </row>
  </sheetData>
  <autoFilter ref="A4:K17" xr:uid="{60C41716-04A0-4DBE-95AD-EFD266AF92A2}"/>
  <mergeCells count="1">
    <mergeCell ref="D1:I3"/>
  </mergeCells>
  <pageMargins left="0.25" right="0.25" top="0.75" bottom="0.75" header="0.3" footer="0.3"/>
  <pageSetup scale="48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Échéancier</vt:lpstr>
      <vt:lpstr>Banque</vt:lpstr>
      <vt:lpstr>Créancier</vt:lpstr>
      <vt:lpstr>A payer</vt:lpstr>
      <vt:lpstr>Compte</vt:lpstr>
      <vt:lpstr>Creancier</vt:lpstr>
      <vt:lpstr>Date</vt:lpstr>
      <vt:lpstr>DP</vt:lpstr>
      <vt:lpstr>Echeance</vt:lpstr>
      <vt:lpstr>Facture</vt:lpstr>
      <vt:lpstr>Fournisseur</vt:lpstr>
      <vt:lpstr>Manque</vt:lpstr>
      <vt:lpstr>Paye</vt:lpstr>
      <vt:lpstr>Rabais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</dc:creator>
  <cp:lastModifiedBy>vltec6</cp:lastModifiedBy>
  <cp:lastPrinted>2020-10-15T14:35:28Z</cp:lastPrinted>
  <dcterms:created xsi:type="dcterms:W3CDTF">2019-10-14T11:52:28Z</dcterms:created>
  <dcterms:modified xsi:type="dcterms:W3CDTF">2020-12-10T10:57:16Z</dcterms:modified>
</cp:coreProperties>
</file>