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ansimin\"/>
    </mc:Choice>
  </mc:AlternateContent>
  <xr:revisionPtr revIDLastSave="0" documentId="8_{A529D738-5039-4D96-95D5-2009B66A003F}" xr6:coauthVersionLast="45" xr6:coauthVersionMax="45" xr10:uidLastSave="{00000000-0000-0000-0000-000000000000}"/>
  <bookViews>
    <workbookView xWindow="-108" yWindow="-108" windowWidth="23256" windowHeight="12576" xr2:uid="{CBF58CBE-7A42-4078-B080-A649710B3CEE}"/>
  </bookViews>
  <sheets>
    <sheet name="FATOURA" sheetId="1" r:id="rId1"/>
  </sheets>
  <externalReferences>
    <externalReference r:id="rId2"/>
  </externalReferences>
  <definedNames>
    <definedName name="ACO">FATOURA!$E$28</definedName>
    <definedName name="ARCHFACT">[1]!Table24[#All]</definedName>
    <definedName name="dech">FATOURA!$F$44</definedName>
    <definedName name="DHT">[1]DEVIS!$E$25</definedName>
    <definedName name="DTV">[1]DEVIS!$E$26</definedName>
    <definedName name="ech">FATOURA!$C$35</definedName>
    <definedName name="LISTECLIART">[1]!Table10[client pour userform articles]</definedName>
    <definedName name="LISTECLIENT">[1]!Table5[NOM_client]</definedName>
    <definedName name="LISTECLIENTF">[1]!Table5[NOM_client]</definedName>
    <definedName name="LISTEDACTIV.CLIENT">[1]!LISTEDOMAINEACTIVITECLIENT[D.ACTIVITE.CLIENT]</definedName>
    <definedName name="LISTEDAFOURN">[1]!TDA_FOURN[D.ACTIVITE]</definedName>
    <definedName name="LISTEFOURNMATIERE">[1]!Table12[FOURNISSEUR POUR USERFORM MATIERE]</definedName>
    <definedName name="LISTEST">[1]!D.ACTIVITE.SOUSTRAITANT[D.ACTIVITE.ST]</definedName>
    <definedName name="MHT">FATOURA!$E$26</definedName>
    <definedName name="MTTC">FATOURA!$E$30</definedName>
    <definedName name="pay">FATOURA!$C$36</definedName>
    <definedName name="_xlnm.Print_Area" localSheetId="0">FATOURA!$A$1:$E$44</definedName>
    <definedName name="_xlnm.Print_Titles" localSheetId="0">FATOURA!$19:$19</definedName>
    <definedName name="REM">FATOURA!$E$29</definedName>
    <definedName name="tchercheart">[1]!Table7[[#All],[ reference afm]:[NOMENCLATURE]]</definedName>
    <definedName name="TCLIENT">[1]!Table5[[#All],[NOM_client]]</definedName>
    <definedName name="tcmd">[1]!Table16[#All]</definedName>
    <definedName name="TCONTRATST">[1]!Table13[#All]</definedName>
    <definedName name="TFACT">Table1820[#All]</definedName>
    <definedName name="TFACT2">#REF!</definedName>
    <definedName name="tfacturier">[1]SUIVIFACTURE!#REF!</definedName>
    <definedName name="TSUIVIFACT">[1]!Table18[#All]</definedName>
    <definedName name="TVA">FATOURA!$E$27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B33" i="1"/>
  <c r="E21" i="1"/>
  <c r="E20" i="1"/>
  <c r="A18" i="1"/>
  <c r="E8" i="1"/>
  <c r="O3" i="1" s="1"/>
  <c r="O4" i="1" l="1"/>
  <c r="E26" i="1"/>
  <c r="E30" i="1" s="1"/>
  <c r="O5" i="1"/>
  <c r="F44" i="1" s="1"/>
  <c r="O6" i="1"/>
  <c r="O2" i="1"/>
</calcChain>
</file>

<file path=xl/sharedStrings.xml><?xml version="1.0" encoding="utf-8"?>
<sst xmlns="http://schemas.openxmlformats.org/spreadsheetml/2006/main" count="55" uniqueCount="51">
  <si>
    <t>STE LES ATELIERS DE FABRICATION MECANIQUE</t>
  </si>
  <si>
    <t>echeance</t>
  </si>
  <si>
    <t>date</t>
  </si>
  <si>
    <t>mode payement</t>
  </si>
  <si>
    <t>O/F</t>
  </si>
  <si>
    <t>RUE NABHANA, AV. 23 JANVIER, ROUTE MOKNINE
5080 -TEBOULBA</t>
  </si>
  <si>
    <t>30 jours</t>
  </si>
  <si>
    <t>chèque</t>
  </si>
  <si>
    <t>O/</t>
  </si>
  <si>
    <t>60 jours</t>
  </si>
  <si>
    <t>espèce</t>
  </si>
  <si>
    <t>F/</t>
  </si>
  <si>
    <t>Matricule Fiscal : 1621888 P/A/M 000</t>
  </si>
  <si>
    <t>30 jours FDM</t>
  </si>
  <si>
    <t>virement</t>
  </si>
  <si>
    <t>TEL : 23 167 346 / 99 228 110</t>
  </si>
  <si>
    <t>60 jours FDM</t>
  </si>
  <si>
    <t>30 jours FDM le 15</t>
  </si>
  <si>
    <t>maradona di soza fali</t>
  </si>
  <si>
    <t>N° FACTURE</t>
  </si>
  <si>
    <t>F20211-067</t>
  </si>
  <si>
    <t>CODE  :</t>
  </si>
  <si>
    <t>11</t>
  </si>
  <si>
    <t>Date Facture</t>
  </si>
  <si>
    <t>client :</t>
  </si>
  <si>
    <t>maradona</t>
  </si>
  <si>
    <t>Date de livraison</t>
  </si>
  <si>
    <t>ADRESSE</t>
  </si>
  <si>
    <t xml:space="preserve">85rue mefteh jguirim </t>
  </si>
  <si>
    <t>Référence:</t>
  </si>
  <si>
    <t>C.postal</t>
  </si>
  <si>
    <t>5035 sayada</t>
  </si>
  <si>
    <t>Devis /BC N°</t>
  </si>
  <si>
    <t>MF</t>
  </si>
  <si>
    <t>mf</t>
  </si>
  <si>
    <t>TEL</t>
  </si>
  <si>
    <t>code</t>
  </si>
  <si>
    <t>design</t>
  </si>
  <si>
    <t>Quantité</t>
  </si>
  <si>
    <t>Prix unitaire HT</t>
  </si>
  <si>
    <t>MONTANT HT</t>
  </si>
  <si>
    <t>XX</t>
  </si>
  <si>
    <t>Montant HT</t>
  </si>
  <si>
    <t>TVA 20%</t>
  </si>
  <si>
    <t>ACOMPTE</t>
  </si>
  <si>
    <t>REMISE</t>
  </si>
  <si>
    <t>Montant TTC</t>
  </si>
  <si>
    <t xml:space="preserve">Arrêtée la présente facture à la somme de : </t>
  </si>
  <si>
    <t>Conditions de règlement</t>
  </si>
  <si>
    <t>Mode  de règlement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</si>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</sst>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20"/>
      <color theme="3" tint="-0.249977111117893"/>
      <name val="Arial Black"/>
      <family val="2"/>
    </font>
    <font>
      <b/>
      <i/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2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 tint="-0.14999847407452621"/>
      </left>
      <right style="medium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theme="0" tint="-0.14999847407452621"/>
      </left>
      <right style="medium">
        <color theme="0" tint="-0.14999847407452621"/>
      </right>
      <top style="thin">
        <color theme="0" tint="-0.14999847407452621"/>
      </top>
      <bottom style="medium">
        <color theme="0" tint="-0.149998474074526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theme="0" tint="-0.14999847407452621"/>
      </left>
      <right style="medium">
        <color theme="0" tint="-0.14999847407452621"/>
      </right>
      <top style="medium">
        <color theme="0" tint="-0.14999847407452621"/>
      </top>
      <bottom style="medium">
        <color theme="0" tint="-0.149998474074526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/>
    <xf numFmtId="0" fontId="6" fillId="0" borderId="2" xfId="0" applyFont="1" applyBorder="1" applyAlignment="1">
      <alignment horizontal="right"/>
    </xf>
    <xf numFmtId="0" fontId="0" fillId="0" borderId="3" xfId="0" applyBorder="1"/>
    <xf numFmtId="0" fontId="7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14" fontId="0" fillId="0" borderId="0" xfId="0" applyNumberFormat="1"/>
    <xf numFmtId="0" fontId="0" fillId="0" borderId="6" xfId="0" applyBorder="1"/>
    <xf numFmtId="0" fontId="0" fillId="0" borderId="7" xfId="0" applyBorder="1"/>
    <xf numFmtId="0" fontId="5" fillId="0" borderId="0" xfId="0" applyFont="1"/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14" fontId="4" fillId="0" borderId="0" xfId="0" applyNumberFormat="1" applyFont="1" applyAlignment="1">
      <alignment horizontal="left" shrinkToFit="1"/>
    </xf>
    <xf numFmtId="164" fontId="0" fillId="0" borderId="0" xfId="0" applyNumberFormat="1"/>
    <xf numFmtId="0" fontId="10" fillId="0" borderId="5" xfId="0" applyFont="1" applyBorder="1"/>
    <xf numFmtId="0" fontId="0" fillId="0" borderId="0" xfId="0" applyAlignment="1">
      <alignment horizontal="center" vertical="center"/>
    </xf>
    <xf numFmtId="0" fontId="0" fillId="0" borderId="5" xfId="0" applyBorder="1"/>
    <xf numFmtId="0" fontId="5" fillId="0" borderId="0" xfId="0" applyFont="1" applyAlignment="1">
      <alignment horizontal="left" vertical="top"/>
    </xf>
    <xf numFmtId="0" fontId="4" fillId="0" borderId="0" xfId="0" applyFont="1" applyAlignment="1">
      <alignment vertical="top" wrapText="1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8" xfId="0" applyBorder="1"/>
    <xf numFmtId="0" fontId="0" fillId="0" borderId="9" xfId="0" applyBorder="1" applyAlignment="1">
      <alignment horizontal="left"/>
    </xf>
    <xf numFmtId="0" fontId="9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left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1" fillId="0" borderId="0" xfId="2"/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9" fontId="5" fillId="0" borderId="0" xfId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0" fillId="0" borderId="0" xfId="0" applyAlignment="1">
      <alignment horizontal="center"/>
    </xf>
    <xf numFmtId="14" fontId="2" fillId="0" borderId="0" xfId="0" applyNumberFormat="1" applyFont="1"/>
    <xf numFmtId="0" fontId="0" fillId="0" borderId="17" xfId="0" applyBorder="1"/>
    <xf numFmtId="0" fontId="0" fillId="0" borderId="18" xfId="0" applyBorder="1"/>
    <xf numFmtId="9" fontId="0" fillId="0" borderId="0" xfId="0" applyNumberFormat="1"/>
    <xf numFmtId="0" fontId="4" fillId="0" borderId="16" xfId="0" applyNumberFormat="1" applyFont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11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/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  <dxf>
      <border>
        <top style="thin">
          <color theme="0" tint="-0.14999847407452621"/>
        </top>
      </border>
    </dxf>
    <dxf>
      <border>
        <bottom style="thin">
          <color theme="0" tint="-0.14999847407452621"/>
        </bottom>
      </border>
    </dxf>
    <dxf>
      <border diagonalUp="0" diagonalDown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theme="0" tint="-0.14999847407452621"/>
        </left>
        <right style="thin">
          <color theme="0" tint="-0.14999847407452621"/>
        </right>
        <top/>
        <bottom/>
        <vertical style="thin">
          <color theme="0" tint="-0.14999847407452621"/>
        </vertical>
        <horizontal style="thin">
          <color theme="0" tint="-0.14999847407452621"/>
        </horizontal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CLIENTPOURFACTUR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42FCB80-A47F-49BB-AD63-703F402A95D7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F7293114-5667-4512-9CFA-FE024DEC350F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1E2D899C-D286-444F-A236-C6C4CF9DC7A9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94B15214-FA90-41E8-957E-FA80B02C27FB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6" name="Rectangle 5">
          <a:extLst>
            <a:ext uri="{FF2B5EF4-FFF2-40B4-BE49-F238E27FC236}">
              <a16:creationId xmlns:a16="http://schemas.microsoft.com/office/drawing/2014/main" id="{6DB4D6C6-12DA-46FF-A872-7C0C7A5C600D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CLIENTPOURFACTURE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A6D8B087-4396-4201-A359-74AC53440185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8" name="Rectangle: Rounded Corners 7">
          <a:extLst>
            <a:ext uri="{FF2B5EF4-FFF2-40B4-BE49-F238E27FC236}">
              <a16:creationId xmlns:a16="http://schemas.microsoft.com/office/drawing/2014/main" id="{80F6D211-4E05-40CF-B3F1-069D43585317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9" name="Rectangle: Rounded Corners 8">
          <a:extLst>
            <a:ext uri="{FF2B5EF4-FFF2-40B4-BE49-F238E27FC236}">
              <a16:creationId xmlns:a16="http://schemas.microsoft.com/office/drawing/2014/main" id="{A099DB3B-0732-4C2D-8CC2-E5F43FAC8467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2D6F4E05-A58C-45B9-BA70-82986AC5956F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11" name="Rectangle 10">
          <a:extLst>
            <a:ext uri="{FF2B5EF4-FFF2-40B4-BE49-F238E27FC236}">
              <a16:creationId xmlns:a16="http://schemas.microsoft.com/office/drawing/2014/main" id="{EF6DD7A5-03B7-45C5-BC67-9CC718534887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CLIENTPOURFACTURE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C869C5B4-9C55-46D7-BF7D-98829A2AE536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13" name="Rectangle: Rounded Corners 12">
          <a:extLst>
            <a:ext uri="{FF2B5EF4-FFF2-40B4-BE49-F238E27FC236}">
              <a16:creationId xmlns:a16="http://schemas.microsoft.com/office/drawing/2014/main" id="{DB90E9C4-75F0-4A9D-A623-170ED2E6C644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14" name="Rectangle: Rounded Corners 13">
          <a:extLst>
            <a:ext uri="{FF2B5EF4-FFF2-40B4-BE49-F238E27FC236}">
              <a16:creationId xmlns:a16="http://schemas.microsoft.com/office/drawing/2014/main" id="{8DFE28A4-50BD-49C7-A0A9-EEFBDE47C54F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15" name="Rectangle: Rounded Corners 14">
          <a:extLst>
            <a:ext uri="{FF2B5EF4-FFF2-40B4-BE49-F238E27FC236}">
              <a16:creationId xmlns:a16="http://schemas.microsoft.com/office/drawing/2014/main" id="{EE81370C-86E5-4201-8CFA-FB9FC7E9D609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16" name="Rectangle 15">
          <a:extLst>
            <a:ext uri="{FF2B5EF4-FFF2-40B4-BE49-F238E27FC236}">
              <a16:creationId xmlns:a16="http://schemas.microsoft.com/office/drawing/2014/main" id="{97CD232B-44C3-4D55-8FAD-E9A45031B23E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CLIENTPOURFACTURE" textlink="">
      <xdr:nvSpPr>
        <xdr:cNvPr id="17" name="Rectangle: Rounded Corners 16">
          <a:extLst>
            <a:ext uri="{FF2B5EF4-FFF2-40B4-BE49-F238E27FC236}">
              <a16:creationId xmlns:a16="http://schemas.microsoft.com/office/drawing/2014/main" id="{F9B176B0-3B48-4A71-B5C9-0A5AB2BAFCCB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18" name="Rectangle: Rounded Corners 17">
          <a:extLst>
            <a:ext uri="{FF2B5EF4-FFF2-40B4-BE49-F238E27FC236}">
              <a16:creationId xmlns:a16="http://schemas.microsoft.com/office/drawing/2014/main" id="{CD90A91C-DF49-4556-B2CE-7EBCC189EAD0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19" name="Rectangle: Rounded Corners 18">
          <a:extLst>
            <a:ext uri="{FF2B5EF4-FFF2-40B4-BE49-F238E27FC236}">
              <a16:creationId xmlns:a16="http://schemas.microsoft.com/office/drawing/2014/main" id="{65A92D28-9D12-4827-9BFC-F3B9713A1DF1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20" name="Rectangle: Rounded Corners 19">
          <a:extLst>
            <a:ext uri="{FF2B5EF4-FFF2-40B4-BE49-F238E27FC236}">
              <a16:creationId xmlns:a16="http://schemas.microsoft.com/office/drawing/2014/main" id="{E1437913-6CB1-430E-A6DF-5D834C3192C1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21" name="Rectangle 20">
          <a:extLst>
            <a:ext uri="{FF2B5EF4-FFF2-40B4-BE49-F238E27FC236}">
              <a16:creationId xmlns:a16="http://schemas.microsoft.com/office/drawing/2014/main" id="{6FF5E3E9-8DAA-4486-A632-0ECD9399D638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CLIENTPOURFACTURE" textlink="">
      <xdr:nvSpPr>
        <xdr:cNvPr id="22" name="Rectangle: Rounded Corners 21">
          <a:extLst>
            <a:ext uri="{FF2B5EF4-FFF2-40B4-BE49-F238E27FC236}">
              <a16:creationId xmlns:a16="http://schemas.microsoft.com/office/drawing/2014/main" id="{701604F7-1461-43B0-8C0F-D3A7E4616A6C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23" name="Rectangle: Rounded Corners 22">
          <a:extLst>
            <a:ext uri="{FF2B5EF4-FFF2-40B4-BE49-F238E27FC236}">
              <a16:creationId xmlns:a16="http://schemas.microsoft.com/office/drawing/2014/main" id="{659591E2-7439-4B7E-8149-0E0A4A471938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BCE2D733-1763-4470-B30B-C60F5B87FB16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25" name="Rectangle: Rounded Corners 24">
          <a:extLst>
            <a:ext uri="{FF2B5EF4-FFF2-40B4-BE49-F238E27FC236}">
              <a16:creationId xmlns:a16="http://schemas.microsoft.com/office/drawing/2014/main" id="{770915B7-8B80-454D-B05F-D2C8484DC0DF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26" name="Rectangle 25">
          <a:extLst>
            <a:ext uri="{FF2B5EF4-FFF2-40B4-BE49-F238E27FC236}">
              <a16:creationId xmlns:a16="http://schemas.microsoft.com/office/drawing/2014/main" id="{9ABCD319-41FA-46AE-BA37-882B8FEB7F20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>
    <xdr:from>
      <xdr:col>6</xdr:col>
      <xdr:colOff>22860</xdr:colOff>
      <xdr:row>5</xdr:row>
      <xdr:rowOff>68580</xdr:rowOff>
    </xdr:from>
    <xdr:to>
      <xdr:col>7</xdr:col>
      <xdr:colOff>563880</xdr:colOff>
      <xdr:row>7</xdr:row>
      <xdr:rowOff>114300</xdr:rowOff>
    </xdr:to>
    <xdr:sp macro="[1]!LIGNESFACTURE" textlink="">
      <xdr:nvSpPr>
        <xdr:cNvPr id="27" name="Rectangle: Rounded Corners 26">
          <a:extLst>
            <a:ext uri="{FF2B5EF4-FFF2-40B4-BE49-F238E27FC236}">
              <a16:creationId xmlns:a16="http://schemas.microsoft.com/office/drawing/2014/main" id="{E3F0A665-C910-48B8-8682-1E013E332217}"/>
            </a:ext>
          </a:extLst>
        </xdr:cNvPr>
        <xdr:cNvSpPr/>
      </xdr:nvSpPr>
      <xdr:spPr>
        <a:xfrm>
          <a:off x="7467600" y="1120140"/>
          <a:ext cx="1333500" cy="4648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6</xdr:col>
      <xdr:colOff>38100</xdr:colOff>
      <xdr:row>7</xdr:row>
      <xdr:rowOff>175260</xdr:rowOff>
    </xdr:from>
    <xdr:to>
      <xdr:col>7</xdr:col>
      <xdr:colOff>579120</xdr:colOff>
      <xdr:row>10</xdr:row>
      <xdr:rowOff>121920</xdr:rowOff>
    </xdr:to>
    <xdr:sp macro="[1]!AperCU" textlink="">
      <xdr:nvSpPr>
        <xdr:cNvPr id="28" name="Rectangle: Rounded Corners 27">
          <a:extLst>
            <a:ext uri="{FF2B5EF4-FFF2-40B4-BE49-F238E27FC236}">
              <a16:creationId xmlns:a16="http://schemas.microsoft.com/office/drawing/2014/main" id="{91D8C948-DDDC-4297-B387-C1C44367BDAB}"/>
            </a:ext>
          </a:extLst>
        </xdr:cNvPr>
        <xdr:cNvSpPr/>
      </xdr:nvSpPr>
      <xdr:spPr>
        <a:xfrm>
          <a:off x="7482840" y="1645920"/>
          <a:ext cx="13335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APERCU</a:t>
          </a:r>
          <a:r>
            <a:rPr lang="fr-FR" sz="1100" baseline="0"/>
            <a:t> IMPRESSION</a:t>
          </a:r>
          <a:endParaRPr lang="fr-FR" sz="1100"/>
        </a:p>
      </xdr:txBody>
    </xdr:sp>
    <xdr:clientData/>
  </xdr:twoCellAnchor>
  <xdr:twoCellAnchor>
    <xdr:from>
      <xdr:col>6</xdr:col>
      <xdr:colOff>83820</xdr:colOff>
      <xdr:row>14</xdr:row>
      <xdr:rowOff>53340</xdr:rowOff>
    </xdr:from>
    <xdr:to>
      <xdr:col>7</xdr:col>
      <xdr:colOff>624840</xdr:colOff>
      <xdr:row>17</xdr:row>
      <xdr:rowOff>7620</xdr:rowOff>
    </xdr:to>
    <xdr:sp macro="[1]!SAUVEGARDEFACTURE" textlink="">
      <xdr:nvSpPr>
        <xdr:cNvPr id="29" name="Rectangle: Rounded Corners 28">
          <a:extLst>
            <a:ext uri="{FF2B5EF4-FFF2-40B4-BE49-F238E27FC236}">
              <a16:creationId xmlns:a16="http://schemas.microsoft.com/office/drawing/2014/main" id="{F5A94AC2-FFA2-43A8-94C4-8D251AED4D8D}"/>
            </a:ext>
          </a:extLst>
        </xdr:cNvPr>
        <xdr:cNvSpPr/>
      </xdr:nvSpPr>
      <xdr:spPr>
        <a:xfrm>
          <a:off x="7528560" y="2811780"/>
          <a:ext cx="1333500" cy="4876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EXCEL</a:t>
          </a:r>
        </a:p>
      </xdr:txBody>
    </xdr:sp>
    <xdr:clientData/>
  </xdr:twoCellAnchor>
  <xdr:twoCellAnchor>
    <xdr:from>
      <xdr:col>6</xdr:col>
      <xdr:colOff>76200</xdr:colOff>
      <xdr:row>11</xdr:row>
      <xdr:rowOff>22860</xdr:rowOff>
    </xdr:from>
    <xdr:to>
      <xdr:col>7</xdr:col>
      <xdr:colOff>617220</xdr:colOff>
      <xdr:row>13</xdr:row>
      <xdr:rowOff>83820</xdr:rowOff>
    </xdr:to>
    <xdr:sp macro="[1]!IMPRESSION" textlink="">
      <xdr:nvSpPr>
        <xdr:cNvPr id="30" name="Rectangle: Rounded Corners 29">
          <a:extLst>
            <a:ext uri="{FF2B5EF4-FFF2-40B4-BE49-F238E27FC236}">
              <a16:creationId xmlns:a16="http://schemas.microsoft.com/office/drawing/2014/main" id="{B2EF5F2E-381B-4345-84C9-A002AE408F7E}"/>
            </a:ext>
          </a:extLst>
        </xdr:cNvPr>
        <xdr:cNvSpPr/>
      </xdr:nvSpPr>
      <xdr:spPr>
        <a:xfrm>
          <a:off x="7520940" y="2225040"/>
          <a:ext cx="1333500" cy="434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SAUVEGARDE PDF </a:t>
          </a:r>
        </a:p>
      </xdr:txBody>
    </xdr:sp>
    <xdr:clientData/>
  </xdr:twoCellAnchor>
  <xdr:twoCellAnchor>
    <xdr:from>
      <xdr:col>9</xdr:col>
      <xdr:colOff>495300</xdr:colOff>
      <xdr:row>11</xdr:row>
      <xdr:rowOff>167640</xdr:rowOff>
    </xdr:from>
    <xdr:to>
      <xdr:col>10</xdr:col>
      <xdr:colOff>617220</xdr:colOff>
      <xdr:row>16</xdr:row>
      <xdr:rowOff>167640</xdr:rowOff>
    </xdr:to>
    <xdr:sp macro="[1]!MODIFIER" textlink="">
      <xdr:nvSpPr>
        <xdr:cNvPr id="31" name="Rectangle 30">
          <a:extLst>
            <a:ext uri="{FF2B5EF4-FFF2-40B4-BE49-F238E27FC236}">
              <a16:creationId xmlns:a16="http://schemas.microsoft.com/office/drawing/2014/main" id="{568642D9-7DD9-44C8-888F-5802727FFFF4}"/>
            </a:ext>
          </a:extLst>
        </xdr:cNvPr>
        <xdr:cNvSpPr/>
      </xdr:nvSpPr>
      <xdr:spPr>
        <a:xfrm>
          <a:off x="10317480" y="2369820"/>
          <a:ext cx="914400" cy="9220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</a:t>
          </a:r>
        </a:p>
      </xdr:txBody>
    </xdr:sp>
    <xdr:clientData/>
  </xdr:twoCellAnchor>
  <xdr:twoCellAnchor editAs="oneCell">
    <xdr:from>
      <xdr:col>0</xdr:col>
      <xdr:colOff>594360</xdr:colOff>
      <xdr:row>0</xdr:row>
      <xdr:rowOff>0</xdr:rowOff>
    </xdr:from>
    <xdr:to>
      <xdr:col>1</xdr:col>
      <xdr:colOff>1028700</xdr:colOff>
      <xdr:row>5</xdr:row>
      <xdr:rowOff>135331</xdr:rowOff>
    </xdr:to>
    <xdr:pic>
      <xdr:nvPicPr>
        <xdr:cNvPr id="32" name="Image 2" descr="Screenshot_2019-07-13-12-18-57-804.jpeg">
          <a:extLst>
            <a:ext uri="{FF2B5EF4-FFF2-40B4-BE49-F238E27FC236}">
              <a16:creationId xmlns:a16="http://schemas.microsoft.com/office/drawing/2014/main" id="{8FC405D5-70CA-4D78-B15C-59B826190B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4360" y="0"/>
          <a:ext cx="1150620" cy="1186891"/>
        </a:xfrm>
        <a:prstGeom prst="rect">
          <a:avLst/>
        </a:prstGeom>
      </xdr:spPr>
    </xdr:pic>
    <xdr:clientData/>
  </xdr:twoCellAnchor>
  <xdr:twoCellAnchor>
    <xdr:from>
      <xdr:col>6</xdr:col>
      <xdr:colOff>22860</xdr:colOff>
      <xdr:row>2</xdr:row>
      <xdr:rowOff>152400</xdr:rowOff>
    </xdr:from>
    <xdr:to>
      <xdr:col>7</xdr:col>
      <xdr:colOff>548640</xdr:colOff>
      <xdr:row>4</xdr:row>
      <xdr:rowOff>144780</xdr:rowOff>
    </xdr:to>
    <xdr:sp macro="[1]!CLIENTPOURFACTURE" textlink="">
      <xdr:nvSpPr>
        <xdr:cNvPr id="33" name="Rectangle: Rounded Corners 32">
          <a:extLst>
            <a:ext uri="{FF2B5EF4-FFF2-40B4-BE49-F238E27FC236}">
              <a16:creationId xmlns:a16="http://schemas.microsoft.com/office/drawing/2014/main" id="{36EDFECC-4489-486A-8A06-92F30CF1F9DD}"/>
            </a:ext>
          </a:extLst>
        </xdr:cNvPr>
        <xdr:cNvSpPr/>
      </xdr:nvSpPr>
      <xdr:spPr>
        <a:xfrm>
          <a:off x="7467600" y="640080"/>
          <a:ext cx="1318260" cy="3733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CLIENT</a:t>
          </a:r>
          <a:endParaRPr lang="fr-FR" sz="1100"/>
        </a:p>
      </xdr:txBody>
    </xdr:sp>
    <xdr:clientData/>
  </xdr:twoCellAnchor>
  <xdr:twoCellAnchor>
    <xdr:from>
      <xdr:col>6</xdr:col>
      <xdr:colOff>15240</xdr:colOff>
      <xdr:row>0</xdr:row>
      <xdr:rowOff>281940</xdr:rowOff>
    </xdr:from>
    <xdr:to>
      <xdr:col>7</xdr:col>
      <xdr:colOff>533400</xdr:colOff>
      <xdr:row>2</xdr:row>
      <xdr:rowOff>99060</xdr:rowOff>
    </xdr:to>
    <xdr:sp macro="[1]!INCREMENTATIONFACT" textlink="">
      <xdr:nvSpPr>
        <xdr:cNvPr id="34" name="Rectangle: Rounded Corners 33">
          <a:extLst>
            <a:ext uri="{FF2B5EF4-FFF2-40B4-BE49-F238E27FC236}">
              <a16:creationId xmlns:a16="http://schemas.microsoft.com/office/drawing/2014/main" id="{4716F30A-74D9-4930-A3D0-9C093DC503F2}"/>
            </a:ext>
          </a:extLst>
        </xdr:cNvPr>
        <xdr:cNvSpPr/>
      </xdr:nvSpPr>
      <xdr:spPr>
        <a:xfrm>
          <a:off x="7459980" y="281940"/>
          <a:ext cx="131064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</a:t>
          </a:r>
          <a:r>
            <a:rPr lang="fr-FR" sz="1100" baseline="0"/>
            <a:t> </a:t>
          </a:r>
          <a:r>
            <a:rPr lang="fr-FR" sz="1100"/>
            <a:t>FACT</a:t>
          </a:r>
        </a:p>
      </xdr:txBody>
    </xdr:sp>
    <xdr:clientData/>
  </xdr:twoCellAnchor>
  <xdr:twoCellAnchor>
    <xdr:from>
      <xdr:col>9</xdr:col>
      <xdr:colOff>7620</xdr:colOff>
      <xdr:row>4</xdr:row>
      <xdr:rowOff>15240</xdr:rowOff>
    </xdr:from>
    <xdr:to>
      <xdr:col>10</xdr:col>
      <xdr:colOff>731520</xdr:colOff>
      <xdr:row>6</xdr:row>
      <xdr:rowOff>83820</xdr:rowOff>
    </xdr:to>
    <xdr:sp macro="[1]!ARCHIVAGEFACTURE" textlink="">
      <xdr:nvSpPr>
        <xdr:cNvPr id="35" name="Rectangle 34">
          <a:extLst>
            <a:ext uri="{FF2B5EF4-FFF2-40B4-BE49-F238E27FC236}">
              <a16:creationId xmlns:a16="http://schemas.microsoft.com/office/drawing/2014/main" id="{BAC24947-0D73-4EFD-8F53-2B86568D68A7}"/>
            </a:ext>
          </a:extLst>
        </xdr:cNvPr>
        <xdr:cNvSpPr/>
      </xdr:nvSpPr>
      <xdr:spPr>
        <a:xfrm>
          <a:off x="9829800" y="883920"/>
          <a:ext cx="1516380" cy="4419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ARCHIVER</a:t>
          </a:r>
          <a:r>
            <a:rPr lang="fr-FR" sz="1100" baseline="0"/>
            <a:t>  articles de FACTURE</a:t>
          </a:r>
          <a:endParaRPr lang="fr-FR" sz="1100"/>
        </a:p>
      </xdr:txBody>
    </xdr:sp>
    <xdr:clientData/>
  </xdr:twoCellAnchor>
  <xdr:twoCellAnchor>
    <xdr:from>
      <xdr:col>8</xdr:col>
      <xdr:colOff>739140</xdr:colOff>
      <xdr:row>1</xdr:row>
      <xdr:rowOff>152400</xdr:rowOff>
    </xdr:from>
    <xdr:to>
      <xdr:col>10</xdr:col>
      <xdr:colOff>556260</xdr:colOff>
      <xdr:row>3</xdr:row>
      <xdr:rowOff>60960</xdr:rowOff>
    </xdr:to>
    <xdr:sp macro="[1]!nomfact" textlink="">
      <xdr:nvSpPr>
        <xdr:cNvPr id="36" name="Rectangle 35">
          <a:extLst>
            <a:ext uri="{FF2B5EF4-FFF2-40B4-BE49-F238E27FC236}">
              <a16:creationId xmlns:a16="http://schemas.microsoft.com/office/drawing/2014/main" id="{05F0CA55-CF95-4AC9-88C8-A6742F5DF80C}"/>
            </a:ext>
          </a:extLst>
        </xdr:cNvPr>
        <xdr:cNvSpPr/>
      </xdr:nvSpPr>
      <xdr:spPr>
        <a:xfrm>
          <a:off x="9768840" y="457200"/>
          <a:ext cx="140208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suivi facture</a:t>
          </a:r>
        </a:p>
      </xdr:txBody>
    </xdr:sp>
    <xdr:clientData/>
  </xdr:twoCellAnchor>
  <xdr:twoCellAnchor>
    <xdr:from>
      <xdr:col>9</xdr:col>
      <xdr:colOff>129540</xdr:colOff>
      <xdr:row>7</xdr:row>
      <xdr:rowOff>152400</xdr:rowOff>
    </xdr:from>
    <xdr:to>
      <xdr:col>10</xdr:col>
      <xdr:colOff>723900</xdr:colOff>
      <xdr:row>10</xdr:row>
      <xdr:rowOff>83820</xdr:rowOff>
    </xdr:to>
    <xdr:sp macro="[1]!payementfacture" textlink="">
      <xdr:nvSpPr>
        <xdr:cNvPr id="37" name="Rectangle: Rounded Corners 36">
          <a:extLst>
            <a:ext uri="{FF2B5EF4-FFF2-40B4-BE49-F238E27FC236}">
              <a16:creationId xmlns:a16="http://schemas.microsoft.com/office/drawing/2014/main" id="{840A2FC3-5627-4131-ACD2-2EDF8482DA56}"/>
            </a:ext>
          </a:extLst>
        </xdr:cNvPr>
        <xdr:cNvSpPr/>
      </xdr:nvSpPr>
      <xdr:spPr>
        <a:xfrm>
          <a:off x="9951720" y="1623060"/>
          <a:ext cx="1386840" cy="4800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payement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ANSIM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heet4"/>
      <sheetName val="FOURNISSEURS"/>
      <sheetName val="SOUS TRAITANTS"/>
      <sheetName val="CONTRAT ST"/>
      <sheetName val="CLIENTS"/>
      <sheetName val="ARTICLES"/>
      <sheetName val="Sheet2"/>
      <sheetName val="OUTILLAGE"/>
      <sheetName val="MATIERE"/>
      <sheetName val="CONSOMMABLE"/>
      <sheetName val="COMPOSANTS"/>
      <sheetName val="FACTURATION"/>
      <sheetName val="ARCHIVAGE FACTURE"/>
      <sheetName val="SUIVIFACTURE"/>
      <sheetName val="DEVIS"/>
      <sheetName val="ARCHIVAGE DEVIS"/>
      <sheetName val="cmd_client"/>
      <sheetName val="sss"/>
      <sheetName val="formules"/>
      <sheetName val="TABLEAU DE BOARD"/>
    </sheetNames>
    <definedNames>
      <definedName name="AperCU"/>
      <definedName name="ARCHIVAGEFACTURE"/>
      <definedName name="CLIENTPOURFACTURE"/>
      <definedName name="IMPRESSION"/>
      <definedName name="INCREMENTATIONFACT"/>
      <definedName name="LIGNESFACTURE"/>
      <definedName name="MODIFIER"/>
      <definedName name="nomfact"/>
      <definedName name="payementfacture"/>
      <definedName name="SAUVEGARDEFACTU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5">
          <cell r="E25">
            <v>0</v>
          </cell>
        </row>
        <row r="26">
          <cell r="E26">
            <v>0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576ACB-E72E-47E8-AB27-B1F0C19E7F8B}" name="Table1820" displayName="Table1820" ref="A19:E22" totalsRowShown="0" headerRowDxfId="10" dataDxfId="9" headerRowBorderDxfId="7" tableBorderDxfId="8" totalsRowBorderDxfId="6">
  <autoFilter ref="A19:E22" xr:uid="{8B4BEF00-56ED-4D68-991D-BA14FE92F1DF}"/>
  <tableColumns count="5">
    <tableColumn id="1" xr3:uid="{67B172D8-3A67-428E-969E-200CF8E54F84}" name="code" dataDxfId="5"/>
    <tableColumn id="2" xr3:uid="{2ACD6B78-79DB-4344-AFE7-C9FED796EB58}" name="design" dataDxfId="4"/>
    <tableColumn id="3" xr3:uid="{9CAD3566-D297-417B-8397-31ECFC0AA6C8}" name="Quantité" dataDxfId="3"/>
    <tableColumn id="4" xr3:uid="{3ADED610-45BD-4BCA-A692-39D9080ED54F}" name="Prix unitaire HT" dataDxfId="2"/>
    <tableColumn id="5" xr3:uid="{13D7005C-5E92-49B9-9ABD-B92A3CA721FB}" name="MONTANT HT" dataDxfId="1">
      <calculatedColumnFormula>Table1820[[#This Row],[Quantité]]*Table1820[[#This Row],[Prix unitaire HT]]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AE78BF-A7F7-4145-9AA3-A00CAAD79019}" name="Table14" displayName="Table14" ref="N1:O7" totalsRowShown="0">
  <autoFilter ref="N1:O7" xr:uid="{89C60C11-3003-46E7-ACAC-7C79DB1FA643}"/>
  <tableColumns count="2">
    <tableColumn id="1" xr3:uid="{B27D219B-F47E-4A68-B2E1-083390E91534}" name="echeance"/>
    <tableColumn id="2" xr3:uid="{9DE5CDB3-BF78-4C2C-BDF2-F8626BEDF668}" name="date" dataDxfId="0">
      <calculatedColumnFormula>EDATE(E8,1)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F825FD-7A5F-4D81-91CB-33D1B5C187EF}" name="Table15" displayName="Table15" ref="Q1:Q5" totalsRowShown="0">
  <autoFilter ref="Q1:Q5" xr:uid="{59EE5EF3-E21D-4D43-94A5-2B0DA3F2E277}"/>
  <tableColumns count="1">
    <tableColumn id="1" xr3:uid="{F820C8E0-61DC-4D2E-9AA0-C748E79A9EB0}" name="mode pay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13F87-2A2D-40D7-87F4-74FC95B6EF77}">
  <sheetPr codeName="Feuil10"/>
  <dimension ref="A1:S374"/>
  <sheetViews>
    <sheetView tabSelected="1" zoomScaleNormal="100" workbookViewId="0">
      <selection activeCell="G23" sqref="G23"/>
    </sheetView>
  </sheetViews>
  <sheetFormatPr defaultColWidth="11.5546875" defaultRowHeight="14.4" x14ac:dyDescent="0.3"/>
  <cols>
    <col min="1" max="1" width="10.44140625" customWidth="1"/>
    <col min="2" max="2" width="30.6640625" customWidth="1"/>
    <col min="3" max="3" width="6.6640625" customWidth="1"/>
    <col min="4" max="4" width="16.5546875" customWidth="1"/>
    <col min="5" max="5" width="32.6640625" customWidth="1"/>
    <col min="14" max="14" width="16.109375" bestFit="1" customWidth="1"/>
    <col min="17" max="17" width="16.77734375" customWidth="1"/>
  </cols>
  <sheetData>
    <row r="1" spans="1:19" ht="24" customHeight="1" x14ac:dyDescent="0.7">
      <c r="A1" s="1"/>
      <c r="B1" s="2"/>
      <c r="C1" s="3"/>
      <c r="D1" s="4" t="s">
        <v>0</v>
      </c>
      <c r="E1" s="5"/>
      <c r="N1" t="s">
        <v>1</v>
      </c>
      <c r="O1" t="s">
        <v>2</v>
      </c>
      <c r="Q1" t="s">
        <v>3</v>
      </c>
      <c r="S1" s="6" t="s">
        <v>4</v>
      </c>
    </row>
    <row r="2" spans="1:19" ht="14.4" customHeight="1" x14ac:dyDescent="0.3">
      <c r="A2" s="7"/>
      <c r="B2" s="7"/>
      <c r="C2" s="3"/>
      <c r="D2" s="8" t="s">
        <v>5</v>
      </c>
      <c r="E2" s="9"/>
      <c r="N2" t="s">
        <v>6</v>
      </c>
      <c r="O2" s="10">
        <f t="shared" ref="O2" ca="1" si="0">EDATE(E8,1)</f>
        <v>44239</v>
      </c>
      <c r="Q2" t="s">
        <v>7</v>
      </c>
      <c r="S2" s="11" t="s">
        <v>8</v>
      </c>
    </row>
    <row r="3" spans="1:19" ht="15.6" customHeight="1" thickBot="1" x14ac:dyDescent="0.35">
      <c r="A3" s="7"/>
      <c r="B3" s="7"/>
      <c r="C3" s="3"/>
      <c r="D3" s="8"/>
      <c r="E3" s="9"/>
      <c r="N3" t="s">
        <v>9</v>
      </c>
      <c r="O3" s="10">
        <f ca="1">EDATE(E8,2)</f>
        <v>44267</v>
      </c>
      <c r="Q3" t="s">
        <v>10</v>
      </c>
      <c r="S3" s="12" t="s">
        <v>11</v>
      </c>
    </row>
    <row r="4" spans="1:19" ht="14.4" customHeight="1" x14ac:dyDescent="0.3">
      <c r="A4" s="7"/>
      <c r="B4" s="7"/>
      <c r="C4" s="3"/>
      <c r="D4" s="8" t="s">
        <v>12</v>
      </c>
      <c r="E4" s="9"/>
      <c r="N4" t="s">
        <v>13</v>
      </c>
      <c r="O4" s="10">
        <f ca="1">EOMONTH(E8,1)</f>
        <v>44255</v>
      </c>
      <c r="Q4" t="s">
        <v>14</v>
      </c>
    </row>
    <row r="5" spans="1:19" ht="14.4" customHeight="1" thickBot="1" x14ac:dyDescent="0.35">
      <c r="A5" s="13"/>
      <c r="C5" s="3"/>
      <c r="D5" s="14" t="s">
        <v>15</v>
      </c>
      <c r="E5" s="15"/>
      <c r="N5" t="s">
        <v>16</v>
      </c>
      <c r="O5" s="10">
        <f ca="1">EOMONTH(E8,2)</f>
        <v>44286</v>
      </c>
    </row>
    <row r="6" spans="1:19" ht="15" thickBot="1" x14ac:dyDescent="0.35">
      <c r="C6" s="3"/>
      <c r="D6" s="16" t="s">
        <v>11</v>
      </c>
      <c r="N6" t="s">
        <v>17</v>
      </c>
      <c r="O6" s="10">
        <f ca="1">EOMONTH(E8,1)+15</f>
        <v>44270</v>
      </c>
    </row>
    <row r="7" spans="1:19" ht="18" x14ac:dyDescent="0.35">
      <c r="A7" s="17" t="s">
        <v>18</v>
      </c>
      <c r="B7" s="18"/>
      <c r="D7" s="19" t="s">
        <v>19</v>
      </c>
      <c r="E7" s="19" t="s">
        <v>20</v>
      </c>
      <c r="F7" s="20">
        <v>66</v>
      </c>
    </row>
    <row r="8" spans="1:19" x14ac:dyDescent="0.3">
      <c r="A8" s="21" t="s">
        <v>21</v>
      </c>
      <c r="B8" s="22" t="s">
        <v>22</v>
      </c>
      <c r="C8" s="3"/>
      <c r="D8" s="3" t="s">
        <v>23</v>
      </c>
      <c r="E8" s="23">
        <f ca="1">TODAY()</f>
        <v>44208</v>
      </c>
      <c r="F8" s="24"/>
    </row>
    <row r="9" spans="1:19" x14ac:dyDescent="0.3">
      <c r="A9" s="21" t="s">
        <v>24</v>
      </c>
      <c r="B9" s="25" t="s">
        <v>25</v>
      </c>
      <c r="C9" s="3"/>
      <c r="D9" s="3" t="s">
        <v>26</v>
      </c>
      <c r="E9" s="3"/>
      <c r="I9" s="26"/>
    </row>
    <row r="10" spans="1:19" x14ac:dyDescent="0.3">
      <c r="A10" s="21" t="s">
        <v>27</v>
      </c>
      <c r="B10" s="27" t="s">
        <v>28</v>
      </c>
      <c r="C10" s="3"/>
      <c r="D10" s="28" t="s">
        <v>29</v>
      </c>
      <c r="E10" s="29"/>
    </row>
    <row r="11" spans="1:19" x14ac:dyDescent="0.3">
      <c r="A11" s="30" t="s">
        <v>30</v>
      </c>
      <c r="B11" s="27" t="s">
        <v>31</v>
      </c>
      <c r="C11" s="3"/>
      <c r="D11" s="3" t="s">
        <v>32</v>
      </c>
      <c r="E11" s="29"/>
    </row>
    <row r="12" spans="1:19" x14ac:dyDescent="0.3">
      <c r="A12" s="21" t="s">
        <v>33</v>
      </c>
      <c r="B12" s="31" t="s">
        <v>34</v>
      </c>
      <c r="C12" s="3"/>
      <c r="D12" s="3"/>
      <c r="E12" s="29"/>
    </row>
    <row r="13" spans="1:19" ht="15" thickBot="1" x14ac:dyDescent="0.35">
      <c r="A13" s="32" t="s">
        <v>35</v>
      </c>
      <c r="B13" s="33">
        <v>73450875</v>
      </c>
      <c r="C13" s="3"/>
      <c r="D13" s="3"/>
      <c r="E13" s="29"/>
    </row>
    <row r="14" spans="1:19" x14ac:dyDescent="0.3">
      <c r="C14" s="3"/>
      <c r="D14" s="3"/>
      <c r="E14" s="29"/>
    </row>
    <row r="16" spans="1:19" x14ac:dyDescent="0.3">
      <c r="C16" s="3"/>
      <c r="D16" s="3"/>
      <c r="E16" s="3"/>
    </row>
    <row r="17" spans="1:7" ht="13.2" customHeight="1" x14ac:dyDescent="0.3">
      <c r="B17" s="3"/>
      <c r="C17" s="3"/>
      <c r="D17" s="3"/>
      <c r="E17" s="3"/>
    </row>
    <row r="18" spans="1:7" ht="24.6" customHeight="1" x14ac:dyDescent="0.3">
      <c r="A18" s="34" t="str">
        <f>+"FACTURE N° "&amp;E7</f>
        <v>FACTURE N° F20211-067</v>
      </c>
      <c r="B18" s="34"/>
      <c r="C18" s="34"/>
      <c r="D18" s="34"/>
      <c r="E18" s="34"/>
    </row>
    <row r="19" spans="1:7" x14ac:dyDescent="0.3">
      <c r="A19" s="35" t="s">
        <v>36</v>
      </c>
      <c r="B19" s="36" t="s">
        <v>37</v>
      </c>
      <c r="C19" s="36" t="s">
        <v>38</v>
      </c>
      <c r="D19" s="37" t="s">
        <v>39</v>
      </c>
      <c r="E19" s="38" t="s">
        <v>40</v>
      </c>
      <c r="G19" s="39"/>
    </row>
    <row r="20" spans="1:7" x14ac:dyDescent="0.3">
      <c r="A20" s="40">
        <v>12</v>
      </c>
      <c r="B20" s="41" t="s">
        <v>41</v>
      </c>
      <c r="C20" s="42">
        <v>1</v>
      </c>
      <c r="D20" s="42">
        <v>1200</v>
      </c>
      <c r="E20" s="43">
        <f>Table1820[[#This Row],[Quantité]]*Table1820[[#This Row],[Prix unitaire HT]]</f>
        <v>1200</v>
      </c>
    </row>
    <row r="21" spans="1:7" x14ac:dyDescent="0.3">
      <c r="A21" s="40">
        <v>5</v>
      </c>
      <c r="B21" s="42" t="s">
        <v>41</v>
      </c>
      <c r="C21" s="42">
        <v>1</v>
      </c>
      <c r="D21" s="42">
        <v>1200</v>
      </c>
      <c r="E21" s="43">
        <f>Table1820[[#This Row],[Quantité]]*Table1820[[#This Row],[Prix unitaire HT]]</f>
        <v>1200</v>
      </c>
    </row>
    <row r="22" spans="1:7" x14ac:dyDescent="0.3">
      <c r="A22" s="40" t="s">
        <v>50</v>
      </c>
      <c r="B22" s="42"/>
      <c r="C22" s="42"/>
      <c r="D22" s="42"/>
      <c r="E22" s="56">
        <f>Table1820[[#This Row],[Quantité]]*Table1820[[#This Row],[Prix unitaire HT]]</f>
        <v>0</v>
      </c>
    </row>
    <row r="23" spans="1:7" x14ac:dyDescent="0.3">
      <c r="A23" s="44"/>
      <c r="B23" s="44"/>
      <c r="C23" s="44"/>
      <c r="D23" s="44"/>
      <c r="E23" s="44"/>
    </row>
    <row r="24" spans="1:7" x14ac:dyDescent="0.3">
      <c r="A24" s="44"/>
      <c r="B24" s="44"/>
      <c r="C24" s="44"/>
      <c r="D24" s="44"/>
      <c r="E24" s="44"/>
    </row>
    <row r="25" spans="1:7" x14ac:dyDescent="0.3">
      <c r="A25" s="44"/>
      <c r="B25" s="44"/>
      <c r="C25" s="44"/>
      <c r="D25" s="44"/>
      <c r="E25" s="44"/>
    </row>
    <row r="26" spans="1:7" x14ac:dyDescent="0.3">
      <c r="C26" s="45"/>
      <c r="D26" s="46" t="s">
        <v>42</v>
      </c>
      <c r="E26" s="47">
        <f>SUM(Table1820[MONTANT HT])</f>
        <v>2400</v>
      </c>
    </row>
    <row r="27" spans="1:7" x14ac:dyDescent="0.3">
      <c r="C27" s="45"/>
      <c r="D27" s="46" t="s">
        <v>43</v>
      </c>
      <c r="E27" s="47">
        <v>0</v>
      </c>
    </row>
    <row r="28" spans="1:7" x14ac:dyDescent="0.3">
      <c r="A28" s="45"/>
      <c r="B28" s="45"/>
      <c r="C28" s="45"/>
      <c r="D28" s="46" t="s">
        <v>44</v>
      </c>
      <c r="E28" s="47">
        <v>0</v>
      </c>
    </row>
    <row r="29" spans="1:7" x14ac:dyDescent="0.3">
      <c r="A29" s="45"/>
      <c r="B29" s="45"/>
      <c r="C29" s="45"/>
      <c r="D29" s="46" t="s">
        <v>45</v>
      </c>
      <c r="E29" s="48">
        <v>0</v>
      </c>
    </row>
    <row r="30" spans="1:7" x14ac:dyDescent="0.3">
      <c r="A30" s="45"/>
      <c r="B30" s="45"/>
      <c r="C30" s="45"/>
      <c r="D30" s="46" t="s">
        <v>46</v>
      </c>
      <c r="E30" s="47">
        <f>(MHT+TVA-ACO)*(1-(REM))</f>
        <v>2400</v>
      </c>
    </row>
    <row r="31" spans="1:7" x14ac:dyDescent="0.3">
      <c r="A31" s="45"/>
      <c r="B31" s="45"/>
      <c r="C31" s="45"/>
      <c r="D31" s="45"/>
      <c r="E31" s="45"/>
    </row>
    <row r="32" spans="1:7" x14ac:dyDescent="0.3">
      <c r="A32" s="45"/>
      <c r="B32" s="49" t="s">
        <v>47</v>
      </c>
      <c r="C32" s="45"/>
      <c r="D32" s="45"/>
      <c r="E32" s="45"/>
    </row>
    <row r="33" spans="1:6" x14ac:dyDescent="0.3">
      <c r="A33" s="45"/>
      <c r="B33" s="45" t="e">
        <f ca="1">chiffrelet(E30)</f>
        <v>#NAME?</v>
      </c>
      <c r="C33" s="45"/>
      <c r="D33" s="45"/>
      <c r="E33" s="45"/>
    </row>
    <row r="34" spans="1:6" x14ac:dyDescent="0.3">
      <c r="A34" s="45"/>
      <c r="B34" s="45"/>
      <c r="C34" s="45"/>
      <c r="D34" s="45"/>
      <c r="E34" s="45"/>
    </row>
    <row r="35" spans="1:6" x14ac:dyDescent="0.3">
      <c r="A35" s="45"/>
      <c r="B35" s="50" t="s">
        <v>48</v>
      </c>
      <c r="C35" s="51" t="s">
        <v>16</v>
      </c>
      <c r="D35" s="51"/>
      <c r="E35" s="45"/>
    </row>
    <row r="36" spans="1:6" x14ac:dyDescent="0.3">
      <c r="A36" s="45"/>
      <c r="B36" s="50" t="s">
        <v>49</v>
      </c>
      <c r="C36" s="51" t="s">
        <v>7</v>
      </c>
      <c r="D36" s="51"/>
      <c r="E36" s="45"/>
    </row>
    <row r="37" spans="1:6" x14ac:dyDescent="0.3">
      <c r="A37" s="45"/>
      <c r="B37" s="45"/>
      <c r="C37" s="45"/>
      <c r="D37" s="45"/>
      <c r="E37" s="45"/>
    </row>
    <row r="44" spans="1:6" x14ac:dyDescent="0.3">
      <c r="F44" s="52">
        <f ca="1">VLOOKUP(C35,Table14[],2,0)</f>
        <v>44286</v>
      </c>
    </row>
    <row r="72" spans="7:8" ht="15" thickBot="1" x14ac:dyDescent="0.35">
      <c r="H72" s="53"/>
    </row>
    <row r="73" spans="7:8" ht="15" thickBot="1" x14ac:dyDescent="0.35">
      <c r="G73" s="54"/>
    </row>
    <row r="120" spans="6:6" x14ac:dyDescent="0.3">
      <c r="F120" s="55"/>
    </row>
    <row r="222" ht="19.8" customHeight="1" x14ac:dyDescent="0.3"/>
    <row r="369" ht="15.6" customHeight="1" x14ac:dyDescent="0.3"/>
    <row r="374" ht="15.6" customHeight="1" x14ac:dyDescent="0.3"/>
  </sheetData>
  <mergeCells count="8">
    <mergeCell ref="C35:D35"/>
    <mergeCell ref="C36:D36"/>
    <mergeCell ref="A2:B4"/>
    <mergeCell ref="D2:E3"/>
    <mergeCell ref="D4:E4"/>
    <mergeCell ref="D5:E5"/>
    <mergeCell ref="A7:B7"/>
    <mergeCell ref="A18:E18"/>
  </mergeCells>
  <dataValidations count="3">
    <dataValidation type="list" allowBlank="1" showInputMessage="1" showErrorMessage="1" sqref="D6" xr:uid="{91DC6800-D22D-49B2-B632-91C2D83FFD2E}">
      <formula1>$S$2:$S$3</formula1>
    </dataValidation>
    <dataValidation type="list" allowBlank="1" showInputMessage="1" showErrorMessage="1" sqref="C36:D36" xr:uid="{3E4943EA-4390-4EA6-BD54-BA4DF487AA43}">
      <formula1>$Q$2:$Q$5</formula1>
    </dataValidation>
    <dataValidation type="list" allowBlank="1" showInputMessage="1" showErrorMessage="1" sqref="C35:D35" xr:uid="{AC6DD8B3-96E6-45F7-A811-A17E20D07A58}">
      <formula1>$N$2:$N$7</formula1>
    </dataValidation>
  </dataValidations>
  <printOptions horizontalCentered="1"/>
  <pageMargins left="0.19685039370078738" right="0.19685039370078738" top="0.98425196850393704" bottom="0.98425196850393704" header="0.39370078740157477" footer="0.39370078740157477"/>
  <pageSetup paperSize="9" orientation="portrait" r:id="rId1"/>
  <headerFooter>
    <oddFooter>&amp;C&amp;12&amp;"Arial,Gras"SOCIETE AFM 
TUNISIE</oddFooter>
  </headerFooter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11</vt:i4>
      </vt:variant>
    </vt:vector>
  </HeadingPairs>
  <TitlesOfParts>
    <vt:vector size="12" baseType="lpstr">
      <vt:lpstr>FATOURA</vt:lpstr>
      <vt:lpstr>ACO</vt:lpstr>
      <vt:lpstr>dech</vt:lpstr>
      <vt:lpstr>ech</vt:lpstr>
      <vt:lpstr>MHT</vt:lpstr>
      <vt:lpstr>MTTC</vt:lpstr>
      <vt:lpstr>pay</vt:lpstr>
      <vt:lpstr>FATOURA!Print_Area</vt:lpstr>
      <vt:lpstr>FATOURA!Print_Titles</vt:lpstr>
      <vt:lpstr>REM</vt:lpstr>
      <vt:lpstr>TFACT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2021-01-12T16:37:25Z</dcterms:created>
  <dcterms:modified xsi:type="dcterms:W3CDTF">2021-01-12T16:43:15Z</dcterms:modified>
</cp:coreProperties>
</file>