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hmed\Downloads\"/>
    </mc:Choice>
  </mc:AlternateContent>
  <xr:revisionPtr revIDLastSave="0" documentId="13_ncr:1_{AC741D89-930F-4788-8B25-C144726D95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D 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8" i="8" l="1"/>
  <c r="U38" i="8"/>
  <c r="U27" i="8" l="1"/>
  <c r="U35" i="8"/>
  <c r="B37" i="8"/>
  <c r="C37" i="8"/>
  <c r="D37" i="8" s="1"/>
  <c r="L37" i="8"/>
  <c r="U37" i="8"/>
  <c r="L3" i="8" l="1"/>
  <c r="L4" i="8"/>
  <c r="L5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B36" i="8" l="1"/>
  <c r="C36" i="8"/>
  <c r="D36" i="8" s="1"/>
  <c r="U36" i="8"/>
  <c r="B33" i="8"/>
  <c r="B34" i="8"/>
  <c r="B35" i="8"/>
  <c r="C33" i="8"/>
  <c r="D33" i="8" s="1"/>
  <c r="C34" i="8"/>
  <c r="D34" i="8" s="1"/>
  <c r="C35" i="8"/>
  <c r="D35" i="8"/>
  <c r="U33" i="8"/>
  <c r="U34" i="8"/>
  <c r="B32" i="8"/>
  <c r="C32" i="8"/>
  <c r="D32" i="8" s="1"/>
  <c r="U32" i="8"/>
  <c r="B31" i="8"/>
  <c r="C31" i="8"/>
  <c r="D31" i="8" s="1"/>
  <c r="U31" i="8"/>
  <c r="B30" i="8"/>
  <c r="C30" i="8"/>
  <c r="D30" i="8" s="1"/>
  <c r="U30" i="8"/>
  <c r="U3" i="8"/>
  <c r="U4" i="8"/>
  <c r="U5" i="8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8" i="8"/>
  <c r="U29" i="8"/>
  <c r="C3" i="8"/>
  <c r="D3" i="8" s="1"/>
  <c r="C4" i="8"/>
  <c r="D4" i="8" s="1"/>
  <c r="C5" i="8"/>
  <c r="D5" i="8" s="1"/>
  <c r="C6" i="8"/>
  <c r="D6" i="8" s="1"/>
  <c r="C7" i="8"/>
  <c r="D7" i="8" s="1"/>
  <c r="C8" i="8"/>
  <c r="D8" i="8" s="1"/>
  <c r="C9" i="8"/>
  <c r="D9" i="8" s="1"/>
  <c r="C10" i="8"/>
  <c r="D10" i="8" s="1"/>
  <c r="C11" i="8"/>
  <c r="D11" i="8" s="1"/>
  <c r="C12" i="8"/>
  <c r="D12" i="8" s="1"/>
  <c r="C13" i="8"/>
  <c r="D13" i="8" s="1"/>
  <c r="C14" i="8"/>
  <c r="D14" i="8" s="1"/>
  <c r="C15" i="8"/>
  <c r="D15" i="8" s="1"/>
  <c r="C16" i="8"/>
  <c r="D16" i="8" s="1"/>
  <c r="C17" i="8"/>
  <c r="D17" i="8" s="1"/>
  <c r="C18" i="8"/>
  <c r="D18" i="8" s="1"/>
  <c r="C19" i="8"/>
  <c r="D19" i="8" s="1"/>
  <c r="C20" i="8"/>
  <c r="D20" i="8" s="1"/>
  <c r="C21" i="8"/>
  <c r="D21" i="8" s="1"/>
  <c r="C22" i="8"/>
  <c r="D22" i="8" s="1"/>
  <c r="C23" i="8"/>
  <c r="D23" i="8" s="1"/>
  <c r="C24" i="8"/>
  <c r="D24" i="8" s="1"/>
  <c r="C25" i="8"/>
  <c r="D25" i="8" s="1"/>
  <c r="C26" i="8"/>
  <c r="D26" i="8" s="1"/>
  <c r="C27" i="8"/>
  <c r="D27" i="8" s="1"/>
  <c r="C28" i="8"/>
  <c r="D28" i="8" s="1"/>
  <c r="C29" i="8"/>
  <c r="D29" i="8" s="1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5" i="8"/>
  <c r="B4" i="8"/>
  <c r="B3" i="8"/>
</calcChain>
</file>

<file path=xl/sharedStrings.xml><?xml version="1.0" encoding="utf-8"?>
<sst xmlns="http://schemas.openxmlformats.org/spreadsheetml/2006/main" count="22" uniqueCount="22">
  <si>
    <t>Boite Noire</t>
  </si>
  <si>
    <t xml:space="preserve">Date </t>
  </si>
  <si>
    <t xml:space="preserve">Semaine </t>
  </si>
  <si>
    <t xml:space="preserve">Année ficale </t>
  </si>
  <si>
    <t xml:space="preserve">Mois </t>
  </si>
  <si>
    <t>Tonnage</t>
  </si>
  <si>
    <t>comp1</t>
  </si>
  <si>
    <t>comp2</t>
  </si>
  <si>
    <t>comp3</t>
  </si>
  <si>
    <t>comp4</t>
  </si>
  <si>
    <t>comp5</t>
  </si>
  <si>
    <t>comp6</t>
  </si>
  <si>
    <t>comp7</t>
  </si>
  <si>
    <t>comp8</t>
  </si>
  <si>
    <t>comp9</t>
  </si>
  <si>
    <t>comp10</t>
  </si>
  <si>
    <t>comp11</t>
  </si>
  <si>
    <t>comp12</t>
  </si>
  <si>
    <t>comp13</t>
  </si>
  <si>
    <t xml:space="preserve">Entrée </t>
  </si>
  <si>
    <t>Nombre de compteur</t>
  </si>
  <si>
    <t>Consomation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</si>
</sst>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mmmm\-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wrapText="1"/>
    </xf>
    <xf numFmtId="165" fontId="0" fillId="0" borderId="0" xfId="0" applyNumberFormat="1" applyAlignment="1">
      <alignment horizontal="center" wrapText="1"/>
    </xf>
    <xf numFmtId="16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wrapText="1"/>
    </xf>
    <xf numFmtId="3" fontId="0" fillId="0" borderId="2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">
    <cellStyle name="Normal" xfId="0" builtinId="0"/>
  </cellStyles>
  <dxfs count="24">
    <dxf>
      <fill>
        <patternFill patternType="solid">
          <fgColor indexed="64"/>
          <bgColor theme="0"/>
        </patternFill>
      </fill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165" formatCode="[$-40C]mmmm\-yy;@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[$-F800]dddd\,\ mmmm\ dd\,\ yyyy"/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V38" totalsRowShown="0" headerRowDxfId="23" dataDxfId="22">
  <autoFilter ref="A2:V38" xr:uid="{00000000-0009-0000-0100-000003000000}"/>
  <tableColumns count="22">
    <tableColumn id="1" xr3:uid="{00000000-0010-0000-0100-000001000000}" name="Date " dataDxfId="21"/>
    <tableColumn id="2" xr3:uid="{00000000-0010-0000-0100-000002000000}" name="Semaine " dataDxfId="20">
      <calculatedColumnFormula>_xlfn.ISOWEEKNUM(Tableau3[[#This Row],[Date ]])</calculatedColumnFormula>
    </tableColumn>
    <tableColumn id="20" xr3:uid="{00000000-0010-0000-0100-000014000000}" name="Mois " dataDxfId="19">
      <calculatedColumnFormula>Tableau3[[#This Row],[Date ]]</calculatedColumnFormula>
    </tableColumn>
    <tableColumn id="5" xr3:uid="{00000000-0010-0000-0100-000005000000}" name="Année ficale " dataDxfId="18">
      <calculatedColumnFormula>VLOOKUP(Tableau3[[#This Row],[Mois ]],#REF!,2)</calculatedColumnFormula>
    </tableColumn>
    <tableColumn id="22" xr3:uid="{00000000-0010-0000-0100-000016000000}" name="Nombre de compteur" dataDxfId="17"/>
    <tableColumn id="21" xr3:uid="{00000000-0010-0000-0100-000015000000}" name="Tonnage" dataDxfId="16"/>
    <tableColumn id="6" xr3:uid="{00000000-0010-0000-0100-000006000000}" name="Consomation Totale" dataDxfId="15"/>
    <tableColumn id="7" xr3:uid="{00000000-0010-0000-0100-000007000000}" name="comp1" dataDxfId="14"/>
    <tableColumn id="8" xr3:uid="{00000000-0010-0000-0100-000008000000}" name="comp2" dataDxfId="13"/>
    <tableColumn id="9" xr3:uid="{00000000-0010-0000-0100-000009000000}" name="comp3" dataDxfId="12"/>
    <tableColumn id="10" xr3:uid="{00000000-0010-0000-0100-00000A000000}" name="comp4" dataDxfId="11"/>
    <tableColumn id="23" xr3:uid="{00000000-0010-0000-0100-000017000000}" name="comp5" dataDxfId="10">
      <calculatedColumnFormula>Tableau3[[#This Row],[comp4]]+Tableau3[[#This Row],[comp3]]</calculatedColumnFormula>
    </tableColumn>
    <tableColumn id="11" xr3:uid="{00000000-0010-0000-0100-00000B000000}" name="comp6" dataDxfId="9"/>
    <tableColumn id="13" xr3:uid="{00000000-0010-0000-0100-00000D000000}" name="comp7" dataDxfId="8"/>
    <tableColumn id="14" xr3:uid="{00000000-0010-0000-0100-00000E000000}" name="comp8" dataDxfId="7"/>
    <tableColumn id="12" xr3:uid="{00000000-0010-0000-0100-00000C000000}" name="comp9" dataDxfId="6"/>
    <tableColumn id="16" xr3:uid="{00000000-0010-0000-0100-000010000000}" name="comp10" dataDxfId="5"/>
    <tableColumn id="15" xr3:uid="{00000000-0010-0000-0100-00000F000000}" name="comp11" dataDxfId="4"/>
    <tableColumn id="3" xr3:uid="{00000000-0010-0000-0100-000003000000}" name="comp12" dataDxfId="3"/>
    <tableColumn id="19" xr3:uid="{00000000-0010-0000-0100-000013000000}" name="comp13" dataDxfId="2"/>
    <tableColumn id="17" xr3:uid="{00000000-0010-0000-0100-000011000000}" name="Boite Noire" dataDxfId="1">
      <calculatedColumnFormula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calculatedColumnFormula>
    </tableColumn>
    <tableColumn id="18" xr3:uid="{00000000-0010-0000-0100-000012000000}" name="Entré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 tint="-0.249977111117893"/>
  </sheetPr>
  <dimension ref="A1:AA38"/>
  <sheetViews>
    <sheetView tabSelected="1" zoomScale="80" zoomScaleNormal="80" workbookViewId="0">
      <selection activeCell="J5" sqref="J5"/>
    </sheetView>
  </sheetViews>
  <sheetFormatPr baseColWidth="10" defaultRowHeight="14.4" x14ac:dyDescent="0.3"/>
  <cols>
    <col min="1" max="1" width="30" style="8" bestFit="1" customWidth="1"/>
    <col min="2" max="2" width="14.5546875" style="4" bestFit="1" customWidth="1"/>
    <col min="3" max="3" width="14.5546875" style="7" bestFit="1" customWidth="1"/>
    <col min="4" max="4" width="19" style="4" customWidth="1"/>
    <col min="5" max="5" width="22.88671875" style="23" bestFit="1" customWidth="1"/>
    <col min="6" max="6" width="19" style="23" customWidth="1"/>
    <col min="7" max="7" width="30.33203125" style="4" bestFit="1" customWidth="1"/>
    <col min="8" max="9" width="14.33203125" style="4" bestFit="1" customWidth="1"/>
    <col min="10" max="10" width="14.109375" style="4" bestFit="1" customWidth="1"/>
    <col min="11" max="11" width="19.88671875" style="4" bestFit="1" customWidth="1"/>
    <col min="12" max="12" width="25.5546875" style="4" bestFit="1" customWidth="1"/>
    <col min="13" max="13" width="18" style="4" bestFit="1" customWidth="1"/>
    <col min="14" max="14" width="18.6640625" style="4" bestFit="1" customWidth="1"/>
    <col min="15" max="15" width="18.6640625" bestFit="1" customWidth="1"/>
    <col min="16" max="16" width="22.88671875" style="4" bestFit="1" customWidth="1"/>
    <col min="17" max="17" width="18.6640625" style="4" bestFit="1" customWidth="1"/>
    <col min="18" max="18" width="16.33203125" bestFit="1" customWidth="1"/>
    <col min="19" max="19" width="16.44140625" bestFit="1" customWidth="1"/>
    <col min="20" max="20" width="13.5546875" style="4" bestFit="1" customWidth="1"/>
    <col min="21" max="21" width="17" style="4" bestFit="1" customWidth="1"/>
    <col min="22" max="22" width="20.88671875" customWidth="1"/>
    <col min="23" max="23" width="20.88671875" style="4" bestFit="1" customWidth="1"/>
    <col min="24" max="24" width="17" style="4" bestFit="1" customWidth="1"/>
    <col min="25" max="25" width="18.88671875" style="30" bestFit="1" customWidth="1"/>
    <col min="27" max="27" width="14.44140625" style="4" customWidth="1"/>
  </cols>
  <sheetData>
    <row r="1" spans="1:27" s="5" customFormat="1" x14ac:dyDescent="0.3">
      <c r="A1" s="9"/>
      <c r="B1" s="6"/>
      <c r="C1" s="10"/>
      <c r="D1" s="6"/>
      <c r="E1" s="24"/>
      <c r="F1" s="24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35"/>
    </row>
    <row r="2" spans="1:27" s="5" customFormat="1" x14ac:dyDescent="0.3">
      <c r="A2" s="31" t="s">
        <v>1</v>
      </c>
      <c r="B2" s="5" t="s">
        <v>2</v>
      </c>
      <c r="C2" s="32" t="s">
        <v>4</v>
      </c>
      <c r="D2" s="5" t="s">
        <v>3</v>
      </c>
      <c r="E2" s="33" t="s">
        <v>20</v>
      </c>
      <c r="F2" s="33" t="s">
        <v>5</v>
      </c>
      <c r="G2" s="5" t="s">
        <v>21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34" t="s">
        <v>0</v>
      </c>
      <c r="V2" s="36" t="s">
        <v>19</v>
      </c>
    </row>
    <row r="3" spans="1:27" x14ac:dyDescent="0.3">
      <c r="A3" s="8">
        <v>44353</v>
      </c>
      <c r="B3" s="4">
        <f>_xlfn.ISOWEEKNUM(Tableau3[[#This Row],[Date ]])</f>
        <v>22</v>
      </c>
      <c r="C3" s="7">
        <f>Tableau3[[#This Row],[Date ]]</f>
        <v>44353</v>
      </c>
      <c r="D3" s="4" t="e">
        <f>VLOOKUP(Tableau3[[#This Row],[Mois ]],#REF!,2)</f>
        <v>#REF!</v>
      </c>
      <c r="E3" s="23">
        <v>100</v>
      </c>
      <c r="F3" s="23">
        <v>1158915</v>
      </c>
      <c r="G3" s="4">
        <v>4829.7</v>
      </c>
      <c r="H3" s="4">
        <v>91.7</v>
      </c>
      <c r="I3" s="4">
        <v>37.5</v>
      </c>
      <c r="J3" s="4">
        <v>242.7</v>
      </c>
      <c r="K3" s="4">
        <v>575.9</v>
      </c>
      <c r="L3" s="4">
        <f>Tableau3[[#This Row],[comp4]]+Tableau3[[#This Row],[comp3]]</f>
        <v>818.59999999999991</v>
      </c>
      <c r="M3" s="4">
        <v>385.4</v>
      </c>
      <c r="N3" s="4">
        <v>200</v>
      </c>
      <c r="O3" s="4"/>
      <c r="P3" s="4">
        <v>168.5</v>
      </c>
      <c r="R3" s="4">
        <v>188</v>
      </c>
      <c r="S3" s="4"/>
      <c r="T3" s="4">
        <v>3012</v>
      </c>
      <c r="U3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2940</v>
      </c>
      <c r="V3" s="37">
        <v>2191.6799999999998</v>
      </c>
      <c r="W3"/>
      <c r="X3"/>
      <c r="Y3"/>
      <c r="AA3"/>
    </row>
    <row r="4" spans="1:27" x14ac:dyDescent="0.3">
      <c r="A4" s="8">
        <v>44360</v>
      </c>
      <c r="B4" s="4">
        <f>_xlfn.ISOWEEKNUM(Tableau3[[#This Row],[Date ]])</f>
        <v>23</v>
      </c>
      <c r="C4" s="7">
        <f>Tableau3[[#This Row],[Date ]]</f>
        <v>44360</v>
      </c>
      <c r="D4" s="4" t="e">
        <f>VLOOKUP(Tableau3[[#This Row],[Mois ]],#REF!,2)</f>
        <v>#REF!</v>
      </c>
      <c r="E4" s="23">
        <v>100</v>
      </c>
      <c r="F4" s="23">
        <v>1250736</v>
      </c>
      <c r="G4" s="4">
        <v>4732.68</v>
      </c>
      <c r="H4" s="4">
        <v>102.7</v>
      </c>
      <c r="I4" s="4">
        <v>45.4</v>
      </c>
      <c r="J4" s="4">
        <v>231.39</v>
      </c>
      <c r="K4" s="4">
        <v>588.04999999999995</v>
      </c>
      <c r="L4" s="4">
        <f>Tableau3[[#This Row],[comp4]]+Tableau3[[#This Row],[comp3]]</f>
        <v>819.43999999999994</v>
      </c>
      <c r="M4" s="4">
        <v>433.5</v>
      </c>
      <c r="O4" s="4"/>
      <c r="P4" s="4">
        <v>143.5</v>
      </c>
      <c r="R4" s="4"/>
      <c r="S4" s="4"/>
      <c r="T4" s="4">
        <v>2803</v>
      </c>
      <c r="U4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3188.1400000000003</v>
      </c>
      <c r="V4" s="37">
        <v>1979</v>
      </c>
      <c r="W4"/>
      <c r="X4"/>
      <c r="Y4"/>
      <c r="AA4"/>
    </row>
    <row r="5" spans="1:27" x14ac:dyDescent="0.3">
      <c r="A5" s="8">
        <v>44367</v>
      </c>
      <c r="B5" s="4">
        <f>_xlfn.ISOWEEKNUM(Tableau3[[#This Row],[Date ]])</f>
        <v>24</v>
      </c>
      <c r="C5" s="7">
        <f>Tableau3[[#This Row],[Date ]]</f>
        <v>44367</v>
      </c>
      <c r="D5" s="4" t="e">
        <f>VLOOKUP(Tableau3[[#This Row],[Mois ]],#REF!,2)</f>
        <v>#REF!</v>
      </c>
      <c r="E5" s="23">
        <v>100</v>
      </c>
      <c r="F5" s="23">
        <v>1198898</v>
      </c>
      <c r="G5" s="4">
        <v>4873.1899999999996</v>
      </c>
      <c r="H5" s="4">
        <v>107.8</v>
      </c>
      <c r="I5" s="4">
        <v>42.4</v>
      </c>
      <c r="J5" s="4">
        <v>244.96</v>
      </c>
      <c r="K5" s="4">
        <v>585.77</v>
      </c>
      <c r="L5" s="4">
        <f>Tableau3[[#This Row],[comp4]]+Tableau3[[#This Row],[comp3]]</f>
        <v>830.73</v>
      </c>
      <c r="M5" s="4">
        <v>400.94</v>
      </c>
      <c r="O5" s="4"/>
      <c r="P5" s="4">
        <v>219</v>
      </c>
      <c r="R5" s="4"/>
      <c r="S5" s="4"/>
      <c r="T5" s="4">
        <v>2819</v>
      </c>
      <c r="U5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3272.3199999999997</v>
      </c>
      <c r="V5" s="37">
        <v>2010.8</v>
      </c>
      <c r="W5"/>
      <c r="X5"/>
      <c r="Y5"/>
      <c r="AA5"/>
    </row>
    <row r="6" spans="1:27" x14ac:dyDescent="0.3">
      <c r="A6" s="8">
        <v>44374</v>
      </c>
      <c r="B6" s="4">
        <f>_xlfn.ISOWEEKNUM(Tableau3[[#This Row],[Date ]])</f>
        <v>25</v>
      </c>
      <c r="C6" s="7">
        <f>Tableau3[[#This Row],[Date ]]</f>
        <v>44374</v>
      </c>
      <c r="D6" s="4" t="e">
        <f>VLOOKUP(Tableau3[[#This Row],[Mois ]],#REF!,2)</f>
        <v>#REF!</v>
      </c>
      <c r="E6" s="23">
        <v>100</v>
      </c>
      <c r="F6" s="23">
        <v>1266267</v>
      </c>
      <c r="G6" s="4">
        <v>4702.79</v>
      </c>
      <c r="H6" s="4">
        <v>87.9</v>
      </c>
      <c r="I6" s="4">
        <v>48.1</v>
      </c>
      <c r="J6" s="4">
        <v>230.03</v>
      </c>
      <c r="K6" s="4">
        <v>525.91</v>
      </c>
      <c r="L6" s="4">
        <f>Tableau3[[#This Row],[comp4]]+Tableau3[[#This Row],[comp3]]</f>
        <v>755.93999999999994</v>
      </c>
      <c r="M6" s="4">
        <v>405.66</v>
      </c>
      <c r="O6" s="4"/>
      <c r="P6" s="4">
        <v>197</v>
      </c>
      <c r="R6" s="4"/>
      <c r="S6" s="4"/>
      <c r="T6" s="4">
        <v>2764</v>
      </c>
      <c r="U6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3208.19</v>
      </c>
      <c r="V6" s="37">
        <v>1955.56</v>
      </c>
      <c r="W6"/>
      <c r="X6"/>
      <c r="Y6"/>
      <c r="AA6"/>
    </row>
    <row r="7" spans="1:27" x14ac:dyDescent="0.3">
      <c r="A7" s="8">
        <v>44381</v>
      </c>
      <c r="B7" s="4">
        <f>_xlfn.ISOWEEKNUM(Tableau3[[#This Row],[Date ]])</f>
        <v>26</v>
      </c>
      <c r="C7" s="7">
        <f>Tableau3[[#This Row],[Date ]]</f>
        <v>44381</v>
      </c>
      <c r="D7" s="4" t="e">
        <f>VLOOKUP(Tableau3[[#This Row],[Mois ]],#REF!,2)</f>
        <v>#REF!</v>
      </c>
      <c r="E7" s="23">
        <v>100</v>
      </c>
      <c r="F7" s="23">
        <v>1303295</v>
      </c>
      <c r="G7" s="4">
        <v>4812.3999999999996</v>
      </c>
      <c r="H7" s="4">
        <v>92.8</v>
      </c>
      <c r="I7" s="4">
        <v>59.2</v>
      </c>
      <c r="J7" s="4">
        <v>240.06</v>
      </c>
      <c r="K7" s="4">
        <v>523.75</v>
      </c>
      <c r="L7" s="4">
        <f>Tableau3[[#This Row],[comp4]]+Tableau3[[#This Row],[comp3]]</f>
        <v>763.81</v>
      </c>
      <c r="M7" s="4">
        <v>434.34</v>
      </c>
      <c r="O7" s="4"/>
      <c r="P7" s="4">
        <v>230.5</v>
      </c>
      <c r="R7" s="4"/>
      <c r="S7" s="4"/>
      <c r="T7" s="4">
        <v>2952</v>
      </c>
      <c r="U7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3231.75</v>
      </c>
      <c r="V7" s="37">
        <v>2142.84</v>
      </c>
      <c r="W7"/>
      <c r="X7"/>
      <c r="Y7"/>
      <c r="AA7"/>
    </row>
    <row r="8" spans="1:27" x14ac:dyDescent="0.3">
      <c r="A8" s="8">
        <v>44388</v>
      </c>
      <c r="B8" s="4">
        <f>_xlfn.ISOWEEKNUM(Tableau3[[#This Row],[Date ]])</f>
        <v>27</v>
      </c>
      <c r="C8" s="7">
        <f>Tableau3[[#This Row],[Date ]]</f>
        <v>44388</v>
      </c>
      <c r="D8" s="4" t="e">
        <f>VLOOKUP(Tableau3[[#This Row],[Mois ]],#REF!,2)</f>
        <v>#REF!</v>
      </c>
      <c r="E8" s="23">
        <v>100</v>
      </c>
      <c r="F8" s="23">
        <v>1456965</v>
      </c>
      <c r="G8" s="4">
        <v>5514.92</v>
      </c>
      <c r="H8" s="4">
        <v>84.2</v>
      </c>
      <c r="I8" s="4">
        <v>90.4</v>
      </c>
      <c r="J8" s="4">
        <v>274.29000000000002</v>
      </c>
      <c r="K8" s="4">
        <v>605.84</v>
      </c>
      <c r="L8" s="4">
        <f>Tableau3[[#This Row],[comp4]]+Tableau3[[#This Row],[comp3]]</f>
        <v>880.13000000000011</v>
      </c>
      <c r="M8" s="4">
        <v>510.25</v>
      </c>
      <c r="O8" s="4"/>
      <c r="P8" s="4">
        <v>152</v>
      </c>
      <c r="R8" s="4"/>
      <c r="S8" s="4"/>
      <c r="T8" s="4">
        <v>3155</v>
      </c>
      <c r="U8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3797.94</v>
      </c>
      <c r="V8" s="37">
        <v>2273.7199999999998</v>
      </c>
      <c r="W8"/>
      <c r="X8"/>
      <c r="Y8"/>
      <c r="AA8"/>
    </row>
    <row r="9" spans="1:27" x14ac:dyDescent="0.3">
      <c r="A9" s="8">
        <v>44395</v>
      </c>
      <c r="B9" s="4">
        <f>_xlfn.ISOWEEKNUM(Tableau3[[#This Row],[Date ]])</f>
        <v>28</v>
      </c>
      <c r="C9" s="7">
        <f>Tableau3[[#This Row],[Date ]]</f>
        <v>44395</v>
      </c>
      <c r="D9" s="4" t="e">
        <f>VLOOKUP(Tableau3[[#This Row],[Mois ]],#REF!,2)</f>
        <v>#REF!</v>
      </c>
      <c r="E9" s="23">
        <v>100</v>
      </c>
      <c r="F9" s="23">
        <v>1079226</v>
      </c>
      <c r="G9" s="4">
        <v>4401.93</v>
      </c>
      <c r="H9" s="4">
        <v>80.7</v>
      </c>
      <c r="I9" s="4">
        <v>100.7</v>
      </c>
      <c r="J9" s="4">
        <v>186.53</v>
      </c>
      <c r="K9" s="4">
        <v>425.77</v>
      </c>
      <c r="L9" s="4">
        <f>Tableau3[[#This Row],[comp4]]+Tableau3[[#This Row],[comp3]]</f>
        <v>612.29999999999995</v>
      </c>
      <c r="M9" s="4">
        <v>428.87</v>
      </c>
      <c r="O9" s="4"/>
      <c r="P9" s="4">
        <v>202.5</v>
      </c>
      <c r="Q9" s="4">
        <v>802.46</v>
      </c>
      <c r="R9" s="4"/>
      <c r="S9" s="4"/>
      <c r="T9" s="4">
        <v>2746</v>
      </c>
      <c r="U9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2174.4</v>
      </c>
      <c r="V9" s="37">
        <v>1924.48</v>
      </c>
      <c r="W9"/>
      <c r="X9"/>
      <c r="Y9"/>
      <c r="AA9"/>
    </row>
    <row r="10" spans="1:27" x14ac:dyDescent="0.3">
      <c r="A10" s="8">
        <v>44402</v>
      </c>
      <c r="B10" s="4">
        <f>_xlfn.ISOWEEKNUM(Tableau3[[#This Row],[Date ]])</f>
        <v>29</v>
      </c>
      <c r="C10" s="7">
        <f>Tableau3[[#This Row],[Date ]]</f>
        <v>44402</v>
      </c>
      <c r="D10" s="4" t="e">
        <f>VLOOKUP(Tableau3[[#This Row],[Mois ]],#REF!,2)</f>
        <v>#REF!</v>
      </c>
      <c r="E10" s="23">
        <v>100</v>
      </c>
      <c r="F10" s="23">
        <v>1236427</v>
      </c>
      <c r="G10" s="4">
        <v>4957.07</v>
      </c>
      <c r="H10" s="4">
        <v>119</v>
      </c>
      <c r="I10" s="4">
        <v>139.4</v>
      </c>
      <c r="J10" s="4">
        <v>229.69</v>
      </c>
      <c r="K10" s="4">
        <v>511.95</v>
      </c>
      <c r="L10" s="4">
        <f>Tableau3[[#This Row],[comp4]]+Tableau3[[#This Row],[comp3]]</f>
        <v>741.64</v>
      </c>
      <c r="M10" s="4">
        <v>462.09</v>
      </c>
      <c r="O10" s="4"/>
      <c r="P10" s="4">
        <v>148</v>
      </c>
      <c r="Q10" s="4">
        <v>812.9</v>
      </c>
      <c r="R10" s="4"/>
      <c r="S10" s="4"/>
      <c r="T10" s="4">
        <v>2850</v>
      </c>
      <c r="U10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2534.04</v>
      </c>
      <c r="V10" s="37">
        <v>2019.96</v>
      </c>
      <c r="W10"/>
      <c r="X10"/>
      <c r="Y10"/>
      <c r="AA10"/>
    </row>
    <row r="11" spans="1:27" x14ac:dyDescent="0.3">
      <c r="A11" s="8">
        <v>44409</v>
      </c>
      <c r="B11" s="4">
        <f>_xlfn.ISOWEEKNUM(Tableau3[[#This Row],[Date ]])</f>
        <v>30</v>
      </c>
      <c r="C11" s="7">
        <f>Tableau3[[#This Row],[Date ]]</f>
        <v>44409</v>
      </c>
      <c r="D11" s="4" t="e">
        <f>VLOOKUP(Tableau3[[#This Row],[Mois ]],#REF!,2)</f>
        <v>#REF!</v>
      </c>
      <c r="E11" s="23">
        <v>100</v>
      </c>
      <c r="F11" s="23">
        <v>1306824</v>
      </c>
      <c r="G11" s="4">
        <v>4857.6000000000004</v>
      </c>
      <c r="H11" s="4">
        <v>83.6</v>
      </c>
      <c r="I11" s="4">
        <v>120.4</v>
      </c>
      <c r="J11" s="4">
        <v>233.63</v>
      </c>
      <c r="K11" s="4">
        <v>535.79999999999995</v>
      </c>
      <c r="L11" s="4">
        <f>Tableau3[[#This Row],[comp4]]+Tableau3[[#This Row],[comp3]]</f>
        <v>769.43</v>
      </c>
      <c r="M11" s="4">
        <v>198.55</v>
      </c>
      <c r="O11" s="4"/>
      <c r="P11" s="4">
        <v>140.5</v>
      </c>
      <c r="Q11" s="4">
        <v>812.41</v>
      </c>
      <c r="R11" s="4"/>
      <c r="S11" s="4"/>
      <c r="T11" s="4">
        <v>2944</v>
      </c>
      <c r="U11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2732.7100000000005</v>
      </c>
      <c r="V11" s="37">
        <v>2173.64</v>
      </c>
      <c r="W11"/>
      <c r="X11"/>
      <c r="Y11"/>
      <c r="AA11"/>
    </row>
    <row r="12" spans="1:27" x14ac:dyDescent="0.3">
      <c r="A12" s="8">
        <v>44416</v>
      </c>
      <c r="B12" s="4">
        <f>_xlfn.ISOWEEKNUM(Tableau3[[#This Row],[Date ]])</f>
        <v>31</v>
      </c>
      <c r="C12" s="7">
        <f>Tableau3[[#This Row],[Date ]]</f>
        <v>44416</v>
      </c>
      <c r="D12" s="4" t="e">
        <f>VLOOKUP(Tableau3[[#This Row],[Mois ]],#REF!,2)</f>
        <v>#REF!</v>
      </c>
      <c r="E12" s="23">
        <v>100</v>
      </c>
      <c r="F12" s="23">
        <v>1227225</v>
      </c>
      <c r="G12" s="4">
        <v>4429.72</v>
      </c>
      <c r="H12" s="4">
        <v>85.2</v>
      </c>
      <c r="I12" s="4">
        <v>79.400000000000006</v>
      </c>
      <c r="J12" s="4">
        <v>236.19</v>
      </c>
      <c r="K12" s="4">
        <v>475.4</v>
      </c>
      <c r="L12" s="4">
        <f>Tableau3[[#This Row],[comp4]]+Tableau3[[#This Row],[comp3]]</f>
        <v>711.58999999999992</v>
      </c>
      <c r="M12" s="4">
        <v>200.67</v>
      </c>
      <c r="N12" s="4">
        <v>195.4</v>
      </c>
      <c r="O12" s="4">
        <v>104.9</v>
      </c>
      <c r="P12" s="4">
        <v>153.5</v>
      </c>
      <c r="Q12" s="4">
        <v>719.83</v>
      </c>
      <c r="R12" s="4"/>
      <c r="S12" s="4"/>
      <c r="T12" s="4">
        <v>2798</v>
      </c>
      <c r="U12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2179.23</v>
      </c>
      <c r="V12" s="37">
        <v>1929.16</v>
      </c>
      <c r="W12"/>
      <c r="X12"/>
      <c r="Y12"/>
      <c r="AA12"/>
    </row>
    <row r="13" spans="1:27" x14ac:dyDescent="0.3">
      <c r="A13" s="8">
        <v>44423</v>
      </c>
      <c r="B13" s="4">
        <f>_xlfn.ISOWEEKNUM(Tableau3[[#This Row],[Date ]])</f>
        <v>32</v>
      </c>
      <c r="C13" s="7">
        <f>Tableau3[[#This Row],[Date ]]</f>
        <v>44423</v>
      </c>
      <c r="D13" s="4" t="e">
        <f>VLOOKUP(Tableau3[[#This Row],[Mois ]],#REF!,2)</f>
        <v>#REF!</v>
      </c>
      <c r="E13" s="23">
        <v>100</v>
      </c>
      <c r="F13" s="23">
        <v>1278013</v>
      </c>
      <c r="G13" s="4">
        <v>4479.49</v>
      </c>
      <c r="H13" s="4">
        <v>91</v>
      </c>
      <c r="I13" s="4">
        <v>96.2</v>
      </c>
      <c r="J13" s="4">
        <v>227.1</v>
      </c>
      <c r="K13" s="4">
        <v>516.89</v>
      </c>
      <c r="L13" s="4">
        <f>Tableau3[[#This Row],[comp4]]+Tableau3[[#This Row],[comp3]]</f>
        <v>743.99</v>
      </c>
      <c r="M13" s="4">
        <v>142.49</v>
      </c>
      <c r="N13" s="4">
        <v>210.5</v>
      </c>
      <c r="O13" s="4">
        <v>173.7</v>
      </c>
      <c r="P13" s="4">
        <v>127.5</v>
      </c>
      <c r="Q13" s="4">
        <v>632.79</v>
      </c>
      <c r="R13" s="4"/>
      <c r="S13" s="4"/>
      <c r="T13" s="4">
        <v>2669</v>
      </c>
      <c r="U13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2261.3199999999997</v>
      </c>
      <c r="V13" s="37">
        <v>1976.36</v>
      </c>
      <c r="W13"/>
      <c r="X13"/>
      <c r="Y13"/>
      <c r="AA13"/>
    </row>
    <row r="14" spans="1:27" x14ac:dyDescent="0.3">
      <c r="A14" s="8">
        <v>44430</v>
      </c>
      <c r="B14" s="4">
        <f>_xlfn.ISOWEEKNUM(Tableau3[[#This Row],[Date ]])</f>
        <v>33</v>
      </c>
      <c r="C14" s="7">
        <f>Tableau3[[#This Row],[Date ]]</f>
        <v>44430</v>
      </c>
      <c r="D14" s="4" t="e">
        <f>VLOOKUP(Tableau3[[#This Row],[Mois ]],#REF!,2)</f>
        <v>#REF!</v>
      </c>
      <c r="E14" s="23">
        <v>100</v>
      </c>
      <c r="F14" s="23">
        <v>1315608</v>
      </c>
      <c r="G14" s="4">
        <v>4461.34</v>
      </c>
      <c r="H14" s="4">
        <v>97.6</v>
      </c>
      <c r="I14" s="4">
        <v>96.2</v>
      </c>
      <c r="J14" s="4">
        <v>225.64</v>
      </c>
      <c r="K14" s="4">
        <v>509.47</v>
      </c>
      <c r="L14" s="4">
        <f>Tableau3[[#This Row],[comp4]]+Tableau3[[#This Row],[comp3]]</f>
        <v>735.11</v>
      </c>
      <c r="M14" s="4">
        <v>179.31</v>
      </c>
      <c r="N14" s="4">
        <v>214.3</v>
      </c>
      <c r="O14" s="4">
        <v>183</v>
      </c>
      <c r="P14" s="4">
        <v>158.5</v>
      </c>
      <c r="Q14" s="4">
        <v>559.63</v>
      </c>
      <c r="R14" s="4"/>
      <c r="S14" s="4"/>
      <c r="T14" s="4">
        <v>2655</v>
      </c>
      <c r="U14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2237.69</v>
      </c>
      <c r="V14" s="37">
        <v>1947.6</v>
      </c>
      <c r="W14"/>
      <c r="X14"/>
      <c r="Y14"/>
      <c r="AA14"/>
    </row>
    <row r="15" spans="1:27" x14ac:dyDescent="0.3">
      <c r="A15" s="8">
        <v>44437</v>
      </c>
      <c r="B15" s="4">
        <f>_xlfn.ISOWEEKNUM(Tableau3[[#This Row],[Date ]])</f>
        <v>34</v>
      </c>
      <c r="C15" s="7">
        <f>Tableau3[[#This Row],[Date ]]</f>
        <v>44437</v>
      </c>
      <c r="D15" s="4" t="e">
        <f>VLOOKUP(Tableau3[[#This Row],[Mois ]],#REF!,2)</f>
        <v>#REF!</v>
      </c>
      <c r="E15" s="23">
        <v>100</v>
      </c>
      <c r="F15" s="23">
        <v>1292880</v>
      </c>
      <c r="G15" s="4">
        <v>4534.76</v>
      </c>
      <c r="H15" s="4">
        <v>94.2</v>
      </c>
      <c r="I15" s="4">
        <v>82.4</v>
      </c>
      <c r="J15" s="4">
        <v>195.88</v>
      </c>
      <c r="K15" s="4">
        <v>535.27</v>
      </c>
      <c r="L15" s="4">
        <f>Tableau3[[#This Row],[comp4]]+Tableau3[[#This Row],[comp3]]</f>
        <v>731.15</v>
      </c>
      <c r="M15" s="4">
        <v>313.7</v>
      </c>
      <c r="N15" s="4">
        <v>201.9</v>
      </c>
      <c r="O15" s="4">
        <v>215.7</v>
      </c>
      <c r="P15" s="4">
        <v>136.5</v>
      </c>
      <c r="Q15" s="4">
        <v>573.47</v>
      </c>
      <c r="R15" s="4"/>
      <c r="S15" s="4"/>
      <c r="T15" s="4">
        <v>2870</v>
      </c>
      <c r="U15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2185.7399999999998</v>
      </c>
      <c r="V15" s="37">
        <v>1967.48</v>
      </c>
      <c r="W15"/>
      <c r="X15"/>
      <c r="Y15"/>
      <c r="AA15"/>
    </row>
    <row r="16" spans="1:27" x14ac:dyDescent="0.3">
      <c r="A16" s="8">
        <v>44444</v>
      </c>
      <c r="B16" s="4">
        <f>_xlfn.ISOWEEKNUM(Tableau3[[#This Row],[Date ]])</f>
        <v>35</v>
      </c>
      <c r="C16" s="7">
        <f>Tableau3[[#This Row],[Date ]]</f>
        <v>44444</v>
      </c>
      <c r="D16" s="4" t="e">
        <f>VLOOKUP(Tableau3[[#This Row],[Mois ]],#REF!,2)</f>
        <v>#REF!</v>
      </c>
      <c r="E16" s="23">
        <v>100</v>
      </c>
      <c r="F16" s="23">
        <v>1329570</v>
      </c>
      <c r="G16" s="4">
        <v>4562.3599999999997</v>
      </c>
      <c r="H16" s="4">
        <v>105.9</v>
      </c>
      <c r="I16" s="4">
        <v>75.599999999999994</v>
      </c>
      <c r="J16" s="4">
        <v>183.15</v>
      </c>
      <c r="K16" s="4">
        <v>417.84</v>
      </c>
      <c r="L16" s="4">
        <f>Tableau3[[#This Row],[comp4]]+Tableau3[[#This Row],[comp3]]</f>
        <v>600.99</v>
      </c>
      <c r="M16" s="4">
        <v>310.89</v>
      </c>
      <c r="N16" s="4">
        <v>241.6</v>
      </c>
      <c r="O16" s="4">
        <v>133.6</v>
      </c>
      <c r="P16" s="4">
        <v>140</v>
      </c>
      <c r="Q16" s="4">
        <v>676.92</v>
      </c>
      <c r="R16" s="4"/>
      <c r="S16" s="4"/>
      <c r="T16" s="4">
        <v>3009</v>
      </c>
      <c r="U16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2276.8599999999997</v>
      </c>
      <c r="V16" s="37">
        <v>1980.44</v>
      </c>
      <c r="W16"/>
      <c r="X16"/>
      <c r="Y16"/>
      <c r="AA16"/>
    </row>
    <row r="17" spans="1:27" x14ac:dyDescent="0.3">
      <c r="A17" s="8">
        <v>44451</v>
      </c>
      <c r="B17" s="4">
        <f>_xlfn.ISOWEEKNUM(Tableau3[[#This Row],[Date ]])</f>
        <v>36</v>
      </c>
      <c r="C17" s="7">
        <f>Tableau3[[#This Row],[Date ]]</f>
        <v>44451</v>
      </c>
      <c r="D17" s="4" t="e">
        <f>VLOOKUP(Tableau3[[#This Row],[Mois ]],#REF!,2)</f>
        <v>#REF!</v>
      </c>
      <c r="E17" s="23">
        <v>100</v>
      </c>
      <c r="F17" s="23">
        <v>1237319</v>
      </c>
      <c r="G17" s="4">
        <v>4362.25</v>
      </c>
      <c r="H17" s="4">
        <v>127.7</v>
      </c>
      <c r="I17" s="4">
        <v>91.5</v>
      </c>
      <c r="J17" s="4">
        <v>203.73</v>
      </c>
      <c r="K17" s="4">
        <v>421.37</v>
      </c>
      <c r="L17" s="4">
        <f>Tableau3[[#This Row],[comp4]]+Tableau3[[#This Row],[comp3]]</f>
        <v>625.1</v>
      </c>
      <c r="M17" s="4">
        <v>273.87</v>
      </c>
      <c r="N17" s="4">
        <v>228.3</v>
      </c>
      <c r="O17" s="4">
        <v>80.099999999999994</v>
      </c>
      <c r="P17" s="4">
        <v>146.5</v>
      </c>
      <c r="Q17" s="4">
        <v>670</v>
      </c>
      <c r="R17" s="4"/>
      <c r="S17" s="4"/>
      <c r="T17" s="4">
        <v>2831</v>
      </c>
      <c r="U17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2119.1800000000003</v>
      </c>
      <c r="V17" s="37">
        <v>1870.64</v>
      </c>
      <c r="W17"/>
      <c r="X17"/>
      <c r="Y17"/>
      <c r="AA17"/>
    </row>
    <row r="18" spans="1:27" x14ac:dyDescent="0.3">
      <c r="A18" s="8">
        <v>44458</v>
      </c>
      <c r="B18" s="4">
        <f>_xlfn.ISOWEEKNUM(Tableau3[[#This Row],[Date ]])</f>
        <v>37</v>
      </c>
      <c r="C18" s="7">
        <f>Tableau3[[#This Row],[Date ]]</f>
        <v>44458</v>
      </c>
      <c r="D18" s="4" t="e">
        <f>VLOOKUP(Tableau3[[#This Row],[Mois ]],#REF!,2)</f>
        <v>#REF!</v>
      </c>
      <c r="E18" s="23">
        <v>100</v>
      </c>
      <c r="F18" s="23">
        <v>1349331</v>
      </c>
      <c r="G18" s="4">
        <v>4624.99</v>
      </c>
      <c r="H18" s="4">
        <v>134.19999999999999</v>
      </c>
      <c r="I18" s="4">
        <v>80.7</v>
      </c>
      <c r="J18" s="4">
        <v>227.02</v>
      </c>
      <c r="K18" s="4">
        <v>411.54</v>
      </c>
      <c r="L18" s="4">
        <f>Tableau3[[#This Row],[comp4]]+Tableau3[[#This Row],[comp3]]</f>
        <v>638.56000000000006</v>
      </c>
      <c r="M18" s="4">
        <v>270.63</v>
      </c>
      <c r="O18" s="4"/>
      <c r="P18" s="4">
        <v>123</v>
      </c>
      <c r="Q18" s="4">
        <v>628.99</v>
      </c>
      <c r="R18" s="4"/>
      <c r="S18" s="4"/>
      <c r="T18" s="4">
        <v>2769</v>
      </c>
      <c r="U18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2748.91</v>
      </c>
      <c r="V18" s="37">
        <v>1935.92</v>
      </c>
      <c r="W18"/>
      <c r="X18"/>
      <c r="Y18"/>
      <c r="AA18"/>
    </row>
    <row r="19" spans="1:27" x14ac:dyDescent="0.3">
      <c r="A19" s="8">
        <v>44465</v>
      </c>
      <c r="B19" s="4">
        <f>_xlfn.ISOWEEKNUM(Tableau3[[#This Row],[Date ]])</f>
        <v>38</v>
      </c>
      <c r="C19" s="7">
        <f>Tableau3[[#This Row],[Date ]]</f>
        <v>44465</v>
      </c>
      <c r="D19" s="4" t="e">
        <f>VLOOKUP(Tableau3[[#This Row],[Mois ]],#REF!,2)</f>
        <v>#REF!</v>
      </c>
      <c r="E19" s="23">
        <v>100</v>
      </c>
      <c r="F19" s="23">
        <v>1278352</v>
      </c>
      <c r="G19" s="4">
        <v>4608.51</v>
      </c>
      <c r="H19" s="4">
        <v>214.6</v>
      </c>
      <c r="I19" s="4">
        <v>72.5</v>
      </c>
      <c r="J19" s="4">
        <v>227.86</v>
      </c>
      <c r="K19" s="4">
        <v>399.05</v>
      </c>
      <c r="L19" s="4">
        <f>Tableau3[[#This Row],[comp4]]+Tableau3[[#This Row],[comp3]]</f>
        <v>626.91000000000008</v>
      </c>
      <c r="M19" s="4">
        <v>304.11</v>
      </c>
      <c r="O19" s="4"/>
      <c r="P19" s="4">
        <v>121</v>
      </c>
      <c r="Q19" s="4">
        <v>668.1</v>
      </c>
      <c r="R19" s="4"/>
      <c r="S19" s="4"/>
      <c r="T19" s="4">
        <v>2872</v>
      </c>
      <c r="U19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2601.2900000000004</v>
      </c>
      <c r="V19" s="37">
        <v>2013.08</v>
      </c>
      <c r="W19"/>
      <c r="X19"/>
      <c r="Y19"/>
      <c r="AA19"/>
    </row>
    <row r="20" spans="1:27" x14ac:dyDescent="0.3">
      <c r="A20" s="8">
        <v>44472</v>
      </c>
      <c r="B20" s="4">
        <f>_xlfn.ISOWEEKNUM(Tableau3[[#This Row],[Date ]])</f>
        <v>39</v>
      </c>
      <c r="C20" s="7">
        <f>Tableau3[[#This Row],[Date ]]</f>
        <v>44472</v>
      </c>
      <c r="D20" s="4" t="e">
        <f>VLOOKUP(Tableau3[[#This Row],[Mois ]],#REF!,2)</f>
        <v>#REF!</v>
      </c>
      <c r="E20" s="23">
        <v>100</v>
      </c>
      <c r="F20" s="23">
        <v>1309307</v>
      </c>
      <c r="G20" s="4">
        <v>4647.96</v>
      </c>
      <c r="H20" s="4">
        <v>115.3</v>
      </c>
      <c r="I20" s="4">
        <v>55.3</v>
      </c>
      <c r="J20" s="4">
        <v>259.94</v>
      </c>
      <c r="K20" s="4">
        <v>463.68</v>
      </c>
      <c r="L20" s="4">
        <f>Tableau3[[#This Row],[comp4]]+Tableau3[[#This Row],[comp3]]</f>
        <v>723.62</v>
      </c>
      <c r="M20" s="4">
        <v>314.10000000000002</v>
      </c>
      <c r="O20" s="4"/>
      <c r="P20" s="4">
        <v>111.5</v>
      </c>
      <c r="Q20" s="4">
        <v>633.12</v>
      </c>
      <c r="R20" s="4"/>
      <c r="S20" s="4"/>
      <c r="T20" s="4">
        <v>2763</v>
      </c>
      <c r="U20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2695.02</v>
      </c>
      <c r="V20" s="37">
        <v>1970.6</v>
      </c>
      <c r="W20"/>
      <c r="X20"/>
      <c r="Y20"/>
      <c r="AA20"/>
    </row>
    <row r="21" spans="1:27" x14ac:dyDescent="0.3">
      <c r="A21" s="8">
        <v>44479</v>
      </c>
      <c r="B21" s="4">
        <f>_xlfn.ISOWEEKNUM(Tableau3[[#This Row],[Date ]])</f>
        <v>40</v>
      </c>
      <c r="C21" s="7">
        <f>Tableau3[[#This Row],[Date ]]</f>
        <v>44479</v>
      </c>
      <c r="D21" s="4" t="e">
        <f>VLOOKUP(Tableau3[[#This Row],[Mois ]],#REF!,2)</f>
        <v>#REF!</v>
      </c>
      <c r="E21" s="23">
        <v>100</v>
      </c>
      <c r="F21" s="23">
        <v>1291997</v>
      </c>
      <c r="G21" s="4">
        <v>4595.1400000000003</v>
      </c>
      <c r="H21" s="4">
        <v>121.4</v>
      </c>
      <c r="I21" s="4">
        <v>46.8</v>
      </c>
      <c r="J21" s="4">
        <v>237.2</v>
      </c>
      <c r="K21" s="4">
        <v>426.91</v>
      </c>
      <c r="L21" s="4">
        <f>Tableau3[[#This Row],[comp4]]+Tableau3[[#This Row],[comp3]]</f>
        <v>664.11</v>
      </c>
      <c r="M21" s="4">
        <v>292.70999999999998</v>
      </c>
      <c r="O21" s="4"/>
      <c r="P21" s="4">
        <v>158</v>
      </c>
      <c r="Q21" s="4">
        <v>718.46</v>
      </c>
      <c r="R21" s="4"/>
      <c r="S21" s="4"/>
      <c r="T21" s="4">
        <v>2884</v>
      </c>
      <c r="U21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2593.6600000000003</v>
      </c>
      <c r="V21" s="37">
        <v>2109.3200000000002</v>
      </c>
      <c r="W21"/>
      <c r="X21"/>
      <c r="Y21"/>
      <c r="AA21"/>
    </row>
    <row r="22" spans="1:27" x14ac:dyDescent="0.3">
      <c r="A22" s="8">
        <v>44486</v>
      </c>
      <c r="B22" s="4">
        <f>_xlfn.ISOWEEKNUM(Tableau3[[#This Row],[Date ]])</f>
        <v>41</v>
      </c>
      <c r="C22" s="7">
        <f>Tableau3[[#This Row],[Date ]]</f>
        <v>44486</v>
      </c>
      <c r="D22" s="4" t="e">
        <f>VLOOKUP(Tableau3[[#This Row],[Mois ]],#REF!,2)</f>
        <v>#REF!</v>
      </c>
      <c r="E22" s="23">
        <v>100</v>
      </c>
      <c r="F22" s="23">
        <v>1359462</v>
      </c>
      <c r="G22" s="4">
        <v>4516.29</v>
      </c>
      <c r="H22" s="4">
        <v>133.9</v>
      </c>
      <c r="I22" s="4">
        <v>42.7</v>
      </c>
      <c r="J22" s="4">
        <v>254.95</v>
      </c>
      <c r="K22" s="4">
        <v>438.77</v>
      </c>
      <c r="L22" s="4">
        <f>Tableau3[[#This Row],[comp4]]+Tableau3[[#This Row],[comp3]]</f>
        <v>693.72</v>
      </c>
      <c r="M22" s="4">
        <v>310.22000000000003</v>
      </c>
      <c r="N22" s="4">
        <v>121.75</v>
      </c>
      <c r="O22" s="4">
        <v>74.89</v>
      </c>
      <c r="P22" s="4">
        <v>120</v>
      </c>
      <c r="Q22" s="4">
        <v>682.5</v>
      </c>
      <c r="R22" s="4">
        <v>339</v>
      </c>
      <c r="S22" s="4"/>
      <c r="T22" s="4">
        <v>2668</v>
      </c>
      <c r="U22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1997.6099999999997</v>
      </c>
      <c r="V22" s="37">
        <v>1951.44</v>
      </c>
      <c r="W22"/>
      <c r="X22"/>
      <c r="Y22"/>
      <c r="AA22"/>
    </row>
    <row r="23" spans="1:27" x14ac:dyDescent="0.3">
      <c r="A23" s="8">
        <v>44493</v>
      </c>
      <c r="B23" s="4">
        <f>_xlfn.ISOWEEKNUM(Tableau3[[#This Row],[Date ]])</f>
        <v>42</v>
      </c>
      <c r="C23" s="7">
        <f>Tableau3[[#This Row],[Date ]]</f>
        <v>44493</v>
      </c>
      <c r="D23" s="4" t="e">
        <f>VLOOKUP(Tableau3[[#This Row],[Mois ]],#REF!,2)</f>
        <v>#REF!</v>
      </c>
      <c r="E23" s="23">
        <v>100</v>
      </c>
      <c r="F23" s="23">
        <v>1361394</v>
      </c>
      <c r="G23" s="4">
        <v>4889.03</v>
      </c>
      <c r="H23" s="4">
        <v>115.1</v>
      </c>
      <c r="I23" s="4">
        <v>51.8</v>
      </c>
      <c r="J23" s="4">
        <v>237.97</v>
      </c>
      <c r="K23" s="4">
        <v>456.42</v>
      </c>
      <c r="L23" s="4">
        <f>Tableau3[[#This Row],[comp4]]+Tableau3[[#This Row],[comp3]]</f>
        <v>694.39</v>
      </c>
      <c r="M23" s="4">
        <v>321.45</v>
      </c>
      <c r="N23" s="4">
        <v>216</v>
      </c>
      <c r="O23" s="4">
        <v>115</v>
      </c>
      <c r="P23" s="4">
        <v>196.5</v>
      </c>
      <c r="Q23" s="4">
        <v>701.15</v>
      </c>
      <c r="R23" s="4">
        <v>373</v>
      </c>
      <c r="S23" s="4"/>
      <c r="T23" s="4">
        <v>2990</v>
      </c>
      <c r="U23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2104.64</v>
      </c>
      <c r="V23" s="37">
        <v>2238.7600000000002</v>
      </c>
      <c r="W23"/>
      <c r="X23"/>
      <c r="Y23"/>
      <c r="AA23"/>
    </row>
    <row r="24" spans="1:27" x14ac:dyDescent="0.3">
      <c r="A24" s="8">
        <v>44500</v>
      </c>
      <c r="B24" s="4">
        <f>_xlfn.ISOWEEKNUM(Tableau3[[#This Row],[Date ]])</f>
        <v>43</v>
      </c>
      <c r="C24" s="7">
        <f>Tableau3[[#This Row],[Date ]]</f>
        <v>44500</v>
      </c>
      <c r="D24" s="4" t="e">
        <f>VLOOKUP(Tableau3[[#This Row],[Mois ]],#REF!,2)</f>
        <v>#REF!</v>
      </c>
      <c r="E24" s="23">
        <v>100</v>
      </c>
      <c r="F24" s="23">
        <v>1458131</v>
      </c>
      <c r="G24" s="4">
        <v>5089.55</v>
      </c>
      <c r="H24" s="4">
        <v>46.8</v>
      </c>
      <c r="I24" s="4">
        <v>57.2</v>
      </c>
      <c r="J24" s="4">
        <v>267.18</v>
      </c>
      <c r="K24" s="4">
        <v>476.61</v>
      </c>
      <c r="L24" s="4">
        <f>Tableau3[[#This Row],[comp4]]+Tableau3[[#This Row],[comp3]]</f>
        <v>743.79</v>
      </c>
      <c r="M24" s="4">
        <v>357.94</v>
      </c>
      <c r="N24" s="4">
        <v>155.4</v>
      </c>
      <c r="O24" s="4">
        <v>90.24</v>
      </c>
      <c r="P24" s="4">
        <v>137.5</v>
      </c>
      <c r="Q24" s="4">
        <v>842.4</v>
      </c>
      <c r="R24" s="4">
        <v>421</v>
      </c>
      <c r="S24" s="4"/>
      <c r="T24" s="4">
        <v>3145</v>
      </c>
      <c r="U24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2237.2800000000002</v>
      </c>
      <c r="V24" s="37">
        <v>2347.92</v>
      </c>
      <c r="W24"/>
      <c r="X24"/>
      <c r="Y24"/>
      <c r="AA24"/>
    </row>
    <row r="25" spans="1:27" x14ac:dyDescent="0.3">
      <c r="A25" s="8">
        <v>44507</v>
      </c>
      <c r="B25" s="4">
        <f>_xlfn.ISOWEEKNUM(Tableau3[[#This Row],[Date ]])</f>
        <v>44</v>
      </c>
      <c r="C25" s="7">
        <f>Tableau3[[#This Row],[Date ]]</f>
        <v>44507</v>
      </c>
      <c r="D25" s="4" t="e">
        <f>VLOOKUP(Tableau3[[#This Row],[Mois ]],#REF!,2)</f>
        <v>#REF!</v>
      </c>
      <c r="E25" s="23">
        <v>100</v>
      </c>
      <c r="F25" s="23">
        <v>1085151</v>
      </c>
      <c r="G25" s="4">
        <v>1085151</v>
      </c>
      <c r="L25" s="4">
        <v>569.39</v>
      </c>
      <c r="O25" s="4"/>
      <c r="R25" s="4"/>
      <c r="S25" s="4"/>
      <c r="U25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1085151</v>
      </c>
      <c r="V25" s="37"/>
      <c r="W25"/>
      <c r="X25"/>
      <c r="Y25"/>
      <c r="AA25"/>
    </row>
    <row r="26" spans="1:27" x14ac:dyDescent="0.3">
      <c r="A26" s="8">
        <v>44514</v>
      </c>
      <c r="B26" s="4">
        <f>_xlfn.ISOWEEKNUM(Tableau3[[#This Row],[Date ]])</f>
        <v>45</v>
      </c>
      <c r="C26" s="7">
        <f>Tableau3[[#This Row],[Date ]]</f>
        <v>44514</v>
      </c>
      <c r="D26" s="4" t="e">
        <f>VLOOKUP(Tableau3[[#This Row],[Mois ]],#REF!,2)</f>
        <v>#REF!</v>
      </c>
      <c r="E26" s="23">
        <v>100</v>
      </c>
      <c r="F26" s="23">
        <v>995996</v>
      </c>
      <c r="G26" s="4">
        <v>995996</v>
      </c>
      <c r="L26" s="4">
        <v>496.15</v>
      </c>
      <c r="O26" s="4"/>
      <c r="R26" s="4"/>
      <c r="S26" s="4"/>
      <c r="U26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995996</v>
      </c>
      <c r="V26" s="37"/>
      <c r="W26"/>
      <c r="X26"/>
      <c r="Y26"/>
      <c r="AA26"/>
    </row>
    <row r="27" spans="1:27" x14ac:dyDescent="0.3">
      <c r="A27" s="8">
        <v>44521</v>
      </c>
      <c r="B27" s="4">
        <f>_xlfn.ISOWEEKNUM(Tableau3[[#This Row],[Date ]])</f>
        <v>46</v>
      </c>
      <c r="C27" s="7">
        <f>Tableau3[[#This Row],[Date ]]</f>
        <v>44521</v>
      </c>
      <c r="D27" s="4" t="e">
        <f>VLOOKUP(Tableau3[[#This Row],[Mois ]],#REF!,2)</f>
        <v>#REF!</v>
      </c>
      <c r="E27" s="23">
        <v>100</v>
      </c>
      <c r="F27" s="23">
        <v>1264746</v>
      </c>
      <c r="G27" s="4">
        <v>1264746</v>
      </c>
      <c r="L27" s="4">
        <v>549.08000000000004</v>
      </c>
      <c r="O27" s="4"/>
      <c r="R27" s="4"/>
      <c r="S27" s="4"/>
      <c r="U27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1264746</v>
      </c>
      <c r="V27" s="37"/>
      <c r="W27"/>
      <c r="X27"/>
      <c r="Y27"/>
      <c r="AA27"/>
    </row>
    <row r="28" spans="1:27" x14ac:dyDescent="0.3">
      <c r="A28" s="8">
        <v>44528</v>
      </c>
      <c r="B28" s="4">
        <f>_xlfn.ISOWEEKNUM(Tableau3[[#This Row],[Date ]])</f>
        <v>47</v>
      </c>
      <c r="C28" s="7">
        <f>Tableau3[[#This Row],[Date ]]</f>
        <v>44528</v>
      </c>
      <c r="D28" s="4" t="e">
        <f>VLOOKUP(Tableau3[[#This Row],[Mois ]],#REF!,2)</f>
        <v>#REF!</v>
      </c>
      <c r="E28" s="23">
        <v>100</v>
      </c>
      <c r="F28" s="23">
        <v>1285874</v>
      </c>
      <c r="G28" s="4">
        <v>1285874</v>
      </c>
      <c r="L28" s="4">
        <v>510</v>
      </c>
      <c r="O28" s="4"/>
      <c r="R28" s="4"/>
      <c r="S28" s="4"/>
      <c r="U28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1285874</v>
      </c>
      <c r="V28" s="37"/>
      <c r="W28"/>
      <c r="X28"/>
      <c r="Y28"/>
      <c r="AA28"/>
    </row>
    <row r="29" spans="1:27" ht="15" thickBot="1" x14ac:dyDescent="0.35">
      <c r="A29" s="8">
        <v>44535</v>
      </c>
      <c r="B29" s="4">
        <f>_xlfn.ISOWEEKNUM(Tableau3[[#This Row],[Date ]])</f>
        <v>48</v>
      </c>
      <c r="C29" s="7">
        <f>Tableau3[[#This Row],[Date ]]</f>
        <v>44535</v>
      </c>
      <c r="D29" s="4" t="e">
        <f>VLOOKUP(Tableau3[[#This Row],[Mois ]],#REF!,2)</f>
        <v>#REF!</v>
      </c>
      <c r="E29" s="23">
        <v>100</v>
      </c>
      <c r="F29" s="23">
        <v>1287460</v>
      </c>
      <c r="G29" s="4">
        <v>1287460</v>
      </c>
      <c r="L29" s="4">
        <v>667</v>
      </c>
      <c r="O29" s="4"/>
      <c r="R29" s="4"/>
      <c r="S29" s="4"/>
      <c r="U29" s="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1287460</v>
      </c>
      <c r="V29" s="37"/>
      <c r="W29"/>
      <c r="X29"/>
      <c r="Y29"/>
      <c r="AA29"/>
    </row>
    <row r="30" spans="1:27" s="1" customFormat="1" x14ac:dyDescent="0.3">
      <c r="A30" s="11">
        <v>44536</v>
      </c>
      <c r="B30" s="12">
        <f>_xlfn.ISOWEEKNUM(Tableau3[[#This Row],[Date ]])</f>
        <v>49</v>
      </c>
      <c r="C30" s="13">
        <f>Tableau3[[#This Row],[Date ]]</f>
        <v>44536</v>
      </c>
      <c r="D30" s="14" t="e">
        <f>VLOOKUP(Tableau3[[#This Row],[Mois ]],#REF!,2)</f>
        <v>#REF!</v>
      </c>
      <c r="E30" s="23">
        <v>100</v>
      </c>
      <c r="F30" s="25">
        <v>272780</v>
      </c>
      <c r="G30" s="12">
        <v>808.9</v>
      </c>
      <c r="H30" s="12">
        <v>0.8</v>
      </c>
      <c r="I30" s="12">
        <v>0</v>
      </c>
      <c r="J30" s="12">
        <v>53.4</v>
      </c>
      <c r="K30" s="12">
        <v>90.2</v>
      </c>
      <c r="L30" s="12">
        <v>143.52000000000001</v>
      </c>
      <c r="M30" s="12">
        <v>63</v>
      </c>
      <c r="N30" s="12">
        <v>25.8</v>
      </c>
      <c r="O30" s="12">
        <v>0</v>
      </c>
      <c r="P30" s="12">
        <v>31</v>
      </c>
      <c r="Q30" s="12">
        <v>81.349999999999994</v>
      </c>
      <c r="R30" s="12"/>
      <c r="S30" s="12"/>
      <c r="T30" s="12"/>
      <c r="U30" s="14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463.35</v>
      </c>
      <c r="V30" s="38"/>
    </row>
    <row r="31" spans="1:27" s="2" customFormat="1" x14ac:dyDescent="0.3">
      <c r="A31" s="15">
        <v>44537</v>
      </c>
      <c r="B31" s="16">
        <f>_xlfn.ISOWEEKNUM(Tableau3[[#This Row],[Date ]])</f>
        <v>49</v>
      </c>
      <c r="C31" s="17">
        <f>Tableau3[[#This Row],[Date ]]</f>
        <v>44537</v>
      </c>
      <c r="D31" s="18" t="e">
        <f>VLOOKUP(Tableau3[[#This Row],[Mois ]],#REF!,2)</f>
        <v>#REF!</v>
      </c>
      <c r="E31" s="23">
        <v>100</v>
      </c>
      <c r="F31" s="26">
        <v>263720</v>
      </c>
      <c r="G31" s="16">
        <v>894.8</v>
      </c>
      <c r="H31" s="16">
        <v>0.3</v>
      </c>
      <c r="I31" s="16">
        <v>0.1</v>
      </c>
      <c r="J31" s="16">
        <v>48.4</v>
      </c>
      <c r="K31" s="16">
        <v>90.2</v>
      </c>
      <c r="L31" s="16">
        <v>138.57</v>
      </c>
      <c r="M31" s="16">
        <v>59.8</v>
      </c>
      <c r="N31" s="16">
        <v>23.1</v>
      </c>
      <c r="O31" s="16">
        <v>0</v>
      </c>
      <c r="P31" s="16">
        <v>24.5</v>
      </c>
      <c r="Q31" s="16">
        <v>143.04</v>
      </c>
      <c r="R31" s="16">
        <v>93</v>
      </c>
      <c r="S31" s="16"/>
      <c r="T31" s="16"/>
      <c r="U31" s="18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412.36</v>
      </c>
      <c r="V31" s="39"/>
    </row>
    <row r="32" spans="1:27" s="2" customFormat="1" x14ac:dyDescent="0.3">
      <c r="A32" s="15">
        <v>44538</v>
      </c>
      <c r="B32" s="16">
        <f>_xlfn.ISOWEEKNUM(Tableau3[[#This Row],[Date ]])</f>
        <v>49</v>
      </c>
      <c r="C32" s="17">
        <f>Tableau3[[#This Row],[Date ]]</f>
        <v>44538</v>
      </c>
      <c r="D32" s="18" t="e">
        <f>VLOOKUP(Tableau3[[#This Row],[Mois ]],#REF!,2)</f>
        <v>#REF!</v>
      </c>
      <c r="E32" s="23">
        <v>100</v>
      </c>
      <c r="F32" s="26">
        <v>125220</v>
      </c>
      <c r="G32" s="16">
        <v>561.5</v>
      </c>
      <c r="H32" s="16">
        <v>0.4</v>
      </c>
      <c r="I32" s="16">
        <v>0</v>
      </c>
      <c r="J32" s="16">
        <v>23.7</v>
      </c>
      <c r="K32" s="16">
        <v>41.4</v>
      </c>
      <c r="L32" s="16">
        <v>65.150000000000006</v>
      </c>
      <c r="M32" s="16">
        <v>29.3</v>
      </c>
      <c r="N32" s="16">
        <v>22.1</v>
      </c>
      <c r="O32" s="16">
        <v>10.6</v>
      </c>
      <c r="P32" s="16">
        <v>19.5</v>
      </c>
      <c r="Q32" s="16">
        <v>157.71</v>
      </c>
      <c r="R32" s="16">
        <v>90</v>
      </c>
      <c r="S32" s="16"/>
      <c r="T32" s="16"/>
      <c r="U32" s="18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166.78999999999996</v>
      </c>
      <c r="V32" s="39"/>
    </row>
    <row r="33" spans="1:27" s="2" customFormat="1" x14ac:dyDescent="0.3">
      <c r="A33" s="15">
        <v>44539</v>
      </c>
      <c r="B33" s="16">
        <f>_xlfn.ISOWEEKNUM(Tableau3[[#This Row],[Date ]])</f>
        <v>49</v>
      </c>
      <c r="C33" s="17">
        <f>Tableau3[[#This Row],[Date ]]</f>
        <v>44539</v>
      </c>
      <c r="D33" s="18" t="e">
        <f>VLOOKUP(Tableau3[[#This Row],[Mois ]],#REF!,2)</f>
        <v>#REF!</v>
      </c>
      <c r="E33" s="23">
        <v>100</v>
      </c>
      <c r="F33" s="26">
        <v>255114</v>
      </c>
      <c r="G33" s="16">
        <v>905.6</v>
      </c>
      <c r="H33" s="16">
        <v>0.4</v>
      </c>
      <c r="I33" s="16">
        <v>0.1</v>
      </c>
      <c r="J33" s="16">
        <v>45.4</v>
      </c>
      <c r="K33" s="16">
        <v>84.4</v>
      </c>
      <c r="L33" s="16">
        <v>129.77000000000001</v>
      </c>
      <c r="M33" s="16">
        <v>59.8</v>
      </c>
      <c r="N33" s="16">
        <v>21</v>
      </c>
      <c r="O33" s="16">
        <v>11.5</v>
      </c>
      <c r="P33" s="16">
        <v>30</v>
      </c>
      <c r="Q33" s="16">
        <v>118.24</v>
      </c>
      <c r="R33" s="16">
        <v>75</v>
      </c>
      <c r="S33" s="16"/>
      <c r="T33" s="16"/>
      <c r="U33" s="18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459.76</v>
      </c>
      <c r="V33" s="39"/>
    </row>
    <row r="34" spans="1:27" s="2" customFormat="1" x14ac:dyDescent="0.3">
      <c r="A34" s="15">
        <v>44540</v>
      </c>
      <c r="B34" s="16">
        <f>_xlfn.ISOWEEKNUM(Tableau3[[#This Row],[Date ]])</f>
        <v>49</v>
      </c>
      <c r="C34" s="17">
        <f>Tableau3[[#This Row],[Date ]]</f>
        <v>44540</v>
      </c>
      <c r="D34" s="18" t="e">
        <f>VLOOKUP(Tableau3[[#This Row],[Mois ]],#REF!,2)</f>
        <v>#REF!</v>
      </c>
      <c r="E34" s="23">
        <v>100</v>
      </c>
      <c r="F34" s="26">
        <v>231500</v>
      </c>
      <c r="G34" s="16">
        <v>852.2</v>
      </c>
      <c r="H34" s="16">
        <v>0.1</v>
      </c>
      <c r="I34" s="16">
        <v>0.1</v>
      </c>
      <c r="J34" s="16">
        <v>45.5</v>
      </c>
      <c r="K34" s="16">
        <v>79.400000000000006</v>
      </c>
      <c r="L34" s="16">
        <v>124.89</v>
      </c>
      <c r="M34" s="16">
        <v>53.8</v>
      </c>
      <c r="N34" s="16">
        <v>21.9</v>
      </c>
      <c r="O34" s="16">
        <v>9.5</v>
      </c>
      <c r="P34" s="16">
        <v>19.5</v>
      </c>
      <c r="Q34" s="16">
        <v>107.89</v>
      </c>
      <c r="R34" s="16">
        <v>85</v>
      </c>
      <c r="S34" s="16"/>
      <c r="T34" s="16"/>
      <c r="U34" s="18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429.51000000000005</v>
      </c>
      <c r="V34" s="39"/>
    </row>
    <row r="35" spans="1:27" s="2" customFormat="1" x14ac:dyDescent="0.3">
      <c r="A35" s="15">
        <v>44541</v>
      </c>
      <c r="B35" s="16">
        <f>_xlfn.ISOWEEKNUM(Tableau3[[#This Row],[Date ]])</f>
        <v>49</v>
      </c>
      <c r="C35" s="17">
        <f>Tableau3[[#This Row],[Date ]]</f>
        <v>44541</v>
      </c>
      <c r="D35" s="18" t="e">
        <f>VLOOKUP(Tableau3[[#This Row],[Mois ]],#REF!,2)</f>
        <v>#REF!</v>
      </c>
      <c r="E35" s="23">
        <v>100</v>
      </c>
      <c r="F35" s="26">
        <v>0</v>
      </c>
      <c r="G35" s="16">
        <v>131.30000000000001</v>
      </c>
      <c r="H35" s="16">
        <v>0</v>
      </c>
      <c r="I35" s="16">
        <v>0</v>
      </c>
      <c r="J35" s="16">
        <v>0.01</v>
      </c>
      <c r="K35" s="16">
        <v>0</v>
      </c>
      <c r="L35" s="16">
        <v>0.1</v>
      </c>
      <c r="M35" s="16">
        <v>0</v>
      </c>
      <c r="N35" s="16">
        <v>0.7</v>
      </c>
      <c r="O35" s="16">
        <v>11.1</v>
      </c>
      <c r="P35" s="16">
        <v>0.5</v>
      </c>
      <c r="Q35" s="16">
        <v>62.91</v>
      </c>
      <c r="R35" s="16">
        <v>0</v>
      </c>
      <c r="S35" s="16"/>
      <c r="T35" s="16"/>
      <c r="U35" s="18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56.080000000000013</v>
      </c>
      <c r="V35" s="39"/>
    </row>
    <row r="36" spans="1:27" s="3" customFormat="1" ht="15" thickBot="1" x14ac:dyDescent="0.35">
      <c r="A36" s="19">
        <v>44542</v>
      </c>
      <c r="B36" s="20">
        <f>_xlfn.ISOWEEKNUM(Tableau3[[#This Row],[Date ]])</f>
        <v>49</v>
      </c>
      <c r="C36" s="21">
        <f>Tableau3[[#This Row],[Date ]]</f>
        <v>44542</v>
      </c>
      <c r="D36" s="22" t="e">
        <f>VLOOKUP(Tableau3[[#This Row],[Mois ]],#REF!,2)</f>
        <v>#REF!</v>
      </c>
      <c r="E36" s="23">
        <v>100</v>
      </c>
      <c r="F36" s="27">
        <v>0</v>
      </c>
      <c r="G36" s="20">
        <v>22.8</v>
      </c>
      <c r="H36" s="20">
        <v>0.1</v>
      </c>
      <c r="I36" s="20">
        <v>0.2</v>
      </c>
      <c r="J36" s="20">
        <v>0</v>
      </c>
      <c r="K36" s="20">
        <v>0</v>
      </c>
      <c r="L36" s="20">
        <v>0</v>
      </c>
      <c r="M36" s="20">
        <v>0</v>
      </c>
      <c r="N36" s="20">
        <v>0.1</v>
      </c>
      <c r="O36" s="20">
        <v>0.9</v>
      </c>
      <c r="P36" s="20">
        <v>0</v>
      </c>
      <c r="Q36" s="20">
        <v>6.69</v>
      </c>
      <c r="R36" s="20">
        <v>0</v>
      </c>
      <c r="S36" s="20"/>
      <c r="T36" s="20"/>
      <c r="U36" s="22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14.81</v>
      </c>
      <c r="V36" s="40"/>
    </row>
    <row r="37" spans="1:27" x14ac:dyDescent="0.3">
      <c r="A37" s="29">
        <v>44543</v>
      </c>
      <c r="B37" s="4">
        <f>_xlfn.ISOWEEKNUM(Tableau3[[#This Row],[Date ]])</f>
        <v>50</v>
      </c>
      <c r="C37" s="7">
        <f>Tableau3[[#This Row],[Date ]]</f>
        <v>44543</v>
      </c>
      <c r="D37" s="28" t="e">
        <f>VLOOKUP(Tableau3[[#This Row],[Mois ]],#REF!,2)</f>
        <v>#REF!</v>
      </c>
      <c r="L37" s="28">
        <f>Tableau3[[#This Row],[comp4]]+Tableau3[[#This Row],[comp3]]</f>
        <v>0</v>
      </c>
      <c r="O37" s="4"/>
      <c r="R37" s="4"/>
      <c r="S37" s="4"/>
      <c r="U37" s="28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0</v>
      </c>
      <c r="V37" s="37"/>
      <c r="W37"/>
      <c r="X37"/>
      <c r="Y37"/>
      <c r="AA37"/>
    </row>
    <row r="38" spans="1:27" x14ac:dyDescent="0.3">
      <c r="A38" s="29"/>
      <c r="B38" s="16"/>
      <c r="C38" s="17"/>
      <c r="D38" s="18"/>
      <c r="E38" s="26"/>
      <c r="F38" s="26"/>
      <c r="G38" s="16"/>
      <c r="H38" s="16"/>
      <c r="I38" s="16"/>
      <c r="J38" s="16"/>
      <c r="K38" s="16"/>
      <c r="L38" s="18">
        <f>Tableau3[[#This Row],[comp4]]+Tableau3[[#This Row],[comp3]]</f>
        <v>0</v>
      </c>
      <c r="M38" s="16"/>
      <c r="N38" s="16"/>
      <c r="O38" s="16"/>
      <c r="P38" s="16"/>
      <c r="Q38" s="16"/>
      <c r="R38" s="16"/>
      <c r="S38" s="16"/>
      <c r="T38" s="18"/>
      <c r="U38" s="18">
        <f>Tableau3[[#This Row],[Consomation Totale]]-(Tableau3[[#This Row],[comp1]]+Tableau3[[#This Row],[comp2]]+Tableau3[[#This Row],[comp3]]+Tableau3[[#This Row],[comp4]]+Tableau3[[#This Row],[comp6]]+Tableau3[[#This Row],[comp9]]+Tableau3[[#This Row],[comp7]]+Tableau3[[#This Row],[comp8]]+Tableau3[[#This Row],[comp11]]+Tableau3[[#This Row],[comp10]])</f>
        <v>0</v>
      </c>
      <c r="V38" s="3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Pinel</dc:creator>
  <cp:lastModifiedBy>Ahmed LACHHEB</cp:lastModifiedBy>
  <dcterms:created xsi:type="dcterms:W3CDTF">2021-07-08T16:10:28Z</dcterms:created>
  <dcterms:modified xsi:type="dcterms:W3CDTF">2021-12-23T15:24:36Z</dcterms:modified>
</cp:coreProperties>
</file>