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FH\"/>
    </mc:Choice>
  </mc:AlternateContent>
  <xr:revisionPtr revIDLastSave="0" documentId="13_ncr:1_{92F9E82C-81C0-4366-A27B-BCA4A159CB89}" xr6:coauthVersionLast="45" xr6:coauthVersionMax="45" xr10:uidLastSave="{00000000-0000-0000-0000-000000000000}"/>
  <bookViews>
    <workbookView xWindow="-120" yWindow="330" windowWidth="29040" windowHeight="15990" tabRatio="715" activeTab="2" xr2:uid="{00000000-000D-0000-FFFF-FFFF00000000}"/>
  </bookViews>
  <sheets>
    <sheet name="S01" sheetId="157" r:id="rId1"/>
    <sheet name="S02" sheetId="337" r:id="rId2"/>
    <sheet name="S03" sheetId="343" r:id="rId3"/>
    <sheet name="PROJETS" sheetId="12" r:id="rId4"/>
    <sheet name="HORS-PROJETS" sheetId="331" r:id="rId5"/>
    <sheet name="AIDE" sheetId="342" r:id="rId6"/>
    <sheet name="CONFIG" sheetId="66" r:id="rId7"/>
  </sheets>
  <definedNames>
    <definedName name="_xlnm._FilterDatabase" localSheetId="4" hidden="1">'HORS-PROJETS'!$A$1:$D$1</definedName>
    <definedName name="_xlnm._FilterDatabase" localSheetId="3" hidden="1">PROJETS!$A$1:$D$1</definedName>
    <definedName name="désignationHP">OFFSET('HORS-PROJETS'!$A$2,,,COUNTIF('HORS-PROJETS'!$A:$A,"&gt;&lt;")-1)</definedName>
    <definedName name="désignationP">OFFSET(PROJETS!$B$2,,,COUNTIF(PROJETS!$B:$B,"&gt;&lt;")-1)</definedName>
    <definedName name="Liste_Affaire">OFFSET(PROJETS!$B1048569:$C1048569,,,ROWS(désignationP))</definedName>
    <definedName name="Liste_HProjets">OFFSET(CONFIG!$H$2,,,COUNTIF(CONFIG!$H:$H,"&gt;&lt;")-1)</definedName>
    <definedName name="Liste_Projets">OFFSET(CONFIG!$F$2,,,COUNTIF(CONFIG!$F:$F,"&gt;&lt;")-1)</definedName>
    <definedName name="statutHP">OFFSET(désignationHP,,2)</definedName>
    <definedName name="StatutP">OFFSET(désignationP,,2)</definedName>
    <definedName name="_xlnm.Print_Area" localSheetId="0">'S01'!$A$1:$M$58</definedName>
    <definedName name="_xlnm.Print_Area" localSheetId="1">'S02'!$A$1:$M$58</definedName>
    <definedName name="_xlnm.Print_Area" localSheetId="2">'S03'!$A$1:$M$58</definedName>
  </definedNames>
  <calcPr calcId="191029"/>
</workbook>
</file>

<file path=xl/calcChain.xml><?xml version="1.0" encoding="utf-8"?>
<calcChain xmlns="http://schemas.openxmlformats.org/spreadsheetml/2006/main">
  <c r="L46" i="343" l="1"/>
  <c r="K46" i="343"/>
  <c r="J46" i="343"/>
  <c r="I46" i="343"/>
  <c r="H46" i="343"/>
  <c r="G46" i="343"/>
  <c r="F46" i="343"/>
  <c r="M46" i="343" s="1"/>
  <c r="M44" i="343"/>
  <c r="M43" i="343"/>
  <c r="M42" i="343"/>
  <c r="M41" i="343"/>
  <c r="Q44" i="343" s="1"/>
  <c r="M40" i="343"/>
  <c r="M39" i="343"/>
  <c r="M38" i="343"/>
  <c r="M37" i="343"/>
  <c r="M36" i="343"/>
  <c r="M35" i="343"/>
  <c r="M34" i="343"/>
  <c r="M33" i="343"/>
  <c r="M32" i="343"/>
  <c r="M31" i="343"/>
  <c r="M30" i="343"/>
  <c r="M29" i="343"/>
  <c r="M28" i="343"/>
  <c r="M27" i="343"/>
  <c r="M26" i="343"/>
  <c r="M25" i="343"/>
  <c r="M24" i="343"/>
  <c r="M23" i="343"/>
  <c r="C23" i="343"/>
  <c r="M22" i="343"/>
  <c r="C22" i="343"/>
  <c r="M21" i="343"/>
  <c r="C21" i="343"/>
  <c r="M20" i="343"/>
  <c r="C20" i="343"/>
  <c r="M19" i="343"/>
  <c r="C19" i="343"/>
  <c r="M18" i="343"/>
  <c r="C18" i="343"/>
  <c r="M17" i="343"/>
  <c r="C17" i="343"/>
  <c r="M16" i="343"/>
  <c r="C16" i="343"/>
  <c r="M15" i="343"/>
  <c r="P44" i="343" s="1"/>
  <c r="C15" i="343"/>
  <c r="M13" i="343"/>
  <c r="M12" i="343"/>
  <c r="M11" i="343"/>
  <c r="M10" i="343"/>
  <c r="M9" i="343"/>
  <c r="M8" i="343"/>
  <c r="G6" i="343"/>
  <c r="H6" i="343" s="1"/>
  <c r="I6" i="343" s="1"/>
  <c r="J6" i="343" s="1"/>
  <c r="K6" i="343" s="1"/>
  <c r="L6" i="343" s="1"/>
  <c r="K4" i="343"/>
  <c r="F4" i="343"/>
  <c r="C4" i="343"/>
  <c r="K3" i="343"/>
  <c r="F3" i="343"/>
  <c r="C3" i="343"/>
  <c r="K4" i="337" l="1"/>
  <c r="K3" i="337"/>
  <c r="F4" i="337"/>
  <c r="F3" i="337"/>
  <c r="C4" i="337"/>
  <c r="C3" i="337"/>
  <c r="C18" i="337" l="1"/>
  <c r="M28" i="337"/>
  <c r="M18" i="337"/>
  <c r="G46" i="157" l="1"/>
  <c r="C20" i="157"/>
  <c r="M20" i="157"/>
  <c r="M28" i="157"/>
  <c r="M27" i="157"/>
  <c r="C20" i="337" l="1"/>
  <c r="M42" i="337"/>
  <c r="M31" i="337"/>
  <c r="M20" i="337"/>
  <c r="C21" i="157"/>
  <c r="M42" i="157"/>
  <c r="M35" i="157"/>
  <c r="M21" i="157"/>
  <c r="H33" i="66" l="1" a="1"/>
  <c r="H33" i="66" s="1"/>
  <c r="H3" i="66" a="1"/>
  <c r="H3" i="66" s="1"/>
  <c r="H4" i="66" a="1"/>
  <c r="H4" i="66" s="1"/>
  <c r="H5" i="66" a="1"/>
  <c r="H5" i="66" s="1"/>
  <c r="H6" i="66" a="1"/>
  <c r="H6" i="66" s="1"/>
  <c r="H7" i="66" a="1"/>
  <c r="H7" i="66" s="1"/>
  <c r="H8" i="66" a="1"/>
  <c r="H8" i="66" s="1"/>
  <c r="H9" i="66" a="1"/>
  <c r="H9" i="66" s="1"/>
  <c r="H10" i="66" a="1"/>
  <c r="H10" i="66" s="1"/>
  <c r="H11" i="66" a="1"/>
  <c r="H11" i="66" s="1"/>
  <c r="H12" i="66" a="1"/>
  <c r="H12" i="66" s="1"/>
  <c r="H13" i="66" a="1"/>
  <c r="H13" i="66" s="1"/>
  <c r="H14" i="66" a="1"/>
  <c r="H14" i="66" s="1"/>
  <c r="H15" i="66" a="1"/>
  <c r="H15" i="66" s="1"/>
  <c r="H16" i="66" a="1"/>
  <c r="H16" i="66" s="1"/>
  <c r="H17" i="66" a="1"/>
  <c r="H17" i="66" s="1"/>
  <c r="H18" i="66" a="1"/>
  <c r="H18" i="66" s="1"/>
  <c r="H19" i="66" a="1"/>
  <c r="H19" i="66" s="1"/>
  <c r="H20" i="66" a="1"/>
  <c r="H20" i="66" s="1"/>
  <c r="H21" i="66" a="1"/>
  <c r="H21" i="66" s="1"/>
  <c r="H22" i="66" a="1"/>
  <c r="H22" i="66" s="1"/>
  <c r="H23" i="66" a="1"/>
  <c r="H23" i="66" s="1"/>
  <c r="H24" i="66" a="1"/>
  <c r="H24" i="66" s="1"/>
  <c r="H25" i="66" a="1"/>
  <c r="H25" i="66" s="1"/>
  <c r="H26" i="66" a="1"/>
  <c r="H26" i="66" s="1"/>
  <c r="H27" i="66" a="1"/>
  <c r="H27" i="66" s="1"/>
  <c r="H28" i="66" a="1"/>
  <c r="H28" i="66" s="1"/>
  <c r="H29" i="66" a="1"/>
  <c r="H29" i="66" s="1"/>
  <c r="H30" i="66" a="1"/>
  <c r="H30" i="66" s="1"/>
  <c r="H31" i="66" a="1"/>
  <c r="H31" i="66" s="1"/>
  <c r="H32" i="66" a="1"/>
  <c r="H32" i="66" s="1"/>
  <c r="H34" i="66" a="1"/>
  <c r="H34" i="66" s="1"/>
  <c r="H35" i="66" a="1"/>
  <c r="H35" i="66" s="1"/>
  <c r="H36" i="66" a="1"/>
  <c r="H36" i="66" s="1"/>
  <c r="H37" i="66" a="1"/>
  <c r="H37" i="66" s="1"/>
  <c r="H38" i="66" a="1"/>
  <c r="H38" i="66" s="1"/>
  <c r="H39" i="66" a="1"/>
  <c r="H39" i="66" s="1"/>
  <c r="H40" i="66" a="1"/>
  <c r="H40" i="66" s="1"/>
  <c r="H41" i="66" a="1"/>
  <c r="H41" i="66" s="1"/>
  <c r="H2" i="66" a="1"/>
  <c r="H2" i="66" s="1"/>
  <c r="F4" i="66" a="1"/>
  <c r="F4" i="66" s="1"/>
  <c r="F5" i="66" a="1"/>
  <c r="F5" i="66" s="1"/>
  <c r="F6" i="66" a="1"/>
  <c r="F6" i="66" s="1"/>
  <c r="F7" i="66" a="1"/>
  <c r="F7" i="66" s="1"/>
  <c r="F8" i="66" a="1"/>
  <c r="F8" i="66" s="1"/>
  <c r="F9" i="66" a="1"/>
  <c r="F9" i="66" s="1"/>
  <c r="F10" i="66" a="1"/>
  <c r="F10" i="66" s="1"/>
  <c r="F11" i="66" a="1"/>
  <c r="F11" i="66" s="1"/>
  <c r="F12" i="66" a="1"/>
  <c r="F12" i="66" s="1"/>
  <c r="F13" i="66" a="1"/>
  <c r="F13" i="66" s="1"/>
  <c r="F14" i="66" a="1"/>
  <c r="F14" i="66" s="1"/>
  <c r="F15" i="66" a="1"/>
  <c r="F15" i="66" s="1"/>
  <c r="F16" i="66" a="1"/>
  <c r="F16" i="66" s="1"/>
  <c r="F17" i="66" a="1"/>
  <c r="F17" i="66" s="1"/>
  <c r="F18" i="66" a="1"/>
  <c r="F18" i="66" s="1"/>
  <c r="F19" i="66" a="1"/>
  <c r="F19" i="66" s="1"/>
  <c r="F20" i="66" a="1"/>
  <c r="F20" i="66" s="1"/>
  <c r="F21" i="66" a="1"/>
  <c r="F21" i="66" s="1"/>
  <c r="F22" i="66" a="1"/>
  <c r="F22" i="66" s="1"/>
  <c r="F23" i="66" a="1"/>
  <c r="F23" i="66" s="1"/>
  <c r="F24" i="66" a="1"/>
  <c r="F24" i="66" s="1"/>
  <c r="F25" i="66" a="1"/>
  <c r="F25" i="66" s="1"/>
  <c r="F26" i="66" a="1"/>
  <c r="F26" i="66" s="1"/>
  <c r="F27" i="66" a="1"/>
  <c r="F27" i="66" s="1"/>
  <c r="F28" i="66" a="1"/>
  <c r="F28" i="66" s="1"/>
  <c r="F29" i="66" a="1"/>
  <c r="F29" i="66" s="1"/>
  <c r="F30" i="66" a="1"/>
  <c r="F30" i="66" s="1"/>
  <c r="F31" i="66" a="1"/>
  <c r="F31" i="66" s="1"/>
  <c r="F32" i="66" a="1"/>
  <c r="F32" i="66" s="1"/>
  <c r="F33" i="66" a="1"/>
  <c r="F33" i="66" s="1"/>
  <c r="F34" i="66" a="1"/>
  <c r="F34" i="66" s="1"/>
  <c r="F35" i="66" a="1"/>
  <c r="F35" i="66" s="1"/>
  <c r="F36" i="66" a="1"/>
  <c r="F36" i="66" s="1"/>
  <c r="F37" i="66" a="1"/>
  <c r="F37" i="66" s="1"/>
  <c r="F38" i="66" a="1"/>
  <c r="F38" i="66" s="1"/>
  <c r="F39" i="66" a="1"/>
  <c r="F39" i="66" s="1"/>
  <c r="F40" i="66" a="1"/>
  <c r="F40" i="66" s="1"/>
  <c r="F41" i="66" a="1"/>
  <c r="F41" i="66" s="1"/>
  <c r="F42" i="66" a="1"/>
  <c r="F42" i="66" s="1"/>
  <c r="F43" i="66" a="1"/>
  <c r="F43" i="66" s="1"/>
  <c r="F44" i="66" a="1"/>
  <c r="F44" i="66" s="1"/>
  <c r="F45" i="66" a="1"/>
  <c r="F45" i="66" s="1"/>
  <c r="F46" i="66" a="1"/>
  <c r="F46" i="66" s="1"/>
  <c r="F47" i="66" a="1"/>
  <c r="F47" i="66" s="1"/>
  <c r="F48" i="66" a="1"/>
  <c r="F48" i="66" s="1"/>
  <c r="F49" i="66" a="1"/>
  <c r="F49" i="66" s="1"/>
  <c r="F50" i="66" a="1"/>
  <c r="F50" i="66" s="1"/>
  <c r="F51" i="66" a="1"/>
  <c r="F51" i="66" s="1"/>
  <c r="F52" i="66" a="1"/>
  <c r="F52" i="66" s="1"/>
  <c r="F53" i="66" a="1"/>
  <c r="F53" i="66" s="1"/>
  <c r="F54" i="66" a="1"/>
  <c r="F54" i="66" s="1"/>
  <c r="F2" i="66" a="1"/>
  <c r="F2" i="66" s="1"/>
  <c r="F3" i="66" a="1"/>
  <c r="F3" i="66" s="1"/>
  <c r="L46" i="337" l="1"/>
  <c r="K46" i="337"/>
  <c r="J46" i="337"/>
  <c r="I46" i="337"/>
  <c r="H46" i="337"/>
  <c r="G46" i="337"/>
  <c r="F46" i="337"/>
  <c r="M44" i="337"/>
  <c r="M43" i="337"/>
  <c r="M41" i="337"/>
  <c r="Q44" i="337" s="1"/>
  <c r="M40" i="337"/>
  <c r="M39" i="337"/>
  <c r="M38" i="337"/>
  <c r="M37" i="337"/>
  <c r="M36" i="337"/>
  <c r="M35" i="337"/>
  <c r="M34" i="337"/>
  <c r="M33" i="337"/>
  <c r="M32" i="337"/>
  <c r="M30" i="337"/>
  <c r="M29" i="337"/>
  <c r="M27" i="337"/>
  <c r="M26" i="337"/>
  <c r="M25" i="337"/>
  <c r="M24" i="337"/>
  <c r="M23" i="337"/>
  <c r="C23" i="337"/>
  <c r="M22" i="337"/>
  <c r="C22" i="337"/>
  <c r="M21" i="337"/>
  <c r="C21" i="337"/>
  <c r="M19" i="337"/>
  <c r="C19" i="337"/>
  <c r="M17" i="337"/>
  <c r="C17" i="337"/>
  <c r="M16" i="337"/>
  <c r="C16" i="337"/>
  <c r="M15" i="337"/>
  <c r="C15" i="337"/>
  <c r="M13" i="337"/>
  <c r="M12" i="337"/>
  <c r="M11" i="337"/>
  <c r="M10" i="337"/>
  <c r="M9" i="337"/>
  <c r="M8" i="337"/>
  <c r="G6" i="337"/>
  <c r="H6" i="337" s="1"/>
  <c r="I6" i="337" s="1"/>
  <c r="J6" i="337" s="1"/>
  <c r="K6" i="337" s="1"/>
  <c r="L6" i="337" s="1"/>
  <c r="C3" i="157"/>
  <c r="P44" i="337" l="1"/>
  <c r="M46" i="337"/>
  <c r="C4" i="157"/>
  <c r="C23" i="157" l="1"/>
  <c r="C22" i="157"/>
  <c r="C19" i="157"/>
  <c r="C18" i="157"/>
  <c r="C17" i="157"/>
  <c r="C16" i="157"/>
  <c r="C15" i="157"/>
  <c r="L46" i="157" l="1"/>
  <c r="K46" i="157"/>
  <c r="J46" i="157"/>
  <c r="I46" i="157"/>
  <c r="H46" i="157"/>
  <c r="F46" i="157"/>
  <c r="M44" i="157"/>
  <c r="M43" i="157"/>
  <c r="M41" i="157"/>
  <c r="Q44" i="157" s="1"/>
  <c r="M40" i="157"/>
  <c r="M39" i="157"/>
  <c r="M38" i="157"/>
  <c r="M37" i="157"/>
  <c r="M36" i="157"/>
  <c r="M34" i="157"/>
  <c r="M33" i="157"/>
  <c r="M32" i="157"/>
  <c r="M31" i="157"/>
  <c r="M30" i="157"/>
  <c r="M29" i="157"/>
  <c r="M26" i="157"/>
  <c r="M25" i="157"/>
  <c r="M24" i="157"/>
  <c r="M23" i="157"/>
  <c r="M22" i="157"/>
  <c r="M19" i="157"/>
  <c r="M18" i="157"/>
  <c r="M17" i="157"/>
  <c r="M16" i="157"/>
  <c r="M15" i="157"/>
  <c r="M13" i="157"/>
  <c r="M12" i="157"/>
  <c r="M11" i="157"/>
  <c r="M10" i="157"/>
  <c r="M9" i="157"/>
  <c r="M8" i="157"/>
  <c r="G6" i="157"/>
  <c r="H6" i="157" s="1"/>
  <c r="I6" i="157" s="1"/>
  <c r="J6" i="157" s="1"/>
  <c r="K6" i="157" s="1"/>
  <c r="L6" i="157" s="1"/>
  <c r="M46" i="157" l="1"/>
  <c r="P44" i="157"/>
  <c r="R44" i="157" s="1"/>
  <c r="O44" i="337"/>
  <c r="R44" i="337" l="1"/>
  <c r="O44" i="343"/>
  <c r="R44" i="343" l="1"/>
</calcChain>
</file>

<file path=xl/sharedStrings.xml><?xml version="1.0" encoding="utf-8"?>
<sst xmlns="http://schemas.openxmlformats.org/spreadsheetml/2006/main" count="462" uniqueCount="293">
  <si>
    <t>FICHE DE RELEVE D'HEURES</t>
  </si>
  <si>
    <t>Affectation ou Client</t>
  </si>
  <si>
    <t>Libellé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</si>
  <si>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</si>
  <si>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</si>
  <si>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</si>
  <si>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</si>
  <si>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</si>
  <si>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</si>
  <si>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</si>
  <si>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</si>
  <si>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Déplacements</t>
  </si>
  <si>
    <t>Trajet</t>
  </si>
  <si>
    <t>Client</t>
  </si>
  <si>
    <t>RTT</t>
  </si>
  <si>
    <t>Solde S-1</t>
  </si>
  <si>
    <t>Acquis</t>
  </si>
  <si>
    <t>Pris</t>
  </si>
  <si>
    <t>Solde</t>
  </si>
  <si>
    <t>TOTAL DES HEURES</t>
  </si>
  <si>
    <t>Observations</t>
  </si>
  <si>
    <t>Zone réservée à la paye</t>
  </si>
  <si>
    <t>V</t>
  </si>
  <si>
    <t>T</t>
  </si>
  <si>
    <t>HN :</t>
  </si>
  <si>
    <t>HS 125 % :</t>
  </si>
  <si>
    <t>HS 150 % :</t>
  </si>
  <si>
    <t>RC :</t>
  </si>
  <si>
    <t>RTT :</t>
  </si>
  <si>
    <t>Visa du responsable :</t>
  </si>
  <si>
    <t>Affaire</t>
  </si>
  <si>
    <t>Semaine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</si>
  <si>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</si>
  <si>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</si>
  <si>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</si>
  <si>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</si>
  <si>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</si>
  <si>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</si>
  <si>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</si>
  <si>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</si>
  <si>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</si>
  <si>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</si>
  <si>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</si>
  <si>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</si>
  <si>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</si>
  <si>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</si>
  <si>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</si>
  <si>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</si>
  <si>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</si>
  <si>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</si>
  <si>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</si>
  <si>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</si>
  <si>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</si>
  <si>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</si>
  <si>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</si>
  <si>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</si>
  <si>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</si>
  <si>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</si>
  <si>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</si>
  <si>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</si>
  <si>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</si>
  <si>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</si>
  <si>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</si>
  <si>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</si>
  <si>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</si>
  <si>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</si>
  <si>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</si>
  <si>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</si>
  <si>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</si>
  <si>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</si>
  <si>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</si>
  <si>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</si>
  <si>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</si>
  <si>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</si>
  <si>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</si>
  <si>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</si>
  <si>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</si>
  <si>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</si>
  <si>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</si>
  <si>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</si>
  <si>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</si>
  <si>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</si>
  <si>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</si>
  <si>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</si>
  <si>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COMMENTAIRES</t>
  </si>
  <si>
    <t>Statut</t>
  </si>
  <si>
    <t>Ordre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</si>
  <si>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</si>
  <si>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</si>
  <si>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</si>
  <si>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</si>
  <si>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</si>
  <si>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</si>
  <si>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</si>
  <si>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</si>
  <si>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</si>
  <si>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</si>
  <si>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AEQP</t>
  </si>
  <si>
    <t>COMMERCIAL</t>
  </si>
  <si>
    <t>CONGES PAYES</t>
  </si>
  <si>
    <t>AUTRES CONGES</t>
  </si>
  <si>
    <t>DIVERS</t>
  </si>
  <si>
    <t>FERIE</t>
  </si>
  <si>
    <t>FORMATION</t>
  </si>
  <si>
    <t>GARANTIE</t>
  </si>
  <si>
    <t>GESTION DE SERVICE</t>
  </si>
  <si>
    <t>MALADIE</t>
  </si>
  <si>
    <t>NORMALISATION</t>
  </si>
  <si>
    <t>QUALITE</t>
  </si>
  <si>
    <t>RECUPERATION</t>
  </si>
  <si>
    <t>SAV</t>
  </si>
  <si>
    <t>INSTALL. MACHINES</t>
  </si>
  <si>
    <t>FOURNISS. / SALONS</t>
  </si>
  <si>
    <t>Code ERP</t>
  </si>
  <si>
    <t>Devis</t>
  </si>
  <si>
    <t>ANNEE  :</t>
  </si>
  <si>
    <t>Projets</t>
  </si>
  <si>
    <t>Hors Projets</t>
  </si>
  <si>
    <t>Absences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</si>
  <si>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</si>
  <si>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</si>
  <si>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</si>
  <si>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</si>
  <si>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</si>
  <si>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</si>
  <si>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</si>
  <si>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</si>
  <si>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</si>
  <si>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</si>
  <si>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</si>
  <si>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</si>
  <si>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</si>
  <si>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</si>
  <si>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</si>
  <si>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</si>
  <si>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</si>
  <si>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</si>
  <si>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</si>
  <si>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</si>
  <si>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</si>
  <si>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</si>
  <si>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Maintenance matériel informatique</t>
  </si>
  <si>
    <t>SEMAINE:</t>
  </si>
  <si>
    <t>Type d'activité</t>
  </si>
  <si>
    <t>Point hebdo / Saisie feuilles d'heures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</si>
  <si>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</si>
  <si>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</si>
  <si>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</si>
  <si>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</si>
  <si>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</si>
  <si>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</si>
  <si>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</si>
  <si>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</si>
  <si>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</si>
  <si>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</si>
  <si>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</si>
  <si>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</si>
  <si>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</si>
  <si>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</si>
  <si>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</si>
  <si>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</si>
  <si>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</si>
  <si>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</si>
  <si>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Paye</t>
  </si>
  <si>
    <t>Actif</t>
  </si>
  <si>
    <t>Congés payés</t>
  </si>
  <si>
    <t>Délégation CE</t>
  </si>
  <si>
    <t>Jour férié</t>
  </si>
  <si>
    <t>Arrêt maladie</t>
  </si>
  <si>
    <t>Date d'arrêt</t>
  </si>
  <si>
    <t>Inactif</t>
  </si>
  <si>
    <t>Désignation H.P.</t>
  </si>
  <si>
    <t>Statut H.P.</t>
  </si>
  <si>
    <t>Désignation P.</t>
  </si>
  <si>
    <t>Statut P.</t>
  </si>
  <si>
    <t>Projets Actifs</t>
  </si>
  <si>
    <t>Hors Projets Actifs</t>
  </si>
  <si>
    <t>CONGES SANS SOLDE</t>
  </si>
  <si>
    <t>Autres congés / Congés sans solde</t>
  </si>
  <si>
    <t>PROJETS</t>
  </si>
  <si>
    <t>HORS-PROJETS</t>
  </si>
  <si>
    <t>Liste des Hors Projets</t>
  </si>
  <si>
    <t>Liste des Projets</t>
  </si>
  <si>
    <t>Configuration</t>
  </si>
  <si>
    <t>MATRICULE  :</t>
  </si>
  <si>
    <t>SECTION        :</t>
  </si>
  <si>
    <t>NOM    :</t>
  </si>
  <si>
    <t>PRENOM :</t>
  </si>
  <si>
    <t>Aide</t>
  </si>
  <si>
    <t>CONFIG</t>
  </si>
  <si>
    <t>AIDE</t>
  </si>
  <si>
    <t>S53</t>
  </si>
  <si>
    <t>SOCIETE</t>
  </si>
  <si>
    <t>REF DOCUMENT</t>
  </si>
  <si>
    <t>DESIGNATION PROJET 01</t>
  </si>
  <si>
    <t>AFFAIRE 01</t>
  </si>
  <si>
    <t>DESIGNATION PROJET 02</t>
  </si>
  <si>
    <t>DESIGNATION PROJET 03</t>
  </si>
  <si>
    <t>DESIGNATION PROJET 04</t>
  </si>
  <si>
    <t>DESIGNATION PROJET 05</t>
  </si>
  <si>
    <t>DESIGNATION PROJET 06</t>
  </si>
  <si>
    <t>DESIGNATION PROJET 07</t>
  </si>
  <si>
    <t>DESIGNATION PROJET 08</t>
  </si>
  <si>
    <t>DESIGNATION PROJET 09</t>
  </si>
  <si>
    <t>DESIGNATION PROJET 10</t>
  </si>
  <si>
    <t>DESIGNATION PROJET 11</t>
  </si>
  <si>
    <t>DESIGNATION PROJET 12</t>
  </si>
  <si>
    <t>DESIGNATION PROJET 13</t>
  </si>
  <si>
    <t>DESIGNATION PROJET 14</t>
  </si>
  <si>
    <t>DESIGNATION PROJET 15</t>
  </si>
  <si>
    <t>DESIGNATION PROJET 16</t>
  </si>
  <si>
    <t>DESIGNATION PROJET 17</t>
  </si>
  <si>
    <t>DESIGNATION PROJET 18</t>
  </si>
  <si>
    <t>DESIGNATION PROJET 19</t>
  </si>
  <si>
    <t>DESIGNATION PROJET 20</t>
  </si>
  <si>
    <t>DESIGNATION PROJET 21</t>
  </si>
  <si>
    <t>DESIGNATION PROJET 22</t>
  </si>
  <si>
    <t>DESIGNATION PROJET 23</t>
  </si>
  <si>
    <t>DESIGNATION PROJET 24</t>
  </si>
  <si>
    <t>DESIGNATION PROJET 25</t>
  </si>
  <si>
    <t>DESIGNATION PROJET 26</t>
  </si>
  <si>
    <t>DESIGNATION PROJET 27</t>
  </si>
  <si>
    <t>DESIGNATION PROJET 28</t>
  </si>
  <si>
    <t>DESIGNATION PROJET 29</t>
  </si>
  <si>
    <t>DESIGNATION PROJET 30</t>
  </si>
  <si>
    <t>DESIGNATION PROJET 31</t>
  </si>
  <si>
    <t>DESIGNATION PROJET 32</t>
  </si>
  <si>
    <t>AFFAIRE 02</t>
  </si>
  <si>
    <t>AFFAIRE 03</t>
  </si>
  <si>
    <t>AFFAIRE 04</t>
  </si>
  <si>
    <t>AFFAIRE 05</t>
  </si>
  <si>
    <t>AFFAIRE 06</t>
  </si>
  <si>
    <t>AFFAIRE 07</t>
  </si>
  <si>
    <t>AFFAIRE 08</t>
  </si>
  <si>
    <t>AFFAIRE 09</t>
  </si>
  <si>
    <t>AFFAIRE 10</t>
  </si>
  <si>
    <t>AFFAIRE 11</t>
  </si>
  <si>
    <t>AFFAIRE 12</t>
  </si>
  <si>
    <t>AFFAIRE 13</t>
  </si>
  <si>
    <t>AFFAIRE 14</t>
  </si>
  <si>
    <t>AFFAIRE 15</t>
  </si>
  <si>
    <t>AFFAIRE 16</t>
  </si>
  <si>
    <t>AFFAIRE 17</t>
  </si>
  <si>
    <t>AFFAIRE 18</t>
  </si>
  <si>
    <t>AFFAIRE 19</t>
  </si>
  <si>
    <t>AFFAIRE 20</t>
  </si>
  <si>
    <t>AFFAIRE 21</t>
  </si>
  <si>
    <t>AFFAIRE 22</t>
  </si>
  <si>
    <t>AFFAIRE 23</t>
  </si>
  <si>
    <t>AFFAIRE 24</t>
  </si>
  <si>
    <t>AFFAIRE 25</t>
  </si>
  <si>
    <t>AFFAIRE 26</t>
  </si>
  <si>
    <t>AFFAIRE 27</t>
  </si>
  <si>
    <t>AFFAIRE 28</t>
  </si>
  <si>
    <t>AFFAIRE 29</t>
  </si>
  <si>
    <t>AFFAIRE 30</t>
  </si>
  <si>
    <t>AFFAIRE 31</t>
  </si>
  <si>
    <t>AFFAIRE 32</t>
  </si>
  <si>
    <t>CGA</t>
  </si>
  <si>
    <t>CPP</t>
  </si>
  <si>
    <t>JFER</t>
  </si>
  <si>
    <t>MAL</t>
  </si>
  <si>
    <t>JREC</t>
  </si>
  <si>
    <t>DEVIS</t>
  </si>
  <si>
    <t>CE</t>
  </si>
  <si>
    <t>DIV</t>
  </si>
  <si>
    <t>MODIF DOSSIER</t>
  </si>
  <si>
    <t>MOD</t>
  </si>
  <si>
    <t>ASSISTANCE 01</t>
  </si>
  <si>
    <t>AS01</t>
  </si>
  <si>
    <t>ASSISTANCE 02</t>
  </si>
  <si>
    <t>AS02</t>
  </si>
  <si>
    <t>Assistance 01</t>
  </si>
  <si>
    <t>Assistance 02</t>
  </si>
  <si>
    <t>MAJ de dossiers</t>
  </si>
  <si>
    <t>FORM</t>
  </si>
  <si>
    <t>FOURN</t>
  </si>
  <si>
    <t>GARAN</t>
  </si>
  <si>
    <t>SERV</t>
  </si>
  <si>
    <t>DSI</t>
  </si>
  <si>
    <t>PRODUCTION</t>
  </si>
  <si>
    <t>PROD</t>
  </si>
  <si>
    <t>QUA</t>
  </si>
  <si>
    <t>Contrôle pièces</t>
  </si>
  <si>
    <t>NORM</t>
  </si>
  <si>
    <t>0001</t>
  </si>
  <si>
    <t>SC1B2</t>
  </si>
  <si>
    <t>DURAND</t>
  </si>
  <si>
    <t>BERNARD</t>
  </si>
  <si>
    <t>Devis client 01</t>
  </si>
  <si>
    <t>Montage produit</t>
  </si>
  <si>
    <t>Apprendre le VBA</t>
  </si>
  <si>
    <t>Panne informatique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</si>
</sst>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;@"/>
    <numFmt numFmtId="165" formatCode="yyyy"/>
    <numFmt numFmtId="166" formatCode="mmmm"/>
  </numFmts>
  <fonts count="19" x14ac:knownFonts="1">
    <font>
      <sz val="10"/>
      <name val="Arial"/>
    </font>
    <font>
      <b/>
      <i/>
      <sz val="14"/>
      <name val="Arial"/>
      <family val="2"/>
    </font>
    <font>
      <b/>
      <i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i/>
      <sz val="11"/>
      <name val="Arial"/>
      <family val="2"/>
    </font>
    <font>
      <sz val="9"/>
      <name val="Arial"/>
      <family val="2"/>
    </font>
    <font>
      <b/>
      <i/>
      <sz val="10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color rgb="FF0070C0"/>
      <name val="Arial"/>
      <family val="2"/>
    </font>
    <font>
      <sz val="8"/>
      <name val="Arial"/>
    </font>
  </fonts>
  <fills count="2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0066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15">
    <xf numFmtId="0" fontId="0" fillId="0" borderId="0" xfId="0"/>
    <xf numFmtId="0" fontId="4" fillId="0" borderId="0" xfId="1"/>
    <xf numFmtId="2" fontId="4" fillId="0" borderId="0" xfId="1" applyNumberFormat="1"/>
    <xf numFmtId="0" fontId="4" fillId="0" borderId="0" xfId="1" applyAlignment="1">
      <alignment horizontal="center" vertical="center"/>
    </xf>
    <xf numFmtId="0" fontId="3" fillId="0" borderId="0" xfId="1" applyFont="1" applyAlignment="1">
      <alignment vertical="center"/>
    </xf>
    <xf numFmtId="0" fontId="3" fillId="0" borderId="1" xfId="1" applyFont="1" applyBorder="1" applyAlignment="1">
      <alignment vertical="center"/>
    </xf>
    <xf numFmtId="164" fontId="4" fillId="0" borderId="5" xfId="1" applyNumberFormat="1" applyBorder="1" applyAlignment="1" applyProtection="1">
      <alignment horizontal="center" vertical="center"/>
      <protection locked="0"/>
    </xf>
    <xf numFmtId="164" fontId="4" fillId="0" borderId="6" xfId="1" applyNumberFormat="1" applyBorder="1" applyAlignment="1">
      <alignment horizontal="center" vertical="center"/>
    </xf>
    <xf numFmtId="0" fontId="3" fillId="2" borderId="7" xfId="1" applyFont="1" applyFill="1" applyBorder="1" applyAlignment="1">
      <alignment vertical="center"/>
    </xf>
    <xf numFmtId="0" fontId="5" fillId="0" borderId="1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4" fillId="2" borderId="7" xfId="1" applyFill="1" applyBorder="1" applyAlignment="1">
      <alignment horizontal="center" vertical="center"/>
    </xf>
    <xf numFmtId="0" fontId="4" fillId="0" borderId="8" xfId="1" applyBorder="1" applyAlignment="1" applyProtection="1">
      <alignment horizontal="left" vertical="center"/>
      <protection locked="0"/>
    </xf>
    <xf numFmtId="0" fontId="4" fillId="0" borderId="9" xfId="1" applyBorder="1" applyAlignment="1" applyProtection="1">
      <alignment horizontal="center" vertical="center"/>
      <protection locked="0"/>
    </xf>
    <xf numFmtId="0" fontId="4" fillId="0" borderId="10" xfId="1" applyBorder="1" applyAlignment="1" applyProtection="1">
      <alignment horizontal="center" vertical="center"/>
      <protection locked="0"/>
    </xf>
    <xf numFmtId="0" fontId="7" fillId="2" borderId="11" xfId="1" applyFont="1" applyFill="1" applyBorder="1" applyAlignment="1">
      <alignment horizontal="center" vertical="center"/>
    </xf>
    <xf numFmtId="14" fontId="4" fillId="0" borderId="0" xfId="1" applyNumberFormat="1"/>
    <xf numFmtId="0" fontId="4" fillId="0" borderId="12" xfId="1" applyBorder="1" applyAlignment="1" applyProtection="1">
      <alignment horizontal="left" vertical="center"/>
      <protection locked="0"/>
    </xf>
    <xf numFmtId="0" fontId="4" fillId="0" borderId="13" xfId="1" applyBorder="1" applyAlignment="1" applyProtection="1">
      <alignment horizontal="center" vertical="center"/>
      <protection locked="0"/>
    </xf>
    <xf numFmtId="0" fontId="4" fillId="0" borderId="2" xfId="1" applyBorder="1" applyAlignment="1" applyProtection="1">
      <alignment horizontal="center" vertical="center"/>
      <protection locked="0"/>
    </xf>
    <xf numFmtId="0" fontId="7" fillId="2" borderId="14" xfId="1" applyFont="1" applyFill="1" applyBorder="1" applyAlignment="1">
      <alignment horizontal="center" vertical="center"/>
    </xf>
    <xf numFmtId="0" fontId="4" fillId="0" borderId="15" xfId="1" applyBorder="1" applyAlignment="1" applyProtection="1">
      <alignment horizontal="left" vertical="center"/>
      <protection locked="0"/>
    </xf>
    <xf numFmtId="0" fontId="4" fillId="0" borderId="16" xfId="1" applyBorder="1" applyAlignment="1" applyProtection="1">
      <alignment horizontal="center" vertical="center"/>
      <protection locked="0"/>
    </xf>
    <xf numFmtId="0" fontId="4" fillId="0" borderId="17" xfId="1" applyBorder="1" applyAlignment="1" applyProtection="1">
      <alignment horizontal="center" vertical="center"/>
      <protection locked="0"/>
    </xf>
    <xf numFmtId="0" fontId="7" fillId="2" borderId="18" xfId="1" applyFont="1" applyFill="1" applyBorder="1" applyAlignment="1">
      <alignment horizontal="center" vertical="center"/>
    </xf>
    <xf numFmtId="0" fontId="4" fillId="0" borderId="19" xfId="1" applyBorder="1" applyAlignment="1" applyProtection="1">
      <alignment horizontal="left" vertical="center"/>
      <protection locked="0"/>
    </xf>
    <xf numFmtId="0" fontId="4" fillId="0" borderId="20" xfId="1" applyBorder="1" applyAlignment="1" applyProtection="1">
      <alignment horizontal="left" vertical="center"/>
      <protection locked="0"/>
    </xf>
    <xf numFmtId="0" fontId="4" fillId="0" borderId="21" xfId="1" applyBorder="1" applyAlignment="1" applyProtection="1">
      <alignment horizontal="left" vertical="center"/>
      <protection locked="0"/>
    </xf>
    <xf numFmtId="0" fontId="4" fillId="0" borderId="0" xfId="1" applyAlignment="1">
      <alignment vertical="center"/>
    </xf>
    <xf numFmtId="0" fontId="4" fillId="0" borderId="0" xfId="1" applyAlignment="1">
      <alignment horizontal="left" vertical="center"/>
    </xf>
    <xf numFmtId="0" fontId="7" fillId="0" borderId="0" xfId="1" applyFont="1" applyAlignment="1">
      <alignment horizontal="center" vertical="center"/>
    </xf>
    <xf numFmtId="0" fontId="13" fillId="0" borderId="1" xfId="1" applyFon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2" fontId="4" fillId="0" borderId="1" xfId="1" applyNumberForma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2" borderId="7" xfId="1" applyFont="1" applyFill="1" applyBorder="1" applyAlignment="1">
      <alignment horizontal="center" vertical="center"/>
    </xf>
    <xf numFmtId="0" fontId="4" fillId="0" borderId="9" xfId="1" applyBorder="1" applyAlignment="1">
      <alignment horizontal="center" vertical="center"/>
    </xf>
    <xf numFmtId="0" fontId="11" fillId="0" borderId="10" xfId="1" applyFont="1" applyBorder="1" applyAlignment="1">
      <alignment vertical="center"/>
    </xf>
    <xf numFmtId="0" fontId="11" fillId="2" borderId="11" xfId="1" applyFont="1" applyFill="1" applyBorder="1" applyAlignment="1">
      <alignment vertical="center"/>
    </xf>
    <xf numFmtId="0" fontId="4" fillId="0" borderId="25" xfId="1" applyBorder="1"/>
    <xf numFmtId="0" fontId="4" fillId="0" borderId="26" xfId="1" applyBorder="1"/>
    <xf numFmtId="0" fontId="4" fillId="0" borderId="16" xfId="1" applyBorder="1" applyAlignment="1">
      <alignment horizontal="center" vertical="center"/>
    </xf>
    <xf numFmtId="0" fontId="11" fillId="0" borderId="17" xfId="1" applyFont="1" applyBorder="1" applyAlignment="1">
      <alignment vertical="center"/>
    </xf>
    <xf numFmtId="0" fontId="11" fillId="2" borderId="18" xfId="1" applyFont="1" applyFill="1" applyBorder="1" applyAlignment="1">
      <alignment vertical="center"/>
    </xf>
    <xf numFmtId="0" fontId="4" fillId="0" borderId="27" xfId="1" applyBorder="1" applyAlignment="1">
      <alignment horizontal="right" vertical="center"/>
    </xf>
    <xf numFmtId="0" fontId="4" fillId="0" borderId="3" xfId="1" applyBorder="1" applyAlignment="1">
      <alignment horizontal="right" vertical="center"/>
    </xf>
    <xf numFmtId="0" fontId="4" fillId="0" borderId="25" xfId="1" applyBorder="1" applyAlignment="1">
      <alignment horizontal="right" vertical="center"/>
    </xf>
    <xf numFmtId="0" fontId="4" fillId="0" borderId="0" xfId="1" applyAlignment="1">
      <alignment horizontal="right" vertical="center"/>
    </xf>
    <xf numFmtId="0" fontId="11" fillId="0" borderId="28" xfId="1" applyFont="1" applyBorder="1" applyAlignment="1">
      <alignment horizontal="center" vertical="center"/>
    </xf>
    <xf numFmtId="0" fontId="11" fillId="0" borderId="29" xfId="1" applyFont="1" applyBorder="1" applyAlignment="1">
      <alignment horizontal="center" vertical="center"/>
    </xf>
    <xf numFmtId="0" fontId="4" fillId="0" borderId="30" xfId="1" applyBorder="1" applyAlignment="1">
      <alignment horizontal="right" vertical="center"/>
    </xf>
    <xf numFmtId="0" fontId="4" fillId="0" borderId="4" xfId="1" applyBorder="1" applyAlignment="1">
      <alignment horizontal="right" vertical="center"/>
    </xf>
    <xf numFmtId="0" fontId="4" fillId="0" borderId="1" xfId="1" applyBorder="1" applyAlignment="1" applyProtection="1">
      <alignment horizontal="center" vertical="center"/>
      <protection locked="0"/>
    </xf>
    <xf numFmtId="165" fontId="4" fillId="0" borderId="0" xfId="1" applyNumberFormat="1"/>
    <xf numFmtId="166" fontId="4" fillId="0" borderId="0" xfId="1" applyNumberFormat="1"/>
    <xf numFmtId="0" fontId="4" fillId="0" borderId="10" xfId="1" applyBorder="1" applyAlignment="1" applyProtection="1">
      <alignment horizontal="center" vertical="center"/>
    </xf>
    <xf numFmtId="0" fontId="4" fillId="0" borderId="2" xfId="1" applyBorder="1" applyAlignment="1" applyProtection="1">
      <alignment horizontal="center" vertical="center"/>
    </xf>
    <xf numFmtId="0" fontId="4" fillId="0" borderId="17" xfId="1" applyBorder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4" fillId="0" borderId="0" xfId="1"/>
    <xf numFmtId="0" fontId="4" fillId="0" borderId="0" xfId="1"/>
    <xf numFmtId="0" fontId="4" fillId="0" borderId="19" xfId="1" applyFont="1" applyFill="1" applyBorder="1" applyAlignment="1">
      <alignment horizontal="left" vertical="center"/>
    </xf>
    <xf numFmtId="0" fontId="4" fillId="0" borderId="9" xfId="1" applyFill="1" applyBorder="1" applyAlignment="1" applyProtection="1">
      <alignment horizontal="center" vertical="center"/>
      <protection locked="0"/>
    </xf>
    <xf numFmtId="0" fontId="4" fillId="0" borderId="10" xfId="1" applyFill="1" applyBorder="1" applyAlignment="1" applyProtection="1">
      <alignment horizontal="center" vertical="center"/>
      <protection locked="0"/>
    </xf>
    <xf numFmtId="0" fontId="4" fillId="0" borderId="10" xfId="1" applyFill="1" applyBorder="1" applyAlignment="1" applyProtection="1">
      <alignment horizontal="center" vertical="center"/>
    </xf>
    <xf numFmtId="0" fontId="4" fillId="0" borderId="20" xfId="1" applyFont="1" applyFill="1" applyBorder="1" applyAlignment="1">
      <alignment horizontal="left" vertical="center"/>
    </xf>
    <xf numFmtId="0" fontId="4" fillId="0" borderId="13" xfId="1" applyFill="1" applyBorder="1" applyAlignment="1" applyProtection="1">
      <alignment horizontal="center" vertical="center"/>
      <protection locked="0"/>
    </xf>
    <xf numFmtId="0" fontId="4" fillId="0" borderId="2" xfId="1" applyFill="1" applyBorder="1" applyAlignment="1" applyProtection="1">
      <alignment horizontal="center" vertical="center"/>
      <protection locked="0"/>
    </xf>
    <xf numFmtId="0" fontId="4" fillId="0" borderId="2" xfId="1" applyFill="1" applyBorder="1" applyAlignment="1" applyProtection="1">
      <alignment horizontal="center" vertical="center"/>
    </xf>
    <xf numFmtId="0" fontId="4" fillId="0" borderId="39" xfId="1" applyFont="1" applyFill="1" applyBorder="1" applyAlignment="1">
      <alignment horizontal="left" vertical="center"/>
    </xf>
    <xf numFmtId="0" fontId="4" fillId="0" borderId="16" xfId="1" applyFill="1" applyBorder="1" applyAlignment="1" applyProtection="1">
      <alignment horizontal="center" vertical="center"/>
      <protection locked="0"/>
    </xf>
    <xf numFmtId="0" fontId="4" fillId="0" borderId="17" xfId="1" applyFill="1" applyBorder="1" applyAlignment="1" applyProtection="1">
      <alignment horizontal="center" vertical="center"/>
      <protection locked="0"/>
    </xf>
    <xf numFmtId="0" fontId="4" fillId="0" borderId="17" xfId="1" applyFill="1" applyBorder="1" applyAlignment="1" applyProtection="1">
      <alignment horizontal="center" vertical="center"/>
    </xf>
    <xf numFmtId="0" fontId="4" fillId="0" borderId="19" xfId="1" applyFont="1" applyFill="1" applyBorder="1" applyAlignment="1" applyProtection="1">
      <alignment horizontal="left" vertical="center"/>
      <protection locked="0"/>
    </xf>
    <xf numFmtId="0" fontId="4" fillId="0" borderId="20" xfId="1" applyFont="1" applyFill="1" applyBorder="1" applyAlignment="1" applyProtection="1">
      <alignment horizontal="left" vertical="center"/>
      <protection locked="0"/>
    </xf>
    <xf numFmtId="0" fontId="4" fillId="0" borderId="22" xfId="1" applyFill="1" applyBorder="1" applyAlignment="1" applyProtection="1">
      <alignment horizontal="center" vertical="center"/>
      <protection locked="0"/>
    </xf>
    <xf numFmtId="0" fontId="4" fillId="0" borderId="23" xfId="1" applyFill="1" applyBorder="1" applyAlignment="1" applyProtection="1">
      <alignment horizontal="center" vertical="center"/>
      <protection locked="0"/>
    </xf>
    <xf numFmtId="0" fontId="4" fillId="0" borderId="24" xfId="1" applyFill="1" applyBorder="1" applyAlignment="1" applyProtection="1">
      <alignment horizontal="center" vertical="center"/>
      <protection locked="0"/>
    </xf>
    <xf numFmtId="0" fontId="7" fillId="5" borderId="18" xfId="1" applyFont="1" applyFill="1" applyBorder="1" applyAlignment="1">
      <alignment horizontal="center" vertical="center"/>
    </xf>
    <xf numFmtId="0" fontId="7" fillId="5" borderId="11" xfId="1" applyFont="1" applyFill="1" applyBorder="1" applyAlignment="1">
      <alignment horizontal="center" vertical="center"/>
    </xf>
    <xf numFmtId="0" fontId="7" fillId="5" borderId="14" xfId="1" applyFont="1" applyFill="1" applyBorder="1" applyAlignment="1">
      <alignment horizontal="center" vertical="center"/>
    </xf>
    <xf numFmtId="0" fontId="4" fillId="0" borderId="39" xfId="1" applyFont="1" applyFill="1" applyBorder="1" applyAlignment="1" applyProtection="1">
      <alignment horizontal="left" vertical="center"/>
      <protection locked="0"/>
    </xf>
    <xf numFmtId="0" fontId="4" fillId="0" borderId="40" xfId="1" applyFill="1" applyBorder="1" applyAlignment="1" applyProtection="1">
      <alignment horizontal="center" vertical="center"/>
      <protection locked="0"/>
    </xf>
    <xf numFmtId="0" fontId="4" fillId="0" borderId="22" xfId="1" applyFill="1" applyBorder="1" applyAlignment="1" applyProtection="1">
      <alignment horizontal="center" vertical="center"/>
    </xf>
    <xf numFmtId="0" fontId="7" fillId="5" borderId="41" xfId="1" applyFont="1" applyFill="1" applyBorder="1" applyAlignment="1">
      <alignment horizontal="center" vertical="center"/>
    </xf>
    <xf numFmtId="0" fontId="4" fillId="0" borderId="21" xfId="1" applyFont="1" applyFill="1" applyBorder="1" applyAlignment="1">
      <alignment horizontal="left" vertical="center"/>
    </xf>
    <xf numFmtId="0" fontId="4" fillId="0" borderId="0" xfId="1"/>
    <xf numFmtId="0" fontId="4" fillId="0" borderId="26" xfId="1" applyBorder="1"/>
    <xf numFmtId="0" fontId="11" fillId="0" borderId="28" xfId="1" applyFont="1" applyBorder="1" applyAlignment="1">
      <alignment horizontal="center" vertical="center"/>
    </xf>
    <xf numFmtId="0" fontId="11" fillId="0" borderId="29" xfId="1" applyFont="1" applyBorder="1" applyAlignment="1">
      <alignment horizontal="center" vertical="center"/>
    </xf>
    <xf numFmtId="0" fontId="4" fillId="0" borderId="25" xfId="1" applyBorder="1"/>
    <xf numFmtId="0" fontId="4" fillId="0" borderId="20" xfId="1" applyFont="1" applyFill="1" applyBorder="1" applyAlignment="1">
      <alignment horizontal="left" vertical="center"/>
    </xf>
    <xf numFmtId="0" fontId="4" fillId="0" borderId="21" xfId="1" applyFont="1" applyFill="1" applyBorder="1" applyAlignment="1">
      <alignment horizontal="left" vertical="center"/>
    </xf>
    <xf numFmtId="0" fontId="4" fillId="0" borderId="19" xfId="1" applyFont="1" applyFill="1" applyBorder="1" applyAlignment="1">
      <alignment horizontal="left" vertical="center"/>
    </xf>
    <xf numFmtId="0" fontId="4" fillId="0" borderId="19" xfId="1" applyFont="1" applyFill="1" applyBorder="1" applyAlignment="1" applyProtection="1">
      <alignment horizontal="left" vertical="center"/>
      <protection locked="0"/>
    </xf>
    <xf numFmtId="0" fontId="4" fillId="0" borderId="20" xfId="1" applyFont="1" applyFill="1" applyBorder="1" applyAlignment="1" applyProtection="1">
      <alignment horizontal="left" vertical="center"/>
      <protection locked="0"/>
    </xf>
    <xf numFmtId="0" fontId="4" fillId="0" borderId="39" xfId="1" applyFont="1" applyFill="1" applyBorder="1" applyAlignment="1" applyProtection="1">
      <alignment horizontal="left" vertical="center"/>
      <protection locked="0"/>
    </xf>
    <xf numFmtId="0" fontId="4" fillId="0" borderId="19" xfId="1" applyBorder="1" applyAlignment="1" applyProtection="1">
      <alignment horizontal="left" vertical="center"/>
      <protection locked="0"/>
    </xf>
    <xf numFmtId="0" fontId="4" fillId="0" borderId="20" xfId="1" applyBorder="1" applyAlignment="1" applyProtection="1">
      <alignment horizontal="left" vertical="center"/>
      <protection locked="0"/>
    </xf>
    <xf numFmtId="0" fontId="4" fillId="0" borderId="21" xfId="1" applyBorder="1" applyAlignment="1" applyProtection="1">
      <alignment horizontal="left" vertical="center"/>
      <protection locked="0"/>
    </xf>
    <xf numFmtId="0" fontId="5" fillId="0" borderId="1" xfId="1" applyFont="1" applyBorder="1" applyAlignment="1">
      <alignment horizontal="center" vertical="center"/>
    </xf>
    <xf numFmtId="0" fontId="4" fillId="0" borderId="0" xfId="1" applyAlignment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0" fontId="0" fillId="0" borderId="0" xfId="0" applyProtection="1"/>
    <xf numFmtId="0" fontId="4" fillId="0" borderId="24" xfId="0" applyFont="1" applyBorder="1" applyAlignment="1" applyProtection="1">
      <alignment horizontal="left" vertical="center"/>
    </xf>
    <xf numFmtId="0" fontId="4" fillId="0" borderId="2" xfId="0" applyFont="1" applyBorder="1" applyAlignment="1" applyProtection="1">
      <alignment horizontal="left" vertical="center"/>
    </xf>
    <xf numFmtId="0" fontId="4" fillId="0" borderId="37" xfId="0" applyFont="1" applyBorder="1" applyAlignment="1" applyProtection="1">
      <alignment horizontal="left" vertical="center"/>
    </xf>
    <xf numFmtId="0" fontId="4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center"/>
    </xf>
    <xf numFmtId="0" fontId="4" fillId="0" borderId="24" xfId="0" applyFont="1" applyBorder="1" applyAlignment="1" applyProtection="1">
      <alignment horizontal="left" vertical="center"/>
      <protection locked="0"/>
    </xf>
    <xf numFmtId="0" fontId="0" fillId="0" borderId="38" xfId="0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0" fillId="0" borderId="37" xfId="0" applyBorder="1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4" fillId="0" borderId="24" xfId="0" applyFont="1" applyBorder="1" applyAlignment="1" applyProtection="1">
      <alignment horizontal="left" wrapText="1"/>
      <protection locked="0"/>
    </xf>
    <xf numFmtId="0" fontId="4" fillId="0" borderId="2" xfId="0" applyFont="1" applyBorder="1" applyAlignment="1" applyProtection="1">
      <alignment horizontal="left" wrapText="1"/>
      <protection locked="0"/>
    </xf>
    <xf numFmtId="0" fontId="0" fillId="0" borderId="2" xfId="0" applyBorder="1" applyAlignment="1" applyProtection="1">
      <alignment horizontal="left" wrapText="1"/>
      <protection locked="0"/>
    </xf>
    <xf numFmtId="0" fontId="4" fillId="0" borderId="24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 wrapText="1"/>
    </xf>
    <xf numFmtId="0" fontId="4" fillId="0" borderId="38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wrapText="1"/>
    </xf>
    <xf numFmtId="0" fontId="4" fillId="0" borderId="0" xfId="1"/>
    <xf numFmtId="0" fontId="4" fillId="0" borderId="20" xfId="1" applyFont="1" applyFill="1" applyBorder="1" applyAlignment="1">
      <alignment horizontal="left" vertical="center"/>
    </xf>
    <xf numFmtId="0" fontId="4" fillId="0" borderId="20" xfId="1" applyFont="1" applyFill="1" applyBorder="1" applyAlignment="1" applyProtection="1">
      <alignment horizontal="left" vertical="center"/>
      <protection locked="0"/>
    </xf>
    <xf numFmtId="0" fontId="4" fillId="6" borderId="2" xfId="0" applyFont="1" applyFill="1" applyBorder="1" applyAlignment="1" applyProtection="1">
      <alignment horizontal="left" vertical="center"/>
    </xf>
    <xf numFmtId="0" fontId="4" fillId="6" borderId="37" xfId="0" applyFont="1" applyFill="1" applyBorder="1" applyAlignment="1" applyProtection="1">
      <alignment horizontal="left" vertical="center"/>
    </xf>
    <xf numFmtId="0" fontId="4" fillId="6" borderId="2" xfId="0" applyFont="1" applyFill="1" applyBorder="1" applyAlignment="1" applyProtection="1">
      <alignment horizontal="center"/>
    </xf>
    <xf numFmtId="0" fontId="4" fillId="6" borderId="2" xfId="0" applyFont="1" applyFill="1" applyBorder="1" applyAlignment="1" applyProtection="1">
      <alignment horizontal="left" wrapText="1"/>
      <protection locked="0"/>
    </xf>
    <xf numFmtId="0" fontId="0" fillId="6" borderId="2" xfId="0" applyFill="1" applyBorder="1" applyAlignment="1" applyProtection="1">
      <alignment horizontal="center"/>
    </xf>
    <xf numFmtId="0" fontId="0" fillId="0" borderId="2" xfId="0" applyBorder="1" applyAlignment="1" applyProtection="1">
      <alignment horizontal="left" wrapText="1"/>
    </xf>
    <xf numFmtId="49" fontId="4" fillId="0" borderId="24" xfId="0" applyNumberFormat="1" applyFont="1" applyBorder="1" applyAlignment="1" applyProtection="1">
      <alignment horizontal="center" vertical="center"/>
    </xf>
    <xf numFmtId="49" fontId="4" fillId="0" borderId="2" xfId="0" applyNumberFormat="1" applyFont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left" vertical="center"/>
    </xf>
    <xf numFmtId="0" fontId="4" fillId="0" borderId="37" xfId="0" applyFont="1" applyFill="1" applyBorder="1" applyAlignment="1" applyProtection="1">
      <alignment horizontal="left" vertical="center"/>
    </xf>
    <xf numFmtId="0" fontId="4" fillId="0" borderId="2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 applyProtection="1">
      <alignment horizontal="center" vertical="center"/>
    </xf>
    <xf numFmtId="0" fontId="12" fillId="4" borderId="1" xfId="0" applyFont="1" applyFill="1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4" fillId="0" borderId="44" xfId="0" applyFont="1" applyBorder="1" applyAlignment="1" applyProtection="1">
      <alignment horizontal="center" vertical="center"/>
    </xf>
    <xf numFmtId="0" fontId="4" fillId="0" borderId="45" xfId="0" applyFont="1" applyBorder="1" applyAlignment="1" applyProtection="1">
      <alignment horizontal="center" vertical="center"/>
    </xf>
    <xf numFmtId="0" fontId="4" fillId="0" borderId="20" xfId="0" applyFont="1" applyBorder="1" applyProtection="1"/>
    <xf numFmtId="0" fontId="4" fillId="0" borderId="19" xfId="0" applyFont="1" applyBorder="1" applyProtection="1"/>
    <xf numFmtId="0" fontId="0" fillId="0" borderId="43" xfId="0" applyBorder="1" applyAlignment="1" applyProtection="1">
      <alignment horizontal="center" vertical="center"/>
    </xf>
    <xf numFmtId="0" fontId="4" fillId="0" borderId="21" xfId="0" applyFont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14" fontId="0" fillId="0" borderId="14" xfId="0" applyNumberFormat="1" applyBorder="1" applyAlignment="1" applyProtection="1">
      <alignment horizontal="center" vertical="center"/>
    </xf>
    <xf numFmtId="0" fontId="4" fillId="0" borderId="21" xfId="0" applyFont="1" applyBorder="1" applyProtection="1"/>
    <xf numFmtId="0" fontId="4" fillId="0" borderId="0" xfId="0" applyFont="1" applyBorder="1" applyProtection="1"/>
    <xf numFmtId="0" fontId="4" fillId="0" borderId="0" xfId="0" applyFont="1" applyProtection="1"/>
    <xf numFmtId="0" fontId="4" fillId="0" borderId="41" xfId="0" applyFont="1" applyBorder="1" applyAlignment="1" applyProtection="1">
      <alignment horizontal="center" vertical="center"/>
    </xf>
    <xf numFmtId="0" fontId="4" fillId="0" borderId="14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/>
    </xf>
    <xf numFmtId="0" fontId="4" fillId="0" borderId="11" xfId="0" applyFont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/>
    </xf>
    <xf numFmtId="0" fontId="4" fillId="0" borderId="20" xfId="1" applyFont="1" applyFill="1" applyBorder="1" applyAlignment="1" applyProtection="1">
      <alignment horizontal="left" vertical="center"/>
      <protection locked="0"/>
    </xf>
    <xf numFmtId="0" fontId="4" fillId="0" borderId="20" xfId="1" applyFont="1" applyFill="1" applyBorder="1" applyAlignment="1">
      <alignment horizontal="left" vertical="center"/>
    </xf>
    <xf numFmtId="0" fontId="4" fillId="0" borderId="0" xfId="1"/>
    <xf numFmtId="0" fontId="4" fillId="0" borderId="0" xfId="1"/>
    <xf numFmtId="0" fontId="4" fillId="0" borderId="20" xfId="1" applyFont="1" applyFill="1" applyBorder="1" applyAlignment="1">
      <alignment horizontal="left" vertical="center"/>
    </xf>
    <xf numFmtId="0" fontId="4" fillId="0" borderId="20" xfId="1" applyFont="1" applyFill="1" applyBorder="1" applyAlignment="1" applyProtection="1">
      <alignment horizontal="left" vertical="center"/>
      <protection locked="0"/>
    </xf>
    <xf numFmtId="0" fontId="17" fillId="0" borderId="3" xfId="1" applyFont="1" applyBorder="1" applyAlignment="1">
      <alignment horizontal="left" vertical="center" indent="1"/>
    </xf>
    <xf numFmtId="0" fontId="17" fillId="0" borderId="4" xfId="1" applyFont="1" applyBorder="1" applyAlignment="1">
      <alignment horizontal="left" vertical="center" indent="1"/>
    </xf>
    <xf numFmtId="0" fontId="4" fillId="3" borderId="40" xfId="0" applyFont="1" applyFill="1" applyBorder="1" applyAlignment="1" applyProtection="1">
      <alignment horizontal="center" vertical="center"/>
    </xf>
    <xf numFmtId="0" fontId="8" fillId="0" borderId="3" xfId="1" applyFont="1" applyBorder="1" applyAlignment="1" applyProtection="1">
      <alignment vertical="center"/>
    </xf>
    <xf numFmtId="0" fontId="8" fillId="0" borderId="4" xfId="1" applyFont="1" applyBorder="1" applyAlignment="1" applyProtection="1">
      <alignment vertical="center"/>
    </xf>
    <xf numFmtId="0" fontId="4" fillId="7" borderId="16" xfId="0" applyFont="1" applyFill="1" applyBorder="1" applyAlignment="1" applyProtection="1">
      <alignment horizontal="center" vertical="center"/>
    </xf>
    <xf numFmtId="0" fontId="4" fillId="8" borderId="9" xfId="0" applyFont="1" applyFill="1" applyBorder="1" applyAlignment="1" applyProtection="1">
      <alignment horizontal="center" vertical="center"/>
    </xf>
    <xf numFmtId="0" fontId="4" fillId="8" borderId="13" xfId="0" applyFont="1" applyFill="1" applyBorder="1" applyAlignment="1" applyProtection="1">
      <alignment horizontal="center" vertical="center"/>
    </xf>
    <xf numFmtId="0" fontId="0" fillId="9" borderId="42" xfId="0" applyFill="1" applyBorder="1" applyAlignment="1" applyProtection="1">
      <alignment horizontal="center" vertical="center"/>
    </xf>
    <xf numFmtId="0" fontId="0" fillId="9" borderId="13" xfId="0" applyFill="1" applyBorder="1" applyAlignment="1" applyProtection="1">
      <alignment horizontal="center" vertical="center"/>
    </xf>
    <xf numFmtId="0" fontId="0" fillId="10" borderId="13" xfId="0" applyFill="1" applyBorder="1" applyAlignment="1" applyProtection="1">
      <alignment horizontal="center" vertical="center"/>
    </xf>
    <xf numFmtId="0" fontId="0" fillId="11" borderId="13" xfId="0" applyFill="1" applyBorder="1" applyAlignment="1" applyProtection="1">
      <alignment horizontal="center" vertical="center"/>
    </xf>
    <xf numFmtId="0" fontId="0" fillId="12" borderId="13" xfId="0" applyFill="1" applyBorder="1" applyAlignment="1" applyProtection="1">
      <alignment horizontal="center" vertical="center"/>
    </xf>
    <xf numFmtId="0" fontId="0" fillId="13" borderId="13" xfId="0" applyFill="1" applyBorder="1" applyAlignment="1" applyProtection="1">
      <alignment horizontal="center" vertical="center"/>
    </xf>
    <xf numFmtId="0" fontId="0" fillId="14" borderId="13" xfId="0" applyFill="1" applyBorder="1" applyAlignment="1" applyProtection="1">
      <alignment horizontal="center" vertical="center"/>
    </xf>
    <xf numFmtId="0" fontId="0" fillId="15" borderId="13" xfId="0" applyFill="1" applyBorder="1" applyAlignment="1" applyProtection="1">
      <alignment horizontal="center" vertical="center"/>
    </xf>
    <xf numFmtId="0" fontId="0" fillId="16" borderId="13" xfId="0" applyFill="1" applyBorder="1" applyAlignment="1" applyProtection="1">
      <alignment horizontal="center" vertical="center"/>
    </xf>
    <xf numFmtId="0" fontId="0" fillId="17" borderId="13" xfId="0" applyFill="1" applyBorder="1" applyAlignment="1" applyProtection="1">
      <alignment horizontal="center" vertical="center"/>
    </xf>
    <xf numFmtId="0" fontId="0" fillId="18" borderId="13" xfId="0" applyFill="1" applyBorder="1" applyAlignment="1" applyProtection="1">
      <alignment horizontal="center" vertical="center"/>
    </xf>
    <xf numFmtId="0" fontId="0" fillId="19" borderId="13" xfId="0" applyFill="1" applyBorder="1" applyAlignment="1" applyProtection="1">
      <alignment horizontal="center" vertical="center"/>
    </xf>
    <xf numFmtId="0" fontId="0" fillId="20" borderId="13" xfId="0" applyFill="1" applyBorder="1" applyAlignment="1" applyProtection="1">
      <alignment horizontal="center" vertical="center"/>
    </xf>
    <xf numFmtId="14" fontId="0" fillId="0" borderId="41" xfId="0" applyNumberFormat="1" applyBorder="1" applyAlignment="1" applyProtection="1">
      <alignment horizontal="center" vertical="center"/>
    </xf>
    <xf numFmtId="0" fontId="4" fillId="21" borderId="13" xfId="0" applyFont="1" applyFill="1" applyBorder="1" applyAlignment="1" applyProtection="1">
      <alignment horizontal="center" vertical="center"/>
    </xf>
    <xf numFmtId="0" fontId="4" fillId="21" borderId="16" xfId="0" applyFont="1" applyFill="1" applyBorder="1" applyAlignment="1" applyProtection="1">
      <alignment horizontal="center" vertical="center"/>
    </xf>
    <xf numFmtId="0" fontId="4" fillId="0" borderId="0" xfId="1"/>
    <xf numFmtId="0" fontId="4" fillId="0" borderId="26" xfId="1" applyBorder="1"/>
    <xf numFmtId="0" fontId="4" fillId="0" borderId="20" xfId="1" applyFont="1" applyFill="1" applyBorder="1" applyAlignment="1">
      <alignment horizontal="left" vertical="center"/>
    </xf>
    <xf numFmtId="0" fontId="4" fillId="0" borderId="21" xfId="1" applyFont="1" applyFill="1" applyBorder="1" applyAlignment="1">
      <alignment horizontal="left" vertical="center"/>
    </xf>
    <xf numFmtId="0" fontId="11" fillId="0" borderId="28" xfId="1" applyFont="1" applyBorder="1" applyAlignment="1">
      <alignment horizontal="center" vertical="center"/>
    </xf>
    <xf numFmtId="0" fontId="11" fillId="0" borderId="29" xfId="1" applyFont="1" applyBorder="1" applyAlignment="1">
      <alignment horizontal="center" vertical="center"/>
    </xf>
    <xf numFmtId="0" fontId="4" fillId="0" borderId="25" xfId="1" applyBorder="1"/>
    <xf numFmtId="0" fontId="4" fillId="0" borderId="19" xfId="1" applyFont="1" applyFill="1" applyBorder="1" applyAlignment="1">
      <alignment horizontal="left" vertical="center"/>
    </xf>
    <xf numFmtId="0" fontId="4" fillId="0" borderId="19" xfId="1" applyFont="1" applyFill="1" applyBorder="1" applyAlignment="1" applyProtection="1">
      <alignment horizontal="left" vertical="center"/>
      <protection locked="0"/>
    </xf>
    <xf numFmtId="0" fontId="4" fillId="0" borderId="20" xfId="1" applyFont="1" applyFill="1" applyBorder="1" applyAlignment="1" applyProtection="1">
      <alignment horizontal="left" vertical="center"/>
      <protection locked="0"/>
    </xf>
    <xf numFmtId="0" fontId="4" fillId="0" borderId="39" xfId="1" applyFont="1" applyFill="1" applyBorder="1" applyAlignment="1" applyProtection="1">
      <alignment horizontal="left" vertical="center"/>
      <protection locked="0"/>
    </xf>
    <xf numFmtId="0" fontId="4" fillId="0" borderId="19" xfId="1" applyBorder="1" applyAlignment="1" applyProtection="1">
      <alignment horizontal="left" vertical="center"/>
      <protection locked="0"/>
    </xf>
    <xf numFmtId="0" fontId="4" fillId="0" borderId="20" xfId="1" applyBorder="1" applyAlignment="1" applyProtection="1">
      <alignment horizontal="left" vertical="center"/>
      <protection locked="0"/>
    </xf>
    <xf numFmtId="0" fontId="4" fillId="0" borderId="21" xfId="1" applyBorder="1" applyAlignment="1" applyProtection="1">
      <alignment horizontal="left" vertical="center"/>
      <protection locked="0"/>
    </xf>
    <xf numFmtId="0" fontId="5" fillId="0" borderId="1" xfId="1" applyFont="1" applyBorder="1" applyAlignment="1">
      <alignment horizontal="center" vertical="center"/>
    </xf>
    <xf numFmtId="0" fontId="4" fillId="0" borderId="0" xfId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0" fontId="1" fillId="0" borderId="28" xfId="1" applyFont="1" applyBorder="1" applyAlignment="1">
      <alignment horizontal="center" vertical="center"/>
    </xf>
    <xf numFmtId="0" fontId="1" fillId="0" borderId="29" xfId="1" applyFont="1" applyBorder="1" applyAlignment="1">
      <alignment horizontal="center" vertical="center"/>
    </xf>
    <xf numFmtId="0" fontId="2" fillId="0" borderId="0" xfId="1" applyFont="1" applyAlignment="1">
      <alignment horizontal="center"/>
    </xf>
    <xf numFmtId="0" fontId="8" fillId="0" borderId="3" xfId="1" applyFont="1" applyBorder="1" applyAlignment="1" applyProtection="1">
      <alignment horizontal="right" vertical="center"/>
    </xf>
    <xf numFmtId="0" fontId="16" fillId="0" borderId="3" xfId="1" applyFont="1" applyBorder="1" applyAlignment="1" applyProtection="1">
      <alignment horizontal="right" vertical="center"/>
    </xf>
    <xf numFmtId="0" fontId="8" fillId="0" borderId="4" xfId="1" applyFont="1" applyBorder="1" applyAlignment="1" applyProtection="1">
      <alignment horizontal="right" vertical="center"/>
    </xf>
    <xf numFmtId="0" fontId="16" fillId="0" borderId="4" xfId="1" applyFont="1" applyBorder="1" applyAlignment="1" applyProtection="1">
      <alignment horizontal="right" vertical="center"/>
    </xf>
    <xf numFmtId="0" fontId="4" fillId="0" borderId="0" xfId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8" fillId="0" borderId="30" xfId="1" applyFont="1" applyBorder="1" applyAlignment="1">
      <alignment horizontal="right" vertical="center"/>
    </xf>
    <xf numFmtId="0" fontId="8" fillId="0" borderId="4" xfId="1" applyFont="1" applyBorder="1" applyAlignment="1">
      <alignment horizontal="right" vertical="center"/>
    </xf>
    <xf numFmtId="0" fontId="8" fillId="0" borderId="27" xfId="1" applyFont="1" applyBorder="1" applyAlignment="1">
      <alignment horizontal="right" vertical="center"/>
    </xf>
    <xf numFmtId="0" fontId="8" fillId="0" borderId="3" xfId="1" applyFont="1" applyBorder="1" applyAlignment="1">
      <alignment horizontal="right" vertical="center"/>
    </xf>
    <xf numFmtId="0" fontId="17" fillId="0" borderId="3" xfId="0" applyFont="1" applyBorder="1" applyAlignment="1" applyProtection="1">
      <alignment horizontal="center" vertical="center"/>
      <protection locked="0"/>
    </xf>
    <xf numFmtId="0" fontId="17" fillId="0" borderId="33" xfId="0" applyFont="1" applyBorder="1" applyAlignment="1" applyProtection="1">
      <alignment horizontal="center" vertical="center"/>
      <protection locked="0"/>
    </xf>
    <xf numFmtId="0" fontId="17" fillId="0" borderId="4" xfId="1" applyFont="1" applyBorder="1" applyAlignment="1" applyProtection="1">
      <alignment horizontal="center" vertical="center"/>
      <protection locked="0"/>
    </xf>
    <xf numFmtId="0" fontId="17" fillId="0" borderId="32" xfId="1" applyFont="1" applyBorder="1" applyAlignment="1" applyProtection="1">
      <alignment horizontal="center" vertical="center"/>
      <protection locked="0"/>
    </xf>
    <xf numFmtId="49" fontId="17" fillId="0" borderId="3" xfId="1" applyNumberFormat="1" applyFont="1" applyBorder="1" applyAlignment="1" applyProtection="1">
      <alignment horizontal="center" vertical="center"/>
      <protection locked="0"/>
    </xf>
    <xf numFmtId="0" fontId="4" fillId="0" borderId="20" xfId="1" applyFont="1" applyFill="1" applyBorder="1" applyAlignment="1" applyProtection="1">
      <alignment horizontal="left" vertical="center"/>
      <protection locked="0"/>
    </xf>
    <xf numFmtId="0" fontId="4" fillId="0" borderId="39" xfId="1" applyFont="1" applyFill="1" applyBorder="1" applyAlignment="1" applyProtection="1">
      <alignment horizontal="left" vertical="center"/>
      <protection locked="0"/>
    </xf>
    <xf numFmtId="0" fontId="6" fillId="0" borderId="34" xfId="1" applyFont="1" applyBorder="1" applyAlignment="1">
      <alignment vertical="center" textRotation="90"/>
    </xf>
    <xf numFmtId="0" fontId="6" fillId="0" borderId="35" xfId="1" applyFont="1" applyBorder="1" applyAlignment="1">
      <alignment vertical="center" textRotation="90"/>
    </xf>
    <xf numFmtId="0" fontId="6" fillId="0" borderId="36" xfId="1" applyFont="1" applyBorder="1" applyAlignment="1">
      <alignment vertical="center" textRotation="90"/>
    </xf>
    <xf numFmtId="0" fontId="6" fillId="0" borderId="7" xfId="1" applyFont="1" applyBorder="1" applyAlignment="1">
      <alignment horizontal="center" vertical="center" textRotation="90"/>
    </xf>
    <xf numFmtId="0" fontId="4" fillId="0" borderId="9" xfId="1" applyBorder="1" applyAlignment="1" applyProtection="1">
      <alignment horizontal="left" vertical="center"/>
      <protection locked="0"/>
    </xf>
    <xf numFmtId="0" fontId="4" fillId="0" borderId="11" xfId="1" applyBorder="1" applyAlignment="1" applyProtection="1">
      <alignment horizontal="left" vertical="center"/>
      <protection locked="0"/>
    </xf>
    <xf numFmtId="0" fontId="4" fillId="0" borderId="13" xfId="1" applyBorder="1" applyAlignment="1" applyProtection="1">
      <alignment horizontal="left" vertical="center"/>
      <protection locked="0"/>
    </xf>
    <xf numFmtId="0" fontId="4" fillId="0" borderId="14" xfId="1" applyBorder="1" applyAlignment="1" applyProtection="1">
      <alignment horizontal="left" vertical="center"/>
      <protection locked="0"/>
    </xf>
    <xf numFmtId="0" fontId="4" fillId="0" borderId="16" xfId="1" applyBorder="1" applyAlignment="1" applyProtection="1">
      <alignment horizontal="left" vertical="center"/>
      <protection locked="0"/>
    </xf>
    <xf numFmtId="0" fontId="4" fillId="0" borderId="18" xfId="1" applyBorder="1" applyAlignment="1" applyProtection="1">
      <alignment horizontal="left" vertical="center"/>
      <protection locked="0"/>
    </xf>
    <xf numFmtId="0" fontId="4" fillId="0" borderId="19" xfId="1" applyBorder="1" applyAlignment="1" applyProtection="1">
      <alignment horizontal="left" vertical="center"/>
      <protection locked="0"/>
    </xf>
    <xf numFmtId="0" fontId="4" fillId="0" borderId="20" xfId="1" applyBorder="1" applyAlignment="1" applyProtection="1">
      <alignment horizontal="left" vertical="center"/>
      <protection locked="0"/>
    </xf>
    <xf numFmtId="0" fontId="4" fillId="0" borderId="21" xfId="1" applyBorder="1" applyAlignment="1" applyProtection="1">
      <alignment horizontal="left" vertical="center"/>
      <protection locked="0"/>
    </xf>
    <xf numFmtId="0" fontId="7" fillId="0" borderId="31" xfId="1" applyFont="1" applyBorder="1" applyAlignment="1">
      <alignment horizontal="center" vertical="center"/>
    </xf>
    <xf numFmtId="0" fontId="7" fillId="0" borderId="28" xfId="1" applyFont="1" applyBorder="1" applyAlignment="1">
      <alignment horizontal="center" vertical="center"/>
    </xf>
    <xf numFmtId="0" fontId="7" fillId="0" borderId="29" xfId="1" applyFont="1" applyBorder="1" applyAlignment="1">
      <alignment horizontal="center" vertical="center"/>
    </xf>
    <xf numFmtId="0" fontId="6" fillId="0" borderId="27" xfId="1" applyFont="1" applyBorder="1" applyAlignment="1">
      <alignment horizontal="center" vertical="center" textRotation="90" wrapText="1"/>
    </xf>
    <xf numFmtId="0" fontId="6" fillId="0" borderId="33" xfId="1" applyFont="1" applyBorder="1" applyAlignment="1">
      <alignment horizontal="center" vertical="center" textRotation="90"/>
    </xf>
    <xf numFmtId="0" fontId="6" fillId="0" borderId="25" xfId="1" applyFont="1" applyBorder="1" applyAlignment="1">
      <alignment horizontal="center" vertical="center" textRotation="90"/>
    </xf>
    <xf numFmtId="0" fontId="6" fillId="0" borderId="26" xfId="1" applyFont="1" applyBorder="1" applyAlignment="1">
      <alignment horizontal="center" vertical="center" textRotation="90"/>
    </xf>
    <xf numFmtId="0" fontId="6" fillId="0" borderId="30" xfId="1" applyFont="1" applyBorder="1" applyAlignment="1">
      <alignment horizontal="center" vertical="center" textRotation="90"/>
    </xf>
    <xf numFmtId="0" fontId="6" fillId="0" borderId="32" xfId="1" applyFont="1" applyBorder="1" applyAlignment="1">
      <alignment horizontal="center" vertical="center" textRotation="90"/>
    </xf>
    <xf numFmtId="0" fontId="4" fillId="0" borderId="19" xfId="1" applyFont="1" applyFill="1" applyBorder="1" applyAlignment="1">
      <alignment horizontal="left" vertical="center"/>
    </xf>
    <xf numFmtId="0" fontId="4" fillId="0" borderId="20" xfId="1" applyFont="1" applyFill="1" applyBorder="1" applyAlignment="1">
      <alignment horizontal="left" vertical="center"/>
    </xf>
    <xf numFmtId="0" fontId="4" fillId="0" borderId="27" xfId="1" quotePrefix="1" applyFont="1" applyBorder="1" applyAlignment="1" applyProtection="1">
      <alignment horizontal="left" vertical="top" wrapText="1"/>
      <protection locked="0"/>
    </xf>
    <xf numFmtId="0" fontId="4" fillId="0" borderId="3" xfId="1" quotePrefix="1" applyFont="1" applyBorder="1" applyAlignment="1" applyProtection="1">
      <alignment horizontal="left" vertical="top" wrapText="1"/>
      <protection locked="0"/>
    </xf>
    <xf numFmtId="0" fontId="4" fillId="0" borderId="33" xfId="1" quotePrefix="1" applyFont="1" applyBorder="1" applyAlignment="1" applyProtection="1">
      <alignment horizontal="left" vertical="top" wrapText="1"/>
      <protection locked="0"/>
    </xf>
    <xf numFmtId="0" fontId="4" fillId="0" borderId="25" xfId="1" quotePrefix="1" applyFont="1" applyBorder="1" applyAlignment="1" applyProtection="1">
      <alignment horizontal="left" vertical="top" wrapText="1"/>
      <protection locked="0"/>
    </xf>
    <xf numFmtId="0" fontId="4" fillId="0" borderId="0" xfId="1" quotePrefix="1" applyFont="1" applyBorder="1" applyAlignment="1" applyProtection="1">
      <alignment horizontal="left" vertical="top" wrapText="1"/>
      <protection locked="0"/>
    </xf>
    <xf numFmtId="0" fontId="4" fillId="0" borderId="26" xfId="1" quotePrefix="1" applyFont="1" applyBorder="1" applyAlignment="1" applyProtection="1">
      <alignment horizontal="left" vertical="top" wrapText="1"/>
      <protection locked="0"/>
    </xf>
    <xf numFmtId="0" fontId="4" fillId="0" borderId="30" xfId="1" quotePrefix="1" applyFont="1" applyBorder="1" applyAlignment="1" applyProtection="1">
      <alignment horizontal="left" vertical="top" wrapText="1"/>
      <protection locked="0"/>
    </xf>
    <xf numFmtId="0" fontId="4" fillId="0" borderId="4" xfId="1" quotePrefix="1" applyFont="1" applyBorder="1" applyAlignment="1" applyProtection="1">
      <alignment horizontal="left" vertical="top" wrapText="1"/>
      <protection locked="0"/>
    </xf>
    <xf numFmtId="0" fontId="4" fillId="0" borderId="32" xfId="1" quotePrefix="1" applyFont="1" applyBorder="1" applyAlignment="1" applyProtection="1">
      <alignment horizontal="left" vertical="top" wrapText="1"/>
      <protection locked="0"/>
    </xf>
    <xf numFmtId="0" fontId="6" fillId="0" borderId="27" xfId="1" applyFont="1" applyBorder="1" applyAlignment="1">
      <alignment horizontal="center" vertical="center" textRotation="90"/>
    </xf>
    <xf numFmtId="0" fontId="4" fillId="0" borderId="19" xfId="1" applyFont="1" applyFill="1" applyBorder="1" applyAlignment="1" applyProtection="1">
      <alignment horizontal="left" vertical="center"/>
      <protection locked="0"/>
    </xf>
    <xf numFmtId="0" fontId="8" fillId="0" borderId="31" xfId="1" applyFont="1" applyBorder="1" applyAlignment="1">
      <alignment horizontal="center" vertical="center"/>
    </xf>
    <xf numFmtId="0" fontId="8" fillId="0" borderId="28" xfId="1" applyFont="1" applyBorder="1" applyAlignment="1">
      <alignment horizontal="center" vertical="center"/>
    </xf>
    <xf numFmtId="0" fontId="8" fillId="0" borderId="29" xfId="1" applyFont="1" applyBorder="1" applyAlignment="1">
      <alignment horizontal="center" vertical="center"/>
    </xf>
    <xf numFmtId="0" fontId="11" fillId="0" borderId="28" xfId="1" applyFont="1" applyBorder="1" applyAlignment="1">
      <alignment horizontal="center" vertical="center"/>
    </xf>
    <xf numFmtId="0" fontId="11" fillId="0" borderId="29" xfId="1" applyFont="1" applyBorder="1" applyAlignment="1">
      <alignment horizontal="center" vertical="center"/>
    </xf>
    <xf numFmtId="0" fontId="4" fillId="0" borderId="25" xfId="1" applyBorder="1"/>
    <xf numFmtId="0" fontId="4" fillId="0" borderId="0" xfId="1"/>
    <xf numFmtId="0" fontId="4" fillId="0" borderId="26" xfId="1" applyBorder="1"/>
    <xf numFmtId="0" fontId="4" fillId="0" borderId="31" xfId="1" applyBorder="1" applyAlignment="1">
      <alignment horizontal="left" vertical="center"/>
    </xf>
    <xf numFmtId="0" fontId="4" fillId="0" borderId="28" xfId="1" applyBorder="1" applyAlignment="1">
      <alignment horizontal="left" vertical="center"/>
    </xf>
    <xf numFmtId="0" fontId="4" fillId="0" borderId="29" xfId="1" applyBorder="1" applyAlignment="1">
      <alignment horizontal="left" vertical="center"/>
    </xf>
    <xf numFmtId="0" fontId="11" fillId="0" borderId="4" xfId="1" applyFont="1" applyBorder="1" applyAlignment="1">
      <alignment horizontal="center" vertical="center"/>
    </xf>
    <xf numFmtId="0" fontId="11" fillId="0" borderId="32" xfId="1" applyFont="1" applyBorder="1" applyAlignment="1">
      <alignment horizontal="center" vertical="center"/>
    </xf>
    <xf numFmtId="49" fontId="17" fillId="0" borderId="4" xfId="1" applyNumberFormat="1" applyFont="1" applyBorder="1" applyAlignment="1" applyProtection="1">
      <alignment horizontal="center" vertical="center"/>
      <protection locked="0"/>
    </xf>
    <xf numFmtId="0" fontId="11" fillId="0" borderId="27" xfId="1" applyFont="1" applyBorder="1" applyAlignment="1" applyProtection="1">
      <alignment horizontal="left" vertical="top" wrapText="1"/>
      <protection locked="0"/>
    </xf>
    <xf numFmtId="0" fontId="4" fillId="0" borderId="3" xfId="1" applyBorder="1" applyAlignment="1" applyProtection="1">
      <alignment horizontal="left" vertical="top" wrapText="1"/>
      <protection locked="0"/>
    </xf>
    <xf numFmtId="0" fontId="4" fillId="0" borderId="33" xfId="1" applyBorder="1" applyAlignment="1" applyProtection="1">
      <alignment horizontal="left" vertical="top" wrapText="1"/>
      <protection locked="0"/>
    </xf>
    <xf numFmtId="0" fontId="4" fillId="0" borderId="25" xfId="1" applyBorder="1" applyAlignment="1" applyProtection="1">
      <alignment horizontal="left" vertical="top" wrapText="1"/>
      <protection locked="0"/>
    </xf>
    <xf numFmtId="0" fontId="4" fillId="0" borderId="0" xfId="1" applyAlignment="1" applyProtection="1">
      <alignment horizontal="left" vertical="top" wrapText="1"/>
      <protection locked="0"/>
    </xf>
    <xf numFmtId="0" fontId="4" fillId="0" borderId="26" xfId="1" applyBorder="1" applyAlignment="1" applyProtection="1">
      <alignment horizontal="left" vertical="top" wrapText="1"/>
      <protection locked="0"/>
    </xf>
    <xf numFmtId="0" fontId="4" fillId="0" borderId="3" xfId="1" applyBorder="1" applyAlignment="1">
      <alignment horizontal="right"/>
    </xf>
    <xf numFmtId="0" fontId="11" fillId="0" borderId="3" xfId="1" applyFont="1" applyBorder="1" applyAlignment="1">
      <alignment horizontal="center" vertical="center"/>
    </xf>
    <xf numFmtId="0" fontId="4" fillId="0" borderId="33" xfId="1" applyBorder="1"/>
    <xf numFmtId="0" fontId="4" fillId="0" borderId="0" xfId="1" applyAlignment="1">
      <alignment horizontal="right"/>
    </xf>
    <xf numFmtId="0" fontId="11" fillId="0" borderId="0" xfId="1" applyFont="1" applyAlignment="1">
      <alignment horizontal="center" vertical="center"/>
    </xf>
    <xf numFmtId="0" fontId="4" fillId="0" borderId="21" xfId="1" applyFont="1" applyFill="1" applyBorder="1" applyAlignment="1">
      <alignment horizontal="left" vertical="center"/>
    </xf>
    <xf numFmtId="0" fontId="9" fillId="2" borderId="31" xfId="1" applyFont="1" applyFill="1" applyBorder="1" applyAlignment="1">
      <alignment horizontal="center" vertical="center"/>
    </xf>
    <xf numFmtId="0" fontId="9" fillId="2" borderId="28" xfId="1" applyFont="1" applyFill="1" applyBorder="1" applyAlignment="1">
      <alignment horizontal="center" vertical="center"/>
    </xf>
    <xf numFmtId="0" fontId="10" fillId="0" borderId="31" xfId="1" applyFont="1" applyBorder="1" applyAlignment="1">
      <alignment horizontal="center" vertical="center"/>
    </xf>
    <xf numFmtId="0" fontId="10" fillId="0" borderId="28" xfId="1" applyFont="1" applyBorder="1" applyAlignment="1">
      <alignment horizontal="center" vertical="center"/>
    </xf>
    <xf numFmtId="0" fontId="10" fillId="0" borderId="29" xfId="1" applyFont="1" applyBorder="1" applyAlignment="1">
      <alignment horizontal="center" vertical="center"/>
    </xf>
    <xf numFmtId="49" fontId="17" fillId="0" borderId="3" xfId="1" applyNumberFormat="1" applyFont="1" applyBorder="1" applyAlignment="1" applyProtection="1">
      <alignment horizontal="center" vertical="center"/>
    </xf>
    <xf numFmtId="49" fontId="17" fillId="0" borderId="4" xfId="1" applyNumberFormat="1" applyFont="1" applyBorder="1" applyAlignment="1" applyProtection="1">
      <alignment horizontal="center" vertical="center"/>
    </xf>
    <xf numFmtId="0" fontId="17" fillId="0" borderId="4" xfId="1" applyFont="1" applyBorder="1" applyAlignment="1" applyProtection="1">
      <alignment horizontal="center" vertical="center"/>
    </xf>
    <xf numFmtId="0" fontId="17" fillId="0" borderId="32" xfId="1" applyFont="1" applyBorder="1" applyAlignment="1" applyProtection="1">
      <alignment horizontal="center" vertical="center"/>
    </xf>
    <xf numFmtId="0" fontId="17" fillId="0" borderId="3" xfId="0" applyFont="1" applyBorder="1" applyAlignment="1" applyProtection="1">
      <alignment horizontal="center" vertical="center"/>
    </xf>
    <xf numFmtId="0" fontId="17" fillId="0" borderId="33" xfId="0" applyFont="1" applyBorder="1" applyAlignment="1" applyProtection="1">
      <alignment horizontal="center" vertical="center"/>
    </xf>
    <xf numFmtId="0" fontId="4" fillId="0" borderId="27" xfId="1" quotePrefix="1" applyBorder="1" applyAlignment="1" applyProtection="1">
      <alignment horizontal="left" vertical="top" wrapText="1"/>
      <protection locked="0"/>
    </xf>
    <xf numFmtId="0" fontId="4" fillId="0" borderId="3" xfId="1" quotePrefix="1" applyBorder="1" applyAlignment="1" applyProtection="1">
      <alignment horizontal="left" vertical="top" wrapText="1"/>
      <protection locked="0"/>
    </xf>
    <xf numFmtId="0" fontId="4" fillId="0" borderId="33" xfId="1" quotePrefix="1" applyBorder="1" applyAlignment="1" applyProtection="1">
      <alignment horizontal="left" vertical="top" wrapText="1"/>
      <protection locked="0"/>
    </xf>
    <xf numFmtId="0" fontId="4" fillId="0" borderId="25" xfId="1" quotePrefix="1" applyBorder="1" applyAlignment="1" applyProtection="1">
      <alignment horizontal="left" vertical="top" wrapText="1"/>
      <protection locked="0"/>
    </xf>
    <xf numFmtId="0" fontId="4" fillId="0" borderId="0" xfId="1" quotePrefix="1" applyBorder="1" applyAlignment="1" applyProtection="1">
      <alignment horizontal="left" vertical="top" wrapText="1"/>
      <protection locked="0"/>
    </xf>
    <xf numFmtId="0" fontId="4" fillId="0" borderId="26" xfId="1" quotePrefix="1" applyBorder="1" applyAlignment="1" applyProtection="1">
      <alignment horizontal="left" vertical="top" wrapText="1"/>
      <protection locked="0"/>
    </xf>
    <xf numFmtId="0" fontId="4" fillId="0" borderId="30" xfId="1" quotePrefix="1" applyBorder="1" applyAlignment="1" applyProtection="1">
      <alignment horizontal="left" vertical="top" wrapText="1"/>
      <protection locked="0"/>
    </xf>
    <xf numFmtId="0" fontId="4" fillId="0" borderId="4" xfId="1" quotePrefix="1" applyBorder="1" applyAlignment="1" applyProtection="1">
      <alignment horizontal="left" vertical="top" wrapText="1"/>
      <protection locked="0"/>
    </xf>
    <xf numFmtId="0" fontId="4" fillId="0" borderId="32" xfId="1" quotePrefix="1" applyBorder="1" applyAlignment="1" applyProtection="1">
      <alignment horizontal="left" vertical="top" wrapText="1"/>
      <protection locked="0"/>
    </xf>
    <xf numFmtId="0" fontId="4" fillId="0" borderId="21" xfId="1" applyFont="1" applyFill="1" applyBorder="1" applyAlignment="1" applyProtection="1">
      <alignment horizontal="left" vertical="center"/>
      <protection locked="0"/>
    </xf>
    <xf numFmtId="0" fontId="12" fillId="4" borderId="5" xfId="0" applyFont="1" applyFill="1" applyBorder="1" applyAlignment="1" applyProtection="1">
      <alignment horizontal="center" vertical="center"/>
    </xf>
    <xf numFmtId="0" fontId="12" fillId="4" borderId="7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7">
    <dxf>
      <fill>
        <patternFill>
          <bgColor rgb="FFFBFFCD"/>
        </patternFill>
      </fill>
    </dxf>
    <dxf>
      <fill>
        <patternFill>
          <bgColor rgb="FFC9FFC9"/>
        </patternFill>
      </fill>
    </dxf>
    <dxf>
      <fill>
        <patternFill>
          <bgColor rgb="FFFFC9C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BFFCD"/>
        </patternFill>
      </fill>
    </dxf>
    <dxf>
      <fill>
        <patternFill>
          <bgColor rgb="FFC9FFC9"/>
        </patternFill>
      </fill>
    </dxf>
    <dxf>
      <fill>
        <patternFill>
          <bgColor rgb="FFFFC9C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9C9"/>
        </patternFill>
      </fill>
    </dxf>
    <dxf>
      <fill>
        <patternFill>
          <bgColor rgb="FFC9FFC9"/>
        </patternFill>
      </fill>
    </dxf>
    <dxf>
      <fill>
        <patternFill>
          <bgColor rgb="FFFBFFCD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0066"/>
      <color rgb="FFCC9900"/>
      <color rgb="FF66FF66"/>
      <color rgb="FF00FFFF"/>
      <color rgb="FF6699FF"/>
      <color rgb="FFFF66FF"/>
      <color rgb="FFFF7C80"/>
      <color rgb="FFFFFF99"/>
      <color rgb="FFCC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CC"/>
  </sheetPr>
  <dimension ref="A1:X58"/>
  <sheetViews>
    <sheetView showZeros="0" topLeftCell="A17" zoomScale="70" zoomScaleNormal="70" workbookViewId="0">
      <selection activeCell="I17" sqref="I17"/>
    </sheetView>
  </sheetViews>
  <sheetFormatPr baseColWidth="10" defaultColWidth="11.42578125" defaultRowHeight="12.75" x14ac:dyDescent="0.2"/>
  <cols>
    <col min="1" max="2" width="6.28515625" style="1" customWidth="1"/>
    <col min="3" max="3" width="26.42578125" style="1" customWidth="1"/>
    <col min="4" max="4" width="30.85546875" style="1" customWidth="1"/>
    <col min="5" max="5" width="2.140625" style="1" customWidth="1"/>
    <col min="6" max="12" width="7.85546875" style="1" customWidth="1"/>
    <col min="13" max="13" width="9.85546875" style="1" customWidth="1"/>
    <col min="14" max="14" width="11.42578125" style="1"/>
    <col min="15" max="15" width="12.42578125" style="1" customWidth="1"/>
    <col min="16" max="16" width="13.28515625" style="1" customWidth="1"/>
    <col min="17" max="17" width="11.42578125" style="1"/>
    <col min="18" max="18" width="14.28515625" style="1" customWidth="1"/>
    <col min="19" max="16384" width="11.42578125" style="1"/>
  </cols>
  <sheetData>
    <row r="1" spans="1:18" ht="30" customHeight="1" thickBot="1" x14ac:dyDescent="0.25">
      <c r="A1" s="210" t="s">
        <v>192</v>
      </c>
      <c r="B1" s="211"/>
      <c r="C1" s="212"/>
      <c r="D1" s="210" t="s">
        <v>0</v>
      </c>
      <c r="E1" s="211"/>
      <c r="F1" s="211"/>
      <c r="G1" s="211"/>
      <c r="H1" s="211"/>
      <c r="I1" s="211"/>
      <c r="J1" s="212"/>
      <c r="K1" s="210" t="s">
        <v>193</v>
      </c>
      <c r="L1" s="211"/>
      <c r="M1" s="212"/>
      <c r="O1" s="2"/>
    </row>
    <row r="2" spans="1:18" ht="4.5" customHeight="1" thickBot="1" x14ac:dyDescent="0.25">
      <c r="A2" s="213"/>
      <c r="B2" s="213"/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</row>
    <row r="3" spans="1:18" ht="23.1" customHeight="1" x14ac:dyDescent="0.2">
      <c r="A3" s="222" t="s">
        <v>142</v>
      </c>
      <c r="B3" s="223"/>
      <c r="C3" s="169" t="str">
        <f>IF(INT((F6-DATE(YEAR(F6),1,1))/7)+1&gt;=52,"1",""&amp;INT((F6-DATE(YEAR(F6),1,1))/7)+1)</f>
        <v>1</v>
      </c>
      <c r="D3" s="214" t="s">
        <v>184</v>
      </c>
      <c r="E3" s="215"/>
      <c r="F3" s="228" t="s">
        <v>285</v>
      </c>
      <c r="G3" s="228"/>
      <c r="H3" s="172"/>
      <c r="I3" s="214" t="s">
        <v>186</v>
      </c>
      <c r="J3" s="214"/>
      <c r="K3" s="224" t="s">
        <v>287</v>
      </c>
      <c r="L3" s="224"/>
      <c r="M3" s="225"/>
    </row>
    <row r="4" spans="1:18" ht="23.1" customHeight="1" thickBot="1" x14ac:dyDescent="0.25">
      <c r="A4" s="220" t="s">
        <v>115</v>
      </c>
      <c r="B4" s="221"/>
      <c r="C4" s="170">
        <f>IF(INT((F6-DATE(YEAR(F6),1,1))/7)+1&gt;=52,YEAR(F6)+1,YEAR(F6))</f>
        <v>2021</v>
      </c>
      <c r="D4" s="216" t="s">
        <v>185</v>
      </c>
      <c r="E4" s="217"/>
      <c r="F4" s="279" t="s">
        <v>286</v>
      </c>
      <c r="G4" s="279"/>
      <c r="H4" s="173"/>
      <c r="I4" s="216" t="s">
        <v>187</v>
      </c>
      <c r="J4" s="216"/>
      <c r="K4" s="226" t="s">
        <v>288</v>
      </c>
      <c r="L4" s="226"/>
      <c r="M4" s="227"/>
    </row>
    <row r="5" spans="1:18" ht="3.75" customHeight="1" thickBot="1" x14ac:dyDescent="0.25">
      <c r="A5" s="218"/>
      <c r="B5" s="218"/>
      <c r="C5" s="218"/>
      <c r="D5" s="218"/>
      <c r="E5" s="218"/>
      <c r="F5" s="218"/>
      <c r="G5" s="218"/>
      <c r="H5" s="218"/>
      <c r="I5" s="218"/>
      <c r="J5" s="218"/>
      <c r="K5" s="218"/>
      <c r="L5" s="218"/>
      <c r="M5" s="218"/>
    </row>
    <row r="6" spans="1:18" ht="21.95" customHeight="1" thickBot="1" x14ac:dyDescent="0.25">
      <c r="A6" s="4"/>
      <c r="B6" s="4"/>
      <c r="C6" s="5"/>
      <c r="D6" s="219"/>
      <c r="E6" s="219"/>
      <c r="F6" s="6">
        <v>44200</v>
      </c>
      <c r="G6" s="7">
        <f>IF(WEEKDAY(F6,2)=1,F6+1,"Erreur")</f>
        <v>44201</v>
      </c>
      <c r="H6" s="7">
        <f>IF(WEEKDAY(F6,2)=1,G6+1,"La date")</f>
        <v>44202</v>
      </c>
      <c r="I6" s="7">
        <f>IF(WEEKDAY(F6,2)=1,H6+1,"doit être")</f>
        <v>44203</v>
      </c>
      <c r="J6" s="7">
        <f>IF(WEEKDAY(F6,2)=1,I6+1,"un lundi")</f>
        <v>44204</v>
      </c>
      <c r="K6" s="7">
        <f>IF(WEEKDAY(F6,2)=1,J6+1,"")</f>
        <v>44205</v>
      </c>
      <c r="L6" s="7">
        <f>IF(WEEKDAY(F6,2)=1,K6+1,"")</f>
        <v>44206</v>
      </c>
      <c r="M6" s="8"/>
    </row>
    <row r="7" spans="1:18" ht="21.95" customHeight="1" thickBot="1" x14ac:dyDescent="0.25">
      <c r="A7" s="4"/>
      <c r="B7" s="4"/>
      <c r="C7" s="9" t="s">
        <v>1</v>
      </c>
      <c r="D7" s="209" t="s">
        <v>2</v>
      </c>
      <c r="E7" s="209"/>
      <c r="F7" s="10" t="s">
        <v>3</v>
      </c>
      <c r="G7" s="11" t="s">
        <v>4</v>
      </c>
      <c r="H7" s="11" t="s">
        <v>5</v>
      </c>
      <c r="I7" s="11" t="s">
        <v>6</v>
      </c>
      <c r="J7" s="11" t="s">
        <v>7</v>
      </c>
      <c r="K7" s="11" t="s">
        <v>8</v>
      </c>
      <c r="L7" s="11" t="s">
        <v>9</v>
      </c>
      <c r="M7" s="12" t="s">
        <v>10</v>
      </c>
    </row>
    <row r="8" spans="1:18" ht="21" customHeight="1" thickBot="1" x14ac:dyDescent="0.25">
      <c r="A8" s="231" t="s">
        <v>11</v>
      </c>
      <c r="B8" s="234" t="s">
        <v>12</v>
      </c>
      <c r="C8" s="13"/>
      <c r="D8" s="235"/>
      <c r="E8" s="236"/>
      <c r="F8" s="14"/>
      <c r="G8" s="15"/>
      <c r="H8" s="15"/>
      <c r="I8" s="15"/>
      <c r="J8" s="15"/>
      <c r="K8" s="56"/>
      <c r="L8" s="56"/>
      <c r="M8" s="16">
        <f t="shared" ref="M8:M13" si="0">SUM(F8:L8)</f>
        <v>0</v>
      </c>
      <c r="P8" s="17"/>
    </row>
    <row r="9" spans="1:18" ht="21" customHeight="1" thickBot="1" x14ac:dyDescent="0.25">
      <c r="A9" s="232"/>
      <c r="B9" s="234"/>
      <c r="C9" s="18"/>
      <c r="D9" s="237"/>
      <c r="E9" s="238"/>
      <c r="F9" s="19"/>
      <c r="G9" s="20"/>
      <c r="H9" s="20"/>
      <c r="I9" s="20"/>
      <c r="J9" s="20"/>
      <c r="K9" s="57"/>
      <c r="L9" s="57"/>
      <c r="M9" s="21">
        <f t="shared" si="0"/>
        <v>0</v>
      </c>
    </row>
    <row r="10" spans="1:18" ht="21" customHeight="1" thickBot="1" x14ac:dyDescent="0.25">
      <c r="A10" s="232"/>
      <c r="B10" s="234"/>
      <c r="C10" s="22"/>
      <c r="D10" s="239"/>
      <c r="E10" s="240"/>
      <c r="F10" s="23"/>
      <c r="G10" s="24"/>
      <c r="H10" s="24"/>
      <c r="I10" s="24"/>
      <c r="J10" s="24"/>
      <c r="K10" s="58"/>
      <c r="L10" s="58"/>
      <c r="M10" s="25">
        <f t="shared" si="0"/>
        <v>0</v>
      </c>
    </row>
    <row r="11" spans="1:18" ht="21" customHeight="1" thickBot="1" x14ac:dyDescent="0.25">
      <c r="A11" s="232"/>
      <c r="B11" s="234" t="s">
        <v>13</v>
      </c>
      <c r="C11" s="26"/>
      <c r="D11" s="241"/>
      <c r="E11" s="241"/>
      <c r="F11" s="14"/>
      <c r="G11" s="15"/>
      <c r="H11" s="15"/>
      <c r="I11" s="15"/>
      <c r="J11" s="15"/>
      <c r="K11" s="56"/>
      <c r="L11" s="56"/>
      <c r="M11" s="16">
        <f t="shared" si="0"/>
        <v>0</v>
      </c>
    </row>
    <row r="12" spans="1:18" ht="21" customHeight="1" thickBot="1" x14ac:dyDescent="0.25">
      <c r="A12" s="232"/>
      <c r="B12" s="234"/>
      <c r="C12" s="27"/>
      <c r="D12" s="242"/>
      <c r="E12" s="242"/>
      <c r="F12" s="19"/>
      <c r="G12" s="20"/>
      <c r="H12" s="20"/>
      <c r="I12" s="20"/>
      <c r="J12" s="20"/>
      <c r="K12" s="57"/>
      <c r="L12" s="57"/>
      <c r="M12" s="21">
        <f t="shared" si="0"/>
        <v>0</v>
      </c>
    </row>
    <row r="13" spans="1:18" ht="21" customHeight="1" thickBot="1" x14ac:dyDescent="0.25">
      <c r="A13" s="233"/>
      <c r="B13" s="234"/>
      <c r="C13" s="28"/>
      <c r="D13" s="243"/>
      <c r="E13" s="243"/>
      <c r="F13" s="23"/>
      <c r="G13" s="24"/>
      <c r="H13" s="24"/>
      <c r="I13" s="24"/>
      <c r="J13" s="24"/>
      <c r="K13" s="58"/>
      <c r="L13" s="58"/>
      <c r="M13" s="80">
        <f t="shared" si="0"/>
        <v>0</v>
      </c>
    </row>
    <row r="14" spans="1:18" ht="4.5" customHeight="1" thickBot="1" x14ac:dyDescent="0.25">
      <c r="A14" s="29"/>
      <c r="B14" s="29"/>
      <c r="C14" s="30"/>
      <c r="D14" s="30"/>
      <c r="E14" s="30"/>
      <c r="F14" s="3"/>
      <c r="G14" s="3"/>
      <c r="H14" s="3"/>
      <c r="I14" s="3"/>
      <c r="J14" s="3"/>
      <c r="K14" s="59"/>
      <c r="L14" s="59"/>
      <c r="M14" s="31"/>
    </row>
    <row r="15" spans="1:18" ht="21" customHeight="1" thickBot="1" x14ac:dyDescent="0.25">
      <c r="A15" s="264" t="s">
        <v>116</v>
      </c>
      <c r="B15" s="248"/>
      <c r="C15" s="63" t="str">
        <f>IFERROR(VLOOKUP(D15,PROJETS!B2:C51,2,FALSE),"")</f>
        <v>AFFAIRE 05</v>
      </c>
      <c r="D15" s="265" t="s">
        <v>199</v>
      </c>
      <c r="E15" s="265"/>
      <c r="F15" s="64">
        <v>4.7</v>
      </c>
      <c r="G15" s="65"/>
      <c r="H15" s="65"/>
      <c r="I15" s="65"/>
      <c r="J15" s="65"/>
      <c r="K15" s="66"/>
      <c r="L15" s="66"/>
      <c r="M15" s="81">
        <f t="shared" ref="M15:M44" si="1">SUM(F15:L15)</f>
        <v>4.7</v>
      </c>
      <c r="O15" s="244" t="s">
        <v>84</v>
      </c>
      <c r="P15" s="245"/>
      <c r="Q15" s="245"/>
      <c r="R15" s="246"/>
    </row>
    <row r="16" spans="1:18" ht="21" customHeight="1" x14ac:dyDescent="0.2">
      <c r="A16" s="249"/>
      <c r="B16" s="250"/>
      <c r="C16" s="67" t="str">
        <f>IFERROR(VLOOKUP(D16,PROJETS!B2:C51,2,FALSE),"")</f>
        <v>AFFAIRE 22</v>
      </c>
      <c r="D16" s="229" t="s">
        <v>216</v>
      </c>
      <c r="E16" s="229"/>
      <c r="F16" s="68"/>
      <c r="G16" s="69">
        <v>2</v>
      </c>
      <c r="H16" s="69"/>
      <c r="I16" s="69">
        <v>2.7</v>
      </c>
      <c r="J16" s="69"/>
      <c r="K16" s="70"/>
      <c r="L16" s="70"/>
      <c r="M16" s="82">
        <f t="shared" si="1"/>
        <v>4.7</v>
      </c>
      <c r="O16" s="255"/>
      <c r="P16" s="256"/>
      <c r="Q16" s="256"/>
      <c r="R16" s="257"/>
    </row>
    <row r="17" spans="1:24" ht="21" customHeight="1" x14ac:dyDescent="0.2">
      <c r="A17" s="249"/>
      <c r="B17" s="250"/>
      <c r="C17" s="67" t="str">
        <f>IFERROR(VLOOKUP(D17,PROJETS!B2:C51,2,FALSE),"")</f>
        <v>AFFAIRE 30</v>
      </c>
      <c r="D17" s="229" t="s">
        <v>224</v>
      </c>
      <c r="E17" s="229"/>
      <c r="F17" s="68"/>
      <c r="G17" s="69">
        <v>5</v>
      </c>
      <c r="H17" s="69"/>
      <c r="I17" s="69">
        <v>2</v>
      </c>
      <c r="J17" s="69"/>
      <c r="K17" s="70"/>
      <c r="L17" s="70"/>
      <c r="M17" s="82">
        <f t="shared" si="1"/>
        <v>7</v>
      </c>
      <c r="O17" s="258"/>
      <c r="P17" s="259"/>
      <c r="Q17" s="259"/>
      <c r="R17" s="260"/>
    </row>
    <row r="18" spans="1:24" ht="21" customHeight="1" x14ac:dyDescent="0.2">
      <c r="A18" s="249"/>
      <c r="B18" s="250"/>
      <c r="C18" s="67" t="str">
        <f>IFERROR(VLOOKUP(D18,PROJETS!B2:C51,2,FALSE),"")</f>
        <v/>
      </c>
      <c r="D18" s="229"/>
      <c r="E18" s="229"/>
      <c r="F18" s="68"/>
      <c r="G18" s="69"/>
      <c r="H18" s="69"/>
      <c r="I18" s="69"/>
      <c r="J18" s="69"/>
      <c r="K18" s="70"/>
      <c r="L18" s="70"/>
      <c r="M18" s="82">
        <f t="shared" si="1"/>
        <v>0</v>
      </c>
      <c r="O18" s="258"/>
      <c r="P18" s="259"/>
      <c r="Q18" s="259"/>
      <c r="R18" s="260"/>
    </row>
    <row r="19" spans="1:24" ht="21" customHeight="1" x14ac:dyDescent="0.2">
      <c r="A19" s="249"/>
      <c r="B19" s="250"/>
      <c r="C19" s="67" t="str">
        <f>IFERROR(VLOOKUP(D19,PROJETS!B2:C51,2,FALSE),"")</f>
        <v/>
      </c>
      <c r="D19" s="229"/>
      <c r="E19" s="229"/>
      <c r="F19" s="68"/>
      <c r="G19" s="69"/>
      <c r="H19" s="69"/>
      <c r="I19" s="69"/>
      <c r="J19" s="69"/>
      <c r="K19" s="70"/>
      <c r="L19" s="70"/>
      <c r="M19" s="82">
        <f t="shared" si="1"/>
        <v>0</v>
      </c>
      <c r="O19" s="258"/>
      <c r="P19" s="259"/>
      <c r="Q19" s="259"/>
      <c r="R19" s="260"/>
    </row>
    <row r="20" spans="1:24" s="165" customFormat="1" ht="21" customHeight="1" x14ac:dyDescent="0.2">
      <c r="A20" s="249"/>
      <c r="B20" s="250"/>
      <c r="C20" s="164" t="str">
        <f>IFERROR(VLOOKUP(D20,PROJETS!B2:C51,2,FALSE),"")</f>
        <v/>
      </c>
      <c r="D20" s="229"/>
      <c r="E20" s="229"/>
      <c r="F20" s="68"/>
      <c r="G20" s="69"/>
      <c r="H20" s="69"/>
      <c r="I20" s="69"/>
      <c r="J20" s="69"/>
      <c r="K20" s="70"/>
      <c r="L20" s="70"/>
      <c r="M20" s="82">
        <f t="shared" si="1"/>
        <v>0</v>
      </c>
      <c r="O20" s="258"/>
      <c r="P20" s="259"/>
      <c r="Q20" s="259"/>
      <c r="R20" s="260"/>
    </row>
    <row r="21" spans="1:24" s="130" customFormat="1" ht="21" customHeight="1" x14ac:dyDescent="0.2">
      <c r="A21" s="249"/>
      <c r="B21" s="250"/>
      <c r="C21" s="131" t="str">
        <f>IFERROR(VLOOKUP(D21,PROJETS!B2:C51,2,FALSE),"")</f>
        <v/>
      </c>
      <c r="D21" s="229"/>
      <c r="E21" s="229"/>
      <c r="F21" s="68"/>
      <c r="G21" s="69"/>
      <c r="H21" s="69"/>
      <c r="I21" s="69"/>
      <c r="J21" s="69"/>
      <c r="K21" s="70"/>
      <c r="L21" s="70"/>
      <c r="M21" s="82">
        <f t="shared" ref="M21" si="2">SUM(F21:L21)</f>
        <v>0</v>
      </c>
      <c r="O21" s="258"/>
      <c r="P21" s="259"/>
      <c r="Q21" s="259"/>
      <c r="R21" s="260"/>
    </row>
    <row r="22" spans="1:24" ht="21" customHeight="1" x14ac:dyDescent="0.2">
      <c r="A22" s="249"/>
      <c r="B22" s="250"/>
      <c r="C22" s="67" t="str">
        <f>IFERROR(VLOOKUP(D22,PROJETS!B2:C51,2,FALSE),"")</f>
        <v/>
      </c>
      <c r="D22" s="229"/>
      <c r="E22" s="229"/>
      <c r="F22" s="68"/>
      <c r="G22" s="69"/>
      <c r="H22" s="69"/>
      <c r="I22" s="69"/>
      <c r="J22" s="69"/>
      <c r="K22" s="70"/>
      <c r="L22" s="70"/>
      <c r="M22" s="82">
        <f t="shared" si="1"/>
        <v>0</v>
      </c>
      <c r="O22" s="258"/>
      <c r="P22" s="259"/>
      <c r="Q22" s="259"/>
      <c r="R22" s="260"/>
    </row>
    <row r="23" spans="1:24" ht="21" customHeight="1" thickBot="1" x14ac:dyDescent="0.25">
      <c r="A23" s="251"/>
      <c r="B23" s="252"/>
      <c r="C23" s="71" t="str">
        <f>IFERROR(VLOOKUP(D23,PROJETS!B2:C51,2,FALSE),"")</f>
        <v/>
      </c>
      <c r="D23" s="229"/>
      <c r="E23" s="229"/>
      <c r="F23" s="72"/>
      <c r="G23" s="73"/>
      <c r="H23" s="73"/>
      <c r="I23" s="73"/>
      <c r="J23" s="73"/>
      <c r="K23" s="74"/>
      <c r="L23" s="74"/>
      <c r="M23" s="80">
        <f t="shared" si="1"/>
        <v>0</v>
      </c>
      <c r="O23" s="258"/>
      <c r="P23" s="259"/>
      <c r="Q23" s="259"/>
      <c r="R23" s="260"/>
    </row>
    <row r="24" spans="1:24" ht="21" customHeight="1" x14ac:dyDescent="0.2">
      <c r="A24" s="264" t="s">
        <v>117</v>
      </c>
      <c r="B24" s="248"/>
      <c r="C24" s="75" t="s">
        <v>268</v>
      </c>
      <c r="D24" s="265" t="s">
        <v>290</v>
      </c>
      <c r="E24" s="265"/>
      <c r="F24" s="64"/>
      <c r="G24" s="65"/>
      <c r="H24" s="65">
        <v>1</v>
      </c>
      <c r="I24" s="65"/>
      <c r="J24" s="65"/>
      <c r="K24" s="66"/>
      <c r="L24" s="66"/>
      <c r="M24" s="81">
        <f t="shared" si="1"/>
        <v>1</v>
      </c>
      <c r="O24" s="258"/>
      <c r="P24" s="259"/>
      <c r="Q24" s="259"/>
      <c r="R24" s="260"/>
      <c r="U24" s="61"/>
      <c r="V24" s="61"/>
      <c r="W24" s="61"/>
      <c r="X24" s="61"/>
    </row>
    <row r="25" spans="1:24" ht="21" customHeight="1" x14ac:dyDescent="0.2">
      <c r="A25" s="249"/>
      <c r="B25" s="250"/>
      <c r="C25" s="76" t="s">
        <v>98</v>
      </c>
      <c r="D25" s="229" t="s">
        <v>289</v>
      </c>
      <c r="E25" s="229"/>
      <c r="F25" s="68"/>
      <c r="G25" s="69"/>
      <c r="H25" s="69">
        <v>3</v>
      </c>
      <c r="I25" s="69"/>
      <c r="J25" s="69"/>
      <c r="K25" s="70"/>
      <c r="L25" s="70"/>
      <c r="M25" s="82">
        <f t="shared" si="1"/>
        <v>3</v>
      </c>
      <c r="O25" s="258"/>
      <c r="P25" s="259"/>
      <c r="Q25" s="259"/>
      <c r="R25" s="260"/>
      <c r="U25" s="61"/>
      <c r="V25" s="61"/>
      <c r="W25" s="61"/>
      <c r="X25" s="61"/>
    </row>
    <row r="26" spans="1:24" ht="21" customHeight="1" x14ac:dyDescent="0.2">
      <c r="A26" s="249"/>
      <c r="B26" s="250"/>
      <c r="C26" s="76" t="s">
        <v>103</v>
      </c>
      <c r="D26" s="229" t="s">
        <v>291</v>
      </c>
      <c r="E26" s="229"/>
      <c r="F26" s="68"/>
      <c r="G26" s="69"/>
      <c r="H26" s="69">
        <v>4</v>
      </c>
      <c r="I26" s="69">
        <v>3</v>
      </c>
      <c r="J26" s="69"/>
      <c r="K26" s="70"/>
      <c r="L26" s="70"/>
      <c r="M26" s="82">
        <f t="shared" si="1"/>
        <v>7</v>
      </c>
      <c r="O26" s="258"/>
      <c r="P26" s="259"/>
      <c r="Q26" s="259"/>
      <c r="R26" s="260"/>
      <c r="U26" s="61"/>
      <c r="V26" s="61"/>
      <c r="W26" s="61"/>
      <c r="X26" s="61"/>
    </row>
    <row r="27" spans="1:24" s="165" customFormat="1" ht="21" customHeight="1" x14ac:dyDescent="0.2">
      <c r="A27" s="249"/>
      <c r="B27" s="250"/>
      <c r="C27" s="163" t="s">
        <v>279</v>
      </c>
      <c r="D27" s="229" t="s">
        <v>292</v>
      </c>
      <c r="E27" s="229"/>
      <c r="F27" s="68">
        <v>3</v>
      </c>
      <c r="G27" s="77"/>
      <c r="H27" s="69"/>
      <c r="I27" s="69"/>
      <c r="J27" s="69"/>
      <c r="K27" s="70"/>
      <c r="L27" s="70"/>
      <c r="M27" s="82">
        <f t="shared" ref="M27:M28" si="3">SUM(F27:L27)</f>
        <v>3</v>
      </c>
      <c r="O27" s="258"/>
      <c r="P27" s="259"/>
      <c r="Q27" s="259"/>
      <c r="R27" s="260"/>
    </row>
    <row r="28" spans="1:24" s="165" customFormat="1" ht="21" customHeight="1" x14ac:dyDescent="0.2">
      <c r="A28" s="249"/>
      <c r="B28" s="250"/>
      <c r="C28" s="163"/>
      <c r="D28" s="229"/>
      <c r="E28" s="229"/>
      <c r="F28" s="68"/>
      <c r="G28" s="77"/>
      <c r="H28" s="69"/>
      <c r="I28" s="69"/>
      <c r="J28" s="69"/>
      <c r="K28" s="70"/>
      <c r="L28" s="70"/>
      <c r="M28" s="82">
        <f t="shared" si="3"/>
        <v>0</v>
      </c>
      <c r="O28" s="258"/>
      <c r="P28" s="259"/>
      <c r="Q28" s="259"/>
      <c r="R28" s="260"/>
    </row>
    <row r="29" spans="1:24" ht="21" customHeight="1" x14ac:dyDescent="0.2">
      <c r="A29" s="249"/>
      <c r="B29" s="250"/>
      <c r="C29" s="76"/>
      <c r="D29" s="229"/>
      <c r="E29" s="229"/>
      <c r="F29" s="68"/>
      <c r="G29" s="77"/>
      <c r="H29" s="69"/>
      <c r="I29" s="69"/>
      <c r="J29" s="69"/>
      <c r="K29" s="70"/>
      <c r="L29" s="70"/>
      <c r="M29" s="82">
        <f t="shared" si="1"/>
        <v>0</v>
      </c>
      <c r="O29" s="258"/>
      <c r="P29" s="259"/>
      <c r="Q29" s="259"/>
      <c r="R29" s="260"/>
      <c r="U29" s="61"/>
      <c r="V29" s="62"/>
      <c r="W29" s="61"/>
      <c r="X29" s="61"/>
    </row>
    <row r="30" spans="1:24" ht="21" customHeight="1" x14ac:dyDescent="0.2">
      <c r="A30" s="249"/>
      <c r="B30" s="250"/>
      <c r="C30" s="76"/>
      <c r="D30" s="229"/>
      <c r="E30" s="229"/>
      <c r="F30" s="69"/>
      <c r="G30" s="69"/>
      <c r="H30" s="78"/>
      <c r="I30" s="69"/>
      <c r="J30" s="69"/>
      <c r="K30" s="70"/>
      <c r="L30" s="70"/>
      <c r="M30" s="82">
        <f t="shared" si="1"/>
        <v>0</v>
      </c>
      <c r="O30" s="258"/>
      <c r="P30" s="259"/>
      <c r="Q30" s="259"/>
      <c r="R30" s="260"/>
      <c r="U30" s="61"/>
      <c r="V30" s="54"/>
      <c r="W30" s="55"/>
      <c r="X30" s="17"/>
    </row>
    <row r="31" spans="1:24" ht="21" customHeight="1" x14ac:dyDescent="0.2">
      <c r="A31" s="249"/>
      <c r="B31" s="250"/>
      <c r="C31" s="76"/>
      <c r="D31" s="229"/>
      <c r="E31" s="229"/>
      <c r="F31" s="68"/>
      <c r="G31" s="79"/>
      <c r="H31" s="69"/>
      <c r="I31" s="69"/>
      <c r="J31" s="69"/>
      <c r="K31" s="70"/>
      <c r="L31" s="70"/>
      <c r="M31" s="82">
        <f t="shared" si="1"/>
        <v>0</v>
      </c>
      <c r="O31" s="258"/>
      <c r="P31" s="259"/>
      <c r="Q31" s="259"/>
      <c r="R31" s="260"/>
    </row>
    <row r="32" spans="1:24" ht="21" customHeight="1" x14ac:dyDescent="0.2">
      <c r="A32" s="249"/>
      <c r="B32" s="250"/>
      <c r="C32" s="76"/>
      <c r="D32" s="229"/>
      <c r="E32" s="229"/>
      <c r="F32" s="68"/>
      <c r="G32" s="69"/>
      <c r="H32" s="69"/>
      <c r="I32" s="69"/>
      <c r="J32" s="69"/>
      <c r="K32" s="70"/>
      <c r="L32" s="70"/>
      <c r="M32" s="82">
        <f t="shared" si="1"/>
        <v>0</v>
      </c>
      <c r="O32" s="258"/>
      <c r="P32" s="259"/>
      <c r="Q32" s="259"/>
      <c r="R32" s="260"/>
    </row>
    <row r="33" spans="1:18" ht="21" customHeight="1" x14ac:dyDescent="0.2">
      <c r="A33" s="249"/>
      <c r="B33" s="250"/>
      <c r="C33" s="76"/>
      <c r="D33" s="229"/>
      <c r="E33" s="229"/>
      <c r="F33" s="68"/>
      <c r="G33" s="69"/>
      <c r="H33" s="69"/>
      <c r="I33" s="69"/>
      <c r="J33" s="69"/>
      <c r="K33" s="70"/>
      <c r="L33" s="70"/>
      <c r="M33" s="82">
        <f t="shared" si="1"/>
        <v>0</v>
      </c>
      <c r="O33" s="258"/>
      <c r="P33" s="259"/>
      <c r="Q33" s="259"/>
      <c r="R33" s="260"/>
    </row>
    <row r="34" spans="1:18" ht="21" customHeight="1" x14ac:dyDescent="0.2">
      <c r="A34" s="249"/>
      <c r="B34" s="250"/>
      <c r="C34" s="76"/>
      <c r="D34" s="229"/>
      <c r="E34" s="229"/>
      <c r="F34" s="68"/>
      <c r="G34" s="69"/>
      <c r="H34" s="69"/>
      <c r="I34" s="69"/>
      <c r="J34" s="69"/>
      <c r="K34" s="70"/>
      <c r="L34" s="70"/>
      <c r="M34" s="82">
        <f t="shared" si="1"/>
        <v>0</v>
      </c>
      <c r="O34" s="258"/>
      <c r="P34" s="259"/>
      <c r="Q34" s="259"/>
      <c r="R34" s="260"/>
    </row>
    <row r="35" spans="1:18" s="130" customFormat="1" ht="21" customHeight="1" x14ac:dyDescent="0.2">
      <c r="A35" s="249"/>
      <c r="B35" s="250"/>
      <c r="C35" s="132"/>
      <c r="D35" s="229"/>
      <c r="E35" s="229"/>
      <c r="F35" s="68"/>
      <c r="G35" s="69"/>
      <c r="H35" s="69"/>
      <c r="I35" s="69"/>
      <c r="J35" s="69"/>
      <c r="K35" s="70"/>
      <c r="L35" s="70"/>
      <c r="M35" s="82">
        <f t="shared" ref="M35" si="4">SUM(F35:L35)</f>
        <v>0</v>
      </c>
      <c r="O35" s="258"/>
      <c r="P35" s="259"/>
      <c r="Q35" s="259"/>
      <c r="R35" s="260"/>
    </row>
    <row r="36" spans="1:18" ht="21" customHeight="1" x14ac:dyDescent="0.2">
      <c r="A36" s="249"/>
      <c r="B36" s="250"/>
      <c r="C36" s="76"/>
      <c r="D36" s="229"/>
      <c r="E36" s="229"/>
      <c r="F36" s="68"/>
      <c r="G36" s="69"/>
      <c r="H36" s="69"/>
      <c r="I36" s="69"/>
      <c r="J36" s="69"/>
      <c r="K36" s="70"/>
      <c r="L36" s="70"/>
      <c r="M36" s="82">
        <f t="shared" si="1"/>
        <v>0</v>
      </c>
      <c r="O36" s="258"/>
      <c r="P36" s="259"/>
      <c r="Q36" s="259"/>
      <c r="R36" s="260"/>
    </row>
    <row r="37" spans="1:18" ht="21" customHeight="1" x14ac:dyDescent="0.2">
      <c r="A37" s="249"/>
      <c r="B37" s="250"/>
      <c r="C37" s="76"/>
      <c r="D37" s="229"/>
      <c r="E37" s="229"/>
      <c r="F37" s="68"/>
      <c r="G37" s="69"/>
      <c r="H37" s="69"/>
      <c r="I37" s="69"/>
      <c r="J37" s="69"/>
      <c r="K37" s="70"/>
      <c r="L37" s="70"/>
      <c r="M37" s="82">
        <f t="shared" si="1"/>
        <v>0</v>
      </c>
      <c r="O37" s="258"/>
      <c r="P37" s="259"/>
      <c r="Q37" s="259"/>
      <c r="R37" s="260"/>
    </row>
    <row r="38" spans="1:18" ht="21" customHeight="1" x14ac:dyDescent="0.2">
      <c r="A38" s="249"/>
      <c r="B38" s="250"/>
      <c r="C38" s="76"/>
      <c r="D38" s="229"/>
      <c r="E38" s="229"/>
      <c r="F38" s="68"/>
      <c r="G38" s="69"/>
      <c r="H38" s="69"/>
      <c r="I38" s="69"/>
      <c r="J38" s="69"/>
      <c r="K38" s="70"/>
      <c r="L38" s="70"/>
      <c r="M38" s="82">
        <f t="shared" si="1"/>
        <v>0</v>
      </c>
      <c r="O38" s="258"/>
      <c r="P38" s="259"/>
      <c r="Q38" s="259"/>
      <c r="R38" s="260"/>
    </row>
    <row r="39" spans="1:18" ht="21" customHeight="1" thickBot="1" x14ac:dyDescent="0.25">
      <c r="A39" s="249"/>
      <c r="B39" s="250"/>
      <c r="C39" s="83"/>
      <c r="D39" s="230"/>
      <c r="E39" s="230"/>
      <c r="F39" s="84"/>
      <c r="G39" s="77"/>
      <c r="H39" s="77"/>
      <c r="I39" s="77"/>
      <c r="J39" s="77"/>
      <c r="K39" s="85"/>
      <c r="L39" s="85"/>
      <c r="M39" s="86">
        <f t="shared" si="1"/>
        <v>0</v>
      </c>
      <c r="O39" s="258"/>
      <c r="P39" s="259"/>
      <c r="Q39" s="259"/>
      <c r="R39" s="260"/>
    </row>
    <row r="40" spans="1:18" ht="21" customHeight="1" thickBot="1" x14ac:dyDescent="0.25">
      <c r="A40" s="247" t="s">
        <v>118</v>
      </c>
      <c r="B40" s="248"/>
      <c r="C40" s="63" t="s">
        <v>102</v>
      </c>
      <c r="D40" s="253"/>
      <c r="E40" s="253"/>
      <c r="F40" s="64"/>
      <c r="G40" s="65"/>
      <c r="H40" s="65"/>
      <c r="I40" s="65"/>
      <c r="J40" s="65"/>
      <c r="K40" s="66"/>
      <c r="L40" s="66"/>
      <c r="M40" s="81">
        <f t="shared" si="1"/>
        <v>0</v>
      </c>
      <c r="O40" s="261"/>
      <c r="P40" s="262"/>
      <c r="Q40" s="262"/>
      <c r="R40" s="263"/>
    </row>
    <row r="41" spans="1:18" ht="21" customHeight="1" thickBot="1" x14ac:dyDescent="0.25">
      <c r="A41" s="249"/>
      <c r="B41" s="250"/>
      <c r="C41" s="67" t="s">
        <v>14</v>
      </c>
      <c r="D41" s="254"/>
      <c r="E41" s="254"/>
      <c r="F41" s="68"/>
      <c r="G41" s="69"/>
      <c r="H41" s="69"/>
      <c r="I41" s="69"/>
      <c r="J41" s="69">
        <v>7.7</v>
      </c>
      <c r="K41" s="70"/>
      <c r="L41" s="70"/>
      <c r="M41" s="82">
        <f t="shared" si="1"/>
        <v>7.7</v>
      </c>
    </row>
    <row r="42" spans="1:18" s="130" customFormat="1" ht="21" customHeight="1" thickBot="1" x14ac:dyDescent="0.25">
      <c r="A42" s="249"/>
      <c r="B42" s="250"/>
      <c r="C42" s="131" t="s">
        <v>99</v>
      </c>
      <c r="D42" s="254"/>
      <c r="E42" s="254"/>
      <c r="F42" s="68"/>
      <c r="G42" s="69"/>
      <c r="H42" s="69"/>
      <c r="I42" s="69"/>
      <c r="J42" s="69"/>
      <c r="K42" s="70"/>
      <c r="L42" s="70"/>
      <c r="M42" s="82">
        <f t="shared" ref="M42" si="5">SUM(F42:L42)</f>
        <v>0</v>
      </c>
      <c r="O42" s="266" t="s">
        <v>14</v>
      </c>
      <c r="P42" s="267"/>
      <c r="Q42" s="267"/>
      <c r="R42" s="268"/>
    </row>
    <row r="43" spans="1:18" ht="21" customHeight="1" thickBot="1" x14ac:dyDescent="0.25">
      <c r="A43" s="249"/>
      <c r="B43" s="250"/>
      <c r="C43" s="67" t="s">
        <v>177</v>
      </c>
      <c r="D43" s="254"/>
      <c r="E43" s="254"/>
      <c r="F43" s="68"/>
      <c r="G43" s="69"/>
      <c r="H43" s="69"/>
      <c r="I43" s="69"/>
      <c r="J43" s="69"/>
      <c r="K43" s="70"/>
      <c r="L43" s="70"/>
      <c r="M43" s="82">
        <f t="shared" si="1"/>
        <v>0</v>
      </c>
      <c r="O43" s="32" t="s">
        <v>15</v>
      </c>
      <c r="P43" s="32" t="s">
        <v>16</v>
      </c>
      <c r="Q43" s="32" t="s">
        <v>17</v>
      </c>
      <c r="R43" s="32" t="s">
        <v>18</v>
      </c>
    </row>
    <row r="44" spans="1:18" ht="21" customHeight="1" thickBot="1" x14ac:dyDescent="0.25">
      <c r="A44" s="251"/>
      <c r="B44" s="252"/>
      <c r="C44" s="87" t="s">
        <v>106</v>
      </c>
      <c r="D44" s="291"/>
      <c r="E44" s="291"/>
      <c r="F44" s="72"/>
      <c r="G44" s="73"/>
      <c r="H44" s="73"/>
      <c r="I44" s="73"/>
      <c r="J44" s="73"/>
      <c r="K44" s="74"/>
      <c r="L44" s="74"/>
      <c r="M44" s="80">
        <f t="shared" si="1"/>
        <v>0</v>
      </c>
      <c r="O44" s="53">
        <v>10</v>
      </c>
      <c r="P44" s="33">
        <f>SUM(M15:M39,M41)*0.1</f>
        <v>3.8100000000000005</v>
      </c>
      <c r="Q44" s="34">
        <f>M41</f>
        <v>7.7</v>
      </c>
      <c r="R44" s="53">
        <f>SUM(O44+P44-Q44)</f>
        <v>6.11</v>
      </c>
    </row>
    <row r="45" spans="1:18" ht="4.5" customHeight="1" thickBot="1" x14ac:dyDescent="0.25">
      <c r="A45" s="29"/>
      <c r="B45" s="29"/>
      <c r="C45" s="29"/>
      <c r="D45" s="29"/>
      <c r="E45" s="29"/>
      <c r="F45" s="3"/>
      <c r="G45" s="3"/>
      <c r="H45" s="3"/>
      <c r="I45" s="3"/>
      <c r="J45" s="3"/>
      <c r="K45" s="3"/>
      <c r="L45" s="3"/>
      <c r="M45" s="3"/>
    </row>
    <row r="46" spans="1:18" ht="23.1" customHeight="1" thickBot="1" x14ac:dyDescent="0.25">
      <c r="A46" s="292" t="s">
        <v>19</v>
      </c>
      <c r="B46" s="293"/>
      <c r="C46" s="293"/>
      <c r="D46" s="293"/>
      <c r="E46" s="293"/>
      <c r="F46" s="35">
        <f t="shared" ref="F46:L46" si="6">SUM(F8:F44)</f>
        <v>7.7</v>
      </c>
      <c r="G46" s="35">
        <f t="shared" si="6"/>
        <v>7</v>
      </c>
      <c r="H46" s="35">
        <f t="shared" si="6"/>
        <v>8</v>
      </c>
      <c r="I46" s="35">
        <f t="shared" si="6"/>
        <v>7.7</v>
      </c>
      <c r="J46" s="35">
        <f t="shared" si="6"/>
        <v>7.7</v>
      </c>
      <c r="K46" s="35">
        <f t="shared" si="6"/>
        <v>0</v>
      </c>
      <c r="L46" s="35">
        <f t="shared" si="6"/>
        <v>0</v>
      </c>
      <c r="M46" s="36">
        <f>SUM(F46:L46)</f>
        <v>38.1</v>
      </c>
    </row>
    <row r="47" spans="1:18" ht="3.75" customHeight="1" thickBot="1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</row>
    <row r="48" spans="1:18" ht="17.25" customHeight="1" thickBot="1" x14ac:dyDescent="0.25">
      <c r="A48" s="294" t="s">
        <v>20</v>
      </c>
      <c r="B48" s="295"/>
      <c r="C48" s="295"/>
      <c r="D48" s="296"/>
      <c r="E48" s="295" t="s">
        <v>21</v>
      </c>
      <c r="F48" s="295"/>
      <c r="G48" s="295"/>
      <c r="H48" s="295"/>
      <c r="I48" s="295"/>
      <c r="J48" s="295"/>
      <c r="K48" s="295"/>
      <c r="L48" s="295"/>
      <c r="M48" s="296"/>
    </row>
    <row r="49" spans="1:13" ht="15" customHeight="1" x14ac:dyDescent="0.2">
      <c r="A49" s="280"/>
      <c r="B49" s="281"/>
      <c r="C49" s="281"/>
      <c r="D49" s="282"/>
      <c r="E49" s="37" t="s">
        <v>22</v>
      </c>
      <c r="F49" s="38"/>
      <c r="G49" s="38"/>
      <c r="H49" s="38"/>
      <c r="I49" s="38"/>
      <c r="J49" s="38"/>
      <c r="K49" s="38"/>
      <c r="L49" s="38"/>
      <c r="M49" s="39"/>
    </row>
    <row r="50" spans="1:13" ht="15" customHeight="1" thickBot="1" x14ac:dyDescent="0.25">
      <c r="A50" s="283"/>
      <c r="B50" s="284"/>
      <c r="C50" s="284"/>
      <c r="D50" s="285"/>
      <c r="E50" s="42" t="s">
        <v>23</v>
      </c>
      <c r="F50" s="43"/>
      <c r="G50" s="43"/>
      <c r="H50" s="43"/>
      <c r="I50" s="43"/>
      <c r="J50" s="43"/>
      <c r="K50" s="43"/>
      <c r="L50" s="43"/>
      <c r="M50" s="44"/>
    </row>
    <row r="51" spans="1:13" ht="20.100000000000001" customHeight="1" x14ac:dyDescent="0.2">
      <c r="A51" s="283"/>
      <c r="B51" s="284"/>
      <c r="C51" s="284"/>
      <c r="D51" s="285"/>
      <c r="E51" s="45"/>
      <c r="F51" s="46"/>
      <c r="G51" s="46"/>
      <c r="H51" s="46"/>
      <c r="I51" s="46"/>
      <c r="J51" s="286" t="s">
        <v>24</v>
      </c>
      <c r="K51" s="286"/>
      <c r="L51" s="287"/>
      <c r="M51" s="288"/>
    </row>
    <row r="52" spans="1:13" ht="20.100000000000001" customHeight="1" x14ac:dyDescent="0.2">
      <c r="A52" s="283"/>
      <c r="B52" s="284"/>
      <c r="C52" s="284"/>
      <c r="D52" s="285"/>
      <c r="E52" s="47"/>
      <c r="F52" s="48"/>
      <c r="G52" s="48"/>
      <c r="H52" s="48"/>
      <c r="I52" s="48"/>
      <c r="J52" s="289" t="s">
        <v>25</v>
      </c>
      <c r="K52" s="289"/>
      <c r="L52" s="272"/>
      <c r="M52" s="273"/>
    </row>
    <row r="53" spans="1:13" ht="20.100000000000001" customHeight="1" x14ac:dyDescent="0.2">
      <c r="A53" s="283"/>
      <c r="B53" s="284"/>
      <c r="C53" s="284"/>
      <c r="D53" s="285"/>
      <c r="E53" s="47"/>
      <c r="F53" s="48"/>
      <c r="G53" s="48"/>
      <c r="H53" s="48"/>
      <c r="I53" s="48"/>
      <c r="J53" s="289" t="s">
        <v>26</v>
      </c>
      <c r="K53" s="289"/>
      <c r="L53" s="290"/>
      <c r="M53" s="273"/>
    </row>
    <row r="54" spans="1:13" ht="20.100000000000001" customHeight="1" x14ac:dyDescent="0.2">
      <c r="A54" s="283"/>
      <c r="B54" s="284"/>
      <c r="C54" s="284"/>
      <c r="D54" s="285"/>
      <c r="E54" s="47"/>
      <c r="F54" s="48"/>
      <c r="G54" s="48"/>
      <c r="H54" s="48"/>
      <c r="I54" s="48"/>
      <c r="J54" s="289" t="s">
        <v>27</v>
      </c>
      <c r="K54" s="289"/>
      <c r="L54" s="272"/>
      <c r="M54" s="273"/>
    </row>
    <row r="55" spans="1:13" ht="20.100000000000001" customHeight="1" thickBot="1" x14ac:dyDescent="0.25">
      <c r="A55" s="283"/>
      <c r="B55" s="284"/>
      <c r="C55" s="284"/>
      <c r="D55" s="285"/>
      <c r="E55" s="47"/>
      <c r="J55" s="289" t="s">
        <v>28</v>
      </c>
      <c r="K55" s="289"/>
      <c r="L55" s="290"/>
      <c r="M55" s="273"/>
    </row>
    <row r="56" spans="1:13" ht="6" hidden="1" customHeight="1" thickBot="1" x14ac:dyDescent="0.25">
      <c r="A56" s="269"/>
      <c r="B56" s="269"/>
      <c r="C56" s="269"/>
      <c r="D56" s="270"/>
      <c r="E56" s="271"/>
      <c r="F56" s="272"/>
      <c r="G56" s="272"/>
      <c r="H56" s="272"/>
      <c r="I56" s="272"/>
      <c r="J56" s="272"/>
      <c r="K56" s="272"/>
      <c r="L56" s="272"/>
      <c r="M56" s="273"/>
    </row>
    <row r="57" spans="1:13" ht="3" customHeight="1" thickBot="1" x14ac:dyDescent="0.25">
      <c r="A57" s="49"/>
      <c r="B57" s="49"/>
      <c r="C57" s="49"/>
      <c r="D57" s="50"/>
      <c r="E57" s="40"/>
      <c r="M57" s="41"/>
    </row>
    <row r="58" spans="1:13" ht="25.5" customHeight="1" thickBot="1" x14ac:dyDescent="0.25">
      <c r="A58" s="274" t="s">
        <v>29</v>
      </c>
      <c r="B58" s="275"/>
      <c r="C58" s="275"/>
      <c r="D58" s="276"/>
      <c r="E58" s="51"/>
      <c r="F58" s="52"/>
      <c r="G58" s="52"/>
      <c r="H58" s="52"/>
      <c r="I58" s="52"/>
      <c r="J58" s="52"/>
      <c r="K58" s="52"/>
      <c r="L58" s="277"/>
      <c r="M58" s="278"/>
    </row>
  </sheetData>
  <sheetProtection sheet="1" selectLockedCells="1"/>
  <mergeCells count="79">
    <mergeCell ref="F4:G4"/>
    <mergeCell ref="A49:D55"/>
    <mergeCell ref="J51:K51"/>
    <mergeCell ref="L51:M52"/>
    <mergeCell ref="J52:K52"/>
    <mergeCell ref="J53:K53"/>
    <mergeCell ref="L53:M54"/>
    <mergeCell ref="J54:K54"/>
    <mergeCell ref="J55:K55"/>
    <mergeCell ref="L55:M55"/>
    <mergeCell ref="D43:E43"/>
    <mergeCell ref="D44:E44"/>
    <mergeCell ref="A46:E46"/>
    <mergeCell ref="A48:D48"/>
    <mergeCell ref="E48:M48"/>
    <mergeCell ref="D41:E41"/>
    <mergeCell ref="A56:D56"/>
    <mergeCell ref="E56:K56"/>
    <mergeCell ref="L56:M56"/>
    <mergeCell ref="A58:D58"/>
    <mergeCell ref="L58:M58"/>
    <mergeCell ref="A40:B44"/>
    <mergeCell ref="D40:E40"/>
    <mergeCell ref="D42:E42"/>
    <mergeCell ref="O16:R40"/>
    <mergeCell ref="A15:B23"/>
    <mergeCell ref="D15:E15"/>
    <mergeCell ref="A24:B39"/>
    <mergeCell ref="D31:E31"/>
    <mergeCell ref="D32:E32"/>
    <mergeCell ref="D33:E33"/>
    <mergeCell ref="D34:E34"/>
    <mergeCell ref="D24:E24"/>
    <mergeCell ref="D25:E25"/>
    <mergeCell ref="D26:E26"/>
    <mergeCell ref="O42:R42"/>
    <mergeCell ref="D35:E35"/>
    <mergeCell ref="O15:R15"/>
    <mergeCell ref="D16:E16"/>
    <mergeCell ref="D17:E17"/>
    <mergeCell ref="D18:E18"/>
    <mergeCell ref="D19:E19"/>
    <mergeCell ref="D22:E22"/>
    <mergeCell ref="D23:E23"/>
    <mergeCell ref="D27:E27"/>
    <mergeCell ref="D28:E28"/>
    <mergeCell ref="D20:E20"/>
    <mergeCell ref="D36:E36"/>
    <mergeCell ref="D37:E37"/>
    <mergeCell ref="D38:E38"/>
    <mergeCell ref="D39:E39"/>
    <mergeCell ref="A8:A13"/>
    <mergeCell ref="B8:B10"/>
    <mergeCell ref="D8:E8"/>
    <mergeCell ref="D9:E9"/>
    <mergeCell ref="D10:E10"/>
    <mergeCell ref="B11:B13"/>
    <mergeCell ref="D11:E11"/>
    <mergeCell ref="D12:E12"/>
    <mergeCell ref="D13:E13"/>
    <mergeCell ref="D29:E29"/>
    <mergeCell ref="D30:E30"/>
    <mergeCell ref="D21:E21"/>
    <mergeCell ref="D7:E7"/>
    <mergeCell ref="A1:C1"/>
    <mergeCell ref="D1:J1"/>
    <mergeCell ref="K1:M1"/>
    <mergeCell ref="A2:M2"/>
    <mergeCell ref="D3:E3"/>
    <mergeCell ref="D4:E4"/>
    <mergeCell ref="A5:M5"/>
    <mergeCell ref="D6:E6"/>
    <mergeCell ref="A4:B4"/>
    <mergeCell ref="A3:B3"/>
    <mergeCell ref="K3:M3"/>
    <mergeCell ref="K4:M4"/>
    <mergeCell ref="I3:J3"/>
    <mergeCell ref="I4:J4"/>
    <mergeCell ref="F3:G3"/>
  </mergeCells>
  <phoneticPr fontId="15" type="noConversion"/>
  <conditionalFormatting sqref="I6:L6">
    <cfRule type="expression" dxfId="16" priority="7" stopIfTrue="1">
      <formula>$G$6="Erreur"</formula>
    </cfRule>
  </conditionalFormatting>
  <conditionalFormatting sqref="G6:H6">
    <cfRule type="expression" dxfId="15" priority="8" stopIfTrue="1">
      <formula>$G$6="Erreur"</formula>
    </cfRule>
  </conditionalFormatting>
  <conditionalFormatting sqref="E46:J46">
    <cfRule type="cellIs" dxfId="14" priority="3" stopIfTrue="1" operator="lessThan">
      <formula>7.7</formula>
    </cfRule>
    <cfRule type="cellIs" dxfId="13" priority="4" stopIfTrue="1" operator="equal">
      <formula>7.7</formula>
    </cfRule>
    <cfRule type="cellIs" dxfId="12" priority="5" stopIfTrue="1" operator="greaterThan">
      <formula>7.7</formula>
    </cfRule>
  </conditionalFormatting>
  <dataValidations count="3">
    <dataValidation showInputMessage="1" showErrorMessage="1" sqref="C15:C23" xr:uid="{00000000-0002-0000-0000-000000000000}"/>
    <dataValidation type="list" allowBlank="1" showInputMessage="1" showErrorMessage="1" sqref="D15:E23" xr:uid="{00000000-0002-0000-0000-000001000000}">
      <formula1>Liste_Projets</formula1>
    </dataValidation>
    <dataValidation type="list" allowBlank="1" showInputMessage="1" showErrorMessage="1" sqref="C24:C39" xr:uid="{D434F77D-A249-4398-9F98-72D60BC546B4}">
      <formula1>Liste_HProjets</formula1>
    </dataValidation>
  </dataValidations>
  <printOptions horizontalCentered="1"/>
  <pageMargins left="0" right="0" top="0.28000000000000003" bottom="0" header="0" footer="0"/>
  <pageSetup paperSize="9" scale="75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3ECFF-643C-40DE-B947-B64E7B5EC5A5}">
  <sheetPr codeName="Feuil8">
    <tabColor rgb="FFFFFFCC"/>
  </sheetPr>
  <dimension ref="A1:X58"/>
  <sheetViews>
    <sheetView showZeros="0" topLeftCell="A14" zoomScale="70" zoomScaleNormal="70" workbookViewId="0">
      <selection activeCell="J8" sqref="J8"/>
    </sheetView>
  </sheetViews>
  <sheetFormatPr baseColWidth="10" defaultColWidth="11.42578125" defaultRowHeight="12.75" x14ac:dyDescent="0.2"/>
  <cols>
    <col min="1" max="2" width="6.28515625" style="88" customWidth="1"/>
    <col min="3" max="3" width="26.42578125" style="88" customWidth="1"/>
    <col min="4" max="4" width="30.85546875" style="88" customWidth="1"/>
    <col min="5" max="5" width="2.140625" style="88" customWidth="1"/>
    <col min="6" max="12" width="7.85546875" style="88" customWidth="1"/>
    <col min="13" max="13" width="9.85546875" style="88" customWidth="1"/>
    <col min="14" max="14" width="11.42578125" style="88"/>
    <col min="15" max="15" width="12.42578125" style="88" customWidth="1"/>
    <col min="16" max="16" width="13.28515625" style="88" customWidth="1"/>
    <col min="17" max="17" width="11.42578125" style="88"/>
    <col min="18" max="18" width="14.28515625" style="88" customWidth="1"/>
    <col min="19" max="16384" width="11.42578125" style="88"/>
  </cols>
  <sheetData>
    <row r="1" spans="1:18" ht="30" customHeight="1" thickBot="1" x14ac:dyDescent="0.25">
      <c r="A1" s="210" t="s">
        <v>192</v>
      </c>
      <c r="B1" s="211"/>
      <c r="C1" s="212"/>
      <c r="D1" s="210" t="s">
        <v>0</v>
      </c>
      <c r="E1" s="211"/>
      <c r="F1" s="211"/>
      <c r="G1" s="211"/>
      <c r="H1" s="211"/>
      <c r="I1" s="211"/>
      <c r="J1" s="212"/>
      <c r="K1" s="210" t="s">
        <v>193</v>
      </c>
      <c r="L1" s="211"/>
      <c r="M1" s="212"/>
      <c r="O1" s="2"/>
    </row>
    <row r="2" spans="1:18" ht="4.5" customHeight="1" thickBot="1" x14ac:dyDescent="0.25">
      <c r="A2" s="213"/>
      <c r="B2" s="213"/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</row>
    <row r="3" spans="1:18" ht="23.1" customHeight="1" x14ac:dyDescent="0.2">
      <c r="A3" s="222" t="s">
        <v>142</v>
      </c>
      <c r="B3" s="223"/>
      <c r="C3" s="169" t="str">
        <f>IF(INT((F6-DATE(YEAR(F6),1,1))/7)+1&gt;=52,"1",""&amp;INT((F6-DATE(YEAR(F6),1,1))/7)+1)</f>
        <v>2</v>
      </c>
      <c r="D3" s="214" t="s">
        <v>184</v>
      </c>
      <c r="E3" s="215"/>
      <c r="F3" s="297" t="str">
        <f>'S01'!F3:G3</f>
        <v>0001</v>
      </c>
      <c r="G3" s="297"/>
      <c r="H3" s="172"/>
      <c r="I3" s="214" t="s">
        <v>186</v>
      </c>
      <c r="J3" s="214"/>
      <c r="K3" s="301" t="str">
        <f>'S01'!K3:M3</f>
        <v>DURAND</v>
      </c>
      <c r="L3" s="301"/>
      <c r="M3" s="302"/>
    </row>
    <row r="4" spans="1:18" ht="23.1" customHeight="1" thickBot="1" x14ac:dyDescent="0.25">
      <c r="A4" s="220" t="s">
        <v>115</v>
      </c>
      <c r="B4" s="221"/>
      <c r="C4" s="170">
        <f>IF(INT((F6-DATE(YEAR(F6),1,1))/7)+1&gt;=52,YEAR(F6)+1,YEAR(F6))</f>
        <v>2021</v>
      </c>
      <c r="D4" s="216" t="s">
        <v>185</v>
      </c>
      <c r="E4" s="217"/>
      <c r="F4" s="298" t="str">
        <f>'S01'!F4:G4</f>
        <v>SC1B2</v>
      </c>
      <c r="G4" s="298"/>
      <c r="H4" s="173"/>
      <c r="I4" s="216" t="s">
        <v>187</v>
      </c>
      <c r="J4" s="216"/>
      <c r="K4" s="299" t="str">
        <f>'S01'!K4:M4</f>
        <v>BERNARD</v>
      </c>
      <c r="L4" s="299"/>
      <c r="M4" s="300"/>
    </row>
    <row r="5" spans="1:18" ht="3.75" customHeight="1" thickBot="1" x14ac:dyDescent="0.25">
      <c r="A5" s="218"/>
      <c r="B5" s="218"/>
      <c r="C5" s="218"/>
      <c r="D5" s="218"/>
      <c r="E5" s="218"/>
      <c r="F5" s="218"/>
      <c r="G5" s="218"/>
      <c r="H5" s="218"/>
      <c r="I5" s="218"/>
      <c r="J5" s="218"/>
      <c r="K5" s="218"/>
      <c r="L5" s="218"/>
      <c r="M5" s="218"/>
    </row>
    <row r="6" spans="1:18" ht="21.95" customHeight="1" thickBot="1" x14ac:dyDescent="0.25">
      <c r="A6" s="4"/>
      <c r="B6" s="4"/>
      <c r="C6" s="5"/>
      <c r="D6" s="219"/>
      <c r="E6" s="219"/>
      <c r="F6" s="6">
        <v>44207</v>
      </c>
      <c r="G6" s="7">
        <f>IF(WEEKDAY(F6,2)=1,F6+1,"Erreur")</f>
        <v>44208</v>
      </c>
      <c r="H6" s="7">
        <f>IF(WEEKDAY(F6,2)=1,G6+1,"La date")</f>
        <v>44209</v>
      </c>
      <c r="I6" s="7">
        <f>IF(WEEKDAY(F6,2)=1,H6+1,"doit être")</f>
        <v>44210</v>
      </c>
      <c r="J6" s="7">
        <f>IF(WEEKDAY(F6,2)=1,I6+1,"un lundi")</f>
        <v>44211</v>
      </c>
      <c r="K6" s="7">
        <f>IF(WEEKDAY(F6,2)=1,J6+1,"")</f>
        <v>44212</v>
      </c>
      <c r="L6" s="7">
        <f>IF(WEEKDAY(F6,2)=1,K6+1,"")</f>
        <v>44213</v>
      </c>
      <c r="M6" s="8"/>
    </row>
    <row r="7" spans="1:18" ht="21.95" customHeight="1" thickBot="1" x14ac:dyDescent="0.25">
      <c r="A7" s="4"/>
      <c r="B7" s="4"/>
      <c r="C7" s="102" t="s">
        <v>1</v>
      </c>
      <c r="D7" s="209" t="s">
        <v>2</v>
      </c>
      <c r="E7" s="209"/>
      <c r="F7" s="10" t="s">
        <v>3</v>
      </c>
      <c r="G7" s="11" t="s">
        <v>4</v>
      </c>
      <c r="H7" s="11" t="s">
        <v>5</v>
      </c>
      <c r="I7" s="11" t="s">
        <v>6</v>
      </c>
      <c r="J7" s="11" t="s">
        <v>7</v>
      </c>
      <c r="K7" s="11" t="s">
        <v>8</v>
      </c>
      <c r="L7" s="11" t="s">
        <v>9</v>
      </c>
      <c r="M7" s="12" t="s">
        <v>10</v>
      </c>
    </row>
    <row r="8" spans="1:18" ht="21" customHeight="1" thickBot="1" x14ac:dyDescent="0.25">
      <c r="A8" s="231" t="s">
        <v>11</v>
      </c>
      <c r="B8" s="234" t="s">
        <v>12</v>
      </c>
      <c r="C8" s="13"/>
      <c r="D8" s="235"/>
      <c r="E8" s="236"/>
      <c r="F8" s="14"/>
      <c r="G8" s="15"/>
      <c r="H8" s="15"/>
      <c r="I8" s="15"/>
      <c r="J8" s="15"/>
      <c r="K8" s="56"/>
      <c r="L8" s="56"/>
      <c r="M8" s="16">
        <f t="shared" ref="M8:M13" si="0">SUM(F8:L8)</f>
        <v>0</v>
      </c>
      <c r="P8" s="17"/>
    </row>
    <row r="9" spans="1:18" ht="21" customHeight="1" thickBot="1" x14ac:dyDescent="0.25">
      <c r="A9" s="232"/>
      <c r="B9" s="234"/>
      <c r="C9" s="18"/>
      <c r="D9" s="237"/>
      <c r="E9" s="238"/>
      <c r="F9" s="19"/>
      <c r="G9" s="20"/>
      <c r="H9" s="20"/>
      <c r="I9" s="20"/>
      <c r="J9" s="20"/>
      <c r="K9" s="57"/>
      <c r="L9" s="57"/>
      <c r="M9" s="21">
        <f t="shared" si="0"/>
        <v>0</v>
      </c>
    </row>
    <row r="10" spans="1:18" ht="21" customHeight="1" thickBot="1" x14ac:dyDescent="0.25">
      <c r="A10" s="232"/>
      <c r="B10" s="234"/>
      <c r="C10" s="22"/>
      <c r="D10" s="239"/>
      <c r="E10" s="240"/>
      <c r="F10" s="23"/>
      <c r="G10" s="24"/>
      <c r="H10" s="24"/>
      <c r="I10" s="24"/>
      <c r="J10" s="24"/>
      <c r="K10" s="58"/>
      <c r="L10" s="58"/>
      <c r="M10" s="25">
        <f t="shared" si="0"/>
        <v>0</v>
      </c>
    </row>
    <row r="11" spans="1:18" ht="21" customHeight="1" thickBot="1" x14ac:dyDescent="0.25">
      <c r="A11" s="232"/>
      <c r="B11" s="234" t="s">
        <v>13</v>
      </c>
      <c r="C11" s="99"/>
      <c r="D11" s="241"/>
      <c r="E11" s="241"/>
      <c r="F11" s="14"/>
      <c r="G11" s="15"/>
      <c r="H11" s="15"/>
      <c r="I11" s="15"/>
      <c r="J11" s="15"/>
      <c r="K11" s="56"/>
      <c r="L11" s="56"/>
      <c r="M11" s="16">
        <f t="shared" si="0"/>
        <v>0</v>
      </c>
    </row>
    <row r="12" spans="1:18" ht="21" customHeight="1" thickBot="1" x14ac:dyDescent="0.25">
      <c r="A12" s="232"/>
      <c r="B12" s="234"/>
      <c r="C12" s="100"/>
      <c r="D12" s="242"/>
      <c r="E12" s="242"/>
      <c r="F12" s="19"/>
      <c r="G12" s="20"/>
      <c r="H12" s="20"/>
      <c r="I12" s="20"/>
      <c r="J12" s="20"/>
      <c r="K12" s="57"/>
      <c r="L12" s="57"/>
      <c r="M12" s="21">
        <f t="shared" si="0"/>
        <v>0</v>
      </c>
    </row>
    <row r="13" spans="1:18" ht="21" customHeight="1" thickBot="1" x14ac:dyDescent="0.25">
      <c r="A13" s="233"/>
      <c r="B13" s="234"/>
      <c r="C13" s="101"/>
      <c r="D13" s="243"/>
      <c r="E13" s="243"/>
      <c r="F13" s="23"/>
      <c r="G13" s="24"/>
      <c r="H13" s="24"/>
      <c r="I13" s="24"/>
      <c r="J13" s="24"/>
      <c r="K13" s="58"/>
      <c r="L13" s="58"/>
      <c r="M13" s="80">
        <f t="shared" si="0"/>
        <v>0</v>
      </c>
    </row>
    <row r="14" spans="1:18" ht="4.5" customHeight="1" thickBot="1" x14ac:dyDescent="0.25">
      <c r="A14" s="29"/>
      <c r="B14" s="29"/>
      <c r="C14" s="30"/>
      <c r="D14" s="30"/>
      <c r="E14" s="30"/>
      <c r="F14" s="103"/>
      <c r="G14" s="103"/>
      <c r="H14" s="103"/>
      <c r="I14" s="103"/>
      <c r="J14" s="103"/>
      <c r="K14" s="59"/>
      <c r="L14" s="59"/>
      <c r="M14" s="31"/>
    </row>
    <row r="15" spans="1:18" ht="21" customHeight="1" thickBot="1" x14ac:dyDescent="0.25">
      <c r="A15" s="264" t="s">
        <v>116</v>
      </c>
      <c r="B15" s="248"/>
      <c r="C15" s="95" t="str">
        <f>IFERROR(VLOOKUP(D15,PROJETS!B2:C51,2,FALSE),"")</f>
        <v>AFFAIRE 10</v>
      </c>
      <c r="D15" s="265" t="s">
        <v>204</v>
      </c>
      <c r="E15" s="265"/>
      <c r="F15" s="64">
        <v>3.85</v>
      </c>
      <c r="G15" s="65">
        <v>4</v>
      </c>
      <c r="H15" s="65">
        <v>3</v>
      </c>
      <c r="I15" s="65"/>
      <c r="J15" s="65">
        <v>3.85</v>
      </c>
      <c r="K15" s="66"/>
      <c r="L15" s="66"/>
      <c r="M15" s="81">
        <f t="shared" ref="M15:M44" si="1">SUM(F15:L15)</f>
        <v>14.7</v>
      </c>
      <c r="O15" s="244" t="s">
        <v>84</v>
      </c>
      <c r="P15" s="245"/>
      <c r="Q15" s="245"/>
      <c r="R15" s="246"/>
    </row>
    <row r="16" spans="1:18" ht="21" customHeight="1" x14ac:dyDescent="0.2">
      <c r="A16" s="249"/>
      <c r="B16" s="250"/>
      <c r="C16" s="93" t="str">
        <f>IFERROR(VLOOKUP(D16,PROJETS!B2:C51,2,FALSE),"")</f>
        <v>AFFAIRE 04</v>
      </c>
      <c r="D16" s="229" t="s">
        <v>198</v>
      </c>
      <c r="E16" s="229"/>
      <c r="F16" s="68"/>
      <c r="G16" s="69"/>
      <c r="H16" s="69"/>
      <c r="I16" s="69"/>
      <c r="J16" s="69"/>
      <c r="K16" s="70"/>
      <c r="L16" s="70"/>
      <c r="M16" s="82">
        <f t="shared" si="1"/>
        <v>0</v>
      </c>
      <c r="O16" s="303"/>
      <c r="P16" s="304"/>
      <c r="Q16" s="304"/>
      <c r="R16" s="305"/>
    </row>
    <row r="17" spans="1:24" ht="21" customHeight="1" x14ac:dyDescent="0.2">
      <c r="A17" s="249"/>
      <c r="B17" s="250"/>
      <c r="C17" s="93" t="str">
        <f>IFERROR(VLOOKUP(D17,PROJETS!B2:C51,2,FALSE),"")</f>
        <v/>
      </c>
      <c r="D17" s="229"/>
      <c r="E17" s="229"/>
      <c r="F17" s="68"/>
      <c r="G17" s="69"/>
      <c r="H17" s="69"/>
      <c r="I17" s="69"/>
      <c r="J17" s="69"/>
      <c r="K17" s="70"/>
      <c r="L17" s="70"/>
      <c r="M17" s="82">
        <f t="shared" si="1"/>
        <v>0</v>
      </c>
      <c r="O17" s="306"/>
      <c r="P17" s="307"/>
      <c r="Q17" s="307"/>
      <c r="R17" s="308"/>
    </row>
    <row r="18" spans="1:24" s="166" customFormat="1" ht="21" customHeight="1" x14ac:dyDescent="0.2">
      <c r="A18" s="249"/>
      <c r="B18" s="250"/>
      <c r="C18" s="167" t="str">
        <f>IFERROR(VLOOKUP(D18,PROJETS!B2:C51,2,FALSE),"")</f>
        <v/>
      </c>
      <c r="D18" s="229"/>
      <c r="E18" s="229"/>
      <c r="F18" s="68"/>
      <c r="G18" s="69"/>
      <c r="H18" s="69"/>
      <c r="I18" s="69"/>
      <c r="J18" s="69"/>
      <c r="K18" s="70"/>
      <c r="L18" s="70"/>
      <c r="M18" s="82">
        <f t="shared" ref="M18" si="2">SUM(F18:L18)</f>
        <v>0</v>
      </c>
      <c r="O18" s="306"/>
      <c r="P18" s="307"/>
      <c r="Q18" s="307"/>
      <c r="R18" s="308"/>
    </row>
    <row r="19" spans="1:24" ht="21" customHeight="1" x14ac:dyDescent="0.2">
      <c r="A19" s="249"/>
      <c r="B19" s="250"/>
      <c r="C19" s="93" t="str">
        <f>IFERROR(VLOOKUP(D19,PROJETS!B2:C51,2,FALSE),"")</f>
        <v/>
      </c>
      <c r="D19" s="229"/>
      <c r="E19" s="229"/>
      <c r="F19" s="68"/>
      <c r="G19" s="69"/>
      <c r="H19" s="69"/>
      <c r="I19" s="69"/>
      <c r="J19" s="69"/>
      <c r="K19" s="70"/>
      <c r="L19" s="70"/>
      <c r="M19" s="82">
        <f t="shared" si="1"/>
        <v>0</v>
      </c>
      <c r="O19" s="306"/>
      <c r="P19" s="307"/>
      <c r="Q19" s="307"/>
      <c r="R19" s="308"/>
    </row>
    <row r="20" spans="1:24" s="130" customFormat="1" ht="21" customHeight="1" x14ac:dyDescent="0.2">
      <c r="A20" s="249"/>
      <c r="B20" s="250"/>
      <c r="C20" s="131" t="str">
        <f>IFERROR(VLOOKUP(D20,PROJETS!B2:C51,2,FALSE),"")</f>
        <v/>
      </c>
      <c r="D20" s="229"/>
      <c r="E20" s="229"/>
      <c r="F20" s="68"/>
      <c r="G20" s="69"/>
      <c r="H20" s="69"/>
      <c r="I20" s="69"/>
      <c r="J20" s="69"/>
      <c r="K20" s="70"/>
      <c r="L20" s="70"/>
      <c r="M20" s="82">
        <f t="shared" ref="M20" si="3">SUM(F20:L20)</f>
        <v>0</v>
      </c>
      <c r="O20" s="306"/>
      <c r="P20" s="307"/>
      <c r="Q20" s="307"/>
      <c r="R20" s="308"/>
    </row>
    <row r="21" spans="1:24" ht="21" customHeight="1" x14ac:dyDescent="0.2">
      <c r="A21" s="249"/>
      <c r="B21" s="250"/>
      <c r="C21" s="93" t="str">
        <f>IFERROR(VLOOKUP(D21,PROJETS!B2:C51,2,FALSE),"")</f>
        <v/>
      </c>
      <c r="D21" s="229"/>
      <c r="E21" s="229"/>
      <c r="F21" s="68"/>
      <c r="G21" s="69"/>
      <c r="H21" s="69"/>
      <c r="I21" s="69"/>
      <c r="J21" s="69"/>
      <c r="K21" s="70"/>
      <c r="L21" s="70"/>
      <c r="M21" s="82">
        <f t="shared" si="1"/>
        <v>0</v>
      </c>
      <c r="O21" s="306"/>
      <c r="P21" s="307"/>
      <c r="Q21" s="307"/>
      <c r="R21" s="308"/>
    </row>
    <row r="22" spans="1:24" ht="21" customHeight="1" x14ac:dyDescent="0.2">
      <c r="A22" s="249"/>
      <c r="B22" s="250"/>
      <c r="C22" s="93" t="str">
        <f>IFERROR(VLOOKUP(D22,PROJETS!B2:C51,2,FALSE),"")</f>
        <v/>
      </c>
      <c r="D22" s="229"/>
      <c r="E22" s="229"/>
      <c r="F22" s="68"/>
      <c r="G22" s="69"/>
      <c r="H22" s="69"/>
      <c r="I22" s="69"/>
      <c r="J22" s="69"/>
      <c r="K22" s="70"/>
      <c r="L22" s="70"/>
      <c r="M22" s="82">
        <f t="shared" si="1"/>
        <v>0</v>
      </c>
      <c r="O22" s="306"/>
      <c r="P22" s="307"/>
      <c r="Q22" s="307"/>
      <c r="R22" s="308"/>
    </row>
    <row r="23" spans="1:24" ht="21" customHeight="1" thickBot="1" x14ac:dyDescent="0.25">
      <c r="A23" s="251"/>
      <c r="B23" s="252"/>
      <c r="C23" s="71" t="str">
        <f>IFERROR(VLOOKUP(D23,PROJETS!B2:C51,2,FALSE),"")</f>
        <v/>
      </c>
      <c r="D23" s="312"/>
      <c r="E23" s="312"/>
      <c r="F23" s="72"/>
      <c r="G23" s="73"/>
      <c r="H23" s="73"/>
      <c r="I23" s="73"/>
      <c r="J23" s="73"/>
      <c r="K23" s="74"/>
      <c r="L23" s="74"/>
      <c r="M23" s="80">
        <f t="shared" si="1"/>
        <v>0</v>
      </c>
      <c r="O23" s="306"/>
      <c r="P23" s="307"/>
      <c r="Q23" s="307"/>
      <c r="R23" s="308"/>
    </row>
    <row r="24" spans="1:24" ht="21" customHeight="1" x14ac:dyDescent="0.2">
      <c r="A24" s="264" t="s">
        <v>117</v>
      </c>
      <c r="B24" s="248"/>
      <c r="C24" s="96" t="s">
        <v>98</v>
      </c>
      <c r="D24" s="265"/>
      <c r="E24" s="265"/>
      <c r="F24" s="64">
        <v>3.85</v>
      </c>
      <c r="G24" s="65"/>
      <c r="H24" s="65"/>
      <c r="I24" s="65"/>
      <c r="J24" s="65"/>
      <c r="K24" s="66"/>
      <c r="L24" s="66"/>
      <c r="M24" s="81">
        <f t="shared" si="1"/>
        <v>3.85</v>
      </c>
      <c r="O24" s="306"/>
      <c r="P24" s="307"/>
      <c r="Q24" s="307"/>
      <c r="R24" s="308"/>
    </row>
    <row r="25" spans="1:24" ht="21" customHeight="1" x14ac:dyDescent="0.2">
      <c r="A25" s="249"/>
      <c r="B25" s="250"/>
      <c r="C25" s="97" t="s">
        <v>103</v>
      </c>
      <c r="D25" s="229"/>
      <c r="E25" s="229"/>
      <c r="F25" s="68"/>
      <c r="G25" s="69">
        <v>3.7</v>
      </c>
      <c r="H25" s="69">
        <v>4.7</v>
      </c>
      <c r="I25" s="69"/>
      <c r="J25" s="69"/>
      <c r="K25" s="70"/>
      <c r="L25" s="70"/>
      <c r="M25" s="82">
        <f t="shared" si="1"/>
        <v>8.4</v>
      </c>
      <c r="O25" s="306"/>
      <c r="P25" s="307"/>
      <c r="Q25" s="307"/>
      <c r="R25" s="308"/>
    </row>
    <row r="26" spans="1:24" ht="21" customHeight="1" x14ac:dyDescent="0.2">
      <c r="A26" s="249"/>
      <c r="B26" s="250"/>
      <c r="C26" s="97"/>
      <c r="D26" s="229"/>
      <c r="E26" s="229"/>
      <c r="F26" s="68"/>
      <c r="G26" s="69"/>
      <c r="H26" s="69"/>
      <c r="I26" s="69"/>
      <c r="J26" s="69"/>
      <c r="K26" s="70"/>
      <c r="L26" s="70"/>
      <c r="M26" s="82">
        <f t="shared" si="1"/>
        <v>0</v>
      </c>
      <c r="O26" s="306"/>
      <c r="P26" s="307"/>
      <c r="Q26" s="307"/>
      <c r="R26" s="308"/>
    </row>
    <row r="27" spans="1:24" ht="21" customHeight="1" x14ac:dyDescent="0.2">
      <c r="A27" s="249"/>
      <c r="B27" s="250"/>
      <c r="C27" s="97"/>
      <c r="D27" s="229"/>
      <c r="E27" s="229"/>
      <c r="F27" s="68"/>
      <c r="G27" s="77"/>
      <c r="H27" s="69"/>
      <c r="I27" s="69"/>
      <c r="J27" s="69"/>
      <c r="K27" s="70"/>
      <c r="L27" s="70"/>
      <c r="M27" s="82">
        <f t="shared" si="1"/>
        <v>0</v>
      </c>
      <c r="O27" s="306"/>
      <c r="P27" s="307"/>
      <c r="Q27" s="307"/>
      <c r="R27" s="308"/>
    </row>
    <row r="28" spans="1:24" s="166" customFormat="1" ht="21" customHeight="1" x14ac:dyDescent="0.2">
      <c r="A28" s="249"/>
      <c r="B28" s="250"/>
      <c r="C28" s="168"/>
      <c r="D28" s="229"/>
      <c r="E28" s="229"/>
      <c r="F28" s="69"/>
      <c r="G28" s="69"/>
      <c r="H28" s="78"/>
      <c r="I28" s="69"/>
      <c r="J28" s="69"/>
      <c r="K28" s="70"/>
      <c r="L28" s="70"/>
      <c r="M28" s="82">
        <f t="shared" ref="M28" si="4">SUM(F28:L28)</f>
        <v>0</v>
      </c>
      <c r="O28" s="306"/>
      <c r="P28" s="307"/>
      <c r="Q28" s="307"/>
      <c r="R28" s="308"/>
      <c r="V28" s="54"/>
      <c r="W28" s="55"/>
      <c r="X28" s="17"/>
    </row>
    <row r="29" spans="1:24" ht="21" customHeight="1" x14ac:dyDescent="0.2">
      <c r="A29" s="249"/>
      <c r="B29" s="250"/>
      <c r="C29" s="97"/>
      <c r="D29" s="229"/>
      <c r="E29" s="229"/>
      <c r="F29" s="69"/>
      <c r="G29" s="69"/>
      <c r="H29" s="78"/>
      <c r="I29" s="69"/>
      <c r="J29" s="69"/>
      <c r="K29" s="70"/>
      <c r="L29" s="70"/>
      <c r="M29" s="82">
        <f t="shared" si="1"/>
        <v>0</v>
      </c>
      <c r="O29" s="306"/>
      <c r="P29" s="307"/>
      <c r="Q29" s="307"/>
      <c r="R29" s="308"/>
      <c r="V29" s="54"/>
      <c r="W29" s="55"/>
      <c r="X29" s="17"/>
    </row>
    <row r="30" spans="1:24" ht="21" customHeight="1" x14ac:dyDescent="0.2">
      <c r="A30" s="249"/>
      <c r="B30" s="250"/>
      <c r="C30" s="97"/>
      <c r="D30" s="229"/>
      <c r="E30" s="229"/>
      <c r="F30" s="68"/>
      <c r="G30" s="79"/>
      <c r="H30" s="69"/>
      <c r="I30" s="69"/>
      <c r="J30" s="69"/>
      <c r="K30" s="70"/>
      <c r="L30" s="70"/>
      <c r="M30" s="82">
        <f t="shared" si="1"/>
        <v>0</v>
      </c>
      <c r="O30" s="306"/>
      <c r="P30" s="307"/>
      <c r="Q30" s="307"/>
      <c r="R30" s="308"/>
    </row>
    <row r="31" spans="1:24" s="130" customFormat="1" ht="21" customHeight="1" x14ac:dyDescent="0.2">
      <c r="A31" s="249"/>
      <c r="B31" s="250"/>
      <c r="C31" s="132"/>
      <c r="D31" s="229"/>
      <c r="E31" s="229"/>
      <c r="F31" s="68"/>
      <c r="G31" s="69"/>
      <c r="H31" s="69"/>
      <c r="I31" s="69"/>
      <c r="J31" s="69"/>
      <c r="K31" s="70"/>
      <c r="L31" s="70"/>
      <c r="M31" s="82">
        <f t="shared" ref="M31" si="5">SUM(F31:L31)</f>
        <v>0</v>
      </c>
      <c r="O31" s="306"/>
      <c r="P31" s="307"/>
      <c r="Q31" s="307"/>
      <c r="R31" s="308"/>
    </row>
    <row r="32" spans="1:24" ht="21" customHeight="1" x14ac:dyDescent="0.2">
      <c r="A32" s="249"/>
      <c r="B32" s="250"/>
      <c r="C32" s="97"/>
      <c r="D32" s="229"/>
      <c r="E32" s="229"/>
      <c r="F32" s="68"/>
      <c r="G32" s="69"/>
      <c r="H32" s="69"/>
      <c r="I32" s="69"/>
      <c r="J32" s="69"/>
      <c r="K32" s="70"/>
      <c r="L32" s="70"/>
      <c r="M32" s="82">
        <f t="shared" si="1"/>
        <v>0</v>
      </c>
      <c r="O32" s="306"/>
      <c r="P32" s="307"/>
      <c r="Q32" s="307"/>
      <c r="R32" s="308"/>
    </row>
    <row r="33" spans="1:18" ht="21" customHeight="1" x14ac:dyDescent="0.2">
      <c r="A33" s="249"/>
      <c r="B33" s="250"/>
      <c r="C33" s="97"/>
      <c r="D33" s="229"/>
      <c r="E33" s="229"/>
      <c r="F33" s="68"/>
      <c r="G33" s="69"/>
      <c r="H33" s="69"/>
      <c r="I33" s="69"/>
      <c r="J33" s="69"/>
      <c r="K33" s="70"/>
      <c r="L33" s="70"/>
      <c r="M33" s="82">
        <f t="shared" si="1"/>
        <v>0</v>
      </c>
      <c r="O33" s="306"/>
      <c r="P33" s="307"/>
      <c r="Q33" s="307"/>
      <c r="R33" s="308"/>
    </row>
    <row r="34" spans="1:18" ht="21" customHeight="1" x14ac:dyDescent="0.2">
      <c r="A34" s="249"/>
      <c r="B34" s="250"/>
      <c r="C34" s="97"/>
      <c r="D34" s="229"/>
      <c r="E34" s="229"/>
      <c r="F34" s="68"/>
      <c r="G34" s="69"/>
      <c r="H34" s="69"/>
      <c r="I34" s="69"/>
      <c r="J34" s="69"/>
      <c r="K34" s="70"/>
      <c r="L34" s="70"/>
      <c r="M34" s="82">
        <f t="shared" si="1"/>
        <v>0</v>
      </c>
      <c r="O34" s="306"/>
      <c r="P34" s="307"/>
      <c r="Q34" s="307"/>
      <c r="R34" s="308"/>
    </row>
    <row r="35" spans="1:18" ht="21" customHeight="1" x14ac:dyDescent="0.2">
      <c r="A35" s="249"/>
      <c r="B35" s="250"/>
      <c r="C35" s="97"/>
      <c r="D35" s="229"/>
      <c r="E35" s="229"/>
      <c r="F35" s="68"/>
      <c r="G35" s="69"/>
      <c r="H35" s="69"/>
      <c r="I35" s="69"/>
      <c r="J35" s="69"/>
      <c r="K35" s="70"/>
      <c r="L35" s="70"/>
      <c r="M35" s="82">
        <f t="shared" si="1"/>
        <v>0</v>
      </c>
      <c r="O35" s="306"/>
      <c r="P35" s="307"/>
      <c r="Q35" s="307"/>
      <c r="R35" s="308"/>
    </row>
    <row r="36" spans="1:18" ht="21" customHeight="1" x14ac:dyDescent="0.2">
      <c r="A36" s="249"/>
      <c r="B36" s="250"/>
      <c r="C36" s="97"/>
      <c r="D36" s="229"/>
      <c r="E36" s="229"/>
      <c r="F36" s="68"/>
      <c r="G36" s="69"/>
      <c r="H36" s="69"/>
      <c r="I36" s="69"/>
      <c r="J36" s="69"/>
      <c r="K36" s="70"/>
      <c r="L36" s="70"/>
      <c r="M36" s="82">
        <f t="shared" si="1"/>
        <v>0</v>
      </c>
      <c r="O36" s="306"/>
      <c r="P36" s="307"/>
      <c r="Q36" s="307"/>
      <c r="R36" s="308"/>
    </row>
    <row r="37" spans="1:18" ht="21" customHeight="1" x14ac:dyDescent="0.2">
      <c r="A37" s="249"/>
      <c r="B37" s="250"/>
      <c r="C37" s="97"/>
      <c r="D37" s="229"/>
      <c r="E37" s="229"/>
      <c r="F37" s="68"/>
      <c r="G37" s="69"/>
      <c r="H37" s="69"/>
      <c r="I37" s="69"/>
      <c r="J37" s="69"/>
      <c r="K37" s="70"/>
      <c r="L37" s="70"/>
      <c r="M37" s="82">
        <f t="shared" si="1"/>
        <v>0</v>
      </c>
      <c r="O37" s="306"/>
      <c r="P37" s="307"/>
      <c r="Q37" s="307"/>
      <c r="R37" s="308"/>
    </row>
    <row r="38" spans="1:18" ht="21" customHeight="1" x14ac:dyDescent="0.2">
      <c r="A38" s="249"/>
      <c r="B38" s="250"/>
      <c r="C38" s="97"/>
      <c r="D38" s="229"/>
      <c r="E38" s="229"/>
      <c r="F38" s="68"/>
      <c r="G38" s="69"/>
      <c r="H38" s="69"/>
      <c r="I38" s="69"/>
      <c r="J38" s="69"/>
      <c r="K38" s="70"/>
      <c r="L38" s="70"/>
      <c r="M38" s="82">
        <f t="shared" si="1"/>
        <v>0</v>
      </c>
      <c r="O38" s="306"/>
      <c r="P38" s="307"/>
      <c r="Q38" s="307"/>
      <c r="R38" s="308"/>
    </row>
    <row r="39" spans="1:18" ht="21" customHeight="1" thickBot="1" x14ac:dyDescent="0.25">
      <c r="A39" s="249"/>
      <c r="B39" s="250"/>
      <c r="C39" s="98"/>
      <c r="D39" s="230"/>
      <c r="E39" s="230"/>
      <c r="F39" s="84"/>
      <c r="G39" s="77"/>
      <c r="H39" s="77"/>
      <c r="I39" s="77"/>
      <c r="J39" s="77"/>
      <c r="K39" s="85"/>
      <c r="L39" s="85"/>
      <c r="M39" s="86">
        <f t="shared" si="1"/>
        <v>0</v>
      </c>
      <c r="O39" s="306"/>
      <c r="P39" s="307"/>
      <c r="Q39" s="307"/>
      <c r="R39" s="308"/>
    </row>
    <row r="40" spans="1:18" ht="21" customHeight="1" thickBot="1" x14ac:dyDescent="0.25">
      <c r="A40" s="247" t="s">
        <v>118</v>
      </c>
      <c r="B40" s="248"/>
      <c r="C40" s="95" t="s">
        <v>102</v>
      </c>
      <c r="D40" s="253"/>
      <c r="E40" s="253"/>
      <c r="F40" s="64"/>
      <c r="G40" s="65"/>
      <c r="H40" s="65"/>
      <c r="I40" s="65"/>
      <c r="J40" s="65"/>
      <c r="K40" s="66"/>
      <c r="L40" s="66"/>
      <c r="M40" s="81">
        <f t="shared" si="1"/>
        <v>0</v>
      </c>
      <c r="O40" s="309"/>
      <c r="P40" s="310"/>
      <c r="Q40" s="310"/>
      <c r="R40" s="311"/>
    </row>
    <row r="41" spans="1:18" ht="21" customHeight="1" thickBot="1" x14ac:dyDescent="0.25">
      <c r="A41" s="249"/>
      <c r="B41" s="250"/>
      <c r="C41" s="93" t="s">
        <v>14</v>
      </c>
      <c r="D41" s="254"/>
      <c r="E41" s="254"/>
      <c r="F41" s="68"/>
      <c r="G41" s="69"/>
      <c r="H41" s="69"/>
      <c r="I41" s="69"/>
      <c r="J41" s="69">
        <v>3.85</v>
      </c>
      <c r="K41" s="70"/>
      <c r="L41" s="70"/>
      <c r="M41" s="82">
        <f t="shared" si="1"/>
        <v>3.85</v>
      </c>
    </row>
    <row r="42" spans="1:18" s="130" customFormat="1" ht="21" customHeight="1" thickBot="1" x14ac:dyDescent="0.25">
      <c r="A42" s="249"/>
      <c r="B42" s="250"/>
      <c r="C42" s="131" t="s">
        <v>99</v>
      </c>
      <c r="D42" s="254"/>
      <c r="E42" s="254"/>
      <c r="F42" s="68"/>
      <c r="G42" s="69"/>
      <c r="H42" s="69"/>
      <c r="I42" s="69"/>
      <c r="J42" s="69"/>
      <c r="K42" s="70"/>
      <c r="L42" s="70"/>
      <c r="M42" s="82">
        <f t="shared" ref="M42" si="6">SUM(F42:L42)</f>
        <v>0</v>
      </c>
      <c r="O42" s="266" t="s">
        <v>14</v>
      </c>
      <c r="P42" s="267"/>
      <c r="Q42" s="267"/>
      <c r="R42" s="268"/>
    </row>
    <row r="43" spans="1:18" ht="21" customHeight="1" thickBot="1" x14ac:dyDescent="0.25">
      <c r="A43" s="249"/>
      <c r="B43" s="250"/>
      <c r="C43" s="93" t="s">
        <v>177</v>
      </c>
      <c r="D43" s="254"/>
      <c r="E43" s="254"/>
      <c r="F43" s="68"/>
      <c r="G43" s="69"/>
      <c r="H43" s="69"/>
      <c r="I43" s="69"/>
      <c r="J43" s="69"/>
      <c r="K43" s="70"/>
      <c r="L43" s="70"/>
      <c r="M43" s="82">
        <f t="shared" si="1"/>
        <v>0</v>
      </c>
      <c r="O43" s="32" t="s">
        <v>15</v>
      </c>
      <c r="P43" s="32" t="s">
        <v>16</v>
      </c>
      <c r="Q43" s="32" t="s">
        <v>17</v>
      </c>
      <c r="R43" s="32" t="s">
        <v>18</v>
      </c>
    </row>
    <row r="44" spans="1:18" ht="21" customHeight="1" thickBot="1" x14ac:dyDescent="0.25">
      <c r="A44" s="251"/>
      <c r="B44" s="252"/>
      <c r="C44" s="94" t="s">
        <v>106</v>
      </c>
      <c r="D44" s="291"/>
      <c r="E44" s="291"/>
      <c r="F44" s="72"/>
      <c r="G44" s="73"/>
      <c r="H44" s="73"/>
      <c r="I44" s="73">
        <v>7.7</v>
      </c>
      <c r="J44" s="73"/>
      <c r="K44" s="74"/>
      <c r="L44" s="74"/>
      <c r="M44" s="80">
        <f t="shared" si="1"/>
        <v>7.7</v>
      </c>
      <c r="O44" s="60">
        <f ca="1">INDIRECT("'S" &amp;TEXT(RIGHT(CELL("filename",$A$1),2)-1,"00")&amp;"'!r44")</f>
        <v>6.11</v>
      </c>
      <c r="P44" s="33">
        <f>SUM(M15:M39,M41)*0.1</f>
        <v>3.0800000000000005</v>
      </c>
      <c r="Q44" s="34">
        <f>M41</f>
        <v>3.85</v>
      </c>
      <c r="R44" s="53">
        <f ca="1">SUM(O44+P44-Q44)</f>
        <v>5.3400000000000016</v>
      </c>
    </row>
    <row r="45" spans="1:18" ht="4.5" customHeight="1" thickBot="1" x14ac:dyDescent="0.25">
      <c r="A45" s="29"/>
      <c r="B45" s="29"/>
      <c r="C45" s="29"/>
      <c r="D45" s="29"/>
      <c r="E45" s="29"/>
      <c r="F45" s="103"/>
      <c r="G45" s="103"/>
      <c r="H45" s="103"/>
      <c r="I45" s="103"/>
      <c r="J45" s="103"/>
      <c r="K45" s="103"/>
      <c r="L45" s="103"/>
      <c r="M45" s="103"/>
    </row>
    <row r="46" spans="1:18" ht="23.1" customHeight="1" thickBot="1" x14ac:dyDescent="0.25">
      <c r="A46" s="292" t="s">
        <v>19</v>
      </c>
      <c r="B46" s="293"/>
      <c r="C46" s="293"/>
      <c r="D46" s="293"/>
      <c r="E46" s="293"/>
      <c r="F46" s="35">
        <f t="shared" ref="F46:L46" si="7">SUM(F8:F44)</f>
        <v>7.7</v>
      </c>
      <c r="G46" s="35">
        <f t="shared" si="7"/>
        <v>7.7</v>
      </c>
      <c r="H46" s="35">
        <f t="shared" si="7"/>
        <v>7.7</v>
      </c>
      <c r="I46" s="35">
        <f t="shared" si="7"/>
        <v>7.7</v>
      </c>
      <c r="J46" s="35">
        <f t="shared" si="7"/>
        <v>7.7</v>
      </c>
      <c r="K46" s="35">
        <f t="shared" si="7"/>
        <v>0</v>
      </c>
      <c r="L46" s="35">
        <f t="shared" si="7"/>
        <v>0</v>
      </c>
      <c r="M46" s="36">
        <f>SUM(F46:L46)</f>
        <v>38.5</v>
      </c>
    </row>
    <row r="47" spans="1:18" ht="3.75" customHeight="1" thickBot="1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</row>
    <row r="48" spans="1:18" ht="17.25" customHeight="1" thickBot="1" x14ac:dyDescent="0.25">
      <c r="A48" s="294" t="s">
        <v>20</v>
      </c>
      <c r="B48" s="295"/>
      <c r="C48" s="295"/>
      <c r="D48" s="296"/>
      <c r="E48" s="295" t="s">
        <v>21</v>
      </c>
      <c r="F48" s="295"/>
      <c r="G48" s="295"/>
      <c r="H48" s="295"/>
      <c r="I48" s="295"/>
      <c r="J48" s="295"/>
      <c r="K48" s="295"/>
      <c r="L48" s="295"/>
      <c r="M48" s="296"/>
    </row>
    <row r="49" spans="1:13" ht="15" customHeight="1" x14ac:dyDescent="0.2">
      <c r="A49" s="280"/>
      <c r="B49" s="281"/>
      <c r="C49" s="281"/>
      <c r="D49" s="282"/>
      <c r="E49" s="37" t="s">
        <v>22</v>
      </c>
      <c r="F49" s="38"/>
      <c r="G49" s="38"/>
      <c r="H49" s="38"/>
      <c r="I49" s="38"/>
      <c r="J49" s="38"/>
      <c r="K49" s="38"/>
      <c r="L49" s="38"/>
      <c r="M49" s="39"/>
    </row>
    <row r="50" spans="1:13" ht="15" customHeight="1" thickBot="1" x14ac:dyDescent="0.25">
      <c r="A50" s="283"/>
      <c r="B50" s="284"/>
      <c r="C50" s="284"/>
      <c r="D50" s="285"/>
      <c r="E50" s="42" t="s">
        <v>23</v>
      </c>
      <c r="F50" s="43"/>
      <c r="G50" s="43"/>
      <c r="H50" s="43"/>
      <c r="I50" s="43"/>
      <c r="J50" s="43"/>
      <c r="K50" s="43"/>
      <c r="L50" s="43"/>
      <c r="M50" s="44"/>
    </row>
    <row r="51" spans="1:13" ht="20.100000000000001" customHeight="1" x14ac:dyDescent="0.2">
      <c r="A51" s="283"/>
      <c r="B51" s="284"/>
      <c r="C51" s="284"/>
      <c r="D51" s="285"/>
      <c r="E51" s="45"/>
      <c r="F51" s="46"/>
      <c r="G51" s="46"/>
      <c r="H51" s="46"/>
      <c r="I51" s="46"/>
      <c r="J51" s="286" t="s">
        <v>24</v>
      </c>
      <c r="K51" s="286"/>
      <c r="L51" s="287"/>
      <c r="M51" s="288"/>
    </row>
    <row r="52" spans="1:13" ht="20.100000000000001" customHeight="1" x14ac:dyDescent="0.2">
      <c r="A52" s="283"/>
      <c r="B52" s="284"/>
      <c r="C52" s="284"/>
      <c r="D52" s="285"/>
      <c r="E52" s="47"/>
      <c r="F52" s="48"/>
      <c r="G52" s="48"/>
      <c r="H52" s="48"/>
      <c r="I52" s="48"/>
      <c r="J52" s="289" t="s">
        <v>25</v>
      </c>
      <c r="K52" s="289"/>
      <c r="L52" s="272"/>
      <c r="M52" s="273"/>
    </row>
    <row r="53" spans="1:13" ht="20.100000000000001" customHeight="1" x14ac:dyDescent="0.2">
      <c r="A53" s="283"/>
      <c r="B53" s="284"/>
      <c r="C53" s="284"/>
      <c r="D53" s="285"/>
      <c r="E53" s="47"/>
      <c r="F53" s="48"/>
      <c r="G53" s="48"/>
      <c r="H53" s="48"/>
      <c r="I53" s="48"/>
      <c r="J53" s="289" t="s">
        <v>26</v>
      </c>
      <c r="K53" s="289"/>
      <c r="L53" s="290"/>
      <c r="M53" s="273"/>
    </row>
    <row r="54" spans="1:13" ht="20.100000000000001" customHeight="1" x14ac:dyDescent="0.2">
      <c r="A54" s="283"/>
      <c r="B54" s="284"/>
      <c r="C54" s="284"/>
      <c r="D54" s="285"/>
      <c r="E54" s="47"/>
      <c r="F54" s="48"/>
      <c r="G54" s="48"/>
      <c r="H54" s="48"/>
      <c r="I54" s="48"/>
      <c r="J54" s="289" t="s">
        <v>27</v>
      </c>
      <c r="K54" s="289"/>
      <c r="L54" s="272"/>
      <c r="M54" s="273"/>
    </row>
    <row r="55" spans="1:13" ht="20.100000000000001" customHeight="1" thickBot="1" x14ac:dyDescent="0.25">
      <c r="A55" s="283"/>
      <c r="B55" s="284"/>
      <c r="C55" s="284"/>
      <c r="D55" s="285"/>
      <c r="E55" s="47"/>
      <c r="J55" s="289" t="s">
        <v>28</v>
      </c>
      <c r="K55" s="289"/>
      <c r="L55" s="290"/>
      <c r="M55" s="273"/>
    </row>
    <row r="56" spans="1:13" ht="6" hidden="1" customHeight="1" thickBot="1" x14ac:dyDescent="0.25">
      <c r="A56" s="269"/>
      <c r="B56" s="269"/>
      <c r="C56" s="269"/>
      <c r="D56" s="270"/>
      <c r="E56" s="271"/>
      <c r="F56" s="272"/>
      <c r="G56" s="272"/>
      <c r="H56" s="272"/>
      <c r="I56" s="272"/>
      <c r="J56" s="272"/>
      <c r="K56" s="272"/>
      <c r="L56" s="272"/>
      <c r="M56" s="273"/>
    </row>
    <row r="57" spans="1:13" ht="3" customHeight="1" thickBot="1" x14ac:dyDescent="0.25">
      <c r="A57" s="90"/>
      <c r="B57" s="90"/>
      <c r="C57" s="90"/>
      <c r="D57" s="91"/>
      <c r="E57" s="92"/>
      <c r="M57" s="89"/>
    </row>
    <row r="58" spans="1:13" ht="25.5" customHeight="1" thickBot="1" x14ac:dyDescent="0.25">
      <c r="A58" s="274" t="s">
        <v>29</v>
      </c>
      <c r="B58" s="275"/>
      <c r="C58" s="275"/>
      <c r="D58" s="276"/>
      <c r="E58" s="51"/>
      <c r="F58" s="52"/>
      <c r="G58" s="52"/>
      <c r="H58" s="52"/>
      <c r="I58" s="52"/>
      <c r="J58" s="52"/>
      <c r="K58" s="52"/>
      <c r="L58" s="277"/>
      <c r="M58" s="278"/>
    </row>
  </sheetData>
  <sheetProtection sheet="1" selectLockedCells="1"/>
  <mergeCells count="79">
    <mergeCell ref="D7:E7"/>
    <mergeCell ref="D6:E6"/>
    <mergeCell ref="D44:E44"/>
    <mergeCell ref="A46:E46"/>
    <mergeCell ref="A48:D48"/>
    <mergeCell ref="E48:M48"/>
    <mergeCell ref="A40:B44"/>
    <mergeCell ref="D40:E40"/>
    <mergeCell ref="D41:E41"/>
    <mergeCell ref="D43:E43"/>
    <mergeCell ref="A15:B23"/>
    <mergeCell ref="D15:E15"/>
    <mergeCell ref="A24:B39"/>
    <mergeCell ref="D26:E26"/>
    <mergeCell ref="D27:E27"/>
    <mergeCell ref="D29:E29"/>
    <mergeCell ref="A58:D58"/>
    <mergeCell ref="L58:M58"/>
    <mergeCell ref="A49:D55"/>
    <mergeCell ref="J51:K51"/>
    <mergeCell ref="L51:M52"/>
    <mergeCell ref="J52:K52"/>
    <mergeCell ref="J53:K53"/>
    <mergeCell ref="L53:M54"/>
    <mergeCell ref="J54:K54"/>
    <mergeCell ref="J55:K55"/>
    <mergeCell ref="L55:M55"/>
    <mergeCell ref="A56:D56"/>
    <mergeCell ref="E56:K56"/>
    <mergeCell ref="L56:M56"/>
    <mergeCell ref="O42:R42"/>
    <mergeCell ref="D30:E30"/>
    <mergeCell ref="D32:E32"/>
    <mergeCell ref="D33:E33"/>
    <mergeCell ref="D34:E34"/>
    <mergeCell ref="D35:E35"/>
    <mergeCell ref="D31:E31"/>
    <mergeCell ref="D42:E42"/>
    <mergeCell ref="O16:R40"/>
    <mergeCell ref="D36:E36"/>
    <mergeCell ref="D18:E18"/>
    <mergeCell ref="D28:E28"/>
    <mergeCell ref="D22:E22"/>
    <mergeCell ref="D23:E23"/>
    <mergeCell ref="D24:E24"/>
    <mergeCell ref="D25:E25"/>
    <mergeCell ref="O15:R15"/>
    <mergeCell ref="D16:E16"/>
    <mergeCell ref="D17:E17"/>
    <mergeCell ref="D19:E19"/>
    <mergeCell ref="D21:E21"/>
    <mergeCell ref="D20:E20"/>
    <mergeCell ref="D37:E37"/>
    <mergeCell ref="D38:E38"/>
    <mergeCell ref="D39:E39"/>
    <mergeCell ref="A8:A13"/>
    <mergeCell ref="B8:B10"/>
    <mergeCell ref="D8:E8"/>
    <mergeCell ref="D9:E9"/>
    <mergeCell ref="D10:E10"/>
    <mergeCell ref="B11:B13"/>
    <mergeCell ref="D11:E11"/>
    <mergeCell ref="D12:E12"/>
    <mergeCell ref="D13:E13"/>
    <mergeCell ref="A1:C1"/>
    <mergeCell ref="D1:J1"/>
    <mergeCell ref="K1:M1"/>
    <mergeCell ref="A2:M2"/>
    <mergeCell ref="A3:B3"/>
    <mergeCell ref="D3:E3"/>
    <mergeCell ref="K3:M3"/>
    <mergeCell ref="A4:B4"/>
    <mergeCell ref="D4:E4"/>
    <mergeCell ref="A5:M5"/>
    <mergeCell ref="F3:G3"/>
    <mergeCell ref="I3:J3"/>
    <mergeCell ref="F4:G4"/>
    <mergeCell ref="I4:J4"/>
    <mergeCell ref="K4:M4"/>
  </mergeCells>
  <conditionalFormatting sqref="I6:L6">
    <cfRule type="expression" dxfId="11" priority="4" stopIfTrue="1">
      <formula>$G$6="Erreur"</formula>
    </cfRule>
  </conditionalFormatting>
  <conditionalFormatting sqref="G6:H6">
    <cfRule type="expression" dxfId="10" priority="5" stopIfTrue="1">
      <formula>$G$6="Erreur"</formula>
    </cfRule>
  </conditionalFormatting>
  <conditionalFormatting sqref="F46:J46">
    <cfRule type="cellIs" dxfId="9" priority="1" operator="greaterThan">
      <formula>7.7</formula>
    </cfRule>
    <cfRule type="cellIs" dxfId="8" priority="2" operator="equal">
      <formula>7.7</formula>
    </cfRule>
    <cfRule type="cellIs" dxfId="7" priority="3" operator="lessThan">
      <formula>7.7</formula>
    </cfRule>
  </conditionalFormatting>
  <dataValidations count="3">
    <dataValidation showInputMessage="1" showErrorMessage="1" sqref="C15:C23" xr:uid="{080C80E1-DD76-4A5E-B82A-FEA4ED24E961}"/>
    <dataValidation type="list" allowBlank="1" showInputMessage="1" showErrorMessage="1" sqref="D15:E23" xr:uid="{0AEE92CE-ACE7-44E5-8B53-3FE38CB93C91}">
      <formula1>Liste_Projets</formula1>
    </dataValidation>
    <dataValidation type="list" allowBlank="1" showInputMessage="1" showErrorMessage="1" sqref="C24:C39" xr:uid="{1BCE35E4-BC2F-40B6-A3E3-8B9B1E075B15}">
      <formula1>Liste_HProjets</formula1>
    </dataValidation>
  </dataValidations>
  <printOptions horizontalCentered="1"/>
  <pageMargins left="0" right="0" top="0.28000000000000003" bottom="0" header="0" footer="0"/>
  <pageSetup paperSize="9" scale="82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DC8CC-03ED-487E-8E27-79B5AD3B5F75}">
  <sheetPr codeName="Feuil9">
    <tabColor rgb="FFFFFFCC"/>
  </sheetPr>
  <dimension ref="A1:X58"/>
  <sheetViews>
    <sheetView showZeros="0" tabSelected="1" topLeftCell="A4" zoomScale="70" zoomScaleNormal="70" workbookViewId="0">
      <selection activeCell="F8" sqref="F8"/>
    </sheetView>
  </sheetViews>
  <sheetFormatPr baseColWidth="10" defaultColWidth="11.42578125" defaultRowHeight="12.75" x14ac:dyDescent="0.2"/>
  <cols>
    <col min="1" max="2" width="6.28515625" style="193" customWidth="1"/>
    <col min="3" max="3" width="26.42578125" style="193" customWidth="1"/>
    <col min="4" max="4" width="30.85546875" style="193" customWidth="1"/>
    <col min="5" max="5" width="2.140625" style="193" customWidth="1"/>
    <col min="6" max="12" width="7.85546875" style="193" customWidth="1"/>
    <col min="13" max="13" width="9.85546875" style="193" customWidth="1"/>
    <col min="14" max="14" width="11.42578125" style="193"/>
    <col min="15" max="15" width="12.42578125" style="193" customWidth="1"/>
    <col min="16" max="16" width="13.28515625" style="193" customWidth="1"/>
    <col min="17" max="17" width="11.42578125" style="193"/>
    <col min="18" max="18" width="14.28515625" style="193" customWidth="1"/>
    <col min="19" max="16384" width="11.42578125" style="193"/>
  </cols>
  <sheetData>
    <row r="1" spans="1:18" ht="30" customHeight="1" thickBot="1" x14ac:dyDescent="0.25">
      <c r="A1" s="210" t="s">
        <v>192</v>
      </c>
      <c r="B1" s="211"/>
      <c r="C1" s="212"/>
      <c r="D1" s="210" t="s">
        <v>0</v>
      </c>
      <c r="E1" s="211"/>
      <c r="F1" s="211"/>
      <c r="G1" s="211"/>
      <c r="H1" s="211"/>
      <c r="I1" s="211"/>
      <c r="J1" s="212"/>
      <c r="K1" s="210" t="s">
        <v>193</v>
      </c>
      <c r="L1" s="211"/>
      <c r="M1" s="212"/>
      <c r="O1" s="2"/>
    </row>
    <row r="2" spans="1:18" ht="4.5" customHeight="1" thickBot="1" x14ac:dyDescent="0.25">
      <c r="A2" s="213"/>
      <c r="B2" s="213"/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</row>
    <row r="3" spans="1:18" ht="23.1" customHeight="1" x14ac:dyDescent="0.2">
      <c r="A3" s="222" t="s">
        <v>142</v>
      </c>
      <c r="B3" s="223"/>
      <c r="C3" s="169" t="str">
        <f>IF(INT((F6-DATE(YEAR(F6),1,1))/7)+1&gt;=52,"1",""&amp;INT((F6-DATE(YEAR(F6),1,1))/7)+1)</f>
        <v>3</v>
      </c>
      <c r="D3" s="214" t="s">
        <v>184</v>
      </c>
      <c r="E3" s="215"/>
      <c r="F3" s="297" t="str">
        <f>'S01'!F3:G3</f>
        <v>0001</v>
      </c>
      <c r="G3" s="297"/>
      <c r="H3" s="172"/>
      <c r="I3" s="214" t="s">
        <v>186</v>
      </c>
      <c r="J3" s="214"/>
      <c r="K3" s="301" t="str">
        <f>'S01'!K3:M3</f>
        <v>DURAND</v>
      </c>
      <c r="L3" s="301"/>
      <c r="M3" s="302"/>
    </row>
    <row r="4" spans="1:18" ht="23.1" customHeight="1" thickBot="1" x14ac:dyDescent="0.25">
      <c r="A4" s="220" t="s">
        <v>115</v>
      </c>
      <c r="B4" s="221"/>
      <c r="C4" s="170">
        <f>IF(INT((F6-DATE(YEAR(F6),1,1))/7)+1&gt;=52,YEAR(F6)+1,YEAR(F6))</f>
        <v>2021</v>
      </c>
      <c r="D4" s="216" t="s">
        <v>185</v>
      </c>
      <c r="E4" s="217"/>
      <c r="F4" s="298" t="str">
        <f>'S01'!F4:G4</f>
        <v>SC1B2</v>
      </c>
      <c r="G4" s="298"/>
      <c r="H4" s="173"/>
      <c r="I4" s="216" t="s">
        <v>187</v>
      </c>
      <c r="J4" s="216"/>
      <c r="K4" s="299" t="str">
        <f>'S01'!K4:M4</f>
        <v>BERNARD</v>
      </c>
      <c r="L4" s="299"/>
      <c r="M4" s="300"/>
    </row>
    <row r="5" spans="1:18" ht="3.75" customHeight="1" thickBot="1" x14ac:dyDescent="0.25">
      <c r="A5" s="218"/>
      <c r="B5" s="218"/>
      <c r="C5" s="218"/>
      <c r="D5" s="218"/>
      <c r="E5" s="218"/>
      <c r="F5" s="218"/>
      <c r="G5" s="218"/>
      <c r="H5" s="218"/>
      <c r="I5" s="218"/>
      <c r="J5" s="218"/>
      <c r="K5" s="218"/>
      <c r="L5" s="218"/>
      <c r="M5" s="218"/>
    </row>
    <row r="6" spans="1:18" ht="21.95" customHeight="1" thickBot="1" x14ac:dyDescent="0.25">
      <c r="A6" s="4"/>
      <c r="B6" s="4"/>
      <c r="C6" s="5"/>
      <c r="D6" s="219"/>
      <c r="E6" s="219"/>
      <c r="F6" s="6">
        <v>44214</v>
      </c>
      <c r="G6" s="7">
        <f>IF(WEEKDAY(F6,2)=1,F6+1,"Erreur")</f>
        <v>44215</v>
      </c>
      <c r="H6" s="7">
        <f>IF(WEEKDAY(F6,2)=1,G6+1,"La date")</f>
        <v>44216</v>
      </c>
      <c r="I6" s="7">
        <f>IF(WEEKDAY(F6,2)=1,H6+1,"doit être")</f>
        <v>44217</v>
      </c>
      <c r="J6" s="7">
        <f>IF(WEEKDAY(F6,2)=1,I6+1,"un lundi")</f>
        <v>44218</v>
      </c>
      <c r="K6" s="7">
        <f>IF(WEEKDAY(F6,2)=1,J6+1,"")</f>
        <v>44219</v>
      </c>
      <c r="L6" s="7">
        <f>IF(WEEKDAY(F6,2)=1,K6+1,"")</f>
        <v>44220</v>
      </c>
      <c r="M6" s="8"/>
    </row>
    <row r="7" spans="1:18" ht="21.95" customHeight="1" thickBot="1" x14ac:dyDescent="0.25">
      <c r="A7" s="4"/>
      <c r="B7" s="4"/>
      <c r="C7" s="207" t="s">
        <v>1</v>
      </c>
      <c r="D7" s="209" t="s">
        <v>2</v>
      </c>
      <c r="E7" s="209"/>
      <c r="F7" s="10" t="s">
        <v>3</v>
      </c>
      <c r="G7" s="11" t="s">
        <v>4</v>
      </c>
      <c r="H7" s="11" t="s">
        <v>5</v>
      </c>
      <c r="I7" s="11" t="s">
        <v>6</v>
      </c>
      <c r="J7" s="11" t="s">
        <v>7</v>
      </c>
      <c r="K7" s="11" t="s">
        <v>8</v>
      </c>
      <c r="L7" s="11" t="s">
        <v>9</v>
      </c>
      <c r="M7" s="12" t="s">
        <v>10</v>
      </c>
    </row>
    <row r="8" spans="1:18" ht="21" customHeight="1" thickBot="1" x14ac:dyDescent="0.25">
      <c r="A8" s="231" t="s">
        <v>11</v>
      </c>
      <c r="B8" s="234" t="s">
        <v>12</v>
      </c>
      <c r="C8" s="13"/>
      <c r="D8" s="235"/>
      <c r="E8" s="236"/>
      <c r="F8" s="14"/>
      <c r="G8" s="15"/>
      <c r="H8" s="15"/>
      <c r="I8" s="15"/>
      <c r="J8" s="15"/>
      <c r="K8" s="56"/>
      <c r="L8" s="56"/>
      <c r="M8" s="16">
        <f t="shared" ref="M8:M13" si="0">SUM(F8:L8)</f>
        <v>0</v>
      </c>
      <c r="P8" s="17"/>
    </row>
    <row r="9" spans="1:18" ht="21" customHeight="1" thickBot="1" x14ac:dyDescent="0.25">
      <c r="A9" s="232"/>
      <c r="B9" s="234"/>
      <c r="C9" s="18"/>
      <c r="D9" s="237"/>
      <c r="E9" s="238"/>
      <c r="F9" s="19"/>
      <c r="G9" s="20"/>
      <c r="H9" s="20"/>
      <c r="I9" s="20"/>
      <c r="J9" s="20"/>
      <c r="K9" s="57"/>
      <c r="L9" s="57"/>
      <c r="M9" s="21">
        <f t="shared" si="0"/>
        <v>0</v>
      </c>
    </row>
    <row r="10" spans="1:18" ht="21" customHeight="1" thickBot="1" x14ac:dyDescent="0.25">
      <c r="A10" s="232"/>
      <c r="B10" s="234"/>
      <c r="C10" s="22"/>
      <c r="D10" s="239"/>
      <c r="E10" s="240"/>
      <c r="F10" s="23"/>
      <c r="G10" s="24"/>
      <c r="H10" s="24"/>
      <c r="I10" s="24"/>
      <c r="J10" s="24"/>
      <c r="K10" s="58"/>
      <c r="L10" s="58"/>
      <c r="M10" s="25">
        <f t="shared" si="0"/>
        <v>0</v>
      </c>
    </row>
    <row r="11" spans="1:18" ht="21" customHeight="1" thickBot="1" x14ac:dyDescent="0.25">
      <c r="A11" s="232"/>
      <c r="B11" s="234" t="s">
        <v>13</v>
      </c>
      <c r="C11" s="204"/>
      <c r="D11" s="241"/>
      <c r="E11" s="241"/>
      <c r="F11" s="14"/>
      <c r="G11" s="15"/>
      <c r="H11" s="15"/>
      <c r="I11" s="15"/>
      <c r="J11" s="15"/>
      <c r="K11" s="56"/>
      <c r="L11" s="56"/>
      <c r="M11" s="16">
        <f t="shared" si="0"/>
        <v>0</v>
      </c>
    </row>
    <row r="12" spans="1:18" ht="21" customHeight="1" thickBot="1" x14ac:dyDescent="0.25">
      <c r="A12" s="232"/>
      <c r="B12" s="234"/>
      <c r="C12" s="205"/>
      <c r="D12" s="242"/>
      <c r="E12" s="242"/>
      <c r="F12" s="19"/>
      <c r="G12" s="20"/>
      <c r="H12" s="20"/>
      <c r="I12" s="20"/>
      <c r="J12" s="20"/>
      <c r="K12" s="57"/>
      <c r="L12" s="57"/>
      <c r="M12" s="21">
        <f t="shared" si="0"/>
        <v>0</v>
      </c>
    </row>
    <row r="13" spans="1:18" ht="21" customHeight="1" thickBot="1" x14ac:dyDescent="0.25">
      <c r="A13" s="233"/>
      <c r="B13" s="234"/>
      <c r="C13" s="206"/>
      <c r="D13" s="243"/>
      <c r="E13" s="243"/>
      <c r="F13" s="23"/>
      <c r="G13" s="24"/>
      <c r="H13" s="24"/>
      <c r="I13" s="24"/>
      <c r="J13" s="24"/>
      <c r="K13" s="58"/>
      <c r="L13" s="58"/>
      <c r="M13" s="80">
        <f t="shared" si="0"/>
        <v>0</v>
      </c>
    </row>
    <row r="14" spans="1:18" ht="4.5" customHeight="1" thickBot="1" x14ac:dyDescent="0.25">
      <c r="A14" s="29"/>
      <c r="B14" s="29"/>
      <c r="C14" s="30"/>
      <c r="D14" s="30"/>
      <c r="E14" s="30"/>
      <c r="F14" s="208"/>
      <c r="G14" s="208"/>
      <c r="H14" s="208"/>
      <c r="I14" s="208"/>
      <c r="J14" s="208"/>
      <c r="K14" s="59"/>
      <c r="L14" s="59"/>
      <c r="M14" s="31"/>
    </row>
    <row r="15" spans="1:18" ht="21" customHeight="1" thickBot="1" x14ac:dyDescent="0.25">
      <c r="A15" s="264" t="s">
        <v>116</v>
      </c>
      <c r="B15" s="248"/>
      <c r="C15" s="200" t="str">
        <f>IFERROR(VLOOKUP(D15,PROJETS!B2:C51,2,FALSE),"")</f>
        <v/>
      </c>
      <c r="D15" s="265"/>
      <c r="E15" s="265"/>
      <c r="F15" s="64"/>
      <c r="G15" s="65"/>
      <c r="H15" s="65"/>
      <c r="I15" s="65"/>
      <c r="J15" s="65"/>
      <c r="K15" s="66"/>
      <c r="L15" s="66"/>
      <c r="M15" s="81">
        <f t="shared" ref="M15:M44" si="1">SUM(F15:L15)</f>
        <v>0</v>
      </c>
      <c r="O15" s="244" t="s">
        <v>84</v>
      </c>
      <c r="P15" s="245"/>
      <c r="Q15" s="245"/>
      <c r="R15" s="246"/>
    </row>
    <row r="16" spans="1:18" ht="21" customHeight="1" x14ac:dyDescent="0.2">
      <c r="A16" s="249"/>
      <c r="B16" s="250"/>
      <c r="C16" s="195" t="str">
        <f>IFERROR(VLOOKUP(D16,PROJETS!B2:C51,2,FALSE),"")</f>
        <v/>
      </c>
      <c r="D16" s="229"/>
      <c r="E16" s="229"/>
      <c r="F16" s="68"/>
      <c r="G16" s="69"/>
      <c r="H16" s="69"/>
      <c r="I16" s="69"/>
      <c r="J16" s="69"/>
      <c r="K16" s="70"/>
      <c r="L16" s="70"/>
      <c r="M16" s="82">
        <f t="shared" si="1"/>
        <v>0</v>
      </c>
      <c r="O16" s="303"/>
      <c r="P16" s="304"/>
      <c r="Q16" s="304"/>
      <c r="R16" s="305"/>
    </row>
    <row r="17" spans="1:24" ht="21" customHeight="1" x14ac:dyDescent="0.2">
      <c r="A17" s="249"/>
      <c r="B17" s="250"/>
      <c r="C17" s="195" t="str">
        <f>IFERROR(VLOOKUP(D17,PROJETS!B2:C51,2,FALSE),"")</f>
        <v/>
      </c>
      <c r="D17" s="229"/>
      <c r="E17" s="229"/>
      <c r="F17" s="68"/>
      <c r="G17" s="69"/>
      <c r="H17" s="69"/>
      <c r="I17" s="69"/>
      <c r="J17" s="69"/>
      <c r="K17" s="70"/>
      <c r="L17" s="70"/>
      <c r="M17" s="82">
        <f t="shared" si="1"/>
        <v>0</v>
      </c>
      <c r="O17" s="306"/>
      <c r="P17" s="307"/>
      <c r="Q17" s="307"/>
      <c r="R17" s="308"/>
    </row>
    <row r="18" spans="1:24" ht="21" customHeight="1" x14ac:dyDescent="0.2">
      <c r="A18" s="249"/>
      <c r="B18" s="250"/>
      <c r="C18" s="195" t="str">
        <f>IFERROR(VLOOKUP(D18,PROJETS!B2:C51,2,FALSE),"")</f>
        <v/>
      </c>
      <c r="D18" s="229"/>
      <c r="E18" s="229"/>
      <c r="F18" s="68"/>
      <c r="G18" s="69"/>
      <c r="H18" s="69"/>
      <c r="I18" s="69"/>
      <c r="J18" s="69"/>
      <c r="K18" s="70"/>
      <c r="L18" s="70"/>
      <c r="M18" s="82">
        <f t="shared" si="1"/>
        <v>0</v>
      </c>
      <c r="O18" s="306"/>
      <c r="P18" s="307"/>
      <c r="Q18" s="307"/>
      <c r="R18" s="308"/>
    </row>
    <row r="19" spans="1:24" ht="21" customHeight="1" x14ac:dyDescent="0.2">
      <c r="A19" s="249"/>
      <c r="B19" s="250"/>
      <c r="C19" s="195" t="str">
        <f>IFERROR(VLOOKUP(D19,PROJETS!B2:C51,2,FALSE),"")</f>
        <v/>
      </c>
      <c r="D19" s="229"/>
      <c r="E19" s="229"/>
      <c r="F19" s="68"/>
      <c r="G19" s="69"/>
      <c r="H19" s="69"/>
      <c r="I19" s="69"/>
      <c r="J19" s="69"/>
      <c r="K19" s="70"/>
      <c r="L19" s="70"/>
      <c r="M19" s="82">
        <f t="shared" si="1"/>
        <v>0</v>
      </c>
      <c r="O19" s="306"/>
      <c r="P19" s="307"/>
      <c r="Q19" s="307"/>
      <c r="R19" s="308"/>
    </row>
    <row r="20" spans="1:24" ht="21" customHeight="1" x14ac:dyDescent="0.2">
      <c r="A20" s="249"/>
      <c r="B20" s="250"/>
      <c r="C20" s="195" t="str">
        <f>IFERROR(VLOOKUP(D20,PROJETS!B2:C51,2,FALSE),"")</f>
        <v/>
      </c>
      <c r="D20" s="229"/>
      <c r="E20" s="229"/>
      <c r="F20" s="68"/>
      <c r="G20" s="69"/>
      <c r="H20" s="69"/>
      <c r="I20" s="69"/>
      <c r="J20" s="69"/>
      <c r="K20" s="70"/>
      <c r="L20" s="70"/>
      <c r="M20" s="82">
        <f t="shared" si="1"/>
        <v>0</v>
      </c>
      <c r="O20" s="306"/>
      <c r="P20" s="307"/>
      <c r="Q20" s="307"/>
      <c r="R20" s="308"/>
    </row>
    <row r="21" spans="1:24" ht="21" customHeight="1" x14ac:dyDescent="0.2">
      <c r="A21" s="249"/>
      <c r="B21" s="250"/>
      <c r="C21" s="195" t="str">
        <f>IFERROR(VLOOKUP(D21,PROJETS!B2:C51,2,FALSE),"")</f>
        <v/>
      </c>
      <c r="D21" s="229"/>
      <c r="E21" s="229"/>
      <c r="F21" s="68"/>
      <c r="G21" s="69"/>
      <c r="H21" s="69"/>
      <c r="I21" s="69"/>
      <c r="J21" s="69"/>
      <c r="K21" s="70"/>
      <c r="L21" s="70"/>
      <c r="M21" s="82">
        <f t="shared" si="1"/>
        <v>0</v>
      </c>
      <c r="O21" s="306"/>
      <c r="P21" s="307"/>
      <c r="Q21" s="307"/>
      <c r="R21" s="308"/>
    </row>
    <row r="22" spans="1:24" ht="21" customHeight="1" x14ac:dyDescent="0.2">
      <c r="A22" s="249"/>
      <c r="B22" s="250"/>
      <c r="C22" s="195" t="str">
        <f>IFERROR(VLOOKUP(D22,PROJETS!B2:C51,2,FALSE),"")</f>
        <v/>
      </c>
      <c r="D22" s="229"/>
      <c r="E22" s="229"/>
      <c r="F22" s="68"/>
      <c r="G22" s="69"/>
      <c r="H22" s="69"/>
      <c r="I22" s="69"/>
      <c r="J22" s="69"/>
      <c r="K22" s="70"/>
      <c r="L22" s="70"/>
      <c r="M22" s="82">
        <f t="shared" si="1"/>
        <v>0</v>
      </c>
      <c r="O22" s="306"/>
      <c r="P22" s="307"/>
      <c r="Q22" s="307"/>
      <c r="R22" s="308"/>
    </row>
    <row r="23" spans="1:24" ht="21" customHeight="1" thickBot="1" x14ac:dyDescent="0.25">
      <c r="A23" s="251"/>
      <c r="B23" s="252"/>
      <c r="C23" s="71" t="str">
        <f>IFERROR(VLOOKUP(D23,PROJETS!B2:C51,2,FALSE),"")</f>
        <v/>
      </c>
      <c r="D23" s="312"/>
      <c r="E23" s="312"/>
      <c r="F23" s="72"/>
      <c r="G23" s="73"/>
      <c r="H23" s="73"/>
      <c r="I23" s="73"/>
      <c r="J23" s="73"/>
      <c r="K23" s="74"/>
      <c r="L23" s="74"/>
      <c r="M23" s="80">
        <f t="shared" si="1"/>
        <v>0</v>
      </c>
      <c r="O23" s="306"/>
      <c r="P23" s="307"/>
      <c r="Q23" s="307"/>
      <c r="R23" s="308"/>
    </row>
    <row r="24" spans="1:24" ht="21" customHeight="1" x14ac:dyDescent="0.2">
      <c r="A24" s="264" t="s">
        <v>117</v>
      </c>
      <c r="B24" s="248"/>
      <c r="C24" s="201"/>
      <c r="D24" s="265"/>
      <c r="E24" s="265"/>
      <c r="F24" s="64"/>
      <c r="G24" s="65"/>
      <c r="H24" s="65"/>
      <c r="I24" s="65"/>
      <c r="J24" s="65"/>
      <c r="K24" s="66"/>
      <c r="L24" s="66"/>
      <c r="M24" s="81">
        <f t="shared" si="1"/>
        <v>0</v>
      </c>
      <c r="O24" s="306"/>
      <c r="P24" s="307"/>
      <c r="Q24" s="307"/>
      <c r="R24" s="308"/>
    </row>
    <row r="25" spans="1:24" ht="21" customHeight="1" x14ac:dyDescent="0.2">
      <c r="A25" s="249"/>
      <c r="B25" s="250"/>
      <c r="C25" s="202"/>
      <c r="D25" s="229"/>
      <c r="E25" s="229"/>
      <c r="F25" s="68"/>
      <c r="G25" s="69"/>
      <c r="H25" s="69"/>
      <c r="I25" s="69"/>
      <c r="J25" s="69"/>
      <c r="K25" s="70"/>
      <c r="L25" s="70"/>
      <c r="M25" s="82">
        <f t="shared" si="1"/>
        <v>0</v>
      </c>
      <c r="O25" s="306"/>
      <c r="P25" s="307"/>
      <c r="Q25" s="307"/>
      <c r="R25" s="308"/>
    </row>
    <row r="26" spans="1:24" ht="21" customHeight="1" x14ac:dyDescent="0.2">
      <c r="A26" s="249"/>
      <c r="B26" s="250"/>
      <c r="C26" s="202"/>
      <c r="D26" s="229"/>
      <c r="E26" s="229"/>
      <c r="F26" s="68"/>
      <c r="G26" s="69"/>
      <c r="H26" s="69"/>
      <c r="I26" s="69"/>
      <c r="J26" s="69"/>
      <c r="K26" s="70"/>
      <c r="L26" s="70"/>
      <c r="M26" s="82">
        <f t="shared" si="1"/>
        <v>0</v>
      </c>
      <c r="O26" s="306"/>
      <c r="P26" s="307"/>
      <c r="Q26" s="307"/>
      <c r="R26" s="308"/>
    </row>
    <row r="27" spans="1:24" ht="21" customHeight="1" x14ac:dyDescent="0.2">
      <c r="A27" s="249"/>
      <c r="B27" s="250"/>
      <c r="C27" s="202"/>
      <c r="D27" s="229"/>
      <c r="E27" s="229"/>
      <c r="F27" s="68"/>
      <c r="G27" s="77"/>
      <c r="H27" s="69"/>
      <c r="I27" s="69"/>
      <c r="J27" s="69"/>
      <c r="K27" s="70"/>
      <c r="L27" s="70"/>
      <c r="M27" s="82">
        <f t="shared" si="1"/>
        <v>0</v>
      </c>
      <c r="O27" s="306"/>
      <c r="P27" s="307"/>
      <c r="Q27" s="307"/>
      <c r="R27" s="308"/>
    </row>
    <row r="28" spans="1:24" ht="21" customHeight="1" x14ac:dyDescent="0.2">
      <c r="A28" s="249"/>
      <c r="B28" s="250"/>
      <c r="C28" s="202"/>
      <c r="D28" s="229"/>
      <c r="E28" s="229"/>
      <c r="F28" s="69"/>
      <c r="G28" s="69"/>
      <c r="H28" s="78"/>
      <c r="I28" s="69"/>
      <c r="J28" s="69"/>
      <c r="K28" s="70"/>
      <c r="L28" s="70"/>
      <c r="M28" s="82">
        <f t="shared" si="1"/>
        <v>0</v>
      </c>
      <c r="O28" s="306"/>
      <c r="P28" s="307"/>
      <c r="Q28" s="307"/>
      <c r="R28" s="308"/>
      <c r="V28" s="54"/>
      <c r="W28" s="55"/>
      <c r="X28" s="17"/>
    </row>
    <row r="29" spans="1:24" ht="21" customHeight="1" x14ac:dyDescent="0.2">
      <c r="A29" s="249"/>
      <c r="B29" s="250"/>
      <c r="C29" s="202"/>
      <c r="D29" s="229"/>
      <c r="E29" s="229"/>
      <c r="F29" s="69"/>
      <c r="G29" s="69"/>
      <c r="H29" s="78"/>
      <c r="I29" s="69"/>
      <c r="J29" s="69"/>
      <c r="K29" s="70"/>
      <c r="L29" s="70"/>
      <c r="M29" s="82">
        <f t="shared" si="1"/>
        <v>0</v>
      </c>
      <c r="O29" s="306"/>
      <c r="P29" s="307"/>
      <c r="Q29" s="307"/>
      <c r="R29" s="308"/>
      <c r="V29" s="54"/>
      <c r="W29" s="55"/>
      <c r="X29" s="17"/>
    </row>
    <row r="30" spans="1:24" ht="21" customHeight="1" x14ac:dyDescent="0.2">
      <c r="A30" s="249"/>
      <c r="B30" s="250"/>
      <c r="C30" s="202"/>
      <c r="D30" s="229"/>
      <c r="E30" s="229"/>
      <c r="F30" s="68"/>
      <c r="G30" s="79"/>
      <c r="H30" s="69"/>
      <c r="I30" s="69"/>
      <c r="J30" s="69"/>
      <c r="K30" s="70"/>
      <c r="L30" s="70"/>
      <c r="M30" s="82">
        <f t="shared" si="1"/>
        <v>0</v>
      </c>
      <c r="O30" s="306"/>
      <c r="P30" s="307"/>
      <c r="Q30" s="307"/>
      <c r="R30" s="308"/>
    </row>
    <row r="31" spans="1:24" ht="21" customHeight="1" x14ac:dyDescent="0.2">
      <c r="A31" s="249"/>
      <c r="B31" s="250"/>
      <c r="C31" s="202"/>
      <c r="D31" s="229"/>
      <c r="E31" s="229"/>
      <c r="F31" s="68"/>
      <c r="G31" s="69"/>
      <c r="H31" s="69"/>
      <c r="I31" s="69"/>
      <c r="J31" s="69"/>
      <c r="K31" s="70"/>
      <c r="L31" s="70"/>
      <c r="M31" s="82">
        <f t="shared" si="1"/>
        <v>0</v>
      </c>
      <c r="O31" s="306"/>
      <c r="P31" s="307"/>
      <c r="Q31" s="307"/>
      <c r="R31" s="308"/>
    </row>
    <row r="32" spans="1:24" ht="21" customHeight="1" x14ac:dyDescent="0.2">
      <c r="A32" s="249"/>
      <c r="B32" s="250"/>
      <c r="C32" s="202"/>
      <c r="D32" s="229"/>
      <c r="E32" s="229"/>
      <c r="F32" s="68"/>
      <c r="G32" s="69"/>
      <c r="H32" s="69"/>
      <c r="I32" s="69"/>
      <c r="J32" s="69"/>
      <c r="K32" s="70"/>
      <c r="L32" s="70"/>
      <c r="M32" s="82">
        <f t="shared" si="1"/>
        <v>0</v>
      </c>
      <c r="O32" s="306"/>
      <c r="P32" s="307"/>
      <c r="Q32" s="307"/>
      <c r="R32" s="308"/>
    </row>
    <row r="33" spans="1:18" ht="21" customHeight="1" x14ac:dyDescent="0.2">
      <c r="A33" s="249"/>
      <c r="B33" s="250"/>
      <c r="C33" s="202"/>
      <c r="D33" s="229"/>
      <c r="E33" s="229"/>
      <c r="F33" s="68"/>
      <c r="G33" s="69"/>
      <c r="H33" s="69"/>
      <c r="I33" s="69"/>
      <c r="J33" s="69"/>
      <c r="K33" s="70"/>
      <c r="L33" s="70"/>
      <c r="M33" s="82">
        <f t="shared" si="1"/>
        <v>0</v>
      </c>
      <c r="O33" s="306"/>
      <c r="P33" s="307"/>
      <c r="Q33" s="307"/>
      <c r="R33" s="308"/>
    </row>
    <row r="34" spans="1:18" ht="21" customHeight="1" x14ac:dyDescent="0.2">
      <c r="A34" s="249"/>
      <c r="B34" s="250"/>
      <c r="C34" s="202"/>
      <c r="D34" s="229"/>
      <c r="E34" s="229"/>
      <c r="F34" s="68"/>
      <c r="G34" s="69"/>
      <c r="H34" s="69"/>
      <c r="I34" s="69"/>
      <c r="J34" s="69"/>
      <c r="K34" s="70"/>
      <c r="L34" s="70"/>
      <c r="M34" s="82">
        <f t="shared" si="1"/>
        <v>0</v>
      </c>
      <c r="O34" s="306"/>
      <c r="P34" s="307"/>
      <c r="Q34" s="307"/>
      <c r="R34" s="308"/>
    </row>
    <row r="35" spans="1:18" ht="21" customHeight="1" x14ac:dyDescent="0.2">
      <c r="A35" s="249"/>
      <c r="B35" s="250"/>
      <c r="C35" s="202"/>
      <c r="D35" s="229"/>
      <c r="E35" s="229"/>
      <c r="F35" s="68"/>
      <c r="G35" s="69"/>
      <c r="H35" s="69"/>
      <c r="I35" s="69"/>
      <c r="J35" s="69"/>
      <c r="K35" s="70"/>
      <c r="L35" s="70"/>
      <c r="M35" s="82">
        <f t="shared" si="1"/>
        <v>0</v>
      </c>
      <c r="O35" s="306"/>
      <c r="P35" s="307"/>
      <c r="Q35" s="307"/>
      <c r="R35" s="308"/>
    </row>
    <row r="36" spans="1:18" ht="21" customHeight="1" x14ac:dyDescent="0.2">
      <c r="A36" s="249"/>
      <c r="B36" s="250"/>
      <c r="C36" s="202"/>
      <c r="D36" s="229"/>
      <c r="E36" s="229"/>
      <c r="F36" s="68"/>
      <c r="G36" s="69"/>
      <c r="H36" s="69"/>
      <c r="I36" s="69"/>
      <c r="J36" s="69"/>
      <c r="K36" s="70"/>
      <c r="L36" s="70"/>
      <c r="M36" s="82">
        <f t="shared" si="1"/>
        <v>0</v>
      </c>
      <c r="O36" s="306"/>
      <c r="P36" s="307"/>
      <c r="Q36" s="307"/>
      <c r="R36" s="308"/>
    </row>
    <row r="37" spans="1:18" ht="21" customHeight="1" x14ac:dyDescent="0.2">
      <c r="A37" s="249"/>
      <c r="B37" s="250"/>
      <c r="C37" s="202"/>
      <c r="D37" s="229"/>
      <c r="E37" s="229"/>
      <c r="F37" s="68"/>
      <c r="G37" s="69"/>
      <c r="H37" s="69"/>
      <c r="I37" s="69"/>
      <c r="J37" s="69"/>
      <c r="K37" s="70"/>
      <c r="L37" s="70"/>
      <c r="M37" s="82">
        <f t="shared" si="1"/>
        <v>0</v>
      </c>
      <c r="O37" s="306"/>
      <c r="P37" s="307"/>
      <c r="Q37" s="307"/>
      <c r="R37" s="308"/>
    </row>
    <row r="38" spans="1:18" ht="21" customHeight="1" x14ac:dyDescent="0.2">
      <c r="A38" s="249"/>
      <c r="B38" s="250"/>
      <c r="C38" s="202"/>
      <c r="D38" s="229"/>
      <c r="E38" s="229"/>
      <c r="F38" s="68"/>
      <c r="G38" s="69"/>
      <c r="H38" s="69"/>
      <c r="I38" s="69"/>
      <c r="J38" s="69"/>
      <c r="K38" s="70"/>
      <c r="L38" s="70"/>
      <c r="M38" s="82">
        <f t="shared" si="1"/>
        <v>0</v>
      </c>
      <c r="O38" s="306"/>
      <c r="P38" s="307"/>
      <c r="Q38" s="307"/>
      <c r="R38" s="308"/>
    </row>
    <row r="39" spans="1:18" ht="21" customHeight="1" thickBot="1" x14ac:dyDescent="0.25">
      <c r="A39" s="249"/>
      <c r="B39" s="250"/>
      <c r="C39" s="203"/>
      <c r="D39" s="230"/>
      <c r="E39" s="230"/>
      <c r="F39" s="84"/>
      <c r="G39" s="77"/>
      <c r="H39" s="77"/>
      <c r="I39" s="77"/>
      <c r="J39" s="77"/>
      <c r="K39" s="85"/>
      <c r="L39" s="85"/>
      <c r="M39" s="86">
        <f t="shared" si="1"/>
        <v>0</v>
      </c>
      <c r="O39" s="306"/>
      <c r="P39" s="307"/>
      <c r="Q39" s="307"/>
      <c r="R39" s="308"/>
    </row>
    <row r="40" spans="1:18" ht="21" customHeight="1" thickBot="1" x14ac:dyDescent="0.25">
      <c r="A40" s="247" t="s">
        <v>118</v>
      </c>
      <c r="B40" s="248"/>
      <c r="C40" s="200" t="s">
        <v>102</v>
      </c>
      <c r="D40" s="253"/>
      <c r="E40" s="253"/>
      <c r="F40" s="64"/>
      <c r="G40" s="65"/>
      <c r="H40" s="65"/>
      <c r="I40" s="65"/>
      <c r="J40" s="65"/>
      <c r="K40" s="66"/>
      <c r="L40" s="66"/>
      <c r="M40" s="81">
        <f t="shared" si="1"/>
        <v>0</v>
      </c>
      <c r="O40" s="309"/>
      <c r="P40" s="310"/>
      <c r="Q40" s="310"/>
      <c r="R40" s="311"/>
    </row>
    <row r="41" spans="1:18" ht="21" customHeight="1" thickBot="1" x14ac:dyDescent="0.25">
      <c r="A41" s="249"/>
      <c r="B41" s="250"/>
      <c r="C41" s="195" t="s">
        <v>14</v>
      </c>
      <c r="D41" s="254"/>
      <c r="E41" s="254"/>
      <c r="F41" s="68"/>
      <c r="G41" s="69"/>
      <c r="H41" s="69"/>
      <c r="I41" s="69"/>
      <c r="J41" s="69"/>
      <c r="K41" s="70"/>
      <c r="L41" s="70"/>
      <c r="M41" s="82">
        <f t="shared" si="1"/>
        <v>0</v>
      </c>
    </row>
    <row r="42" spans="1:18" ht="21" customHeight="1" thickBot="1" x14ac:dyDescent="0.25">
      <c r="A42" s="249"/>
      <c r="B42" s="250"/>
      <c r="C42" s="195" t="s">
        <v>99</v>
      </c>
      <c r="D42" s="254"/>
      <c r="E42" s="254"/>
      <c r="F42" s="68"/>
      <c r="G42" s="69"/>
      <c r="H42" s="69"/>
      <c r="I42" s="69"/>
      <c r="J42" s="69"/>
      <c r="K42" s="70"/>
      <c r="L42" s="70"/>
      <c r="M42" s="82">
        <f t="shared" si="1"/>
        <v>0</v>
      </c>
      <c r="O42" s="266" t="s">
        <v>14</v>
      </c>
      <c r="P42" s="267"/>
      <c r="Q42" s="267"/>
      <c r="R42" s="268"/>
    </row>
    <row r="43" spans="1:18" ht="21" customHeight="1" thickBot="1" x14ac:dyDescent="0.25">
      <c r="A43" s="249"/>
      <c r="B43" s="250"/>
      <c r="C43" s="195" t="s">
        <v>177</v>
      </c>
      <c r="D43" s="254"/>
      <c r="E43" s="254"/>
      <c r="F43" s="68"/>
      <c r="G43" s="69"/>
      <c r="H43" s="69"/>
      <c r="I43" s="69"/>
      <c r="J43" s="69"/>
      <c r="K43" s="70"/>
      <c r="L43" s="70"/>
      <c r="M43" s="82">
        <f t="shared" si="1"/>
        <v>0</v>
      </c>
      <c r="O43" s="32" t="s">
        <v>15</v>
      </c>
      <c r="P43" s="32" t="s">
        <v>16</v>
      </c>
      <c r="Q43" s="32" t="s">
        <v>17</v>
      </c>
      <c r="R43" s="32" t="s">
        <v>18</v>
      </c>
    </row>
    <row r="44" spans="1:18" ht="21" customHeight="1" thickBot="1" x14ac:dyDescent="0.25">
      <c r="A44" s="251"/>
      <c r="B44" s="252"/>
      <c r="C44" s="196" t="s">
        <v>106</v>
      </c>
      <c r="D44" s="291"/>
      <c r="E44" s="291"/>
      <c r="F44" s="72"/>
      <c r="G44" s="73"/>
      <c r="H44" s="73"/>
      <c r="I44" s="73"/>
      <c r="J44" s="73"/>
      <c r="K44" s="74"/>
      <c r="L44" s="74"/>
      <c r="M44" s="80">
        <f t="shared" si="1"/>
        <v>0</v>
      </c>
      <c r="O44" s="60">
        <f ca="1">INDIRECT("'S" &amp;TEXT(RIGHT(CELL("filename",$A$1),2)-1,"00")&amp;"'!r44")</f>
        <v>5.3400000000000016</v>
      </c>
      <c r="P44" s="33">
        <f>SUM(M15:M39,M41)*0.1</f>
        <v>0</v>
      </c>
      <c r="Q44" s="34">
        <f>M41</f>
        <v>0</v>
      </c>
      <c r="R44" s="53">
        <f ca="1">SUM(O44+P44-Q44)</f>
        <v>5.3400000000000016</v>
      </c>
    </row>
    <row r="45" spans="1:18" ht="4.5" customHeight="1" thickBot="1" x14ac:dyDescent="0.25">
      <c r="A45" s="29"/>
      <c r="B45" s="29"/>
      <c r="C45" s="29"/>
      <c r="D45" s="29"/>
      <c r="E45" s="29"/>
      <c r="F45" s="208"/>
      <c r="G45" s="208"/>
      <c r="H45" s="208"/>
      <c r="I45" s="208"/>
      <c r="J45" s="208"/>
      <c r="K45" s="208"/>
      <c r="L45" s="208"/>
      <c r="M45" s="208"/>
    </row>
    <row r="46" spans="1:18" ht="23.1" customHeight="1" thickBot="1" x14ac:dyDescent="0.25">
      <c r="A46" s="292" t="s">
        <v>19</v>
      </c>
      <c r="B46" s="293"/>
      <c r="C46" s="293"/>
      <c r="D46" s="293"/>
      <c r="E46" s="293"/>
      <c r="F46" s="35">
        <f t="shared" ref="F46:L46" si="2">SUM(F8:F44)</f>
        <v>0</v>
      </c>
      <c r="G46" s="35">
        <f t="shared" si="2"/>
        <v>0</v>
      </c>
      <c r="H46" s="35">
        <f t="shared" si="2"/>
        <v>0</v>
      </c>
      <c r="I46" s="35">
        <f t="shared" si="2"/>
        <v>0</v>
      </c>
      <c r="J46" s="35">
        <f t="shared" si="2"/>
        <v>0</v>
      </c>
      <c r="K46" s="35">
        <f t="shared" si="2"/>
        <v>0</v>
      </c>
      <c r="L46" s="35">
        <f t="shared" si="2"/>
        <v>0</v>
      </c>
      <c r="M46" s="36">
        <f>SUM(F46:L46)</f>
        <v>0</v>
      </c>
    </row>
    <row r="47" spans="1:18" ht="3.75" customHeight="1" thickBot="1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</row>
    <row r="48" spans="1:18" ht="17.25" customHeight="1" thickBot="1" x14ac:dyDescent="0.25">
      <c r="A48" s="294" t="s">
        <v>20</v>
      </c>
      <c r="B48" s="295"/>
      <c r="C48" s="295"/>
      <c r="D48" s="296"/>
      <c r="E48" s="295" t="s">
        <v>21</v>
      </c>
      <c r="F48" s="295"/>
      <c r="G48" s="295"/>
      <c r="H48" s="295"/>
      <c r="I48" s="295"/>
      <c r="J48" s="295"/>
      <c r="K48" s="295"/>
      <c r="L48" s="295"/>
      <c r="M48" s="296"/>
    </row>
    <row r="49" spans="1:13" ht="15" customHeight="1" x14ac:dyDescent="0.2">
      <c r="A49" s="280"/>
      <c r="B49" s="281"/>
      <c r="C49" s="281"/>
      <c r="D49" s="282"/>
      <c r="E49" s="37" t="s">
        <v>22</v>
      </c>
      <c r="F49" s="38"/>
      <c r="G49" s="38"/>
      <c r="H49" s="38"/>
      <c r="I49" s="38"/>
      <c r="J49" s="38"/>
      <c r="K49" s="38"/>
      <c r="L49" s="38"/>
      <c r="M49" s="39"/>
    </row>
    <row r="50" spans="1:13" ht="15" customHeight="1" thickBot="1" x14ac:dyDescent="0.25">
      <c r="A50" s="283"/>
      <c r="B50" s="284"/>
      <c r="C50" s="284"/>
      <c r="D50" s="285"/>
      <c r="E50" s="42" t="s">
        <v>23</v>
      </c>
      <c r="F50" s="43"/>
      <c r="G50" s="43"/>
      <c r="H50" s="43"/>
      <c r="I50" s="43"/>
      <c r="J50" s="43"/>
      <c r="K50" s="43"/>
      <c r="L50" s="43"/>
      <c r="M50" s="44"/>
    </row>
    <row r="51" spans="1:13" ht="20.100000000000001" customHeight="1" x14ac:dyDescent="0.2">
      <c r="A51" s="283"/>
      <c r="B51" s="284"/>
      <c r="C51" s="284"/>
      <c r="D51" s="285"/>
      <c r="E51" s="45"/>
      <c r="F51" s="46"/>
      <c r="G51" s="46"/>
      <c r="H51" s="46"/>
      <c r="I51" s="46"/>
      <c r="J51" s="286" t="s">
        <v>24</v>
      </c>
      <c r="K51" s="286"/>
      <c r="L51" s="287"/>
      <c r="M51" s="288"/>
    </row>
    <row r="52" spans="1:13" ht="20.100000000000001" customHeight="1" x14ac:dyDescent="0.2">
      <c r="A52" s="283"/>
      <c r="B52" s="284"/>
      <c r="C52" s="284"/>
      <c r="D52" s="285"/>
      <c r="E52" s="47"/>
      <c r="F52" s="48"/>
      <c r="G52" s="48"/>
      <c r="H52" s="48"/>
      <c r="I52" s="48"/>
      <c r="J52" s="289" t="s">
        <v>25</v>
      </c>
      <c r="K52" s="289"/>
      <c r="L52" s="272"/>
      <c r="M52" s="273"/>
    </row>
    <row r="53" spans="1:13" ht="20.100000000000001" customHeight="1" x14ac:dyDescent="0.2">
      <c r="A53" s="283"/>
      <c r="B53" s="284"/>
      <c r="C53" s="284"/>
      <c r="D53" s="285"/>
      <c r="E53" s="47"/>
      <c r="F53" s="48"/>
      <c r="G53" s="48"/>
      <c r="H53" s="48"/>
      <c r="I53" s="48"/>
      <c r="J53" s="289" t="s">
        <v>26</v>
      </c>
      <c r="K53" s="289"/>
      <c r="L53" s="290"/>
      <c r="M53" s="273"/>
    </row>
    <row r="54" spans="1:13" ht="20.100000000000001" customHeight="1" x14ac:dyDescent="0.2">
      <c r="A54" s="283"/>
      <c r="B54" s="284"/>
      <c r="C54" s="284"/>
      <c r="D54" s="285"/>
      <c r="E54" s="47"/>
      <c r="F54" s="48"/>
      <c r="G54" s="48"/>
      <c r="H54" s="48"/>
      <c r="I54" s="48"/>
      <c r="J54" s="289" t="s">
        <v>27</v>
      </c>
      <c r="K54" s="289"/>
      <c r="L54" s="272"/>
      <c r="M54" s="273"/>
    </row>
    <row r="55" spans="1:13" ht="20.100000000000001" customHeight="1" thickBot="1" x14ac:dyDescent="0.25">
      <c r="A55" s="283"/>
      <c r="B55" s="284"/>
      <c r="C55" s="284"/>
      <c r="D55" s="285"/>
      <c r="E55" s="47"/>
      <c r="J55" s="289" t="s">
        <v>28</v>
      </c>
      <c r="K55" s="289"/>
      <c r="L55" s="290"/>
      <c r="M55" s="273"/>
    </row>
    <row r="56" spans="1:13" ht="6" hidden="1" customHeight="1" thickBot="1" x14ac:dyDescent="0.25">
      <c r="A56" s="269"/>
      <c r="B56" s="269"/>
      <c r="C56" s="269"/>
      <c r="D56" s="270"/>
      <c r="E56" s="271"/>
      <c r="F56" s="272"/>
      <c r="G56" s="272"/>
      <c r="H56" s="272"/>
      <c r="I56" s="272"/>
      <c r="J56" s="272"/>
      <c r="K56" s="272"/>
      <c r="L56" s="272"/>
      <c r="M56" s="273"/>
    </row>
    <row r="57" spans="1:13" ht="3" customHeight="1" thickBot="1" x14ac:dyDescent="0.25">
      <c r="A57" s="197"/>
      <c r="B57" s="197"/>
      <c r="C57" s="197"/>
      <c r="D57" s="198"/>
      <c r="E57" s="199"/>
      <c r="M57" s="194"/>
    </row>
    <row r="58" spans="1:13" ht="25.5" customHeight="1" thickBot="1" x14ac:dyDescent="0.25">
      <c r="A58" s="274" t="s">
        <v>29</v>
      </c>
      <c r="B58" s="275"/>
      <c r="C58" s="275"/>
      <c r="D58" s="276"/>
      <c r="E58" s="51"/>
      <c r="F58" s="52"/>
      <c r="G58" s="52"/>
      <c r="H58" s="52"/>
      <c r="I58" s="52"/>
      <c r="J58" s="52"/>
      <c r="K58" s="52"/>
      <c r="L58" s="277"/>
      <c r="M58" s="278"/>
    </row>
  </sheetData>
  <sheetProtection sheet="1" selectLockedCells="1"/>
  <mergeCells count="79">
    <mergeCell ref="A56:D56"/>
    <mergeCell ref="E56:K56"/>
    <mergeCell ref="L56:M56"/>
    <mergeCell ref="A58:D58"/>
    <mergeCell ref="L58:M58"/>
    <mergeCell ref="A49:D55"/>
    <mergeCell ref="J51:K51"/>
    <mergeCell ref="L51:M52"/>
    <mergeCell ref="J52:K52"/>
    <mergeCell ref="J53:K53"/>
    <mergeCell ref="L53:M54"/>
    <mergeCell ref="J54:K54"/>
    <mergeCell ref="J55:K55"/>
    <mergeCell ref="L55:M55"/>
    <mergeCell ref="O42:R42"/>
    <mergeCell ref="D43:E43"/>
    <mergeCell ref="D44:E44"/>
    <mergeCell ref="A46:E46"/>
    <mergeCell ref="A48:D48"/>
    <mergeCell ref="E48:M48"/>
    <mergeCell ref="D36:E36"/>
    <mergeCell ref="D37:E37"/>
    <mergeCell ref="D38:E38"/>
    <mergeCell ref="D39:E39"/>
    <mergeCell ref="A40:B44"/>
    <mergeCell ref="D40:E40"/>
    <mergeCell ref="D41:E41"/>
    <mergeCell ref="D42:E42"/>
    <mergeCell ref="D30:E30"/>
    <mergeCell ref="D31:E31"/>
    <mergeCell ref="D32:E32"/>
    <mergeCell ref="D33:E33"/>
    <mergeCell ref="D34:E34"/>
    <mergeCell ref="D35:E35"/>
    <mergeCell ref="D21:E21"/>
    <mergeCell ref="D22:E22"/>
    <mergeCell ref="D23:E23"/>
    <mergeCell ref="A24:B39"/>
    <mergeCell ref="D24:E24"/>
    <mergeCell ref="D25:E25"/>
    <mergeCell ref="D26:E26"/>
    <mergeCell ref="D27:E27"/>
    <mergeCell ref="D28:E28"/>
    <mergeCell ref="D29:E29"/>
    <mergeCell ref="D13:E13"/>
    <mergeCell ref="A15:B23"/>
    <mergeCell ref="D15:E15"/>
    <mergeCell ref="O15:R15"/>
    <mergeCell ref="D16:E16"/>
    <mergeCell ref="O16:R40"/>
    <mergeCell ref="D17:E17"/>
    <mergeCell ref="D18:E18"/>
    <mergeCell ref="D19:E19"/>
    <mergeCell ref="D20:E20"/>
    <mergeCell ref="D6:E6"/>
    <mergeCell ref="D7:E7"/>
    <mergeCell ref="A8:A13"/>
    <mergeCell ref="B8:B10"/>
    <mergeCell ref="D8:E8"/>
    <mergeCell ref="D9:E9"/>
    <mergeCell ref="D10:E10"/>
    <mergeCell ref="B11:B13"/>
    <mergeCell ref="D11:E11"/>
    <mergeCell ref="D12:E12"/>
    <mergeCell ref="A4:B4"/>
    <mergeCell ref="D4:E4"/>
    <mergeCell ref="F4:G4"/>
    <mergeCell ref="I4:J4"/>
    <mergeCell ref="K4:M4"/>
    <mergeCell ref="A5:M5"/>
    <mergeCell ref="A1:C1"/>
    <mergeCell ref="D1:J1"/>
    <mergeCell ref="K1:M1"/>
    <mergeCell ref="A2:M2"/>
    <mergeCell ref="A3:B3"/>
    <mergeCell ref="D3:E3"/>
    <mergeCell ref="F3:G3"/>
    <mergeCell ref="I3:J3"/>
    <mergeCell ref="K3:M3"/>
  </mergeCells>
  <conditionalFormatting sqref="I6:L6">
    <cfRule type="expression" dxfId="4" priority="4" stopIfTrue="1">
      <formula>$G$6="Erreur"</formula>
    </cfRule>
  </conditionalFormatting>
  <conditionalFormatting sqref="G6:H6">
    <cfRule type="expression" dxfId="3" priority="5" stopIfTrue="1">
      <formula>$G$6="Erreur"</formula>
    </cfRule>
  </conditionalFormatting>
  <conditionalFormatting sqref="F46:J46">
    <cfRule type="cellIs" dxfId="2" priority="1" operator="greaterThan">
      <formula>7.7</formula>
    </cfRule>
    <cfRule type="cellIs" dxfId="1" priority="2" operator="equal">
      <formula>7.7</formula>
    </cfRule>
    <cfRule type="cellIs" dxfId="0" priority="3" operator="lessThan">
      <formula>7.7</formula>
    </cfRule>
  </conditionalFormatting>
  <dataValidations count="3">
    <dataValidation type="list" allowBlank="1" showInputMessage="1" showErrorMessage="1" sqref="C24:C39" xr:uid="{673F70E1-A6D9-4477-A3E7-D15A031A82FE}">
      <formula1>Liste_HProjets</formula1>
    </dataValidation>
    <dataValidation type="list" allowBlank="1" showInputMessage="1" showErrorMessage="1" sqref="D15:E23" xr:uid="{F9EC0EBE-5640-458B-8EE1-5339A1156E6E}">
      <formula1>Liste_Projets</formula1>
    </dataValidation>
    <dataValidation showInputMessage="1" showErrorMessage="1" sqref="C15:C23" xr:uid="{382E815C-BEE0-44F1-9462-45CF3C8AA480}"/>
  </dataValidations>
  <printOptions horizontalCentered="1"/>
  <pageMargins left="0" right="0" top="0.28000000000000003" bottom="0" header="0" footer="0"/>
  <pageSetup paperSize="9" scale="82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Feuil1">
    <tabColor rgb="FFFF6600"/>
  </sheetPr>
  <dimension ref="A1:D51"/>
  <sheetViews>
    <sheetView zoomScale="115" zoomScaleNormal="115" workbookViewId="0">
      <selection activeCell="D22" sqref="D22"/>
    </sheetView>
  </sheetViews>
  <sheetFormatPr baseColWidth="10" defaultRowHeight="12.75" x14ac:dyDescent="0.2"/>
  <cols>
    <col min="1" max="1" width="11.42578125" style="117"/>
    <col min="2" max="2" width="34.28515625" style="119" bestFit="1" customWidth="1"/>
    <col min="3" max="3" width="19.85546875" style="111" customWidth="1"/>
    <col min="4" max="4" width="12.85546875" style="112" customWidth="1"/>
    <col min="5" max="6" width="11.42578125" style="105"/>
    <col min="7" max="21" width="0" style="105" hidden="1" customWidth="1"/>
    <col min="22" max="16384" width="11.42578125" style="105"/>
  </cols>
  <sheetData>
    <row r="1" spans="1:4" ht="13.5" thickBot="1" x14ac:dyDescent="0.25">
      <c r="A1" s="104" t="s">
        <v>86</v>
      </c>
      <c r="B1" s="104" t="s">
        <v>173</v>
      </c>
      <c r="C1" s="104" t="s">
        <v>30</v>
      </c>
      <c r="D1" s="104" t="s">
        <v>174</v>
      </c>
    </row>
    <row r="2" spans="1:4" x14ac:dyDescent="0.2">
      <c r="A2" s="139" t="s">
        <v>87</v>
      </c>
      <c r="B2" s="113" t="s">
        <v>194</v>
      </c>
      <c r="C2" s="114" t="s">
        <v>195</v>
      </c>
      <c r="D2" s="126" t="s">
        <v>164</v>
      </c>
    </row>
    <row r="3" spans="1:4" x14ac:dyDescent="0.2">
      <c r="A3" s="140" t="s">
        <v>88</v>
      </c>
      <c r="B3" s="113" t="s">
        <v>196</v>
      </c>
      <c r="C3" s="114" t="s">
        <v>227</v>
      </c>
      <c r="D3" s="126" t="s">
        <v>164</v>
      </c>
    </row>
    <row r="4" spans="1:4" x14ac:dyDescent="0.2">
      <c r="A4" s="139" t="s">
        <v>89</v>
      </c>
      <c r="B4" s="113" t="s">
        <v>197</v>
      </c>
      <c r="C4" s="114" t="s">
        <v>228</v>
      </c>
      <c r="D4" s="126" t="s">
        <v>170</v>
      </c>
    </row>
    <row r="5" spans="1:4" x14ac:dyDescent="0.2">
      <c r="A5" s="140" t="s">
        <v>90</v>
      </c>
      <c r="B5" s="113" t="s">
        <v>198</v>
      </c>
      <c r="C5" s="114" t="s">
        <v>229</v>
      </c>
      <c r="D5" s="126" t="s">
        <v>164</v>
      </c>
    </row>
    <row r="6" spans="1:4" x14ac:dyDescent="0.2">
      <c r="A6" s="139" t="s">
        <v>91</v>
      </c>
      <c r="B6" s="113" t="s">
        <v>199</v>
      </c>
      <c r="C6" s="114" t="s">
        <v>230</v>
      </c>
      <c r="D6" s="126" t="s">
        <v>164</v>
      </c>
    </row>
    <row r="7" spans="1:4" x14ac:dyDescent="0.2">
      <c r="A7" s="140" t="s">
        <v>92</v>
      </c>
      <c r="B7" s="113" t="s">
        <v>200</v>
      </c>
      <c r="C7" s="114" t="s">
        <v>231</v>
      </c>
      <c r="D7" s="126" t="s">
        <v>170</v>
      </c>
    </row>
    <row r="8" spans="1:4" x14ac:dyDescent="0.2">
      <c r="A8" s="139" t="s">
        <v>93</v>
      </c>
      <c r="B8" s="113" t="s">
        <v>201</v>
      </c>
      <c r="C8" s="114" t="s">
        <v>232</v>
      </c>
      <c r="D8" s="126" t="s">
        <v>170</v>
      </c>
    </row>
    <row r="9" spans="1:4" x14ac:dyDescent="0.2">
      <c r="A9" s="140" t="s">
        <v>94</v>
      </c>
      <c r="B9" s="113" t="s">
        <v>202</v>
      </c>
      <c r="C9" s="114" t="s">
        <v>233</v>
      </c>
      <c r="D9" s="126" t="s">
        <v>170</v>
      </c>
    </row>
    <row r="10" spans="1:4" x14ac:dyDescent="0.2">
      <c r="A10" s="139" t="s">
        <v>95</v>
      </c>
      <c r="B10" s="113" t="s">
        <v>203</v>
      </c>
      <c r="C10" s="114" t="s">
        <v>234</v>
      </c>
      <c r="D10" s="126" t="s">
        <v>170</v>
      </c>
    </row>
    <row r="11" spans="1:4" x14ac:dyDescent="0.2">
      <c r="A11" s="140" t="s">
        <v>96</v>
      </c>
      <c r="B11" s="113" t="s">
        <v>204</v>
      </c>
      <c r="C11" s="114" t="s">
        <v>235</v>
      </c>
      <c r="D11" s="126" t="s">
        <v>164</v>
      </c>
    </row>
    <row r="12" spans="1:4" x14ac:dyDescent="0.2">
      <c r="A12" s="139" t="s">
        <v>119</v>
      </c>
      <c r="B12" s="113" t="s">
        <v>205</v>
      </c>
      <c r="C12" s="114" t="s">
        <v>236</v>
      </c>
      <c r="D12" s="126" t="s">
        <v>164</v>
      </c>
    </row>
    <row r="13" spans="1:4" x14ac:dyDescent="0.2">
      <c r="A13" s="140" t="s">
        <v>120</v>
      </c>
      <c r="B13" s="113" t="s">
        <v>206</v>
      </c>
      <c r="C13" s="114" t="s">
        <v>237</v>
      </c>
      <c r="D13" s="126" t="s">
        <v>164</v>
      </c>
    </row>
    <row r="14" spans="1:4" x14ac:dyDescent="0.2">
      <c r="A14" s="139" t="s">
        <v>121</v>
      </c>
      <c r="B14" s="113" t="s">
        <v>207</v>
      </c>
      <c r="C14" s="114" t="s">
        <v>238</v>
      </c>
      <c r="D14" s="126" t="s">
        <v>164</v>
      </c>
    </row>
    <row r="15" spans="1:4" x14ac:dyDescent="0.2">
      <c r="A15" s="140" t="s">
        <v>122</v>
      </c>
      <c r="B15" s="113" t="s">
        <v>208</v>
      </c>
      <c r="C15" s="114" t="s">
        <v>239</v>
      </c>
      <c r="D15" s="126" t="s">
        <v>164</v>
      </c>
    </row>
    <row r="16" spans="1:4" x14ac:dyDescent="0.2">
      <c r="A16" s="139" t="s">
        <v>123</v>
      </c>
      <c r="B16" s="113" t="s">
        <v>209</v>
      </c>
      <c r="C16" s="114" t="s">
        <v>240</v>
      </c>
      <c r="D16" s="126" t="s">
        <v>164</v>
      </c>
    </row>
    <row r="17" spans="1:4" x14ac:dyDescent="0.2">
      <c r="A17" s="140" t="s">
        <v>124</v>
      </c>
      <c r="B17" s="113" t="s">
        <v>210</v>
      </c>
      <c r="C17" s="114" t="s">
        <v>241</v>
      </c>
      <c r="D17" s="126" t="s">
        <v>164</v>
      </c>
    </row>
    <row r="18" spans="1:4" x14ac:dyDescent="0.2">
      <c r="A18" s="139" t="s">
        <v>125</v>
      </c>
      <c r="B18" s="113" t="s">
        <v>211</v>
      </c>
      <c r="C18" s="114" t="s">
        <v>242</v>
      </c>
      <c r="D18" s="126" t="s">
        <v>164</v>
      </c>
    </row>
    <row r="19" spans="1:4" x14ac:dyDescent="0.2">
      <c r="A19" s="140" t="s">
        <v>126</v>
      </c>
      <c r="B19" s="113" t="s">
        <v>212</v>
      </c>
      <c r="C19" s="114" t="s">
        <v>243</v>
      </c>
      <c r="D19" s="126" t="s">
        <v>170</v>
      </c>
    </row>
    <row r="20" spans="1:4" x14ac:dyDescent="0.2">
      <c r="A20" s="139" t="s">
        <v>127</v>
      </c>
      <c r="B20" s="113" t="s">
        <v>213</v>
      </c>
      <c r="C20" s="114" t="s">
        <v>244</v>
      </c>
      <c r="D20" s="126" t="s">
        <v>170</v>
      </c>
    </row>
    <row r="21" spans="1:4" x14ac:dyDescent="0.2">
      <c r="A21" s="140" t="s">
        <v>128</v>
      </c>
      <c r="B21" s="113" t="s">
        <v>214</v>
      </c>
      <c r="C21" s="114" t="s">
        <v>245</v>
      </c>
      <c r="D21" s="126" t="s">
        <v>164</v>
      </c>
    </row>
    <row r="22" spans="1:4" x14ac:dyDescent="0.2">
      <c r="A22" s="139" t="s">
        <v>129</v>
      </c>
      <c r="B22" s="113" t="s">
        <v>215</v>
      </c>
      <c r="C22" s="114" t="s">
        <v>246</v>
      </c>
      <c r="D22" s="126" t="s">
        <v>164</v>
      </c>
    </row>
    <row r="23" spans="1:4" x14ac:dyDescent="0.2">
      <c r="A23" s="140" t="s">
        <v>130</v>
      </c>
      <c r="B23" s="113" t="s">
        <v>216</v>
      </c>
      <c r="C23" s="114" t="s">
        <v>247</v>
      </c>
      <c r="D23" s="126" t="s">
        <v>164</v>
      </c>
    </row>
    <row r="24" spans="1:4" x14ac:dyDescent="0.2">
      <c r="A24" s="139" t="s">
        <v>131</v>
      </c>
      <c r="B24" s="113" t="s">
        <v>217</v>
      </c>
      <c r="C24" s="114" t="s">
        <v>248</v>
      </c>
      <c r="D24" s="126" t="s">
        <v>164</v>
      </c>
    </row>
    <row r="25" spans="1:4" x14ac:dyDescent="0.2">
      <c r="A25" s="140" t="s">
        <v>132</v>
      </c>
      <c r="B25" s="113" t="s">
        <v>218</v>
      </c>
      <c r="C25" s="114" t="s">
        <v>249</v>
      </c>
      <c r="D25" s="126" t="s">
        <v>164</v>
      </c>
    </row>
    <row r="26" spans="1:4" x14ac:dyDescent="0.2">
      <c r="A26" s="139" t="s">
        <v>133</v>
      </c>
      <c r="B26" s="113" t="s">
        <v>219</v>
      </c>
      <c r="C26" s="114" t="s">
        <v>250</v>
      </c>
      <c r="D26" s="126" t="s">
        <v>164</v>
      </c>
    </row>
    <row r="27" spans="1:4" x14ac:dyDescent="0.2">
      <c r="A27" s="140" t="s">
        <v>134</v>
      </c>
      <c r="B27" s="113" t="s">
        <v>220</v>
      </c>
      <c r="C27" s="114" t="s">
        <v>251</v>
      </c>
      <c r="D27" s="126" t="s">
        <v>164</v>
      </c>
    </row>
    <row r="28" spans="1:4" x14ac:dyDescent="0.2">
      <c r="A28" s="139" t="s">
        <v>135</v>
      </c>
      <c r="B28" s="113" t="s">
        <v>221</v>
      </c>
      <c r="C28" s="114" t="s">
        <v>252</v>
      </c>
      <c r="D28" s="126" t="s">
        <v>164</v>
      </c>
    </row>
    <row r="29" spans="1:4" x14ac:dyDescent="0.2">
      <c r="A29" s="140" t="s">
        <v>136</v>
      </c>
      <c r="B29" s="113" t="s">
        <v>222</v>
      </c>
      <c r="C29" s="114" t="s">
        <v>253</v>
      </c>
      <c r="D29" s="126" t="s">
        <v>164</v>
      </c>
    </row>
    <row r="30" spans="1:4" x14ac:dyDescent="0.2">
      <c r="A30" s="139" t="s">
        <v>137</v>
      </c>
      <c r="B30" s="113" t="s">
        <v>223</v>
      </c>
      <c r="C30" s="114" t="s">
        <v>254</v>
      </c>
      <c r="D30" s="126" t="s">
        <v>164</v>
      </c>
    </row>
    <row r="31" spans="1:4" x14ac:dyDescent="0.2">
      <c r="A31" s="140" t="s">
        <v>138</v>
      </c>
      <c r="B31" s="113" t="s">
        <v>224</v>
      </c>
      <c r="C31" s="114" t="s">
        <v>255</v>
      </c>
      <c r="D31" s="126" t="s">
        <v>164</v>
      </c>
    </row>
    <row r="32" spans="1:4" x14ac:dyDescent="0.2">
      <c r="A32" s="139" t="s">
        <v>139</v>
      </c>
      <c r="B32" s="113" t="s">
        <v>225</v>
      </c>
      <c r="C32" s="114" t="s">
        <v>256</v>
      </c>
      <c r="D32" s="126" t="s">
        <v>164</v>
      </c>
    </row>
    <row r="33" spans="1:4" x14ac:dyDescent="0.2">
      <c r="A33" s="140" t="s">
        <v>140</v>
      </c>
      <c r="B33" s="113" t="s">
        <v>226</v>
      </c>
      <c r="C33" s="114" t="s">
        <v>257</v>
      </c>
      <c r="D33" s="126" t="s">
        <v>164</v>
      </c>
    </row>
    <row r="34" spans="1:4" x14ac:dyDescent="0.2">
      <c r="A34" s="140" t="s">
        <v>145</v>
      </c>
      <c r="B34" s="115"/>
      <c r="C34" s="116"/>
      <c r="D34" s="118"/>
    </row>
    <row r="35" spans="1:4" x14ac:dyDescent="0.2">
      <c r="A35" s="140" t="s">
        <v>146</v>
      </c>
      <c r="B35" s="115"/>
      <c r="C35" s="116"/>
      <c r="D35" s="118"/>
    </row>
    <row r="36" spans="1:4" x14ac:dyDescent="0.2">
      <c r="A36" s="140" t="s">
        <v>147</v>
      </c>
      <c r="B36" s="115"/>
      <c r="C36" s="116"/>
      <c r="D36" s="118"/>
    </row>
    <row r="37" spans="1:4" x14ac:dyDescent="0.2">
      <c r="A37" s="140" t="s">
        <v>148</v>
      </c>
      <c r="B37" s="115"/>
      <c r="C37" s="116"/>
      <c r="D37" s="118"/>
    </row>
    <row r="38" spans="1:4" x14ac:dyDescent="0.2">
      <c r="A38" s="140" t="s">
        <v>149</v>
      </c>
      <c r="B38" s="115"/>
      <c r="C38" s="116"/>
      <c r="D38" s="118"/>
    </row>
    <row r="39" spans="1:4" x14ac:dyDescent="0.2">
      <c r="A39" s="140" t="s">
        <v>150</v>
      </c>
      <c r="B39" s="115"/>
      <c r="C39" s="116"/>
      <c r="D39" s="118"/>
    </row>
    <row r="40" spans="1:4" x14ac:dyDescent="0.2">
      <c r="A40" s="140" t="s">
        <v>151</v>
      </c>
      <c r="B40" s="115"/>
      <c r="C40" s="116"/>
      <c r="D40" s="118"/>
    </row>
    <row r="41" spans="1:4" x14ac:dyDescent="0.2">
      <c r="A41" s="140" t="s">
        <v>152</v>
      </c>
      <c r="B41" s="115"/>
      <c r="C41" s="116"/>
      <c r="D41" s="118"/>
    </row>
    <row r="42" spans="1:4" x14ac:dyDescent="0.2">
      <c r="A42" s="140" t="s">
        <v>153</v>
      </c>
      <c r="B42" s="115"/>
      <c r="C42" s="116"/>
      <c r="D42" s="118"/>
    </row>
    <row r="43" spans="1:4" x14ac:dyDescent="0.2">
      <c r="A43" s="140" t="s">
        <v>154</v>
      </c>
      <c r="B43" s="115"/>
      <c r="C43" s="116"/>
      <c r="D43" s="118"/>
    </row>
    <row r="44" spans="1:4" x14ac:dyDescent="0.2">
      <c r="A44" s="140" t="s">
        <v>155</v>
      </c>
      <c r="B44" s="115"/>
      <c r="C44" s="116"/>
      <c r="D44" s="118"/>
    </row>
    <row r="45" spans="1:4" x14ac:dyDescent="0.2">
      <c r="A45" s="140" t="s">
        <v>156</v>
      </c>
      <c r="B45" s="115"/>
      <c r="C45" s="116"/>
      <c r="D45" s="118"/>
    </row>
    <row r="46" spans="1:4" x14ac:dyDescent="0.2">
      <c r="A46" s="140" t="s">
        <v>157</v>
      </c>
      <c r="B46" s="115"/>
      <c r="C46" s="116"/>
      <c r="D46" s="118"/>
    </row>
    <row r="47" spans="1:4" x14ac:dyDescent="0.2">
      <c r="A47" s="140" t="s">
        <v>158</v>
      </c>
      <c r="B47" s="115"/>
      <c r="C47" s="116"/>
      <c r="D47" s="118"/>
    </row>
    <row r="48" spans="1:4" x14ac:dyDescent="0.2">
      <c r="A48" s="140" t="s">
        <v>159</v>
      </c>
      <c r="B48" s="115"/>
      <c r="C48" s="116"/>
      <c r="D48" s="118"/>
    </row>
    <row r="49" spans="1:4" x14ac:dyDescent="0.2">
      <c r="A49" s="140" t="s">
        <v>160</v>
      </c>
      <c r="B49" s="115"/>
      <c r="C49" s="116"/>
      <c r="D49" s="118"/>
    </row>
    <row r="50" spans="1:4" x14ac:dyDescent="0.2">
      <c r="A50" s="140" t="s">
        <v>161</v>
      </c>
      <c r="B50" s="115"/>
      <c r="C50" s="116"/>
      <c r="D50" s="118"/>
    </row>
    <row r="51" spans="1:4" x14ac:dyDescent="0.2">
      <c r="A51" s="140" t="s">
        <v>162</v>
      </c>
      <c r="B51" s="115"/>
      <c r="C51" s="116"/>
      <c r="D51" s="118"/>
    </row>
  </sheetData>
  <sheetProtection sheet="1" selectLockedCells="1"/>
  <autoFilter ref="A1:D1" xr:uid="{868292A4-8E2E-4DE4-838F-DCFAC1A35B21}">
    <sortState xmlns:xlrd2="http://schemas.microsoft.com/office/spreadsheetml/2017/richdata2" ref="A2:D51">
      <sortCondition ref="A1"/>
    </sortState>
  </autoFilter>
  <phoneticPr fontId="14" type="noConversion"/>
  <conditionalFormatting sqref="A2:D51">
    <cfRule type="expression" dxfId="6" priority="1">
      <formula>$D2="Inactif"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A617BEDD-561C-48D8-AA94-693B6449B7FC}">
          <x14:formula1>
            <xm:f>CONFIG!$D$2:$D$3</xm:f>
          </x14:formula1>
          <xm:sqref>D2:D51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0B359-B8A3-4907-83A5-EA0F1BB3B50A}">
  <sheetPr codeName="Feuil3">
    <tabColor rgb="FFFF6600"/>
  </sheetPr>
  <dimension ref="A1:D41"/>
  <sheetViews>
    <sheetView zoomScale="115" zoomScaleNormal="115" workbookViewId="0">
      <selection activeCell="C2" sqref="C2"/>
    </sheetView>
  </sheetViews>
  <sheetFormatPr baseColWidth="10" defaultRowHeight="12.75" x14ac:dyDescent="0.2"/>
  <cols>
    <col min="1" max="1" width="27.5703125" style="111" customWidth="1"/>
    <col min="2" max="2" width="20" style="111" customWidth="1"/>
    <col min="3" max="3" width="13.5703125" style="112" customWidth="1"/>
    <col min="4" max="4" width="69.5703125" style="129" customWidth="1"/>
    <col min="5" max="16384" width="11.42578125" style="105"/>
  </cols>
  <sheetData>
    <row r="1" spans="1:4" ht="13.5" thickBot="1" x14ac:dyDescent="0.25">
      <c r="A1" s="104" t="s">
        <v>171</v>
      </c>
      <c r="B1" s="104" t="s">
        <v>113</v>
      </c>
      <c r="C1" s="104" t="s">
        <v>172</v>
      </c>
      <c r="D1" s="127" t="s">
        <v>143</v>
      </c>
    </row>
    <row r="2" spans="1:4" x14ac:dyDescent="0.2">
      <c r="A2" s="106" t="s">
        <v>268</v>
      </c>
      <c r="B2" s="128" t="s">
        <v>269</v>
      </c>
      <c r="C2" s="123" t="s">
        <v>164</v>
      </c>
      <c r="D2" s="120" t="s">
        <v>272</v>
      </c>
    </row>
    <row r="3" spans="1:4" x14ac:dyDescent="0.2">
      <c r="A3" s="107" t="s">
        <v>270</v>
      </c>
      <c r="B3" s="108" t="s">
        <v>271</v>
      </c>
      <c r="C3" s="124" t="s">
        <v>164</v>
      </c>
      <c r="D3" s="121" t="s">
        <v>273</v>
      </c>
    </row>
    <row r="4" spans="1:4" x14ac:dyDescent="0.2">
      <c r="A4" s="141" t="s">
        <v>100</v>
      </c>
      <c r="B4" s="142" t="s">
        <v>258</v>
      </c>
      <c r="C4" s="162" t="s">
        <v>170</v>
      </c>
      <c r="D4" s="143" t="s">
        <v>178</v>
      </c>
    </row>
    <row r="5" spans="1:4" x14ac:dyDescent="0.2">
      <c r="A5" s="107" t="s">
        <v>98</v>
      </c>
      <c r="B5" s="108" t="s">
        <v>263</v>
      </c>
      <c r="C5" s="125" t="s">
        <v>164</v>
      </c>
      <c r="D5" s="121" t="s">
        <v>114</v>
      </c>
    </row>
    <row r="6" spans="1:4" x14ac:dyDescent="0.2">
      <c r="A6" s="133" t="s">
        <v>99</v>
      </c>
      <c r="B6" s="134" t="s">
        <v>259</v>
      </c>
      <c r="C6" s="135" t="s">
        <v>170</v>
      </c>
      <c r="D6" s="136" t="s">
        <v>165</v>
      </c>
    </row>
    <row r="7" spans="1:4" x14ac:dyDescent="0.2">
      <c r="A7" s="107" t="s">
        <v>264</v>
      </c>
      <c r="B7" s="108" t="s">
        <v>264</v>
      </c>
      <c r="C7" s="125" t="s">
        <v>164</v>
      </c>
      <c r="D7" s="121" t="s">
        <v>166</v>
      </c>
    </row>
    <row r="8" spans="1:4" x14ac:dyDescent="0.2">
      <c r="A8" s="107" t="s">
        <v>101</v>
      </c>
      <c r="B8" s="108" t="s">
        <v>265</v>
      </c>
      <c r="C8" s="125" t="s">
        <v>164</v>
      </c>
      <c r="D8" s="121"/>
    </row>
    <row r="9" spans="1:4" x14ac:dyDescent="0.2">
      <c r="A9" s="107" t="s">
        <v>266</v>
      </c>
      <c r="B9" s="108" t="s">
        <v>267</v>
      </c>
      <c r="C9" s="125" t="s">
        <v>164</v>
      </c>
      <c r="D9" s="121" t="s">
        <v>274</v>
      </c>
    </row>
    <row r="10" spans="1:4" x14ac:dyDescent="0.2">
      <c r="A10" s="133" t="s">
        <v>102</v>
      </c>
      <c r="B10" s="134" t="s">
        <v>260</v>
      </c>
      <c r="C10" s="137" t="s">
        <v>170</v>
      </c>
      <c r="D10" s="136" t="s">
        <v>167</v>
      </c>
    </row>
    <row r="11" spans="1:4" x14ac:dyDescent="0.2">
      <c r="A11" s="107" t="s">
        <v>103</v>
      </c>
      <c r="B11" s="108" t="s">
        <v>275</v>
      </c>
      <c r="C11" s="124" t="s">
        <v>164</v>
      </c>
      <c r="D11" s="122"/>
    </row>
    <row r="12" spans="1:4" x14ac:dyDescent="0.2">
      <c r="A12" s="107" t="s">
        <v>112</v>
      </c>
      <c r="B12" s="108" t="s">
        <v>276</v>
      </c>
      <c r="C12" s="124" t="s">
        <v>164</v>
      </c>
      <c r="D12" s="122"/>
    </row>
    <row r="13" spans="1:4" x14ac:dyDescent="0.2">
      <c r="A13" s="107" t="s">
        <v>104</v>
      </c>
      <c r="B13" s="108" t="s">
        <v>277</v>
      </c>
      <c r="C13" s="124" t="s">
        <v>164</v>
      </c>
      <c r="D13" s="122"/>
    </row>
    <row r="14" spans="1:4" x14ac:dyDescent="0.2">
      <c r="A14" s="107" t="s">
        <v>105</v>
      </c>
      <c r="B14" s="108" t="s">
        <v>278</v>
      </c>
      <c r="C14" s="125" t="s">
        <v>164</v>
      </c>
      <c r="D14" s="121" t="s">
        <v>144</v>
      </c>
    </row>
    <row r="15" spans="1:4" x14ac:dyDescent="0.2">
      <c r="A15" s="107" t="s">
        <v>111</v>
      </c>
      <c r="B15" s="108" t="s">
        <v>97</v>
      </c>
      <c r="C15" s="125" t="s">
        <v>164</v>
      </c>
      <c r="D15" s="121"/>
    </row>
    <row r="16" spans="1:4" x14ac:dyDescent="0.2">
      <c r="A16" s="107" t="s">
        <v>279</v>
      </c>
      <c r="B16" s="108" t="s">
        <v>279</v>
      </c>
      <c r="C16" s="124" t="s">
        <v>164</v>
      </c>
      <c r="D16" s="121" t="s">
        <v>141</v>
      </c>
    </row>
    <row r="17" spans="1:4" x14ac:dyDescent="0.2">
      <c r="A17" s="133" t="s">
        <v>106</v>
      </c>
      <c r="B17" s="134" t="s">
        <v>261</v>
      </c>
      <c r="C17" s="135" t="s">
        <v>170</v>
      </c>
      <c r="D17" s="136" t="s">
        <v>168</v>
      </c>
    </row>
    <row r="18" spans="1:4" x14ac:dyDescent="0.2">
      <c r="A18" s="107" t="s">
        <v>107</v>
      </c>
      <c r="B18" s="108" t="s">
        <v>284</v>
      </c>
      <c r="C18" s="125" t="s">
        <v>164</v>
      </c>
      <c r="D18" s="121"/>
    </row>
    <row r="19" spans="1:4" x14ac:dyDescent="0.2">
      <c r="A19" s="107" t="s">
        <v>280</v>
      </c>
      <c r="B19" s="108" t="s">
        <v>281</v>
      </c>
      <c r="C19" s="125" t="s">
        <v>164</v>
      </c>
      <c r="D19" s="121"/>
    </row>
    <row r="20" spans="1:4" x14ac:dyDescent="0.2">
      <c r="A20" s="107" t="s">
        <v>108</v>
      </c>
      <c r="B20" s="108" t="s">
        <v>282</v>
      </c>
      <c r="C20" s="125" t="s">
        <v>164</v>
      </c>
      <c r="D20" s="121" t="s">
        <v>283</v>
      </c>
    </row>
    <row r="21" spans="1:4" x14ac:dyDescent="0.2">
      <c r="A21" s="107" t="s">
        <v>109</v>
      </c>
      <c r="B21" s="108" t="s">
        <v>262</v>
      </c>
      <c r="C21" s="109" t="s">
        <v>170</v>
      </c>
      <c r="D21" s="121"/>
    </row>
    <row r="22" spans="1:4" x14ac:dyDescent="0.2">
      <c r="A22" s="133" t="s">
        <v>14</v>
      </c>
      <c r="B22" s="134" t="s">
        <v>14</v>
      </c>
      <c r="C22" s="137" t="s">
        <v>170</v>
      </c>
      <c r="D22" s="136" t="s">
        <v>14</v>
      </c>
    </row>
    <row r="23" spans="1:4" x14ac:dyDescent="0.2">
      <c r="A23" s="107" t="s">
        <v>110</v>
      </c>
      <c r="B23" s="108" t="s">
        <v>110</v>
      </c>
      <c r="C23" s="124" t="s">
        <v>164</v>
      </c>
      <c r="D23" s="122"/>
    </row>
    <row r="24" spans="1:4" x14ac:dyDescent="0.2">
      <c r="A24" s="107"/>
      <c r="B24" s="108"/>
      <c r="C24" s="124"/>
      <c r="D24" s="122"/>
    </row>
    <row r="25" spans="1:4" x14ac:dyDescent="0.2">
      <c r="A25" s="107"/>
      <c r="B25" s="108"/>
      <c r="C25" s="110"/>
      <c r="D25" s="138"/>
    </row>
    <row r="26" spans="1:4" x14ac:dyDescent="0.2">
      <c r="A26" s="107"/>
      <c r="B26" s="108"/>
      <c r="C26" s="110"/>
      <c r="D26" s="138"/>
    </row>
    <row r="27" spans="1:4" x14ac:dyDescent="0.2">
      <c r="A27" s="107"/>
      <c r="B27" s="108"/>
      <c r="C27" s="110"/>
      <c r="D27" s="138"/>
    </row>
    <row r="28" spans="1:4" x14ac:dyDescent="0.2">
      <c r="A28" s="107"/>
      <c r="B28" s="108"/>
      <c r="C28" s="110"/>
      <c r="D28" s="138"/>
    </row>
    <row r="29" spans="1:4" x14ac:dyDescent="0.2">
      <c r="A29" s="107"/>
      <c r="B29" s="108"/>
      <c r="C29" s="110"/>
      <c r="D29" s="138"/>
    </row>
    <row r="30" spans="1:4" x14ac:dyDescent="0.2">
      <c r="A30" s="107"/>
      <c r="B30" s="108"/>
      <c r="C30" s="110"/>
      <c r="D30" s="138"/>
    </row>
    <row r="31" spans="1:4" x14ac:dyDescent="0.2">
      <c r="A31" s="107"/>
      <c r="B31" s="108"/>
      <c r="C31" s="110"/>
      <c r="D31" s="138"/>
    </row>
    <row r="32" spans="1:4" x14ac:dyDescent="0.2">
      <c r="A32" s="107"/>
      <c r="B32" s="108"/>
      <c r="C32" s="110"/>
      <c r="D32" s="138"/>
    </row>
    <row r="33" spans="1:4" x14ac:dyDescent="0.2">
      <c r="A33" s="107"/>
      <c r="B33" s="108"/>
      <c r="C33" s="110"/>
      <c r="D33" s="138"/>
    </row>
    <row r="34" spans="1:4" x14ac:dyDescent="0.2">
      <c r="A34" s="107"/>
      <c r="B34" s="108"/>
      <c r="C34" s="110"/>
      <c r="D34" s="138"/>
    </row>
    <row r="35" spans="1:4" x14ac:dyDescent="0.2">
      <c r="A35" s="107"/>
      <c r="B35" s="108"/>
      <c r="C35" s="110"/>
      <c r="D35" s="138"/>
    </row>
    <row r="36" spans="1:4" x14ac:dyDescent="0.2">
      <c r="A36" s="107"/>
      <c r="B36" s="108"/>
      <c r="C36" s="110"/>
      <c r="D36" s="138"/>
    </row>
    <row r="37" spans="1:4" x14ac:dyDescent="0.2">
      <c r="A37" s="107"/>
      <c r="B37" s="108"/>
      <c r="C37" s="110"/>
      <c r="D37" s="138"/>
    </row>
    <row r="38" spans="1:4" x14ac:dyDescent="0.2">
      <c r="A38" s="107"/>
      <c r="B38" s="108"/>
      <c r="C38" s="110"/>
      <c r="D38" s="138"/>
    </row>
    <row r="39" spans="1:4" x14ac:dyDescent="0.2">
      <c r="A39" s="107"/>
      <c r="B39" s="108"/>
      <c r="C39" s="110"/>
      <c r="D39" s="138"/>
    </row>
    <row r="40" spans="1:4" x14ac:dyDescent="0.2">
      <c r="A40" s="107"/>
      <c r="B40" s="108"/>
      <c r="C40" s="110"/>
      <c r="D40" s="138"/>
    </row>
    <row r="41" spans="1:4" x14ac:dyDescent="0.2">
      <c r="A41" s="107"/>
      <c r="B41" s="108"/>
      <c r="C41" s="110"/>
      <c r="D41" s="138"/>
    </row>
  </sheetData>
  <sheetProtection sheet="1" selectLockedCells="1"/>
  <autoFilter ref="A1:D1" xr:uid="{1B08C815-2E4B-4F3B-8430-6223188E5587}">
    <sortState xmlns:xlrd2="http://schemas.microsoft.com/office/spreadsheetml/2017/richdata2" ref="A2:D24">
      <sortCondition ref="A1"/>
    </sortState>
  </autoFilter>
  <phoneticPr fontId="18" type="noConversion"/>
  <conditionalFormatting sqref="A2:D41">
    <cfRule type="expression" dxfId="5" priority="1">
      <formula>$C2="Inactif"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6E2B7C6-5A10-469A-9C49-52CA42E7BF02}">
          <x14:formula1>
            <xm:f>CONFIG!$D$2:$D$3</xm:f>
          </x14:formula1>
          <xm:sqref>C2:C41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5FAC5-A887-403D-8E67-80800D687604}">
  <sheetPr codeName="Feuil4">
    <tabColor rgb="FF0066FF"/>
  </sheetPr>
  <dimension ref="A1"/>
  <sheetViews>
    <sheetView workbookViewId="0">
      <selection activeCell="F35" sqref="F35"/>
    </sheetView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Feuil11">
    <tabColor rgb="FFFF0000"/>
  </sheetPr>
  <dimension ref="A1:H60"/>
  <sheetViews>
    <sheetView topLeftCell="A13" workbookViewId="0">
      <selection activeCell="L9" sqref="L9"/>
    </sheetView>
  </sheetViews>
  <sheetFormatPr baseColWidth="10" defaultRowHeight="12.75" x14ac:dyDescent="0.2"/>
  <cols>
    <col min="1" max="1" width="17.85546875" style="119" customWidth="1"/>
    <col min="2" max="2" width="24.28515625" style="119" customWidth="1"/>
    <col min="3" max="3" width="11.42578125" style="119"/>
    <col min="4" max="4" width="19" style="119" bestFit="1" customWidth="1"/>
    <col min="5" max="5" width="11.42578125" style="119"/>
    <col min="6" max="6" width="40" style="157" customWidth="1"/>
    <col min="7" max="7" width="11.42578125" style="119"/>
    <col min="8" max="8" width="30.5703125" style="157" customWidth="1"/>
    <col min="9" max="16384" width="11.42578125" style="119"/>
  </cols>
  <sheetData>
    <row r="1" spans="1:8" ht="13.5" thickBot="1" x14ac:dyDescent="0.25">
      <c r="A1" s="313" t="s">
        <v>163</v>
      </c>
      <c r="B1" s="314"/>
      <c r="C1" s="144"/>
      <c r="D1" s="145" t="s">
        <v>85</v>
      </c>
      <c r="F1" s="145" t="s">
        <v>175</v>
      </c>
      <c r="H1" s="145" t="s">
        <v>176</v>
      </c>
    </row>
    <row r="2" spans="1:8" ht="13.5" thickBot="1" x14ac:dyDescent="0.25">
      <c r="A2" s="146" t="s">
        <v>31</v>
      </c>
      <c r="B2" s="147" t="s">
        <v>169</v>
      </c>
      <c r="D2" s="148" t="s">
        <v>164</v>
      </c>
      <c r="F2" s="149" t="str">
        <f t="array" aca="1" ref="F2" ca="1">INDEX(désignationP,SMALL(IF(StatutP="Actif",ROW(StatutP)-1,""),ROW(PROJETS!A1)))</f>
        <v>DESIGNATION PROJET 01</v>
      </c>
      <c r="H2" s="150" t="str">
        <f t="array" aca="1" ref="H2" ca="1">INDEX(désignationHP,SMALL(IF(statutHP="Actif",ROW(statutHP)-1,""),ROW('HORS-PROJETS'!A1)))</f>
        <v>ASSISTANCE 01</v>
      </c>
    </row>
    <row r="3" spans="1:8" ht="13.5" thickBot="1" x14ac:dyDescent="0.25">
      <c r="A3" s="177" t="s">
        <v>32</v>
      </c>
      <c r="B3" s="151"/>
      <c r="D3" s="152" t="s">
        <v>170</v>
      </c>
      <c r="F3" s="149" t="str">
        <f t="array" aca="1" ref="F3" ca="1">INDEX(désignationP,SMALL(IF(StatutP="Actif",ROW(StatutP)-1,""),ROW(PROJETS!A2)))</f>
        <v>DESIGNATION PROJET 02</v>
      </c>
      <c r="H3" s="149" t="str">
        <f t="array" aca="1" ref="H3" ca="1">INDEX(désignationHP,SMALL(IF(statutHP="Actif",ROW(statutHP)-1,""),ROW('HORS-PROJETS'!A2)))</f>
        <v>ASSISTANCE 02</v>
      </c>
    </row>
    <row r="4" spans="1:8" x14ac:dyDescent="0.2">
      <c r="A4" s="178" t="s">
        <v>33</v>
      </c>
      <c r="B4" s="153"/>
      <c r="F4" s="149" t="str">
        <f t="array" aca="1" ref="F4" ca="1">INDEX(désignationP,SMALL(IF(StatutP="Actif",ROW(StatutP)-1,""),ROW(PROJETS!A3)))</f>
        <v>DESIGNATION PROJET 04</v>
      </c>
      <c r="H4" s="149" t="str">
        <f t="array" aca="1" ref="H4" ca="1">INDEX(désignationHP,SMALL(IF(statutHP="Actif",ROW(statutHP)-1,""),ROW('HORS-PROJETS'!A3)))</f>
        <v>COMMERCIAL</v>
      </c>
    </row>
    <row r="5" spans="1:8" x14ac:dyDescent="0.2">
      <c r="A5" s="178" t="s">
        <v>34</v>
      </c>
      <c r="B5" s="154">
        <v>44218</v>
      </c>
      <c r="F5" s="149" t="str">
        <f t="array" aca="1" ref="F5" ca="1">INDEX(désignationP,SMALL(IF(StatutP="Actif",ROW(StatutP)-1,""),ROW(PROJETS!A4)))</f>
        <v>DESIGNATION PROJET 05</v>
      </c>
      <c r="H5" s="149" t="str">
        <f t="array" aca="1" ref="H5" ca="1">INDEX(désignationHP,SMALL(IF(statutHP="Actif",ROW(statutHP)-1,""),ROW('HORS-PROJETS'!A4)))</f>
        <v>CE</v>
      </c>
    </row>
    <row r="6" spans="1:8" x14ac:dyDescent="0.2">
      <c r="A6" s="179" t="s">
        <v>35</v>
      </c>
      <c r="B6" s="154"/>
      <c r="F6" s="149" t="str">
        <f t="array" aca="1" ref="F6" ca="1">INDEX(désignationP,SMALL(IF(StatutP="Actif",ROW(StatutP)-1,""),ROW(PROJETS!A5)))</f>
        <v>DESIGNATION PROJET 10</v>
      </c>
      <c r="H6" s="149" t="str">
        <f t="array" aca="1" ref="H6" ca="1">INDEX(désignationHP,SMALL(IF(statutHP="Actif",ROW(statutHP)-1,""),ROW('HORS-PROJETS'!A5)))</f>
        <v>DIVERS</v>
      </c>
    </row>
    <row r="7" spans="1:8" x14ac:dyDescent="0.2">
      <c r="A7" s="179" t="s">
        <v>36</v>
      </c>
      <c r="B7" s="153"/>
      <c r="F7" s="149" t="str">
        <f t="array" aca="1" ref="F7" ca="1">INDEX(désignationP,SMALL(IF(StatutP="Actif",ROW(StatutP)-1,""),ROW(PROJETS!A6)))</f>
        <v>DESIGNATION PROJET 11</v>
      </c>
      <c r="H7" s="149" t="str">
        <f t="array" aca="1" ref="H7" ca="1">INDEX(désignationHP,SMALL(IF(statutHP="Actif",ROW(statutHP)-1,""),ROW('HORS-PROJETS'!A6)))</f>
        <v>MODIF DOSSIER</v>
      </c>
    </row>
    <row r="8" spans="1:8" x14ac:dyDescent="0.2">
      <c r="A8" s="179" t="s">
        <v>37</v>
      </c>
      <c r="B8" s="153"/>
      <c r="F8" s="149" t="str">
        <f t="array" aca="1" ref="F8" ca="1">INDEX(désignationP,SMALL(IF(StatutP="Actif",ROW(StatutP)-1,""),ROW(PROJETS!A7)))</f>
        <v>DESIGNATION PROJET 12</v>
      </c>
      <c r="H8" s="149" t="str">
        <f t="array" aca="1" ref="H8" ca="1">INDEX(désignationHP,SMALL(IF(statutHP="Actif",ROW(statutHP)-1,""),ROW('HORS-PROJETS'!A7)))</f>
        <v>FORMATION</v>
      </c>
    </row>
    <row r="9" spans="1:8" x14ac:dyDescent="0.2">
      <c r="A9" s="179" t="s">
        <v>38</v>
      </c>
      <c r="B9" s="154">
        <v>44246</v>
      </c>
      <c r="F9" s="149" t="str">
        <f t="array" aca="1" ref="F9" ca="1">INDEX(désignationP,SMALL(IF(StatutP="Actif",ROW(StatutP)-1,""),ROW(PROJETS!A8)))</f>
        <v>DESIGNATION PROJET 13</v>
      </c>
      <c r="H9" s="149" t="str">
        <f t="array" aca="1" ref="H9" ca="1">INDEX(désignationHP,SMALL(IF(statutHP="Actif",ROW(statutHP)-1,""),ROW('HORS-PROJETS'!A8)))</f>
        <v>FOURNISS. / SALONS</v>
      </c>
    </row>
    <row r="10" spans="1:8" x14ac:dyDescent="0.2">
      <c r="A10" s="180" t="s">
        <v>39</v>
      </c>
      <c r="B10" s="154"/>
      <c r="F10" s="149" t="str">
        <f t="array" aca="1" ref="F10" ca="1">INDEX(désignationP,SMALL(IF(StatutP="Actif",ROW(StatutP)-1,""),ROW(PROJETS!A9)))</f>
        <v>DESIGNATION PROJET 14</v>
      </c>
      <c r="H10" s="149" t="str">
        <f t="array" aca="1" ref="H10" ca="1">INDEX(désignationHP,SMALL(IF(statutHP="Actif",ROW(statutHP)-1,""),ROW('HORS-PROJETS'!A9)))</f>
        <v>GARANTIE</v>
      </c>
    </row>
    <row r="11" spans="1:8" x14ac:dyDescent="0.2">
      <c r="A11" s="180" t="s">
        <v>40</v>
      </c>
      <c r="B11" s="153"/>
      <c r="F11" s="149" t="str">
        <f t="array" aca="1" ref="F11" ca="1">INDEX(désignationP,SMALL(IF(StatutP="Actif",ROW(StatutP)-1,""),ROW(PROJETS!A10)))</f>
        <v>DESIGNATION PROJET 15</v>
      </c>
      <c r="H11" s="149" t="str">
        <f t="array" aca="1" ref="H11" ca="1">INDEX(désignationHP,SMALL(IF(statutHP="Actif",ROW(statutHP)-1,""),ROW('HORS-PROJETS'!A10)))</f>
        <v>GESTION DE SERVICE</v>
      </c>
    </row>
    <row r="12" spans="1:8" x14ac:dyDescent="0.2">
      <c r="A12" s="180" t="s">
        <v>41</v>
      </c>
      <c r="B12" s="153"/>
      <c r="F12" s="149" t="str">
        <f t="array" aca="1" ref="F12" ca="1">INDEX(désignationP,SMALL(IF(StatutP="Actif",ROW(StatutP)-1,""),ROW(PROJETS!A11)))</f>
        <v>DESIGNATION PROJET 16</v>
      </c>
      <c r="H12" s="149" t="str">
        <f t="array" aca="1" ref="H12" ca="1">INDEX(désignationHP,SMALL(IF(statutHP="Actif",ROW(statutHP)-1,""),ROW('HORS-PROJETS'!A11)))</f>
        <v>INSTALL. MACHINES</v>
      </c>
    </row>
    <row r="13" spans="1:8" x14ac:dyDescent="0.2">
      <c r="A13" s="180" t="s">
        <v>42</v>
      </c>
      <c r="B13" s="154">
        <v>44274</v>
      </c>
      <c r="F13" s="149" t="str">
        <f t="array" aca="1" ref="F13" ca="1">INDEX(désignationP,SMALL(IF(StatutP="Actif",ROW(StatutP)-1,""),ROW(PROJETS!A12)))</f>
        <v>DESIGNATION PROJET 17</v>
      </c>
      <c r="H13" s="149" t="str">
        <f t="array" aca="1" ref="H13" ca="1">INDEX(désignationHP,SMALL(IF(statutHP="Actif",ROW(statutHP)-1,""),ROW('HORS-PROJETS'!A12)))</f>
        <v>DSI</v>
      </c>
    </row>
    <row r="14" spans="1:8" x14ac:dyDescent="0.2">
      <c r="A14" s="181" t="s">
        <v>43</v>
      </c>
      <c r="B14" s="154"/>
      <c r="F14" s="149" t="str">
        <f t="array" aca="1" ref="F14" ca="1">INDEX(désignationP,SMALL(IF(StatutP="Actif",ROW(StatutP)-1,""),ROW(PROJETS!A13)))</f>
        <v>DESIGNATION PROJET 20</v>
      </c>
      <c r="H14" s="149" t="str">
        <f t="array" aca="1" ref="H14" ca="1">INDEX(désignationHP,SMALL(IF(statutHP="Actif",ROW(statutHP)-1,""),ROW('HORS-PROJETS'!A13)))</f>
        <v>NORMALISATION</v>
      </c>
    </row>
    <row r="15" spans="1:8" x14ac:dyDescent="0.2">
      <c r="A15" s="181" t="s">
        <v>44</v>
      </c>
      <c r="B15" s="153"/>
      <c r="F15" s="149" t="str">
        <f t="array" aca="1" ref="F15" ca="1">INDEX(désignationP,SMALL(IF(StatutP="Actif",ROW(StatutP)-1,""),ROW(PROJETS!A14)))</f>
        <v>DESIGNATION PROJET 21</v>
      </c>
      <c r="H15" s="149" t="str">
        <f t="array" aca="1" ref="H15" ca="1">INDEX(désignationHP,SMALL(IF(statutHP="Actif",ROW(statutHP)-1,""),ROW('HORS-PROJETS'!A14)))</f>
        <v>PRODUCTION</v>
      </c>
    </row>
    <row r="16" spans="1:8" x14ac:dyDescent="0.2">
      <c r="A16" s="181" t="s">
        <v>45</v>
      </c>
      <c r="B16" s="153"/>
      <c r="F16" s="149" t="str">
        <f t="array" aca="1" ref="F16" ca="1">INDEX(désignationP,SMALL(IF(StatutP="Actif",ROW(StatutP)-1,""),ROW(PROJETS!A15)))</f>
        <v>DESIGNATION PROJET 22</v>
      </c>
      <c r="H16" s="149" t="str">
        <f t="array" aca="1" ref="H16" ca="1">INDEX(désignationHP,SMALL(IF(statutHP="Actif",ROW(statutHP)-1,""),ROW('HORS-PROJETS'!A15)))</f>
        <v>QUALITE</v>
      </c>
    </row>
    <row r="17" spans="1:8" x14ac:dyDescent="0.2">
      <c r="A17" s="181" t="s">
        <v>46</v>
      </c>
      <c r="B17" s="153"/>
      <c r="F17" s="149" t="str">
        <f t="array" aca="1" ref="F17" ca="1">INDEX(désignationP,SMALL(IF(StatutP="Actif",ROW(StatutP)-1,""),ROW(PROJETS!A16)))</f>
        <v>DESIGNATION PROJET 23</v>
      </c>
      <c r="H17" s="149" t="str">
        <f t="array" aca="1" ref="H17" ca="1">INDEX(désignationHP,SMALL(IF(statutHP="Actif",ROW(statutHP)-1,""),ROW('HORS-PROJETS'!A16)))</f>
        <v>SAV</v>
      </c>
    </row>
    <row r="18" spans="1:8" x14ac:dyDescent="0.2">
      <c r="A18" s="181" t="s">
        <v>47</v>
      </c>
      <c r="B18" s="154">
        <v>44309</v>
      </c>
      <c r="F18" s="149" t="str">
        <f t="array" aca="1" ref="F18" ca="1">INDEX(désignationP,SMALL(IF(StatutP="Actif",ROW(StatutP)-1,""),ROW(PROJETS!A17)))</f>
        <v>DESIGNATION PROJET 24</v>
      </c>
      <c r="H18" s="149" t="e">
        <f t="array" aca="1" ref="H18" ca="1">INDEX(désignationHP,SMALL(IF(statutHP="Actif",ROW(statutHP)-1,""),ROW('HORS-PROJETS'!A17)))</f>
        <v>#NUM!</v>
      </c>
    </row>
    <row r="19" spans="1:8" x14ac:dyDescent="0.2">
      <c r="A19" s="182" t="s">
        <v>48</v>
      </c>
      <c r="B19" s="153"/>
      <c r="F19" s="149" t="str">
        <f t="array" aca="1" ref="F19" ca="1">INDEX(désignationP,SMALL(IF(StatutP="Actif",ROW(StatutP)-1,""),ROW(PROJETS!A18)))</f>
        <v>DESIGNATION PROJET 25</v>
      </c>
      <c r="H19" s="149" t="e">
        <f t="array" aca="1" ref="H19" ca="1">INDEX(désignationHP,SMALL(IF(statutHP="Actif",ROW(statutHP)-1,""),ROW('HORS-PROJETS'!A18)))</f>
        <v>#NUM!</v>
      </c>
    </row>
    <row r="20" spans="1:8" x14ac:dyDescent="0.2">
      <c r="A20" s="182" t="s">
        <v>49</v>
      </c>
      <c r="B20" s="153"/>
      <c r="F20" s="149" t="str">
        <f t="array" aca="1" ref="F20" ca="1">INDEX(désignationP,SMALL(IF(StatutP="Actif",ROW(StatutP)-1,""),ROW(PROJETS!A19)))</f>
        <v>DESIGNATION PROJET 26</v>
      </c>
      <c r="H20" s="149" t="e">
        <f t="array" aca="1" ref="H20" ca="1">INDEX(désignationHP,SMALL(IF(statutHP="Actif",ROW(statutHP)-1,""),ROW('HORS-PROJETS'!A19)))</f>
        <v>#NUM!</v>
      </c>
    </row>
    <row r="21" spans="1:8" x14ac:dyDescent="0.2">
      <c r="A21" s="182" t="s">
        <v>50</v>
      </c>
      <c r="B21" s="153"/>
      <c r="F21" s="149" t="str">
        <f t="array" aca="1" ref="F21" ca="1">INDEX(désignationP,SMALL(IF(StatutP="Actif",ROW(StatutP)-1,""),ROW(PROJETS!A20)))</f>
        <v>DESIGNATION PROJET 27</v>
      </c>
      <c r="H21" s="149" t="e">
        <f t="array" aca="1" ref="H21" ca="1">INDEX(désignationHP,SMALL(IF(statutHP="Actif",ROW(statutHP)-1,""),ROW('HORS-PROJETS'!A20)))</f>
        <v>#NUM!</v>
      </c>
    </row>
    <row r="22" spans="1:8" x14ac:dyDescent="0.2">
      <c r="A22" s="182" t="s">
        <v>51</v>
      </c>
      <c r="B22" s="154">
        <v>44337</v>
      </c>
      <c r="F22" s="149" t="str">
        <f t="array" aca="1" ref="F22" ca="1">INDEX(désignationP,SMALL(IF(StatutP="Actif",ROW(StatutP)-1,""),ROW(PROJETS!A21)))</f>
        <v>DESIGNATION PROJET 28</v>
      </c>
      <c r="H22" s="149" t="e">
        <f t="array" aca="1" ref="H22" ca="1">INDEX(désignationHP,SMALL(IF(statutHP="Actif",ROW(statutHP)-1,""),ROW('HORS-PROJETS'!A21)))</f>
        <v>#NUM!</v>
      </c>
    </row>
    <row r="23" spans="1:8" x14ac:dyDescent="0.2">
      <c r="A23" s="183" t="s">
        <v>52</v>
      </c>
      <c r="B23" s="154"/>
      <c r="F23" s="149" t="str">
        <f t="array" aca="1" ref="F23" ca="1">INDEX(désignationP,SMALL(IF(StatutP="Actif",ROW(StatutP)-1,""),ROW(PROJETS!A22)))</f>
        <v>DESIGNATION PROJET 29</v>
      </c>
      <c r="H23" s="149" t="e">
        <f t="array" aca="1" ref="H23" ca="1">INDEX(désignationHP,SMALL(IF(statutHP="Actif",ROW(statutHP)-1,""),ROW('HORS-PROJETS'!A22)))</f>
        <v>#NUM!</v>
      </c>
    </row>
    <row r="24" spans="1:8" x14ac:dyDescent="0.2">
      <c r="A24" s="183" t="s">
        <v>53</v>
      </c>
      <c r="B24" s="153"/>
      <c r="F24" s="149" t="str">
        <f t="array" aca="1" ref="F24" ca="1">INDEX(désignationP,SMALL(IF(StatutP="Actif",ROW(StatutP)-1,""),ROW(PROJETS!A23)))</f>
        <v>DESIGNATION PROJET 30</v>
      </c>
      <c r="H24" s="149" t="e">
        <f t="array" aca="1" ref="H24" ca="1">INDEX(désignationHP,SMALL(IF(statutHP="Actif",ROW(statutHP)-1,""),ROW('HORS-PROJETS'!A23)))</f>
        <v>#NUM!</v>
      </c>
    </row>
    <row r="25" spans="1:8" x14ac:dyDescent="0.2">
      <c r="A25" s="183" t="s">
        <v>54</v>
      </c>
      <c r="B25" s="153"/>
      <c r="F25" s="149" t="str">
        <f t="array" aca="1" ref="F25" ca="1">INDEX(désignationP,SMALL(IF(StatutP="Actif",ROW(StatutP)-1,""),ROW(PROJETS!A24)))</f>
        <v>DESIGNATION PROJET 31</v>
      </c>
      <c r="H25" s="149" t="e">
        <f t="array" aca="1" ref="H25" ca="1">INDEX(désignationHP,SMALL(IF(statutHP="Actif",ROW(statutHP)-1,""),ROW('HORS-PROJETS'!A24)))</f>
        <v>#NUM!</v>
      </c>
    </row>
    <row r="26" spans="1:8" x14ac:dyDescent="0.2">
      <c r="A26" s="183" t="s">
        <v>55</v>
      </c>
      <c r="B26" s="154">
        <v>44365</v>
      </c>
      <c r="F26" s="149" t="str">
        <f t="array" aca="1" ref="F26" ca="1">INDEX(désignationP,SMALL(IF(StatutP="Actif",ROW(StatutP)-1,""),ROW(PROJETS!A25)))</f>
        <v>DESIGNATION PROJET 32</v>
      </c>
      <c r="H26" s="149" t="e">
        <f t="array" aca="1" ref="H26" ca="1">INDEX(désignationHP,SMALL(IF(statutHP="Actif",ROW(statutHP)-1,""),ROW('HORS-PROJETS'!A25)))</f>
        <v>#NUM!</v>
      </c>
    </row>
    <row r="27" spans="1:8" x14ac:dyDescent="0.2">
      <c r="A27" s="184" t="s">
        <v>56</v>
      </c>
      <c r="B27" s="154"/>
      <c r="F27" s="149" t="e">
        <f t="array" aca="1" ref="F27" ca="1">INDEX(désignationP,SMALL(IF(StatutP="Actif",ROW(StatutP)-1,""),ROW(PROJETS!A26)))</f>
        <v>#NUM!</v>
      </c>
      <c r="H27" s="149" t="e">
        <f t="array" aca="1" ref="H27" ca="1">INDEX(désignationHP,SMALL(IF(statutHP="Actif",ROW(statutHP)-1,""),ROW('HORS-PROJETS'!A26)))</f>
        <v>#NUM!</v>
      </c>
    </row>
    <row r="28" spans="1:8" x14ac:dyDescent="0.2">
      <c r="A28" s="184" t="s">
        <v>57</v>
      </c>
      <c r="B28" s="153"/>
      <c r="F28" s="149" t="e">
        <f t="array" aca="1" ref="F28" ca="1">INDEX(désignationP,SMALL(IF(StatutP="Actif",ROW(StatutP)-1,""),ROW(PROJETS!A27)))</f>
        <v>#NUM!</v>
      </c>
      <c r="H28" s="149" t="e">
        <f t="array" aca="1" ref="H28" ca="1">INDEX(désignationHP,SMALL(IF(statutHP="Actif",ROW(statutHP)-1,""),ROW('HORS-PROJETS'!A27)))</f>
        <v>#NUM!</v>
      </c>
    </row>
    <row r="29" spans="1:8" x14ac:dyDescent="0.2">
      <c r="A29" s="184" t="s">
        <v>58</v>
      </c>
      <c r="B29" s="153"/>
      <c r="F29" s="149" t="e">
        <f t="array" aca="1" ref="F29" ca="1">INDEX(désignationP,SMALL(IF(StatutP="Actif",ROW(StatutP)-1,""),ROW(PROJETS!A28)))</f>
        <v>#NUM!</v>
      </c>
      <c r="H29" s="149" t="e">
        <f t="array" aca="1" ref="H29" ca="1">INDEX(désignationHP,SMALL(IF(statutHP="Actif",ROW(statutHP)-1,""),ROW('HORS-PROJETS'!A28)))</f>
        <v>#NUM!</v>
      </c>
    </row>
    <row r="30" spans="1:8" x14ac:dyDescent="0.2">
      <c r="A30" s="184" t="s">
        <v>59</v>
      </c>
      <c r="B30" s="153"/>
      <c r="F30" s="149" t="e">
        <f t="array" aca="1" ref="F30" ca="1">INDEX(désignationP,SMALL(IF(StatutP="Actif",ROW(StatutP)-1,""),ROW(PROJETS!A29)))</f>
        <v>#NUM!</v>
      </c>
      <c r="H30" s="149" t="e">
        <f t="array" aca="1" ref="H30" ca="1">INDEX(désignationHP,SMALL(IF(statutHP="Actif",ROW(statutHP)-1,""),ROW('HORS-PROJETS'!A29)))</f>
        <v>#NUM!</v>
      </c>
    </row>
    <row r="31" spans="1:8" x14ac:dyDescent="0.2">
      <c r="A31" s="184" t="s">
        <v>60</v>
      </c>
      <c r="B31" s="154">
        <v>44400</v>
      </c>
      <c r="F31" s="149" t="e">
        <f t="array" aca="1" ref="F31" ca="1">INDEX(désignationP,SMALL(IF(StatutP="Actif",ROW(StatutP)-1,""),ROW(PROJETS!A30)))</f>
        <v>#NUM!</v>
      </c>
      <c r="H31" s="149" t="e">
        <f t="array" aca="1" ref="H31" ca="1">INDEX(désignationHP,SMALL(IF(statutHP="Actif",ROW(statutHP)-1,""),ROW('HORS-PROJETS'!A30)))</f>
        <v>#NUM!</v>
      </c>
    </row>
    <row r="32" spans="1:8" x14ac:dyDescent="0.2">
      <c r="A32" s="185" t="s">
        <v>61</v>
      </c>
      <c r="B32" s="154"/>
      <c r="F32" s="149" t="e">
        <f t="array" aca="1" ref="F32" ca="1">INDEX(désignationP,SMALL(IF(StatutP="Actif",ROW(StatutP)-1,""),ROW(PROJETS!A31)))</f>
        <v>#NUM!</v>
      </c>
      <c r="H32" s="149" t="e">
        <f t="array" aca="1" ref="H32" ca="1">INDEX(désignationHP,SMALL(IF(statutHP="Actif",ROW(statutHP)-1,""),ROW('HORS-PROJETS'!A31)))</f>
        <v>#NUM!</v>
      </c>
    </row>
    <row r="33" spans="1:8" x14ac:dyDescent="0.2">
      <c r="A33" s="185" t="s">
        <v>62</v>
      </c>
      <c r="B33" s="153"/>
      <c r="F33" s="149" t="e">
        <f t="array" aca="1" ref="F33" ca="1">INDEX(désignationP,SMALL(IF(StatutP="Actif",ROW(StatutP)-1,""),ROW(PROJETS!A32)))</f>
        <v>#NUM!</v>
      </c>
      <c r="H33" s="149" t="e">
        <f t="array" aca="1" ref="H33" ca="1">INDEX(désignationHP,SMALL(IF(statutHP="Actif",ROW(statutHP)-1,""),ROW('HORS-PROJETS'!A32)))</f>
        <v>#NUM!</v>
      </c>
    </row>
    <row r="34" spans="1:8" x14ac:dyDescent="0.2">
      <c r="A34" s="185" t="s">
        <v>63</v>
      </c>
      <c r="B34" s="153"/>
      <c r="F34" s="149" t="e">
        <f t="array" aca="1" ref="F34" ca="1">INDEX(désignationP,SMALL(IF(StatutP="Actif",ROW(StatutP)-1,""),ROW(PROJETS!A33)))</f>
        <v>#NUM!</v>
      </c>
      <c r="H34" s="149" t="e">
        <f t="array" aca="1" ref="H34" ca="1">INDEX(désignationHP,SMALL(IF(statutHP="Actif",ROW(statutHP)-1,""),ROW('HORS-PROJETS'!A33)))</f>
        <v>#NUM!</v>
      </c>
    </row>
    <row r="35" spans="1:8" x14ac:dyDescent="0.2">
      <c r="A35" s="185" t="s">
        <v>64</v>
      </c>
      <c r="B35" s="154">
        <v>44428</v>
      </c>
      <c r="F35" s="149" t="e">
        <f t="array" aca="1" ref="F35" ca="1">INDEX(désignationP,SMALL(IF(StatutP="Actif",ROW(StatutP)-1,""),ROW(PROJETS!A34)))</f>
        <v>#NUM!</v>
      </c>
      <c r="H35" s="149" t="e">
        <f t="array" aca="1" ref="H35" ca="1">INDEX(désignationHP,SMALL(IF(statutHP="Actif",ROW(statutHP)-1,""),ROW('HORS-PROJETS'!A34)))</f>
        <v>#NUM!</v>
      </c>
    </row>
    <row r="36" spans="1:8" x14ac:dyDescent="0.2">
      <c r="A36" s="186" t="s">
        <v>65</v>
      </c>
      <c r="B36" s="154"/>
      <c r="F36" s="149" t="e">
        <f t="array" aca="1" ref="F36" ca="1">INDEX(désignationP,SMALL(IF(StatutP="Actif",ROW(StatutP)-1,""),ROW(PROJETS!A35)))</f>
        <v>#NUM!</v>
      </c>
      <c r="H36" s="149" t="e">
        <f t="array" aca="1" ref="H36" ca="1">INDEX(désignationHP,SMALL(IF(statutHP="Actif",ROW(statutHP)-1,""),ROW('HORS-PROJETS'!A35)))</f>
        <v>#NUM!</v>
      </c>
    </row>
    <row r="37" spans="1:8" x14ac:dyDescent="0.2">
      <c r="A37" s="186" t="s">
        <v>66</v>
      </c>
      <c r="B37" s="153"/>
      <c r="F37" s="149" t="e">
        <f t="array" aca="1" ref="F37" ca="1">INDEX(désignationP,SMALL(IF(StatutP="Actif",ROW(StatutP)-1,""),ROW(PROJETS!A36)))</f>
        <v>#NUM!</v>
      </c>
      <c r="H37" s="149" t="e">
        <f t="array" aca="1" ref="H37" ca="1">INDEX(désignationHP,SMALL(IF(statutHP="Actif",ROW(statutHP)-1,""),ROW('HORS-PROJETS'!A36)))</f>
        <v>#NUM!</v>
      </c>
    </row>
    <row r="38" spans="1:8" x14ac:dyDescent="0.2">
      <c r="A38" s="186" t="s">
        <v>67</v>
      </c>
      <c r="B38" s="153"/>
      <c r="F38" s="149" t="e">
        <f t="array" aca="1" ref="F38" ca="1">INDEX(désignationP,SMALL(IF(StatutP="Actif",ROW(StatutP)-1,""),ROW(PROJETS!A37)))</f>
        <v>#NUM!</v>
      </c>
      <c r="H38" s="149" t="e">
        <f t="array" aca="1" ref="H38" ca="1">INDEX(désignationHP,SMALL(IF(statutHP="Actif",ROW(statutHP)-1,""),ROW('HORS-PROJETS'!A37)))</f>
        <v>#NUM!</v>
      </c>
    </row>
    <row r="39" spans="1:8" x14ac:dyDescent="0.2">
      <c r="A39" s="186" t="s">
        <v>68</v>
      </c>
      <c r="B39" s="154">
        <v>44456</v>
      </c>
      <c r="F39" s="149" t="e">
        <f t="array" aca="1" ref="F39" ca="1">INDEX(désignationP,SMALL(IF(StatutP="Actif",ROW(StatutP)-1,""),ROW(PROJETS!A38)))</f>
        <v>#NUM!</v>
      </c>
      <c r="H39" s="149" t="e">
        <f t="array" aca="1" ref="H39" ca="1">INDEX(désignationHP,SMALL(IF(statutHP="Actif",ROW(statutHP)-1,""),ROW('HORS-PROJETS'!A38)))</f>
        <v>#NUM!</v>
      </c>
    </row>
    <row r="40" spans="1:8" x14ac:dyDescent="0.2">
      <c r="A40" s="187" t="s">
        <v>69</v>
      </c>
      <c r="B40" s="154"/>
      <c r="F40" s="149" t="e">
        <f t="array" aca="1" ref="F40" ca="1">INDEX(désignationP,SMALL(IF(StatutP="Actif",ROW(StatutP)-1,""),ROW(PROJETS!A39)))</f>
        <v>#NUM!</v>
      </c>
      <c r="H40" s="149" t="e">
        <f t="array" aca="1" ref="H40" ca="1">INDEX(désignationHP,SMALL(IF(statutHP="Actif",ROW(statutHP)-1,""),ROW('HORS-PROJETS'!A39)))</f>
        <v>#NUM!</v>
      </c>
    </row>
    <row r="41" spans="1:8" ht="13.5" thickBot="1" x14ac:dyDescent="0.25">
      <c r="A41" s="187" t="s">
        <v>70</v>
      </c>
      <c r="B41" s="153"/>
      <c r="F41" s="149" t="e">
        <f t="array" aca="1" ref="F41" ca="1">INDEX(désignationP,SMALL(IF(StatutP="Actif",ROW(StatutP)-1,""),ROW(PROJETS!A40)))</f>
        <v>#NUM!</v>
      </c>
      <c r="H41" s="155" t="e">
        <f t="array" aca="1" ref="H41" ca="1">INDEX(désignationHP,SMALL(IF(statutHP="Actif",ROW(statutHP)-1,""),ROW('HORS-PROJETS'!A40)))</f>
        <v>#NUM!</v>
      </c>
    </row>
    <row r="42" spans="1:8" x14ac:dyDescent="0.2">
      <c r="A42" s="187" t="s">
        <v>71</v>
      </c>
      <c r="B42" s="153"/>
      <c r="F42" s="149" t="e">
        <f t="array" aca="1" ref="F42" ca="1">INDEX(désignationP,SMALL(IF(StatutP="Actif",ROW(StatutP)-1,""),ROW(PROJETS!A41)))</f>
        <v>#NUM!</v>
      </c>
      <c r="H42" s="156"/>
    </row>
    <row r="43" spans="1:8" x14ac:dyDescent="0.2">
      <c r="A43" s="187" t="s">
        <v>72</v>
      </c>
      <c r="B43" s="153"/>
      <c r="F43" s="149" t="e">
        <f t="array" aca="1" ref="F43" ca="1">INDEX(désignationP,SMALL(IF(StatutP="Actif",ROW(StatutP)-1,""),ROW(PROJETS!A42)))</f>
        <v>#NUM!</v>
      </c>
      <c r="H43" s="156"/>
    </row>
    <row r="44" spans="1:8" x14ac:dyDescent="0.2">
      <c r="A44" s="187" t="s">
        <v>73</v>
      </c>
      <c r="B44" s="154">
        <v>44491</v>
      </c>
      <c r="F44" s="149" t="e">
        <f t="array" aca="1" ref="F44" ca="1">INDEX(désignationP,SMALL(IF(StatutP="Actif",ROW(StatutP)-1,""),ROW(PROJETS!A43)))</f>
        <v>#NUM!</v>
      </c>
      <c r="H44" s="156"/>
    </row>
    <row r="45" spans="1:8" x14ac:dyDescent="0.2">
      <c r="A45" s="188" t="s">
        <v>74</v>
      </c>
      <c r="B45" s="154"/>
      <c r="F45" s="149" t="e">
        <f t="array" aca="1" ref="F45" ca="1">INDEX(désignationP,SMALL(IF(StatutP="Actif",ROW(StatutP)-1,""),ROW(PROJETS!A44)))</f>
        <v>#NUM!</v>
      </c>
      <c r="H45" s="156"/>
    </row>
    <row r="46" spans="1:8" x14ac:dyDescent="0.2">
      <c r="A46" s="188" t="s">
        <v>75</v>
      </c>
      <c r="B46" s="153"/>
      <c r="F46" s="149" t="e">
        <f t="array" aca="1" ref="F46" ca="1">INDEX(désignationP,SMALL(IF(StatutP="Actif",ROW(StatutP)-1,""),ROW(PROJETS!A45)))</f>
        <v>#NUM!</v>
      </c>
      <c r="H46" s="156"/>
    </row>
    <row r="47" spans="1:8" x14ac:dyDescent="0.2">
      <c r="A47" s="188" t="s">
        <v>76</v>
      </c>
      <c r="B47" s="153"/>
      <c r="F47" s="149" t="e">
        <f t="array" aca="1" ref="F47" ca="1">INDEX(désignationP,SMALL(IF(StatutP="Actif",ROW(StatutP)-1,""),ROW(PROJETS!A46)))</f>
        <v>#NUM!</v>
      </c>
      <c r="H47" s="156"/>
    </row>
    <row r="48" spans="1:8" x14ac:dyDescent="0.2">
      <c r="A48" s="188" t="s">
        <v>77</v>
      </c>
      <c r="B48" s="154">
        <v>44519</v>
      </c>
      <c r="F48" s="149" t="e">
        <f t="array" aca="1" ref="F48" ca="1">INDEX(désignationP,SMALL(IF(StatutP="Actif",ROW(StatutP)-1,""),ROW(PROJETS!A47)))</f>
        <v>#NUM!</v>
      </c>
      <c r="H48" s="156"/>
    </row>
    <row r="49" spans="1:8" x14ac:dyDescent="0.2">
      <c r="A49" s="189" t="s">
        <v>78</v>
      </c>
      <c r="B49" s="154"/>
      <c r="F49" s="149" t="e">
        <f t="array" aca="1" ref="F49" ca="1">INDEX(désignationP,SMALL(IF(StatutP="Actif",ROW(StatutP)-1,""),ROW(PROJETS!A48)))</f>
        <v>#NUM!</v>
      </c>
      <c r="H49" s="156"/>
    </row>
    <row r="50" spans="1:8" x14ac:dyDescent="0.2">
      <c r="A50" s="189" t="s">
        <v>79</v>
      </c>
      <c r="B50" s="153"/>
      <c r="F50" s="149" t="e">
        <f t="array" aca="1" ref="F50" ca="1">INDEX(désignationP,SMALL(IF(StatutP="Actif",ROW(StatutP)-1,""),ROW(PROJETS!A49)))</f>
        <v>#NUM!</v>
      </c>
      <c r="H50" s="156"/>
    </row>
    <row r="51" spans="1:8" x14ac:dyDescent="0.2">
      <c r="A51" s="189" t="s">
        <v>80</v>
      </c>
      <c r="B51" s="153"/>
      <c r="F51" s="149" t="e">
        <f t="array" aca="1" ref="F51" ca="1">INDEX(désignationP,SMALL(IF(StatutP="Actif",ROW(StatutP)-1,""),ROW(PROJETS!A50)))</f>
        <v>#NUM!</v>
      </c>
      <c r="H51" s="156"/>
    </row>
    <row r="52" spans="1:8" x14ac:dyDescent="0.2">
      <c r="A52" s="189" t="s">
        <v>81</v>
      </c>
      <c r="B52" s="154">
        <v>44547</v>
      </c>
      <c r="F52" s="149" t="e">
        <f t="array" aca="1" ref="F52" ca="1">INDEX(désignationP,SMALL(IF(StatutP="Actif",ROW(StatutP)-1,""),ROW(PROJETS!A51)))</f>
        <v>#NUM!</v>
      </c>
      <c r="H52" s="156"/>
    </row>
    <row r="53" spans="1:8" x14ac:dyDescent="0.2">
      <c r="A53" s="191" t="s">
        <v>82</v>
      </c>
      <c r="B53" s="154"/>
      <c r="F53" s="149" t="e">
        <f t="array" aca="1" ref="F53" ca="1">INDEX(désignationP,SMALL(IF(StatutP="Actif",ROW(StatutP)-1,""),ROW(PROJETS!A52)))</f>
        <v>#NUM!</v>
      </c>
      <c r="H53" s="156"/>
    </row>
    <row r="54" spans="1:8" ht="13.5" thickBot="1" x14ac:dyDescent="0.25">
      <c r="A54" s="191" t="s">
        <v>83</v>
      </c>
      <c r="B54" s="190"/>
      <c r="F54" s="155" t="e">
        <f t="array" aca="1" ref="F54" ca="1">INDEX(désignationP,SMALL(IF(StatutP="Actif",ROW(StatutP)-1,""),ROW(PROJETS!A53)))</f>
        <v>#NUM!</v>
      </c>
      <c r="H54" s="156"/>
    </row>
    <row r="55" spans="1:8" ht="13.5" thickBot="1" x14ac:dyDescent="0.25">
      <c r="A55" s="192" t="s">
        <v>191</v>
      </c>
      <c r="B55" s="158"/>
    </row>
    <row r="56" spans="1:8" x14ac:dyDescent="0.2">
      <c r="A56" s="175" t="s">
        <v>179</v>
      </c>
      <c r="B56" s="161" t="s">
        <v>182</v>
      </c>
    </row>
    <row r="57" spans="1:8" x14ac:dyDescent="0.2">
      <c r="A57" s="176" t="s">
        <v>180</v>
      </c>
      <c r="B57" s="159" t="s">
        <v>181</v>
      </c>
    </row>
    <row r="58" spans="1:8" x14ac:dyDescent="0.2">
      <c r="A58" s="171" t="s">
        <v>189</v>
      </c>
      <c r="B58" s="158" t="s">
        <v>183</v>
      </c>
    </row>
    <row r="59" spans="1:8" ht="13.5" thickBot="1" x14ac:dyDescent="0.25">
      <c r="A59" s="174" t="s">
        <v>190</v>
      </c>
      <c r="B59" s="160" t="s">
        <v>188</v>
      </c>
    </row>
    <row r="60" spans="1:8" x14ac:dyDescent="0.2">
      <c r="A60" s="144"/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CB23278B-2AC1-411F-AB13-ABF4200CA7F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S01</vt:lpstr>
      <vt:lpstr>S02</vt:lpstr>
      <vt:lpstr>S03</vt:lpstr>
      <vt:lpstr>PROJETS</vt:lpstr>
      <vt:lpstr>HORS-PROJETS</vt:lpstr>
      <vt:lpstr>AIDE</vt:lpstr>
      <vt:lpstr>CONFIG</vt:lpstr>
      <vt:lpstr>'S01'!Zone_d_impression</vt:lpstr>
      <vt:lpstr>'S02'!Zone_d_impression</vt:lpstr>
      <vt:lpstr>'S03'!Zone_d_impression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MOUNIER</dc:creator>
  <cp:lastModifiedBy>cmounier</cp:lastModifiedBy>
  <cp:lastPrinted>2020-12-18T17:30:49Z</cp:lastPrinted>
  <dcterms:created xsi:type="dcterms:W3CDTF">2014-12-30T06:44:13Z</dcterms:created>
  <dcterms:modified xsi:type="dcterms:W3CDTF">2020-12-21T21:10:37Z</dcterms:modified>
</cp:coreProperties>
</file>