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4ADEEA64-4568-42CA-8A63-FA01F73B0D40}" xr6:coauthVersionLast="47" xr6:coauthVersionMax="47" xr10:uidLastSave="{00000000-0000-0000-0000-000000000000}"/>
  <bookViews>
    <workbookView xWindow="28680" yWindow="-120" windowWidth="29040" windowHeight="15840" xr2:uid="{D2552838-00C8-4E6C-A9D9-C7213E9F7B7C}"/>
  </bookViews>
  <sheets>
    <sheet name="Exemple DATA" sheetId="1" r:id="rId1"/>
  </sheets>
  <definedNames>
    <definedName name="_xlnm._FilterDatabase" localSheetId="0" hidden="1">'Exemple DATA'!$A$1:$D$1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2" i="1"/>
  <c r="F2" i="1"/>
  <c r="G29" i="1"/>
  <c r="G26" i="1"/>
  <c r="G20" i="1"/>
  <c r="G16" i="1"/>
  <c r="G13" i="1"/>
  <c r="G10" i="1"/>
  <c r="G2" i="1"/>
  <c r="I30" i="1"/>
  <c r="F30" i="1"/>
  <c r="H30" i="1" s="1"/>
  <c r="I29" i="1"/>
  <c r="F29" i="1"/>
  <c r="H29" i="1" s="1"/>
  <c r="I28" i="1"/>
  <c r="F28" i="1"/>
  <c r="E28" i="1"/>
  <c r="I27" i="1"/>
  <c r="F27" i="1"/>
  <c r="H27" i="1" s="1"/>
  <c r="I26" i="1"/>
  <c r="F26" i="1"/>
  <c r="H26" i="1" s="1"/>
  <c r="E26" i="1"/>
  <c r="I25" i="1"/>
  <c r="F25" i="1"/>
  <c r="H25" i="1" s="1"/>
  <c r="I24" i="1"/>
  <c r="F24" i="1"/>
  <c r="H24" i="1" s="1"/>
  <c r="I23" i="1"/>
  <c r="F23" i="1"/>
  <c r="H23" i="1" s="1"/>
  <c r="E23" i="1"/>
  <c r="I22" i="1"/>
  <c r="F22" i="1"/>
  <c r="H22" i="1" s="1"/>
  <c r="I21" i="1"/>
  <c r="F21" i="1"/>
  <c r="E21" i="1"/>
  <c r="I20" i="1"/>
  <c r="F20" i="1"/>
  <c r="E20" i="1"/>
  <c r="I19" i="1"/>
  <c r="F19" i="1"/>
  <c r="H19" i="1" s="1"/>
  <c r="I18" i="1"/>
  <c r="F18" i="1"/>
  <c r="E18" i="1"/>
  <c r="I17" i="1"/>
  <c r="F17" i="1"/>
  <c r="E17" i="1"/>
  <c r="I16" i="1"/>
  <c r="F16" i="1"/>
  <c r="H16" i="1" s="1"/>
  <c r="I15" i="1"/>
  <c r="F15" i="1"/>
  <c r="H15" i="1" s="1"/>
  <c r="I14" i="1"/>
  <c r="F14" i="1"/>
  <c r="H14" i="1" s="1"/>
  <c r="E14" i="1"/>
  <c r="I13" i="1"/>
  <c r="F13" i="1"/>
  <c r="E13" i="1"/>
  <c r="I12" i="1"/>
  <c r="F12" i="1"/>
  <c r="H12" i="1" s="1"/>
  <c r="I11" i="1"/>
  <c r="F11" i="1"/>
  <c r="H11" i="1" s="1"/>
  <c r="I10" i="1"/>
  <c r="F10" i="1"/>
  <c r="H10" i="1" s="1"/>
  <c r="I9" i="1"/>
  <c r="H9" i="1"/>
  <c r="F9" i="1"/>
  <c r="I8" i="1"/>
  <c r="F8" i="1"/>
  <c r="H8" i="1" s="1"/>
  <c r="I7" i="1"/>
  <c r="F7" i="1"/>
  <c r="H7" i="1" s="1"/>
  <c r="I6" i="1"/>
  <c r="F6" i="1"/>
  <c r="H6" i="1" s="1"/>
  <c r="I5" i="1"/>
  <c r="F5" i="1"/>
  <c r="H5" i="1" s="1"/>
  <c r="I4" i="1"/>
  <c r="F4" i="1"/>
  <c r="E4" i="1"/>
  <c r="I3" i="1"/>
  <c r="F3" i="1"/>
  <c r="E3" i="1"/>
  <c r="I2" i="1"/>
  <c r="H2" i="1"/>
  <c r="H18" i="1" l="1"/>
  <c r="H28" i="1"/>
  <c r="H4" i="1"/>
  <c r="H20" i="1"/>
  <c r="I32" i="1"/>
  <c r="H13" i="1"/>
  <c r="H3" i="1"/>
  <c r="H17" i="1"/>
  <c r="H21" i="1"/>
  <c r="H32" i="1" l="1"/>
</calcChain>
</file>

<file path=xl/sharedStrings.xml><?xml version="1.0" encoding="utf-8"?>
<sst xmlns="http://schemas.openxmlformats.org/spreadsheetml/2006/main" count="44" uniqueCount="19">
  <si>
    <t>Date Chargement</t>
  </si>
  <si>
    <t>Département Livraison</t>
  </si>
  <si>
    <t>Nombre Colis</t>
  </si>
  <si>
    <t>Type</t>
  </si>
  <si>
    <t>Coût navette</t>
  </si>
  <si>
    <t>Coût livraison</t>
  </si>
  <si>
    <t>Grille au départ du 45</t>
  </si>
  <si>
    <t>Navette 3</t>
  </si>
  <si>
    <t>Navette 1</t>
  </si>
  <si>
    <t>Navette 2</t>
  </si>
  <si>
    <t>Navette 4</t>
  </si>
  <si>
    <t>Coût complet pour 15 colis pour faire 33-&gt;45 : 100€</t>
  </si>
  <si>
    <t>Direct</t>
  </si>
  <si>
    <t>Grile au départ du 33</t>
  </si>
  <si>
    <t>Hypothèse navette et direct</t>
  </si>
  <si>
    <t>Hypothèse en direct</t>
  </si>
  <si>
    <t>Nombre navette</t>
  </si>
  <si>
    <t>Hypothèse en Navette</t>
  </si>
  <si>
    <t>Dpt /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</si>
</sst>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2" fillId="2" borderId="2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center" vertical="center"/>
    </xf>
    <xf numFmtId="0" fontId="0" fillId="0" borderId="3" xfId="0" applyBorder="1"/>
    <xf numFmtId="164" fontId="0" fillId="0" borderId="4" xfId="1" applyNumberFormat="1" applyFont="1" applyBorder="1"/>
    <xf numFmtId="164" fontId="0" fillId="0" borderId="3" xfId="1" applyNumberFormat="1" applyFont="1" applyBorder="1"/>
    <xf numFmtId="0" fontId="0" fillId="0" borderId="7" xfId="0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0" fontId="0" fillId="0" borderId="12" xfId="0" applyBorder="1"/>
    <xf numFmtId="164" fontId="0" fillId="0" borderId="11" xfId="1" applyNumberFormat="1" applyFont="1" applyBorder="1"/>
    <xf numFmtId="164" fontId="0" fillId="0" borderId="12" xfId="1" applyNumberFormat="1" applyFont="1" applyBorder="1"/>
    <xf numFmtId="0" fontId="0" fillId="0" borderId="4" xfId="0" applyBorder="1"/>
    <xf numFmtId="164" fontId="2" fillId="0" borderId="13" xfId="0" applyNumberFormat="1" applyFont="1" applyBorder="1"/>
    <xf numFmtId="0" fontId="2" fillId="0" borderId="8" xfId="0" applyFont="1" applyBorder="1" applyAlignment="1">
      <alignment horizontal="center" vertical="center"/>
    </xf>
    <xf numFmtId="164" fontId="2" fillId="0" borderId="0" xfId="0" applyNumberFormat="1" applyFont="1"/>
    <xf numFmtId="164" fontId="0" fillId="0" borderId="2" xfId="1" applyNumberFormat="1" applyFont="1" applyBorder="1"/>
    <xf numFmtId="164" fontId="0" fillId="0" borderId="14" xfId="1" applyNumberFormat="1" applyFont="1" applyBorder="1"/>
    <xf numFmtId="164" fontId="0" fillId="0" borderId="15" xfId="1" applyNumberFormat="1" applyFont="1" applyBorder="1"/>
    <xf numFmtId="164" fontId="0" fillId="0" borderId="16" xfId="1" applyNumberFormat="1" applyFont="1" applyBorder="1"/>
    <xf numFmtId="164" fontId="0" fillId="0" borderId="6" xfId="1" applyNumberFormat="1" applyFont="1" applyBorder="1"/>
    <xf numFmtId="164" fontId="0" fillId="0" borderId="17" xfId="1" applyNumberFormat="1" applyFont="1" applyBorder="1"/>
    <xf numFmtId="164" fontId="0" fillId="0" borderId="18" xfId="1" applyNumberFormat="1" applyFont="1" applyBorder="1"/>
    <xf numFmtId="164" fontId="0" fillId="0" borderId="19" xfId="1" applyNumberFormat="1" applyFont="1" applyBorder="1"/>
    <xf numFmtId="1" fontId="0" fillId="0" borderId="13" xfId="1" applyNumberFormat="1" applyFont="1" applyBorder="1" applyAlignment="1">
      <alignment horizontal="center" vertical="center"/>
    </xf>
    <xf numFmtId="164" fontId="2" fillId="0" borderId="20" xfId="0" applyNumberFormat="1" applyFont="1" applyBorder="1"/>
    <xf numFmtId="164" fontId="0" fillId="0" borderId="3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11" xfId="1" applyNumberFormat="1" applyFont="1" applyBorder="1" applyAlignment="1">
      <alignment horizontal="center" vertical="center"/>
    </xf>
    <xf numFmtId="164" fontId="0" fillId="0" borderId="0" xfId="0" applyNumberFormat="1"/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/>
    <xf numFmtId="14" fontId="0" fillId="3" borderId="1" xfId="0" applyNumberForma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left" vertical="center"/>
    </xf>
    <xf numFmtId="1" fontId="0" fillId="3" borderId="4" xfId="0" applyNumberFormat="1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4" fontId="0" fillId="3" borderId="7" xfId="0" applyNumberFormat="1" applyFill="1" applyBorder="1" applyAlignment="1">
      <alignment horizontal="left" vertical="center"/>
    </xf>
    <xf numFmtId="1" fontId="0" fillId="3" borderId="8" xfId="0" applyNumberFormat="1" applyFill="1" applyBorder="1" applyAlignment="1">
      <alignment horizontal="left" vertical="center"/>
    </xf>
    <xf numFmtId="0" fontId="0" fillId="3" borderId="8" xfId="0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left" vertical="center"/>
    </xf>
    <xf numFmtId="1" fontId="0" fillId="3" borderId="7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left" vertical="center"/>
    </xf>
    <xf numFmtId="1" fontId="0" fillId="3" borderId="12" xfId="0" applyNumberFormat="1" applyFill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left" vertical="center"/>
    </xf>
    <xf numFmtId="1" fontId="0" fillId="3" borderId="11" xfId="0" applyNumberFormat="1" applyFill="1" applyBorder="1" applyAlignment="1">
      <alignment horizontal="left" vertical="center"/>
    </xf>
    <xf numFmtId="0" fontId="0" fillId="3" borderId="11" xfId="0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/>
    </xf>
    <xf numFmtId="0" fontId="2" fillId="3" borderId="0" xfId="0" applyFont="1" applyFill="1"/>
    <xf numFmtId="1" fontId="0" fillId="0" borderId="13" xfId="1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5D45-9157-4665-9904-CFAA2A46BE4F}">
  <dimension ref="A1:AA32"/>
  <sheetViews>
    <sheetView showGridLines="0" tabSelected="1" workbookViewId="0">
      <selection activeCell="D4" sqref="D4"/>
    </sheetView>
  </sheetViews>
  <sheetFormatPr baseColWidth="10" defaultRowHeight="14.5" x14ac:dyDescent="0.35"/>
  <cols>
    <col min="1" max="1" width="18.08984375" customWidth="1"/>
    <col min="2" max="2" width="22.7265625" bestFit="1" customWidth="1"/>
    <col min="3" max="3" width="14.453125" bestFit="1" customWidth="1"/>
    <col min="5" max="5" width="13.36328125" customWidth="1"/>
    <col min="6" max="6" width="12.54296875" bestFit="1" customWidth="1"/>
    <col min="7" max="7" width="14.81640625" bestFit="1" customWidth="1"/>
    <col min="8" max="8" width="28.7265625" bestFit="1" customWidth="1"/>
    <col min="9" max="9" width="23" customWidth="1"/>
    <col min="10" max="10" width="20" bestFit="1" customWidth="1"/>
    <col min="12" max="12" width="19.1796875" bestFit="1" customWidth="1"/>
  </cols>
  <sheetData>
    <row r="1" spans="1:27" ht="15" thickBot="1" x14ac:dyDescent="0.4">
      <c r="A1" s="36" t="s">
        <v>0</v>
      </c>
      <c r="B1" s="36" t="s">
        <v>1</v>
      </c>
      <c r="C1" s="37" t="s">
        <v>2</v>
      </c>
      <c r="D1" s="1" t="s">
        <v>3</v>
      </c>
      <c r="E1" s="2" t="s">
        <v>4</v>
      </c>
      <c r="F1" s="3" t="s">
        <v>5</v>
      </c>
      <c r="G1" s="18" t="s">
        <v>16</v>
      </c>
      <c r="H1" s="3" t="s">
        <v>14</v>
      </c>
      <c r="I1" s="3" t="s">
        <v>15</v>
      </c>
      <c r="J1" s="18" t="s">
        <v>17</v>
      </c>
      <c r="L1" s="63" t="s">
        <v>6</v>
      </c>
    </row>
    <row r="2" spans="1:27" ht="15" thickBot="1" x14ac:dyDescent="0.4">
      <c r="A2" s="38">
        <v>45134</v>
      </c>
      <c r="B2" s="39">
        <v>75</v>
      </c>
      <c r="C2" s="40">
        <v>6</v>
      </c>
      <c r="D2" s="4" t="s">
        <v>7</v>
      </c>
      <c r="E2" s="5">
        <v>50</v>
      </c>
      <c r="F2" s="20">
        <f>IF(D2="Direct",INDEX($M$11:$AA$14,MATCH(B2,$L$11:$L$14,0),MATCH(C2,$M$10:$AA$10,0)),INDEX($M$3:$AA$6,MATCH(B2,$L$3:$L$6,0),MATCH(C2,$M$2:$AA$2,0)))</f>
        <v>15</v>
      </c>
      <c r="G2" s="64">
        <f>ROUNDUP(SUM(C2:C7)/15,0)</f>
        <v>4</v>
      </c>
      <c r="H2" s="24">
        <f>E2+F2</f>
        <v>65</v>
      </c>
      <c r="I2" s="5">
        <f>INDEX($M$11:$AA$14,MATCH(B2,$L$11:$L$14,0),MATCH(C2,$M$10:$AA$10,0))</f>
        <v>100</v>
      </c>
      <c r="J2" s="6">
        <f>INDEX($M$3:$AA$6,MATCH(B2,$L$3:$L$6,0),MATCH(C2,$M$2:$AA$2,0))</f>
        <v>15</v>
      </c>
      <c r="L2" s="61" t="s">
        <v>18</v>
      </c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61">
        <v>12</v>
      </c>
      <c r="Y2" s="61">
        <v>13</v>
      </c>
      <c r="Z2" s="61">
        <v>14</v>
      </c>
      <c r="AA2" s="61">
        <v>15</v>
      </c>
    </row>
    <row r="3" spans="1:27" ht="15" thickBot="1" x14ac:dyDescent="0.4">
      <c r="A3" s="38">
        <v>45134</v>
      </c>
      <c r="B3" s="39">
        <v>76</v>
      </c>
      <c r="C3" s="40">
        <v>5</v>
      </c>
      <c r="D3" s="4" t="s">
        <v>8</v>
      </c>
      <c r="E3" s="5">
        <f>100/15*C3</f>
        <v>33.333333333333336</v>
      </c>
      <c r="F3" s="20">
        <f t="shared" ref="F3:F7" si="0">IF(D3="Direct",INDEX($M$11:$AA$14,MATCH(B3,$L$11:$L$14,0),MATCH(C3,$M$10:$AA$10,0)),INDEX($M$3:$AA$6,MATCH(B3,$L$3:$L$6,0),MATCH(C3,$M$2:$AA$2,0)))</f>
        <v>15</v>
      </c>
      <c r="G3" s="64"/>
      <c r="H3" s="24">
        <f t="shared" ref="H3:H30" si="1">E3+F3</f>
        <v>48.333333333333336</v>
      </c>
      <c r="I3" s="5">
        <f t="shared" ref="I3:I30" si="2">INDEX($M$11:$AA$14,MATCH(B3,$L$11:$L$14,0),MATCH(C3,$M$10:$AA$10,0))</f>
        <v>100</v>
      </c>
      <c r="J3" s="6">
        <f t="shared" ref="J3:J30" si="3">INDEX($M$3:$AA$6,MATCH(B3,$L$3:$L$6,0),MATCH(C3,$M$2:$AA$2,0))</f>
        <v>15</v>
      </c>
      <c r="L3" s="61">
        <v>75</v>
      </c>
      <c r="M3" s="62">
        <v>10</v>
      </c>
      <c r="N3" s="62">
        <v>11</v>
      </c>
      <c r="O3" s="62">
        <v>12</v>
      </c>
      <c r="P3" s="62">
        <v>13</v>
      </c>
      <c r="Q3" s="62">
        <v>14</v>
      </c>
      <c r="R3" s="62">
        <v>15</v>
      </c>
      <c r="S3" s="62">
        <v>16</v>
      </c>
      <c r="T3" s="62">
        <v>17</v>
      </c>
      <c r="U3" s="62">
        <v>18</v>
      </c>
      <c r="V3" s="62">
        <v>19</v>
      </c>
      <c r="W3" s="62">
        <v>20</v>
      </c>
      <c r="X3" s="62">
        <v>21</v>
      </c>
      <c r="Y3" s="62">
        <v>22</v>
      </c>
      <c r="Z3" s="62">
        <v>23</v>
      </c>
      <c r="AA3" s="62">
        <v>24</v>
      </c>
    </row>
    <row r="4" spans="1:27" ht="15" thickBot="1" x14ac:dyDescent="0.4">
      <c r="A4" s="38">
        <v>45134</v>
      </c>
      <c r="B4" s="39">
        <v>76</v>
      </c>
      <c r="C4" s="40">
        <v>10</v>
      </c>
      <c r="D4" s="4" t="s">
        <v>8</v>
      </c>
      <c r="E4" s="5">
        <f>100/15*C4</f>
        <v>66.666666666666671</v>
      </c>
      <c r="F4" s="20">
        <f t="shared" si="0"/>
        <v>20</v>
      </c>
      <c r="G4" s="64"/>
      <c r="H4" s="24">
        <f t="shared" si="1"/>
        <v>86.666666666666671</v>
      </c>
      <c r="I4" s="5">
        <f t="shared" si="2"/>
        <v>105</v>
      </c>
      <c r="J4" s="6">
        <f t="shared" si="3"/>
        <v>20</v>
      </c>
      <c r="L4" s="61">
        <v>76</v>
      </c>
      <c r="M4" s="62">
        <v>11</v>
      </c>
      <c r="N4" s="62">
        <v>12</v>
      </c>
      <c r="O4" s="62">
        <v>13</v>
      </c>
      <c r="P4" s="62">
        <v>14</v>
      </c>
      <c r="Q4" s="62">
        <v>15</v>
      </c>
      <c r="R4" s="62">
        <v>16</v>
      </c>
      <c r="S4" s="62">
        <v>17</v>
      </c>
      <c r="T4" s="62">
        <v>18</v>
      </c>
      <c r="U4" s="62">
        <v>19</v>
      </c>
      <c r="V4" s="62">
        <v>20</v>
      </c>
      <c r="W4" s="62">
        <v>21</v>
      </c>
      <c r="X4" s="62">
        <v>22</v>
      </c>
      <c r="Y4" s="62">
        <v>23</v>
      </c>
      <c r="Z4" s="62">
        <v>24</v>
      </c>
      <c r="AA4" s="62">
        <v>25</v>
      </c>
    </row>
    <row r="5" spans="1:27" ht="15" thickBot="1" x14ac:dyDescent="0.4">
      <c r="A5" s="38">
        <v>45134</v>
      </c>
      <c r="B5" s="39">
        <v>78</v>
      </c>
      <c r="C5" s="40">
        <v>12</v>
      </c>
      <c r="D5" s="4" t="s">
        <v>9</v>
      </c>
      <c r="E5" s="5">
        <v>100</v>
      </c>
      <c r="F5" s="20">
        <f t="shared" si="0"/>
        <v>24</v>
      </c>
      <c r="G5" s="64"/>
      <c r="H5" s="24">
        <f t="shared" si="1"/>
        <v>124</v>
      </c>
      <c r="I5" s="5">
        <f t="shared" si="2"/>
        <v>109</v>
      </c>
      <c r="J5" s="6">
        <f t="shared" si="3"/>
        <v>24</v>
      </c>
      <c r="L5" s="61">
        <v>77</v>
      </c>
      <c r="M5" s="62">
        <v>12</v>
      </c>
      <c r="N5" s="62">
        <v>13</v>
      </c>
      <c r="O5" s="62">
        <v>14</v>
      </c>
      <c r="P5" s="62">
        <v>15</v>
      </c>
      <c r="Q5" s="62">
        <v>16</v>
      </c>
      <c r="R5" s="62">
        <v>17</v>
      </c>
      <c r="S5" s="62">
        <v>18</v>
      </c>
      <c r="T5" s="62">
        <v>19</v>
      </c>
      <c r="U5" s="62">
        <v>20</v>
      </c>
      <c r="V5" s="62">
        <v>21</v>
      </c>
      <c r="W5" s="62">
        <v>22</v>
      </c>
      <c r="X5" s="62">
        <v>23</v>
      </c>
      <c r="Y5" s="62">
        <v>24</v>
      </c>
      <c r="Z5" s="62">
        <v>25</v>
      </c>
      <c r="AA5" s="62">
        <v>26</v>
      </c>
    </row>
    <row r="6" spans="1:27" ht="15" thickBot="1" x14ac:dyDescent="0.4">
      <c r="A6" s="38">
        <v>45134</v>
      </c>
      <c r="B6" s="39">
        <v>76</v>
      </c>
      <c r="C6" s="40">
        <v>12</v>
      </c>
      <c r="D6" s="4" t="s">
        <v>10</v>
      </c>
      <c r="E6" s="5">
        <v>100</v>
      </c>
      <c r="F6" s="20">
        <f t="shared" si="0"/>
        <v>22</v>
      </c>
      <c r="G6" s="64"/>
      <c r="H6" s="24">
        <f t="shared" si="1"/>
        <v>122</v>
      </c>
      <c r="I6" s="5">
        <f t="shared" si="2"/>
        <v>107</v>
      </c>
      <c r="J6" s="6">
        <f t="shared" si="3"/>
        <v>22</v>
      </c>
      <c r="L6" s="61">
        <v>78</v>
      </c>
      <c r="M6" s="62">
        <v>13</v>
      </c>
      <c r="N6" s="62">
        <v>14</v>
      </c>
      <c r="O6" s="62">
        <v>15</v>
      </c>
      <c r="P6" s="62">
        <v>16</v>
      </c>
      <c r="Q6" s="62">
        <v>17</v>
      </c>
      <c r="R6" s="62">
        <v>18</v>
      </c>
      <c r="S6" s="62">
        <v>19</v>
      </c>
      <c r="T6" s="62">
        <v>20</v>
      </c>
      <c r="U6" s="62">
        <v>21</v>
      </c>
      <c r="V6" s="62">
        <v>22</v>
      </c>
      <c r="W6" s="62">
        <v>23</v>
      </c>
      <c r="X6" s="62">
        <v>24</v>
      </c>
      <c r="Y6" s="62">
        <v>25</v>
      </c>
      <c r="Z6" s="62">
        <v>26</v>
      </c>
      <c r="AA6" s="62">
        <v>27</v>
      </c>
    </row>
    <row r="7" spans="1:27" ht="15" thickBot="1" x14ac:dyDescent="0.4">
      <c r="A7" s="41">
        <v>45132</v>
      </c>
      <c r="B7" s="42">
        <v>76</v>
      </c>
      <c r="C7" s="43">
        <v>6</v>
      </c>
      <c r="D7" s="7" t="s">
        <v>7</v>
      </c>
      <c r="E7" s="8">
        <v>50</v>
      </c>
      <c r="F7" s="21">
        <f t="shared" si="0"/>
        <v>16</v>
      </c>
      <c r="G7" s="64"/>
      <c r="H7" s="25">
        <f t="shared" si="1"/>
        <v>66</v>
      </c>
      <c r="I7" s="9">
        <f t="shared" si="2"/>
        <v>101</v>
      </c>
      <c r="J7" s="30">
        <f t="shared" si="3"/>
        <v>16</v>
      </c>
      <c r="L7" s="65" t="s">
        <v>11</v>
      </c>
      <c r="M7" s="66"/>
      <c r="N7" s="66"/>
      <c r="O7" s="67"/>
    </row>
    <row r="8" spans="1:27" ht="15" thickBot="1" x14ac:dyDescent="0.4">
      <c r="A8" s="44">
        <v>45132</v>
      </c>
      <c r="B8" s="45">
        <v>77</v>
      </c>
      <c r="C8" s="46">
        <v>4</v>
      </c>
      <c r="D8" s="10" t="s">
        <v>12</v>
      </c>
      <c r="E8" s="11"/>
      <c r="F8" s="22">
        <f>IF(D8="Direct",INDEX($M$11:$AA$14,MATCH(B8,$L$11:$L$14,0),MATCH(C8,$M$10:$AA$10,0)),INDEX($M$3:$AA$6,MATCH(B8,$L$3:$L$6,0),MATCH(C8,$M$2:$AA$2,0)))</f>
        <v>100</v>
      </c>
      <c r="G8" s="28">
        <v>1</v>
      </c>
      <c r="H8" s="26">
        <f t="shared" si="1"/>
        <v>100</v>
      </c>
      <c r="I8" s="12">
        <f t="shared" si="2"/>
        <v>100</v>
      </c>
      <c r="J8" s="31">
        <f t="shared" si="3"/>
        <v>15</v>
      </c>
    </row>
    <row r="9" spans="1:27" ht="15" thickBot="1" x14ac:dyDescent="0.4">
      <c r="A9" s="47">
        <v>45131</v>
      </c>
      <c r="B9" s="48">
        <v>77</v>
      </c>
      <c r="C9" s="49">
        <v>9</v>
      </c>
      <c r="D9" s="10" t="s">
        <v>8</v>
      </c>
      <c r="E9" s="11">
        <v>100</v>
      </c>
      <c r="F9" s="22">
        <f t="shared" ref="F9:F30" si="4">IF(D9="Direct",INDEX($M$11:$AA$14,MATCH(B9,$L$11:$L$14,0),MATCH(C9,$M$10:$AA$10,0)),INDEX($M$3:$AA$6,MATCH(B9,$L$3:$L$6,0),MATCH(C9,$M$2:$AA$2,0)))</f>
        <v>20</v>
      </c>
      <c r="G9" s="28">
        <v>1</v>
      </c>
      <c r="H9" s="26">
        <f t="shared" si="1"/>
        <v>120</v>
      </c>
      <c r="I9" s="12">
        <f t="shared" si="2"/>
        <v>105</v>
      </c>
      <c r="J9" s="31">
        <f t="shared" si="3"/>
        <v>20</v>
      </c>
      <c r="L9" s="63" t="s">
        <v>13</v>
      </c>
    </row>
    <row r="10" spans="1:27" ht="15" thickBot="1" x14ac:dyDescent="0.4">
      <c r="A10" s="50">
        <v>45128</v>
      </c>
      <c r="B10" s="51">
        <v>77</v>
      </c>
      <c r="C10" s="52">
        <v>12</v>
      </c>
      <c r="D10" s="13" t="s">
        <v>8</v>
      </c>
      <c r="E10" s="14">
        <v>100</v>
      </c>
      <c r="F10" s="23">
        <f t="shared" si="4"/>
        <v>23</v>
      </c>
      <c r="G10" s="64">
        <f>ROUNDUP(SUM(C10:C12)/15,0)</f>
        <v>3</v>
      </c>
      <c r="H10" s="27">
        <f t="shared" si="1"/>
        <v>123</v>
      </c>
      <c r="I10" s="15">
        <f t="shared" si="2"/>
        <v>108</v>
      </c>
      <c r="J10" s="32">
        <f t="shared" si="3"/>
        <v>23</v>
      </c>
      <c r="L10" s="61" t="s">
        <v>18</v>
      </c>
      <c r="M10" s="61">
        <v>1</v>
      </c>
      <c r="N10" s="61">
        <v>2</v>
      </c>
      <c r="O10" s="61">
        <v>3</v>
      </c>
      <c r="P10" s="61">
        <v>4</v>
      </c>
      <c r="Q10" s="61">
        <v>5</v>
      </c>
      <c r="R10" s="61">
        <v>6</v>
      </c>
      <c r="S10" s="61">
        <v>7</v>
      </c>
      <c r="T10" s="61">
        <v>8</v>
      </c>
      <c r="U10" s="61">
        <v>9</v>
      </c>
      <c r="V10" s="61">
        <v>10</v>
      </c>
      <c r="W10" s="61">
        <v>11</v>
      </c>
      <c r="X10" s="61">
        <v>12</v>
      </c>
      <c r="Y10" s="61">
        <v>13</v>
      </c>
      <c r="Z10" s="61">
        <v>14</v>
      </c>
      <c r="AA10" s="61">
        <v>15</v>
      </c>
    </row>
    <row r="11" spans="1:27" ht="15" thickBot="1" x14ac:dyDescent="0.4">
      <c r="A11" s="38">
        <v>45128</v>
      </c>
      <c r="B11" s="39">
        <v>77</v>
      </c>
      <c r="C11" s="40">
        <v>12</v>
      </c>
      <c r="D11" s="4" t="s">
        <v>9</v>
      </c>
      <c r="E11" s="5">
        <v>100</v>
      </c>
      <c r="F11" s="20">
        <f t="shared" si="4"/>
        <v>23</v>
      </c>
      <c r="G11" s="64"/>
      <c r="H11" s="24">
        <f t="shared" si="1"/>
        <v>123</v>
      </c>
      <c r="I11" s="5">
        <f t="shared" si="2"/>
        <v>108</v>
      </c>
      <c r="J11" s="6">
        <f t="shared" si="3"/>
        <v>23</v>
      </c>
      <c r="L11" s="61">
        <v>75</v>
      </c>
      <c r="M11" s="62">
        <v>95</v>
      </c>
      <c r="N11" s="62">
        <v>96</v>
      </c>
      <c r="O11" s="62">
        <v>97</v>
      </c>
      <c r="P11" s="62">
        <v>98</v>
      </c>
      <c r="Q11" s="62">
        <v>99</v>
      </c>
      <c r="R11" s="62">
        <v>100</v>
      </c>
      <c r="S11" s="62">
        <v>101</v>
      </c>
      <c r="T11" s="62">
        <v>102</v>
      </c>
      <c r="U11" s="62">
        <v>103</v>
      </c>
      <c r="V11" s="62">
        <v>104</v>
      </c>
      <c r="W11" s="62">
        <v>105</v>
      </c>
      <c r="X11" s="62">
        <v>106</v>
      </c>
      <c r="Y11" s="62">
        <v>107</v>
      </c>
      <c r="Z11" s="62">
        <v>108</v>
      </c>
      <c r="AA11" s="62">
        <v>109</v>
      </c>
    </row>
    <row r="12" spans="1:27" ht="15" thickBot="1" x14ac:dyDescent="0.4">
      <c r="A12" s="41">
        <v>45128</v>
      </c>
      <c r="B12" s="42">
        <v>77</v>
      </c>
      <c r="C12" s="43">
        <v>7</v>
      </c>
      <c r="D12" s="7" t="s">
        <v>12</v>
      </c>
      <c r="E12" s="8"/>
      <c r="F12" s="21">
        <f t="shared" si="4"/>
        <v>103</v>
      </c>
      <c r="G12" s="64"/>
      <c r="H12" s="25">
        <f t="shared" si="1"/>
        <v>103</v>
      </c>
      <c r="I12" s="9">
        <f t="shared" si="2"/>
        <v>103</v>
      </c>
      <c r="J12" s="33">
        <f t="shared" si="3"/>
        <v>18</v>
      </c>
      <c r="L12" s="61">
        <v>76</v>
      </c>
      <c r="M12" s="62">
        <v>96</v>
      </c>
      <c r="N12" s="62">
        <v>97</v>
      </c>
      <c r="O12" s="62">
        <v>98</v>
      </c>
      <c r="P12" s="62">
        <v>99</v>
      </c>
      <c r="Q12" s="62">
        <v>100</v>
      </c>
      <c r="R12" s="62">
        <v>101</v>
      </c>
      <c r="S12" s="62">
        <v>102</v>
      </c>
      <c r="T12" s="62">
        <v>103</v>
      </c>
      <c r="U12" s="62">
        <v>104</v>
      </c>
      <c r="V12" s="62">
        <v>105</v>
      </c>
      <c r="W12" s="62">
        <v>106</v>
      </c>
      <c r="X12" s="62">
        <v>107</v>
      </c>
      <c r="Y12" s="62">
        <v>108</v>
      </c>
      <c r="Z12" s="62">
        <v>109</v>
      </c>
      <c r="AA12" s="62">
        <v>110</v>
      </c>
    </row>
    <row r="13" spans="1:27" ht="15" thickBot="1" x14ac:dyDescent="0.4">
      <c r="A13" s="53">
        <v>45127</v>
      </c>
      <c r="B13" s="54">
        <v>75</v>
      </c>
      <c r="C13" s="55">
        <v>8</v>
      </c>
      <c r="D13" s="13" t="s">
        <v>8</v>
      </c>
      <c r="E13" s="14">
        <f>100/14*C13</f>
        <v>57.142857142857146</v>
      </c>
      <c r="F13" s="23">
        <f t="shared" si="4"/>
        <v>17</v>
      </c>
      <c r="G13" s="64">
        <f>ROUNDUP(SUM(C13:C15)/15,0)</f>
        <v>2</v>
      </c>
      <c r="H13" s="27">
        <f t="shared" si="1"/>
        <v>74.142857142857139</v>
      </c>
      <c r="I13" s="15">
        <f t="shared" si="2"/>
        <v>102</v>
      </c>
      <c r="J13" s="34">
        <f t="shared" si="3"/>
        <v>17</v>
      </c>
      <c r="L13" s="61">
        <v>77</v>
      </c>
      <c r="M13" s="62">
        <v>97</v>
      </c>
      <c r="N13" s="62">
        <v>98</v>
      </c>
      <c r="O13" s="62">
        <v>99</v>
      </c>
      <c r="P13" s="62">
        <v>100</v>
      </c>
      <c r="Q13" s="62">
        <v>101</v>
      </c>
      <c r="R13" s="62">
        <v>102</v>
      </c>
      <c r="S13" s="62">
        <v>103</v>
      </c>
      <c r="T13" s="62">
        <v>104</v>
      </c>
      <c r="U13" s="62">
        <v>105</v>
      </c>
      <c r="V13" s="62">
        <v>106</v>
      </c>
      <c r="W13" s="62">
        <v>107</v>
      </c>
      <c r="X13" s="62">
        <v>108</v>
      </c>
      <c r="Y13" s="62">
        <v>109</v>
      </c>
      <c r="Z13" s="62">
        <v>110</v>
      </c>
      <c r="AA13" s="62">
        <v>111</v>
      </c>
    </row>
    <row r="14" spans="1:27" ht="15" thickBot="1" x14ac:dyDescent="0.4">
      <c r="A14" s="38">
        <v>45127</v>
      </c>
      <c r="B14" s="39">
        <v>78</v>
      </c>
      <c r="C14" s="40">
        <v>6</v>
      </c>
      <c r="D14" s="4" t="s">
        <v>8</v>
      </c>
      <c r="E14" s="5">
        <f>100/14*C14</f>
        <v>42.857142857142861</v>
      </c>
      <c r="F14" s="20">
        <f t="shared" si="4"/>
        <v>18</v>
      </c>
      <c r="G14" s="64"/>
      <c r="H14" s="24">
        <f t="shared" si="1"/>
        <v>60.857142857142861</v>
      </c>
      <c r="I14" s="5">
        <f t="shared" si="2"/>
        <v>103</v>
      </c>
      <c r="J14" s="6">
        <f t="shared" si="3"/>
        <v>18</v>
      </c>
      <c r="L14" s="61">
        <v>78</v>
      </c>
      <c r="M14" s="62">
        <v>98</v>
      </c>
      <c r="N14" s="62">
        <v>99</v>
      </c>
      <c r="O14" s="62">
        <v>100</v>
      </c>
      <c r="P14" s="62">
        <v>101</v>
      </c>
      <c r="Q14" s="62">
        <v>102</v>
      </c>
      <c r="R14" s="62">
        <v>103</v>
      </c>
      <c r="S14" s="62">
        <v>104</v>
      </c>
      <c r="T14" s="62">
        <v>105</v>
      </c>
      <c r="U14" s="62">
        <v>106</v>
      </c>
      <c r="V14" s="62">
        <v>107</v>
      </c>
      <c r="W14" s="62">
        <v>108</v>
      </c>
      <c r="X14" s="62">
        <v>109</v>
      </c>
      <c r="Y14" s="62">
        <v>110</v>
      </c>
      <c r="Z14" s="62">
        <v>111</v>
      </c>
      <c r="AA14" s="62">
        <v>112</v>
      </c>
    </row>
    <row r="15" spans="1:27" ht="15" thickBot="1" x14ac:dyDescent="0.4">
      <c r="A15" s="56">
        <v>45127</v>
      </c>
      <c r="B15" s="42">
        <v>78</v>
      </c>
      <c r="C15" s="57">
        <v>3</v>
      </c>
      <c r="D15" s="7" t="s">
        <v>12</v>
      </c>
      <c r="E15" s="8"/>
      <c r="F15" s="21">
        <f t="shared" si="4"/>
        <v>100</v>
      </c>
      <c r="G15" s="64"/>
      <c r="H15" s="25">
        <f t="shared" si="1"/>
        <v>100</v>
      </c>
      <c r="I15" s="9">
        <f t="shared" si="2"/>
        <v>100</v>
      </c>
      <c r="J15" s="33">
        <f t="shared" si="3"/>
        <v>15</v>
      </c>
    </row>
    <row r="16" spans="1:27" ht="15" thickBot="1" x14ac:dyDescent="0.4">
      <c r="A16" s="50">
        <v>45126</v>
      </c>
      <c r="B16" s="54">
        <v>76</v>
      </c>
      <c r="C16" s="52">
        <v>13</v>
      </c>
      <c r="D16" s="13" t="s">
        <v>12</v>
      </c>
      <c r="E16" s="14"/>
      <c r="F16" s="23">
        <f t="shared" si="4"/>
        <v>108</v>
      </c>
      <c r="G16" s="64">
        <f>ROUNDUP(SUM(C16:C18)/15,0)</f>
        <v>2</v>
      </c>
      <c r="H16" s="27">
        <f t="shared" si="1"/>
        <v>108</v>
      </c>
      <c r="I16" s="15">
        <f t="shared" si="2"/>
        <v>108</v>
      </c>
      <c r="J16" s="34">
        <f t="shared" si="3"/>
        <v>23</v>
      </c>
    </row>
    <row r="17" spans="1:10" ht="15" thickBot="1" x14ac:dyDescent="0.4">
      <c r="A17" s="38">
        <v>45126</v>
      </c>
      <c r="B17" s="39">
        <v>78</v>
      </c>
      <c r="C17" s="40">
        <v>11</v>
      </c>
      <c r="D17" s="4" t="s">
        <v>8</v>
      </c>
      <c r="E17" s="5">
        <f>100/14*C17</f>
        <v>78.571428571428569</v>
      </c>
      <c r="F17" s="20">
        <f t="shared" si="4"/>
        <v>23</v>
      </c>
      <c r="G17" s="64"/>
      <c r="H17" s="24">
        <f t="shared" si="1"/>
        <v>101.57142857142857</v>
      </c>
      <c r="I17" s="5">
        <f t="shared" si="2"/>
        <v>108</v>
      </c>
      <c r="J17" s="6">
        <f t="shared" si="3"/>
        <v>23</v>
      </c>
    </row>
    <row r="18" spans="1:10" ht="15" thickBot="1" x14ac:dyDescent="0.4">
      <c r="A18" s="41">
        <v>45126</v>
      </c>
      <c r="B18" s="42">
        <v>77</v>
      </c>
      <c r="C18" s="43">
        <v>3</v>
      </c>
      <c r="D18" s="7" t="s">
        <v>8</v>
      </c>
      <c r="E18" s="8">
        <f>100/14*C18</f>
        <v>21.428571428571431</v>
      </c>
      <c r="F18" s="21">
        <f t="shared" si="4"/>
        <v>14</v>
      </c>
      <c r="G18" s="64"/>
      <c r="H18" s="25">
        <f t="shared" si="1"/>
        <v>35.428571428571431</v>
      </c>
      <c r="I18" s="9">
        <f t="shared" si="2"/>
        <v>99</v>
      </c>
      <c r="J18" s="30">
        <f t="shared" si="3"/>
        <v>14</v>
      </c>
    </row>
    <row r="19" spans="1:10" ht="15" thickBot="1" x14ac:dyDescent="0.4">
      <c r="A19" s="44">
        <v>45124</v>
      </c>
      <c r="B19" s="58">
        <v>78</v>
      </c>
      <c r="C19" s="59">
        <v>1</v>
      </c>
      <c r="D19" s="10" t="s">
        <v>12</v>
      </c>
      <c r="E19" s="11"/>
      <c r="F19" s="22">
        <f t="shared" si="4"/>
        <v>98</v>
      </c>
      <c r="G19" s="28">
        <v>1</v>
      </c>
      <c r="H19" s="26">
        <f t="shared" si="1"/>
        <v>98</v>
      </c>
      <c r="I19" s="12">
        <f t="shared" si="2"/>
        <v>98</v>
      </c>
      <c r="J19" s="31">
        <f t="shared" si="3"/>
        <v>13</v>
      </c>
    </row>
    <row r="20" spans="1:10" ht="15" thickBot="1" x14ac:dyDescent="0.4">
      <c r="A20" s="53">
        <v>45120</v>
      </c>
      <c r="B20" s="54">
        <v>77</v>
      </c>
      <c r="C20" s="55">
        <v>12</v>
      </c>
      <c r="D20" s="13" t="s">
        <v>8</v>
      </c>
      <c r="E20" s="14">
        <f>100</f>
        <v>100</v>
      </c>
      <c r="F20" s="23">
        <f t="shared" si="4"/>
        <v>23</v>
      </c>
      <c r="G20" s="64">
        <f>ROUNDUP(SUM(C20:C23)/15,0)</f>
        <v>3</v>
      </c>
      <c r="H20" s="27">
        <f t="shared" si="1"/>
        <v>123</v>
      </c>
      <c r="I20" s="15">
        <f t="shared" si="2"/>
        <v>108</v>
      </c>
      <c r="J20" s="32">
        <f t="shared" si="3"/>
        <v>23</v>
      </c>
    </row>
    <row r="21" spans="1:10" ht="15" thickBot="1" x14ac:dyDescent="0.4">
      <c r="A21" s="38">
        <v>45120</v>
      </c>
      <c r="B21" s="39">
        <v>78</v>
      </c>
      <c r="C21" s="40">
        <v>7</v>
      </c>
      <c r="D21" s="4" t="s">
        <v>9</v>
      </c>
      <c r="E21" s="5">
        <f>100/15*C21</f>
        <v>46.666666666666671</v>
      </c>
      <c r="F21" s="20">
        <f t="shared" si="4"/>
        <v>19</v>
      </c>
      <c r="G21" s="64"/>
      <c r="H21" s="24">
        <f t="shared" si="1"/>
        <v>65.666666666666671</v>
      </c>
      <c r="I21" s="5">
        <f t="shared" si="2"/>
        <v>104</v>
      </c>
      <c r="J21" s="6">
        <f t="shared" si="3"/>
        <v>19</v>
      </c>
    </row>
    <row r="22" spans="1:10" ht="15" thickBot="1" x14ac:dyDescent="0.4">
      <c r="A22" s="38">
        <v>45120</v>
      </c>
      <c r="B22" s="39">
        <v>77</v>
      </c>
      <c r="C22" s="40">
        <v>13</v>
      </c>
      <c r="D22" s="4" t="s">
        <v>12</v>
      </c>
      <c r="E22" s="5"/>
      <c r="F22" s="20">
        <f t="shared" si="4"/>
        <v>109</v>
      </c>
      <c r="G22" s="64"/>
      <c r="H22" s="24">
        <f t="shared" si="1"/>
        <v>109</v>
      </c>
      <c r="I22" s="5">
        <f t="shared" si="2"/>
        <v>109</v>
      </c>
      <c r="J22" s="6">
        <f t="shared" si="3"/>
        <v>24</v>
      </c>
    </row>
    <row r="23" spans="1:10" ht="15" thickBot="1" x14ac:dyDescent="0.4">
      <c r="A23" s="56">
        <v>45120</v>
      </c>
      <c r="B23" s="42">
        <v>76</v>
      </c>
      <c r="C23" s="57">
        <v>8</v>
      </c>
      <c r="D23" s="7" t="s">
        <v>9</v>
      </c>
      <c r="E23" s="8">
        <f t="shared" ref="E23" si="5">100/15*C23</f>
        <v>53.333333333333336</v>
      </c>
      <c r="F23" s="21">
        <f t="shared" si="4"/>
        <v>18</v>
      </c>
      <c r="G23" s="64"/>
      <c r="H23" s="25">
        <f t="shared" si="1"/>
        <v>71.333333333333343</v>
      </c>
      <c r="I23" s="9">
        <f t="shared" si="2"/>
        <v>103</v>
      </c>
      <c r="J23" s="30">
        <f t="shared" si="3"/>
        <v>18</v>
      </c>
    </row>
    <row r="24" spans="1:10" ht="15" thickBot="1" x14ac:dyDescent="0.4">
      <c r="A24" s="60">
        <v>45119</v>
      </c>
      <c r="B24" s="58">
        <v>77</v>
      </c>
      <c r="C24" s="59">
        <v>2</v>
      </c>
      <c r="D24" s="10" t="s">
        <v>12</v>
      </c>
      <c r="E24" s="11"/>
      <c r="F24" s="22">
        <f t="shared" si="4"/>
        <v>98</v>
      </c>
      <c r="G24" s="28">
        <v>1</v>
      </c>
      <c r="H24" s="26">
        <f t="shared" si="1"/>
        <v>98</v>
      </c>
      <c r="I24" s="12">
        <f t="shared" si="2"/>
        <v>98</v>
      </c>
      <c r="J24" s="31">
        <f t="shared" si="3"/>
        <v>13</v>
      </c>
    </row>
    <row r="25" spans="1:10" ht="15" thickBot="1" x14ac:dyDescent="0.4">
      <c r="A25" s="47">
        <v>45118</v>
      </c>
      <c r="B25" s="58">
        <v>75</v>
      </c>
      <c r="C25" s="46">
        <v>4</v>
      </c>
      <c r="D25" s="10" t="s">
        <v>12</v>
      </c>
      <c r="E25" s="11"/>
      <c r="F25" s="22">
        <f t="shared" si="4"/>
        <v>98</v>
      </c>
      <c r="G25" s="28">
        <v>1</v>
      </c>
      <c r="H25" s="26">
        <f t="shared" si="1"/>
        <v>98</v>
      </c>
      <c r="I25" s="12">
        <f t="shared" si="2"/>
        <v>98</v>
      </c>
      <c r="J25" s="31">
        <f t="shared" si="3"/>
        <v>13</v>
      </c>
    </row>
    <row r="26" spans="1:10" ht="15" thickBot="1" x14ac:dyDescent="0.4">
      <c r="A26" s="50">
        <v>45114</v>
      </c>
      <c r="B26" s="54">
        <v>77</v>
      </c>
      <c r="C26" s="52">
        <v>11</v>
      </c>
      <c r="D26" s="13" t="s">
        <v>8</v>
      </c>
      <c r="E26" s="14">
        <f>100/14*C26</f>
        <v>78.571428571428569</v>
      </c>
      <c r="F26" s="23">
        <f t="shared" si="4"/>
        <v>22</v>
      </c>
      <c r="G26" s="64">
        <f>ROUNDUP(SUM(C26:C28)/15,0)</f>
        <v>2</v>
      </c>
      <c r="H26" s="27">
        <f t="shared" si="1"/>
        <v>100.57142857142857</v>
      </c>
      <c r="I26" s="15">
        <f t="shared" si="2"/>
        <v>107</v>
      </c>
      <c r="J26" s="32">
        <f t="shared" si="3"/>
        <v>22</v>
      </c>
    </row>
    <row r="27" spans="1:10" ht="15" thickBot="1" x14ac:dyDescent="0.4">
      <c r="A27" s="38">
        <v>45114</v>
      </c>
      <c r="B27" s="39">
        <v>78</v>
      </c>
      <c r="C27" s="40">
        <v>13</v>
      </c>
      <c r="D27" s="4" t="s">
        <v>12</v>
      </c>
      <c r="E27" s="5"/>
      <c r="F27" s="20">
        <f t="shared" si="4"/>
        <v>110</v>
      </c>
      <c r="G27" s="64"/>
      <c r="H27" s="24">
        <f t="shared" si="1"/>
        <v>110</v>
      </c>
      <c r="I27" s="5">
        <f t="shared" si="2"/>
        <v>110</v>
      </c>
      <c r="J27" s="6">
        <f t="shared" si="3"/>
        <v>25</v>
      </c>
    </row>
    <row r="28" spans="1:10" ht="15" thickBot="1" x14ac:dyDescent="0.4">
      <c r="A28" s="41">
        <v>45114</v>
      </c>
      <c r="B28" s="42">
        <v>77</v>
      </c>
      <c r="C28" s="57">
        <v>3</v>
      </c>
      <c r="D28" s="7" t="s">
        <v>8</v>
      </c>
      <c r="E28" s="8">
        <f>100/14*C28</f>
        <v>21.428571428571431</v>
      </c>
      <c r="F28" s="21">
        <f t="shared" si="4"/>
        <v>14</v>
      </c>
      <c r="G28" s="64"/>
      <c r="H28" s="25">
        <f t="shared" si="1"/>
        <v>35.428571428571431</v>
      </c>
      <c r="I28" s="9">
        <f t="shared" si="2"/>
        <v>99</v>
      </c>
      <c r="J28" s="33">
        <f t="shared" si="3"/>
        <v>14</v>
      </c>
    </row>
    <row r="29" spans="1:10" ht="15" thickBot="1" x14ac:dyDescent="0.4">
      <c r="A29" s="53">
        <v>45112</v>
      </c>
      <c r="B29" s="54">
        <v>75</v>
      </c>
      <c r="C29" s="52">
        <v>11</v>
      </c>
      <c r="D29" s="13" t="s">
        <v>8</v>
      </c>
      <c r="E29" s="14">
        <v>100</v>
      </c>
      <c r="F29" s="23">
        <f t="shared" si="4"/>
        <v>20</v>
      </c>
      <c r="G29" s="64">
        <f>ROUNDUP(SUM(C29:C30)/15,0)</f>
        <v>2</v>
      </c>
      <c r="H29" s="27">
        <f t="shared" si="1"/>
        <v>120</v>
      </c>
      <c r="I29" s="15">
        <f t="shared" si="2"/>
        <v>105</v>
      </c>
      <c r="J29" s="34">
        <f t="shared" si="3"/>
        <v>20</v>
      </c>
    </row>
    <row r="30" spans="1:10" ht="15" thickBot="1" x14ac:dyDescent="0.4">
      <c r="A30" s="56">
        <v>45112</v>
      </c>
      <c r="B30" s="42">
        <v>77</v>
      </c>
      <c r="C30" s="43">
        <v>8</v>
      </c>
      <c r="D30" s="16" t="s">
        <v>9</v>
      </c>
      <c r="E30" s="8">
        <v>100</v>
      </c>
      <c r="F30" s="21">
        <f t="shared" si="4"/>
        <v>19</v>
      </c>
      <c r="G30" s="64"/>
      <c r="H30" s="25">
        <f t="shared" si="1"/>
        <v>119</v>
      </c>
      <c r="I30" s="8">
        <f t="shared" si="2"/>
        <v>104</v>
      </c>
      <c r="J30" s="6">
        <f t="shared" si="3"/>
        <v>19</v>
      </c>
    </row>
    <row r="31" spans="1:10" ht="15" thickBot="1" x14ac:dyDescent="0.4">
      <c r="J31" s="35"/>
    </row>
    <row r="32" spans="1:10" ht="15" thickBot="1" x14ac:dyDescent="0.4">
      <c r="G32" s="19"/>
      <c r="H32" s="17">
        <f>SUM(H2:H30)</f>
        <v>2709</v>
      </c>
      <c r="I32" s="29">
        <f>SUM(I2:I30)</f>
        <v>3009</v>
      </c>
      <c r="J32" s="17">
        <f>SUM(J2:J30)+SUM(G2:G30)*100</f>
        <v>2844</v>
      </c>
    </row>
  </sheetData>
  <autoFilter ref="A1:D1" xr:uid="{C8849E1F-3761-49C6-9070-E6445EA1914A}">
    <sortState xmlns:xlrd2="http://schemas.microsoft.com/office/spreadsheetml/2017/richdata2" ref="A2:D30">
      <sortCondition descending="1" ref="A1"/>
    </sortState>
  </autoFilter>
  <mergeCells count="8">
    <mergeCell ref="G26:G28"/>
    <mergeCell ref="G29:G30"/>
    <mergeCell ref="L7:O7"/>
    <mergeCell ref="G2:G7"/>
    <mergeCell ref="G10:G12"/>
    <mergeCell ref="G13:G15"/>
    <mergeCell ref="G16:G18"/>
    <mergeCell ref="G20:G2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2024-05-14T12:30:05Z</dcterms:created>
  <dcterms:modified xsi:type="dcterms:W3CDTF">2024-05-14T13:03:00Z</dcterms:modified>
</cp:coreProperties>
</file>