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1441e052235a91d/Documents/"/>
    </mc:Choice>
  </mc:AlternateContent>
  <xr:revisionPtr revIDLastSave="217" documentId="8_{779A754E-BE31-4914-B2AF-300D1801A63E}" xr6:coauthVersionLast="45" xr6:coauthVersionMax="45" xr10:uidLastSave="{BA63AB0E-54DC-4ADA-B0B5-A7028A198E2D}"/>
  <bookViews>
    <workbookView xWindow="-120" yWindow="-120" windowWidth="51840" windowHeight="21240" activeTab="1" xr2:uid="{62F47F8E-7F30-412F-B48F-CC6138C1F9F5}"/>
  </bookViews>
  <sheets>
    <sheet name="Feuil2" sheetId="2" r:id="rId1"/>
    <sheet name="Lingots de corail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  <c r="I11" i="1" l="1"/>
  <c r="I9" i="1"/>
  <c r="I7" i="1"/>
  <c r="I5" i="1"/>
  <c r="F11" i="1"/>
  <c r="G11" i="1" s="1"/>
  <c r="F9" i="1"/>
  <c r="G9" i="1" s="1"/>
  <c r="C24" i="1" s="1"/>
  <c r="D24" i="1" s="1"/>
  <c r="F7" i="1"/>
  <c r="G7" i="1" s="1"/>
  <c r="F5" i="1"/>
  <c r="G5" i="1" s="1"/>
  <c r="C22" i="1" s="1"/>
  <c r="D22" i="1" s="1"/>
  <c r="F3" i="1"/>
  <c r="G3" i="1" s="1"/>
  <c r="C21" i="1" s="1"/>
  <c r="D21" i="1" s="1"/>
  <c r="D20" i="1"/>
  <c r="D19" i="1"/>
  <c r="D18" i="1"/>
  <c r="D17" i="1"/>
  <c r="D16" i="1"/>
  <c r="D4" i="1"/>
  <c r="D5" i="1"/>
  <c r="I3" i="1" s="1"/>
  <c r="J3" i="1" s="1"/>
  <c r="D11" i="1"/>
  <c r="D12" i="1"/>
  <c r="D13" i="1"/>
  <c r="D14" i="1"/>
  <c r="D15" i="1"/>
  <c r="D26" i="1"/>
  <c r="D27" i="1"/>
  <c r="D28" i="1"/>
  <c r="D29" i="1"/>
  <c r="D30" i="1"/>
  <c r="C25" i="1" l="1"/>
  <c r="C23" i="1"/>
  <c r="D23" i="1" s="1"/>
  <c r="G12" i="1"/>
  <c r="C3" i="1"/>
  <c r="D3" i="1" s="1"/>
  <c r="C2" i="1"/>
  <c r="D2" i="1" s="1"/>
  <c r="C6" i="1"/>
  <c r="D6" i="1" s="1"/>
  <c r="D25" i="1" l="1"/>
  <c r="I13" i="1"/>
  <c r="J7" i="1"/>
  <c r="J9" i="1" l="1"/>
  <c r="C7" i="1"/>
  <c r="D7" i="1" s="1"/>
  <c r="J11" i="1" l="1"/>
  <c r="C8" i="1"/>
  <c r="D8" i="1" s="1"/>
  <c r="C9" i="1" l="1"/>
  <c r="D9" i="1" s="1"/>
  <c r="J13" i="1"/>
  <c r="C10" i="1" s="1"/>
  <c r="D10" i="1" s="1"/>
  <c r="J14" i="1" l="1"/>
  <c r="K5" i="1" s="1"/>
  <c r="K7" i="1" s="1"/>
  <c r="K9" i="1" s="1"/>
  <c r="K11" i="1" s="1"/>
  <c r="K13" i="1" s="1"/>
</calcChain>
</file>

<file path=xl/sharedStrings.xml><?xml version="1.0" encoding="utf-8"?>
<sst xmlns="http://schemas.openxmlformats.org/spreadsheetml/2006/main" count="73" uniqueCount="55">
  <si>
    <t>Lingot de corail</t>
  </si>
  <si>
    <t>lingot Corail de jade</t>
  </si>
  <si>
    <t>&lt;=</t>
  </si>
  <si>
    <t>gemme + 1 et corail couleur *3</t>
  </si>
  <si>
    <t>Fragment de titane</t>
  </si>
  <si>
    <t>Titane</t>
  </si>
  <si>
    <t>Corail</t>
  </si>
  <si>
    <t>corail r +</t>
  </si>
  <si>
    <t>corail b +</t>
  </si>
  <si>
    <t>corail v +</t>
  </si>
  <si>
    <t>corail j +</t>
  </si>
  <si>
    <t>Gemme R</t>
  </si>
  <si>
    <t>Gemme B</t>
  </si>
  <si>
    <t>Gemme V</t>
  </si>
  <si>
    <t>Gemme J</t>
  </si>
  <si>
    <t>Gemme W</t>
  </si>
  <si>
    <t>Corail w +</t>
  </si>
  <si>
    <t>Gemme R +</t>
  </si>
  <si>
    <t>Gemme B +</t>
  </si>
  <si>
    <t>Gemme V +</t>
  </si>
  <si>
    <t>Gemme J +</t>
  </si>
  <si>
    <t>Gemme W +</t>
  </si>
  <si>
    <t>Nom</t>
  </si>
  <si>
    <t>NB dépôt</t>
  </si>
  <si>
    <t>NB craftable</t>
  </si>
  <si>
    <t>NB total</t>
  </si>
  <si>
    <t>Gemme brut R</t>
  </si>
  <si>
    <t>Gemme brut B</t>
  </si>
  <si>
    <t>Gemme brut V</t>
  </si>
  <si>
    <t>Gemme brut J</t>
  </si>
  <si>
    <t>Gemme brut W</t>
  </si>
  <si>
    <t>fab gemmes</t>
  </si>
  <si>
    <t>Corail R</t>
  </si>
  <si>
    <t>corail B</t>
  </si>
  <si>
    <t>corail V</t>
  </si>
  <si>
    <t>corail J</t>
  </si>
  <si>
    <t>corail W</t>
  </si>
  <si>
    <t>total fabricable</t>
  </si>
  <si>
    <t>Corail R fab</t>
  </si>
  <si>
    <t>corail B fab</t>
  </si>
  <si>
    <t>corail V fab</t>
  </si>
  <si>
    <t>corail J fab</t>
  </si>
  <si>
    <t>corail W fab</t>
  </si>
  <si>
    <t>Fab corail couleur</t>
  </si>
  <si>
    <t>fab gemme +</t>
  </si>
  <si>
    <t>Gemme R + fab</t>
  </si>
  <si>
    <t>Gemme B + fab</t>
  </si>
  <si>
    <t>Gemme V + fab</t>
  </si>
  <si>
    <t>Gemme J + fab</t>
  </si>
  <si>
    <t>Gemme W + fab</t>
  </si>
  <si>
    <t>total couleurs</t>
  </si>
  <si>
    <t>restes</t>
  </si>
  <si>
    <t>&lt;= si + de 12000 alors les gemmes servent à la fabrication des gemmes +</t>
  </si>
  <si>
    <t>corail *10 et gemme</t>
  </si>
  <si>
    <t>corail de couleur + *5 et frag tit *25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</si>
</sst>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B6853-70E7-4FC5-AB10-6E24D8265724}">
  <dimension ref="A1"/>
  <sheetViews>
    <sheetView topLeftCell="A4" workbookViewId="0">
      <selection activeCell="E9" sqref="B9:E36"/>
    </sheetView>
  </sheetViews>
  <sheetFormatPr baseColWidth="10" defaultRowHeight="15" x14ac:dyDescent="0.25"/>
  <cols>
    <col min="2" max="2" width="18.85546875" bestFit="1" customWidth="1"/>
    <col min="3" max="3" width="15.140625" customWidth="1"/>
    <col min="4" max="4" width="22" bestFit="1" customWidth="1"/>
    <col min="5" max="5" width="24" customWidth="1"/>
    <col min="6" max="6" width="28.140625" bestFit="1" customWidth="1"/>
    <col min="7" max="7" width="3" bestFit="1" customWidth="1"/>
    <col min="8" max="8" width="27.710937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925E4-6CFA-4212-BDAE-B6543E83785B}">
  <dimension ref="A1:N31"/>
  <sheetViews>
    <sheetView tabSelected="1" workbookViewId="0">
      <selection activeCell="L20" sqref="L20"/>
    </sheetView>
  </sheetViews>
  <sheetFormatPr baseColWidth="10" defaultRowHeight="15" x14ac:dyDescent="0.25"/>
  <cols>
    <col min="1" max="1" width="18" bestFit="1" customWidth="1"/>
    <col min="2" max="2" width="9.28515625" bestFit="1" customWidth="1"/>
    <col min="3" max="3" width="11.85546875" bestFit="1" customWidth="1"/>
    <col min="4" max="4" width="18.85546875" bestFit="1" customWidth="1"/>
    <col min="5" max="5" width="22.85546875" customWidth="1"/>
    <col min="6" max="6" width="22" bestFit="1" customWidth="1"/>
    <col min="7" max="7" width="14.42578125" bestFit="1" customWidth="1"/>
    <col min="8" max="8" width="28.140625" bestFit="1" customWidth="1"/>
    <col min="9" max="9" width="24.7109375" customWidth="1"/>
    <col min="10" max="10" width="36" customWidth="1"/>
    <col min="11" max="11" width="8.42578125" bestFit="1" customWidth="1"/>
    <col min="12" max="12" width="24.7109375" customWidth="1"/>
    <col min="13" max="13" width="14.7109375" bestFit="1" customWidth="1"/>
    <col min="15" max="15" width="17.28515625" bestFit="1" customWidth="1"/>
    <col min="16" max="16" width="18.7109375" bestFit="1" customWidth="1"/>
    <col min="17" max="17" width="17.28515625" bestFit="1" customWidth="1"/>
  </cols>
  <sheetData>
    <row r="1" spans="1:11" x14ac:dyDescent="0.25">
      <c r="A1" s="3" t="s">
        <v>22</v>
      </c>
      <c r="B1" s="4" t="s">
        <v>23</v>
      </c>
      <c r="C1" s="4" t="s">
        <v>24</v>
      </c>
      <c r="D1" s="5" t="s">
        <v>25</v>
      </c>
      <c r="F1" s="11" t="s">
        <v>31</v>
      </c>
      <c r="G1" s="12"/>
      <c r="I1" s="3" t="s">
        <v>43</v>
      </c>
      <c r="J1" s="5"/>
    </row>
    <row r="2" spans="1:11" x14ac:dyDescent="0.25">
      <c r="A2" s="6" t="s">
        <v>0</v>
      </c>
      <c r="B2" s="1"/>
      <c r="C2" s="1">
        <f>J76</f>
        <v>0</v>
      </c>
      <c r="D2" s="7">
        <f>C2+B2</f>
        <v>0</v>
      </c>
      <c r="F2" s="6" t="s">
        <v>26</v>
      </c>
      <c r="G2" s="7"/>
      <c r="I2" s="6" t="s">
        <v>6</v>
      </c>
      <c r="J2" s="7"/>
    </row>
    <row r="3" spans="1:11" x14ac:dyDescent="0.25">
      <c r="A3" s="6" t="s">
        <v>4</v>
      </c>
      <c r="B3" s="1"/>
      <c r="C3" s="1">
        <f>O76</f>
        <v>0</v>
      </c>
      <c r="D3" s="7">
        <f t="shared" ref="D3:D30" si="0">C3+B3</f>
        <v>0</v>
      </c>
      <c r="F3" s="6">
        <f>B16</f>
        <v>500</v>
      </c>
      <c r="G3" s="7">
        <f>QUOTIENT(F3,10)</f>
        <v>50</v>
      </c>
      <c r="I3" s="6">
        <f>D5</f>
        <v>500000</v>
      </c>
      <c r="J3" s="7">
        <f>QUOTIENT(I3,10)</f>
        <v>50000</v>
      </c>
    </row>
    <row r="4" spans="1:11" x14ac:dyDescent="0.25">
      <c r="A4" s="6" t="s">
        <v>5</v>
      </c>
      <c r="B4" s="1"/>
      <c r="C4" s="1"/>
      <c r="D4" s="7">
        <f t="shared" si="0"/>
        <v>0</v>
      </c>
      <c r="F4" s="6" t="s">
        <v>27</v>
      </c>
      <c r="G4" s="7"/>
      <c r="I4" s="6" t="s">
        <v>11</v>
      </c>
      <c r="J4" s="7" t="s">
        <v>38</v>
      </c>
      <c r="K4" s="13" t="s">
        <v>51</v>
      </c>
    </row>
    <row r="5" spans="1:11" x14ac:dyDescent="0.25">
      <c r="A5" s="6" t="s">
        <v>6</v>
      </c>
      <c r="B5" s="1">
        <v>500000</v>
      </c>
      <c r="C5" s="2"/>
      <c r="D5" s="7">
        <f t="shared" si="0"/>
        <v>500000</v>
      </c>
      <c r="F5" s="6">
        <f>B17</f>
        <v>200</v>
      </c>
      <c r="G5" s="7">
        <f>QUOTIENT(F5,10)</f>
        <v>20</v>
      </c>
      <c r="I5" s="6">
        <f>C21</f>
        <v>50</v>
      </c>
      <c r="J5" s="7">
        <f>IF(J3&gt;I5,I5,J3)</f>
        <v>50</v>
      </c>
      <c r="K5">
        <f>J14-J5</f>
        <v>37950</v>
      </c>
    </row>
    <row r="6" spans="1:11" x14ac:dyDescent="0.25">
      <c r="A6" s="6" t="s">
        <v>32</v>
      </c>
      <c r="B6" s="1"/>
      <c r="C6" s="1">
        <f>J5</f>
        <v>50</v>
      </c>
      <c r="D6" s="7">
        <f t="shared" si="0"/>
        <v>50</v>
      </c>
      <c r="F6" s="6" t="s">
        <v>28</v>
      </c>
      <c r="G6" s="7"/>
      <c r="I6" s="6" t="s">
        <v>12</v>
      </c>
      <c r="J6" s="7" t="s">
        <v>39</v>
      </c>
    </row>
    <row r="7" spans="1:11" x14ac:dyDescent="0.25">
      <c r="A7" s="6" t="s">
        <v>33</v>
      </c>
      <c r="B7" s="1"/>
      <c r="C7" s="1">
        <f>J7</f>
        <v>20</v>
      </c>
      <c r="D7" s="7">
        <f t="shared" si="0"/>
        <v>20</v>
      </c>
      <c r="F7" s="6">
        <f>B18</f>
        <v>500</v>
      </c>
      <c r="G7" s="7">
        <f>QUOTIENT(F7,10)</f>
        <v>50</v>
      </c>
      <c r="I7" s="6">
        <f>C22</f>
        <v>20</v>
      </c>
      <c r="J7" s="7">
        <f>IF($J$3-J5&lt;I7,$J$3-J5,IF($J$3&lt;I7,$J$3-J5,I7))</f>
        <v>20</v>
      </c>
      <c r="K7">
        <f>K5-J7</f>
        <v>37930</v>
      </c>
    </row>
    <row r="8" spans="1:11" x14ac:dyDescent="0.25">
      <c r="A8" s="6" t="s">
        <v>34</v>
      </c>
      <c r="B8" s="1"/>
      <c r="C8" s="1">
        <f>J9</f>
        <v>50</v>
      </c>
      <c r="D8" s="7">
        <f t="shared" si="0"/>
        <v>50</v>
      </c>
      <c r="F8" s="6" t="s">
        <v>29</v>
      </c>
      <c r="G8" s="7"/>
      <c r="I8" s="6" t="s">
        <v>13</v>
      </c>
      <c r="J8" s="7" t="s">
        <v>40</v>
      </c>
    </row>
    <row r="9" spans="1:11" x14ac:dyDescent="0.25">
      <c r="A9" s="6" t="s">
        <v>35</v>
      </c>
      <c r="B9" s="1"/>
      <c r="C9" s="1">
        <f>J11</f>
        <v>1</v>
      </c>
      <c r="D9" s="7">
        <f t="shared" si="0"/>
        <v>1</v>
      </c>
      <c r="F9" s="6">
        <f>B19</f>
        <v>12</v>
      </c>
      <c r="G9" s="7">
        <f>QUOTIENT(F9,10)</f>
        <v>1</v>
      </c>
      <c r="I9" s="6">
        <f>C23</f>
        <v>50</v>
      </c>
      <c r="J9" s="7">
        <f>IF($J$3-J7-J5&lt;I9,$J$3-J7-J5,IF($J$3&lt;I9,$J$3-J7-J5,I9))</f>
        <v>50</v>
      </c>
      <c r="K9">
        <f>K7-J9</f>
        <v>37880</v>
      </c>
    </row>
    <row r="10" spans="1:11" x14ac:dyDescent="0.25">
      <c r="A10" s="6" t="s">
        <v>36</v>
      </c>
      <c r="B10" s="1"/>
      <c r="C10" s="1">
        <f>J13</f>
        <v>49879</v>
      </c>
      <c r="D10" s="7">
        <f t="shared" si="0"/>
        <v>49879</v>
      </c>
      <c r="F10" s="6" t="s">
        <v>30</v>
      </c>
      <c r="G10" s="7"/>
      <c r="I10" s="6" t="s">
        <v>14</v>
      </c>
      <c r="J10" s="7" t="s">
        <v>41</v>
      </c>
    </row>
    <row r="11" spans="1:11" ht="15.75" thickBot="1" x14ac:dyDescent="0.3">
      <c r="A11" s="6" t="s">
        <v>16</v>
      </c>
      <c r="B11" s="1"/>
      <c r="C11" s="1"/>
      <c r="D11" s="7">
        <f t="shared" si="0"/>
        <v>0</v>
      </c>
      <c r="F11" s="8">
        <f>B20</f>
        <v>1000000</v>
      </c>
      <c r="G11" s="10">
        <f>QUOTIENT(F11,10)</f>
        <v>100000</v>
      </c>
      <c r="I11" s="6">
        <f>C24</f>
        <v>1</v>
      </c>
      <c r="J11" s="7">
        <f>IF($J$3-J9-J7-J5&lt;I11,$J$3-J9-J7-J5,IF($J$3&lt;I11,$J$3-J9-J7-J5,I11))</f>
        <v>1</v>
      </c>
      <c r="K11">
        <f>K9-J11</f>
        <v>37879</v>
      </c>
    </row>
    <row r="12" spans="1:11" x14ac:dyDescent="0.25">
      <c r="A12" s="6" t="s">
        <v>7</v>
      </c>
      <c r="B12" s="1"/>
      <c r="C12" s="1"/>
      <c r="D12" s="7">
        <f t="shared" si="0"/>
        <v>0</v>
      </c>
      <c r="F12" t="s">
        <v>37</v>
      </c>
      <c r="G12">
        <f>SUM(G3:G11)</f>
        <v>100121</v>
      </c>
      <c r="I12" s="6" t="s">
        <v>15</v>
      </c>
      <c r="J12" s="7" t="s">
        <v>42</v>
      </c>
    </row>
    <row r="13" spans="1:11" ht="15.75" thickBot="1" x14ac:dyDescent="0.3">
      <c r="A13" s="6" t="s">
        <v>8</v>
      </c>
      <c r="B13" s="1"/>
      <c r="C13" s="1"/>
      <c r="D13" s="7">
        <f t="shared" si="0"/>
        <v>0</v>
      </c>
      <c r="I13" s="8">
        <f>C25</f>
        <v>100000</v>
      </c>
      <c r="J13" s="10">
        <f>IF($J$3-J11-J9-J7-J5&lt;I13,$J$3-J11-J9-J7-J5,IF($J$3&lt;I13,$J$3-J11-J9-J7-J5,I13))</f>
        <v>49879</v>
      </c>
      <c r="K13">
        <f>K11-J13</f>
        <v>-12000</v>
      </c>
    </row>
    <row r="14" spans="1:11" x14ac:dyDescent="0.25">
      <c r="A14" s="6" t="s">
        <v>9</v>
      </c>
      <c r="B14" s="1"/>
      <c r="C14" s="1"/>
      <c r="D14" s="7">
        <f t="shared" si="0"/>
        <v>0</v>
      </c>
      <c r="F14" t="s">
        <v>44</v>
      </c>
      <c r="I14" t="s">
        <v>50</v>
      </c>
      <c r="J14">
        <f>SUM(D6:D10)-12000</f>
        <v>38000</v>
      </c>
      <c r="K14" t="s">
        <v>52</v>
      </c>
    </row>
    <row r="15" spans="1:11" x14ac:dyDescent="0.25">
      <c r="A15" s="6" t="s">
        <v>10</v>
      </c>
      <c r="B15" s="1"/>
      <c r="C15" s="1"/>
      <c r="D15" s="7">
        <f t="shared" si="0"/>
        <v>0</v>
      </c>
      <c r="F15" s="6" t="s">
        <v>11</v>
      </c>
      <c r="G15" s="6" t="s">
        <v>45</v>
      </c>
    </row>
    <row r="16" spans="1:11" x14ac:dyDescent="0.25">
      <c r="A16" s="6" t="s">
        <v>26</v>
      </c>
      <c r="B16" s="1">
        <v>500</v>
      </c>
      <c r="C16" s="2"/>
      <c r="D16" s="7">
        <f t="shared" si="0"/>
        <v>500</v>
      </c>
    </row>
    <row r="17" spans="1:14" x14ac:dyDescent="0.25">
      <c r="A17" s="6" t="s">
        <v>27</v>
      </c>
      <c r="B17" s="1">
        <v>200</v>
      </c>
      <c r="C17" s="2"/>
      <c r="D17" s="7">
        <f t="shared" si="0"/>
        <v>200</v>
      </c>
      <c r="F17" s="6" t="s">
        <v>12</v>
      </c>
      <c r="G17" s="6" t="s">
        <v>46</v>
      </c>
    </row>
    <row r="18" spans="1:14" x14ac:dyDescent="0.25">
      <c r="A18" s="6" t="s">
        <v>28</v>
      </c>
      <c r="B18" s="1">
        <v>500</v>
      </c>
      <c r="C18" s="2"/>
      <c r="D18" s="7">
        <f t="shared" si="0"/>
        <v>500</v>
      </c>
    </row>
    <row r="19" spans="1:14" x14ac:dyDescent="0.25">
      <c r="A19" s="6" t="s">
        <v>29</v>
      </c>
      <c r="B19" s="1">
        <v>12</v>
      </c>
      <c r="C19" s="2"/>
      <c r="D19" s="7">
        <f t="shared" si="0"/>
        <v>12</v>
      </c>
      <c r="F19" s="6" t="s">
        <v>13</v>
      </c>
      <c r="G19" s="6" t="s">
        <v>47</v>
      </c>
    </row>
    <row r="20" spans="1:14" x14ac:dyDescent="0.25">
      <c r="A20" s="6" t="s">
        <v>30</v>
      </c>
      <c r="B20" s="1">
        <v>1000000</v>
      </c>
      <c r="C20" s="2"/>
      <c r="D20" s="7">
        <f t="shared" si="0"/>
        <v>1000000</v>
      </c>
    </row>
    <row r="21" spans="1:14" x14ac:dyDescent="0.25">
      <c r="A21" s="6" t="s">
        <v>11</v>
      </c>
      <c r="B21" s="1"/>
      <c r="C21" s="1">
        <f>G3</f>
        <v>50</v>
      </c>
      <c r="D21" s="7">
        <f t="shared" si="0"/>
        <v>50</v>
      </c>
      <c r="F21" s="6" t="s">
        <v>14</v>
      </c>
      <c r="G21" s="6" t="s">
        <v>48</v>
      </c>
    </row>
    <row r="22" spans="1:14" x14ac:dyDescent="0.25">
      <c r="A22" s="6" t="s">
        <v>12</v>
      </c>
      <c r="B22" s="1"/>
      <c r="C22" s="1">
        <f>G5</f>
        <v>20</v>
      </c>
      <c r="D22" s="7">
        <f t="shared" si="0"/>
        <v>20</v>
      </c>
    </row>
    <row r="23" spans="1:14" ht="15.75" thickBot="1" x14ac:dyDescent="0.3">
      <c r="A23" s="6" t="s">
        <v>13</v>
      </c>
      <c r="B23" s="1"/>
      <c r="C23" s="1">
        <f>G7</f>
        <v>50</v>
      </c>
      <c r="D23" s="7">
        <f t="shared" si="0"/>
        <v>50</v>
      </c>
      <c r="F23" s="6" t="s">
        <v>15</v>
      </c>
      <c r="G23" s="8" t="s">
        <v>49</v>
      </c>
    </row>
    <row r="24" spans="1:14" x14ac:dyDescent="0.25">
      <c r="A24" s="6" t="s">
        <v>14</v>
      </c>
      <c r="B24" s="1"/>
      <c r="C24" s="1">
        <f>G9</f>
        <v>1</v>
      </c>
      <c r="D24" s="7">
        <f t="shared" si="0"/>
        <v>1</v>
      </c>
    </row>
    <row r="25" spans="1:14" x14ac:dyDescent="0.25">
      <c r="A25" s="6" t="s">
        <v>15</v>
      </c>
      <c r="B25" s="1"/>
      <c r="C25" s="1">
        <f>G11</f>
        <v>100000</v>
      </c>
      <c r="D25" s="7">
        <f t="shared" si="0"/>
        <v>100000</v>
      </c>
    </row>
    <row r="26" spans="1:14" x14ac:dyDescent="0.25">
      <c r="A26" s="6" t="s">
        <v>17</v>
      </c>
      <c r="B26" s="1"/>
      <c r="C26" s="1"/>
      <c r="D26" s="7">
        <f t="shared" si="0"/>
        <v>0</v>
      </c>
    </row>
    <row r="27" spans="1:14" x14ac:dyDescent="0.25">
      <c r="A27" s="6" t="s">
        <v>18</v>
      </c>
      <c r="B27" s="1"/>
      <c r="C27" s="1"/>
      <c r="D27" s="7">
        <f t="shared" si="0"/>
        <v>0</v>
      </c>
    </row>
    <row r="28" spans="1:14" x14ac:dyDescent="0.25">
      <c r="A28" s="6" t="s">
        <v>19</v>
      </c>
      <c r="B28" s="1"/>
      <c r="C28" s="1"/>
      <c r="D28" s="7">
        <f t="shared" si="0"/>
        <v>0</v>
      </c>
    </row>
    <row r="29" spans="1:14" x14ac:dyDescent="0.25">
      <c r="A29" s="6" t="s">
        <v>20</v>
      </c>
      <c r="B29" s="1"/>
      <c r="C29" s="1"/>
      <c r="D29" s="7">
        <f t="shared" si="0"/>
        <v>0</v>
      </c>
    </row>
    <row r="30" spans="1:14" ht="15.75" thickBot="1" x14ac:dyDescent="0.3">
      <c r="A30" s="8" t="s">
        <v>21</v>
      </c>
      <c r="B30" s="9"/>
      <c r="C30" s="9"/>
      <c r="D30" s="10">
        <f t="shared" si="0"/>
        <v>0</v>
      </c>
    </row>
    <row r="31" spans="1:14" x14ac:dyDescent="0.25">
      <c r="H31" t="s">
        <v>1</v>
      </c>
      <c r="I31" t="s">
        <v>2</v>
      </c>
      <c r="J31" t="s">
        <v>54</v>
      </c>
      <c r="K31" t="s">
        <v>2</v>
      </c>
      <c r="L31" t="s">
        <v>3</v>
      </c>
      <c r="M31" t="s">
        <v>2</v>
      </c>
      <c r="N31" t="s">
        <v>53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Lingots de corail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gperrot</dc:creator>
  <cp:lastModifiedBy>Gurvan PERROT</cp:lastModifiedBy>
  <dcterms:created xsi:type="dcterms:W3CDTF">2020-11-29T14:18:40Z</dcterms:created>
  <dcterms:modified xsi:type="dcterms:W3CDTF">2020-12-01T10:27:52Z</dcterms:modified>
</cp:coreProperties>
</file>