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in\EXCEL\Excel-Pratique\"/>
    </mc:Choice>
  </mc:AlternateContent>
  <bookViews>
    <workbookView xWindow="240" yWindow="12" windowWidth="19980" windowHeight="9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M12" i="1" l="1"/>
  <c r="L12" i="1"/>
  <c r="K12" i="1"/>
  <c r="J12" i="1"/>
  <c r="I12" i="1"/>
  <c r="H12" i="1"/>
  <c r="G12" i="1"/>
  <c r="F12" i="1"/>
  <c r="E12" i="1"/>
  <c r="D12" i="1"/>
  <c r="C12" i="1"/>
  <c r="M11" i="1"/>
  <c r="L11" i="1"/>
  <c r="K11" i="1"/>
  <c r="J11" i="1"/>
  <c r="I11" i="1"/>
  <c r="H11" i="1"/>
  <c r="G11" i="1"/>
  <c r="F11" i="1"/>
  <c r="E11" i="1"/>
  <c r="D11" i="1"/>
  <c r="C11" i="1"/>
  <c r="B12" i="1"/>
  <c r="B11" i="1"/>
  <c r="M10" i="1"/>
  <c r="L10" i="1"/>
  <c r="K10" i="1"/>
  <c r="J10" i="1"/>
  <c r="I10" i="1"/>
  <c r="H10" i="1"/>
  <c r="G10" i="1"/>
  <c r="F10" i="1"/>
  <c r="E10" i="1"/>
  <c r="D10" i="1"/>
  <c r="C10" i="1"/>
  <c r="M9" i="1"/>
  <c r="L9" i="1"/>
  <c r="K9" i="1"/>
  <c r="J9" i="1"/>
  <c r="I9" i="1"/>
  <c r="H9" i="1"/>
  <c r="G9" i="1"/>
  <c r="F9" i="1"/>
  <c r="E9" i="1"/>
  <c r="D9" i="1"/>
  <c r="C9" i="1"/>
  <c r="B10" i="1"/>
  <c r="B9" i="1"/>
  <c r="G42" i="1" l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E42" i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C42" i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G18" i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E18" i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C18" i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M6" i="1"/>
  <c r="M8" i="1" s="1"/>
  <c r="L6" i="1"/>
  <c r="L8" i="1" s="1"/>
  <c r="K6" i="1"/>
  <c r="K8" i="1" s="1"/>
  <c r="J6" i="1"/>
  <c r="J8" i="1" s="1"/>
  <c r="I6" i="1"/>
  <c r="I8" i="1" s="1"/>
  <c r="H6" i="1"/>
  <c r="H8" i="1" s="1"/>
  <c r="G6" i="1"/>
  <c r="G8" i="1" s="1"/>
  <c r="F6" i="1"/>
  <c r="F8" i="1" s="1"/>
  <c r="E6" i="1"/>
  <c r="E8" i="1" s="1"/>
  <c r="D6" i="1"/>
  <c r="D8" i="1" s="1"/>
  <c r="C6" i="1"/>
  <c r="C8" i="1" s="1"/>
  <c r="B6" i="1"/>
  <c r="B8" i="1" s="1"/>
  <c r="M2" i="1"/>
  <c r="L2" i="1"/>
  <c r="K2" i="1"/>
  <c r="J2" i="1"/>
  <c r="I2" i="1"/>
  <c r="H2" i="1"/>
  <c r="G2" i="1"/>
  <c r="F2" i="1"/>
  <c r="E2" i="1"/>
  <c r="D2" i="1"/>
  <c r="C2" i="1"/>
  <c r="B2" i="1"/>
  <c r="C7" i="1" l="1"/>
  <c r="E7" i="1"/>
  <c r="G7" i="1"/>
  <c r="I7" i="1"/>
  <c r="K7" i="1"/>
  <c r="M7" i="1"/>
  <c r="B7" i="1"/>
  <c r="D7" i="1"/>
  <c r="F7" i="1"/>
  <c r="H7" i="1"/>
  <c r="J7" i="1"/>
  <c r="L7" i="1"/>
</calcChain>
</file>

<file path=xl/sharedStrings.xml><?xml version="1.0" encoding="utf-8"?>
<sst xmlns="http://schemas.openxmlformats.org/spreadsheetml/2006/main" count="39" uniqueCount="30">
  <si>
    <t>Ville</t>
  </si>
  <si>
    <t>Taverne</t>
  </si>
  <si>
    <t>Musée</t>
  </si>
  <si>
    <t>Satisfaction</t>
  </si>
  <si>
    <t>Niv. Sup.</t>
  </si>
  <si>
    <t>Niv. Tav.</t>
  </si>
  <si>
    <t>Niv. Mus.+</t>
  </si>
  <si>
    <t>Bois Tav.</t>
  </si>
  <si>
    <t>Mar. Tav.</t>
  </si>
  <si>
    <t>Bois M+</t>
  </si>
  <si>
    <t>Mar. M+</t>
  </si>
  <si>
    <t>Bois</t>
  </si>
  <si>
    <t>B. cumul</t>
  </si>
  <si>
    <t>Marbre</t>
  </si>
  <si>
    <t>M. cumul</t>
  </si>
  <si>
    <t>Temps</t>
  </si>
  <si>
    <t>T. cumul</t>
  </si>
  <si>
    <t>Nom des villes</t>
  </si>
  <si>
    <t>Niveau des tavernes</t>
  </si>
  <si>
    <t>Niveau des musées</t>
  </si>
  <si>
    <t>La satisfaction "change de niveau" tous les 60. L'optimum étant de tendre vers zéro.</t>
  </si>
  <si>
    <t>Nombre de points séparant du palier suivant.</t>
  </si>
  <si>
    <t>Nombre de niveaux de musées nécessaires pour atteindre le palier.</t>
  </si>
  <si>
    <t>Nombre de niveaux de tavernes nécessaires pour atteindre le palier.</t>
  </si>
  <si>
    <t>Quantité de bois pour améliorer la taverne.</t>
  </si>
  <si>
    <t>Quantité de bois pour améliorer le musée.</t>
  </si>
  <si>
    <t>Quantité de marbre pour améliorer la taverne.</t>
  </si>
  <si>
    <t>Quantité de marbre pour améliorer le musée.</t>
  </si>
  <si>
    <t>Niveau</t>
  </si>
  <si>
    <t>si b7=y, alors b9=somme de y ligne(s) à partir de b29 (case de la colonne b correspondant la ligne dont la case de la colonne A=b3+1)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</si>
</sst>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&quot;j&quot;\ hh&quot;h&quot;\ mm&quot;'&quot;"/>
    <numFmt numFmtId="165" formatCode="h&quot;h&quot;\ mm&quot;'&quot;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0" xfId="0" applyFont="1"/>
    <xf numFmtId="0" fontId="3" fillId="0" borderId="27" xfId="0" applyFont="1" applyBorder="1" applyAlignment="1">
      <alignment horizontal="center"/>
    </xf>
    <xf numFmtId="3" fontId="3" fillId="0" borderId="28" xfId="0" applyNumberFormat="1" applyFont="1" applyBorder="1" applyAlignment="1">
      <alignment horizontal="center"/>
    </xf>
    <xf numFmtId="3" fontId="3" fillId="0" borderId="29" xfId="0" applyNumberFormat="1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2" borderId="9" xfId="0" applyFont="1" applyFill="1" applyBorder="1"/>
    <xf numFmtId="3" fontId="3" fillId="2" borderId="31" xfId="0" applyNumberFormat="1" applyFont="1" applyFill="1" applyBorder="1"/>
    <xf numFmtId="3" fontId="3" fillId="2" borderId="12" xfId="0" applyNumberFormat="1" applyFont="1" applyFill="1" applyBorder="1"/>
    <xf numFmtId="164" fontId="3" fillId="2" borderId="31" xfId="0" applyNumberFormat="1" applyFont="1" applyFill="1" applyBorder="1"/>
    <xf numFmtId="0" fontId="3" fillId="0" borderId="17" xfId="0" applyFont="1" applyBorder="1"/>
    <xf numFmtId="3" fontId="3" fillId="0" borderId="34" xfId="0" applyNumberFormat="1" applyFont="1" applyBorder="1" applyAlignment="1">
      <alignment horizontal="right"/>
    </xf>
    <xf numFmtId="3" fontId="3" fillId="0" borderId="20" xfId="0" applyNumberFormat="1" applyFont="1" applyBorder="1"/>
    <xf numFmtId="164" fontId="3" fillId="0" borderId="34" xfId="0" applyNumberFormat="1" applyFont="1" applyBorder="1" applyAlignment="1">
      <alignment horizontal="right"/>
    </xf>
    <xf numFmtId="0" fontId="4" fillId="3" borderId="9" xfId="0" applyFont="1" applyFill="1" applyBorder="1"/>
    <xf numFmtId="3" fontId="4" fillId="3" borderId="31" xfId="0" applyNumberFormat="1" applyFont="1" applyFill="1" applyBorder="1"/>
    <xf numFmtId="3" fontId="4" fillId="3" borderId="12" xfId="0" applyNumberFormat="1" applyFont="1" applyFill="1" applyBorder="1"/>
    <xf numFmtId="164" fontId="4" fillId="3" borderId="31" xfId="0" applyNumberFormat="1" applyFont="1" applyFill="1" applyBorder="1"/>
    <xf numFmtId="0" fontId="3" fillId="0" borderId="9" xfId="0" applyFont="1" applyBorder="1"/>
    <xf numFmtId="3" fontId="3" fillId="0" borderId="31" xfId="0" applyNumberFormat="1" applyFont="1" applyBorder="1"/>
    <xf numFmtId="3" fontId="3" fillId="0" borderId="12" xfId="0" applyNumberFormat="1" applyFont="1" applyBorder="1"/>
    <xf numFmtId="164" fontId="3" fillId="0" borderId="31" xfId="0" applyNumberFormat="1" applyFont="1" applyBorder="1"/>
    <xf numFmtId="0" fontId="3" fillId="0" borderId="37" xfId="0" applyFont="1" applyFill="1" applyBorder="1"/>
    <xf numFmtId="0" fontId="3" fillId="0" borderId="13" xfId="0" applyFont="1" applyBorder="1"/>
    <xf numFmtId="3" fontId="3" fillId="0" borderId="38" xfId="0" applyNumberFormat="1" applyFont="1" applyBorder="1"/>
    <xf numFmtId="3" fontId="3" fillId="0" borderId="16" xfId="0" applyNumberFormat="1" applyFont="1" applyBorder="1"/>
    <xf numFmtId="164" fontId="3" fillId="0" borderId="38" xfId="0" applyNumberFormat="1" applyFont="1" applyBorder="1"/>
    <xf numFmtId="0" fontId="3" fillId="2" borderId="5" xfId="0" applyFont="1" applyFill="1" applyBorder="1"/>
    <xf numFmtId="3" fontId="3" fillId="2" borderId="39" xfId="0" applyNumberFormat="1" applyFont="1" applyFill="1" applyBorder="1"/>
    <xf numFmtId="3" fontId="3" fillId="2" borderId="8" xfId="0" applyNumberFormat="1" applyFont="1" applyFill="1" applyBorder="1"/>
    <xf numFmtId="164" fontId="3" fillId="2" borderId="39" xfId="0" applyNumberFormat="1" applyFont="1" applyFill="1" applyBorder="1"/>
    <xf numFmtId="0" fontId="3" fillId="0" borderId="9" xfId="0" applyFont="1" applyFill="1" applyBorder="1"/>
    <xf numFmtId="3" fontId="3" fillId="0" borderId="31" xfId="0" applyNumberFormat="1" applyFont="1" applyFill="1" applyBorder="1"/>
    <xf numFmtId="3" fontId="3" fillId="0" borderId="12" xfId="0" applyNumberFormat="1" applyFont="1" applyFill="1" applyBorder="1"/>
    <xf numFmtId="164" fontId="3" fillId="0" borderId="31" xfId="0" applyNumberFormat="1" applyFont="1" applyFill="1" applyBorder="1"/>
    <xf numFmtId="0" fontId="0" fillId="0" borderId="0" xfId="0" applyFont="1" applyFill="1"/>
    <xf numFmtId="0" fontId="5" fillId="0" borderId="0" xfId="0" applyFont="1"/>
    <xf numFmtId="0" fontId="0" fillId="0" borderId="1" xfId="0" applyFont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Font="1" applyBorder="1"/>
    <xf numFmtId="0" fontId="0" fillId="0" borderId="8" xfId="0" applyFont="1" applyBorder="1"/>
    <xf numFmtId="0" fontId="0" fillId="0" borderId="9" xfId="0" applyFont="1" applyBorder="1"/>
    <xf numFmtId="0" fontId="0" fillId="0" borderId="11" xfId="0" applyFont="1" applyBorder="1"/>
    <xf numFmtId="0" fontId="0" fillId="0" borderId="12" xfId="0" applyFont="1" applyBorder="1"/>
    <xf numFmtId="0" fontId="0" fillId="0" borderId="13" xfId="0" applyFont="1" applyBorder="1"/>
    <xf numFmtId="0" fontId="0" fillId="0" borderId="14" xfId="0" applyFont="1" applyBorder="1"/>
    <xf numFmtId="0" fontId="0" fillId="0" borderId="15" xfId="0" applyFont="1" applyBorder="1"/>
    <xf numFmtId="0" fontId="0" fillId="0" borderId="16" xfId="0" applyFont="1" applyBorder="1"/>
    <xf numFmtId="3" fontId="0" fillId="0" borderId="7" xfId="0" applyNumberFormat="1" applyFont="1" applyBorder="1"/>
    <xf numFmtId="3" fontId="0" fillId="0" borderId="15" xfId="0" applyNumberFormat="1" applyFont="1" applyBorder="1"/>
    <xf numFmtId="3" fontId="5" fillId="0" borderId="7" xfId="0" applyNumberFormat="1" applyFont="1" applyBorder="1"/>
    <xf numFmtId="3" fontId="5" fillId="0" borderId="8" xfId="0" applyNumberFormat="1" applyFont="1" applyBorder="1"/>
    <xf numFmtId="3" fontId="5" fillId="0" borderId="15" xfId="0" applyNumberFormat="1" applyFont="1" applyBorder="1"/>
    <xf numFmtId="3" fontId="5" fillId="0" borderId="16" xfId="0" applyNumberFormat="1" applyFont="1" applyBorder="1"/>
    <xf numFmtId="0" fontId="5" fillId="0" borderId="17" xfId="0" applyFont="1" applyBorder="1"/>
    <xf numFmtId="3" fontId="5" fillId="0" borderId="19" xfId="0" applyNumberFormat="1" applyFont="1" applyBorder="1"/>
    <xf numFmtId="3" fontId="5" fillId="0" borderId="20" xfId="0" applyNumberFormat="1" applyFont="1" applyBorder="1"/>
    <xf numFmtId="0" fontId="5" fillId="0" borderId="13" xfId="0" applyFont="1" applyBorder="1"/>
    <xf numFmtId="164" fontId="3" fillId="0" borderId="11" xfId="0" applyNumberFormat="1" applyFont="1" applyBorder="1" applyAlignment="1">
      <alignment horizontal="right"/>
    </xf>
    <xf numFmtId="164" fontId="3" fillId="0" borderId="12" xfId="0" applyNumberFormat="1" applyFont="1" applyBorder="1" applyAlignment="1">
      <alignment horizontal="right"/>
    </xf>
    <xf numFmtId="164" fontId="3" fillId="0" borderId="15" xfId="0" applyNumberFormat="1" applyFont="1" applyBorder="1" applyAlignment="1">
      <alignment horizontal="right"/>
    </xf>
    <xf numFmtId="164" fontId="3" fillId="0" borderId="16" xfId="0" applyNumberFormat="1" applyFont="1" applyBorder="1" applyAlignment="1">
      <alignment horizontal="right"/>
    </xf>
    <xf numFmtId="0" fontId="0" fillId="4" borderId="21" xfId="0" applyFill="1" applyBorder="1" applyAlignment="1">
      <alignment horizontal="center" wrapText="1"/>
    </xf>
    <xf numFmtId="0" fontId="0" fillId="4" borderId="22" xfId="0" applyFill="1" applyBorder="1" applyAlignment="1">
      <alignment horizontal="center" wrapText="1"/>
    </xf>
    <xf numFmtId="0" fontId="0" fillId="4" borderId="23" xfId="0" applyFill="1" applyBorder="1" applyAlignment="1">
      <alignment horizontal="center" wrapText="1"/>
    </xf>
    <xf numFmtId="0" fontId="0" fillId="4" borderId="40" xfId="0" applyFill="1" applyBorder="1" applyAlignment="1">
      <alignment horizontal="center" wrapText="1"/>
    </xf>
    <xf numFmtId="0" fontId="0" fillId="4" borderId="0" xfId="0" applyFill="1" applyBorder="1" applyAlignment="1">
      <alignment horizontal="center" wrapText="1"/>
    </xf>
    <xf numFmtId="0" fontId="0" fillId="4" borderId="26" xfId="0" applyFill="1" applyBorder="1" applyAlignment="1">
      <alignment horizontal="center" wrapText="1"/>
    </xf>
    <xf numFmtId="0" fontId="0" fillId="4" borderId="24" xfId="0" applyFill="1" applyBorder="1" applyAlignment="1">
      <alignment horizontal="center" wrapText="1"/>
    </xf>
    <xf numFmtId="0" fontId="0" fillId="4" borderId="25" xfId="0" applyFill="1" applyBorder="1" applyAlignment="1">
      <alignment horizontal="center" wrapText="1"/>
    </xf>
    <xf numFmtId="0" fontId="0" fillId="4" borderId="41" xfId="0" applyFill="1" applyBorder="1" applyAlignment="1">
      <alignment horizontal="center" wrapText="1"/>
    </xf>
    <xf numFmtId="165" fontId="3" fillId="2" borderId="11" xfId="0" applyNumberFormat="1" applyFont="1" applyFill="1" applyBorder="1" applyAlignment="1">
      <alignment horizontal="right"/>
    </xf>
    <xf numFmtId="165" fontId="3" fillId="2" borderId="12" xfId="0" applyNumberFormat="1" applyFont="1" applyFill="1" applyBorder="1" applyAlignment="1">
      <alignment horizontal="right"/>
    </xf>
    <xf numFmtId="164" fontId="3" fillId="2" borderId="11" xfId="0" applyNumberFormat="1" applyFont="1" applyFill="1" applyBorder="1" applyAlignment="1">
      <alignment horizontal="right"/>
    </xf>
    <xf numFmtId="164" fontId="3" fillId="2" borderId="12" xfId="0" applyNumberFormat="1" applyFont="1" applyFill="1" applyBorder="1" applyAlignment="1">
      <alignment horizontal="right"/>
    </xf>
    <xf numFmtId="164" fontId="3" fillId="0" borderId="11" xfId="0" applyNumberFormat="1" applyFont="1" applyFill="1" applyBorder="1" applyAlignment="1">
      <alignment horizontal="right"/>
    </xf>
    <xf numFmtId="164" fontId="3" fillId="0" borderId="12" xfId="0" applyNumberFormat="1" applyFont="1" applyFill="1" applyBorder="1" applyAlignment="1">
      <alignment horizontal="right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5" fontId="3" fillId="2" borderId="7" xfId="0" applyNumberFormat="1" applyFont="1" applyFill="1" applyBorder="1" applyAlignment="1">
      <alignment horizontal="right"/>
    </xf>
    <xf numFmtId="165" fontId="3" fillId="2" borderId="8" xfId="0" applyNumberFormat="1" applyFont="1" applyFill="1" applyBorder="1" applyAlignment="1">
      <alignment horizontal="right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164" fontId="3" fillId="0" borderId="35" xfId="0" applyNumberFormat="1" applyFont="1" applyBorder="1" applyAlignment="1">
      <alignment horizontal="right"/>
    </xf>
    <xf numFmtId="164" fontId="3" fillId="0" borderId="36" xfId="0" applyNumberFormat="1" applyFont="1" applyBorder="1" applyAlignment="1">
      <alignment horizontal="right"/>
    </xf>
    <xf numFmtId="164" fontId="3" fillId="2" borderId="32" xfId="0" applyNumberFormat="1" applyFont="1" applyFill="1" applyBorder="1" applyAlignment="1">
      <alignment horizontal="right"/>
    </xf>
    <xf numFmtId="164" fontId="3" fillId="2" borderId="33" xfId="0" applyNumberFormat="1" applyFont="1" applyFill="1" applyBorder="1" applyAlignment="1">
      <alignment horizontal="right"/>
    </xf>
    <xf numFmtId="164" fontId="4" fillId="3" borderId="35" xfId="0" applyNumberFormat="1" applyFont="1" applyFill="1" applyBorder="1" applyAlignment="1">
      <alignment horizontal="right"/>
    </xf>
    <xf numFmtId="164" fontId="4" fillId="3" borderId="36" xfId="0" applyNumberFormat="1" applyFont="1" applyFill="1" applyBorder="1" applyAlignment="1">
      <alignment horizontal="right"/>
    </xf>
    <xf numFmtId="0" fontId="0" fillId="5" borderId="6" xfId="0" applyFont="1" applyFill="1" applyBorder="1"/>
    <xf numFmtId="0" fontId="0" fillId="5" borderId="10" xfId="0" applyFont="1" applyFill="1" applyBorder="1"/>
    <xf numFmtId="3" fontId="5" fillId="5" borderId="6" xfId="0" applyNumberFormat="1" applyFont="1" applyFill="1" applyBorder="1"/>
    <xf numFmtId="3" fontId="5" fillId="5" borderId="14" xfId="0" applyNumberFormat="1" applyFont="1" applyFill="1" applyBorder="1"/>
    <xf numFmtId="0" fontId="0" fillId="6" borderId="10" xfId="0" applyFont="1" applyFill="1" applyBorder="1"/>
    <xf numFmtId="0" fontId="0" fillId="6" borderId="14" xfId="0" applyFont="1" applyFill="1" applyBorder="1"/>
    <xf numFmtId="3" fontId="5" fillId="6" borderId="18" xfId="0" applyNumberFormat="1" applyFont="1" applyFill="1" applyBorder="1"/>
    <xf numFmtId="3" fontId="5" fillId="6" borderId="14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karia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Îles"/>
      <sheetName val="Y|Pal."/>
      <sheetName val="Satis."/>
      <sheetName val="Bât."/>
      <sheetName val="Kraš"/>
      <sheetName val="CtY"/>
      <sheetName val="Notes"/>
      <sheetName val="S-Rech."/>
      <sheetName val="Mines"/>
      <sheetName val="Clt"/>
      <sheetName val="Port"/>
      <sheetName val="Sim."/>
      <sheetName val="Murs"/>
      <sheetName val="Top15"/>
      <sheetName val="Graph."/>
      <sheetName val="MW"/>
      <sheetName val="Pillages"/>
      <sheetName val="Espions"/>
      <sheetName val="Palais"/>
      <sheetName val="Sim2"/>
      <sheetName val="Feuil2"/>
    </sheetNames>
    <sheetDataSet>
      <sheetData sheetId="0">
        <row r="1">
          <cell r="C1" t="str">
            <v>Haj.</v>
          </cell>
          <cell r="D1" t="str">
            <v>Kam.</v>
          </cell>
          <cell r="E1" t="str">
            <v>Ste.</v>
          </cell>
          <cell r="F1" t="str">
            <v>Koz.</v>
          </cell>
          <cell r="G1" t="str">
            <v>Rog.</v>
          </cell>
          <cell r="H1" t="str">
            <v>Ska.</v>
          </cell>
          <cell r="I1" t="str">
            <v>Ter.</v>
          </cell>
          <cell r="J1" t="str">
            <v>Hal.</v>
          </cell>
          <cell r="K1" t="str">
            <v>Pes.</v>
          </cell>
          <cell r="L1" t="str">
            <v>Tra.</v>
          </cell>
          <cell r="M1" t="str">
            <v>Vip.</v>
          </cell>
          <cell r="N1" t="str">
            <v>Raz.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 refreshError="1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workbookViewId="0">
      <selection activeCell="B11" sqref="B11"/>
    </sheetView>
  </sheetViews>
  <sheetFormatPr baseColWidth="10" defaultRowHeight="14.4" x14ac:dyDescent="0.3"/>
  <cols>
    <col min="1" max="1" width="10.6640625" bestFit="1" customWidth="1"/>
    <col min="2" max="2" width="9.109375" bestFit="1" customWidth="1"/>
    <col min="3" max="3" width="8.88671875" bestFit="1" customWidth="1"/>
    <col min="4" max="8" width="9.109375" bestFit="1" customWidth="1"/>
    <col min="9" max="9" width="7.5546875" bestFit="1" customWidth="1"/>
    <col min="10" max="11" width="8.88671875" bestFit="1" customWidth="1"/>
    <col min="12" max="13" width="9.109375" bestFit="1" customWidth="1"/>
  </cols>
  <sheetData>
    <row r="1" spans="1:14" ht="15" thickBot="1" x14ac:dyDescent="0.35"/>
    <row r="2" spans="1:14" ht="15" thickBot="1" x14ac:dyDescent="0.35">
      <c r="A2" s="37" t="s">
        <v>0</v>
      </c>
      <c r="B2" s="38" t="str">
        <f>[1]Îles!C1</f>
        <v>Haj.</v>
      </c>
      <c r="C2" s="39" t="str">
        <f>[1]Îles!D1</f>
        <v>Kam.</v>
      </c>
      <c r="D2" s="39" t="str">
        <f>[1]Îles!E1</f>
        <v>Ste.</v>
      </c>
      <c r="E2" s="39" t="str">
        <f>[1]Îles!F1</f>
        <v>Koz.</v>
      </c>
      <c r="F2" s="39" t="str">
        <f>[1]Îles!G1</f>
        <v>Rog.</v>
      </c>
      <c r="G2" s="39" t="str">
        <f>[1]Îles!H1</f>
        <v>Ska.</v>
      </c>
      <c r="H2" s="39" t="str">
        <f>[1]Îles!I1</f>
        <v>Ter.</v>
      </c>
      <c r="I2" s="39" t="str">
        <f>[1]Îles!J1</f>
        <v>Hal.</v>
      </c>
      <c r="J2" s="39" t="str">
        <f>[1]Îles!K1</f>
        <v>Pes.</v>
      </c>
      <c r="K2" s="39" t="str">
        <f>[1]Îles!L1</f>
        <v>Tra.</v>
      </c>
      <c r="L2" s="39" t="str">
        <f>[1]Îles!M1</f>
        <v>Vip.</v>
      </c>
      <c r="M2" s="40" t="str">
        <f>[1]Îles!N1</f>
        <v>Raz.</v>
      </c>
      <c r="N2" t="s">
        <v>17</v>
      </c>
    </row>
    <row r="3" spans="1:14" x14ac:dyDescent="0.3">
      <c r="A3" s="41" t="s">
        <v>1</v>
      </c>
      <c r="B3" s="98">
        <v>33</v>
      </c>
      <c r="C3" s="43">
        <v>31</v>
      </c>
      <c r="D3" s="43">
        <v>34</v>
      </c>
      <c r="E3" s="43">
        <v>33</v>
      </c>
      <c r="F3" s="43">
        <v>33</v>
      </c>
      <c r="G3" s="43">
        <v>36</v>
      </c>
      <c r="H3" s="43">
        <v>33</v>
      </c>
      <c r="I3" s="43">
        <v>32</v>
      </c>
      <c r="J3" s="43">
        <v>36</v>
      </c>
      <c r="K3" s="43">
        <v>33</v>
      </c>
      <c r="L3" s="43">
        <v>34</v>
      </c>
      <c r="M3" s="44">
        <v>34</v>
      </c>
      <c r="N3" t="s">
        <v>18</v>
      </c>
    </row>
    <row r="4" spans="1:14" x14ac:dyDescent="0.3">
      <c r="A4" s="45" t="s">
        <v>2</v>
      </c>
      <c r="B4" s="102">
        <v>16</v>
      </c>
      <c r="C4" s="46">
        <v>17</v>
      </c>
      <c r="D4" s="46">
        <v>16</v>
      </c>
      <c r="E4" s="46">
        <v>16</v>
      </c>
      <c r="F4" s="46">
        <v>16</v>
      </c>
      <c r="G4" s="46">
        <v>16</v>
      </c>
      <c r="H4" s="46">
        <v>16</v>
      </c>
      <c r="I4" s="46">
        <v>16</v>
      </c>
      <c r="J4" s="46">
        <v>16</v>
      </c>
      <c r="K4" s="46">
        <v>16</v>
      </c>
      <c r="L4" s="46">
        <v>16</v>
      </c>
      <c r="M4" s="47">
        <v>16</v>
      </c>
      <c r="N4" t="s">
        <v>19</v>
      </c>
    </row>
    <row r="5" spans="1:14" ht="15" thickBot="1" x14ac:dyDescent="0.35">
      <c r="A5" s="48" t="s">
        <v>3</v>
      </c>
      <c r="B5" s="49">
        <v>16</v>
      </c>
      <c r="C5" s="50">
        <v>2</v>
      </c>
      <c r="D5" s="50">
        <v>28</v>
      </c>
      <c r="E5" s="50">
        <v>16</v>
      </c>
      <c r="F5" s="50">
        <v>16</v>
      </c>
      <c r="G5" s="50">
        <v>18</v>
      </c>
      <c r="H5" s="50">
        <v>0</v>
      </c>
      <c r="I5" s="50">
        <v>40</v>
      </c>
      <c r="J5" s="50">
        <v>6</v>
      </c>
      <c r="K5" s="50">
        <v>0</v>
      </c>
      <c r="L5" s="50">
        <v>28</v>
      </c>
      <c r="M5" s="51">
        <v>28</v>
      </c>
      <c r="N5" t="s">
        <v>20</v>
      </c>
    </row>
    <row r="6" spans="1:14" x14ac:dyDescent="0.3">
      <c r="A6" s="41" t="s">
        <v>4</v>
      </c>
      <c r="B6" s="42">
        <f>60-B5</f>
        <v>44</v>
      </c>
      <c r="C6" s="43">
        <f t="shared" ref="C6:M6" si="0">60-C5</f>
        <v>58</v>
      </c>
      <c r="D6" s="43">
        <f t="shared" si="0"/>
        <v>32</v>
      </c>
      <c r="E6" s="43">
        <f t="shared" si="0"/>
        <v>44</v>
      </c>
      <c r="F6" s="43">
        <f t="shared" si="0"/>
        <v>44</v>
      </c>
      <c r="G6" s="43">
        <f t="shared" si="0"/>
        <v>42</v>
      </c>
      <c r="H6" s="43">
        <f t="shared" si="0"/>
        <v>60</v>
      </c>
      <c r="I6" s="43">
        <f t="shared" si="0"/>
        <v>20</v>
      </c>
      <c r="J6" s="43">
        <f t="shared" si="0"/>
        <v>54</v>
      </c>
      <c r="K6" s="43">
        <f t="shared" si="0"/>
        <v>60</v>
      </c>
      <c r="L6" s="43">
        <f t="shared" si="0"/>
        <v>32</v>
      </c>
      <c r="M6" s="44">
        <f t="shared" si="0"/>
        <v>32</v>
      </c>
      <c r="N6" t="s">
        <v>21</v>
      </c>
    </row>
    <row r="7" spans="1:14" x14ac:dyDescent="0.3">
      <c r="A7" s="45" t="s">
        <v>5</v>
      </c>
      <c r="B7" s="99">
        <f>ROUNDUP(B6/12,0)</f>
        <v>4</v>
      </c>
      <c r="C7" s="46">
        <f t="shared" ref="C7:M7" si="1">ROUNDUP(C6/12,0)</f>
        <v>5</v>
      </c>
      <c r="D7" s="46">
        <f t="shared" si="1"/>
        <v>3</v>
      </c>
      <c r="E7" s="46">
        <f t="shared" si="1"/>
        <v>4</v>
      </c>
      <c r="F7" s="46">
        <f t="shared" si="1"/>
        <v>4</v>
      </c>
      <c r="G7" s="46">
        <f t="shared" si="1"/>
        <v>4</v>
      </c>
      <c r="H7" s="46">
        <f t="shared" si="1"/>
        <v>5</v>
      </c>
      <c r="I7" s="46">
        <f t="shared" si="1"/>
        <v>2</v>
      </c>
      <c r="J7" s="46">
        <f t="shared" si="1"/>
        <v>5</v>
      </c>
      <c r="K7" s="46">
        <f t="shared" si="1"/>
        <v>5</v>
      </c>
      <c r="L7" s="46">
        <f t="shared" si="1"/>
        <v>3</v>
      </c>
      <c r="M7" s="47">
        <f t="shared" si="1"/>
        <v>3</v>
      </c>
      <c r="N7" t="s">
        <v>23</v>
      </c>
    </row>
    <row r="8" spans="1:14" ht="15" thickBot="1" x14ac:dyDescent="0.35">
      <c r="A8" s="48" t="s">
        <v>6</v>
      </c>
      <c r="B8" s="103">
        <f t="shared" ref="B8:M8" si="2">ROUNDUP(B6/70,0)</f>
        <v>1</v>
      </c>
      <c r="C8" s="50">
        <f t="shared" si="2"/>
        <v>1</v>
      </c>
      <c r="D8" s="50">
        <f t="shared" si="2"/>
        <v>1</v>
      </c>
      <c r="E8" s="50">
        <f t="shared" si="2"/>
        <v>1</v>
      </c>
      <c r="F8" s="50">
        <f t="shared" si="2"/>
        <v>1</v>
      </c>
      <c r="G8" s="50">
        <f t="shared" si="2"/>
        <v>1</v>
      </c>
      <c r="H8" s="50">
        <f t="shared" si="2"/>
        <v>1</v>
      </c>
      <c r="I8" s="50">
        <f t="shared" si="2"/>
        <v>1</v>
      </c>
      <c r="J8" s="50">
        <f t="shared" si="2"/>
        <v>1</v>
      </c>
      <c r="K8" s="50">
        <f t="shared" si="2"/>
        <v>1</v>
      </c>
      <c r="L8" s="50">
        <f t="shared" si="2"/>
        <v>1</v>
      </c>
      <c r="M8" s="51">
        <f t="shared" si="2"/>
        <v>1</v>
      </c>
      <c r="N8" t="s">
        <v>22</v>
      </c>
    </row>
    <row r="9" spans="1:14" x14ac:dyDescent="0.3">
      <c r="A9" s="41" t="s">
        <v>7</v>
      </c>
      <c r="B9" s="100">
        <f ca="1">SUM(OFFSET($A$25,MATCH(B$3+1,$A$25:$A$37,0)-1,MATCH(CHOOSE(MATCH(LEFT($A9,4),{"Bois";"Mar."},0),"Bois","Marbre"),$A$16:$H$16)-1,B$7))</f>
        <v>718028</v>
      </c>
      <c r="C9" s="52">
        <f ca="1">SUM(OFFSET($A$25,MATCH(C$3+1,$A$25:$A$37,0)-1,MATCH(CHOOSE(MATCH(LEFT($A9,4),{"Bois";"Mar."},0),"Bois","Marbre"),$A$16:$H$16)-1,C$7))</f>
        <v>690933</v>
      </c>
      <c r="D9" s="52">
        <f ca="1">SUM(OFFSET($A$25,MATCH(D$3+1,$A$25:$A$37,0)-1,MATCH(CHOOSE(MATCH(LEFT($A9,4),{"Bois";"Mar."},0),"Bois","Marbre"),$A$16:$H$16)-1,D$7))</f>
        <v>584336</v>
      </c>
      <c r="E9" s="54">
        <f ca="1">SUM(OFFSET($A$25,MATCH(E$3+1,$A$25:$A$37,0)-1,MATCH(CHOOSE(MATCH(LEFT($A9,4),{"Bois";"Mar."},0),"Bois","Marbre"),$A$16:$H$16)-1,E$7))</f>
        <v>718028</v>
      </c>
      <c r="F9" s="54">
        <f ca="1">SUM(OFFSET($A$25,MATCH(F$3+1,$A$25:$A$37,0)-1,MATCH(CHOOSE(MATCH(LEFT($A9,4),{"Bois";"Mar."},0),"Bois","Marbre"),$A$16:$H$16)-1,F$7))</f>
        <v>718028</v>
      </c>
      <c r="G9" s="52">
        <f ca="1">SUM(OFFSET($A$25,MATCH(G$3+1,$A$25:$A$37,0)-1,MATCH(CHOOSE(MATCH(LEFT($A9,4),{"Bois";"Mar."},0),"Bois","Marbre"),$A$16:$H$16)-1,G$7))</f>
        <v>1241545</v>
      </c>
      <c r="H9" s="54">
        <f ca="1">SUM(OFFSET($A$25,MATCH(H$3+1,$A$25:$A$37,0)-1,MATCH(CHOOSE(MATCH(LEFT($A9,4),{"Bois";"Mar."},0),"Bois","Marbre"),$A$16:$H$16)-1,H$7))</f>
        <v>995543</v>
      </c>
      <c r="I9" s="52">
        <f ca="1">SUM(OFFSET($A$25,MATCH(I$3+1,$A$25:$A$37,0)-1,MATCH(CHOOSE(MATCH(LEFT($A9,4),{"Bois";"Mar."},0),"Bois","Marbre"),$A$16:$H$16)-1,I$7))</f>
        <v>245056</v>
      </c>
      <c r="J9" s="52">
        <f ca="1">SUM(OFFSET($A$25,MATCH(J$3+1,$A$25:$A$37,0)-1,MATCH(CHOOSE(MATCH(LEFT($A9,4),{"Bois";"Mar."},0),"Bois","Marbre"),$A$16:$H$16)-1,J$7))</f>
        <v>1721288</v>
      </c>
      <c r="K9" s="52">
        <f ca="1">SUM(OFFSET($A$25,MATCH(K$3+1,$A$25:$A$37,0)-1,MATCH(CHOOSE(MATCH(LEFT($A9,4),{"Bois";"Mar."},0),"Bois","Marbre"),$A$16:$H$16)-1,K$7))</f>
        <v>995543</v>
      </c>
      <c r="L9" s="52">
        <f ca="1">SUM(OFFSET($A$25,MATCH(L$3+1,$A$25:$A$37,0)-1,MATCH(CHOOSE(MATCH(LEFT($A9,4),{"Bois";"Mar."},0),"Bois","Marbre"),$A$16:$H$16)-1,L$7))</f>
        <v>584336</v>
      </c>
      <c r="M9" s="55">
        <f ca="1">SUM(OFFSET($A$25,MATCH(M$3+1,$A$25:$A$37,0)-1,MATCH(CHOOSE(MATCH(LEFT($A9,4),{"Bois";"Mar."},0),"Bois","Marbre"),$A$16:$H$16)-1,M$7))</f>
        <v>584336</v>
      </c>
      <c r="N9" t="s">
        <v>24</v>
      </c>
    </row>
    <row r="10" spans="1:14" ht="15" thickBot="1" x14ac:dyDescent="0.35">
      <c r="A10" s="48" t="s">
        <v>8</v>
      </c>
      <c r="B10" s="101">
        <f ca="1">SUM(OFFSET($A$25,MATCH(B$3+1,$A$25:$A$37,0)-1,MATCH(CHOOSE(MATCH(LEFT($A10,4),{"Bois";"Mar."},0),"Bois","Marbre"),$A$16:$H$16)-1,B$7))</f>
        <v>819314</v>
      </c>
      <c r="C10" s="53">
        <f ca="1">SUM(OFFSET($A$25,MATCH(C$3+1,$A$25:$A$37,0)-1,MATCH(CHOOSE(MATCH(LEFT($A10,4),{"Bois";"Mar."},0),"Bois","Marbre"),$A$16:$H$16)-1,C$7))</f>
        <v>708600</v>
      </c>
      <c r="D10" s="53">
        <f ca="1">SUM(OFFSET($A$25,MATCH(D$3+1,$A$25:$A$37,0)-1,MATCH(CHOOSE(MATCH(LEFT($A10,4),{"Bois";"Mar."},0),"Bois","Marbre"),$A$16:$H$16)-1,D$7))</f>
        <v>686889</v>
      </c>
      <c r="E10" s="56">
        <f ca="1">SUM(OFFSET($A$25,MATCH(E$3+1,$A$25:$A$37,0)-1,MATCH(CHOOSE(MATCH(LEFT($A10,4),{"Bois";"Mar."},0),"Bois","Marbre"),$A$16:$H$16)-1,E$7))</f>
        <v>819314</v>
      </c>
      <c r="F10" s="56">
        <f ca="1">SUM(OFFSET($A$25,MATCH(F$3+1,$A$25:$A$37,0)-1,MATCH(CHOOSE(MATCH(LEFT($A10,4),{"Bois";"Mar."},0),"Bois","Marbre"),$A$16:$H$16)-1,F$7))</f>
        <v>819314</v>
      </c>
      <c r="G10" s="53">
        <f ca="1">SUM(OFFSET($A$25,MATCH(G$3+1,$A$25:$A$37,0)-1,MATCH(CHOOSE(MATCH(LEFT($A10,4),{"Bois";"Mar."},0),"Bois","Marbre"),$A$16:$H$16)-1,G$7))</f>
        <v>1800032</v>
      </c>
      <c r="H10" s="56">
        <f ca="1">SUM(OFFSET($A$25,MATCH(H$3+1,$A$25:$A$37,0)-1,MATCH(CHOOSE(MATCH(LEFT($A10,4),{"Bois";"Mar."},0),"Bois","Marbre"),$A$16:$H$16)-1,H$7))</f>
        <v>1197533</v>
      </c>
      <c r="I10" s="53">
        <f ca="1">SUM(OFFSET($A$25,MATCH(I$3+1,$A$25:$A$37,0)-1,MATCH(CHOOSE(MATCH(LEFT($A10,4),{"Bois";"Mar."},0),"Bois","Marbre"),$A$16:$H$16)-1,I$7))</f>
        <v>234291</v>
      </c>
      <c r="J10" s="53">
        <f ca="1">SUM(OFFSET($A$25,MATCH(J$3+1,$A$25:$A$37,0)-1,MATCH(CHOOSE(MATCH(LEFT($A10,4),{"Bois";"Mar."},0),"Bois","Marbre"),$A$16:$H$16)-1,J$7))</f>
        <v>2630979</v>
      </c>
      <c r="K10" s="53">
        <f ca="1">SUM(OFFSET($A$25,MATCH(K$3+1,$A$25:$A$37,0)-1,MATCH(CHOOSE(MATCH(LEFT($A10,4),{"Bois";"Mar."},0),"Bois","Marbre"),$A$16:$H$16)-1,K$7))</f>
        <v>1197533</v>
      </c>
      <c r="L10" s="53">
        <f ca="1">SUM(OFFSET($A$25,MATCH(L$3+1,$A$25:$A$37,0)-1,MATCH(CHOOSE(MATCH(LEFT($A10,4),{"Bois";"Mar."},0),"Bois","Marbre"),$A$16:$H$16)-1,L$7))</f>
        <v>686889</v>
      </c>
      <c r="M10" s="57">
        <f ca="1">SUM(OFFSET($A$25,MATCH(M$3+1,$A$25:$A$37,0)-1,MATCH(CHOOSE(MATCH(LEFT($A10,4),{"Bois";"Mar."},0),"Bois","Marbre"),$A$16:$H$16)-1,M$7))</f>
        <v>686889</v>
      </c>
      <c r="N10" t="s">
        <v>26</v>
      </c>
    </row>
    <row r="11" spans="1:14" s="1" customFormat="1" x14ac:dyDescent="0.3">
      <c r="A11" s="58" t="s">
        <v>9</v>
      </c>
      <c r="B11" s="104">
        <f ca="1">SUM(OFFSET($A$46,MATCH(B$4+1,$A$46:$A$61,0)-1,MATCH(CHOOSE(MATCH(LEFT($A11,4),{"Bois";"Mar."},0),"Bois","Marbre"),$A$41:$H$41)-1,B$8))</f>
        <v>620071</v>
      </c>
      <c r="C11" s="59">
        <f ca="1">SUM(OFFSET($A$46,MATCH(C$4+1,$A$46:$A$61,0)-1,MATCH(CHOOSE(MATCH(LEFT($A11,4),{"Bois";"Mar."},0),"Bois","Marbre"),$A$41:$H$41)-1,C$8))</f>
        <v>930429</v>
      </c>
      <c r="D11" s="59">
        <f ca="1">SUM(OFFSET($A$46,MATCH(D$4+1,$A$46:$A$61,0)-1,MATCH(CHOOSE(MATCH(LEFT($A11,4),{"Bois";"Mar."},0),"Bois","Marbre"),$A$41:$H$41)-1,D$8))</f>
        <v>620071</v>
      </c>
      <c r="E11" s="59">
        <f ca="1">SUM(OFFSET($A$46,MATCH(E$4+1,$A$46:$A$61,0)-1,MATCH(CHOOSE(MATCH(LEFT($A11,4),{"Bois";"Mar."},0),"Bois","Marbre"),$A$41:$H$41)-1,E$8))</f>
        <v>620071</v>
      </c>
      <c r="F11" s="59">
        <f ca="1">SUM(OFFSET($A$46,MATCH(F$4+1,$A$46:$A$61,0)-1,MATCH(CHOOSE(MATCH(LEFT($A11,4),{"Bois";"Mar."},0),"Bois","Marbre"),$A$41:$H$41)-1,F$8))</f>
        <v>620071</v>
      </c>
      <c r="G11" s="59">
        <f ca="1">SUM(OFFSET($A$46,MATCH(G$4+1,$A$46:$A$61,0)-1,MATCH(CHOOSE(MATCH(LEFT($A11,4),{"Bois";"Mar."},0),"Bois","Marbre"),$A$41:$H$41)-1,G$8))</f>
        <v>620071</v>
      </c>
      <c r="H11" s="59">
        <f ca="1">SUM(OFFSET($A$46,MATCH(H$4+1,$A$46:$A$61,0)-1,MATCH(CHOOSE(MATCH(LEFT($A11,4),{"Bois";"Mar."},0),"Bois","Marbre"),$A$41:$H$41)-1,H$8))</f>
        <v>620071</v>
      </c>
      <c r="I11" s="59">
        <f ca="1">SUM(OFFSET($A$46,MATCH(I$4+1,$A$46:$A$61,0)-1,MATCH(CHOOSE(MATCH(LEFT($A11,4),{"Bois";"Mar."},0),"Bois","Marbre"),$A$41:$H$41)-1,I$8))</f>
        <v>620071</v>
      </c>
      <c r="J11" s="59">
        <f ca="1">SUM(OFFSET($A$46,MATCH(J$4+1,$A$46:$A$61,0)-1,MATCH(CHOOSE(MATCH(LEFT($A11,4),{"Bois";"Mar."},0),"Bois","Marbre"),$A$41:$H$41)-1,J$8))</f>
        <v>620071</v>
      </c>
      <c r="K11" s="59">
        <f ca="1">SUM(OFFSET($A$46,MATCH(K$4+1,$A$46:$A$61,0)-1,MATCH(CHOOSE(MATCH(LEFT($A11,4),{"Bois";"Mar."},0),"Bois","Marbre"),$A$41:$H$41)-1,K$8))</f>
        <v>620071</v>
      </c>
      <c r="L11" s="59">
        <f ca="1">SUM(OFFSET($A$46,MATCH(L$4+1,$A$46:$A$61,0)-1,MATCH(CHOOSE(MATCH(LEFT($A11,4),{"Bois";"Mar."},0),"Bois","Marbre"),$A$41:$H$41)-1,L$8))</f>
        <v>620071</v>
      </c>
      <c r="M11" s="60">
        <f ca="1">SUM(OFFSET($A$46,MATCH(M$4+1,$A$46:$A$61,0)-1,MATCH(CHOOSE(MATCH(LEFT($A11,4),{"Bois";"Mar."},0),"Bois","Marbre"),$A$41:$H$41)-1,M$8))</f>
        <v>620071</v>
      </c>
      <c r="N11" s="36" t="s">
        <v>25</v>
      </c>
    </row>
    <row r="12" spans="1:14" s="1" customFormat="1" ht="15" thickBot="1" x14ac:dyDescent="0.35">
      <c r="A12" s="61" t="s">
        <v>10</v>
      </c>
      <c r="B12" s="105">
        <f ca="1">SUM(OFFSET($A$46,MATCH(B$4+1,$A$46:$A$61,0)-1,MATCH(CHOOSE(MATCH(LEFT($A12,4),{"Bois";"Mar."},0),"Bois","Marbre"),$A$41:$H$41)-1,B$8))</f>
        <v>766443</v>
      </c>
      <c r="C12" s="56">
        <f ca="1">SUM(OFFSET($A$46,MATCH(C$4+1,$A$46:$A$61,0)-1,MATCH(CHOOSE(MATCH(LEFT($A12,4),{"Bois";"Mar."},0),"Bois","Marbre"),$A$41:$H$41)-1,C$8))</f>
        <v>1165405</v>
      </c>
      <c r="D12" s="56">
        <f ca="1">SUM(OFFSET($A$46,MATCH(D$4+1,$A$46:$A$61,0)-1,MATCH(CHOOSE(MATCH(LEFT($A12,4),{"Bois";"Mar."},0),"Bois","Marbre"),$A$41:$H$41)-1,D$8))</f>
        <v>766443</v>
      </c>
      <c r="E12" s="56">
        <f ca="1">SUM(OFFSET($A$46,MATCH(E$4+1,$A$46:$A$61,0)-1,MATCH(CHOOSE(MATCH(LEFT($A12,4),{"Bois";"Mar."},0),"Bois","Marbre"),$A$41:$H$41)-1,E$8))</f>
        <v>766443</v>
      </c>
      <c r="F12" s="56">
        <f ca="1">SUM(OFFSET($A$46,MATCH(F$4+1,$A$46:$A$61,0)-1,MATCH(CHOOSE(MATCH(LEFT($A12,4),{"Bois";"Mar."},0),"Bois","Marbre"),$A$41:$H$41)-1,F$8))</f>
        <v>766443</v>
      </c>
      <c r="G12" s="56">
        <f ca="1">SUM(OFFSET($A$46,MATCH(G$4+1,$A$46:$A$61,0)-1,MATCH(CHOOSE(MATCH(LEFT($A12,4),{"Bois";"Mar."},0),"Bois","Marbre"),$A$41:$H$41)-1,G$8))</f>
        <v>766443</v>
      </c>
      <c r="H12" s="56">
        <f ca="1">SUM(OFFSET($A$46,MATCH(H$4+1,$A$46:$A$61,0)-1,MATCH(CHOOSE(MATCH(LEFT($A12,4),{"Bois";"Mar."},0),"Bois","Marbre"),$A$41:$H$41)-1,H$8))</f>
        <v>766443</v>
      </c>
      <c r="I12" s="56">
        <f ca="1">SUM(OFFSET($A$46,MATCH(I$4+1,$A$46:$A$61,0)-1,MATCH(CHOOSE(MATCH(LEFT($A12,4),{"Bois";"Mar."},0),"Bois","Marbre"),$A$41:$H$41)-1,I$8))</f>
        <v>766443</v>
      </c>
      <c r="J12" s="56">
        <f ca="1">SUM(OFFSET($A$46,MATCH(J$4+1,$A$46:$A$61,0)-1,MATCH(CHOOSE(MATCH(LEFT($A12,4),{"Bois";"Mar."},0),"Bois","Marbre"),$A$41:$H$41)-1,J$8))</f>
        <v>766443</v>
      </c>
      <c r="K12" s="56">
        <f ca="1">SUM(OFFSET($A$46,MATCH(K$4+1,$A$46:$A$61,0)-1,MATCH(CHOOSE(MATCH(LEFT($A12,4),{"Bois";"Mar."},0),"Bois","Marbre"),$A$41:$H$41)-1,K$8))</f>
        <v>766443</v>
      </c>
      <c r="L12" s="56">
        <f ca="1">SUM(OFFSET($A$46,MATCH(L$4+1,$A$46:$A$61,0)-1,MATCH(CHOOSE(MATCH(LEFT($A12,4),{"Bois";"Mar."},0),"Bois","Marbre"),$A$41:$H$41)-1,L$8))</f>
        <v>766443</v>
      </c>
      <c r="M12" s="57">
        <f ca="1">SUM(OFFSET($A$46,MATCH(M$4+1,$A$46:$A$61,0)-1,MATCH(CHOOSE(MATCH(LEFT($A12,4),{"Bois";"Mar."},0),"Bois","Marbre"),$A$41:$H$41)-1,M$8))</f>
        <v>766443</v>
      </c>
      <c r="N12" s="36" t="s">
        <v>27</v>
      </c>
    </row>
    <row r="13" spans="1:14" ht="15" thickBot="1" x14ac:dyDescent="0.35"/>
    <row r="14" spans="1:14" x14ac:dyDescent="0.3">
      <c r="A14" s="85" t="s">
        <v>1</v>
      </c>
      <c r="B14" s="86"/>
      <c r="C14" s="86"/>
      <c r="D14" s="86"/>
      <c r="E14" s="86"/>
      <c r="F14" s="86"/>
      <c r="G14" s="86"/>
      <c r="H14" s="87"/>
    </row>
    <row r="15" spans="1:14" ht="15" thickBot="1" x14ac:dyDescent="0.35">
      <c r="A15" s="88"/>
      <c r="B15" s="89"/>
      <c r="C15" s="89"/>
      <c r="D15" s="89"/>
      <c r="E15" s="89"/>
      <c r="F15" s="90"/>
      <c r="G15" s="90"/>
      <c r="H15" s="91"/>
    </row>
    <row r="16" spans="1:14" ht="15" thickBot="1" x14ac:dyDescent="0.35">
      <c r="A16" s="2" t="s">
        <v>28</v>
      </c>
      <c r="B16" s="3" t="s">
        <v>11</v>
      </c>
      <c r="C16" s="4" t="s">
        <v>12</v>
      </c>
      <c r="D16" s="3" t="s">
        <v>13</v>
      </c>
      <c r="E16" s="4" t="s">
        <v>14</v>
      </c>
      <c r="F16" s="5" t="s">
        <v>15</v>
      </c>
      <c r="G16" s="81" t="s">
        <v>16</v>
      </c>
      <c r="H16" s="82"/>
    </row>
    <row r="17" spans="1:14" hidden="1" x14ac:dyDescent="0.3">
      <c r="A17" s="6"/>
      <c r="B17" s="7"/>
      <c r="C17" s="8"/>
      <c r="D17" s="7"/>
      <c r="E17" s="8"/>
      <c r="F17" s="9"/>
      <c r="G17" s="94"/>
      <c r="H17" s="95"/>
    </row>
    <row r="18" spans="1:14" hidden="1" x14ac:dyDescent="0.3">
      <c r="A18" s="10">
        <v>23</v>
      </c>
      <c r="B18" s="11"/>
      <c r="C18" s="12">
        <f>C17+B18</f>
        <v>0</v>
      </c>
      <c r="D18" s="11"/>
      <c r="E18" s="12">
        <f>E17+D18</f>
        <v>0</v>
      </c>
      <c r="F18" s="13"/>
      <c r="G18" s="92">
        <f>G17+F18</f>
        <v>0</v>
      </c>
      <c r="H18" s="93"/>
    </row>
    <row r="19" spans="1:14" hidden="1" x14ac:dyDescent="0.3">
      <c r="A19" s="14">
        <v>24</v>
      </c>
      <c r="B19" s="15"/>
      <c r="C19" s="16">
        <f t="shared" ref="C19:C37" si="3">C18+B19</f>
        <v>0</v>
      </c>
      <c r="D19" s="15"/>
      <c r="E19" s="16">
        <f t="shared" ref="E19:E37" si="4">E18+D19</f>
        <v>0</v>
      </c>
      <c r="F19" s="17"/>
      <c r="G19" s="96">
        <f t="shared" ref="G19:G37" si="5">G18+F19</f>
        <v>0</v>
      </c>
      <c r="H19" s="97"/>
    </row>
    <row r="20" spans="1:14" hidden="1" x14ac:dyDescent="0.3">
      <c r="A20" s="18">
        <v>25</v>
      </c>
      <c r="B20" s="19"/>
      <c r="C20" s="20">
        <f t="shared" si="3"/>
        <v>0</v>
      </c>
      <c r="D20" s="19"/>
      <c r="E20" s="20">
        <f t="shared" si="4"/>
        <v>0</v>
      </c>
      <c r="F20" s="21"/>
      <c r="G20" s="92">
        <f t="shared" si="5"/>
        <v>0</v>
      </c>
      <c r="H20" s="93"/>
    </row>
    <row r="21" spans="1:14" hidden="1" x14ac:dyDescent="0.3">
      <c r="A21" s="18">
        <v>26</v>
      </c>
      <c r="B21" s="19"/>
      <c r="C21" s="20">
        <f t="shared" si="3"/>
        <v>0</v>
      </c>
      <c r="D21" s="19"/>
      <c r="E21" s="20">
        <f t="shared" si="4"/>
        <v>0</v>
      </c>
      <c r="F21" s="21"/>
      <c r="G21" s="92">
        <f t="shared" si="5"/>
        <v>0</v>
      </c>
      <c r="H21" s="93"/>
    </row>
    <row r="22" spans="1:14" hidden="1" x14ac:dyDescent="0.3">
      <c r="A22" s="18">
        <v>27</v>
      </c>
      <c r="B22" s="19"/>
      <c r="C22" s="20">
        <f t="shared" si="3"/>
        <v>0</v>
      </c>
      <c r="D22" s="19"/>
      <c r="E22" s="20">
        <f t="shared" si="4"/>
        <v>0</v>
      </c>
      <c r="F22" s="21"/>
      <c r="G22" s="92">
        <f t="shared" si="5"/>
        <v>0</v>
      </c>
      <c r="H22" s="93"/>
    </row>
    <row r="23" spans="1:14" hidden="1" x14ac:dyDescent="0.3">
      <c r="A23" s="18">
        <v>28</v>
      </c>
      <c r="B23" s="19"/>
      <c r="C23" s="20">
        <f t="shared" si="3"/>
        <v>0</v>
      </c>
      <c r="D23" s="19"/>
      <c r="E23" s="20">
        <f t="shared" si="4"/>
        <v>0</v>
      </c>
      <c r="F23" s="21"/>
      <c r="G23" s="92">
        <f t="shared" si="5"/>
        <v>0</v>
      </c>
      <c r="H23" s="93"/>
    </row>
    <row r="24" spans="1:14" hidden="1" x14ac:dyDescent="0.3">
      <c r="A24" s="18">
        <v>29</v>
      </c>
      <c r="B24" s="19"/>
      <c r="C24" s="20">
        <f>C23+B24</f>
        <v>0</v>
      </c>
      <c r="D24" s="19"/>
      <c r="E24" s="20">
        <f>E23+D24</f>
        <v>0</v>
      </c>
      <c r="F24" s="21"/>
      <c r="G24" s="92">
        <f>G23+F24</f>
        <v>0</v>
      </c>
      <c r="H24" s="93"/>
    </row>
    <row r="25" spans="1:14" x14ac:dyDescent="0.3">
      <c r="A25" s="18">
        <v>30</v>
      </c>
      <c r="B25" s="19">
        <v>64332</v>
      </c>
      <c r="C25" s="20">
        <f>C24+B25</f>
        <v>64332</v>
      </c>
      <c r="D25" s="19">
        <v>46365</v>
      </c>
      <c r="E25" s="20">
        <f>E24+D25</f>
        <v>46365</v>
      </c>
      <c r="F25" s="21">
        <v>0.59652777777777777</v>
      </c>
      <c r="G25" s="62">
        <f>G24+F25</f>
        <v>0.59652777777777777</v>
      </c>
      <c r="H25" s="63"/>
    </row>
    <row r="26" spans="1:14" x14ac:dyDescent="0.3">
      <c r="A26" s="18">
        <v>31</v>
      </c>
      <c r="B26" s="19">
        <v>77253</v>
      </c>
      <c r="C26" s="20">
        <f t="shared" si="3"/>
        <v>141585</v>
      </c>
      <c r="D26" s="19">
        <v>60275</v>
      </c>
      <c r="E26" s="20">
        <f t="shared" si="4"/>
        <v>106640</v>
      </c>
      <c r="F26" s="21">
        <v>0.63958333333333328</v>
      </c>
      <c r="G26" s="62">
        <f t="shared" si="5"/>
        <v>1.2361111111111112</v>
      </c>
      <c r="H26" s="63"/>
    </row>
    <row r="27" spans="1:14" x14ac:dyDescent="0.3">
      <c r="A27" s="18">
        <v>32</v>
      </c>
      <c r="B27" s="19">
        <v>92758</v>
      </c>
      <c r="C27" s="20">
        <f t="shared" si="3"/>
        <v>234343</v>
      </c>
      <c r="D27" s="19">
        <v>78358</v>
      </c>
      <c r="E27" s="20">
        <f t="shared" si="4"/>
        <v>184998</v>
      </c>
      <c r="F27" s="21">
        <v>0.68541666666666667</v>
      </c>
      <c r="G27" s="62">
        <f t="shared" si="5"/>
        <v>1.9215277777777779</v>
      </c>
      <c r="H27" s="63"/>
    </row>
    <row r="28" spans="1:14" ht="15" thickBot="1" x14ac:dyDescent="0.35">
      <c r="A28" s="22">
        <v>33</v>
      </c>
      <c r="B28" s="19">
        <v>111364</v>
      </c>
      <c r="C28" s="20">
        <f t="shared" si="3"/>
        <v>345707</v>
      </c>
      <c r="D28" s="19">
        <v>101866</v>
      </c>
      <c r="E28" s="20">
        <f t="shared" si="4"/>
        <v>286864</v>
      </c>
      <c r="F28" s="21">
        <v>0.73402777777777783</v>
      </c>
      <c r="G28" s="62">
        <f t="shared" si="5"/>
        <v>2.6555555555555559</v>
      </c>
      <c r="H28" s="63"/>
    </row>
    <row r="29" spans="1:14" x14ac:dyDescent="0.3">
      <c r="A29" s="18">
        <v>34</v>
      </c>
      <c r="B29" s="19">
        <v>133692</v>
      </c>
      <c r="C29" s="20">
        <f t="shared" si="3"/>
        <v>479399</v>
      </c>
      <c r="D29" s="19">
        <v>132425</v>
      </c>
      <c r="E29" s="20">
        <f t="shared" si="4"/>
        <v>419289</v>
      </c>
      <c r="F29" s="21">
        <v>0.78541666666666676</v>
      </c>
      <c r="G29" s="62">
        <f t="shared" si="5"/>
        <v>3.4409722222222228</v>
      </c>
      <c r="H29" s="63"/>
      <c r="J29" s="66" t="s">
        <v>29</v>
      </c>
      <c r="K29" s="67"/>
      <c r="L29" s="67"/>
      <c r="M29" s="67"/>
      <c r="N29" s="68"/>
    </row>
    <row r="30" spans="1:14" x14ac:dyDescent="0.3">
      <c r="A30" s="22">
        <v>35</v>
      </c>
      <c r="B30" s="19">
        <v>160484</v>
      </c>
      <c r="C30" s="20">
        <f t="shared" si="3"/>
        <v>639883</v>
      </c>
      <c r="D30" s="19">
        <v>172153</v>
      </c>
      <c r="E30" s="20">
        <f t="shared" si="4"/>
        <v>591442</v>
      </c>
      <c r="F30" s="21">
        <v>0.83958333333333324</v>
      </c>
      <c r="G30" s="62">
        <f t="shared" si="5"/>
        <v>4.2805555555555559</v>
      </c>
      <c r="H30" s="63"/>
      <c r="J30" s="69"/>
      <c r="K30" s="70"/>
      <c r="L30" s="70"/>
      <c r="M30" s="70"/>
      <c r="N30" s="71"/>
    </row>
    <row r="31" spans="1:14" ht="15" thickBot="1" x14ac:dyDescent="0.35">
      <c r="A31" s="18">
        <v>36</v>
      </c>
      <c r="B31" s="19">
        <v>192635</v>
      </c>
      <c r="C31" s="20">
        <f t="shared" si="3"/>
        <v>832518</v>
      </c>
      <c r="D31" s="19">
        <v>223798</v>
      </c>
      <c r="E31" s="20">
        <f t="shared" si="4"/>
        <v>815240</v>
      </c>
      <c r="F31" s="21">
        <v>0.89722222222222225</v>
      </c>
      <c r="G31" s="62">
        <f t="shared" si="5"/>
        <v>5.177777777777778</v>
      </c>
      <c r="H31" s="63"/>
      <c r="J31" s="72"/>
      <c r="K31" s="73"/>
      <c r="L31" s="73"/>
      <c r="M31" s="73"/>
      <c r="N31" s="74"/>
    </row>
    <row r="32" spans="1:14" x14ac:dyDescent="0.3">
      <c r="A32" s="22">
        <v>37</v>
      </c>
      <c r="B32" s="32">
        <v>231217</v>
      </c>
      <c r="C32" s="33">
        <f t="shared" si="3"/>
        <v>1063735</v>
      </c>
      <c r="D32" s="32">
        <v>290938</v>
      </c>
      <c r="E32" s="33">
        <f t="shared" si="4"/>
        <v>1106178</v>
      </c>
      <c r="F32" s="34">
        <v>0.95868055555555554</v>
      </c>
      <c r="G32" s="79">
        <f t="shared" si="5"/>
        <v>6.1364583333333336</v>
      </c>
      <c r="H32" s="80"/>
    </row>
    <row r="33" spans="1:8" x14ac:dyDescent="0.3">
      <c r="A33" s="18">
        <v>38</v>
      </c>
      <c r="B33" s="19">
        <v>277515</v>
      </c>
      <c r="C33" s="20">
        <f t="shared" si="3"/>
        <v>1341250</v>
      </c>
      <c r="D33" s="19">
        <v>378219</v>
      </c>
      <c r="E33" s="20">
        <f t="shared" si="4"/>
        <v>1484397</v>
      </c>
      <c r="F33" s="21">
        <v>1.0229166666666667</v>
      </c>
      <c r="G33" s="62">
        <f t="shared" si="5"/>
        <v>7.1593750000000007</v>
      </c>
      <c r="H33" s="63"/>
    </row>
    <row r="34" spans="1:8" x14ac:dyDescent="0.3">
      <c r="A34" s="22">
        <v>39</v>
      </c>
      <c r="B34" s="19">
        <v>333072</v>
      </c>
      <c r="C34" s="20">
        <f t="shared" si="3"/>
        <v>1674322</v>
      </c>
      <c r="D34" s="19">
        <v>491685</v>
      </c>
      <c r="E34" s="20">
        <f t="shared" si="4"/>
        <v>1976082</v>
      </c>
      <c r="F34" s="21">
        <v>1.0833333333333333</v>
      </c>
      <c r="G34" s="62">
        <f t="shared" si="5"/>
        <v>8.2427083333333346</v>
      </c>
      <c r="H34" s="63"/>
    </row>
    <row r="35" spans="1:8" x14ac:dyDescent="0.3">
      <c r="A35" s="18">
        <v>40</v>
      </c>
      <c r="B35" s="19">
        <v>399741</v>
      </c>
      <c r="C35" s="20">
        <f t="shared" si="3"/>
        <v>2074063</v>
      </c>
      <c r="D35" s="19">
        <v>639190</v>
      </c>
      <c r="E35" s="20">
        <f t="shared" si="4"/>
        <v>2615272</v>
      </c>
      <c r="F35" s="21">
        <v>1.125</v>
      </c>
      <c r="G35" s="62">
        <f t="shared" si="5"/>
        <v>9.3677083333333346</v>
      </c>
      <c r="H35" s="63"/>
    </row>
    <row r="36" spans="1:8" x14ac:dyDescent="0.3">
      <c r="A36" s="22">
        <v>41</v>
      </c>
      <c r="B36" s="19">
        <v>479743</v>
      </c>
      <c r="C36" s="20">
        <f t="shared" si="3"/>
        <v>2553806</v>
      </c>
      <c r="D36" s="19">
        <v>830947</v>
      </c>
      <c r="E36" s="20">
        <f t="shared" si="4"/>
        <v>3446219</v>
      </c>
      <c r="F36" s="21">
        <v>1.2083333333333333</v>
      </c>
      <c r="G36" s="62">
        <f t="shared" si="5"/>
        <v>10.576041666666669</v>
      </c>
      <c r="H36" s="63"/>
    </row>
    <row r="37" spans="1:8" ht="15" thickBot="1" x14ac:dyDescent="0.35">
      <c r="A37" s="23">
        <v>42</v>
      </c>
      <c r="B37" s="24">
        <v>575746</v>
      </c>
      <c r="C37" s="25">
        <f t="shared" si="3"/>
        <v>3129552</v>
      </c>
      <c r="D37" s="24">
        <v>1080231</v>
      </c>
      <c r="E37" s="25">
        <f t="shared" si="4"/>
        <v>4526450</v>
      </c>
      <c r="F37" s="26">
        <v>1.2916666666666667</v>
      </c>
      <c r="G37" s="64">
        <f t="shared" si="5"/>
        <v>11.867708333333335</v>
      </c>
      <c r="H37" s="65"/>
    </row>
    <row r="38" spans="1:8" ht="15" thickBot="1" x14ac:dyDescent="0.35"/>
    <row r="39" spans="1:8" x14ac:dyDescent="0.3">
      <c r="A39" s="85" t="s">
        <v>2</v>
      </c>
      <c r="B39" s="86"/>
      <c r="C39" s="86"/>
      <c r="D39" s="86"/>
      <c r="E39" s="86"/>
      <c r="F39" s="86"/>
      <c r="G39" s="86"/>
      <c r="H39" s="87"/>
    </row>
    <row r="40" spans="1:8" ht="15" thickBot="1" x14ac:dyDescent="0.35">
      <c r="A40" s="88"/>
      <c r="B40" s="89"/>
      <c r="C40" s="89"/>
      <c r="D40" s="89"/>
      <c r="E40" s="89"/>
      <c r="F40" s="90"/>
      <c r="G40" s="90"/>
      <c r="H40" s="91"/>
    </row>
    <row r="41" spans="1:8" ht="15" thickBot="1" x14ac:dyDescent="0.35">
      <c r="A41" s="2" t="s">
        <v>28</v>
      </c>
      <c r="B41" s="3" t="s">
        <v>11</v>
      </c>
      <c r="C41" s="4" t="s">
        <v>12</v>
      </c>
      <c r="D41" s="3" t="s">
        <v>13</v>
      </c>
      <c r="E41" s="4" t="s">
        <v>14</v>
      </c>
      <c r="F41" s="5" t="s">
        <v>15</v>
      </c>
      <c r="G41" s="81" t="s">
        <v>16</v>
      </c>
      <c r="H41" s="82"/>
    </row>
    <row r="42" spans="1:8" hidden="1" x14ac:dyDescent="0.3">
      <c r="A42" s="27">
        <v>1</v>
      </c>
      <c r="B42" s="28">
        <v>302</v>
      </c>
      <c r="C42" s="29">
        <f>B42</f>
        <v>302</v>
      </c>
      <c r="D42" s="28">
        <v>151</v>
      </c>
      <c r="E42" s="29">
        <f>D42</f>
        <v>151</v>
      </c>
      <c r="F42" s="30">
        <v>6.6666666666666666E-2</v>
      </c>
      <c r="G42" s="83">
        <f>F42</f>
        <v>6.6666666666666666E-2</v>
      </c>
      <c r="H42" s="84"/>
    </row>
    <row r="43" spans="1:8" hidden="1" x14ac:dyDescent="0.3">
      <c r="A43" s="6">
        <v>2</v>
      </c>
      <c r="B43" s="7">
        <v>775</v>
      </c>
      <c r="C43" s="8">
        <f t="shared" ref="C43:C61" si="6">C42+B43</f>
        <v>1077</v>
      </c>
      <c r="D43" s="7">
        <v>643</v>
      </c>
      <c r="E43" s="8">
        <f>E42+D43</f>
        <v>794</v>
      </c>
      <c r="F43" s="9">
        <v>8.9583333333333334E-2</v>
      </c>
      <c r="G43" s="75">
        <f t="shared" ref="G43:G61" si="7">G42+F43</f>
        <v>0.15625</v>
      </c>
      <c r="H43" s="76"/>
    </row>
    <row r="44" spans="1:8" hidden="1" x14ac:dyDescent="0.3">
      <c r="A44" s="6">
        <v>3</v>
      </c>
      <c r="B44" s="7">
        <v>1484</v>
      </c>
      <c r="C44" s="8">
        <f t="shared" si="6"/>
        <v>2561</v>
      </c>
      <c r="D44" s="7">
        <v>1389</v>
      </c>
      <c r="E44" s="8">
        <f t="shared" ref="E44:E61" si="8">E43+D44</f>
        <v>2183</v>
      </c>
      <c r="F44" s="9">
        <v>0.11458333333333333</v>
      </c>
      <c r="G44" s="75">
        <f t="shared" si="7"/>
        <v>0.27083333333333331</v>
      </c>
      <c r="H44" s="76"/>
    </row>
    <row r="45" spans="1:8" hidden="1" x14ac:dyDescent="0.3">
      <c r="A45" s="6">
        <v>4</v>
      </c>
      <c r="B45" s="7">
        <v>2547</v>
      </c>
      <c r="C45" s="8">
        <f t="shared" si="6"/>
        <v>5108</v>
      </c>
      <c r="D45" s="7">
        <v>2525</v>
      </c>
      <c r="E45" s="8">
        <f t="shared" si="8"/>
        <v>4708</v>
      </c>
      <c r="F45" s="9">
        <v>0.1423611111111111</v>
      </c>
      <c r="G45" s="75">
        <f t="shared" si="7"/>
        <v>0.41319444444444442</v>
      </c>
      <c r="H45" s="76"/>
    </row>
    <row r="46" spans="1:8" x14ac:dyDescent="0.3">
      <c r="A46" s="6">
        <v>5</v>
      </c>
      <c r="B46" s="7">
        <v>4141</v>
      </c>
      <c r="C46" s="8">
        <f t="shared" si="6"/>
        <v>9249</v>
      </c>
      <c r="D46" s="7">
        <v>4250</v>
      </c>
      <c r="E46" s="8">
        <f t="shared" si="8"/>
        <v>8958</v>
      </c>
      <c r="F46" s="9">
        <v>0.17291666666666669</v>
      </c>
      <c r="G46" s="75">
        <f t="shared" si="7"/>
        <v>0.58611111111111114</v>
      </c>
      <c r="H46" s="76"/>
    </row>
    <row r="47" spans="1:8" x14ac:dyDescent="0.3">
      <c r="A47" s="6">
        <v>6</v>
      </c>
      <c r="B47" s="7">
        <v>6533</v>
      </c>
      <c r="C47" s="8">
        <f t="shared" si="6"/>
        <v>15782</v>
      </c>
      <c r="D47" s="7">
        <v>6874</v>
      </c>
      <c r="E47" s="8">
        <f t="shared" si="8"/>
        <v>15832</v>
      </c>
      <c r="F47" s="9">
        <v>0.20625000000000002</v>
      </c>
      <c r="G47" s="75">
        <f t="shared" si="7"/>
        <v>0.79236111111111118</v>
      </c>
      <c r="H47" s="76"/>
    </row>
    <row r="48" spans="1:8" x14ac:dyDescent="0.3">
      <c r="A48" s="6">
        <v>7</v>
      </c>
      <c r="B48" s="7">
        <v>10122</v>
      </c>
      <c r="C48" s="8">
        <f t="shared" si="6"/>
        <v>25904</v>
      </c>
      <c r="D48" s="7">
        <v>10860</v>
      </c>
      <c r="E48" s="8">
        <f t="shared" si="8"/>
        <v>26692</v>
      </c>
      <c r="F48" s="9">
        <v>0.24305555555555555</v>
      </c>
      <c r="G48" s="75">
        <f t="shared" si="7"/>
        <v>1.0354166666666667</v>
      </c>
      <c r="H48" s="76"/>
    </row>
    <row r="49" spans="1:8" x14ac:dyDescent="0.3">
      <c r="A49" s="6">
        <v>8</v>
      </c>
      <c r="B49" s="7">
        <v>15503</v>
      </c>
      <c r="C49" s="8">
        <f t="shared" si="6"/>
        <v>41407</v>
      </c>
      <c r="D49" s="7">
        <v>16921</v>
      </c>
      <c r="E49" s="8">
        <f t="shared" si="8"/>
        <v>43613</v>
      </c>
      <c r="F49" s="9">
        <v>0.28402777777777777</v>
      </c>
      <c r="G49" s="75">
        <f t="shared" si="7"/>
        <v>1.3194444444444444</v>
      </c>
      <c r="H49" s="76"/>
    </row>
    <row r="50" spans="1:8" x14ac:dyDescent="0.3">
      <c r="A50" s="6">
        <v>9</v>
      </c>
      <c r="B50" s="7">
        <v>23577</v>
      </c>
      <c r="C50" s="8">
        <f t="shared" si="6"/>
        <v>64984</v>
      </c>
      <c r="D50" s="7">
        <v>26133</v>
      </c>
      <c r="E50" s="8">
        <f t="shared" si="8"/>
        <v>69746</v>
      </c>
      <c r="F50" s="9">
        <v>0.32847222222222222</v>
      </c>
      <c r="G50" s="75">
        <f t="shared" si="7"/>
        <v>1.6479166666666667</v>
      </c>
      <c r="H50" s="76"/>
    </row>
    <row r="51" spans="1:8" x14ac:dyDescent="0.3">
      <c r="A51" s="6">
        <v>10</v>
      </c>
      <c r="B51" s="7">
        <v>35686</v>
      </c>
      <c r="C51" s="8">
        <f t="shared" si="6"/>
        <v>100670</v>
      </c>
      <c r="D51" s="7">
        <v>40134</v>
      </c>
      <c r="E51" s="8">
        <f t="shared" si="8"/>
        <v>109880</v>
      </c>
      <c r="F51" s="9">
        <v>0.37777777777777777</v>
      </c>
      <c r="G51" s="75">
        <f t="shared" si="7"/>
        <v>2.0256944444444445</v>
      </c>
      <c r="H51" s="76"/>
    </row>
    <row r="52" spans="1:8" x14ac:dyDescent="0.3">
      <c r="A52" s="6">
        <v>11</v>
      </c>
      <c r="B52" s="7">
        <v>53851</v>
      </c>
      <c r="C52" s="8">
        <f t="shared" si="6"/>
        <v>154521</v>
      </c>
      <c r="D52" s="7">
        <v>61417</v>
      </c>
      <c r="E52" s="8">
        <f t="shared" si="8"/>
        <v>171297</v>
      </c>
      <c r="F52" s="9">
        <v>0.43124999999999997</v>
      </c>
      <c r="G52" s="75">
        <f t="shared" si="7"/>
        <v>2.4569444444444444</v>
      </c>
      <c r="H52" s="76"/>
    </row>
    <row r="53" spans="1:8" x14ac:dyDescent="0.3">
      <c r="A53" s="6">
        <v>12</v>
      </c>
      <c r="B53" s="7">
        <v>81098</v>
      </c>
      <c r="C53" s="8">
        <f t="shared" si="6"/>
        <v>235619</v>
      </c>
      <c r="D53" s="7">
        <v>93767</v>
      </c>
      <c r="E53" s="8">
        <f t="shared" si="8"/>
        <v>265064</v>
      </c>
      <c r="F53" s="9">
        <v>0.4909722222222222</v>
      </c>
      <c r="G53" s="75">
        <f t="shared" si="7"/>
        <v>2.9479166666666665</v>
      </c>
      <c r="H53" s="76"/>
    </row>
    <row r="54" spans="1:8" x14ac:dyDescent="0.3">
      <c r="A54" s="6">
        <v>13</v>
      </c>
      <c r="B54" s="7">
        <v>121968</v>
      </c>
      <c r="C54" s="8">
        <f t="shared" si="6"/>
        <v>357587</v>
      </c>
      <c r="D54" s="7">
        <v>142939</v>
      </c>
      <c r="E54" s="8">
        <f t="shared" si="8"/>
        <v>408003</v>
      </c>
      <c r="F54" s="9">
        <v>0.55625000000000002</v>
      </c>
      <c r="G54" s="75">
        <f t="shared" si="7"/>
        <v>3.5041666666666664</v>
      </c>
      <c r="H54" s="76"/>
    </row>
    <row r="55" spans="1:8" x14ac:dyDescent="0.3">
      <c r="A55" s="6">
        <v>14</v>
      </c>
      <c r="B55" s="7">
        <v>183273</v>
      </c>
      <c r="C55" s="8">
        <f t="shared" si="6"/>
        <v>540860</v>
      </c>
      <c r="D55" s="7">
        <v>217679</v>
      </c>
      <c r="E55" s="8">
        <f t="shared" si="8"/>
        <v>625682</v>
      </c>
      <c r="F55" s="9">
        <v>0.62847222222222221</v>
      </c>
      <c r="G55" s="77">
        <f t="shared" si="7"/>
        <v>4.1326388888888888</v>
      </c>
      <c r="H55" s="78"/>
    </row>
    <row r="56" spans="1:8" s="35" customFormat="1" x14ac:dyDescent="0.3">
      <c r="A56" s="31">
        <v>15</v>
      </c>
      <c r="B56" s="32">
        <v>275230</v>
      </c>
      <c r="C56" s="33">
        <f t="shared" si="6"/>
        <v>816090</v>
      </c>
      <c r="D56" s="32">
        <v>331286</v>
      </c>
      <c r="E56" s="33">
        <f t="shared" si="8"/>
        <v>956968</v>
      </c>
      <c r="F56" s="34">
        <v>0.70763888888888893</v>
      </c>
      <c r="G56" s="79">
        <f t="shared" si="7"/>
        <v>4.8402777777777777</v>
      </c>
      <c r="H56" s="80"/>
    </row>
    <row r="57" spans="1:8" x14ac:dyDescent="0.3">
      <c r="A57" s="18">
        <v>16</v>
      </c>
      <c r="B57" s="19">
        <v>413167</v>
      </c>
      <c r="C57" s="20">
        <f t="shared" si="6"/>
        <v>1229257</v>
      </c>
      <c r="D57" s="19">
        <v>503967</v>
      </c>
      <c r="E57" s="20">
        <f t="shared" si="8"/>
        <v>1460935</v>
      </c>
      <c r="F57" s="21">
        <v>0.7944444444444444</v>
      </c>
      <c r="G57" s="62">
        <f t="shared" si="7"/>
        <v>5.634722222222222</v>
      </c>
      <c r="H57" s="63"/>
    </row>
    <row r="58" spans="1:8" x14ac:dyDescent="0.3">
      <c r="A58" s="18">
        <v>17</v>
      </c>
      <c r="B58" s="19">
        <v>620071</v>
      </c>
      <c r="C58" s="20">
        <f t="shared" si="6"/>
        <v>1849328</v>
      </c>
      <c r="D58" s="19">
        <v>766443</v>
      </c>
      <c r="E58" s="20">
        <f t="shared" si="8"/>
        <v>2227378</v>
      </c>
      <c r="F58" s="21">
        <v>0.89027777777777783</v>
      </c>
      <c r="G58" s="62">
        <f t="shared" si="7"/>
        <v>6.5249999999999995</v>
      </c>
      <c r="H58" s="63"/>
    </row>
    <row r="59" spans="1:8" x14ac:dyDescent="0.3">
      <c r="A59" s="18">
        <v>18</v>
      </c>
      <c r="B59" s="19">
        <v>930429</v>
      </c>
      <c r="C59" s="20">
        <f t="shared" si="6"/>
        <v>2779757</v>
      </c>
      <c r="D59" s="19">
        <v>1165405</v>
      </c>
      <c r="E59" s="20">
        <f t="shared" si="8"/>
        <v>3392783</v>
      </c>
      <c r="F59" s="21">
        <v>0.99513888888888891</v>
      </c>
      <c r="G59" s="62">
        <f t="shared" si="7"/>
        <v>7.520138888888888</v>
      </c>
      <c r="H59" s="63"/>
    </row>
    <row r="60" spans="1:8" x14ac:dyDescent="0.3">
      <c r="A60" s="18">
        <v>19</v>
      </c>
      <c r="B60" s="19"/>
      <c r="C60" s="20">
        <f t="shared" si="6"/>
        <v>2779757</v>
      </c>
      <c r="D60" s="19"/>
      <c r="E60" s="20">
        <f t="shared" si="8"/>
        <v>3392783</v>
      </c>
      <c r="F60" s="21"/>
      <c r="G60" s="62">
        <f t="shared" si="7"/>
        <v>7.520138888888888</v>
      </c>
      <c r="H60" s="63"/>
    </row>
    <row r="61" spans="1:8" ht="15" thickBot="1" x14ac:dyDescent="0.35">
      <c r="A61" s="23">
        <v>20</v>
      </c>
      <c r="B61" s="24"/>
      <c r="C61" s="25">
        <f t="shared" si="6"/>
        <v>2779757</v>
      </c>
      <c r="D61" s="24"/>
      <c r="E61" s="25">
        <f t="shared" si="8"/>
        <v>3392783</v>
      </c>
      <c r="F61" s="26"/>
      <c r="G61" s="64">
        <f t="shared" si="7"/>
        <v>7.520138888888888</v>
      </c>
      <c r="H61" s="65"/>
    </row>
  </sheetData>
  <mergeCells count="46">
    <mergeCell ref="G20:H20"/>
    <mergeCell ref="A14:H15"/>
    <mergeCell ref="G16:H16"/>
    <mergeCell ref="G17:H17"/>
    <mergeCell ref="G18:H18"/>
    <mergeCell ref="G19:H19"/>
    <mergeCell ref="G32:H32"/>
    <mergeCell ref="G21:H21"/>
    <mergeCell ref="G22:H22"/>
    <mergeCell ref="G23:H23"/>
    <mergeCell ref="G24:H24"/>
    <mergeCell ref="G25:H25"/>
    <mergeCell ref="G26:H26"/>
    <mergeCell ref="G27:H27"/>
    <mergeCell ref="G28:H28"/>
    <mergeCell ref="G29:H29"/>
    <mergeCell ref="G30:H30"/>
    <mergeCell ref="G31:H31"/>
    <mergeCell ref="G46:H46"/>
    <mergeCell ref="G33:H33"/>
    <mergeCell ref="G34:H34"/>
    <mergeCell ref="G35:H35"/>
    <mergeCell ref="G36:H36"/>
    <mergeCell ref="G37:H37"/>
    <mergeCell ref="A39:H40"/>
    <mergeCell ref="G41:H41"/>
    <mergeCell ref="G42:H42"/>
    <mergeCell ref="G43:H43"/>
    <mergeCell ref="G44:H44"/>
    <mergeCell ref="G45:H45"/>
    <mergeCell ref="G59:H59"/>
    <mergeCell ref="G60:H60"/>
    <mergeCell ref="G61:H61"/>
    <mergeCell ref="J29:N31"/>
    <mergeCell ref="G53:H53"/>
    <mergeCell ref="G54:H54"/>
    <mergeCell ref="G55:H55"/>
    <mergeCell ref="G56:H56"/>
    <mergeCell ref="G57:H57"/>
    <mergeCell ref="G58:H58"/>
    <mergeCell ref="G47:H47"/>
    <mergeCell ref="G48:H48"/>
    <mergeCell ref="G49:H49"/>
    <mergeCell ref="G50:H50"/>
    <mergeCell ref="G51:H51"/>
    <mergeCell ref="G52:H5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Guibelin</dc:creator>
  <cp:lastModifiedBy>fr</cp:lastModifiedBy>
  <dcterms:created xsi:type="dcterms:W3CDTF">2013-05-12T19:38:26Z</dcterms:created>
  <dcterms:modified xsi:type="dcterms:W3CDTF">2013-05-12T21:22:28Z</dcterms:modified>
</cp:coreProperties>
</file>