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li1\Desktop\"/>
    </mc:Choice>
  </mc:AlternateContent>
  <xr:revisionPtr revIDLastSave="0" documentId="13_ncr:1_{41D8C3A7-0695-407D-B9B2-BB0C5F53A11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Janvier" sheetId="6" r:id="rId1"/>
  </sheets>
  <definedNames>
    <definedName name="annee">#REF!</definedName>
    <definedName name="moi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6" l="1"/>
  <c r="H13" i="6"/>
  <c r="H15" i="6"/>
  <c r="B10" i="6"/>
  <c r="H10" i="6" s="1"/>
  <c r="B11" i="6"/>
  <c r="B12" i="6"/>
  <c r="H12" i="6" s="1"/>
  <c r="B13" i="6"/>
  <c r="B14" i="6"/>
  <c r="H14" i="6" s="1"/>
  <c r="B15" i="6"/>
  <c r="B16" i="6"/>
  <c r="H16" i="6" s="1"/>
  <c r="B17" i="6"/>
  <c r="H17" i="6" s="1"/>
  <c r="B18" i="6"/>
  <c r="H18" i="6" s="1"/>
  <c r="B19" i="6"/>
  <c r="H19" i="6" s="1"/>
  <c r="B20" i="6"/>
  <c r="H20" i="6" s="1"/>
  <c r="B21" i="6"/>
  <c r="H21" i="6" s="1"/>
  <c r="B22" i="6"/>
  <c r="H22" i="6" s="1"/>
  <c r="B23" i="6"/>
  <c r="H23" i="6" s="1"/>
  <c r="B24" i="6"/>
  <c r="H24" i="6" s="1"/>
  <c r="B25" i="6"/>
  <c r="H25" i="6" s="1"/>
  <c r="B26" i="6"/>
  <c r="H26" i="6" s="1"/>
  <c r="B27" i="6"/>
  <c r="H27" i="6" s="1"/>
  <c r="B28" i="6"/>
  <c r="H28" i="6" s="1"/>
  <c r="B29" i="6"/>
  <c r="H29" i="6" s="1"/>
  <c r="B30" i="6"/>
  <c r="H30" i="6" s="1"/>
  <c r="B31" i="6"/>
  <c r="H31" i="6" s="1"/>
  <c r="B32" i="6"/>
  <c r="H32" i="6" s="1"/>
  <c r="B33" i="6"/>
  <c r="H33" i="6" s="1"/>
  <c r="B34" i="6"/>
  <c r="H34" i="6" s="1"/>
  <c r="B35" i="6"/>
  <c r="H35" i="6" s="1"/>
  <c r="B36" i="6"/>
  <c r="H36" i="6" s="1"/>
  <c r="B37" i="6"/>
  <c r="H37" i="6" s="1"/>
  <c r="B38" i="6"/>
  <c r="H38" i="6" s="1"/>
  <c r="B39" i="6"/>
  <c r="H39" i="6" s="1"/>
  <c r="B9" i="6"/>
  <c r="H9" i="6" s="1"/>
  <c r="A11" i="6" l="1"/>
  <c r="D11" i="6" s="1"/>
  <c r="E40" i="6"/>
  <c r="C40" i="6"/>
  <c r="F39" i="6"/>
  <c r="A39" i="6"/>
  <c r="D39" i="6" s="1"/>
  <c r="F38" i="6"/>
  <c r="A38" i="6"/>
  <c r="D38" i="6" s="1"/>
  <c r="F37" i="6"/>
  <c r="A37" i="6"/>
  <c r="D37" i="6" s="1"/>
  <c r="F36" i="6"/>
  <c r="A36" i="6"/>
  <c r="D36" i="6" s="1"/>
  <c r="F35" i="6"/>
  <c r="A35" i="6"/>
  <c r="D35" i="6" s="1"/>
  <c r="F34" i="6"/>
  <c r="A34" i="6"/>
  <c r="D34" i="6" s="1"/>
  <c r="F33" i="6"/>
  <c r="A33" i="6"/>
  <c r="D33" i="6" s="1"/>
  <c r="F32" i="6"/>
  <c r="A32" i="6"/>
  <c r="D32" i="6" s="1"/>
  <c r="F31" i="6"/>
  <c r="A31" i="6"/>
  <c r="D31" i="6" s="1"/>
  <c r="F30" i="6"/>
  <c r="A30" i="6"/>
  <c r="D30" i="6" s="1"/>
  <c r="F29" i="6"/>
  <c r="A29" i="6"/>
  <c r="D29" i="6" s="1"/>
  <c r="F28" i="6"/>
  <c r="A28" i="6"/>
  <c r="D28" i="6" s="1"/>
  <c r="F27" i="6"/>
  <c r="A27" i="6"/>
  <c r="D27" i="6" s="1"/>
  <c r="F26" i="6"/>
  <c r="A26" i="6"/>
  <c r="D26" i="6" s="1"/>
  <c r="F25" i="6"/>
  <c r="A25" i="6"/>
  <c r="D25" i="6" s="1"/>
  <c r="F24" i="6"/>
  <c r="A24" i="6"/>
  <c r="D24" i="6" s="1"/>
  <c r="F23" i="6"/>
  <c r="A23" i="6"/>
  <c r="D23" i="6" s="1"/>
  <c r="F22" i="6"/>
  <c r="A22" i="6"/>
  <c r="D22" i="6" s="1"/>
  <c r="F21" i="6"/>
  <c r="A21" i="6"/>
  <c r="D21" i="6" s="1"/>
  <c r="F20" i="6"/>
  <c r="A20" i="6"/>
  <c r="D20" i="6" s="1"/>
  <c r="F19" i="6"/>
  <c r="A19" i="6"/>
  <c r="D19" i="6" s="1"/>
  <c r="F18" i="6"/>
  <c r="A18" i="6"/>
  <c r="D18" i="6" s="1"/>
  <c r="F17" i="6"/>
  <c r="A17" i="6"/>
  <c r="D17" i="6" s="1"/>
  <c r="F16" i="6"/>
  <c r="A16" i="6"/>
  <c r="D16" i="6" s="1"/>
  <c r="F15" i="6"/>
  <c r="A15" i="6"/>
  <c r="D15" i="6" s="1"/>
  <c r="F14" i="6"/>
  <c r="A14" i="6"/>
  <c r="D14" i="6" s="1"/>
  <c r="F13" i="6"/>
  <c r="A13" i="6"/>
  <c r="D13" i="6" s="1"/>
  <c r="F12" i="6"/>
  <c r="A12" i="6"/>
  <c r="D12" i="6" s="1"/>
  <c r="F11" i="6"/>
  <c r="F10" i="6"/>
  <c r="A10" i="6"/>
  <c r="D10" i="6" s="1"/>
  <c r="F9" i="6"/>
  <c r="A9" i="6"/>
  <c r="D9" i="6" s="1"/>
  <c r="D3" i="6"/>
  <c r="A1" i="6" s="1"/>
  <c r="G7" i="6" l="1"/>
  <c r="G5" i="6"/>
  <c r="G4" i="6"/>
  <c r="G6" i="6"/>
  <c r="F40" i="6"/>
  <c r="G2" i="6" s="1" a="1"/>
  <c r="G2" i="6" s="1"/>
</calcChain>
</file>

<file path=xl/sharedStrings.xml><?xml version="1.0" encoding="utf-8"?>
<sst xmlns="http://schemas.openxmlformats.org/spreadsheetml/2006/main" count="22" uniqueCount="22">
  <si>
    <t>Heure de départ</t>
  </si>
  <si>
    <t>Temps de pause</t>
  </si>
  <si>
    <t>Heure d'arrivé</t>
  </si>
  <si>
    <t>Date</t>
  </si>
  <si>
    <t>Temps travaillé</t>
  </si>
  <si>
    <t>Jours</t>
  </si>
  <si>
    <t>Responsable</t>
  </si>
  <si>
    <t>Commentaire</t>
  </si>
  <si>
    <t>Agent</t>
  </si>
  <si>
    <t>Prénom</t>
  </si>
  <si>
    <t>Nom</t>
  </si>
  <si>
    <t>1ere semaine</t>
  </si>
  <si>
    <t>2eme semaine</t>
  </si>
  <si>
    <t>3eme semaine</t>
  </si>
  <si>
    <t>4eme semaine</t>
  </si>
  <si>
    <t>Heure / mois</t>
  </si>
  <si>
    <t>Heure / semaine</t>
  </si>
  <si>
    <t>N°semaine</t>
  </si>
  <si>
    <t>Jour de l'An</t>
  </si>
  <si>
    <t>Année</t>
  </si>
  <si>
    <t>Mois</t>
  </si>
  <si>
    <t>Solde H. /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</si>
</sst>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 mmm\.\ yyyy"/>
    <numFmt numFmtId="165" formatCode="h:mm;@"/>
    <numFmt numFmtId="166" formatCode="[h]:mm"/>
    <numFmt numFmtId="167" formatCode="&quot;+ &quot;[h]:mm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scheme val="minor"/>
    </font>
    <font>
      <sz val="11"/>
      <color rgb="FF4F81BD"/>
      <name val="Calibri"/>
    </font>
    <font>
      <sz val="11"/>
      <color theme="4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>
      <alignment horizontal="left"/>
    </xf>
  </cellStyleXfs>
  <cellXfs count="44">
    <xf numFmtId="0" fontId="0" fillId="0" borderId="0" xfId="0"/>
    <xf numFmtId="0" fontId="4" fillId="2" borderId="0" xfId="0" applyFont="1" applyFill="1"/>
    <xf numFmtId="0" fontId="5" fillId="0" borderId="0" xfId="0" applyFont="1" applyBorder="1"/>
    <xf numFmtId="0" fontId="0" fillId="0" borderId="0" xfId="0" applyAlignment="1">
      <alignment horizontal="center" vertical="center"/>
    </xf>
    <xf numFmtId="166" fontId="5" fillId="0" borderId="0" xfId="1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6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/>
    <xf numFmtId="166" fontId="6" fillId="0" borderId="0" xfId="1" applyNumberFormat="1" applyFont="1" applyFill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6" fontId="6" fillId="0" borderId="0" xfId="1" applyNumberFormat="1" applyFont="1" applyFill="1" applyAlignment="1">
      <alignment horizontal="center" vertical="center"/>
    </xf>
    <xf numFmtId="0" fontId="5" fillId="0" borderId="0" xfId="0" applyFont="1" applyFill="1" applyBorder="1"/>
    <xf numFmtId="166" fontId="5" fillId="0" borderId="0" xfId="0" applyNumberFormat="1" applyFont="1" applyFill="1" applyBorder="1" applyAlignment="1">
      <alignment horizontal="center" vertical="center"/>
    </xf>
    <xf numFmtId="0" fontId="5" fillId="4" borderId="0" xfId="0" applyFont="1" applyFill="1"/>
    <xf numFmtId="164" fontId="3" fillId="4" borderId="0" xfId="0" applyNumberFormat="1" applyFont="1" applyFill="1" applyBorder="1" applyAlignment="1">
      <alignment horizontal="center" vertical="center"/>
    </xf>
    <xf numFmtId="166" fontId="5" fillId="4" borderId="0" xfId="1" applyNumberFormat="1" applyFont="1" applyFill="1" applyAlignment="1">
      <alignment horizontal="center" vertical="center"/>
    </xf>
    <xf numFmtId="166" fontId="5" fillId="4" borderId="0" xfId="1" applyNumberFormat="1" applyFont="1" applyFill="1" applyBorder="1" applyAlignment="1">
      <alignment horizontal="center" vertical="center"/>
    </xf>
    <xf numFmtId="166" fontId="5" fillId="4" borderId="0" xfId="0" applyNumberFormat="1" applyFont="1" applyFill="1" applyBorder="1" applyAlignment="1">
      <alignment horizontal="center" vertical="center"/>
    </xf>
    <xf numFmtId="4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vertical="center"/>
    </xf>
    <xf numFmtId="0" fontId="9" fillId="0" borderId="0" xfId="1" applyNumberFormat="1" applyFont="1" applyFill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6" fontId="5" fillId="0" borderId="0" xfId="0" applyNumberFormat="1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11" fillId="6" borderId="0" xfId="0" applyFont="1" applyFill="1" applyAlignment="1">
      <alignment horizontal="center" vertical="center"/>
    </xf>
    <xf numFmtId="0" fontId="5" fillId="7" borderId="0" xfId="0" applyFont="1" applyFill="1"/>
    <xf numFmtId="0" fontId="5" fillId="7" borderId="0" xfId="0" quotePrefix="1" applyFont="1" applyFill="1" applyAlignment="1"/>
    <xf numFmtId="0" fontId="0" fillId="3" borderId="3" xfId="0" applyFill="1" applyBorder="1" applyAlignment="1">
      <alignment horizontal="center" vertical="center"/>
    </xf>
    <xf numFmtId="46" fontId="0" fillId="3" borderId="4" xfId="0" applyNumberForma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46" fontId="0" fillId="8" borderId="6" xfId="0" applyNumberFormat="1" applyFill="1" applyBorder="1" applyAlignment="1">
      <alignment horizontal="center" vertical="center"/>
    </xf>
  </cellXfs>
  <cellStyles count="2">
    <cellStyle name="Heure" xfId="1" xr:uid="{00000000-0005-0000-0000-000000000000}"/>
    <cellStyle name="Normal" xfId="0" builtinId="0"/>
  </cellStyles>
  <dxfs count="25"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[h]:mm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rgb="FFFF0000"/>
      </font>
      <numFmt numFmtId="168" formatCode="&quot;- &quot;[h]:mm"/>
      <fill>
        <patternFill patternType="solid">
          <bgColor rgb="FFFFFF99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numFmt numFmtId="166" formatCode="[h]:mm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\ mmm\.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scheme val="none"/>
      </font>
      <fill>
        <patternFill patternType="none">
          <fgColor rgb="FF000000"/>
          <bgColor rgb="FFFFFFFF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CFF66"/>
      <color rgb="FFFF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Janvier" displayName="Janvier" ref="A8:H40" totalsRowCount="1" headerRowDxfId="24" dataDxfId="23" dataCellStyle="Heure">
  <autoFilter ref="A8:H39" xr:uid="{00000000-0009-0000-0100-000006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000-000001000000}" name="Jours" dataDxfId="22">
      <calculatedColumnFormula>TEXT(B9,"jjjj")</calculatedColumnFormula>
    </tableColumn>
    <tableColumn id="2" xr3:uid="{00000000-0010-0000-0000-000002000000}" name="Date" dataDxfId="21" totalsRowDxfId="7">
      <calculatedColumnFormula>DATE($K$1,$K$2,ROW(A1))</calculatedColumnFormula>
    </tableColumn>
    <tableColumn id="3" xr3:uid="{00000000-0010-0000-0000-000003000000}" name="Heure d'arrivé" totalsRowFunction="custom" dataDxfId="20" totalsRowDxfId="6" dataCellStyle="Heure">
      <totalsRowFormula>IFERROR(SUBTOTAL(101,Janvier[Heure d''arrivé]),"")</totalsRowFormula>
    </tableColumn>
    <tableColumn id="4" xr3:uid="{00000000-0010-0000-0000-000004000000}" name="Temps de pause" dataDxfId="19" totalsRowDxfId="5" dataCellStyle="Heure">
      <calculatedColumnFormula>IF(OR(Janvier[[#This Row],[Jours]]="samedi",Janvier[[#This Row],[Jours]]="dimanche"),"","00:45")</calculatedColumnFormula>
    </tableColumn>
    <tableColumn id="5" xr3:uid="{00000000-0010-0000-0000-000005000000}" name="Heure de départ" totalsRowFunction="custom" dataDxfId="18" totalsRowDxfId="4" dataCellStyle="Heure">
      <totalsRowFormula>IFERROR(SUBTOTAL(101,Janvier[Heure de départ]),"")</totalsRowFormula>
    </tableColumn>
    <tableColumn id="6" xr3:uid="{00000000-0010-0000-0000-000006000000}" name="Temps travaillé" totalsRowFunction="custom" dataDxfId="17" totalsRowDxfId="3">
      <calculatedColumnFormula>IF(AND(C9&lt;&gt;0,E9&lt;&gt;0),(E9-D9-C9),"Temps à saisir")</calculatedColumnFormula>
      <totalsRowFormula>IFERROR(SUBTOTAL(9,F9:F39),"")</totalsRowFormula>
    </tableColumn>
    <tableColumn id="7" xr3:uid="{00000000-0010-0000-0000-000007000000}" name="Commentaire" dataDxfId="16" totalsRowDxfId="2" dataCellStyle="Heure"/>
    <tableColumn id="8" xr3:uid="{00000000-0010-0000-0000-000008000000}" name="N°semaine" dataDxfId="15" totalsRowDxfId="1" dataCellStyle="Heure">
      <calculatedColumnFormula>WEEKNUM(Janvier[[#This Row],[Date]],21)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1"/>
  <sheetViews>
    <sheetView tabSelected="1" workbookViewId="0">
      <pane ySplit="8" topLeftCell="A9" activePane="bottomLeft" state="frozen"/>
      <selection activeCell="B31" sqref="B31"/>
      <selection pane="bottomLeft" activeCell="G2" sqref="G2"/>
    </sheetView>
  </sheetViews>
  <sheetFormatPr baseColWidth="10" defaultRowHeight="14.4"/>
  <cols>
    <col min="1" max="1" width="17.33203125" customWidth="1"/>
    <col min="2" max="2" width="18.44140625" customWidth="1"/>
    <col min="3" max="5" width="16" customWidth="1"/>
    <col min="6" max="6" width="16.44140625" customWidth="1"/>
    <col min="7" max="7" width="16" style="3" customWidth="1"/>
    <col min="8" max="8" width="14.44140625" hidden="1" customWidth="1"/>
    <col min="9" max="9" width="2.21875" customWidth="1"/>
    <col min="10" max="10" width="12.77734375" customWidth="1"/>
    <col min="11" max="11" width="8.6640625" customWidth="1"/>
    <col min="12" max="12" width="12.77734375" customWidth="1"/>
    <col min="13" max="13" width="6.109375" style="3" bestFit="1" customWidth="1"/>
    <col min="14" max="14" width="5" bestFit="1" customWidth="1"/>
  </cols>
  <sheetData>
    <row r="1" spans="1:13" ht="18">
      <c r="A1" s="1" t="str">
        <f ca="1">CONCATENATE("Feuille de suivis de travail ","- ",D3," enregistré le ",TEXT((TODAY()),"jj/mm/aa")," à ",HOUR(NOW())," h ",TEXT(MINUTE(NOW()),"mm"))</f>
        <v>Feuille de suivis de travail - PN enregistré le 30/11/20 à 22 h 01</v>
      </c>
      <c r="B1" s="1"/>
      <c r="C1" s="1"/>
      <c r="D1" s="1"/>
      <c r="E1" s="1"/>
      <c r="F1" s="40" t="s">
        <v>15</v>
      </c>
      <c r="G1" s="41">
        <v>6.3194444444444438</v>
      </c>
      <c r="J1" s="37" t="s">
        <v>19</v>
      </c>
      <c r="K1" s="38">
        <v>2021</v>
      </c>
      <c r="M1"/>
    </row>
    <row r="2" spans="1:13">
      <c r="F2" s="42" t="s">
        <v>21</v>
      </c>
      <c r="G2" s="43">
        <f t="array" ref="G2">IF(G1-Janvier[[#Totals],[Temps travaillé]]&lt;0,CONCATENATE("+ ",TEXT(Janvier[[#Totals],[Temps travaillé]]-G1,"[h]:mm")),G1-Janvier[[#Totals],[Temps travaillé]])</f>
        <v>6.3194444444444438</v>
      </c>
      <c r="J2" s="37" t="s">
        <v>20</v>
      </c>
      <c r="K2" s="39">
        <v>1</v>
      </c>
      <c r="M2"/>
    </row>
    <row r="3" spans="1:13">
      <c r="A3" s="9" t="s">
        <v>8</v>
      </c>
      <c r="B3" s="10" t="s">
        <v>9</v>
      </c>
      <c r="C3" s="10" t="s">
        <v>10</v>
      </c>
      <c r="D3" s="11" t="str">
        <f>CONCATENATE(LEFT(B3,1),LEFT(C3,1))</f>
        <v>PN</v>
      </c>
      <c r="F3" s="27" t="s">
        <v>16</v>
      </c>
      <c r="G3" s="26">
        <v>1.4583333333333333</v>
      </c>
      <c r="K3" s="3"/>
      <c r="M3"/>
    </row>
    <row r="4" spans="1:13">
      <c r="F4" s="28" t="s">
        <v>11</v>
      </c>
      <c r="G4" s="32">
        <f>MAX(SUMIFS(Janvier[Temps travaillé],Janvier[N°semaine],IF($H$9&gt;=52,ROW(A1),$H$9+ROW(A1))),$G$3)-MIN(SUMIFS(Janvier[Temps travaillé],Janvier[N°semaine],IF($H$9&gt;=52,ROW(A1),$H$9+ROW(A1))),$G$3)</f>
        <v>1.4583333333333333</v>
      </c>
      <c r="K4" s="3"/>
      <c r="M4"/>
    </row>
    <row r="5" spans="1:13">
      <c r="A5" s="9" t="s">
        <v>6</v>
      </c>
      <c r="B5" s="10"/>
      <c r="F5" s="28" t="s">
        <v>12</v>
      </c>
      <c r="G5" s="32">
        <f>MAX(SUMIFS(Janvier[Temps travaillé],Janvier[N°semaine],IF($H$9&gt;=52,ROW(A2),$H$9+ROW(A2))),$G$3)-MIN(SUMIFS(Janvier[Temps travaillé],Janvier[N°semaine],IF($H$9&gt;=52,ROW(A2),$H$9+ROW(A2))),$G$3)</f>
        <v>1.4583333333333333</v>
      </c>
      <c r="K5" s="3"/>
      <c r="M5"/>
    </row>
    <row r="6" spans="1:13">
      <c r="F6" s="28" t="s">
        <v>13</v>
      </c>
      <c r="G6" s="32">
        <f>MAX(SUMIFS(Janvier[Temps travaillé],Janvier[N°semaine],IF($H$9&gt;=52,ROW(A3),$H$9+ROW(A3))),$G$3)-MIN(SUMIFS(Janvier[Temps travaillé],Janvier[N°semaine],IF($H$9&gt;=52,ROW(A3),$H$9+ROW(A3))),$G$3)</f>
        <v>1.4583333333333333</v>
      </c>
      <c r="K6" s="3"/>
      <c r="M6"/>
    </row>
    <row r="7" spans="1:13">
      <c r="F7" s="29" t="s">
        <v>14</v>
      </c>
      <c r="G7" s="32">
        <f>MAX(SUMIFS(Janvier[Temps travaillé],Janvier[N°semaine],IF($H$9&gt;=52,ROW(A4),$H$9+ROW(A4))),$G$3)-MIN(SUMIFS(Janvier[Temps travaillé],Janvier[N°semaine],IF($H$9&gt;=52,ROW(A4),$H$9+ROW(A4))),$G$3)</f>
        <v>1.4583333333333333</v>
      </c>
    </row>
    <row r="8" spans="1:13" s="5" customFormat="1" ht="39.75" customHeight="1">
      <c r="A8" s="6" t="s">
        <v>5</v>
      </c>
      <c r="B8" s="6" t="s">
        <v>3</v>
      </c>
      <c r="C8" s="6" t="s">
        <v>2</v>
      </c>
      <c r="D8" s="6" t="s">
        <v>1</v>
      </c>
      <c r="E8" s="6" t="s">
        <v>0</v>
      </c>
      <c r="F8" s="6" t="s">
        <v>4</v>
      </c>
      <c r="G8" s="6" t="s">
        <v>7</v>
      </c>
      <c r="H8" s="6" t="s">
        <v>17</v>
      </c>
      <c r="I8" s="6"/>
      <c r="J8" s="6"/>
      <c r="K8"/>
      <c r="L8"/>
      <c r="M8"/>
    </row>
    <row r="9" spans="1:13">
      <c r="A9" s="21" t="str">
        <f>TEXT(B9,"jjjj")</f>
        <v>vendredi</v>
      </c>
      <c r="B9" s="22">
        <f>DATE($K$1,$K$2,ROW(A1))</f>
        <v>44197</v>
      </c>
      <c r="C9" s="23"/>
      <c r="D9" s="24" t="str">
        <f>IF(OR(Janvier[[#This Row],[Jours]]="samedi",Janvier[[#This Row],[Jours]]="dimanche"),"","00:45")</f>
        <v>00:45</v>
      </c>
      <c r="E9" s="23"/>
      <c r="F9" s="25" t="str">
        <f t="shared" ref="F9:F38" si="0">IF(AND(C9&lt;&gt;0,E9&lt;&gt;0),(E9-D9-C9),"Temps à saisir")</f>
        <v>Temps à saisir</v>
      </c>
      <c r="G9" s="23" t="s">
        <v>18</v>
      </c>
      <c r="H9" s="31">
        <f>WEEKNUM(Janvier[[#This Row],[Date]],21)</f>
        <v>53</v>
      </c>
      <c r="I9" s="31"/>
      <c r="J9" s="31"/>
      <c r="M9"/>
    </row>
    <row r="10" spans="1:13">
      <c r="A10" s="2" t="str">
        <f>TEXT(B10,"jjjj")</f>
        <v>samedi</v>
      </c>
      <c r="B10" s="12">
        <f>DATE($K$1,$K$2,ROW(A2))</f>
        <v>44198</v>
      </c>
      <c r="C10" s="14"/>
      <c r="D10" s="14" t="str">
        <f>IF(OR(Janvier[[#This Row],[Jours]]="samedi",Janvier[[#This Row],[Jours]]="dimanche"),"","00:45")</f>
        <v/>
      </c>
      <c r="E10" s="14"/>
      <c r="F10" s="13" t="str">
        <f t="shared" si="0"/>
        <v>Temps à saisir</v>
      </c>
      <c r="G10" s="4"/>
      <c r="H10" s="31">
        <f>WEEKNUM(Janvier[[#This Row],[Date]],21)</f>
        <v>53</v>
      </c>
      <c r="I10" s="31"/>
      <c r="J10" s="31"/>
      <c r="K10" s="3"/>
      <c r="M10"/>
    </row>
    <row r="11" spans="1:13">
      <c r="A11" s="2" t="str">
        <f>TEXT(B11,"jjjj")</f>
        <v>dimanche</v>
      </c>
      <c r="B11" s="12">
        <f>DATE($K$1,$K$2,ROW(A3))</f>
        <v>44199</v>
      </c>
      <c r="C11" s="14"/>
      <c r="D11" s="14" t="str">
        <f>IF(OR(Janvier[[#This Row],[Jours]]="samedi",Janvier[[#This Row],[Jours]]="dimanche"),"","00:45")</f>
        <v/>
      </c>
      <c r="E11" s="14"/>
      <c r="F11" s="13" t="str">
        <f t="shared" si="0"/>
        <v>Temps à saisir</v>
      </c>
      <c r="G11" s="4"/>
      <c r="H11" s="31">
        <f>WEEKNUM(Janvier[[#This Row],[Date]],21)</f>
        <v>53</v>
      </c>
      <c r="I11" s="31"/>
      <c r="J11" s="31"/>
      <c r="K11" s="3"/>
      <c r="M11"/>
    </row>
    <row r="12" spans="1:13">
      <c r="A12" s="2" t="str">
        <f t="shared" ref="A12:A38" si="1">TEXT(B12,"jjjj")</f>
        <v>lundi</v>
      </c>
      <c r="B12" s="12">
        <f>DATE($K$1,$K$2,ROW(A4))</f>
        <v>44200</v>
      </c>
      <c r="C12" s="14"/>
      <c r="D12" s="14" t="str">
        <f>IF(OR(Janvier[[#This Row],[Jours]]="samedi",Janvier[[#This Row],[Jours]]="dimanche"),"","00:45")</f>
        <v>00:45</v>
      </c>
      <c r="E12" s="14"/>
      <c r="F12" s="13" t="str">
        <f t="shared" si="0"/>
        <v>Temps à saisir</v>
      </c>
      <c r="G12" s="4"/>
      <c r="H12" s="31">
        <f>WEEKNUM(Janvier[[#This Row],[Date]],21)</f>
        <v>1</v>
      </c>
      <c r="I12" s="31"/>
      <c r="J12" s="31"/>
      <c r="K12" s="3"/>
      <c r="M12"/>
    </row>
    <row r="13" spans="1:13">
      <c r="A13" s="2" t="str">
        <f t="shared" si="1"/>
        <v>mardi</v>
      </c>
      <c r="B13" s="12">
        <f>DATE($K$1,$K$2,ROW(A5))</f>
        <v>44201</v>
      </c>
      <c r="C13" s="14"/>
      <c r="D13" s="14" t="str">
        <f>IF(OR(Janvier[[#This Row],[Jours]]="samedi",Janvier[[#This Row],[Jours]]="dimanche"),"","00:45")</f>
        <v>00:45</v>
      </c>
      <c r="E13" s="14"/>
      <c r="F13" s="13" t="str">
        <f>IF(AND(C13&lt;&gt;0,E13&lt;&gt;0),(E13-D13-C13),"Temps à saisir")</f>
        <v>Temps à saisir</v>
      </c>
      <c r="G13" s="4"/>
      <c r="H13" s="31">
        <f>WEEKNUM(Janvier[[#This Row],[Date]],21)</f>
        <v>1</v>
      </c>
      <c r="I13" s="31"/>
      <c r="J13" s="31"/>
      <c r="M13"/>
    </row>
    <row r="14" spans="1:13">
      <c r="A14" s="2" t="str">
        <f t="shared" si="1"/>
        <v>mercredi</v>
      </c>
      <c r="B14" s="12">
        <f>DATE($K$1,$K$2,ROW(A6))</f>
        <v>44202</v>
      </c>
      <c r="C14" s="14"/>
      <c r="D14" s="14" t="str">
        <f>IF(OR(Janvier[[#This Row],[Jours]]="samedi",Janvier[[#This Row],[Jours]]="dimanche"),"","00:45")</f>
        <v>00:45</v>
      </c>
      <c r="E14" s="14"/>
      <c r="F14" s="13" t="str">
        <f>IF(AND(C14&lt;&gt;0,E14&lt;&gt;0),(E14-D14-C14),"Temps à saisir")</f>
        <v>Temps à saisir</v>
      </c>
      <c r="G14" s="4"/>
      <c r="H14" s="31">
        <f>WEEKNUM(Janvier[[#This Row],[Date]],21)</f>
        <v>1</v>
      </c>
      <c r="I14" s="31"/>
      <c r="J14" s="31"/>
      <c r="K14" s="3"/>
      <c r="M14"/>
    </row>
    <row r="15" spans="1:13">
      <c r="A15" s="2" t="str">
        <f t="shared" si="1"/>
        <v>jeudi</v>
      </c>
      <c r="B15" s="12">
        <f>DATE($K$1,$K$2,ROW(A7))</f>
        <v>44203</v>
      </c>
      <c r="C15" s="14"/>
      <c r="D15" s="14" t="str">
        <f>IF(OR(Janvier[[#This Row],[Jours]]="samedi",Janvier[[#This Row],[Jours]]="dimanche"),"","00:45")</f>
        <v>00:45</v>
      </c>
      <c r="E15" s="14"/>
      <c r="F15" s="13" t="str">
        <f>IF(AND(C15&lt;&gt;0,E15&lt;&gt;0),(E15-D15-C15),"Temps à saisir")</f>
        <v>Temps à saisir</v>
      </c>
      <c r="G15" s="4"/>
      <c r="H15" s="31">
        <f>WEEKNUM(Janvier[[#This Row],[Date]],21)</f>
        <v>1</v>
      </c>
      <c r="I15" s="31"/>
      <c r="J15" s="31"/>
      <c r="K15" s="3"/>
      <c r="M15"/>
    </row>
    <row r="16" spans="1:13">
      <c r="A16" s="2" t="str">
        <f t="shared" si="1"/>
        <v>vendredi</v>
      </c>
      <c r="B16" s="12">
        <f>DATE($K$1,$K$2,ROW(A8))</f>
        <v>44204</v>
      </c>
      <c r="C16" s="14"/>
      <c r="D16" s="14" t="str">
        <f>IF(OR(Janvier[[#This Row],[Jours]]="samedi",Janvier[[#This Row],[Jours]]="dimanche"),"","00:45")</f>
        <v>00:45</v>
      </c>
      <c r="E16" s="14"/>
      <c r="F16" s="13" t="str">
        <f>IF(AND(C16&lt;&gt;0,E16&lt;&gt;0),(E16-D16-C16),"Temps à saisir")</f>
        <v>Temps à saisir</v>
      </c>
      <c r="G16" s="4"/>
      <c r="H16" s="31">
        <f>WEEKNUM(Janvier[[#This Row],[Date]],21)</f>
        <v>1</v>
      </c>
      <c r="I16" s="31"/>
      <c r="J16" s="31"/>
      <c r="K16" s="3"/>
      <c r="M16"/>
    </row>
    <row r="17" spans="1:13">
      <c r="A17" s="2" t="str">
        <f t="shared" si="1"/>
        <v>samedi</v>
      </c>
      <c r="B17" s="12">
        <f>DATE($K$1,$K$2,ROW(A9))</f>
        <v>44205</v>
      </c>
      <c r="C17" s="14"/>
      <c r="D17" s="14" t="str">
        <f>IF(OR(Janvier[[#This Row],[Jours]]="samedi",Janvier[[#This Row],[Jours]]="dimanche"),"","00:45")</f>
        <v/>
      </c>
      <c r="E17" s="14"/>
      <c r="F17" s="13" t="str">
        <f t="shared" si="0"/>
        <v>Temps à saisir</v>
      </c>
      <c r="G17" s="4"/>
      <c r="H17" s="31">
        <f>WEEKNUM(Janvier[[#This Row],[Date]],21)</f>
        <v>1</v>
      </c>
      <c r="I17" s="31"/>
      <c r="J17" s="31"/>
      <c r="K17" s="3"/>
      <c r="M17"/>
    </row>
    <row r="18" spans="1:13">
      <c r="A18" s="2" t="str">
        <f t="shared" si="1"/>
        <v>dimanche</v>
      </c>
      <c r="B18" s="12">
        <f>DATE($K$1,$K$2,ROW(A10))</f>
        <v>44206</v>
      </c>
      <c r="C18" s="14"/>
      <c r="D18" s="14" t="str">
        <f>IF(OR(Janvier[[#This Row],[Jours]]="samedi",Janvier[[#This Row],[Jours]]="dimanche"),"","00:45")</f>
        <v/>
      </c>
      <c r="E18" s="14"/>
      <c r="F18" s="13" t="str">
        <f t="shared" si="0"/>
        <v>Temps à saisir</v>
      </c>
      <c r="G18" s="4"/>
      <c r="H18" s="31">
        <f>WEEKNUM(Janvier[[#This Row],[Date]],21)</f>
        <v>1</v>
      </c>
      <c r="I18" s="31"/>
      <c r="J18" s="31"/>
      <c r="K18" s="3"/>
      <c r="M18"/>
    </row>
    <row r="19" spans="1:13">
      <c r="A19" s="19" t="str">
        <f t="shared" si="1"/>
        <v>lundi</v>
      </c>
      <c r="B19" s="12">
        <f>DATE($K$1,$K$2,ROW(A11))</f>
        <v>44207</v>
      </c>
      <c r="C19" s="14"/>
      <c r="D19" s="14" t="str">
        <f>IF(OR(Janvier[[#This Row],[Jours]]="samedi",Janvier[[#This Row],[Jours]]="dimanche"),"","00:45")</f>
        <v>00:45</v>
      </c>
      <c r="E19" s="14"/>
      <c r="F19" s="20" t="str">
        <f t="shared" si="0"/>
        <v>Temps à saisir</v>
      </c>
      <c r="G19" s="4"/>
      <c r="H19" s="31">
        <f>WEEKNUM(Janvier[[#This Row],[Date]],21)</f>
        <v>2</v>
      </c>
      <c r="I19" s="31"/>
      <c r="J19" s="31"/>
      <c r="K19" s="3"/>
      <c r="M19"/>
    </row>
    <row r="20" spans="1:13">
      <c r="A20" s="2" t="str">
        <f t="shared" si="1"/>
        <v>mardi</v>
      </c>
      <c r="B20" s="12">
        <f>DATE($K$1,$K$2,ROW(A12))</f>
        <v>44208</v>
      </c>
      <c r="C20" s="14"/>
      <c r="D20" s="14" t="str">
        <f>IF(OR(Janvier[[#This Row],[Jours]]="samedi",Janvier[[#This Row],[Jours]]="dimanche"),"","00:45")</f>
        <v>00:45</v>
      </c>
      <c r="E20" s="14"/>
      <c r="F20" s="13" t="str">
        <f t="shared" si="0"/>
        <v>Temps à saisir</v>
      </c>
      <c r="G20" s="4"/>
      <c r="H20" s="31">
        <f>WEEKNUM(Janvier[[#This Row],[Date]],21)</f>
        <v>2</v>
      </c>
      <c r="I20" s="31"/>
      <c r="J20" s="31"/>
      <c r="K20" s="3"/>
      <c r="M20"/>
    </row>
    <row r="21" spans="1:13">
      <c r="A21" s="2" t="str">
        <f t="shared" si="1"/>
        <v>mercredi</v>
      </c>
      <c r="B21" s="12">
        <f>DATE($K$1,$K$2,ROW(A13))</f>
        <v>44209</v>
      </c>
      <c r="C21" s="14"/>
      <c r="D21" s="14" t="str">
        <f>IF(OR(Janvier[[#This Row],[Jours]]="samedi",Janvier[[#This Row],[Jours]]="dimanche"),"","00:45")</f>
        <v>00:45</v>
      </c>
      <c r="E21" s="14"/>
      <c r="F21" s="13" t="str">
        <f t="shared" si="0"/>
        <v>Temps à saisir</v>
      </c>
      <c r="G21" s="4"/>
      <c r="H21" s="31">
        <f>WEEKNUM(Janvier[[#This Row],[Date]],21)</f>
        <v>2</v>
      </c>
      <c r="I21" s="31"/>
      <c r="J21" s="31"/>
      <c r="K21" s="3"/>
      <c r="M21"/>
    </row>
    <row r="22" spans="1:13">
      <c r="A22" s="2" t="str">
        <f t="shared" si="1"/>
        <v>jeudi</v>
      </c>
      <c r="B22" s="12">
        <f>DATE($K$1,$K$2,ROW(A14))</f>
        <v>44210</v>
      </c>
      <c r="C22" s="14"/>
      <c r="D22" s="14" t="str">
        <f>IF(OR(Janvier[[#This Row],[Jours]]="samedi",Janvier[[#This Row],[Jours]]="dimanche"),"","00:45")</f>
        <v>00:45</v>
      </c>
      <c r="E22" s="14"/>
      <c r="F22" s="13" t="str">
        <f t="shared" si="0"/>
        <v>Temps à saisir</v>
      </c>
      <c r="G22" s="4"/>
      <c r="H22" s="31">
        <f>WEEKNUM(Janvier[[#This Row],[Date]],21)</f>
        <v>2</v>
      </c>
      <c r="I22" s="31"/>
      <c r="J22" s="31"/>
      <c r="K22" s="3"/>
      <c r="M22"/>
    </row>
    <row r="23" spans="1:13">
      <c r="A23" s="2" t="str">
        <f t="shared" si="1"/>
        <v>vendredi</v>
      </c>
      <c r="B23" s="12">
        <f>DATE($K$1,$K$2,ROW(A15))</f>
        <v>44211</v>
      </c>
      <c r="C23" s="14"/>
      <c r="D23" s="14" t="str">
        <f>IF(OR(Janvier[[#This Row],[Jours]]="samedi",Janvier[[#This Row],[Jours]]="dimanche"),"","00:45")</f>
        <v>00:45</v>
      </c>
      <c r="E23" s="14"/>
      <c r="F23" s="13" t="str">
        <f t="shared" si="0"/>
        <v>Temps à saisir</v>
      </c>
      <c r="G23" s="4"/>
      <c r="H23" s="31">
        <f>WEEKNUM(Janvier[[#This Row],[Date]],21)</f>
        <v>2</v>
      </c>
      <c r="I23" s="31"/>
      <c r="J23" s="31"/>
      <c r="K23" s="3"/>
      <c r="M23"/>
    </row>
    <row r="24" spans="1:13">
      <c r="A24" s="2" t="str">
        <f t="shared" si="1"/>
        <v>samedi</v>
      </c>
      <c r="B24" s="12">
        <f>DATE($K$1,$K$2,ROW(A16))</f>
        <v>44212</v>
      </c>
      <c r="C24" s="14"/>
      <c r="D24" s="14" t="str">
        <f>IF(OR(Janvier[[#This Row],[Jours]]="samedi",Janvier[[#This Row],[Jours]]="dimanche"),"","00:45")</f>
        <v/>
      </c>
      <c r="E24" s="14"/>
      <c r="F24" s="13" t="str">
        <f t="shared" si="0"/>
        <v>Temps à saisir</v>
      </c>
      <c r="G24" s="4"/>
      <c r="H24" s="31">
        <f>WEEKNUM(Janvier[[#This Row],[Date]],21)</f>
        <v>2</v>
      </c>
      <c r="I24" s="31"/>
      <c r="J24" s="31"/>
      <c r="K24" s="3"/>
      <c r="M24"/>
    </row>
    <row r="25" spans="1:13">
      <c r="A25" s="2" t="str">
        <f t="shared" si="1"/>
        <v>dimanche</v>
      </c>
      <c r="B25" s="12">
        <f>DATE($K$1,$K$2,ROW(A17))</f>
        <v>44213</v>
      </c>
      <c r="C25" s="14"/>
      <c r="D25" s="14" t="str">
        <f>IF(OR(Janvier[[#This Row],[Jours]]="samedi",Janvier[[#This Row],[Jours]]="dimanche"),"","00:45")</f>
        <v/>
      </c>
      <c r="E25" s="14"/>
      <c r="F25" s="13" t="str">
        <f t="shared" si="0"/>
        <v>Temps à saisir</v>
      </c>
      <c r="G25" s="4"/>
      <c r="H25" s="31">
        <f>WEEKNUM(Janvier[[#This Row],[Date]],21)</f>
        <v>2</v>
      </c>
      <c r="I25" s="31"/>
      <c r="J25" s="31"/>
      <c r="K25" s="3"/>
      <c r="M25"/>
    </row>
    <row r="26" spans="1:13">
      <c r="A26" s="2" t="str">
        <f t="shared" si="1"/>
        <v>lundi</v>
      </c>
      <c r="B26" s="12">
        <f>DATE($K$1,$K$2,ROW(A18))</f>
        <v>44214</v>
      </c>
      <c r="C26" s="14"/>
      <c r="D26" s="14" t="str">
        <f>IF(OR(Janvier[[#This Row],[Jours]]="samedi",Janvier[[#This Row],[Jours]]="dimanche"),"","00:45")</f>
        <v>00:45</v>
      </c>
      <c r="E26" s="14"/>
      <c r="F26" s="13" t="str">
        <f t="shared" si="0"/>
        <v>Temps à saisir</v>
      </c>
      <c r="G26" s="4"/>
      <c r="H26" s="31">
        <f>WEEKNUM(Janvier[[#This Row],[Date]],21)</f>
        <v>3</v>
      </c>
      <c r="I26" s="31"/>
      <c r="J26" s="31"/>
      <c r="K26" s="3"/>
      <c r="M26"/>
    </row>
    <row r="27" spans="1:13">
      <c r="A27" s="2" t="str">
        <f t="shared" si="1"/>
        <v>mardi</v>
      </c>
      <c r="B27" s="12">
        <f>DATE($K$1,$K$2,ROW(A19))</f>
        <v>44215</v>
      </c>
      <c r="C27" s="14"/>
      <c r="D27" s="14" t="str">
        <f>IF(OR(Janvier[[#This Row],[Jours]]="samedi",Janvier[[#This Row],[Jours]]="dimanche"),"","00:45")</f>
        <v>00:45</v>
      </c>
      <c r="E27" s="14"/>
      <c r="F27" s="13" t="str">
        <f t="shared" si="0"/>
        <v>Temps à saisir</v>
      </c>
      <c r="G27" s="4"/>
      <c r="H27" s="31">
        <f>WEEKNUM(Janvier[[#This Row],[Date]],21)</f>
        <v>3</v>
      </c>
      <c r="I27" s="31"/>
      <c r="J27" s="31"/>
      <c r="K27" s="3"/>
      <c r="M27"/>
    </row>
    <row r="28" spans="1:13">
      <c r="A28" s="2" t="str">
        <f t="shared" si="1"/>
        <v>mercredi</v>
      </c>
      <c r="B28" s="12">
        <f>DATE($K$1,$K$2,ROW(A20))</f>
        <v>44216</v>
      </c>
      <c r="C28" s="14"/>
      <c r="D28" s="14" t="str">
        <f>IF(OR(Janvier[[#This Row],[Jours]]="samedi",Janvier[[#This Row],[Jours]]="dimanche"),"","00:45")</f>
        <v>00:45</v>
      </c>
      <c r="E28" s="14"/>
      <c r="F28" s="13" t="str">
        <f t="shared" si="0"/>
        <v>Temps à saisir</v>
      </c>
      <c r="G28" s="4"/>
      <c r="H28" s="31">
        <f>WEEKNUM(Janvier[[#This Row],[Date]],21)</f>
        <v>3</v>
      </c>
      <c r="I28" s="31"/>
      <c r="J28" s="31"/>
      <c r="K28" s="3"/>
      <c r="M28"/>
    </row>
    <row r="29" spans="1:13">
      <c r="A29" s="2" t="str">
        <f t="shared" si="1"/>
        <v>jeudi</v>
      </c>
      <c r="B29" s="12">
        <f>DATE($K$1,$K$2,ROW(A21))</f>
        <v>44217</v>
      </c>
      <c r="C29" s="14"/>
      <c r="D29" s="14" t="str">
        <f>IF(OR(Janvier[[#This Row],[Jours]]="samedi",Janvier[[#This Row],[Jours]]="dimanche"),"","00:45")</f>
        <v>00:45</v>
      </c>
      <c r="E29" s="14"/>
      <c r="F29" s="13" t="str">
        <f t="shared" si="0"/>
        <v>Temps à saisir</v>
      </c>
      <c r="G29" s="4"/>
      <c r="H29" s="31">
        <f>WEEKNUM(Janvier[[#This Row],[Date]],21)</f>
        <v>3</v>
      </c>
      <c r="I29" s="31"/>
      <c r="J29" s="31"/>
      <c r="K29" s="3"/>
      <c r="M29"/>
    </row>
    <row r="30" spans="1:13">
      <c r="A30" s="2" t="str">
        <f t="shared" si="1"/>
        <v>vendredi</v>
      </c>
      <c r="B30" s="12">
        <f>DATE($K$1,$K$2,ROW(A22))</f>
        <v>44218</v>
      </c>
      <c r="C30" s="14"/>
      <c r="D30" s="14" t="str">
        <f>IF(OR(Janvier[[#This Row],[Jours]]="samedi",Janvier[[#This Row],[Jours]]="dimanche"),"","00:45")</f>
        <v>00:45</v>
      </c>
      <c r="E30" s="14"/>
      <c r="F30" s="13" t="str">
        <f t="shared" si="0"/>
        <v>Temps à saisir</v>
      </c>
      <c r="G30" s="4"/>
      <c r="H30" s="31">
        <f>WEEKNUM(Janvier[[#This Row],[Date]],21)</f>
        <v>3</v>
      </c>
      <c r="I30" s="31"/>
      <c r="J30" s="31"/>
      <c r="K30" s="3"/>
      <c r="M30"/>
    </row>
    <row r="31" spans="1:13">
      <c r="A31" s="2" t="str">
        <f t="shared" si="1"/>
        <v>samedi</v>
      </c>
      <c r="B31" s="12">
        <f>DATE($K$1,$K$2,ROW(A23))</f>
        <v>44219</v>
      </c>
      <c r="C31" s="14"/>
      <c r="D31" s="14" t="str">
        <f>IF(OR(Janvier[[#This Row],[Jours]]="samedi",Janvier[[#This Row],[Jours]]="dimanche"),"","00:45")</f>
        <v/>
      </c>
      <c r="E31" s="14"/>
      <c r="F31" s="13" t="str">
        <f t="shared" si="0"/>
        <v>Temps à saisir</v>
      </c>
      <c r="G31" s="4"/>
      <c r="H31" s="31">
        <f>WEEKNUM(Janvier[[#This Row],[Date]],21)</f>
        <v>3</v>
      </c>
      <c r="I31" s="31"/>
      <c r="J31" s="31"/>
      <c r="K31" s="3"/>
      <c r="M31"/>
    </row>
    <row r="32" spans="1:13">
      <c r="A32" s="2" t="str">
        <f t="shared" si="1"/>
        <v>dimanche</v>
      </c>
      <c r="B32" s="12">
        <f>DATE($K$1,$K$2,ROW(A24))</f>
        <v>44220</v>
      </c>
      <c r="C32" s="14"/>
      <c r="D32" s="14" t="str">
        <f>IF(OR(Janvier[[#This Row],[Jours]]="samedi",Janvier[[#This Row],[Jours]]="dimanche"),"","00:45")</f>
        <v/>
      </c>
      <c r="E32" s="14"/>
      <c r="F32" s="13" t="str">
        <f t="shared" si="0"/>
        <v>Temps à saisir</v>
      </c>
      <c r="G32" s="4"/>
      <c r="H32" s="31">
        <f>WEEKNUM(Janvier[[#This Row],[Date]],21)</f>
        <v>3</v>
      </c>
      <c r="I32" s="31"/>
      <c r="J32" s="31"/>
      <c r="K32" s="3"/>
      <c r="M32"/>
    </row>
    <row r="33" spans="1:13">
      <c r="A33" s="2" t="str">
        <f t="shared" si="1"/>
        <v>lundi</v>
      </c>
      <c r="B33" s="12">
        <f>DATE($K$1,$K$2,ROW(A25))</f>
        <v>44221</v>
      </c>
      <c r="C33" s="14"/>
      <c r="D33" s="14" t="str">
        <f>IF(OR(Janvier[[#This Row],[Jours]]="samedi",Janvier[[#This Row],[Jours]]="dimanche"),"","00:45")</f>
        <v>00:45</v>
      </c>
      <c r="E33" s="14"/>
      <c r="F33" s="13" t="str">
        <f t="shared" si="0"/>
        <v>Temps à saisir</v>
      </c>
      <c r="G33" s="4"/>
      <c r="H33" s="31">
        <f>WEEKNUM(Janvier[[#This Row],[Date]],21)</f>
        <v>4</v>
      </c>
      <c r="I33" s="31"/>
      <c r="J33" s="31"/>
      <c r="K33" s="3"/>
      <c r="M33"/>
    </row>
    <row r="34" spans="1:13">
      <c r="A34" s="2" t="str">
        <f t="shared" si="1"/>
        <v>mardi</v>
      </c>
      <c r="B34" s="12">
        <f>DATE($K$1,$K$2,ROW(A26))</f>
        <v>44222</v>
      </c>
      <c r="C34" s="14"/>
      <c r="D34" s="14" t="str">
        <f>IF(OR(Janvier[[#This Row],[Jours]]="samedi",Janvier[[#This Row],[Jours]]="dimanche"),"","00:45")</f>
        <v>00:45</v>
      </c>
      <c r="E34" s="14"/>
      <c r="F34" s="13" t="str">
        <f t="shared" si="0"/>
        <v>Temps à saisir</v>
      </c>
      <c r="G34" s="4"/>
      <c r="H34" s="31">
        <f>WEEKNUM(Janvier[[#This Row],[Date]],21)</f>
        <v>4</v>
      </c>
      <c r="I34" s="31"/>
      <c r="J34" s="31"/>
      <c r="K34" s="3"/>
      <c r="M34"/>
    </row>
    <row r="35" spans="1:13">
      <c r="A35" s="2" t="str">
        <f>TEXT(B35,"jjjj")</f>
        <v>mercredi</v>
      </c>
      <c r="B35" s="12">
        <f>DATE($K$1,$K$2,ROW(A27))</f>
        <v>44223</v>
      </c>
      <c r="C35" s="14"/>
      <c r="D35" s="14" t="str">
        <f>IF(OR(Janvier[[#This Row],[Jours]]="samedi",Janvier[[#This Row],[Jours]]="dimanche"),"","00:45")</f>
        <v>00:45</v>
      </c>
      <c r="E35" s="14"/>
      <c r="F35" s="13" t="str">
        <f t="shared" si="0"/>
        <v>Temps à saisir</v>
      </c>
      <c r="G35" s="4"/>
      <c r="H35" s="31">
        <f>WEEKNUM(Janvier[[#This Row],[Date]],21)</f>
        <v>4</v>
      </c>
      <c r="I35" s="31"/>
      <c r="J35" s="31"/>
      <c r="K35" s="3"/>
      <c r="M35"/>
    </row>
    <row r="36" spans="1:13">
      <c r="A36" s="2" t="str">
        <f t="shared" si="1"/>
        <v>jeudi</v>
      </c>
      <c r="B36" s="12">
        <f>DATE($K$1,$K$2,ROW(A28))</f>
        <v>44224</v>
      </c>
      <c r="C36" s="14"/>
      <c r="D36" s="14" t="str">
        <f>IF(OR(Janvier[[#This Row],[Jours]]="samedi",Janvier[[#This Row],[Jours]]="dimanche"),"","00:45")</f>
        <v>00:45</v>
      </c>
      <c r="E36" s="14"/>
      <c r="F36" s="13" t="str">
        <f t="shared" si="0"/>
        <v>Temps à saisir</v>
      </c>
      <c r="G36" s="4"/>
      <c r="H36" s="31">
        <f>WEEKNUM(Janvier[[#This Row],[Date]],21)</f>
        <v>4</v>
      </c>
      <c r="I36" s="31"/>
      <c r="J36" s="31"/>
      <c r="K36" s="3"/>
      <c r="M36"/>
    </row>
    <row r="37" spans="1:13">
      <c r="A37" s="2" t="str">
        <f t="shared" si="1"/>
        <v>vendredi</v>
      </c>
      <c r="B37" s="12">
        <f>DATE($K$1,$K$2,ROW(A29))</f>
        <v>44225</v>
      </c>
      <c r="C37" s="14"/>
      <c r="D37" s="14" t="str">
        <f>IF(OR(Janvier[[#This Row],[Jours]]="samedi",Janvier[[#This Row],[Jours]]="dimanche"),"","00:45")</f>
        <v>00:45</v>
      </c>
      <c r="E37" s="14"/>
      <c r="F37" s="13" t="str">
        <f t="shared" si="0"/>
        <v>Temps à saisir</v>
      </c>
      <c r="G37" s="4"/>
      <c r="H37" s="31">
        <f>WEEKNUM(Janvier[[#This Row],[Date]],21)</f>
        <v>4</v>
      </c>
      <c r="I37" s="31"/>
      <c r="J37" s="31"/>
      <c r="K37" s="3"/>
      <c r="M37"/>
    </row>
    <row r="38" spans="1:13">
      <c r="A38" s="2" t="str">
        <f t="shared" si="1"/>
        <v>samedi</v>
      </c>
      <c r="B38" s="12">
        <f>DATE($K$1,$K$2,ROW(A30))</f>
        <v>44226</v>
      </c>
      <c r="C38" s="14"/>
      <c r="D38" s="14" t="str">
        <f>IF(OR(Janvier[[#This Row],[Jours]]="samedi",Janvier[[#This Row],[Jours]]="dimanche"),"","00:45")</f>
        <v/>
      </c>
      <c r="E38" s="14"/>
      <c r="F38" s="13" t="str">
        <f t="shared" si="0"/>
        <v>Temps à saisir</v>
      </c>
      <c r="G38" s="4"/>
      <c r="H38" s="31">
        <f>WEEKNUM(Janvier[[#This Row],[Date]],21)</f>
        <v>4</v>
      </c>
      <c r="I38" s="31"/>
      <c r="J38" s="31"/>
      <c r="K38" s="3"/>
      <c r="M38"/>
    </row>
    <row r="39" spans="1:13">
      <c r="A39" s="15" t="str">
        <f>TEXT(B39,"jjjj")</f>
        <v>dimanche</v>
      </c>
      <c r="B39" s="12">
        <f>DATE($K$1,$K$2,ROW(A31))</f>
        <v>44227</v>
      </c>
      <c r="C39" s="16"/>
      <c r="D39" s="14" t="str">
        <f>IF(OR(Janvier[[#This Row],[Jours]]="samedi",Janvier[[#This Row],[Jours]]="dimanche"),"","00:45")</f>
        <v/>
      </c>
      <c r="E39" s="16"/>
      <c r="F39" s="17" t="str">
        <f>IF(AND(C39&lt;&gt;0,E39&lt;&gt;0),(E39-D39-C39),"Temps à saisir")</f>
        <v>Temps à saisir</v>
      </c>
      <c r="G39" s="18"/>
      <c r="H39" s="31">
        <f>WEEKNUM(Janvier[[#This Row],[Date]],21)</f>
        <v>4</v>
      </c>
      <c r="I39" s="31"/>
      <c r="J39" s="31"/>
      <c r="K39" s="3"/>
      <c r="M39"/>
    </row>
    <row r="40" spans="1:13">
      <c r="B40" s="33"/>
      <c r="C40" s="34" t="str">
        <f>IFERROR(SUBTOTAL(101,Janvier[Heure d''arrivé]),"")</f>
        <v/>
      </c>
      <c r="D40" s="34"/>
      <c r="E40" s="34" t="str">
        <f>IFERROR(SUBTOTAL(101,Janvier[Heure de départ]),"")</f>
        <v/>
      </c>
      <c r="F40" s="8">
        <f>IFERROR(SUBTOTAL(9,F9:F39),"")</f>
        <v>0</v>
      </c>
      <c r="G40" s="35"/>
      <c r="H40" s="36"/>
      <c r="I40" s="36"/>
      <c r="J40" s="30"/>
      <c r="K40" s="3"/>
      <c r="M40"/>
    </row>
    <row r="41" spans="1:13" s="6" customFormat="1" ht="42.75" customHeight="1">
      <c r="A41" s="7"/>
      <c r="B41"/>
      <c r="C41"/>
      <c r="D41"/>
      <c r="E41"/>
      <c r="F41"/>
      <c r="G41" s="7"/>
      <c r="L41"/>
    </row>
  </sheetData>
  <phoneticPr fontId="7" type="noConversion"/>
  <conditionalFormatting sqref="A44:F390 A42:E43 A40:G40 G1:G2 A41 A9:C39 E9:G39">
    <cfRule type="expression" dxfId="14" priority="9">
      <formula>A1="samedi"</formula>
    </cfRule>
    <cfRule type="expression" dxfId="13" priority="11">
      <formula>A1="dimanche"</formula>
    </cfRule>
  </conditionalFormatting>
  <conditionalFormatting sqref="B9:C39 E9:G39">
    <cfRule type="expression" dxfId="12" priority="10">
      <formula>B9="samedi"</formula>
    </cfRule>
  </conditionalFormatting>
  <conditionalFormatting sqref="G4:G7">
    <cfRule type="expression" dxfId="11" priority="18">
      <formula>AND(G4&lt;&gt;"Saisir temps",SUMIFS($F$9:$F$39,$H$9:$H$39,IF($H$9&gt;=52,ROW(A1),$H$9+ROW(A1)))&lt;$G$3)</formula>
    </cfRule>
  </conditionalFormatting>
  <conditionalFormatting sqref="D9:D39">
    <cfRule type="expression" dxfId="10" priority="1">
      <formula>D9="samedi"</formula>
    </cfRule>
    <cfRule type="expression" dxfId="9" priority="3">
      <formula>D9="dimanche"</formula>
    </cfRule>
  </conditionalFormatting>
  <conditionalFormatting sqref="D9:D39">
    <cfRule type="expression" dxfId="8" priority="2">
      <formula>D9="samedi"</formula>
    </cfRule>
  </conditionalFormatting>
  <dataValidations count="1">
    <dataValidation allowBlank="1" showErrorMessage="1" sqref="B9:E3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FAUROUX JULIEN (CRAM ILE-DE-FRANCE)</dc:creator>
  <cp:lastModifiedBy>julien fauroux</cp:lastModifiedBy>
  <dcterms:created xsi:type="dcterms:W3CDTF">2020-11-20T07:39:22Z</dcterms:created>
  <dcterms:modified xsi:type="dcterms:W3CDTF">2020-11-30T21:13:36Z</dcterms:modified>
</cp:coreProperties>
</file>