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natacha\Desktop\TELMA\"/>
    </mc:Choice>
  </mc:AlternateContent>
  <xr:revisionPtr revIDLastSave="0" documentId="13_ncr:1_{F35CDC6D-23D8-43B9-8105-1677BCCFE24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es" sheetId="1" r:id="rId1"/>
    <sheet name="Janvier" sheetId="2" r:id="rId2"/>
    <sheet name="Février" sheetId="7" r:id="rId3"/>
    <sheet name="Mars" sheetId="8" r:id="rId4"/>
    <sheet name="Avril" sheetId="9" r:id="rId5"/>
    <sheet name="Mai" sheetId="10" r:id="rId6"/>
    <sheet name="Juin" sheetId="11" r:id="rId7"/>
    <sheet name="Juillet" sheetId="12" r:id="rId8"/>
    <sheet name="Août" sheetId="13" r:id="rId9"/>
    <sheet name="Septembre" sheetId="14" r:id="rId10"/>
    <sheet name="Octobre" sheetId="15" r:id="rId11"/>
    <sheet name="Novembre" sheetId="16" r:id="rId12"/>
    <sheet name="Décembre" sheetId="17" r:id="rId13"/>
    <sheet name="CA" sheetId="6" r:id="rId14"/>
  </sheets>
  <externalReferences>
    <externalReference r:id="rId15"/>
  </externalReferences>
  <definedNames>
    <definedName name="Beauté_des_mains_et_des_pieds">Formules!$C$2:$C$11</definedName>
    <definedName name="Décorations">Formules!$K$2:$K$7</definedName>
    <definedName name="Epilations">Formules!$M$2:$M$12</definedName>
    <definedName name="paiement">Formules!$A$10:$A$12</definedName>
    <definedName name="plafond" localSheetId="8">Août!#REF!</definedName>
    <definedName name="plafond" localSheetId="4">Avril!#REF!</definedName>
    <definedName name="plafond" localSheetId="12">Décembre!#REF!</definedName>
    <definedName name="plafond" localSheetId="2">Février!#REF!</definedName>
    <definedName name="plafond" localSheetId="7">Juillet!#REF!</definedName>
    <definedName name="plafond" localSheetId="6">Juin!#REF!</definedName>
    <definedName name="plafond" localSheetId="5">Mai!#REF!</definedName>
    <definedName name="plafond" localSheetId="3">Mars!#REF!</definedName>
    <definedName name="plafond" localSheetId="11">Novembre!#REF!</definedName>
    <definedName name="plafond" localSheetId="10">Octobre!#REF!</definedName>
    <definedName name="plafond" localSheetId="9">Septembre!#REF!</definedName>
    <definedName name="plafond">Janvier!$H$2</definedName>
    <definedName name="plafpri">'[1]Activité principale'!$F$2</definedName>
    <definedName name="priaout">Août!$G$28</definedName>
    <definedName name="priavr">Avril!$G$28</definedName>
    <definedName name="pridec">Décembre!$G$28</definedName>
    <definedName name="prifev">Février!$G$28</definedName>
    <definedName name="prijanv">Janvier!$H$29</definedName>
    <definedName name="prijuil">Juillet!$G$28</definedName>
    <definedName name="prijuin">Juin!$G$28</definedName>
    <definedName name="primai">Mai!$G$28</definedName>
    <definedName name="primars">Mars!$G$28</definedName>
    <definedName name="prinov">Novembre!$G$28</definedName>
    <definedName name="prioct">Octobre!$G$28</definedName>
    <definedName name="prisept">Septembre!$G$28</definedName>
    <definedName name="Remplissage">Formules!$G$2:$G$7</definedName>
    <definedName name="Soin_des_mains_et_des_pieds">Formules!$E$2:$E$6</definedName>
    <definedName name="Tarif1">Formules!$D$2:$D$11</definedName>
    <definedName name="Tarif2">Formules!$F$2:$F$6</definedName>
    <definedName name="Tarif3">Formules!$H$2:$H$7</definedName>
    <definedName name="Tarif4">Formules!$J$2:$J$8</definedName>
    <definedName name="Tarif5">Formules!$L$2:$L$7</definedName>
    <definedName name="Tarif6">Formules!$N$2:$N$12</definedName>
    <definedName name="type">Formules!$A$2:$A$7</definedName>
    <definedName name="Vernis_semi_permanent">Formules!$I$2:$I$8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G27" i="17" l="1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3" i="17"/>
  <c r="G28" i="17" s="1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3" i="16"/>
  <c r="G28" i="16" s="1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3" i="15"/>
  <c r="G28" i="15" s="1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G28" i="14" s="1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3" i="13"/>
  <c r="G28" i="13" s="1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" i="12"/>
  <c r="G28" i="12" s="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8" i="11" s="1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G28" i="10" s="1"/>
  <c r="B8" i="6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28" i="9" s="1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28" i="8" s="1"/>
  <c r="G3" i="8"/>
  <c r="B6" i="6" l="1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" i="7"/>
  <c r="B16" i="6"/>
  <c r="B15" i="6"/>
  <c r="B14" i="6"/>
  <c r="B13" i="6"/>
  <c r="B12" i="6"/>
  <c r="B11" i="6"/>
  <c r="B10" i="6"/>
  <c r="B9" i="6"/>
  <c r="G28" i="7" l="1"/>
  <c r="H4" i="2" l="1"/>
  <c r="H8" i="2"/>
  <c r="H9" i="2"/>
  <c r="H5" i="2"/>
  <c r="H6" i="2"/>
  <c r="H7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 l="1"/>
  <c r="H30" i="2" s="1"/>
  <c r="G29" i="9" l="1"/>
  <c r="G29" i="8"/>
  <c r="G29" i="12"/>
  <c r="G29" i="13"/>
  <c r="G29" i="14"/>
  <c r="B5" i="6"/>
  <c r="G29" i="15"/>
  <c r="G29" i="16"/>
  <c r="G29" i="7"/>
  <c r="G29" i="17"/>
  <c r="G29" i="10"/>
  <c r="B7" i="6"/>
  <c r="B17" i="6" l="1"/>
</calcChain>
</file>

<file path=xl/sharedStrings.xml><?xml version="1.0" encoding="utf-8"?>
<sst xmlns="http://schemas.openxmlformats.org/spreadsheetml/2006/main" count="250" uniqueCount="94">
  <si>
    <t>Gainage</t>
  </si>
  <si>
    <t>Gel et capsules ou chablon</t>
  </si>
  <si>
    <t>Formes artistiques</t>
  </si>
  <si>
    <t>Formes artistiques XXL sur devis</t>
  </si>
  <si>
    <t>French</t>
  </si>
  <si>
    <t>Baby boomer</t>
  </si>
  <si>
    <t>Gel sur pieds</t>
  </si>
  <si>
    <t>Gel sur pieds + soin</t>
  </si>
  <si>
    <t>Remplacement d'un ongle lors du remplissage</t>
  </si>
  <si>
    <t>Remplacement d'un ongle entre vos rdv</t>
  </si>
  <si>
    <t>Manucure</t>
  </si>
  <si>
    <t>Pédicure</t>
  </si>
  <si>
    <t>Image + couleur mains ou pieds</t>
  </si>
  <si>
    <t>Gel + capsules ou chablon</t>
  </si>
  <si>
    <t>Dépose complète + soin mains</t>
  </si>
  <si>
    <t>Dépose complète + soin pieds</t>
  </si>
  <si>
    <t>Pose mains</t>
  </si>
  <si>
    <t>Pose pieds</t>
  </si>
  <si>
    <t>Dépose + soin mains</t>
  </si>
  <si>
    <t>Pose pieds + soin</t>
  </si>
  <si>
    <t>Dépose + soin pieds</t>
  </si>
  <si>
    <t>Paillettes, stickers, strass - l'ongle</t>
  </si>
  <si>
    <t>Bijoux - l'ongle</t>
  </si>
  <si>
    <t>Piercing- l'ongle</t>
  </si>
  <si>
    <t>Petit Nail art fait main- l'ongle</t>
  </si>
  <si>
    <t>Nail art fait main - l'ongle</t>
  </si>
  <si>
    <t>Nail 3D - l'ongle</t>
  </si>
  <si>
    <t>Sourcils</t>
  </si>
  <si>
    <t>Lèvres</t>
  </si>
  <si>
    <t>Menton</t>
  </si>
  <si>
    <t>Aisselles</t>
  </si>
  <si>
    <t>Maillot</t>
  </si>
  <si>
    <t>Maillot brésilien</t>
  </si>
  <si>
    <t>Maillot intégral</t>
  </si>
  <si>
    <t>Demi-jambes</t>
  </si>
  <si>
    <t>Jambes entières</t>
  </si>
  <si>
    <t>Demi-bras</t>
  </si>
  <si>
    <t>Bras</t>
  </si>
  <si>
    <t>JANVIER</t>
  </si>
  <si>
    <t>INDIQUEZ VOTRE PLAFOND DE CHIFFRE D'AFFAIRES :</t>
  </si>
  <si>
    <t>Date</t>
  </si>
  <si>
    <t>Nom du client</t>
  </si>
  <si>
    <t>Mode d'encaissement</t>
  </si>
  <si>
    <t>Montant encaissé</t>
  </si>
  <si>
    <t>TOTAL mois</t>
  </si>
  <si>
    <t>TOTAL année</t>
  </si>
  <si>
    <t>FEVRIER</t>
  </si>
  <si>
    <t>Chèque</t>
  </si>
  <si>
    <t>Carte Bleue</t>
  </si>
  <si>
    <t>Espèces</t>
  </si>
  <si>
    <t>Remise</t>
  </si>
  <si>
    <t>Tarif prestation</t>
  </si>
  <si>
    <t>Nature Prestation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</si>
  <si>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</si>
  <si>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</si>
  <si>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</si>
  <si>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</si>
  <si>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</si>
  <si>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</si>
  <si>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</si>
  <si>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</si>
  <si>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</si>
  <si>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</si>
  <si>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</si>
  <si>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</si>
  <si>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 par activité</t>
  </si>
  <si>
    <t>Chiffre d'affaires</t>
  </si>
  <si>
    <t>MARS</t>
  </si>
  <si>
    <t>AVRIL</t>
  </si>
  <si>
    <t>MAI</t>
  </si>
  <si>
    <t>Plafond Activité
principale</t>
  </si>
  <si>
    <t>JUIN</t>
  </si>
  <si>
    <t>JUILLET</t>
  </si>
  <si>
    <t>AOUT</t>
  </si>
  <si>
    <t>OCTOBRE</t>
  </si>
  <si>
    <t>NOVEMBRE</t>
  </si>
  <si>
    <t>DECEMBRE</t>
  </si>
  <si>
    <t>Type Prestation</t>
  </si>
  <si>
    <t>Remplissage</t>
  </si>
  <si>
    <t>Décorations</t>
  </si>
  <si>
    <t>Epilations</t>
  </si>
  <si>
    <t>Type de prestation</t>
  </si>
  <si>
    <t>Gratuit</t>
  </si>
  <si>
    <t>0,40ct/min</t>
  </si>
  <si>
    <t>Mode de paiement</t>
  </si>
  <si>
    <t>Beauté_des_mains_et_des_pieds</t>
  </si>
  <si>
    <t>Soin_des_mains_et_des_pieds</t>
  </si>
  <si>
    <t>Vernis_semi_permanent</t>
  </si>
  <si>
    <t>Tarif1</t>
  </si>
  <si>
    <t>Tarif2</t>
  </si>
  <si>
    <t>Tarif4</t>
  </si>
  <si>
    <t>Tarif5</t>
  </si>
  <si>
    <t>Tarif6</t>
  </si>
  <si>
    <t>Tarif3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</si>
</sst>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indexed="10"/>
      <name val="Arial"/>
      <family val="2"/>
    </font>
    <font>
      <i/>
      <sz val="16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2"/>
      <color rgb="FFFFCC66"/>
      <name val="Arial"/>
      <family val="2"/>
    </font>
    <font>
      <sz val="11"/>
      <color theme="1"/>
      <name val="Calibri"/>
      <family val="2"/>
    </font>
    <font>
      <sz val="12"/>
      <color indexed="18"/>
      <name val="Arial"/>
      <family val="2"/>
    </font>
    <font>
      <b/>
      <i/>
      <sz val="12"/>
      <color indexed="9"/>
      <name val="Arial"/>
      <family val="2"/>
    </font>
    <font>
      <b/>
      <sz val="12"/>
      <color indexed="8"/>
      <name val="Arial"/>
      <family val="2"/>
    </font>
    <font>
      <b/>
      <sz val="14"/>
      <color theme="4" tint="-0.499984740745262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8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17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Protection="0"/>
    <xf numFmtId="9" fontId="2" fillId="0" borderId="0" applyFont="0" applyFill="0" applyBorder="0" applyAlignment="0" applyProtection="0"/>
  </cellStyleXfs>
  <cellXfs count="63">
    <xf numFmtId="0" fontId="0" fillId="0" borderId="0" xfId="0"/>
    <xf numFmtId="0" fontId="0" fillId="2" borderId="2" xfId="0" applyFill="1" applyBorder="1" applyAlignment="1" applyProtection="1">
      <alignment vertical="center"/>
      <protection locked="0"/>
    </xf>
    <xf numFmtId="0" fontId="5" fillId="0" borderId="2" xfId="0" applyFont="1" applyBorder="1" applyAlignment="1">
      <alignment horizontal="center" vertical="center"/>
    </xf>
    <xf numFmtId="14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165" fontId="6" fillId="0" borderId="3" xfId="0" applyNumberFormat="1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165" fontId="6" fillId="0" borderId="4" xfId="0" applyNumberFormat="1" applyFont="1" applyBorder="1" applyAlignment="1" applyProtection="1">
      <alignment vertical="center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7" fillId="0" borderId="2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9" fontId="0" fillId="0" borderId="0" xfId="0" applyNumberFormat="1"/>
    <xf numFmtId="165" fontId="6" fillId="0" borderId="9" xfId="0" applyNumberFormat="1" applyFont="1" applyBorder="1" applyAlignment="1" applyProtection="1">
      <alignment vertical="center"/>
      <protection locked="0"/>
    </xf>
    <xf numFmtId="2" fontId="0" fillId="0" borderId="0" xfId="0" applyNumberFormat="1"/>
    <xf numFmtId="0" fontId="5" fillId="0" borderId="0" xfId="0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1" applyNumberFormat="1" applyFont="1" applyBorder="1"/>
    <xf numFmtId="1" fontId="0" fillId="0" borderId="0" xfId="0" applyNumberFormat="1" applyBorder="1"/>
    <xf numFmtId="0" fontId="10" fillId="0" borderId="0" xfId="0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165" fontId="6" fillId="0" borderId="11" xfId="0" applyNumberFormat="1" applyFont="1" applyBorder="1" applyAlignment="1" applyProtection="1">
      <alignment vertical="center"/>
      <protection locked="0"/>
    </xf>
    <xf numFmtId="0" fontId="11" fillId="3" borderId="12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horizontal="right" vertical="center" wrapText="1"/>
    </xf>
    <xf numFmtId="0" fontId="11" fillId="3" borderId="14" xfId="0" applyFont="1" applyFill="1" applyBorder="1" applyAlignment="1">
      <alignment vertical="center" wrapText="1"/>
    </xf>
    <xf numFmtId="0" fontId="12" fillId="3" borderId="0" xfId="0" applyFont="1" applyFill="1" applyAlignment="1">
      <alignment horizontal="right" vertical="center" wrapText="1"/>
    </xf>
    <xf numFmtId="17" fontId="13" fillId="4" borderId="14" xfId="0" applyNumberFormat="1" applyFont="1" applyFill="1" applyBorder="1" applyAlignment="1">
      <alignment horizontal="left" vertical="center"/>
    </xf>
    <xf numFmtId="165" fontId="11" fillId="4" borderId="0" xfId="0" applyNumberFormat="1" applyFont="1" applyFill="1" applyAlignment="1" applyProtection="1">
      <alignment vertical="center"/>
      <protection locked="0"/>
    </xf>
    <xf numFmtId="165" fontId="11" fillId="4" borderId="0" xfId="0" applyNumberFormat="1" applyFont="1" applyFill="1" applyAlignment="1">
      <alignment vertical="center"/>
    </xf>
    <xf numFmtId="0" fontId="13" fillId="5" borderId="12" xfId="0" applyFont="1" applyFill="1" applyBorder="1" applyAlignment="1">
      <alignment horizontal="left" vertical="center" wrapText="1"/>
    </xf>
    <xf numFmtId="165" fontId="11" fillId="6" borderId="13" xfId="0" applyNumberFormat="1" applyFont="1" applyFill="1" applyBorder="1" applyAlignment="1">
      <alignment vertical="center"/>
    </xf>
    <xf numFmtId="0" fontId="14" fillId="0" borderId="0" xfId="0" applyFont="1"/>
    <xf numFmtId="0" fontId="6" fillId="0" borderId="9" xfId="0" applyFont="1" applyBorder="1" applyAlignment="1" applyProtection="1">
      <alignment vertical="center"/>
      <protection locked="0"/>
    </xf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16" fillId="7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left"/>
    </xf>
    <xf numFmtId="0" fontId="15" fillId="0" borderId="2" xfId="0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8" borderId="6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15" fillId="0" borderId="6" xfId="0" applyFont="1" applyBorder="1" applyAlignment="1">
      <alignment horizontal="center"/>
    </xf>
    <xf numFmtId="0" fontId="16" fillId="9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64" fontId="9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5" xfId="0" applyFont="1" applyBorder="1" applyAlignment="1">
      <alignment horizontal="left"/>
    </xf>
    <xf numFmtId="0" fontId="16" fillId="0" borderId="0" xfId="0" applyFont="1" applyFill="1" applyBorder="1" applyAlignment="1">
      <alignment horizontal="center"/>
    </xf>
  </cellXfs>
  <cellStyles count="2">
    <cellStyle name="Normal" xfId="0" builtinId="0" customBuiltin="1"/>
    <cellStyle name="Pourcentage" xfId="1" builtinId="5"/>
  </cellStyles>
  <dxfs count="48">
    <dxf>
      <fill>
        <patternFill>
          <bgColor indexed="10"/>
        </patternFill>
      </fill>
    </dxf>
    <dxf>
      <fill>
        <patternFill>
          <bgColor indexed="1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vre_Recettes_A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s"/>
      <sheetName val="Activité principale"/>
      <sheetName val="Activité secondaire"/>
      <sheetName val="mixte"/>
      <sheetName val="registre achat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"/>
  <sheetViews>
    <sheetView tabSelected="1" zoomScale="90" zoomScaleNormal="90" workbookViewId="0">
      <selection activeCell="K29" sqref="K29"/>
    </sheetView>
  </sheetViews>
  <sheetFormatPr baseColWidth="10" defaultColWidth="9.140625" defaultRowHeight="15" x14ac:dyDescent="0.25"/>
  <cols>
    <col min="1" max="1" width="28.85546875" style="34" bestFit="1" customWidth="1"/>
    <col min="2" max="2" width="3.7109375" style="34" customWidth="1"/>
    <col min="3" max="3" width="38.7109375" style="34" bestFit="1" customWidth="1"/>
    <col min="4" max="5" width="28.7109375" style="34" bestFit="1" customWidth="1"/>
    <col min="6" max="6" width="23.140625" style="34" bestFit="1" customWidth="1"/>
    <col min="7" max="7" width="27.28515625" bestFit="1" customWidth="1"/>
    <col min="8" max="8" width="9.5703125" bestFit="1" customWidth="1"/>
    <col min="9" max="9" width="23.140625" bestFit="1" customWidth="1"/>
    <col min="10" max="10" width="5.7109375" bestFit="1" customWidth="1"/>
    <col min="11" max="11" width="28.140625" bestFit="1" customWidth="1"/>
    <col min="12" max="12" width="9.140625" bestFit="1" customWidth="1"/>
    <col min="13" max="13" width="14.28515625" bestFit="1" customWidth="1"/>
    <col min="14" max="14" width="5.42578125" bestFit="1" customWidth="1"/>
  </cols>
  <sheetData>
    <row r="1" spans="1:14" x14ac:dyDescent="0.25">
      <c r="A1" s="40" t="s">
        <v>81</v>
      </c>
      <c r="B1" s="38"/>
      <c r="C1" s="40" t="s">
        <v>85</v>
      </c>
      <c r="D1" s="43" t="s">
        <v>88</v>
      </c>
      <c r="E1" s="40" t="s">
        <v>86</v>
      </c>
      <c r="F1" s="44" t="s">
        <v>89</v>
      </c>
      <c r="G1" s="40" t="s">
        <v>78</v>
      </c>
      <c r="H1" s="44" t="s">
        <v>93</v>
      </c>
      <c r="I1" s="40" t="s">
        <v>87</v>
      </c>
      <c r="J1" s="43" t="s">
        <v>90</v>
      </c>
      <c r="K1" s="40" t="s">
        <v>79</v>
      </c>
      <c r="L1" s="44" t="s">
        <v>91</v>
      </c>
      <c r="M1" s="40" t="s">
        <v>80</v>
      </c>
      <c r="N1" s="43" t="s">
        <v>92</v>
      </c>
    </row>
    <row r="2" spans="1:14" x14ac:dyDescent="0.25">
      <c r="A2" s="39" t="s">
        <v>85</v>
      </c>
      <c r="C2" s="41" t="s">
        <v>0</v>
      </c>
      <c r="D2" s="42">
        <v>35</v>
      </c>
      <c r="E2" s="41" t="s">
        <v>10</v>
      </c>
      <c r="F2" s="45">
        <v>15</v>
      </c>
      <c r="G2" s="41" t="s">
        <v>0</v>
      </c>
      <c r="H2" s="45">
        <v>35</v>
      </c>
      <c r="I2" s="39" t="s">
        <v>16</v>
      </c>
      <c r="J2" s="46">
        <v>25</v>
      </c>
      <c r="K2" s="39" t="s">
        <v>21</v>
      </c>
      <c r="L2" s="47" t="s">
        <v>82</v>
      </c>
      <c r="M2" s="39" t="s">
        <v>27</v>
      </c>
      <c r="N2" s="46">
        <v>7</v>
      </c>
    </row>
    <row r="3" spans="1:14" x14ac:dyDescent="0.25">
      <c r="A3" s="39" t="s">
        <v>86</v>
      </c>
      <c r="C3" s="41" t="s">
        <v>1</v>
      </c>
      <c r="D3" s="42">
        <v>45</v>
      </c>
      <c r="E3" s="41" t="s">
        <v>11</v>
      </c>
      <c r="F3" s="45">
        <v>30</v>
      </c>
      <c r="G3" s="41" t="s">
        <v>13</v>
      </c>
      <c r="H3" s="45">
        <v>35</v>
      </c>
      <c r="I3" s="39" t="s">
        <v>4</v>
      </c>
      <c r="J3" s="46">
        <v>4</v>
      </c>
      <c r="K3" s="39" t="s">
        <v>22</v>
      </c>
      <c r="L3" s="48"/>
      <c r="M3" s="39" t="s">
        <v>28</v>
      </c>
      <c r="N3" s="46">
        <v>5</v>
      </c>
    </row>
    <row r="4" spans="1:14" x14ac:dyDescent="0.25">
      <c r="A4" s="39" t="s">
        <v>78</v>
      </c>
      <c r="C4" s="41" t="s">
        <v>2</v>
      </c>
      <c r="D4" s="42">
        <v>60</v>
      </c>
      <c r="E4" s="41" t="s">
        <v>4</v>
      </c>
      <c r="F4" s="45">
        <v>4</v>
      </c>
      <c r="G4" s="41" t="s">
        <v>2</v>
      </c>
      <c r="H4" s="45">
        <v>60</v>
      </c>
      <c r="I4" s="39" t="s">
        <v>5</v>
      </c>
      <c r="J4" s="46">
        <v>4</v>
      </c>
      <c r="K4" s="39" t="s">
        <v>23</v>
      </c>
      <c r="L4" s="48">
        <v>4</v>
      </c>
      <c r="M4" s="39" t="s">
        <v>29</v>
      </c>
      <c r="N4" s="46">
        <v>5</v>
      </c>
    </row>
    <row r="5" spans="1:14" x14ac:dyDescent="0.25">
      <c r="A5" s="39" t="s">
        <v>87</v>
      </c>
      <c r="C5" s="41" t="s">
        <v>3</v>
      </c>
      <c r="D5" s="42"/>
      <c r="E5" s="41" t="s">
        <v>5</v>
      </c>
      <c r="F5" s="45">
        <v>4</v>
      </c>
      <c r="G5" s="41" t="s">
        <v>3</v>
      </c>
      <c r="H5" s="45"/>
      <c r="I5" s="39" t="s">
        <v>17</v>
      </c>
      <c r="J5" s="46">
        <v>20</v>
      </c>
      <c r="K5" s="39" t="s">
        <v>24</v>
      </c>
      <c r="L5" s="48">
        <v>5</v>
      </c>
      <c r="M5" s="39" t="s">
        <v>30</v>
      </c>
      <c r="N5" s="46">
        <v>7</v>
      </c>
    </row>
    <row r="6" spans="1:14" x14ac:dyDescent="0.25">
      <c r="A6" s="39" t="s">
        <v>79</v>
      </c>
      <c r="C6" s="41" t="s">
        <v>4</v>
      </c>
      <c r="D6" s="42">
        <v>4</v>
      </c>
      <c r="E6" s="41" t="s">
        <v>12</v>
      </c>
      <c r="F6" s="45">
        <v>7</v>
      </c>
      <c r="G6" s="41" t="s">
        <v>14</v>
      </c>
      <c r="H6" s="45">
        <v>20</v>
      </c>
      <c r="I6" s="39" t="s">
        <v>18</v>
      </c>
      <c r="J6" s="46">
        <v>20</v>
      </c>
      <c r="K6" s="39" t="s">
        <v>25</v>
      </c>
      <c r="L6" s="48" t="s">
        <v>83</v>
      </c>
      <c r="M6" s="39" t="s">
        <v>31</v>
      </c>
      <c r="N6" s="46">
        <v>8</v>
      </c>
    </row>
    <row r="7" spans="1:14" x14ac:dyDescent="0.25">
      <c r="A7" s="39" t="s">
        <v>80</v>
      </c>
      <c r="C7" s="41" t="s">
        <v>5</v>
      </c>
      <c r="D7" s="42">
        <v>4</v>
      </c>
      <c r="E7" s="36"/>
      <c r="F7" s="36"/>
      <c r="G7" s="41" t="s">
        <v>15</v>
      </c>
      <c r="H7" s="45">
        <v>50</v>
      </c>
      <c r="I7" s="39" t="s">
        <v>19</v>
      </c>
      <c r="J7" s="46">
        <v>40</v>
      </c>
      <c r="K7" s="39" t="s">
        <v>26</v>
      </c>
      <c r="L7" s="48">
        <v>5</v>
      </c>
      <c r="M7" s="39" t="s">
        <v>32</v>
      </c>
      <c r="N7" s="46">
        <v>12</v>
      </c>
    </row>
    <row r="8" spans="1:14" x14ac:dyDescent="0.25">
      <c r="C8" s="41" t="s">
        <v>6</v>
      </c>
      <c r="D8" s="42">
        <v>30</v>
      </c>
      <c r="E8" s="36"/>
      <c r="F8" s="36"/>
      <c r="G8" s="36"/>
      <c r="H8" s="36"/>
      <c r="I8" s="39" t="s">
        <v>20</v>
      </c>
      <c r="J8" s="46">
        <v>35</v>
      </c>
      <c r="K8" s="37"/>
      <c r="L8" s="37"/>
      <c r="M8" s="39" t="s">
        <v>33</v>
      </c>
      <c r="N8" s="46">
        <v>18</v>
      </c>
    </row>
    <row r="9" spans="1:14" x14ac:dyDescent="0.25">
      <c r="A9" s="49" t="s">
        <v>84</v>
      </c>
      <c r="C9" s="41" t="s">
        <v>7</v>
      </c>
      <c r="D9" s="42">
        <v>55</v>
      </c>
      <c r="E9" s="36"/>
      <c r="F9" s="36"/>
      <c r="G9" s="36"/>
      <c r="H9" s="36"/>
      <c r="I9" s="37"/>
      <c r="J9" s="37"/>
      <c r="K9" s="37"/>
      <c r="L9" s="37"/>
      <c r="M9" s="39" t="s">
        <v>34</v>
      </c>
      <c r="N9" s="46">
        <v>10</v>
      </c>
    </row>
    <row r="10" spans="1:14" x14ac:dyDescent="0.25">
      <c r="A10" s="39" t="s">
        <v>48</v>
      </c>
      <c r="C10" s="41" t="s">
        <v>8</v>
      </c>
      <c r="D10" s="42">
        <v>2</v>
      </c>
      <c r="E10" s="36"/>
      <c r="F10" s="36"/>
      <c r="G10" s="36"/>
      <c r="H10" s="36"/>
      <c r="I10" s="37"/>
      <c r="J10" s="37"/>
      <c r="K10" s="37"/>
      <c r="L10" s="37"/>
      <c r="M10" s="39" t="s">
        <v>35</v>
      </c>
      <c r="N10" s="46">
        <v>22</v>
      </c>
    </row>
    <row r="11" spans="1:14" x14ac:dyDescent="0.25">
      <c r="A11" s="39" t="s">
        <v>47</v>
      </c>
      <c r="C11" s="41" t="s">
        <v>9</v>
      </c>
      <c r="D11" s="42">
        <v>4</v>
      </c>
      <c r="E11" s="36"/>
      <c r="F11" s="36"/>
      <c r="G11" s="36"/>
      <c r="H11" s="36"/>
      <c r="I11" s="37"/>
      <c r="J11" s="37"/>
      <c r="K11" s="37"/>
      <c r="L11" s="37"/>
      <c r="M11" s="39" t="s">
        <v>36</v>
      </c>
      <c r="N11" s="46">
        <v>7.5</v>
      </c>
    </row>
    <row r="12" spans="1:14" x14ac:dyDescent="0.25">
      <c r="A12" s="39" t="s">
        <v>49</v>
      </c>
      <c r="C12" s="36"/>
      <c r="D12" s="36"/>
      <c r="E12" s="36"/>
      <c r="F12" s="36"/>
      <c r="G12" s="36"/>
      <c r="H12" s="36"/>
      <c r="I12" s="37"/>
      <c r="J12" s="37"/>
      <c r="K12" s="37"/>
      <c r="L12" s="37"/>
      <c r="M12" s="39" t="s">
        <v>37</v>
      </c>
      <c r="N12" s="46">
        <v>15</v>
      </c>
    </row>
    <row r="13" spans="1:14" x14ac:dyDescent="0.25">
      <c r="C13" s="40" t="s">
        <v>85</v>
      </c>
      <c r="D13" s="40" t="s">
        <v>86</v>
      </c>
      <c r="E13" s="40" t="s">
        <v>78</v>
      </c>
      <c r="F13" s="40" t="s">
        <v>87</v>
      </c>
      <c r="G13" s="40" t="s">
        <v>79</v>
      </c>
      <c r="H13" s="40" t="s">
        <v>80</v>
      </c>
      <c r="I13" s="37"/>
      <c r="J13" s="37"/>
      <c r="K13" s="37"/>
      <c r="L13" s="37"/>
      <c r="M13" s="57"/>
      <c r="N13" s="58"/>
    </row>
    <row r="14" spans="1:14" x14ac:dyDescent="0.25">
      <c r="C14" s="43" t="s">
        <v>88</v>
      </c>
      <c r="D14" s="43" t="s">
        <v>89</v>
      </c>
      <c r="E14" s="43" t="s">
        <v>93</v>
      </c>
      <c r="F14" s="43" t="s">
        <v>90</v>
      </c>
      <c r="G14" s="43" t="s">
        <v>91</v>
      </c>
      <c r="H14" s="43" t="s">
        <v>92</v>
      </c>
      <c r="I14" s="37"/>
      <c r="J14" s="37"/>
      <c r="K14" s="37"/>
      <c r="L14" s="37"/>
      <c r="M14" s="57"/>
      <c r="N14" s="58"/>
    </row>
    <row r="15" spans="1:14" x14ac:dyDescent="0.25">
      <c r="C15" s="62"/>
      <c r="D15" s="62"/>
      <c r="E15" s="62"/>
      <c r="F15" s="62"/>
      <c r="G15" s="62"/>
      <c r="H15" s="62"/>
      <c r="I15" s="37"/>
      <c r="J15" s="37"/>
      <c r="K15" s="37"/>
      <c r="L15" s="37"/>
      <c r="M15" s="57"/>
      <c r="N15" s="58"/>
    </row>
    <row r="16" spans="1:14" x14ac:dyDescent="0.25">
      <c r="C16" s="43" t="s">
        <v>88</v>
      </c>
      <c r="D16" s="43" t="s">
        <v>89</v>
      </c>
      <c r="E16" s="43" t="s">
        <v>93</v>
      </c>
      <c r="F16" s="43" t="s">
        <v>90</v>
      </c>
      <c r="G16" s="43" t="s">
        <v>91</v>
      </c>
      <c r="H16" s="43" t="s">
        <v>92</v>
      </c>
      <c r="I16" s="37"/>
      <c r="J16" s="37"/>
      <c r="K16" s="37"/>
      <c r="L16" s="37"/>
      <c r="M16" s="57"/>
      <c r="N16" s="58"/>
    </row>
    <row r="17" spans="3:14" x14ac:dyDescent="0.25">
      <c r="C17" s="59">
        <v>35</v>
      </c>
      <c r="D17" s="59">
        <v>15</v>
      </c>
      <c r="E17" s="59">
        <v>35</v>
      </c>
      <c r="F17" s="60">
        <v>25</v>
      </c>
      <c r="G17" s="61" t="s">
        <v>82</v>
      </c>
      <c r="H17" s="60">
        <v>7</v>
      </c>
      <c r="I17" s="37"/>
      <c r="J17" s="37"/>
      <c r="K17" s="37"/>
      <c r="L17" s="37"/>
      <c r="M17" s="57"/>
      <c r="N17" s="58"/>
    </row>
    <row r="18" spans="3:14" x14ac:dyDescent="0.25">
      <c r="C18" s="42">
        <v>45</v>
      </c>
      <c r="D18" s="42">
        <v>30</v>
      </c>
      <c r="E18" s="42">
        <v>35</v>
      </c>
      <c r="F18" s="46">
        <v>4</v>
      </c>
      <c r="G18" s="46"/>
      <c r="H18" s="46">
        <v>5</v>
      </c>
      <c r="I18" s="37"/>
      <c r="J18" s="37"/>
      <c r="K18" s="37"/>
      <c r="L18" s="37"/>
      <c r="M18" s="57"/>
      <c r="N18" s="58"/>
    </row>
    <row r="19" spans="3:14" x14ac:dyDescent="0.25">
      <c r="C19" s="42">
        <v>60</v>
      </c>
      <c r="D19" s="42">
        <v>4</v>
      </c>
      <c r="E19" s="42">
        <v>60</v>
      </c>
      <c r="F19" s="46">
        <v>4</v>
      </c>
      <c r="G19" s="46">
        <v>4</v>
      </c>
      <c r="H19" s="46">
        <v>5</v>
      </c>
      <c r="I19" s="37"/>
      <c r="J19" s="37"/>
      <c r="K19" s="37"/>
      <c r="L19" s="37"/>
      <c r="M19" s="57"/>
      <c r="N19" s="58"/>
    </row>
    <row r="20" spans="3:14" x14ac:dyDescent="0.25">
      <c r="C20" s="42"/>
      <c r="D20" s="42">
        <v>4</v>
      </c>
      <c r="E20" s="42"/>
      <c r="F20" s="46">
        <v>20</v>
      </c>
      <c r="G20" s="46">
        <v>5</v>
      </c>
      <c r="H20" s="46">
        <v>7</v>
      </c>
      <c r="I20" s="37"/>
      <c r="J20" s="37"/>
      <c r="K20" s="37"/>
      <c r="L20" s="37"/>
      <c r="M20" s="57"/>
      <c r="N20" s="58"/>
    </row>
    <row r="21" spans="3:14" x14ac:dyDescent="0.25">
      <c r="C21" s="42">
        <v>4</v>
      </c>
      <c r="D21" s="42">
        <v>7</v>
      </c>
      <c r="E21" s="42">
        <v>20</v>
      </c>
      <c r="F21" s="46">
        <v>20</v>
      </c>
      <c r="G21" s="46" t="s">
        <v>83</v>
      </c>
      <c r="H21" s="46">
        <v>8</v>
      </c>
      <c r="I21" s="37"/>
      <c r="J21" s="37"/>
      <c r="K21" s="37"/>
      <c r="L21" s="37"/>
      <c r="M21" s="57"/>
      <c r="N21" s="58"/>
    </row>
    <row r="22" spans="3:14" x14ac:dyDescent="0.25">
      <c r="C22" s="42">
        <v>4</v>
      </c>
      <c r="D22" s="41"/>
      <c r="E22" s="42">
        <v>50</v>
      </c>
      <c r="F22" s="46">
        <v>40</v>
      </c>
      <c r="G22" s="46">
        <v>5</v>
      </c>
      <c r="H22" s="46">
        <v>12</v>
      </c>
      <c r="I22" s="37"/>
      <c r="J22" s="37"/>
      <c r="K22" s="37"/>
      <c r="L22" s="37"/>
      <c r="M22" s="57"/>
      <c r="N22" s="58"/>
    </row>
    <row r="23" spans="3:14" x14ac:dyDescent="0.25">
      <c r="C23" s="42">
        <v>30</v>
      </c>
      <c r="D23" s="41"/>
      <c r="E23" s="41"/>
      <c r="F23" s="46">
        <v>35</v>
      </c>
      <c r="G23" s="41"/>
      <c r="H23" s="46">
        <v>18</v>
      </c>
      <c r="I23" s="37"/>
      <c r="J23" s="37"/>
      <c r="K23" s="37"/>
      <c r="L23" s="37"/>
      <c r="M23" s="57"/>
      <c r="N23" s="58"/>
    </row>
    <row r="24" spans="3:14" x14ac:dyDescent="0.25">
      <c r="C24" s="42">
        <v>55</v>
      </c>
      <c r="D24" s="41"/>
      <c r="E24" s="41"/>
      <c r="F24" s="41"/>
      <c r="G24" s="41"/>
      <c r="H24" s="46">
        <v>10</v>
      </c>
      <c r="I24" s="37"/>
      <c r="J24" s="37"/>
      <c r="K24" s="37"/>
      <c r="L24" s="37"/>
      <c r="M24" s="57"/>
      <c r="N24" s="58"/>
    </row>
    <row r="25" spans="3:14" x14ac:dyDescent="0.25">
      <c r="C25" s="42">
        <v>2</v>
      </c>
      <c r="D25" s="41"/>
      <c r="E25" s="41"/>
      <c r="F25" s="41"/>
      <c r="G25" s="41"/>
      <c r="H25" s="46">
        <v>22</v>
      </c>
      <c r="I25" s="37"/>
      <c r="J25" s="37"/>
      <c r="K25" s="37"/>
      <c r="L25" s="37"/>
      <c r="M25" s="57"/>
      <c r="N25" s="58"/>
    </row>
    <row r="26" spans="3:14" x14ac:dyDescent="0.25">
      <c r="C26" s="42">
        <v>4</v>
      </c>
      <c r="D26" s="41"/>
      <c r="E26" s="41"/>
      <c r="F26" s="41"/>
      <c r="G26" s="41"/>
      <c r="H26" s="46">
        <v>7.5</v>
      </c>
      <c r="I26" s="37"/>
      <c r="J26" s="37"/>
      <c r="K26" s="37"/>
      <c r="L26" s="37"/>
      <c r="M26" s="57"/>
      <c r="N26" s="58"/>
    </row>
    <row r="27" spans="3:14" x14ac:dyDescent="0.25">
      <c r="C27" s="41"/>
      <c r="D27" s="41"/>
      <c r="E27" s="41"/>
      <c r="F27" s="41"/>
      <c r="G27" s="41"/>
      <c r="H27" s="46">
        <v>15</v>
      </c>
      <c r="I27" s="37"/>
      <c r="J27" s="37"/>
      <c r="K27" s="37"/>
      <c r="L27" s="37"/>
      <c r="M27" s="57"/>
      <c r="N27" s="58"/>
    </row>
    <row r="28" spans="3:14" x14ac:dyDescent="0.25">
      <c r="C28" s="36"/>
      <c r="D28" s="36"/>
      <c r="E28" s="36"/>
      <c r="F28" s="36"/>
      <c r="G28" s="36"/>
      <c r="H28" s="36"/>
      <c r="I28" s="37"/>
      <c r="J28" s="37"/>
      <c r="K28" s="37"/>
      <c r="L28" s="37"/>
      <c r="M28" s="57"/>
      <c r="N28" s="58"/>
    </row>
    <row r="29" spans="3:14" x14ac:dyDescent="0.25">
      <c r="C29" s="36"/>
      <c r="D29" s="36"/>
      <c r="E29" s="36"/>
      <c r="F29" s="36"/>
      <c r="G29" s="36"/>
      <c r="H29" s="36"/>
      <c r="I29" s="37"/>
      <c r="J29" s="37"/>
      <c r="K29" s="37"/>
      <c r="L29" s="37"/>
      <c r="M29" s="57"/>
      <c r="N29" s="58"/>
    </row>
    <row r="30" spans="3:14" x14ac:dyDescent="0.25">
      <c r="C30" s="36"/>
      <c r="D30" s="36"/>
      <c r="E30" s="36"/>
      <c r="F30" s="36"/>
      <c r="G30" s="36"/>
      <c r="H30" s="36"/>
      <c r="I30" s="37"/>
      <c r="J30" s="37"/>
      <c r="K30" s="37"/>
      <c r="L30" s="37"/>
      <c r="M30" s="57"/>
      <c r="N30" s="58"/>
    </row>
    <row r="31" spans="3:14" x14ac:dyDescent="0.25">
      <c r="C31" s="36"/>
      <c r="D31" s="36"/>
      <c r="E31" s="36"/>
      <c r="F31" s="36"/>
      <c r="G31" s="36"/>
      <c r="H31" s="36"/>
      <c r="I31" s="37"/>
      <c r="J31" s="37"/>
      <c r="K31" s="37"/>
      <c r="L31" s="37"/>
      <c r="M31" s="57"/>
      <c r="N31" s="58"/>
    </row>
    <row r="32" spans="3:14" x14ac:dyDescent="0.25">
      <c r="C32" s="36"/>
      <c r="D32" s="36"/>
      <c r="E32" s="36"/>
      <c r="F32" s="36"/>
      <c r="G32" s="36"/>
      <c r="H32" s="36"/>
      <c r="I32" s="37"/>
      <c r="J32" s="37"/>
      <c r="K32" s="37"/>
      <c r="L32" s="37"/>
      <c r="M32" s="57"/>
      <c r="N32" s="58"/>
    </row>
    <row r="35" spans="1:6" x14ac:dyDescent="0.25">
      <c r="B35" s="35"/>
      <c r="C35" s="35"/>
      <c r="D35" s="35"/>
      <c r="E35" s="35"/>
      <c r="F35" s="35"/>
    </row>
    <row r="42" spans="1:6" x14ac:dyDescent="0.25">
      <c r="A42" s="35"/>
      <c r="B42" s="35"/>
      <c r="C42" s="35"/>
      <c r="D42" s="35"/>
      <c r="E42" s="35"/>
      <c r="F42" s="3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4D914-35D7-4AAA-BF72-968F1B26F022}">
  <dimension ref="A1:L30"/>
  <sheetViews>
    <sheetView zoomScaleNormal="100" workbookViewId="0">
      <selection activeCell="F4" sqref="F4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4.140625" customWidth="1"/>
    <col min="4" max="4" width="28.85546875" bestFit="1" customWidth="1"/>
    <col min="5" max="5" width="32.5703125" bestFit="1" customWidth="1"/>
    <col min="6" max="6" width="17.85546875" bestFit="1" customWidth="1"/>
    <col min="7" max="7" width="13.28515625" customWidth="1"/>
    <col min="8" max="8" width="22.28515625" bestFit="1" customWidth="1"/>
    <col min="10" max="10" width="11.7109375" bestFit="1" customWidth="1"/>
  </cols>
  <sheetData>
    <row r="1" spans="1:12" ht="78" customHeight="1" x14ac:dyDescent="0.25">
      <c r="A1" s="52" t="s">
        <v>38</v>
      </c>
      <c r="B1" s="53"/>
      <c r="C1" s="53"/>
      <c r="D1" s="53"/>
      <c r="E1" s="53"/>
      <c r="F1" s="53"/>
      <c r="G1" s="53"/>
      <c r="H1" s="53"/>
      <c r="J1" s="11"/>
    </row>
    <row r="2" spans="1:12" ht="15" customHeight="1" x14ac:dyDescent="0.25">
      <c r="A2" s="54" t="s">
        <v>39</v>
      </c>
      <c r="B2" s="55"/>
      <c r="C2" s="55"/>
      <c r="D2" s="55"/>
      <c r="E2" s="55"/>
      <c r="F2" s="55"/>
      <c r="G2" s="56"/>
      <c r="H2" s="1">
        <v>2000</v>
      </c>
    </row>
    <row r="3" spans="1:12" ht="15" customHeight="1" x14ac:dyDescent="0.25">
      <c r="A3" s="2" t="s">
        <v>40</v>
      </c>
      <c r="B3" s="2" t="s">
        <v>41</v>
      </c>
      <c r="C3" s="2" t="s">
        <v>42</v>
      </c>
      <c r="D3" s="2" t="s">
        <v>77</v>
      </c>
      <c r="E3" s="2" t="s">
        <v>52</v>
      </c>
      <c r="F3" s="2" t="s">
        <v>51</v>
      </c>
      <c r="G3" s="2" t="s">
        <v>50</v>
      </c>
      <c r="H3" s="2" t="s">
        <v>43</v>
      </c>
      <c r="J3" s="15"/>
      <c r="K3" s="15"/>
      <c r="L3" s="15"/>
    </row>
    <row r="4" spans="1:12" ht="15" customHeight="1" x14ac:dyDescent="0.25">
      <c r="A4" s="3"/>
      <c r="B4" s="4"/>
      <c r="C4" s="7" t="s">
        <v>48</v>
      </c>
      <c r="D4" s="33" t="s">
        <v>86</v>
      </c>
      <c r="E4" s="7" t="s">
        <v>9</v>
      </c>
      <c r="F4" s="13"/>
      <c r="G4" s="4"/>
      <c r="H4" s="5">
        <f t="shared" ref="H4:H28" si="0">F4-(F4*G4)/100</f>
        <v>0</v>
      </c>
      <c r="J4" s="16"/>
      <c r="K4" s="17"/>
      <c r="L4" s="18"/>
    </row>
    <row r="5" spans="1:12" ht="15" customHeight="1" x14ac:dyDescent="0.25">
      <c r="A5" s="6"/>
      <c r="B5" s="7"/>
      <c r="C5" s="7"/>
      <c r="D5" s="7"/>
      <c r="E5" s="7"/>
      <c r="F5" s="13"/>
      <c r="G5" s="7"/>
      <c r="H5" s="8">
        <f t="shared" si="0"/>
        <v>0</v>
      </c>
    </row>
    <row r="6" spans="1:12" ht="15" customHeight="1" x14ac:dyDescent="0.25">
      <c r="A6" s="6"/>
      <c r="B6" s="7"/>
      <c r="C6" s="7"/>
      <c r="D6" s="7"/>
      <c r="E6" s="7"/>
      <c r="F6" s="13"/>
      <c r="G6" s="7"/>
      <c r="H6" s="8">
        <f t="shared" si="0"/>
        <v>0</v>
      </c>
      <c r="K6" s="12"/>
    </row>
    <row r="7" spans="1:12" x14ac:dyDescent="0.25">
      <c r="A7" s="6"/>
      <c r="B7" s="7"/>
      <c r="C7" s="7"/>
      <c r="D7" s="7"/>
      <c r="E7" s="7"/>
      <c r="F7" s="13"/>
      <c r="G7" s="7"/>
      <c r="H7" s="8">
        <f t="shared" si="0"/>
        <v>0</v>
      </c>
    </row>
    <row r="8" spans="1:12" x14ac:dyDescent="0.25">
      <c r="A8" s="6"/>
      <c r="B8" s="7"/>
      <c r="C8" s="7"/>
      <c r="D8" s="7"/>
      <c r="E8" s="7"/>
      <c r="F8" s="13"/>
      <c r="G8" s="7"/>
      <c r="H8" s="8">
        <f t="shared" si="0"/>
        <v>0</v>
      </c>
    </row>
    <row r="9" spans="1:12" x14ac:dyDescent="0.25">
      <c r="A9" s="6"/>
      <c r="B9" s="7"/>
      <c r="C9" s="7"/>
      <c r="D9" s="7"/>
      <c r="E9" s="7"/>
      <c r="F9" s="13"/>
      <c r="G9" s="7"/>
      <c r="H9" s="8">
        <f t="shared" si="0"/>
        <v>0</v>
      </c>
      <c r="J9" s="14"/>
    </row>
    <row r="10" spans="1:12" x14ac:dyDescent="0.25">
      <c r="A10" s="6"/>
      <c r="B10" s="7"/>
      <c r="C10" s="7"/>
      <c r="D10" s="7"/>
      <c r="E10" s="7"/>
      <c r="F10" s="13"/>
      <c r="G10" s="7"/>
      <c r="H10" s="8">
        <f t="shared" si="0"/>
        <v>0</v>
      </c>
    </row>
    <row r="11" spans="1:12" x14ac:dyDescent="0.25">
      <c r="A11" s="6"/>
      <c r="B11" s="7"/>
      <c r="C11" s="7"/>
      <c r="D11" s="7"/>
      <c r="E11" s="7"/>
      <c r="F11" s="13"/>
      <c r="G11" s="7"/>
      <c r="H11" s="8">
        <f t="shared" si="0"/>
        <v>0</v>
      </c>
    </row>
    <row r="12" spans="1:12" x14ac:dyDescent="0.25">
      <c r="A12" s="6"/>
      <c r="B12" s="7"/>
      <c r="C12" s="7"/>
      <c r="D12" s="7"/>
      <c r="E12" s="7"/>
      <c r="F12" s="13"/>
      <c r="G12" s="7"/>
      <c r="H12" s="8">
        <f t="shared" si="0"/>
        <v>0</v>
      </c>
    </row>
    <row r="13" spans="1:12" x14ac:dyDescent="0.25">
      <c r="A13" s="6"/>
      <c r="B13" s="7"/>
      <c r="C13" s="7"/>
      <c r="D13" s="7"/>
      <c r="E13" s="7"/>
      <c r="F13" s="13"/>
      <c r="G13" s="7"/>
      <c r="H13" s="8">
        <f t="shared" si="0"/>
        <v>0</v>
      </c>
    </row>
    <row r="14" spans="1:12" x14ac:dyDescent="0.25">
      <c r="A14" s="6"/>
      <c r="B14" s="7"/>
      <c r="C14" s="7"/>
      <c r="D14" s="7"/>
      <c r="E14" s="7"/>
      <c r="F14" s="13"/>
      <c r="G14" s="7"/>
      <c r="H14" s="8">
        <f t="shared" si="0"/>
        <v>0</v>
      </c>
    </row>
    <row r="15" spans="1:12" x14ac:dyDescent="0.25">
      <c r="A15" s="6"/>
      <c r="B15" s="7"/>
      <c r="C15" s="7"/>
      <c r="D15" s="7"/>
      <c r="E15" s="7"/>
      <c r="F15" s="13"/>
      <c r="G15" s="7"/>
      <c r="H15" s="8">
        <f t="shared" si="0"/>
        <v>0</v>
      </c>
    </row>
    <row r="16" spans="1:12" x14ac:dyDescent="0.25">
      <c r="A16" s="6"/>
      <c r="B16" s="7"/>
      <c r="C16" s="7"/>
      <c r="D16" s="7"/>
      <c r="E16" s="7"/>
      <c r="F16" s="13"/>
      <c r="G16" s="7"/>
      <c r="H16" s="8">
        <f t="shared" si="0"/>
        <v>0</v>
      </c>
    </row>
    <row r="17" spans="1:8" x14ac:dyDescent="0.25">
      <c r="A17" s="6"/>
      <c r="B17" s="7"/>
      <c r="C17" s="7"/>
      <c r="D17" s="7"/>
      <c r="E17" s="7"/>
      <c r="F17" s="13"/>
      <c r="G17" s="7"/>
      <c r="H17" s="8">
        <f t="shared" si="0"/>
        <v>0</v>
      </c>
    </row>
    <row r="18" spans="1:8" x14ac:dyDescent="0.25">
      <c r="A18" s="6"/>
      <c r="B18" s="7"/>
      <c r="C18" s="7"/>
      <c r="D18" s="7"/>
      <c r="E18" s="7"/>
      <c r="F18" s="13"/>
      <c r="G18" s="7"/>
      <c r="H18" s="8">
        <f t="shared" si="0"/>
        <v>0</v>
      </c>
    </row>
    <row r="19" spans="1:8" x14ac:dyDescent="0.25">
      <c r="A19" s="6"/>
      <c r="B19" s="7"/>
      <c r="C19" s="7"/>
      <c r="D19" s="7"/>
      <c r="E19" s="7"/>
      <c r="F19" s="13"/>
      <c r="G19" s="7"/>
      <c r="H19" s="8">
        <f t="shared" si="0"/>
        <v>0</v>
      </c>
    </row>
    <row r="20" spans="1:8" x14ac:dyDescent="0.25">
      <c r="A20" s="6"/>
      <c r="B20" s="7"/>
      <c r="C20" s="7"/>
      <c r="D20" s="7"/>
      <c r="E20" s="7"/>
      <c r="F20" s="13"/>
      <c r="G20" s="7"/>
      <c r="H20" s="8">
        <f t="shared" si="0"/>
        <v>0</v>
      </c>
    </row>
    <row r="21" spans="1:8" x14ac:dyDescent="0.25">
      <c r="A21" s="6"/>
      <c r="B21" s="7"/>
      <c r="C21" s="7"/>
      <c r="D21" s="7"/>
      <c r="E21" s="7"/>
      <c r="F21" s="13"/>
      <c r="G21" s="7"/>
      <c r="H21" s="8">
        <f t="shared" si="0"/>
        <v>0</v>
      </c>
    </row>
    <row r="22" spans="1:8" x14ac:dyDescent="0.25">
      <c r="A22" s="6"/>
      <c r="B22" s="7"/>
      <c r="C22" s="7"/>
      <c r="D22" s="7"/>
      <c r="E22" s="7"/>
      <c r="F22" s="13"/>
      <c r="G22" s="7"/>
      <c r="H22" s="8">
        <f t="shared" si="0"/>
        <v>0</v>
      </c>
    </row>
    <row r="23" spans="1:8" x14ac:dyDescent="0.25">
      <c r="A23" s="6"/>
      <c r="B23" s="7"/>
      <c r="C23" s="7"/>
      <c r="D23" s="7"/>
      <c r="E23" s="7"/>
      <c r="F23" s="13"/>
      <c r="G23" s="7"/>
      <c r="H23" s="8">
        <f t="shared" si="0"/>
        <v>0</v>
      </c>
    </row>
    <row r="24" spans="1:8" x14ac:dyDescent="0.25">
      <c r="A24" s="6"/>
      <c r="B24" s="7"/>
      <c r="C24" s="7"/>
      <c r="D24" s="7"/>
      <c r="E24" s="7"/>
      <c r="F24" s="13"/>
      <c r="G24" s="7"/>
      <c r="H24" s="8">
        <f t="shared" si="0"/>
        <v>0</v>
      </c>
    </row>
    <row r="25" spans="1:8" x14ac:dyDescent="0.25">
      <c r="A25" s="6"/>
      <c r="B25" s="7"/>
      <c r="C25" s="7"/>
      <c r="D25" s="7"/>
      <c r="E25" s="7"/>
      <c r="F25" s="13"/>
      <c r="G25" s="7"/>
      <c r="H25" s="8">
        <f t="shared" si="0"/>
        <v>0</v>
      </c>
    </row>
    <row r="26" spans="1:8" x14ac:dyDescent="0.25">
      <c r="A26" s="6"/>
      <c r="B26" s="7"/>
      <c r="C26" s="7"/>
      <c r="D26" s="7"/>
      <c r="E26" s="7"/>
      <c r="F26" s="13"/>
      <c r="G26" s="7"/>
      <c r="H26" s="8">
        <f t="shared" si="0"/>
        <v>0</v>
      </c>
    </row>
    <row r="27" spans="1:8" x14ac:dyDescent="0.25">
      <c r="A27" s="6"/>
      <c r="B27" s="7"/>
      <c r="C27" s="7"/>
      <c r="D27" s="7"/>
      <c r="E27" s="7"/>
      <c r="F27" s="13"/>
      <c r="G27" s="7"/>
      <c r="H27" s="8">
        <f t="shared" si="0"/>
        <v>0</v>
      </c>
    </row>
    <row r="28" spans="1:8" x14ac:dyDescent="0.25">
      <c r="A28" s="20"/>
      <c r="B28" s="21"/>
      <c r="C28" s="21"/>
      <c r="D28" s="21"/>
      <c r="E28" s="21"/>
      <c r="F28" s="22"/>
      <c r="G28" s="21"/>
      <c r="H28" s="9">
        <f t="shared" si="0"/>
        <v>0</v>
      </c>
    </row>
    <row r="29" spans="1:8" ht="15.75" x14ac:dyDescent="0.25">
      <c r="A29" s="50" t="s">
        <v>44</v>
      </c>
      <c r="B29" s="50"/>
      <c r="C29" s="50"/>
      <c r="D29" s="50"/>
      <c r="E29" s="50"/>
      <c r="F29" s="50"/>
      <c r="G29" s="50"/>
      <c r="H29" s="10">
        <f>SUM(H4:H28)</f>
        <v>0</v>
      </c>
    </row>
    <row r="30" spans="1:8" x14ac:dyDescent="0.25">
      <c r="A30" s="51" t="s">
        <v>45</v>
      </c>
      <c r="B30" s="51"/>
      <c r="C30" s="51"/>
      <c r="D30" s="51"/>
      <c r="E30" s="51"/>
      <c r="F30" s="51"/>
      <c r="G30" s="51"/>
      <c r="H30" s="10">
        <f>prijanv</f>
        <v>0</v>
      </c>
    </row>
  </sheetData>
  <protectedRanges>
    <protectedRange sqref="F2:H2 A2:E2" name="plafond_1"/>
    <protectedRange sqref="A4:B28 F4:H28 C4:E4 C5:E28" name="recettes_1"/>
  </protectedRanges>
  <mergeCells count="4">
    <mergeCell ref="A29:G29"/>
    <mergeCell ref="A30:G30"/>
    <mergeCell ref="A1:H1"/>
    <mergeCell ref="A2:G2"/>
  </mergeCells>
  <conditionalFormatting sqref="H30">
    <cfRule type="cellIs" dxfId="47" priority="1" operator="lessThan">
      <formula>$H$2</formula>
    </cfRule>
    <cfRule type="cellIs" dxfId="46" priority="2" operator="greaterThan">
      <formula>$H$2</formula>
    </cfRule>
  </conditionalFormatting>
  <dataValidations count="3">
    <dataValidation type="list" allowBlank="1" showInputMessage="1" showErrorMessage="1" sqref="D4" xr:uid="{5D375BEE-66AC-47E2-85A7-CF32DB159F2A}">
      <formula1>type</formula1>
    </dataValidation>
    <dataValidation type="list" allowBlank="1" showInputMessage="1" showErrorMessage="1" sqref="C4" xr:uid="{BCB0A844-0B14-4E01-AD17-1D1B975A7851}">
      <formula1>paiement</formula1>
    </dataValidation>
    <dataValidation type="list" allowBlank="1" showInputMessage="1" showErrorMessage="1" sqref="E4" xr:uid="{57FEE7CF-4FCE-4F4C-B2BE-399CA336F703}">
      <formula1>INDIRECT($D4)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0D9B-A861-4823-8094-D3B17CA614A5}">
  <dimension ref="A1:K29"/>
  <sheetViews>
    <sheetView zoomScale="74" zoomScaleNormal="74" workbookViewId="0">
      <selection activeCell="M22" sqref="M22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46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</f>
        <v>133.19999999999999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45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2C16A7F-2D68-4589-A2C1-C3866C7E7437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D222C702-49B6-4681-8255-BC2EBB28C83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054656A4-A490-494E-95D7-8A4933E154C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64F897-13A8-4DAD-86F0-D4DE9A748026}">
          <x14:formula1>
            <xm:f>Formules!#REF!</xm:f>
          </x14:formula1>
          <xm:sqref>C3:C27</xm:sqref>
        </x14:dataValidation>
        <x14:dataValidation type="list" allowBlank="1" showInputMessage="1" showErrorMessage="1" xr:uid="{AC2B6BE3-59D4-452C-B60D-3D716B23D80B}">
          <x14:formula1>
            <xm:f>Formules!#REF!</xm:f>
          </x14:formula1>
          <xm:sqref>D3:D27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C6204-7704-4F53-A426-787D889DE879}">
  <dimension ref="A1:K29"/>
  <sheetViews>
    <sheetView zoomScale="81" zoomScaleNormal="81" workbookViewId="0">
      <selection activeCell="C2" sqref="C2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67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/>
      <c r="F4" s="7"/>
      <c r="G4" s="8">
        <f t="shared" si="0"/>
        <v>0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88.2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</f>
        <v>221.39999999999998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41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3CE624C-6D75-45F7-B739-61E140C96C4B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60CF53EC-53CB-4210-8815-094F97B649F3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2A3FBB06-2598-4653-A7ED-6B0C49614D7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9C780C-2838-4793-8559-671E230A8A55}">
          <x14:formula1>
            <xm:f>Formules!#REF!</xm:f>
          </x14:formula1>
          <xm:sqref>C3:C27</xm:sqref>
        </x14:dataValidation>
        <x14:dataValidation type="list" allowBlank="1" showInputMessage="1" showErrorMessage="1" xr:uid="{CF709926-81BF-4416-B296-60AC7743D580}">
          <x14:formula1>
            <xm:f>Formules!#REF!</xm:f>
          </x14:formula1>
          <xm:sqref>D3:D27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679F9-27E7-45B9-9200-098725060955}">
  <dimension ref="A1:K29"/>
  <sheetViews>
    <sheetView zoomScale="81" zoomScaleNormal="81" workbookViewId="0">
      <selection activeCell="K18" sqref="K18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68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</f>
        <v>354.59999999999997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37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5E3D18D-693C-4841-938C-87A2474B7F5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9F1C2964-504F-4FAB-8964-56E1E36141C4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8369ACA-B5D0-4889-8E28-7289066892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717972E-A349-41A6-BB00-6D38DC8E9350}">
          <x14:formula1>
            <xm:f>Formules!#REF!</xm:f>
          </x14:formula1>
          <xm:sqref>C3:C27</xm:sqref>
        </x14:dataValidation>
        <x14:dataValidation type="list" allowBlank="1" showInputMessage="1" showErrorMessage="1" xr:uid="{646EBBAD-B8EC-4395-ABA8-784A559FB8E2}">
          <x14:formula1>
            <xm:f>Formules!#REF!</xm:f>
          </x14:formula1>
          <xm:sqref>D3:D27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51567-A80D-4585-A559-E3DFDFF1C103}">
  <dimension ref="A1:K29"/>
  <sheetViews>
    <sheetView zoomScale="81" zoomScaleNormal="81" workbookViewId="0">
      <selection activeCell="G28" sqref="G28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69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</f>
        <v>487.79999999999995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33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AF82F5BD-A881-4297-83A8-52334BD3663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7271570-AC47-4EAA-96FA-76C608F0C11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7B668995-C2D4-4C66-AD1F-43AA8EADB4D6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C6D88-4948-4256-8FA6-F3E96F35F691}">
          <x14:formula1>
            <xm:f>Formules!#REF!</xm:f>
          </x14:formula1>
          <xm:sqref>C3:C27</xm:sqref>
        </x14:dataValidation>
        <x14:dataValidation type="list" allowBlank="1" showInputMessage="1" showErrorMessage="1" xr:uid="{E4171DB2-EF6B-465B-A0D6-AC35903DF7A4}">
          <x14:formula1>
            <xm:f>Formules!#REF!</xm:f>
          </x14:formula1>
          <xm:sqref>D3:D27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49F3-E56A-43CF-891A-6DD6863EA96C}">
  <dimension ref="A1:K29"/>
  <sheetViews>
    <sheetView zoomScale="81" zoomScaleNormal="81" workbookViewId="0">
      <selection activeCell="G29" sqref="G29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71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/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29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17A3095E-E2CA-45B7-8805-2CECC3A03F45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EA223B1-C402-41F4-A711-FA551103382B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9CED4324-8895-4088-9403-1CEC6DD35E0F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45B7D67-5F67-4A23-B8DC-9AE49159EAA6}">
          <x14:formula1>
            <xm:f>Formules!#REF!</xm:f>
          </x14:formula1>
          <xm:sqref>C3:C27</xm:sqref>
        </x14:dataValidation>
        <x14:dataValidation type="list" allowBlank="1" showInputMessage="1" showErrorMessage="1" xr:uid="{BA376BC9-15A2-4837-AAE6-DDF7DFD1D1EB}">
          <x14:formula1>
            <xm:f>Formules!#REF!</xm:f>
          </x14:formula1>
          <xm:sqref>D3:D27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5E089-3C1C-4927-BBD6-13149D3A1B9B}">
  <dimension ref="A1:K29"/>
  <sheetViews>
    <sheetView zoomScale="81" zoomScaleNormal="81" workbookViewId="0">
      <selection activeCell="G29" sqref="G29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72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prijanv+prifev+primars+priavr+primai+prijuin+prijuil</f>
        <v>754.2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25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E6FF8C17-E3A5-44D0-8637-EE820857747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FC356073-BE84-4BFC-8701-D6E9E017A1C9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E3C15750-C783-4EB0-98D8-0FC2A9752990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10E501-09A7-496B-AB0F-96BD6CCE971F}">
          <x14:formula1>
            <xm:f>Formules!#REF!</xm:f>
          </x14:formula1>
          <xm:sqref>C3:C27</xm:sqref>
        </x14:dataValidation>
        <x14:dataValidation type="list" allowBlank="1" showInputMessage="1" showErrorMessage="1" xr:uid="{7022807A-ACB2-4CFE-9D0C-890C9E32FFAF}">
          <x14:formula1>
            <xm:f>Formules!#REF!</xm:f>
          </x14:formula1>
          <xm:sqref>D3:D27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9E2A0-E632-4A6D-9AEC-B10DD3194FD3}">
  <dimension ref="A1:K29"/>
  <sheetViews>
    <sheetView zoomScale="81" zoomScaleNormal="81" workbookViewId="0">
      <selection activeCell="G30" sqref="G30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73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prijanv+prifev+primars+priavr+primai+prijuin+prijuil+priaout</f>
        <v>887.40000000000009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21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8CDA8AF3-6D33-49F7-B56B-05D5AA14B1DF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8C2CD922-C70D-4BEB-873A-FECF5CF8F1A2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D8C9454A-8A0E-4AA0-B593-6E6F4E654A32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36763D7-1C1D-4AD6-9708-FF762EB0E58B}">
          <x14:formula1>
            <xm:f>Formules!#REF!</xm:f>
          </x14:formula1>
          <xm:sqref>C3:C27</xm:sqref>
        </x14:dataValidation>
        <x14:dataValidation type="list" allowBlank="1" showInputMessage="1" showErrorMessage="1" xr:uid="{1E83E38D-4EE8-4B68-B205-378AD3218E50}">
          <x14:formula1>
            <xm:f>Formules!#REF!</xm:f>
          </x14:formula1>
          <xm:sqref>D3:D27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E7FB-08B4-4668-91AD-D25A0825C52F}">
  <dimension ref="A1:K29"/>
  <sheetViews>
    <sheetView zoomScale="81" zoomScaleNormal="81" workbookViewId="0">
      <selection activeCell="G29" sqref="G29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72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prijanv+prifev+primars+priavr+primai+prijuin+prijuil+priaout+prisept</f>
        <v>1020.6000000000001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17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33B6FC94-6F24-4175-9A48-72DD43A3BED0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32264DE4-BA18-4556-99EB-00C0A538DD07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F1E866FE-6274-4F7C-AFA6-DEAD6836FC8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9FE706-D683-4DC4-9969-024194DC6405}">
          <x14:formula1>
            <xm:f>Formules!#REF!</xm:f>
          </x14:formula1>
          <xm:sqref>C3:C27</xm:sqref>
        </x14:dataValidation>
        <x14:dataValidation type="list" allowBlank="1" showInputMessage="1" showErrorMessage="1" xr:uid="{A44BE531-7403-43CE-9108-DF883CA28E6A}">
          <x14:formula1>
            <xm:f>Formules!#REF!</xm:f>
          </x14:formula1>
          <xm:sqref>D3:D27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411D4-9061-4E64-AAE8-B8B55F42192A}">
  <dimension ref="A1:K29"/>
  <sheetViews>
    <sheetView zoomScale="81" zoomScaleNormal="81" workbookViewId="0">
      <selection activeCell="M21" sqref="M21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74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/>
      <c r="F3" s="4">
        <v>10</v>
      </c>
      <c r="G3" s="5">
        <f t="shared" ref="G3:G27" si="0">E3-(E3*F3)/100</f>
        <v>0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/>
      <c r="F4" s="7"/>
      <c r="G4" s="8">
        <f t="shared" si="0"/>
        <v>0</v>
      </c>
    </row>
    <row r="5" spans="1:11" ht="15" customHeight="1" x14ac:dyDescent="0.25">
      <c r="A5" s="6"/>
      <c r="B5" s="7"/>
      <c r="C5" s="7"/>
      <c r="D5" s="7"/>
      <c r="E5" s="13"/>
      <c r="F5" s="7">
        <v>10</v>
      </c>
      <c r="G5" s="8">
        <f t="shared" si="0"/>
        <v>0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0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prijanv+prifev+primars+priavr+primai+prijuin+prijuil+priaout+prisept+prioct</f>
        <v>1020.6000000000001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13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7A63154D-656E-48B1-ADEA-2E61EDF1EE2E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52D4973A-9645-4FD2-9286-E3B9B65BC1F6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3649432F-304C-46F5-94ED-C5079523A4BD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81683F6-03ED-4580-890F-4BEB8C9391AD}">
          <x14:formula1>
            <xm:f>Formules!#REF!</xm:f>
          </x14:formula1>
          <xm:sqref>C3:C27</xm:sqref>
        </x14:dataValidation>
        <x14:dataValidation type="list" allowBlank="1" showInputMessage="1" showErrorMessage="1" xr:uid="{60EFFE76-0374-4937-B9B9-A6E1D9D9D6A7}">
          <x14:formula1>
            <xm:f>Formules!#REF!</xm:f>
          </x14:formula1>
          <xm:sqref>D3:D27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7ABC-9681-4A71-B1DE-C6717542391E}">
  <dimension ref="A1:K29"/>
  <sheetViews>
    <sheetView zoomScale="81" zoomScaleNormal="81" workbookViewId="0">
      <selection activeCell="G28" sqref="G28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75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 t="s">
        <v>26</v>
      </c>
      <c r="D3" s="7" t="s">
        <v>47</v>
      </c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prijanv+prifev+primars+priavr+primai+prijuin+prijuil+priaout+prisept+prioct+prinov</f>
        <v>1153.8000000000002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9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292A2356-26D4-4799-8EF8-F67BF29C0421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4364DCD4-5D98-4783-90A5-D929BBFDC7A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429A2BD0-2AD9-4E38-880C-974D2761FC34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ABB1762-65D5-4406-9FE3-C37B94D2B4E8}">
          <x14:formula1>
            <xm:f>Formules!#REF!</xm:f>
          </x14:formula1>
          <xm:sqref>C3:C27</xm:sqref>
        </x14:dataValidation>
        <x14:dataValidation type="list" allowBlank="1" showInputMessage="1" showErrorMessage="1" xr:uid="{47D44907-CAD8-4FCF-A9E2-F73EB2484EAF}">
          <x14:formula1>
            <xm:f>Formules!#REF!</xm:f>
          </x14:formula1>
          <xm:sqref>D3:D27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A4005-2DB8-4440-A953-D29BE1AA5885}">
  <dimension ref="A1:K29"/>
  <sheetViews>
    <sheetView zoomScale="80" zoomScaleNormal="80" workbookViewId="0">
      <selection activeCell="L58" sqref="L57:L58"/>
    </sheetView>
  </sheetViews>
  <sheetFormatPr baseColWidth="10" defaultRowHeight="15" x14ac:dyDescent="0.25"/>
  <cols>
    <col min="1" max="1" width="13.85546875" customWidth="1"/>
    <col min="2" max="2" width="24.28515625" customWidth="1"/>
    <col min="3" max="3" width="26.42578125" customWidth="1"/>
    <col min="4" max="4" width="27.5703125" bestFit="1" customWidth="1"/>
    <col min="5" max="5" width="19.28515625" bestFit="1" customWidth="1"/>
    <col min="6" max="6" width="13.28515625" customWidth="1"/>
    <col min="7" max="7" width="22.28515625" bestFit="1" customWidth="1"/>
    <col min="9" max="9" width="11.7109375" bestFit="1" customWidth="1"/>
  </cols>
  <sheetData>
    <row r="1" spans="1:11" ht="78" customHeight="1" x14ac:dyDescent="0.25">
      <c r="A1" s="52" t="s">
        <v>76</v>
      </c>
      <c r="B1" s="53"/>
      <c r="C1" s="53"/>
      <c r="D1" s="53"/>
      <c r="E1" s="53"/>
      <c r="F1" s="53"/>
      <c r="G1" s="53"/>
      <c r="I1" s="11"/>
    </row>
    <row r="2" spans="1:11" ht="15" customHeight="1" x14ac:dyDescent="0.25">
      <c r="A2" s="2" t="s">
        <v>40</v>
      </c>
      <c r="B2" s="2" t="s">
        <v>41</v>
      </c>
      <c r="C2" s="2" t="s">
        <v>52</v>
      </c>
      <c r="D2" s="2" t="s">
        <v>42</v>
      </c>
      <c r="E2" s="2" t="s">
        <v>51</v>
      </c>
      <c r="F2" s="2" t="s">
        <v>50</v>
      </c>
      <c r="G2" s="2" t="s">
        <v>43</v>
      </c>
      <c r="I2" s="15"/>
      <c r="J2" s="15"/>
      <c r="K2" s="15"/>
    </row>
    <row r="3" spans="1:11" ht="15" customHeight="1" x14ac:dyDescent="0.25">
      <c r="A3" s="3"/>
      <c r="B3" s="4"/>
      <c r="C3" s="7"/>
      <c r="D3" s="7"/>
      <c r="E3" s="13">
        <v>23</v>
      </c>
      <c r="F3" s="4">
        <v>10</v>
      </c>
      <c r="G3" s="5">
        <f t="shared" ref="G3:G27" si="0">E3-(E3*F3)/100</f>
        <v>20.7</v>
      </c>
      <c r="I3" s="16"/>
      <c r="J3" s="17"/>
      <c r="K3" s="18"/>
    </row>
    <row r="4" spans="1:11" ht="15" customHeight="1" x14ac:dyDescent="0.25">
      <c r="A4" s="6"/>
      <c r="B4" s="7"/>
      <c r="C4" s="7"/>
      <c r="D4" s="7"/>
      <c r="E4" s="13">
        <v>45</v>
      </c>
      <c r="F4" s="7"/>
      <c r="G4" s="8">
        <f t="shared" si="0"/>
        <v>45</v>
      </c>
    </row>
    <row r="5" spans="1:11" ht="15" customHeight="1" x14ac:dyDescent="0.25">
      <c r="A5" s="6"/>
      <c r="B5" s="7"/>
      <c r="C5" s="7"/>
      <c r="D5" s="7"/>
      <c r="E5" s="13">
        <v>75</v>
      </c>
      <c r="F5" s="7">
        <v>10</v>
      </c>
      <c r="G5" s="8">
        <f t="shared" si="0"/>
        <v>67.5</v>
      </c>
      <c r="J5" s="12"/>
    </row>
    <row r="6" spans="1:11" x14ac:dyDescent="0.25">
      <c r="A6" s="6"/>
      <c r="B6" s="7"/>
      <c r="C6" s="7"/>
      <c r="D6" s="7"/>
      <c r="E6" s="13"/>
      <c r="F6" s="7"/>
      <c r="G6" s="8">
        <f t="shared" si="0"/>
        <v>0</v>
      </c>
    </row>
    <row r="7" spans="1:11" x14ac:dyDescent="0.25">
      <c r="A7" s="6"/>
      <c r="B7" s="7"/>
      <c r="C7" s="7"/>
      <c r="D7" s="7"/>
      <c r="E7" s="13"/>
      <c r="F7" s="7"/>
      <c r="G7" s="8">
        <f t="shared" si="0"/>
        <v>0</v>
      </c>
    </row>
    <row r="8" spans="1:11" x14ac:dyDescent="0.25">
      <c r="A8" s="6"/>
      <c r="B8" s="7"/>
      <c r="C8" s="7"/>
      <c r="D8" s="7"/>
      <c r="E8" s="13"/>
      <c r="F8" s="7"/>
      <c r="G8" s="8">
        <f t="shared" si="0"/>
        <v>0</v>
      </c>
      <c r="I8" s="14"/>
    </row>
    <row r="9" spans="1:11" x14ac:dyDescent="0.25">
      <c r="A9" s="6"/>
      <c r="B9" s="7"/>
      <c r="C9" s="7"/>
      <c r="D9" s="7"/>
      <c r="E9" s="13"/>
      <c r="F9" s="7"/>
      <c r="G9" s="8">
        <f t="shared" si="0"/>
        <v>0</v>
      </c>
    </row>
    <row r="10" spans="1:11" x14ac:dyDescent="0.25">
      <c r="A10" s="6"/>
      <c r="B10" s="7"/>
      <c r="C10" s="7"/>
      <c r="D10" s="7"/>
      <c r="E10" s="13"/>
      <c r="F10" s="7"/>
      <c r="G10" s="8">
        <f t="shared" si="0"/>
        <v>0</v>
      </c>
    </row>
    <row r="11" spans="1:11" x14ac:dyDescent="0.25">
      <c r="A11" s="6"/>
      <c r="B11" s="7"/>
      <c r="C11" s="7"/>
      <c r="D11" s="7"/>
      <c r="E11" s="13"/>
      <c r="F11" s="7"/>
      <c r="G11" s="8">
        <f t="shared" si="0"/>
        <v>0</v>
      </c>
    </row>
    <row r="12" spans="1:11" x14ac:dyDescent="0.25">
      <c r="A12" s="6"/>
      <c r="B12" s="7"/>
      <c r="C12" s="7"/>
      <c r="D12" s="7"/>
      <c r="E12" s="13"/>
      <c r="F12" s="7"/>
      <c r="G12" s="8">
        <f t="shared" si="0"/>
        <v>0</v>
      </c>
    </row>
    <row r="13" spans="1:11" x14ac:dyDescent="0.25">
      <c r="A13" s="6"/>
      <c r="B13" s="7"/>
      <c r="C13" s="7"/>
      <c r="D13" s="7"/>
      <c r="E13" s="13"/>
      <c r="F13" s="7"/>
      <c r="G13" s="8">
        <f t="shared" si="0"/>
        <v>0</v>
      </c>
    </row>
    <row r="14" spans="1:11" x14ac:dyDescent="0.25">
      <c r="A14" s="6"/>
      <c r="B14" s="7"/>
      <c r="C14" s="7"/>
      <c r="D14" s="7"/>
      <c r="E14" s="13"/>
      <c r="F14" s="7"/>
      <c r="G14" s="8">
        <f t="shared" si="0"/>
        <v>0</v>
      </c>
    </row>
    <row r="15" spans="1:11" x14ac:dyDescent="0.25">
      <c r="A15" s="6"/>
      <c r="B15" s="7"/>
      <c r="C15" s="7"/>
      <c r="D15" s="7"/>
      <c r="E15" s="13"/>
      <c r="F15" s="7"/>
      <c r="G15" s="8">
        <f t="shared" si="0"/>
        <v>0</v>
      </c>
    </row>
    <row r="16" spans="1:11" x14ac:dyDescent="0.25">
      <c r="A16" s="6"/>
      <c r="B16" s="7"/>
      <c r="C16" s="7"/>
      <c r="D16" s="7"/>
      <c r="E16" s="13"/>
      <c r="F16" s="7"/>
      <c r="G16" s="8">
        <f t="shared" si="0"/>
        <v>0</v>
      </c>
    </row>
    <row r="17" spans="1:7" x14ac:dyDescent="0.25">
      <c r="A17" s="6"/>
      <c r="B17" s="7"/>
      <c r="C17" s="7"/>
      <c r="D17" s="7"/>
      <c r="E17" s="13"/>
      <c r="F17" s="7"/>
      <c r="G17" s="8">
        <f t="shared" si="0"/>
        <v>0</v>
      </c>
    </row>
    <row r="18" spans="1:7" x14ac:dyDescent="0.25">
      <c r="A18" s="6"/>
      <c r="B18" s="7"/>
      <c r="C18" s="7"/>
      <c r="D18" s="7"/>
      <c r="E18" s="13"/>
      <c r="F18" s="7"/>
      <c r="G18" s="8">
        <f t="shared" si="0"/>
        <v>0</v>
      </c>
    </row>
    <row r="19" spans="1:7" x14ac:dyDescent="0.25">
      <c r="A19" s="6"/>
      <c r="B19" s="7"/>
      <c r="C19" s="7"/>
      <c r="D19" s="7"/>
      <c r="E19" s="13"/>
      <c r="F19" s="7"/>
      <c r="G19" s="8">
        <f t="shared" si="0"/>
        <v>0</v>
      </c>
    </row>
    <row r="20" spans="1:7" x14ac:dyDescent="0.25">
      <c r="A20" s="6"/>
      <c r="B20" s="7"/>
      <c r="C20" s="7"/>
      <c r="D20" s="7"/>
      <c r="E20" s="13"/>
      <c r="F20" s="7"/>
      <c r="G20" s="8">
        <f t="shared" si="0"/>
        <v>0</v>
      </c>
    </row>
    <row r="21" spans="1:7" x14ac:dyDescent="0.25">
      <c r="A21" s="6"/>
      <c r="B21" s="7"/>
      <c r="C21" s="7"/>
      <c r="D21" s="7"/>
      <c r="E21" s="13"/>
      <c r="F21" s="7"/>
      <c r="G21" s="8">
        <f t="shared" si="0"/>
        <v>0</v>
      </c>
    </row>
    <row r="22" spans="1:7" x14ac:dyDescent="0.25">
      <c r="A22" s="6"/>
      <c r="B22" s="7"/>
      <c r="C22" s="7"/>
      <c r="D22" s="7"/>
      <c r="E22" s="13"/>
      <c r="F22" s="7"/>
      <c r="G22" s="8">
        <f t="shared" si="0"/>
        <v>0</v>
      </c>
    </row>
    <row r="23" spans="1:7" x14ac:dyDescent="0.25">
      <c r="A23" s="6"/>
      <c r="B23" s="7"/>
      <c r="C23" s="7"/>
      <c r="D23" s="7"/>
      <c r="E23" s="13"/>
      <c r="F23" s="7"/>
      <c r="G23" s="8">
        <f t="shared" si="0"/>
        <v>0</v>
      </c>
    </row>
    <row r="24" spans="1:7" x14ac:dyDescent="0.25">
      <c r="A24" s="6"/>
      <c r="B24" s="7"/>
      <c r="C24" s="7"/>
      <c r="D24" s="7"/>
      <c r="E24" s="13"/>
      <c r="F24" s="7"/>
      <c r="G24" s="8">
        <f t="shared" si="0"/>
        <v>0</v>
      </c>
    </row>
    <row r="25" spans="1:7" x14ac:dyDescent="0.25">
      <c r="A25" s="6"/>
      <c r="B25" s="7"/>
      <c r="C25" s="7"/>
      <c r="D25" s="7"/>
      <c r="E25" s="13"/>
      <c r="F25" s="7"/>
      <c r="G25" s="8">
        <f t="shared" si="0"/>
        <v>0</v>
      </c>
    </row>
    <row r="26" spans="1:7" x14ac:dyDescent="0.25">
      <c r="A26" s="6"/>
      <c r="B26" s="7"/>
      <c r="C26" s="7"/>
      <c r="D26" s="7"/>
      <c r="E26" s="13"/>
      <c r="F26" s="7"/>
      <c r="G26" s="8">
        <f t="shared" si="0"/>
        <v>0</v>
      </c>
    </row>
    <row r="27" spans="1:7" x14ac:dyDescent="0.25">
      <c r="A27" s="20"/>
      <c r="B27" s="21"/>
      <c r="C27" s="21"/>
      <c r="D27" s="21"/>
      <c r="E27" s="22"/>
      <c r="F27" s="21"/>
      <c r="G27" s="9">
        <f t="shared" si="0"/>
        <v>0</v>
      </c>
    </row>
    <row r="28" spans="1:7" ht="15.75" x14ac:dyDescent="0.25">
      <c r="A28" s="50" t="s">
        <v>44</v>
      </c>
      <c r="B28" s="50"/>
      <c r="C28" s="50"/>
      <c r="D28" s="50"/>
      <c r="E28" s="50"/>
      <c r="F28" s="50"/>
      <c r="G28" s="10">
        <f>SUM(G3:G27)</f>
        <v>133.19999999999999</v>
      </c>
    </row>
    <row r="29" spans="1:7" x14ac:dyDescent="0.25">
      <c r="A29" s="51" t="s">
        <v>45</v>
      </c>
      <c r="B29" s="51"/>
      <c r="C29" s="51"/>
      <c r="D29" s="51"/>
      <c r="E29" s="51"/>
      <c r="F29" s="51"/>
      <c r="G29" s="10">
        <f>prijanv+prifev+primars+priavr+primai+prijuin+prijuil+priaout+prisept+prioct+prinov+pridec</f>
        <v>1287.0000000000002</v>
      </c>
    </row>
  </sheetData>
  <protectedRanges>
    <protectedRange sqref="A3:G27" name="recettes_1"/>
  </protectedRanges>
  <mergeCells count="3">
    <mergeCell ref="A1:G1"/>
    <mergeCell ref="A28:F28"/>
    <mergeCell ref="A29:F29"/>
  </mergeCells>
  <conditionalFormatting sqref="G29">
    <cfRule type="cellIs" dxfId="5" priority="4" stopIfTrue="1" operator="lessThan">
      <formula>#REF!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stopIfTrue="1" operator="lessThan" id="{6B4364A6-410B-413B-930F-AD4A6A3F4A0D}">
            <xm:f>Janvier!$H$2</xm:f>
            <x14:dxf>
              <fill>
                <patternFill>
                  <bgColor rgb="FF92D050"/>
                </patternFill>
              </fill>
            </x14:dxf>
          </x14:cfRule>
          <x14:cfRule type="cellIs" priority="2" stopIfTrue="1" operator="greaterThan" id="{C28A04B0-AED5-4151-BCE5-38F19DEB8C0E}">
            <xm:f>Janvier!$H$2</xm:f>
            <x14:dxf>
              <fill>
                <patternFill>
                  <bgColor rgb="FFFF0000"/>
                </patternFill>
              </fill>
            </x14:dxf>
          </x14:cfRule>
          <x14:cfRule type="cellIs" priority="3" stopIfTrue="1" operator="greaterThan" id="{C5906BB4-9344-4126-AC32-384ADEC8054E}">
            <xm:f>Janvier!$H$2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252DC79-A6C9-4C91-AC82-0C43A71C82EF}">
          <x14:formula1>
            <xm:f>Formules!#REF!</xm:f>
          </x14:formula1>
          <xm:sqref>C3:C27</xm:sqref>
        </x14:dataValidation>
        <x14:dataValidation type="list" allowBlank="1" showInputMessage="1" showErrorMessage="1" xr:uid="{73EC410F-9EF5-4534-8B00-AD37448E53B8}">
          <x14:formula1>
            <xm:f>Formules!#REF!</xm:f>
          </x14:formula1>
          <xm:sqref>D3:D27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0EE7-A6E4-4556-9670-34B69D9DAF4A}">
  <dimension ref="A1:F22"/>
  <sheetViews>
    <sheetView zoomScaleNormal="100" workbookViewId="0">
      <selection activeCell="F15" sqref="F15"/>
    </sheetView>
  </sheetViews>
  <sheetFormatPr baseColWidth="10" defaultRowHeight="15" x14ac:dyDescent="0.25"/>
  <cols>
    <col min="1" max="1" width="23.42578125" bestFit="1" customWidth="1"/>
    <col min="2" max="2" width="24.7109375" bestFit="1" customWidth="1"/>
  </cols>
  <sheetData>
    <row r="1" spans="1:2" ht="18" x14ac:dyDescent="0.25">
      <c r="A1" s="32" t="s">
        <v>66</v>
      </c>
    </row>
    <row r="2" spans="1:2" ht="15.75" thickBot="1" x14ac:dyDescent="0.3"/>
    <row r="3" spans="1:2" ht="30.75" thickBot="1" x14ac:dyDescent="0.3">
      <c r="A3" s="23"/>
      <c r="B3" s="24" t="s">
        <v>70</v>
      </c>
    </row>
    <row r="4" spans="1:2" x14ac:dyDescent="0.25">
      <c r="A4" s="25"/>
      <c r="B4" s="26">
        <f>plafond</f>
        <v>2000</v>
      </c>
    </row>
    <row r="5" spans="1:2" ht="15.75" x14ac:dyDescent="0.25">
      <c r="A5" s="27" t="s">
        <v>53</v>
      </c>
      <c r="B5" s="28">
        <f>prijanv</f>
        <v>0</v>
      </c>
    </row>
    <row r="6" spans="1:2" ht="15.75" x14ac:dyDescent="0.25">
      <c r="A6" s="27" t="s">
        <v>54</v>
      </c>
      <c r="B6" s="29">
        <f>prifev</f>
        <v>133.19999999999999</v>
      </c>
    </row>
    <row r="7" spans="1:2" ht="15.75" x14ac:dyDescent="0.25">
      <c r="A7" s="27" t="s">
        <v>55</v>
      </c>
      <c r="B7" s="29">
        <f>primars</f>
        <v>88.2</v>
      </c>
    </row>
    <row r="8" spans="1:2" ht="15.75" x14ac:dyDescent="0.25">
      <c r="A8" s="27" t="s">
        <v>56</v>
      </c>
      <c r="B8" s="29">
        <f>priavr</f>
        <v>133.19999999999999</v>
      </c>
    </row>
    <row r="9" spans="1:2" ht="15.75" x14ac:dyDescent="0.25">
      <c r="A9" s="27" t="s">
        <v>57</v>
      </c>
      <c r="B9" s="29">
        <f>primai</f>
        <v>133.19999999999999</v>
      </c>
    </row>
    <row r="10" spans="1:2" ht="15.75" x14ac:dyDescent="0.25">
      <c r="A10" s="27" t="s">
        <v>58</v>
      </c>
      <c r="B10" s="29">
        <f>prijuin</f>
        <v>133.19999999999999</v>
      </c>
    </row>
    <row r="11" spans="1:2" ht="15.75" x14ac:dyDescent="0.25">
      <c r="A11" s="27" t="s">
        <v>59</v>
      </c>
      <c r="B11" s="29">
        <f>prijuil</f>
        <v>133.19999999999999</v>
      </c>
    </row>
    <row r="12" spans="1:2" ht="15.75" x14ac:dyDescent="0.25">
      <c r="A12" s="27" t="s">
        <v>60</v>
      </c>
      <c r="B12" s="29">
        <f>priaout</f>
        <v>133.19999999999999</v>
      </c>
    </row>
    <row r="13" spans="1:2" ht="15.75" x14ac:dyDescent="0.25">
      <c r="A13" s="27" t="s">
        <v>61</v>
      </c>
      <c r="B13" s="29">
        <f>prisept</f>
        <v>133.19999999999999</v>
      </c>
    </row>
    <row r="14" spans="1:2" ht="15.75" x14ac:dyDescent="0.25">
      <c r="A14" s="27" t="s">
        <v>62</v>
      </c>
      <c r="B14" s="29">
        <f>prioct</f>
        <v>0</v>
      </c>
    </row>
    <row r="15" spans="1:2" ht="15.75" x14ac:dyDescent="0.25">
      <c r="A15" s="27" t="s">
        <v>63</v>
      </c>
      <c r="B15" s="29">
        <f>prinov</f>
        <v>133.19999999999999</v>
      </c>
    </row>
    <row r="16" spans="1:2" ht="16.5" thickBot="1" x14ac:dyDescent="0.3">
      <c r="A16" s="27" t="s">
        <v>64</v>
      </c>
      <c r="B16" s="29">
        <f>pridec</f>
        <v>133.19999999999999</v>
      </c>
    </row>
    <row r="17" spans="1:6" ht="32.25" thickBot="1" x14ac:dyDescent="0.3">
      <c r="A17" s="30" t="s">
        <v>65</v>
      </c>
      <c r="B17" s="31">
        <f>SUM(B5:B16)</f>
        <v>1287.0000000000002</v>
      </c>
    </row>
    <row r="22" spans="1:6" x14ac:dyDescent="0.25">
      <c r="F22" s="19"/>
    </row>
  </sheetData>
  <conditionalFormatting sqref="B17">
    <cfRule type="cellIs" dxfId="1" priority="1" stopIfTrue="1" operator="lessThan">
      <formula>$B$4</formula>
    </cfRule>
    <cfRule type="cellIs" dxfId="0" priority="3" stopIfTrue="1" operator="greaterThan">
      <formula>$B$4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27</vt:i4>
      </vt:variant>
    </vt:vector>
  </HeadingPairs>
  <TitlesOfParts>
    <vt:vector size="41" baseType="lpstr">
      <vt:lpstr>Formules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</vt:lpstr>
      <vt:lpstr>Beauté_des_mains_et_des_pieds</vt:lpstr>
      <vt:lpstr>Décorations</vt:lpstr>
      <vt:lpstr>Epilations</vt:lpstr>
      <vt:lpstr>paiement</vt:lpstr>
      <vt:lpstr>plafond</vt:lpstr>
      <vt:lpstr>priaout</vt:lpstr>
      <vt:lpstr>priavr</vt:lpstr>
      <vt:lpstr>pridec</vt:lpstr>
      <vt:lpstr>prifev</vt:lpstr>
      <vt:lpstr>prijanv</vt:lpstr>
      <vt:lpstr>prijuil</vt:lpstr>
      <vt:lpstr>prijuin</vt:lpstr>
      <vt:lpstr>primai</vt:lpstr>
      <vt:lpstr>primars</vt:lpstr>
      <vt:lpstr>prinov</vt:lpstr>
      <vt:lpstr>prioct</vt:lpstr>
      <vt:lpstr>prisept</vt:lpstr>
      <vt:lpstr>Remplissage</vt:lpstr>
      <vt:lpstr>Soin_des_mains_et_des_pieds</vt:lpstr>
      <vt:lpstr>Tarif1</vt:lpstr>
      <vt:lpstr>Tarif2</vt:lpstr>
      <vt:lpstr>Tarif3</vt:lpstr>
      <vt:lpstr>Tarif4</vt:lpstr>
      <vt:lpstr>Tarif5</vt:lpstr>
      <vt:lpstr>Tarif6</vt:lpstr>
      <vt:lpstr>type</vt:lpstr>
      <vt:lpstr>Vernis_semi_permanent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2015-06-05T18:19:34Z</dcterms:created>
  <dcterms:modified xsi:type="dcterms:W3CDTF">2020-11-20T15:53:06Z</dcterms:modified>
</cp:coreProperties>
</file>