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/>
  <mc:AlternateContent xmlns:mc="http://schemas.openxmlformats.org/markup-compatibility/2006">
    <mc:Choice Requires="x15">
      <x15ac:absPath xmlns:x15ac="http://schemas.microsoft.com/office/spreadsheetml/2010/11/ac" url="C:\Users\CassandraVINCENT\Desktop\"/>
    </mc:Choice>
  </mc:AlternateContent>
  <xr:revisionPtr revIDLastSave="0" documentId="13_ncr:1_{8EEE61D9-BB96-481B-9C9E-426A0CD6CFCB}" xr6:coauthVersionLast="45" xr6:coauthVersionMax="45" xr10:uidLastSave="{00000000-0000-0000-0000-000000000000}"/>
  <bookViews>
    <workbookView xWindow="-108" yWindow="-108" windowWidth="23256" windowHeight="12576" tabRatio="684" activeTab="5" xr2:uid="{00000000-000D-0000-FFFF-FFFF00000000}"/>
  </bookViews>
  <sheets>
    <sheet name="Compte d'heures" sheetId="25" r:id="rId1"/>
    <sheet name="Janvier 21" sheetId="15" r:id="rId2"/>
    <sheet name="Février 21" sheetId="16" r:id="rId3"/>
    <sheet name="Mars 21" sheetId="17" r:id="rId4"/>
    <sheet name="Les effectifs" sheetId="2" r:id="rId5"/>
    <sheet name="Listes et paramètres" sheetId="6" r:id="rId6"/>
  </sheets>
  <definedNames>
    <definedName name="absences">'Listes et paramètres'!$C$2:$C$8</definedName>
    <definedName name="AUTRES">'Listes et paramètres'!#REF!</definedName>
    <definedName name="CONTRAT">'Listes et paramètres'!#REF!</definedName>
    <definedName name="CONVENANCEPERSO">'Listes et paramètres'!#REF!</definedName>
    <definedName name="datedébut">'Listes et paramètres'!$C$13</definedName>
    <definedName name="FAMILLE">'Listes et paramètres'!#REF!</definedName>
    <definedName name="Férié">'Listes et paramètres'!#REF!</definedName>
    <definedName name="FORMATION">'Listes et paramètres'!#REF!</definedName>
    <definedName name="personnel">'Listes et paramètres'!$A$34:$A$35</definedName>
    <definedName name="qualification">'Listes et paramètres'!#REF!</definedName>
    <definedName name="RP">'Listes et paramètres'!#REF!</definedName>
    <definedName name="SANTÉ">'Listes et paramètres'!#REF!</definedName>
    <definedName name="sexe">'Listes et paramètres'!$A$2:$A$3</definedName>
    <definedName name="typecontrat">'Listes et paramètres'!$A$6:$A$12</definedName>
    <definedName name="typedépart">'Listes et paramètres'!#REF!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F5" i="15" l="1"/>
  <c r="BL9" i="15"/>
  <c r="BJ9" i="15"/>
  <c r="BH9" i="15"/>
  <c r="BF9" i="15"/>
  <c r="BD9" i="15"/>
  <c r="BB9" i="15"/>
  <c r="BL7" i="15"/>
  <c r="BJ7" i="15"/>
  <c r="BH7" i="15"/>
  <c r="BF7" i="15"/>
  <c r="BD7" i="15"/>
  <c r="BB7" i="15"/>
  <c r="BL5" i="15"/>
  <c r="BJ5" i="15"/>
  <c r="BH5" i="15"/>
  <c r="BF5" i="15"/>
  <c r="BD5" i="15"/>
  <c r="BB5" i="15"/>
  <c r="C1" i="25" l="1"/>
  <c r="BL9" i="17" l="1"/>
  <c r="BJ9" i="17"/>
  <c r="BL7" i="17"/>
  <c r="BJ7" i="17"/>
  <c r="BL5" i="17"/>
  <c r="BJ5" i="17"/>
  <c r="BF9" i="17"/>
  <c r="BD9" i="17"/>
  <c r="BB9" i="17"/>
  <c r="AZ9" i="17"/>
  <c r="AX9" i="17"/>
  <c r="AV9" i="17"/>
  <c r="BF7" i="17"/>
  <c r="BD7" i="17"/>
  <c r="BB7" i="17"/>
  <c r="AZ7" i="17"/>
  <c r="AX7" i="17"/>
  <c r="AV7" i="17"/>
  <c r="AV5" i="17"/>
  <c r="AX5" i="17"/>
  <c r="AZ5" i="17"/>
  <c r="BB5" i="17"/>
  <c r="BF5" i="17"/>
  <c r="BD5" i="17"/>
  <c r="BL15" i="17" l="1"/>
  <c r="BJ15" i="17"/>
  <c r="BL13" i="17"/>
  <c r="BJ13" i="17"/>
  <c r="BL11" i="17"/>
  <c r="BJ11" i="17"/>
  <c r="A38" i="17"/>
  <c r="A37" i="17"/>
  <c r="A36" i="17"/>
  <c r="A35" i="17"/>
  <c r="A34" i="17"/>
  <c r="A33" i="17"/>
  <c r="A32" i="17"/>
  <c r="A31" i="17"/>
  <c r="A30" i="17"/>
  <c r="A29" i="17"/>
  <c r="L27" i="17"/>
  <c r="BF15" i="17"/>
  <c r="BD15" i="17"/>
  <c r="BB15" i="17"/>
  <c r="AZ15" i="17"/>
  <c r="AX15" i="17"/>
  <c r="AV15" i="17"/>
  <c r="AT15" i="17"/>
  <c r="AR15" i="17"/>
  <c r="AP15" i="17"/>
  <c r="AN15" i="17"/>
  <c r="AL15" i="17"/>
  <c r="AJ15" i="17"/>
  <c r="AH15" i="17"/>
  <c r="AF15" i="17"/>
  <c r="AD15" i="17"/>
  <c r="AB15" i="17"/>
  <c r="Z15" i="17"/>
  <c r="X15" i="17"/>
  <c r="V15" i="17"/>
  <c r="T15" i="17"/>
  <c r="R15" i="17"/>
  <c r="P15" i="17"/>
  <c r="N15" i="17"/>
  <c r="L15" i="17"/>
  <c r="J15" i="17"/>
  <c r="H15" i="17"/>
  <c r="F15" i="17"/>
  <c r="D15" i="17"/>
  <c r="B15" i="17"/>
  <c r="A14" i="17"/>
  <c r="A15" i="17" s="1"/>
  <c r="BF13" i="17"/>
  <c r="BD13" i="17"/>
  <c r="BB13" i="17"/>
  <c r="AZ13" i="17"/>
  <c r="AX13" i="17"/>
  <c r="AV13" i="17"/>
  <c r="AT13" i="17"/>
  <c r="AR13" i="17"/>
  <c r="AP13" i="17"/>
  <c r="AN13" i="17"/>
  <c r="AL13" i="17"/>
  <c r="AJ13" i="17"/>
  <c r="AH13" i="17"/>
  <c r="AF13" i="17"/>
  <c r="AD13" i="17"/>
  <c r="AB13" i="17"/>
  <c r="Z13" i="17"/>
  <c r="X13" i="17"/>
  <c r="V13" i="17"/>
  <c r="T13" i="17"/>
  <c r="R13" i="17"/>
  <c r="P13" i="17"/>
  <c r="N13" i="17"/>
  <c r="L13" i="17"/>
  <c r="J13" i="17"/>
  <c r="H13" i="17"/>
  <c r="F13" i="17"/>
  <c r="D13" i="17"/>
  <c r="B13" i="17"/>
  <c r="A12" i="17"/>
  <c r="A13" i="17" s="1"/>
  <c r="BF11" i="17"/>
  <c r="BD11" i="17"/>
  <c r="BB11" i="17"/>
  <c r="AZ11" i="17"/>
  <c r="AX11" i="17"/>
  <c r="AV11" i="17"/>
  <c r="AT11" i="17"/>
  <c r="AR11" i="17"/>
  <c r="AP11" i="17"/>
  <c r="AN11" i="17"/>
  <c r="AL11" i="17"/>
  <c r="AJ11" i="17"/>
  <c r="AH11" i="17"/>
  <c r="AF11" i="17"/>
  <c r="AD11" i="17"/>
  <c r="AB11" i="17"/>
  <c r="Z11" i="17"/>
  <c r="X11" i="17"/>
  <c r="V11" i="17"/>
  <c r="T11" i="17"/>
  <c r="R11" i="17"/>
  <c r="P11" i="17"/>
  <c r="N11" i="17"/>
  <c r="L11" i="17"/>
  <c r="J11" i="17"/>
  <c r="H11" i="17"/>
  <c r="F11" i="17"/>
  <c r="D11" i="17"/>
  <c r="B11" i="17"/>
  <c r="A10" i="17"/>
  <c r="A11" i="17" s="1"/>
  <c r="AR9" i="17"/>
  <c r="AP9" i="17"/>
  <c r="AN9" i="17"/>
  <c r="AL9" i="17"/>
  <c r="AJ9" i="17"/>
  <c r="AH9" i="17"/>
  <c r="AF9" i="17"/>
  <c r="AD9" i="17"/>
  <c r="AB9" i="17"/>
  <c r="Z9" i="17"/>
  <c r="X9" i="17"/>
  <c r="V9" i="17"/>
  <c r="T9" i="17"/>
  <c r="R9" i="17"/>
  <c r="P9" i="17"/>
  <c r="N9" i="17"/>
  <c r="L9" i="17"/>
  <c r="J9" i="17"/>
  <c r="H9" i="17"/>
  <c r="F9" i="17"/>
  <c r="D9" i="17"/>
  <c r="B9" i="17"/>
  <c r="A8" i="17"/>
  <c r="A9" i="17" s="1"/>
  <c r="AR7" i="17"/>
  <c r="AP7" i="17"/>
  <c r="AN7" i="17"/>
  <c r="AL7" i="17"/>
  <c r="AJ7" i="17"/>
  <c r="AH7" i="17"/>
  <c r="AF7" i="17"/>
  <c r="AD7" i="17"/>
  <c r="AB7" i="17"/>
  <c r="Z7" i="17"/>
  <c r="X7" i="17"/>
  <c r="V7" i="17"/>
  <c r="T7" i="17"/>
  <c r="R7" i="17"/>
  <c r="P7" i="17"/>
  <c r="N7" i="17"/>
  <c r="L7" i="17"/>
  <c r="J7" i="17"/>
  <c r="H7" i="17"/>
  <c r="F7" i="17"/>
  <c r="D7" i="17"/>
  <c r="B7" i="17"/>
  <c r="A6" i="17"/>
  <c r="A7" i="17" s="1"/>
  <c r="AR5" i="17"/>
  <c r="AP5" i="17"/>
  <c r="AN5" i="17"/>
  <c r="AL5" i="17"/>
  <c r="AJ5" i="17"/>
  <c r="AH5" i="17"/>
  <c r="AF5" i="17"/>
  <c r="AD5" i="17"/>
  <c r="AB5" i="17"/>
  <c r="Z5" i="17"/>
  <c r="X5" i="17"/>
  <c r="V5" i="17"/>
  <c r="T5" i="17"/>
  <c r="R5" i="17"/>
  <c r="P5" i="17"/>
  <c r="N5" i="17"/>
  <c r="L5" i="17"/>
  <c r="J5" i="17"/>
  <c r="H5" i="17"/>
  <c r="F5" i="17"/>
  <c r="D5" i="17"/>
  <c r="A4" i="17"/>
  <c r="A5" i="17" s="1"/>
  <c r="D3" i="17"/>
  <c r="F3" i="17" s="1"/>
  <c r="H3" i="17" s="1"/>
  <c r="J3" i="17" s="1"/>
  <c r="L3" i="17" s="1"/>
  <c r="N3" i="17" s="1"/>
  <c r="P3" i="17" s="1"/>
  <c r="R2" i="17"/>
  <c r="AF2" i="17" s="1"/>
  <c r="A1" i="17"/>
  <c r="BF15" i="16"/>
  <c r="BD15" i="16"/>
  <c r="BB15" i="16"/>
  <c r="AZ15" i="16"/>
  <c r="AX15" i="16"/>
  <c r="AV15" i="16"/>
  <c r="AT15" i="16"/>
  <c r="AR15" i="16"/>
  <c r="AP15" i="16"/>
  <c r="AN15" i="16"/>
  <c r="AL15" i="16"/>
  <c r="AJ15" i="16"/>
  <c r="AH15" i="16"/>
  <c r="BF13" i="16"/>
  <c r="BD13" i="16"/>
  <c r="BB13" i="16"/>
  <c r="AZ13" i="16"/>
  <c r="AX13" i="16"/>
  <c r="AV13" i="16"/>
  <c r="AT13" i="16"/>
  <c r="AR13" i="16"/>
  <c r="AP13" i="16"/>
  <c r="AN13" i="16"/>
  <c r="AL13" i="16"/>
  <c r="AJ13" i="16"/>
  <c r="AH13" i="16"/>
  <c r="BF11" i="16"/>
  <c r="BD11" i="16"/>
  <c r="BB11" i="16"/>
  <c r="AZ11" i="16"/>
  <c r="AX11" i="16"/>
  <c r="AV11" i="16"/>
  <c r="AT11" i="16"/>
  <c r="AR11" i="16"/>
  <c r="AP11" i="16"/>
  <c r="AN11" i="16"/>
  <c r="AL11" i="16"/>
  <c r="AJ11" i="16"/>
  <c r="AH11" i="16"/>
  <c r="AD15" i="16"/>
  <c r="AB15" i="16"/>
  <c r="Z15" i="16"/>
  <c r="X15" i="16"/>
  <c r="V15" i="16"/>
  <c r="T15" i="16"/>
  <c r="R15" i="16"/>
  <c r="P15" i="16"/>
  <c r="N15" i="16"/>
  <c r="L15" i="16"/>
  <c r="J15" i="16"/>
  <c r="H15" i="16"/>
  <c r="F15" i="16"/>
  <c r="AD13" i="16"/>
  <c r="AB13" i="16"/>
  <c r="Z13" i="16"/>
  <c r="X13" i="16"/>
  <c r="V13" i="16"/>
  <c r="T13" i="16"/>
  <c r="R13" i="16"/>
  <c r="P13" i="16"/>
  <c r="N13" i="16"/>
  <c r="L13" i="16"/>
  <c r="J13" i="16"/>
  <c r="H13" i="16"/>
  <c r="F13" i="16"/>
  <c r="AD11" i="16"/>
  <c r="AB11" i="16"/>
  <c r="Z11" i="16"/>
  <c r="X11" i="16"/>
  <c r="V11" i="16"/>
  <c r="T11" i="16"/>
  <c r="R11" i="16"/>
  <c r="P11" i="16"/>
  <c r="N11" i="16"/>
  <c r="L11" i="16"/>
  <c r="J11" i="16"/>
  <c r="H11" i="16"/>
  <c r="F11" i="16"/>
  <c r="A38" i="16"/>
  <c r="A37" i="16"/>
  <c r="A36" i="16"/>
  <c r="A35" i="16"/>
  <c r="A34" i="16"/>
  <c r="A33" i="16"/>
  <c r="A32" i="16"/>
  <c r="A31" i="16"/>
  <c r="A30" i="16"/>
  <c r="A29" i="16"/>
  <c r="L27" i="16"/>
  <c r="P27" i="16" s="1"/>
  <c r="P33" i="16" s="1"/>
  <c r="AF15" i="16"/>
  <c r="D15" i="16"/>
  <c r="B15" i="16"/>
  <c r="A14" i="16"/>
  <c r="A15" i="16" s="1"/>
  <c r="AF13" i="16"/>
  <c r="D13" i="16"/>
  <c r="B13" i="16"/>
  <c r="A12" i="16"/>
  <c r="A13" i="16" s="1"/>
  <c r="AF11" i="16"/>
  <c r="D11" i="16"/>
  <c r="B11" i="16"/>
  <c r="A10" i="16"/>
  <c r="A11" i="16" s="1"/>
  <c r="AR9" i="16"/>
  <c r="AP9" i="16"/>
  <c r="AN9" i="16"/>
  <c r="AL9" i="16"/>
  <c r="AJ9" i="16"/>
  <c r="AH9" i="16"/>
  <c r="AF9" i="16"/>
  <c r="AD9" i="16"/>
  <c r="AB9" i="16"/>
  <c r="Z9" i="16"/>
  <c r="X9" i="16"/>
  <c r="V9" i="16"/>
  <c r="T9" i="16"/>
  <c r="R9" i="16"/>
  <c r="P9" i="16"/>
  <c r="N9" i="16"/>
  <c r="L9" i="16"/>
  <c r="J9" i="16"/>
  <c r="H9" i="16"/>
  <c r="F9" i="16"/>
  <c r="D9" i="16"/>
  <c r="B9" i="16"/>
  <c r="A8" i="16"/>
  <c r="A9" i="16" s="1"/>
  <c r="AR7" i="16"/>
  <c r="AP7" i="16"/>
  <c r="AN7" i="16"/>
  <c r="AL7" i="16"/>
  <c r="AJ7" i="16"/>
  <c r="AH7" i="16"/>
  <c r="AF7" i="16"/>
  <c r="AD7" i="16"/>
  <c r="AB7" i="16"/>
  <c r="Z7" i="16"/>
  <c r="X7" i="16"/>
  <c r="V7" i="16"/>
  <c r="T7" i="16"/>
  <c r="R7" i="16"/>
  <c r="P7" i="16"/>
  <c r="N7" i="16"/>
  <c r="L7" i="16"/>
  <c r="J7" i="16"/>
  <c r="H7" i="16"/>
  <c r="F7" i="16"/>
  <c r="D7" i="16"/>
  <c r="B7" i="16"/>
  <c r="A6" i="16"/>
  <c r="A7" i="16" s="1"/>
  <c r="AR5" i="16"/>
  <c r="AP5" i="16"/>
  <c r="AN5" i="16"/>
  <c r="AL5" i="16"/>
  <c r="AJ5" i="16"/>
  <c r="AH5" i="16"/>
  <c r="AF5" i="16"/>
  <c r="AD5" i="16"/>
  <c r="AB5" i="16"/>
  <c r="Z5" i="16"/>
  <c r="X5" i="16"/>
  <c r="V5" i="16"/>
  <c r="T5" i="16"/>
  <c r="R5" i="16"/>
  <c r="P5" i="16"/>
  <c r="N5" i="16"/>
  <c r="L5" i="16"/>
  <c r="J5" i="16"/>
  <c r="H5" i="16"/>
  <c r="F5" i="16"/>
  <c r="D5" i="16"/>
  <c r="A4" i="16"/>
  <c r="A5" i="16" s="1"/>
  <c r="D3" i="16"/>
  <c r="F3" i="16" s="1"/>
  <c r="H3" i="16" s="1"/>
  <c r="J3" i="16" s="1"/>
  <c r="L3" i="16" s="1"/>
  <c r="N3" i="16" s="1"/>
  <c r="P3" i="16" s="1"/>
  <c r="R2" i="16"/>
  <c r="R3" i="16" s="1"/>
  <c r="T3" i="16" s="1"/>
  <c r="V3" i="16" s="1"/>
  <c r="X3" i="16" s="1"/>
  <c r="Z3" i="16" s="1"/>
  <c r="AB3" i="16" s="1"/>
  <c r="AD3" i="16" s="1"/>
  <c r="A1" i="16"/>
  <c r="R33" i="16" l="1"/>
  <c r="D37" i="17"/>
  <c r="F37" i="17" s="1"/>
  <c r="R3" i="17"/>
  <c r="T3" i="17" s="1"/>
  <c r="V3" i="17" s="1"/>
  <c r="X3" i="17" s="1"/>
  <c r="Z3" i="17" s="1"/>
  <c r="AB3" i="17" s="1"/>
  <c r="AD3" i="17" s="1"/>
  <c r="D34" i="17"/>
  <c r="F34" i="17" s="1"/>
  <c r="H32" i="17"/>
  <c r="J32" i="17" s="1"/>
  <c r="D38" i="17"/>
  <c r="F38" i="17" s="1"/>
  <c r="L37" i="17"/>
  <c r="N37" i="17" s="1"/>
  <c r="D30" i="17"/>
  <c r="F30" i="17" s="1"/>
  <c r="H36" i="17"/>
  <c r="J36" i="17" s="1"/>
  <c r="AF3" i="17"/>
  <c r="AH3" i="17" s="1"/>
  <c r="AJ3" i="17" s="1"/>
  <c r="AL3" i="17" s="1"/>
  <c r="AN3" i="17" s="1"/>
  <c r="AP3" i="17" s="1"/>
  <c r="AR3" i="17" s="1"/>
  <c r="AT3" i="17" s="1"/>
  <c r="AV3" i="17" s="1"/>
  <c r="AX3" i="17" s="1"/>
  <c r="AZ3" i="17" s="1"/>
  <c r="BB3" i="17" s="1"/>
  <c r="BD3" i="17" s="1"/>
  <c r="BF3" i="17" s="1"/>
  <c r="BH3" i="17" s="1"/>
  <c r="BJ3" i="17" s="1"/>
  <c r="BL3" i="17" s="1"/>
  <c r="AT2" i="17"/>
  <c r="BH2" i="17" s="1"/>
  <c r="L38" i="17"/>
  <c r="N38" i="17" s="1"/>
  <c r="P27" i="17"/>
  <c r="H29" i="17"/>
  <c r="J29" i="17" s="1"/>
  <c r="D31" i="17"/>
  <c r="F31" i="17" s="1"/>
  <c r="L31" i="17"/>
  <c r="N31" i="17" s="1"/>
  <c r="H33" i="17"/>
  <c r="J33" i="17" s="1"/>
  <c r="D35" i="17"/>
  <c r="F35" i="17" s="1"/>
  <c r="L35" i="17"/>
  <c r="N35" i="17" s="1"/>
  <c r="H37" i="17"/>
  <c r="J37" i="17" s="1"/>
  <c r="L30" i="17"/>
  <c r="N30" i="17" s="1"/>
  <c r="L34" i="17"/>
  <c r="N34" i="17" s="1"/>
  <c r="H30" i="17"/>
  <c r="J30" i="17" s="1"/>
  <c r="D32" i="17"/>
  <c r="F32" i="17" s="1"/>
  <c r="L32" i="17"/>
  <c r="N32" i="17" s="1"/>
  <c r="H34" i="17"/>
  <c r="J34" i="17" s="1"/>
  <c r="D36" i="17"/>
  <c r="F36" i="17" s="1"/>
  <c r="L36" i="17"/>
  <c r="N36" i="17" s="1"/>
  <c r="H38" i="17"/>
  <c r="J38" i="17" s="1"/>
  <c r="D29" i="17"/>
  <c r="F29" i="17" s="1"/>
  <c r="L29" i="17"/>
  <c r="N29" i="17" s="1"/>
  <c r="H31" i="17"/>
  <c r="J31" i="17" s="1"/>
  <c r="D33" i="17"/>
  <c r="F33" i="17" s="1"/>
  <c r="L33" i="17"/>
  <c r="N33" i="17" s="1"/>
  <c r="H35" i="17"/>
  <c r="J35" i="17" s="1"/>
  <c r="P35" i="16"/>
  <c r="R35" i="16" s="1"/>
  <c r="D37" i="16"/>
  <c r="F37" i="16" s="1"/>
  <c r="L37" i="16"/>
  <c r="N37" i="16" s="1"/>
  <c r="H30" i="16"/>
  <c r="J30" i="16" s="1"/>
  <c r="P30" i="16"/>
  <c r="R30" i="16" s="1"/>
  <c r="D32" i="16"/>
  <c r="F32" i="16" s="1"/>
  <c r="L32" i="16"/>
  <c r="N32" i="16" s="1"/>
  <c r="H34" i="16"/>
  <c r="J34" i="16" s="1"/>
  <c r="P34" i="16"/>
  <c r="R34" i="16" s="1"/>
  <c r="D36" i="16"/>
  <c r="F36" i="16" s="1"/>
  <c r="L36" i="16"/>
  <c r="N36" i="16" s="1"/>
  <c r="H38" i="16"/>
  <c r="J38" i="16" s="1"/>
  <c r="P38" i="16"/>
  <c r="R38" i="16" s="1"/>
  <c r="H29" i="16"/>
  <c r="P29" i="16"/>
  <c r="D31" i="16"/>
  <c r="F31" i="16" s="1"/>
  <c r="L31" i="16"/>
  <c r="N31" i="16" s="1"/>
  <c r="H33" i="16"/>
  <c r="J33" i="16" s="1"/>
  <c r="D35" i="16"/>
  <c r="F35" i="16" s="1"/>
  <c r="L35" i="16"/>
  <c r="N35" i="16" s="1"/>
  <c r="H37" i="16"/>
  <c r="J37" i="16" s="1"/>
  <c r="P37" i="16"/>
  <c r="R37" i="16" s="1"/>
  <c r="AF2" i="16"/>
  <c r="D30" i="16"/>
  <c r="F30" i="16" s="1"/>
  <c r="L30" i="16"/>
  <c r="N30" i="16" s="1"/>
  <c r="H32" i="16"/>
  <c r="J32" i="16" s="1"/>
  <c r="P32" i="16"/>
  <c r="R32" i="16" s="1"/>
  <c r="D34" i="16"/>
  <c r="F34" i="16" s="1"/>
  <c r="L34" i="16"/>
  <c r="N34" i="16" s="1"/>
  <c r="H36" i="16"/>
  <c r="J36" i="16" s="1"/>
  <c r="P36" i="16"/>
  <c r="R36" i="16" s="1"/>
  <c r="D38" i="16"/>
  <c r="F38" i="16" s="1"/>
  <c r="L38" i="16"/>
  <c r="N38" i="16" s="1"/>
  <c r="D29" i="16"/>
  <c r="L29" i="16"/>
  <c r="H31" i="16"/>
  <c r="J31" i="16" s="1"/>
  <c r="P31" i="16"/>
  <c r="R31" i="16" s="1"/>
  <c r="D33" i="16"/>
  <c r="F33" i="16" s="1"/>
  <c r="L33" i="16"/>
  <c r="N33" i="16" s="1"/>
  <c r="H35" i="16"/>
  <c r="J35" i="16" s="1"/>
  <c r="BL15" i="15"/>
  <c r="BJ15" i="15"/>
  <c r="BH15" i="15"/>
  <c r="BF15" i="15"/>
  <c r="BD15" i="15"/>
  <c r="BB15" i="15"/>
  <c r="AZ15" i="15"/>
  <c r="BL13" i="15"/>
  <c r="BJ13" i="15"/>
  <c r="BH13" i="15"/>
  <c r="BF13" i="15"/>
  <c r="BD13" i="15"/>
  <c r="BB13" i="15"/>
  <c r="AZ13" i="15"/>
  <c r="BL11" i="15"/>
  <c r="BJ11" i="15"/>
  <c r="BH11" i="15"/>
  <c r="BF11" i="15"/>
  <c r="BD11" i="15"/>
  <c r="BB11" i="15"/>
  <c r="AZ11" i="15"/>
  <c r="AX15" i="15"/>
  <c r="AV15" i="15"/>
  <c r="AT15" i="15"/>
  <c r="AR15" i="15"/>
  <c r="AP15" i="15"/>
  <c r="AN15" i="15"/>
  <c r="AL15" i="15"/>
  <c r="AJ15" i="15"/>
  <c r="AH15" i="15"/>
  <c r="AF15" i="15"/>
  <c r="AD15" i="15"/>
  <c r="AB15" i="15"/>
  <c r="Z15" i="15"/>
  <c r="AX13" i="15"/>
  <c r="AV13" i="15"/>
  <c r="AT13" i="15"/>
  <c r="AR13" i="15"/>
  <c r="AP13" i="15"/>
  <c r="AN13" i="15"/>
  <c r="AL13" i="15"/>
  <c r="AJ13" i="15"/>
  <c r="AH13" i="15"/>
  <c r="AF13" i="15"/>
  <c r="AD13" i="15"/>
  <c r="AB13" i="15"/>
  <c r="Z13" i="15"/>
  <c r="AX11" i="15"/>
  <c r="AV11" i="15"/>
  <c r="AT11" i="15"/>
  <c r="AR11" i="15"/>
  <c r="AP11" i="15"/>
  <c r="AN11" i="15"/>
  <c r="AL11" i="15"/>
  <c r="AJ11" i="15"/>
  <c r="AH11" i="15"/>
  <c r="AF11" i="15"/>
  <c r="AD11" i="15"/>
  <c r="AB11" i="15"/>
  <c r="Z11" i="15"/>
  <c r="V15" i="15"/>
  <c r="T15" i="15"/>
  <c r="R15" i="15"/>
  <c r="P15" i="15"/>
  <c r="N15" i="15"/>
  <c r="L15" i="15"/>
  <c r="V13" i="15"/>
  <c r="T13" i="15"/>
  <c r="R13" i="15"/>
  <c r="P13" i="15"/>
  <c r="N13" i="15"/>
  <c r="L13" i="15"/>
  <c r="V11" i="15"/>
  <c r="T11" i="15"/>
  <c r="R11" i="15"/>
  <c r="P11" i="15"/>
  <c r="N11" i="15"/>
  <c r="L11" i="15"/>
  <c r="H15" i="15"/>
  <c r="F15" i="15"/>
  <c r="D15" i="15"/>
  <c r="H13" i="15"/>
  <c r="F13" i="15"/>
  <c r="D13" i="15"/>
  <c r="H11" i="15"/>
  <c r="F11" i="15"/>
  <c r="D11" i="15"/>
  <c r="A1" i="15"/>
  <c r="D5" i="15"/>
  <c r="A38" i="15"/>
  <c r="A37" i="15"/>
  <c r="A36" i="15"/>
  <c r="A35" i="15"/>
  <c r="A34" i="15"/>
  <c r="A33" i="15"/>
  <c r="A32" i="15"/>
  <c r="A31" i="15"/>
  <c r="A30" i="15"/>
  <c r="A29" i="15"/>
  <c r="X15" i="15"/>
  <c r="J15" i="15"/>
  <c r="B15" i="15"/>
  <c r="A14" i="15"/>
  <c r="A15" i="15" s="1"/>
  <c r="X13" i="15"/>
  <c r="J13" i="15"/>
  <c r="B13" i="15"/>
  <c r="A12" i="15"/>
  <c r="A13" i="15" s="1"/>
  <c r="X11" i="15"/>
  <c r="J11" i="15"/>
  <c r="B11" i="15"/>
  <c r="A10" i="15"/>
  <c r="A11" i="15" s="1"/>
  <c r="AX9" i="15"/>
  <c r="AV9" i="15"/>
  <c r="AT9" i="15"/>
  <c r="AR9" i="15"/>
  <c r="AP9" i="15"/>
  <c r="AN9" i="15"/>
  <c r="AL9" i="15"/>
  <c r="AJ9" i="15"/>
  <c r="AH9" i="15"/>
  <c r="AF9" i="15"/>
  <c r="AD9" i="15"/>
  <c r="AB9" i="15"/>
  <c r="Z9" i="15"/>
  <c r="X9" i="15"/>
  <c r="V9" i="15"/>
  <c r="T9" i="15"/>
  <c r="R9" i="15"/>
  <c r="P9" i="15"/>
  <c r="N9" i="15"/>
  <c r="L9" i="15"/>
  <c r="J9" i="15"/>
  <c r="H9" i="15"/>
  <c r="F9" i="15"/>
  <c r="D9" i="15"/>
  <c r="B9" i="15"/>
  <c r="A8" i="15"/>
  <c r="A9" i="15" s="1"/>
  <c r="AX7" i="15"/>
  <c r="AV7" i="15"/>
  <c r="AT7" i="15"/>
  <c r="AR7" i="15"/>
  <c r="AP7" i="15"/>
  <c r="AN7" i="15"/>
  <c r="AL7" i="15"/>
  <c r="AJ7" i="15"/>
  <c r="AH7" i="15"/>
  <c r="AF7" i="15"/>
  <c r="AD7" i="15"/>
  <c r="AB7" i="15"/>
  <c r="Z7" i="15"/>
  <c r="X7" i="15"/>
  <c r="V7" i="15"/>
  <c r="T7" i="15"/>
  <c r="R7" i="15"/>
  <c r="P7" i="15"/>
  <c r="N7" i="15"/>
  <c r="L7" i="15"/>
  <c r="J7" i="15"/>
  <c r="H7" i="15"/>
  <c r="F7" i="15"/>
  <c r="D7" i="15"/>
  <c r="B7" i="15"/>
  <c r="A6" i="15"/>
  <c r="A7" i="15" s="1"/>
  <c r="AX5" i="15"/>
  <c r="AV5" i="15"/>
  <c r="AT5" i="15"/>
  <c r="AR5" i="15"/>
  <c r="AP5" i="15"/>
  <c r="AN5" i="15"/>
  <c r="AL5" i="15"/>
  <c r="AJ5" i="15"/>
  <c r="AH5" i="15"/>
  <c r="AD5" i="15"/>
  <c r="AB5" i="15"/>
  <c r="Z5" i="15"/>
  <c r="X5" i="15"/>
  <c r="V5" i="15"/>
  <c r="T5" i="15"/>
  <c r="R5" i="15"/>
  <c r="P5" i="15"/>
  <c r="N5" i="15"/>
  <c r="L5" i="15"/>
  <c r="J5" i="15"/>
  <c r="H5" i="15"/>
  <c r="F5" i="15"/>
  <c r="A4" i="15"/>
  <c r="A5" i="15" s="1"/>
  <c r="X2" i="15"/>
  <c r="X3" i="15" s="1"/>
  <c r="T27" i="17" l="1"/>
  <c r="P32" i="17"/>
  <c r="R32" i="17" s="1"/>
  <c r="P31" i="17"/>
  <c r="R31" i="17" s="1"/>
  <c r="C13" i="25"/>
  <c r="C12" i="25"/>
  <c r="D12" i="25"/>
  <c r="E12" i="25" s="1"/>
  <c r="C14" i="25"/>
  <c r="D14" i="25"/>
  <c r="E14" i="25" s="1"/>
  <c r="D15" i="25"/>
  <c r="E15" i="25" s="1"/>
  <c r="D13" i="25"/>
  <c r="E13" i="25" s="1"/>
  <c r="C9" i="25"/>
  <c r="D9" i="25"/>
  <c r="E9" i="25" s="1"/>
  <c r="J29" i="16"/>
  <c r="D11" i="25"/>
  <c r="E11" i="25" s="1"/>
  <c r="C11" i="25"/>
  <c r="R29" i="16"/>
  <c r="D10" i="25"/>
  <c r="E10" i="25" s="1"/>
  <c r="C10" i="25"/>
  <c r="N29" i="16"/>
  <c r="D8" i="25"/>
  <c r="E8" i="25" s="1"/>
  <c r="C8" i="25"/>
  <c r="F29" i="16"/>
  <c r="P35" i="17"/>
  <c r="R35" i="17" s="1"/>
  <c r="P38" i="17"/>
  <c r="R38" i="17" s="1"/>
  <c r="P34" i="17"/>
  <c r="R34" i="17" s="1"/>
  <c r="P30" i="17"/>
  <c r="R30" i="17" s="1"/>
  <c r="P37" i="17"/>
  <c r="R37" i="17" s="1"/>
  <c r="P33" i="17"/>
  <c r="R33" i="17" s="1"/>
  <c r="P29" i="17"/>
  <c r="P36" i="17"/>
  <c r="R36" i="17" s="1"/>
  <c r="AT2" i="16"/>
  <c r="AF3" i="16"/>
  <c r="AH3" i="16" s="1"/>
  <c r="AJ3" i="16" s="1"/>
  <c r="AL3" i="16" s="1"/>
  <c r="AN3" i="16" s="1"/>
  <c r="AP3" i="16" s="1"/>
  <c r="AR3" i="16" s="1"/>
  <c r="AT3" i="16" s="1"/>
  <c r="AV3" i="16" s="1"/>
  <c r="AX3" i="16" s="1"/>
  <c r="AZ3" i="16" s="1"/>
  <c r="BB3" i="16" s="1"/>
  <c r="BD3" i="16" s="1"/>
  <c r="BF3" i="16" s="1"/>
  <c r="J3" i="15"/>
  <c r="L3" i="15" s="1"/>
  <c r="N3" i="15" s="1"/>
  <c r="Z3" i="15"/>
  <c r="AL2" i="15"/>
  <c r="L27" i="15"/>
  <c r="T38" i="17" l="1"/>
  <c r="T34" i="17"/>
  <c r="T30" i="17"/>
  <c r="T37" i="17"/>
  <c r="T33" i="17"/>
  <c r="T29" i="17"/>
  <c r="T36" i="17"/>
  <c r="T32" i="17"/>
  <c r="T35" i="17"/>
  <c r="T31" i="17"/>
  <c r="R29" i="17"/>
  <c r="C15" i="25"/>
  <c r="AB3" i="15"/>
  <c r="P27" i="15"/>
  <c r="AL3" i="15"/>
  <c r="AZ2" i="15"/>
  <c r="P3" i="15"/>
  <c r="AN3" i="15" l="1"/>
  <c r="R3" i="15"/>
  <c r="F3" i="15"/>
  <c r="T27" i="15"/>
  <c r="AD3" i="15"/>
  <c r="T34" i="15" l="1"/>
  <c r="V34" i="15" s="1"/>
  <c r="T32" i="15"/>
  <c r="V32" i="15" s="1"/>
  <c r="AF3" i="15"/>
  <c r="H3" i="15"/>
  <c r="T3" i="15"/>
  <c r="AP3" i="15"/>
  <c r="AR3" i="15" l="1"/>
  <c r="V3" i="15"/>
  <c r="AH3" i="15"/>
  <c r="AJ3" i="15" l="1"/>
  <c r="AT3" i="15"/>
  <c r="AV3" i="15" l="1"/>
  <c r="AX3" i="15" l="1"/>
  <c r="AZ3" i="15" l="1"/>
  <c r="BB3" i="15" l="1"/>
  <c r="BD3" i="15" l="1"/>
  <c r="BF3" i="15" l="1"/>
  <c r="BH3" i="15" s="1"/>
  <c r="BJ3" i="15" s="1"/>
  <c r="BL3" i="15" s="1"/>
  <c r="D37" i="15" l="1"/>
  <c r="F37" i="15" s="1"/>
  <c r="H30" i="15"/>
  <c r="J30" i="15" s="1"/>
  <c r="H36" i="15"/>
  <c r="J36" i="15" s="1"/>
  <c r="H32" i="15"/>
  <c r="J32" i="15" s="1"/>
  <c r="D36" i="15"/>
  <c r="F36" i="15" s="1"/>
  <c r="D34" i="15"/>
  <c r="F34" i="15" s="1"/>
  <c r="H37" i="15"/>
  <c r="J37" i="15" s="1"/>
  <c r="H34" i="15"/>
  <c r="J34" i="15" s="1"/>
  <c r="D35" i="15"/>
  <c r="F35" i="15" s="1"/>
  <c r="H35" i="15"/>
  <c r="J35" i="15" s="1"/>
  <c r="D32" i="15"/>
  <c r="F32" i="15" s="1"/>
  <c r="H29" i="15"/>
  <c r="J29" i="15" s="1"/>
  <c r="H38" i="15"/>
  <c r="J38" i="15" s="1"/>
  <c r="D31" i="15"/>
  <c r="F31" i="15" s="1"/>
  <c r="T36" i="15"/>
  <c r="V36" i="15" s="1"/>
  <c r="L33" i="15"/>
  <c r="N33" i="15" s="1"/>
  <c r="L31" i="15"/>
  <c r="N31" i="15" s="1"/>
  <c r="H31" i="15"/>
  <c r="J31" i="15" s="1"/>
  <c r="L30" i="15"/>
  <c r="N30" i="15" s="1"/>
  <c r="L29" i="15"/>
  <c r="L32" i="15"/>
  <c r="N32" i="15" s="1"/>
  <c r="L38" i="15"/>
  <c r="N38" i="15" s="1"/>
  <c r="P31" i="15"/>
  <c r="R31" i="15" s="1"/>
  <c r="H33" i="15"/>
  <c r="J33" i="15" s="1"/>
  <c r="L36" i="15"/>
  <c r="N36" i="15" s="1"/>
  <c r="L37" i="15"/>
  <c r="N37" i="15" s="1"/>
  <c r="P32" i="15"/>
  <c r="R32" i="15" s="1"/>
  <c r="D30" i="15"/>
  <c r="F30" i="15" s="1"/>
  <c r="D29" i="15"/>
  <c r="F29" i="15" s="1"/>
  <c r="D38" i="15"/>
  <c r="F38" i="15" s="1"/>
  <c r="P29" i="15"/>
  <c r="P30" i="15"/>
  <c r="R30" i="15" s="1"/>
  <c r="P34" i="15"/>
  <c r="R34" i="15" s="1"/>
  <c r="T38" i="15"/>
  <c r="V38" i="15" s="1"/>
  <c r="L35" i="15"/>
  <c r="N35" i="15" s="1"/>
  <c r="P38" i="15"/>
  <c r="R38" i="15" s="1"/>
  <c r="L34" i="15"/>
  <c r="N34" i="15" s="1"/>
  <c r="D33" i="15"/>
  <c r="F33" i="15" s="1"/>
  <c r="P35" i="15"/>
  <c r="R35" i="15" s="1"/>
  <c r="T29" i="15"/>
  <c r="P36" i="15"/>
  <c r="R36" i="15" s="1"/>
  <c r="P37" i="15"/>
  <c r="R37" i="15" s="1"/>
  <c r="T35" i="15"/>
  <c r="V35" i="15" s="1"/>
  <c r="T31" i="15"/>
  <c r="V31" i="15" s="1"/>
  <c r="P33" i="15"/>
  <c r="R33" i="15" s="1"/>
  <c r="T37" i="15"/>
  <c r="V37" i="15" s="1"/>
  <c r="T30" i="15"/>
  <c r="V30" i="15" s="1"/>
  <c r="T33" i="15"/>
  <c r="V33" i="15" s="1"/>
  <c r="V29" i="15" l="1"/>
  <c r="D7" i="25"/>
  <c r="E7" i="25" s="1"/>
  <c r="C7" i="25"/>
  <c r="C4" i="25"/>
  <c r="D4" i="25"/>
  <c r="E4" i="25" s="1"/>
  <c r="F4" i="25" s="1"/>
  <c r="G4" i="25" s="1"/>
  <c r="R29" i="15"/>
  <c r="D6" i="25"/>
  <c r="E6" i="25" s="1"/>
  <c r="C6" i="25"/>
  <c r="N29" i="15"/>
  <c r="D5" i="25"/>
  <c r="E5" i="25" s="1"/>
  <c r="C5" i="25"/>
  <c r="E4" i="2"/>
  <c r="F5" i="25" l="1"/>
  <c r="G5" i="25" s="1"/>
  <c r="F6" i="25" s="1"/>
  <c r="M4" i="2"/>
  <c r="E5" i="2"/>
  <c r="E6" i="2"/>
  <c r="E7" i="2"/>
  <c r="E8" i="2"/>
  <c r="E9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M6" i="2"/>
  <c r="I1" i="2"/>
  <c r="M14" i="2"/>
  <c r="M5" i="2"/>
  <c r="M7" i="2"/>
  <c r="M8" i="2"/>
  <c r="M9" i="2"/>
  <c r="M11" i="2"/>
  <c r="M12" i="2"/>
  <c r="M13" i="2"/>
  <c r="M15" i="2"/>
  <c r="M16" i="2"/>
  <c r="M17" i="2"/>
  <c r="M18" i="2"/>
  <c r="M19" i="2"/>
  <c r="M20" i="2"/>
  <c r="M21" i="2"/>
  <c r="M22" i="2"/>
  <c r="M23" i="2"/>
  <c r="M24" i="2"/>
  <c r="M25" i="2"/>
  <c r="G6" i="25" l="1"/>
  <c r="F7" i="25" s="1"/>
  <c r="G7" i="25" l="1"/>
  <c r="F8" i="25" s="1"/>
  <c r="G8" i="25" l="1"/>
  <c r="F9" i="25" s="1"/>
  <c r="G9" i="25" l="1"/>
  <c r="F10" i="25" s="1"/>
  <c r="G10" i="25" l="1"/>
  <c r="F11" i="25" s="1"/>
  <c r="G11" i="25" l="1"/>
  <c r="F12" i="25" l="1"/>
  <c r="G12" i="25" s="1"/>
  <c r="F13" i="25" l="1"/>
  <c r="G13" i="25" s="1"/>
  <c r="F14" i="25" l="1"/>
  <c r="G14" i="25" s="1"/>
  <c r="F15" i="25" l="1"/>
  <c r="G15" i="25" s="1"/>
</calcChain>
</file>

<file path=xl/sharedStrings.xml><?xml version="1.0" encoding="utf-8"?>
<sst xmlns="http://schemas.openxmlformats.org/spreadsheetml/2006/main" count="101" uniqueCount="66">
  <si>
    <t>NOM Prénom</t>
  </si>
  <si>
    <t xml:space="preserve">Sexe </t>
  </si>
  <si>
    <t>Date de naissance</t>
  </si>
  <si>
    <t>Age</t>
  </si>
  <si>
    <t>Nationalité</t>
  </si>
  <si>
    <t>Qualification</t>
  </si>
  <si>
    <t>Poste</t>
  </si>
  <si>
    <t>Date d'entrée dans la société</t>
  </si>
  <si>
    <t>Type de contrat</t>
  </si>
  <si>
    <t>Ancienneté en mois</t>
  </si>
  <si>
    <t>Sexe</t>
  </si>
  <si>
    <t>Homme</t>
  </si>
  <si>
    <t>Femme</t>
  </si>
  <si>
    <t>CDI TC</t>
  </si>
  <si>
    <t>CDI TP</t>
  </si>
  <si>
    <t>CDD TC</t>
  </si>
  <si>
    <t>CDD TP</t>
  </si>
  <si>
    <t>Intérimaire</t>
  </si>
  <si>
    <t>Stage</t>
  </si>
  <si>
    <t>Alternance</t>
  </si>
  <si>
    <t>Les effectifs</t>
  </si>
  <si>
    <t>Type congés/absences</t>
  </si>
  <si>
    <t>CONTRAT</t>
  </si>
  <si>
    <t>SANTÉ</t>
  </si>
  <si>
    <t>FAMILLE</t>
  </si>
  <si>
    <t>FORMATION</t>
  </si>
  <si>
    <t>Jour férié</t>
  </si>
  <si>
    <t>DIVERS</t>
  </si>
  <si>
    <t>Matricule</t>
  </si>
  <si>
    <t>Congés payés</t>
  </si>
  <si>
    <t>Pôle de travail</t>
  </si>
  <si>
    <t>Heures travaillées</t>
  </si>
  <si>
    <t>Contrat en heure</t>
  </si>
  <si>
    <t>RECAP</t>
  </si>
  <si>
    <t>Soit heures sup</t>
  </si>
  <si>
    <t>Date début</t>
  </si>
  <si>
    <t>Jour fermeture</t>
  </si>
  <si>
    <t>H +</t>
  </si>
  <si>
    <t xml:space="preserve">H - </t>
  </si>
  <si>
    <t>solde</t>
  </si>
  <si>
    <t xml:space="preserve">Semaine 1 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</si>
  <si>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</si>
  <si>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</si>
  <si>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</si>
  <si>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</si>
  <si>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</si>
  <si>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</si>
  <si>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</si>
  <si>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</si>
  <si>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</si>
  <si>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</si>
  <si>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</si>
  <si>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Solde S. 53</t>
  </si>
  <si>
    <t>Janvier</t>
  </si>
  <si>
    <t>Février</t>
  </si>
  <si>
    <t>Mars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</si>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</sst>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6" formatCode="[h]:mm:ss;@"/>
    <numFmt numFmtId="167" formatCode="[h]:mm;@"/>
    <numFmt numFmtId="168" formatCode="mmmm"/>
    <numFmt numFmtId="169" formatCode="ddd\ d\ mmm\.;@"/>
    <numFmt numFmtId="170" formatCode="[h]:mm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7FBDBE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444444"/>
      <name val="Arial"/>
      <family val="2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8"/>
      <color rgb="FF34373A"/>
      <name val="Arial"/>
      <family val="2"/>
    </font>
    <font>
      <sz val="12"/>
      <color theme="2" tint="-9.9978637043366805E-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E9D5D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gray125">
        <fgColor theme="0"/>
        <bgColor rgb="FFFFCCCC"/>
      </patternFill>
    </fill>
    <fill>
      <patternFill patternType="solid">
        <fgColor theme="9" tint="0.59999389629810485"/>
        <bgColor indexed="64"/>
      </patternFill>
    </fill>
    <fill>
      <patternFill patternType="lightUp">
        <bgColor theme="0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theme="0" tint="-0.14996795556505021"/>
      </right>
      <top style="medium">
        <color auto="1"/>
      </top>
      <bottom style="thin">
        <color theme="2"/>
      </bottom>
      <diagonal/>
    </border>
    <border>
      <left style="thin">
        <color theme="0" tint="-0.14996795556505021"/>
      </left>
      <right style="thin">
        <color auto="1"/>
      </right>
      <top style="medium">
        <color auto="1"/>
      </top>
      <bottom style="thin">
        <color theme="2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theme="0" tint="-0.14996795556505021"/>
      </right>
      <top style="medium">
        <color auto="1"/>
      </top>
      <bottom style="thin">
        <color theme="2"/>
      </bottom>
      <diagonal/>
    </border>
    <border>
      <left style="thin">
        <color theme="0" tint="-0.14996795556505021"/>
      </left>
      <right style="medium">
        <color auto="1"/>
      </right>
      <top style="medium">
        <color auto="1"/>
      </top>
      <bottom style="thin">
        <color theme="2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theme="2"/>
      </top>
      <bottom style="medium">
        <color auto="1"/>
      </bottom>
      <diagonal/>
    </border>
    <border>
      <left/>
      <right style="thin">
        <color auto="1"/>
      </right>
      <top style="thin">
        <color theme="2"/>
      </top>
      <bottom style="medium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/>
      <top style="mediumDashed">
        <color auto="1"/>
      </top>
      <bottom/>
      <diagonal/>
    </border>
  </borders>
  <cellStyleXfs count="10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66">
    <xf numFmtId="0" fontId="0" fillId="0" borderId="0" xfId="0"/>
    <xf numFmtId="0" fontId="2" fillId="0" borderId="0" xfId="0" applyFont="1"/>
    <xf numFmtId="0" fontId="0" fillId="2" borderId="0" xfId="0" applyFill="1"/>
    <xf numFmtId="0" fontId="0" fillId="3" borderId="0" xfId="0" applyFill="1"/>
    <xf numFmtId="0" fontId="0" fillId="3" borderId="4" xfId="0" applyFill="1" applyBorder="1"/>
    <xf numFmtId="14" fontId="0" fillId="3" borderId="4" xfId="0" applyNumberFormat="1" applyFill="1" applyBorder="1"/>
    <xf numFmtId="0" fontId="0" fillId="0" borderId="1" xfId="0" applyBorder="1"/>
    <xf numFmtId="0" fontId="0" fillId="2" borderId="1" xfId="0" applyFill="1" applyBorder="1"/>
    <xf numFmtId="0" fontId="3" fillId="3" borderId="0" xfId="0" applyFont="1" applyFill="1" applyAlignment="1">
      <alignment vertical="center"/>
    </xf>
    <xf numFmtId="0" fontId="0" fillId="3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7" fillId="0" borderId="0" xfId="0" applyFont="1"/>
    <xf numFmtId="0" fontId="0" fillId="3" borderId="4" xfId="0" applyNumberFormat="1" applyFill="1" applyBorder="1" applyAlignment="1" applyProtection="1">
      <alignment horizontal="right"/>
    </xf>
    <xf numFmtId="0" fontId="0" fillId="3" borderId="4" xfId="0" applyFill="1" applyBorder="1" applyAlignment="1">
      <alignment horizontal="right"/>
    </xf>
    <xf numFmtId="0" fontId="1" fillId="0" borderId="0" xfId="0" applyFont="1" applyFill="1" applyBorder="1" applyAlignment="1">
      <alignment horizontal="center" vertical="center"/>
    </xf>
    <xf numFmtId="166" fontId="0" fillId="3" borderId="4" xfId="0" applyNumberFormat="1" applyFill="1" applyBorder="1" applyAlignment="1">
      <alignment horizontal="right"/>
    </xf>
    <xf numFmtId="2" fontId="0" fillId="3" borderId="4" xfId="0" applyNumberFormat="1" applyFill="1" applyBorder="1" applyAlignment="1">
      <alignment horizontal="right"/>
    </xf>
    <xf numFmtId="167" fontId="0" fillId="3" borderId="16" xfId="0" applyNumberFormat="1" applyFill="1" applyBorder="1" applyAlignment="1">
      <alignment vertical="center"/>
    </xf>
    <xf numFmtId="167" fontId="0" fillId="3" borderId="17" xfId="0" applyNumberFormat="1" applyFill="1" applyBorder="1" applyAlignment="1">
      <alignment vertical="center"/>
    </xf>
    <xf numFmtId="0" fontId="1" fillId="3" borderId="0" xfId="0" applyFont="1" applyFill="1" applyAlignment="1">
      <alignment horizontal="left"/>
    </xf>
    <xf numFmtId="167" fontId="0" fillId="3" borderId="25" xfId="0" applyNumberFormat="1" applyFill="1" applyBorder="1" applyAlignment="1">
      <alignment vertical="center"/>
    </xf>
    <xf numFmtId="167" fontId="0" fillId="3" borderId="26" xfId="0" applyNumberFormat="1" applyFill="1" applyBorder="1" applyAlignment="1">
      <alignment vertical="center"/>
    </xf>
    <xf numFmtId="167" fontId="0" fillId="3" borderId="0" xfId="0" applyNumberFormat="1" applyFill="1" applyBorder="1" applyAlignment="1">
      <alignment horizontal="center"/>
    </xf>
    <xf numFmtId="167" fontId="0" fillId="3" borderId="0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/>
    </xf>
    <xf numFmtId="0" fontId="6" fillId="6" borderId="1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wrapText="1"/>
    </xf>
    <xf numFmtId="169" fontId="0" fillId="3" borderId="0" xfId="0" applyNumberFormat="1" applyFont="1" applyFill="1" applyAlignment="1">
      <alignment wrapText="1"/>
    </xf>
    <xf numFmtId="167" fontId="0" fillId="4" borderId="25" xfId="0" applyNumberFormat="1" applyFill="1" applyBorder="1" applyAlignment="1">
      <alignment vertical="center"/>
    </xf>
    <xf numFmtId="167" fontId="0" fillId="4" borderId="17" xfId="0" applyNumberFormat="1" applyFill="1" applyBorder="1" applyAlignment="1">
      <alignment vertical="center"/>
    </xf>
    <xf numFmtId="167" fontId="0" fillId="4" borderId="16" xfId="0" applyNumberFormat="1" applyFill="1" applyBorder="1" applyAlignment="1">
      <alignment vertical="center"/>
    </xf>
    <xf numFmtId="167" fontId="0" fillId="4" borderId="26" xfId="0" applyNumberFormat="1" applyFill="1" applyBorder="1" applyAlignment="1">
      <alignment vertical="center"/>
    </xf>
    <xf numFmtId="0" fontId="0" fillId="4" borderId="0" xfId="0" applyFill="1"/>
    <xf numFmtId="167" fontId="1" fillId="3" borderId="16" xfId="0" applyNumberFormat="1" applyFont="1" applyFill="1" applyBorder="1" applyAlignment="1">
      <alignment vertical="center"/>
    </xf>
    <xf numFmtId="167" fontId="1" fillId="3" borderId="17" xfId="0" applyNumberFormat="1" applyFont="1" applyFill="1" applyBorder="1" applyAlignment="1">
      <alignment vertical="center"/>
    </xf>
    <xf numFmtId="167" fontId="1" fillId="3" borderId="26" xfId="0" applyNumberFormat="1" applyFont="1" applyFill="1" applyBorder="1" applyAlignment="1">
      <alignment vertical="center"/>
    </xf>
    <xf numFmtId="167" fontId="0" fillId="5" borderId="17" xfId="0" applyNumberFormat="1" applyFill="1" applyBorder="1" applyAlignment="1">
      <alignment vertical="center"/>
    </xf>
    <xf numFmtId="167" fontId="0" fillId="5" borderId="16" xfId="0" applyNumberFormat="1" applyFill="1" applyBorder="1" applyAlignment="1">
      <alignment vertical="center"/>
    </xf>
    <xf numFmtId="167" fontId="0" fillId="5" borderId="26" xfId="0" applyNumberFormat="1" applyFill="1" applyBorder="1" applyAlignment="1">
      <alignment vertical="center"/>
    </xf>
    <xf numFmtId="0" fontId="8" fillId="3" borderId="0" xfId="0" applyFont="1" applyFill="1"/>
    <xf numFmtId="167" fontId="0" fillId="8" borderId="16" xfId="0" applyNumberFormat="1" applyFill="1" applyBorder="1" applyAlignment="1">
      <alignment vertical="center"/>
    </xf>
    <xf numFmtId="167" fontId="0" fillId="8" borderId="17" xfId="0" applyNumberFormat="1" applyFill="1" applyBorder="1" applyAlignment="1">
      <alignment vertical="center"/>
    </xf>
    <xf numFmtId="170" fontId="0" fillId="0" borderId="0" xfId="0" applyNumberFormat="1"/>
    <xf numFmtId="170" fontId="0" fillId="0" borderId="0" xfId="0" applyNumberFormat="1" applyFont="1"/>
    <xf numFmtId="0" fontId="0" fillId="0" borderId="0" xfId="0" applyFont="1"/>
    <xf numFmtId="170" fontId="0" fillId="0" borderId="0" xfId="0" applyNumberFormat="1" applyFill="1"/>
    <xf numFmtId="0" fontId="10" fillId="0" borderId="0" xfId="0" applyFont="1"/>
    <xf numFmtId="0" fontId="0" fillId="0" borderId="0" xfId="0" applyFill="1"/>
    <xf numFmtId="0" fontId="0" fillId="0" borderId="0" xfId="0" applyFont="1" applyFill="1"/>
    <xf numFmtId="0" fontId="0" fillId="0" borderId="41" xfId="0" applyFill="1" applyBorder="1"/>
    <xf numFmtId="170" fontId="0" fillId="0" borderId="0" xfId="0" applyNumberFormat="1" applyFill="1" applyAlignment="1"/>
    <xf numFmtId="170" fontId="0" fillId="0" borderId="0" xfId="0" applyNumberFormat="1" applyFont="1" applyFill="1" applyAlignment="1"/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42" xfId="0" applyFill="1" applyBorder="1"/>
    <xf numFmtId="0" fontId="0" fillId="0" borderId="0" xfId="0" applyFill="1" applyBorder="1"/>
    <xf numFmtId="20" fontId="0" fillId="0" borderId="42" xfId="0" applyNumberFormat="1" applyFont="1" applyFill="1" applyBorder="1"/>
    <xf numFmtId="20" fontId="0" fillId="0" borderId="0" xfId="0" applyNumberFormat="1" applyFont="1" applyFill="1" applyBorder="1"/>
    <xf numFmtId="170" fontId="0" fillId="0" borderId="0" xfId="0" applyNumberFormat="1" applyFill="1" applyAlignment="1">
      <alignment horizontal="center"/>
    </xf>
    <xf numFmtId="170" fontId="0" fillId="0" borderId="42" xfId="0" applyNumberFormat="1" applyFill="1" applyBorder="1" applyAlignment="1">
      <alignment horizontal="right"/>
    </xf>
    <xf numFmtId="170" fontId="0" fillId="0" borderId="0" xfId="0" applyNumberFormat="1" applyFill="1" applyBorder="1" applyAlignment="1">
      <alignment horizontal="right"/>
    </xf>
    <xf numFmtId="170" fontId="0" fillId="0" borderId="41" xfId="0" applyNumberFormat="1" applyFill="1" applyBorder="1" applyAlignment="1">
      <alignment horizontal="right"/>
    </xf>
    <xf numFmtId="170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right"/>
    </xf>
    <xf numFmtId="20" fontId="0" fillId="0" borderId="41" xfId="0" applyNumberFormat="1" applyFont="1" applyFill="1" applyBorder="1"/>
    <xf numFmtId="2" fontId="0" fillId="0" borderId="0" xfId="0" applyNumberFormat="1" applyFont="1" applyFill="1" applyBorder="1" applyAlignment="1">
      <alignment horizontal="right"/>
    </xf>
    <xf numFmtId="2" fontId="0" fillId="0" borderId="41" xfId="0" applyNumberFormat="1" applyFill="1" applyBorder="1" applyAlignment="1">
      <alignment horizontal="right"/>
    </xf>
    <xf numFmtId="2" fontId="0" fillId="0" borderId="42" xfId="0" applyNumberFormat="1" applyFill="1" applyBorder="1" applyAlignment="1">
      <alignment horizontal="right"/>
    </xf>
    <xf numFmtId="2" fontId="0" fillId="0" borderId="0" xfId="0" applyNumberFormat="1" applyFill="1" applyBorder="1" applyAlignment="1">
      <alignment horizontal="right"/>
    </xf>
    <xf numFmtId="2" fontId="0" fillId="0" borderId="42" xfId="0" applyNumberFormat="1" applyFont="1" applyFill="1" applyBorder="1" applyAlignment="1">
      <alignment horizontal="right"/>
    </xf>
    <xf numFmtId="2" fontId="0" fillId="0" borderId="41" xfId="0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center" vertical="center" textRotation="90"/>
    </xf>
    <xf numFmtId="0" fontId="0" fillId="0" borderId="41" xfId="0" applyFill="1" applyBorder="1" applyAlignment="1">
      <alignment horizontal="center" vertical="center" textRotation="90"/>
    </xf>
    <xf numFmtId="0" fontId="0" fillId="0" borderId="42" xfId="0" applyFill="1" applyBorder="1" applyAlignment="1">
      <alignment horizontal="center" vertical="center" textRotation="90"/>
    </xf>
    <xf numFmtId="0" fontId="1" fillId="0" borderId="0" xfId="0" applyFont="1" applyFill="1" applyAlignment="1">
      <alignment horizontal="center"/>
    </xf>
    <xf numFmtId="0" fontId="0" fillId="8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167" fontId="0" fillId="4" borderId="14" xfId="0" applyNumberFormat="1" applyFill="1" applyBorder="1" applyAlignment="1">
      <alignment horizontal="center" vertical="center"/>
    </xf>
    <xf numFmtId="167" fontId="0" fillId="4" borderId="13" xfId="0" applyNumberFormat="1" applyFill="1" applyBorder="1" applyAlignment="1">
      <alignment horizontal="center" vertical="center"/>
    </xf>
    <xf numFmtId="167" fontId="0" fillId="3" borderId="14" xfId="0" applyNumberFormat="1" applyFill="1" applyBorder="1" applyAlignment="1">
      <alignment horizontal="center" vertical="center"/>
    </xf>
    <xf numFmtId="167" fontId="0" fillId="3" borderId="15" xfId="0" applyNumberFormat="1" applyFill="1" applyBorder="1" applyAlignment="1">
      <alignment horizontal="center" vertical="center"/>
    </xf>
    <xf numFmtId="167" fontId="0" fillId="3" borderId="13" xfId="0" applyNumberFormat="1" applyFill="1" applyBorder="1" applyAlignment="1">
      <alignment horizontal="center" vertical="center"/>
    </xf>
    <xf numFmtId="167" fontId="0" fillId="4" borderId="15" xfId="0" applyNumberFormat="1" applyFill="1" applyBorder="1" applyAlignment="1">
      <alignment horizontal="center" vertical="center"/>
    </xf>
    <xf numFmtId="167" fontId="0" fillId="7" borderId="8" xfId="0" applyNumberFormat="1" applyFill="1" applyBorder="1" applyAlignment="1">
      <alignment horizontal="center" vertical="center"/>
    </xf>
    <xf numFmtId="167" fontId="0" fillId="7" borderId="9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167" fontId="0" fillId="3" borderId="18" xfId="0" applyNumberFormat="1" applyFill="1" applyBorder="1" applyAlignment="1">
      <alignment horizontal="center"/>
    </xf>
    <xf numFmtId="167" fontId="0" fillId="3" borderId="38" xfId="0" applyNumberFormat="1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7" fontId="0" fillId="3" borderId="30" xfId="0" applyNumberFormat="1" applyFill="1" applyBorder="1" applyAlignment="1">
      <alignment horizontal="center"/>
    </xf>
    <xf numFmtId="167" fontId="0" fillId="3" borderId="1" xfId="0" applyNumberFormat="1" applyFill="1" applyBorder="1" applyAlignment="1">
      <alignment horizontal="center"/>
    </xf>
    <xf numFmtId="167" fontId="0" fillId="3" borderId="5" xfId="0" applyNumberFormat="1" applyFill="1" applyBorder="1" applyAlignment="1">
      <alignment horizontal="center"/>
    </xf>
    <xf numFmtId="167" fontId="0" fillId="3" borderId="37" xfId="0" applyNumberFormat="1" applyFill="1" applyBorder="1" applyAlignment="1">
      <alignment horizontal="center"/>
    </xf>
    <xf numFmtId="169" fontId="0" fillId="3" borderId="7" xfId="0" applyNumberFormat="1" applyFont="1" applyFill="1" applyBorder="1" applyAlignment="1">
      <alignment horizontal="center" wrapText="1"/>
    </xf>
    <xf numFmtId="169" fontId="0" fillId="3" borderId="24" xfId="0" applyNumberFormat="1" applyFont="1" applyFill="1" applyBorder="1" applyAlignment="1">
      <alignment horizontal="center" wrapText="1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167" fontId="0" fillId="3" borderId="32" xfId="0" applyNumberFormat="1" applyFill="1" applyBorder="1" applyAlignment="1">
      <alignment horizontal="center"/>
    </xf>
    <xf numFmtId="167" fontId="0" fillId="3" borderId="33" xfId="0" applyNumberFormat="1" applyFill="1" applyBorder="1" applyAlignment="1">
      <alignment horizontal="center"/>
    </xf>
    <xf numFmtId="167" fontId="0" fillId="0" borderId="30" xfId="0" applyNumberFormat="1" applyFill="1" applyBorder="1" applyAlignment="1">
      <alignment horizontal="center"/>
    </xf>
    <xf numFmtId="167" fontId="0" fillId="0" borderId="1" xfId="0" applyNumberFormat="1" applyFill="1" applyBorder="1" applyAlignment="1">
      <alignment horizontal="center"/>
    </xf>
    <xf numFmtId="167" fontId="0" fillId="3" borderId="31" xfId="0" applyNumberFormat="1" applyFill="1" applyBorder="1" applyAlignment="1">
      <alignment horizontal="center"/>
    </xf>
    <xf numFmtId="167" fontId="0" fillId="5" borderId="30" xfId="0" applyNumberFormat="1" applyFill="1" applyBorder="1" applyAlignment="1">
      <alignment horizontal="center"/>
    </xf>
    <xf numFmtId="167" fontId="0" fillId="5" borderId="1" xfId="0" applyNumberFormat="1" applyFill="1" applyBorder="1" applyAlignment="1">
      <alignment horizontal="center"/>
    </xf>
    <xf numFmtId="0" fontId="0" fillId="3" borderId="30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3" borderId="31" xfId="0" applyFill="1" applyBorder="1" applyAlignment="1">
      <alignment horizontal="center" wrapText="1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27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167" fontId="0" fillId="3" borderId="12" xfId="0" applyNumberFormat="1" applyFill="1" applyBorder="1" applyAlignment="1">
      <alignment horizontal="center" vertical="center"/>
    </xf>
    <xf numFmtId="167" fontId="0" fillId="4" borderId="12" xfId="0" applyNumberFormat="1" applyFill="1" applyBorder="1" applyAlignment="1">
      <alignment horizontal="center" vertical="center"/>
    </xf>
    <xf numFmtId="0" fontId="1" fillId="3" borderId="36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35" xfId="0" applyFont="1" applyFill="1" applyBorder="1" applyAlignment="1">
      <alignment horizontal="center"/>
    </xf>
    <xf numFmtId="167" fontId="0" fillId="3" borderId="12" xfId="0" applyNumberFormat="1" applyFill="1" applyBorder="1" applyAlignment="1">
      <alignment horizontal="center"/>
    </xf>
    <xf numFmtId="167" fontId="0" fillId="3" borderId="11" xfId="0" applyNumberFormat="1" applyFill="1" applyBorder="1" applyAlignment="1">
      <alignment horizontal="center"/>
    </xf>
    <xf numFmtId="167" fontId="0" fillId="3" borderId="13" xfId="0" applyNumberFormat="1" applyFill="1" applyBorder="1" applyAlignment="1">
      <alignment horizontal="center"/>
    </xf>
    <xf numFmtId="167" fontId="0" fillId="3" borderId="39" xfId="0" applyNumberFormat="1" applyFill="1" applyBorder="1" applyAlignment="1">
      <alignment horizontal="center" vertical="center"/>
    </xf>
    <xf numFmtId="167" fontId="0" fillId="3" borderId="40" xfId="0" applyNumberFormat="1" applyFill="1" applyBorder="1" applyAlignment="1">
      <alignment horizontal="center" vertical="center"/>
    </xf>
    <xf numFmtId="0" fontId="1" fillId="4" borderId="36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35" xfId="0" applyFont="1" applyFill="1" applyBorder="1" applyAlignment="1">
      <alignment horizontal="center"/>
    </xf>
    <xf numFmtId="167" fontId="0" fillId="4" borderId="12" xfId="0" applyNumberFormat="1" applyFill="1" applyBorder="1" applyAlignment="1">
      <alignment horizontal="center"/>
    </xf>
    <xf numFmtId="167" fontId="0" fillId="4" borderId="11" xfId="0" applyNumberFormat="1" applyFill="1" applyBorder="1" applyAlignment="1">
      <alignment horizontal="center"/>
    </xf>
    <xf numFmtId="167" fontId="0" fillId="4" borderId="13" xfId="0" applyNumberFormat="1" applyFill="1" applyBorder="1" applyAlignment="1">
      <alignment horizontal="center"/>
    </xf>
    <xf numFmtId="167" fontId="0" fillId="4" borderId="39" xfId="0" applyNumberFormat="1" applyFill="1" applyBorder="1" applyAlignment="1">
      <alignment horizontal="center" vertical="center"/>
    </xf>
    <xf numFmtId="167" fontId="0" fillId="4" borderId="40" xfId="0" applyNumberFormat="1" applyFill="1" applyBorder="1" applyAlignment="1">
      <alignment horizontal="center" vertical="center"/>
    </xf>
    <xf numFmtId="169" fontId="0" fillId="3" borderId="23" xfId="0" applyNumberFormat="1" applyFont="1" applyFill="1" applyBorder="1" applyAlignment="1">
      <alignment horizontal="center" wrapText="1"/>
    </xf>
    <xf numFmtId="169" fontId="0" fillId="3" borderId="19" xfId="0" applyNumberFormat="1" applyFont="1" applyFill="1" applyBorder="1" applyAlignment="1">
      <alignment horizontal="center" wrapText="1"/>
    </xf>
    <xf numFmtId="0" fontId="8" fillId="3" borderId="11" xfId="0" applyFont="1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168" fontId="1" fillId="3" borderId="0" xfId="0" applyNumberFormat="1" applyFont="1" applyFill="1" applyBorder="1" applyAlignment="1">
      <alignment horizontal="center"/>
    </xf>
    <xf numFmtId="167" fontId="0" fillId="9" borderId="18" xfId="0" applyNumberFormat="1" applyFill="1" applyBorder="1" applyAlignment="1">
      <alignment horizontal="center"/>
    </xf>
    <xf numFmtId="167" fontId="0" fillId="9" borderId="38" xfId="0" applyNumberFormat="1" applyFill="1" applyBorder="1" applyAlignment="1">
      <alignment horizontal="center"/>
    </xf>
    <xf numFmtId="167" fontId="0" fillId="9" borderId="5" xfId="0" applyNumberFormat="1" applyFill="1" applyBorder="1" applyAlignment="1">
      <alignment horizontal="center"/>
    </xf>
    <xf numFmtId="167" fontId="0" fillId="9" borderId="37" xfId="0" applyNumberFormat="1" applyFill="1" applyBorder="1" applyAlignment="1">
      <alignment horizontal="center"/>
    </xf>
    <xf numFmtId="167" fontId="0" fillId="9" borderId="1" xfId="0" applyNumberFormat="1" applyFill="1" applyBorder="1" applyAlignment="1">
      <alignment horizontal="center"/>
    </xf>
    <xf numFmtId="167" fontId="0" fillId="9" borderId="31" xfId="0" applyNumberForma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right" vertical="center"/>
    </xf>
    <xf numFmtId="0" fontId="3" fillId="3" borderId="0" xfId="0" applyFont="1" applyFill="1" applyAlignment="1">
      <alignment horizontal="right" vertical="center"/>
    </xf>
    <xf numFmtId="0" fontId="6" fillId="6" borderId="2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170" fontId="11" fillId="0" borderId="0" xfId="0" applyNumberFormat="1" applyFont="1" applyFill="1" applyAlignment="1"/>
    <xf numFmtId="0" fontId="11" fillId="0" borderId="0" xfId="0" applyFont="1" applyFill="1" applyAlignment="1">
      <alignment horizontal="center"/>
    </xf>
    <xf numFmtId="0" fontId="11" fillId="0" borderId="42" xfId="0" applyFont="1" applyFill="1" applyBorder="1"/>
    <xf numFmtId="0" fontId="11" fillId="0" borderId="0" xfId="0" applyFont="1" applyFill="1" applyBorder="1"/>
    <xf numFmtId="0" fontId="11" fillId="0" borderId="41" xfId="0" applyFont="1" applyFill="1" applyBorder="1"/>
    <xf numFmtId="0" fontId="11" fillId="0" borderId="0" xfId="0" applyFont="1" applyFill="1"/>
  </cellXfs>
  <cellStyles count="10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Normal" xfId="0" builtinId="0"/>
  </cellStyles>
  <dxfs count="65"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  <dxf>
      <fill>
        <patternFill patternType="gray0625">
          <fgColor theme="0"/>
          <bgColor rgb="FFFFCCCC"/>
        </patternFill>
      </fill>
    </dxf>
  </dxfs>
  <tableStyles count="0" defaultTableStyle="TableStyleMedium9" defaultPivotStyle="PivotStyleMedium7"/>
  <colors>
    <mruColors>
      <color rgb="FFFFCCCC"/>
      <color rgb="FFFF9999"/>
      <color rgb="FFBB92C6"/>
      <color rgb="FFE9D5D5"/>
      <color rgb="FFFFEC14"/>
      <color rgb="FFFF39BA"/>
      <color rgb="FF7FBDBE"/>
      <color rgb="FF6116FF"/>
      <color rgb="FF7593FF"/>
      <color rgb="FFFF9D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0</xdr:row>
      <xdr:rowOff>76200</xdr:rowOff>
    </xdr:from>
    <xdr:to>
      <xdr:col>1</xdr:col>
      <xdr:colOff>546100</xdr:colOff>
      <xdr:row>0</xdr:row>
      <xdr:rowOff>609600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3500" y="76200"/>
          <a:ext cx="1168400" cy="533400"/>
        </a:xfrm>
        <a:prstGeom prst="roundRect">
          <a:avLst/>
        </a:prstGeom>
        <a:effectLst>
          <a:softEdge rad="952500"/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</a:t>
          </a:r>
          <a:r>
            <a:rPr lang="fr-FR" sz="1200" baseline="0"/>
            <a:t> tableau de bord</a:t>
          </a:r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967AC2-68C3-46EA-AFFC-20A42A255799}">
  <dimension ref="A1:I15"/>
  <sheetViews>
    <sheetView zoomScaleNormal="100" workbookViewId="0">
      <selection activeCell="C22" sqref="C22"/>
    </sheetView>
  </sheetViews>
  <sheetFormatPr baseColWidth="10" defaultRowHeight="15.6" x14ac:dyDescent="0.3"/>
  <cols>
    <col min="1" max="1" width="3.3984375" style="47" customWidth="1"/>
    <col min="2" max="2" width="11.19921875" style="47"/>
    <col min="3" max="3" width="9" style="48" customWidth="1"/>
    <col min="4" max="4" width="7.19921875" style="47" customWidth="1"/>
    <col min="5" max="5" width="7.19921875" style="165" customWidth="1"/>
    <col min="6" max="6" width="12.5" style="45" bestFit="1" customWidth="1"/>
    <col min="7" max="7" width="20.8984375" style="63" customWidth="1"/>
  </cols>
  <sheetData>
    <row r="1" spans="1:9" x14ac:dyDescent="0.3">
      <c r="C1" s="74" t="str">
        <f>+'Les effectifs'!B4</f>
        <v>Personne 1</v>
      </c>
      <c r="D1" s="74"/>
      <c r="E1" s="74"/>
      <c r="F1" s="74"/>
      <c r="G1" s="74"/>
      <c r="I1" s="42"/>
    </row>
    <row r="2" spans="1:9" x14ac:dyDescent="0.3">
      <c r="B2" s="47" t="s">
        <v>52</v>
      </c>
      <c r="C2" s="51">
        <v>0.16666666666666666</v>
      </c>
      <c r="D2" s="50"/>
      <c r="E2" s="160"/>
      <c r="F2" s="50"/>
      <c r="G2" s="62"/>
    </row>
    <row r="3" spans="1:9" ht="16.2" thickBot="1" x14ac:dyDescent="0.35">
      <c r="C3" s="53" t="s">
        <v>37</v>
      </c>
      <c r="D3" s="52" t="s">
        <v>38</v>
      </c>
      <c r="E3" s="161"/>
      <c r="F3" s="58" t="s">
        <v>39</v>
      </c>
      <c r="H3" s="44"/>
      <c r="I3" s="44"/>
    </row>
    <row r="4" spans="1:9" x14ac:dyDescent="0.3">
      <c r="A4" s="73" t="s">
        <v>53</v>
      </c>
      <c r="B4" s="54" t="s">
        <v>40</v>
      </c>
      <c r="C4" s="56" t="str">
        <f>+IF('Janvier 21'!$A$5&lt;'Janvier 21'!$H$29,'Janvier 21'!$H$29-'Janvier 21'!$A$5,"")</f>
        <v/>
      </c>
      <c r="D4" s="54" t="str">
        <f>+IF('Janvier 21'!$A$5&gt;'Janvier 21'!$H$29,"-"&amp;TEXT(ABS('Janvier 21'!$A$5-'Janvier 21'!$H$29),"[h]:mm"),"")</f>
        <v>-4:00</v>
      </c>
      <c r="E4" s="162" t="str">
        <f>IF(D4="","",SUBSTITUTE(D4,"-",""))</f>
        <v>4:00</v>
      </c>
      <c r="F4" s="59">
        <f>+IF(E4="",C2+C4,C2-E4)</f>
        <v>0</v>
      </c>
      <c r="G4" s="69" t="str">
        <f>IF(F4="","",SUBSTITUTE(F4,"-",""))</f>
        <v>0</v>
      </c>
      <c r="H4" s="44"/>
      <c r="I4" s="44"/>
    </row>
    <row r="5" spans="1:9" x14ac:dyDescent="0.3">
      <c r="A5" s="71"/>
      <c r="B5" s="55" t="s">
        <v>41</v>
      </c>
      <c r="C5" s="57">
        <f>+IF('Janvier 21'!$A$5&lt;'Janvier 21'!$L$29,'Janvier 21'!$L$29-'Janvier 21'!$A$5,"")</f>
        <v>0.125</v>
      </c>
      <c r="D5" s="55" t="str">
        <f>++IF('Janvier 21'!$A$5&gt;'Janvier 21'!$L$29,"-"&amp;TEXT(ABS('Janvier 21'!$A$5-'Janvier 21'!$L$29),"[h]:mm"),"")</f>
        <v/>
      </c>
      <c r="E5" s="163" t="str">
        <f>IF(D5="","",SUBSTITUTE(D5,"-",""))</f>
        <v/>
      </c>
      <c r="F5" s="60" t="str">
        <f>+IF(E5="",IF(C5&gt;0,"-",+G4+C5)&amp;TEXT(ABS(G4+C5),"[h]:mm"),IF(E5&gt;=0.01,"-","")&amp;TEXT(ABS(G4+E5),"[h]:mm"))</f>
        <v>-3:00</v>
      </c>
      <c r="G5" s="65" t="str">
        <f>IF(F5="","",SUBSTITUTE(F5,"-",""))</f>
        <v>3:00</v>
      </c>
      <c r="H5" s="43"/>
      <c r="I5" s="44"/>
    </row>
    <row r="6" spans="1:9" x14ac:dyDescent="0.3">
      <c r="A6" s="71"/>
      <c r="B6" s="55" t="s">
        <v>42</v>
      </c>
      <c r="C6" s="57" t="str">
        <f>+IF('Janvier 21'!$A$5&lt;'Janvier 21'!$P$29,'Janvier 21'!$P$29-'Janvier 21'!$A$5,"")</f>
        <v/>
      </c>
      <c r="D6" s="55" t="str">
        <f>++IF('Janvier 21'!$A$5&gt;'Janvier 21'!$P$29,"-"&amp;TEXT(ABS('Janvier 21'!$A$5-'Janvier 21'!$P$29),"[h]:mm"),"")</f>
        <v/>
      </c>
      <c r="E6" s="163" t="str">
        <f t="shared" ref="E6" si="0">IF(D6="","",SUBSTITUTE(D6,"-",""))</f>
        <v/>
      </c>
      <c r="F6" s="60" t="e">
        <f t="shared" ref="F6:F15" si="1">+IF(E6="",IF(E6&gt;0,"-","")&amp;TEXT(ABS(G5-C6),"[h]:mm"),IF(E6&gt;0,"-","")&amp;TEXT(ABS(G5+E6),"[h]:mm"))</f>
        <v>#VALUE!</v>
      </c>
      <c r="G6" s="65" t="e">
        <f>IF(F6="","",SUBSTITUTE(F6,"-",""))</f>
        <v>#VALUE!</v>
      </c>
      <c r="H6" s="43"/>
      <c r="I6" s="43"/>
    </row>
    <row r="7" spans="1:9" ht="16.2" thickBot="1" x14ac:dyDescent="0.35">
      <c r="A7" s="72"/>
      <c r="B7" s="49" t="s">
        <v>43</v>
      </c>
      <c r="C7" s="64">
        <f>+IF('Janvier 21'!$A$5&lt;'Janvier 21'!$T$29,'Janvier 21'!$T$29-'Janvier 21'!$A$5,"")</f>
        <v>8.3333333333333259E-2</v>
      </c>
      <c r="D7" s="49" t="str">
        <f>++IF('Janvier 21'!$A$5&gt;'Janvier 21'!$T$29,"-"&amp;TEXT(ABS('Janvier 21'!$A$5-'Janvier 21'!$T$29),"[h]:mm"),"")</f>
        <v/>
      </c>
      <c r="E7" s="164" t="str">
        <f>IF(D7="","",SUBSTITUTE(D7,"-",""))</f>
        <v/>
      </c>
      <c r="F7" s="61" t="e">
        <f t="shared" si="1"/>
        <v>#VALUE!</v>
      </c>
      <c r="G7" s="70" t="e">
        <f>IF(F7="","",SUBSTITUTE(F7,"-",""))</f>
        <v>#VALUE!</v>
      </c>
      <c r="H7" s="43"/>
      <c r="I7" s="44"/>
    </row>
    <row r="8" spans="1:9" x14ac:dyDescent="0.3">
      <c r="A8" s="73" t="s">
        <v>54</v>
      </c>
      <c r="B8" s="54" t="s">
        <v>44</v>
      </c>
      <c r="C8" s="56" t="str">
        <f>+IF('Février 21'!$A$5&lt;'Février 21'!$D$29,'Février 21'!$D$29-'Février 21'!$A$5,"")</f>
        <v/>
      </c>
      <c r="D8" s="54" t="str">
        <f>+IF('Février 21'!$A$5&gt;'Février 21'!$D$29,"-"&amp;TEXT(ABS('Février 21'!$A$5-'Février 21'!$D$29),"[h]:mm"),"")</f>
        <v>-6:00</v>
      </c>
      <c r="E8" s="162" t="str">
        <f>IF(D8="","",SUBSTITUTE(D8,"-",""))</f>
        <v>6:00</v>
      </c>
      <c r="F8" s="59" t="e">
        <f t="shared" si="1"/>
        <v>#VALUE!</v>
      </c>
      <c r="G8" s="69" t="e">
        <f t="shared" ref="G8:G9" si="2">IF(F8="","",SUBSTITUTE(F8,"-",""))</f>
        <v>#VALUE!</v>
      </c>
      <c r="H8" s="43"/>
      <c r="I8" s="44"/>
    </row>
    <row r="9" spans="1:9" x14ac:dyDescent="0.3">
      <c r="A9" s="71"/>
      <c r="B9" s="55" t="s">
        <v>45</v>
      </c>
      <c r="C9" s="57">
        <f>+IF('Février 21'!$A$5&lt;'Février 21'!$H$29,'Février 21'!$H$29-'Février 21'!$A$5,"")</f>
        <v>0.125</v>
      </c>
      <c r="D9" s="55" t="str">
        <f>+IF('Février 21'!$A$5&gt;'Février 21'!$H$29,"-"&amp;TEXT(ABS('Février 21'!$A$5-'Février 21'!$H$29),"[h]:mm"),"")</f>
        <v/>
      </c>
      <c r="E9" s="163" t="str">
        <f t="shared" ref="E9:E15" si="3">IF(D9="","",SUBSTITUTE(D9,"-",""))</f>
        <v/>
      </c>
      <c r="F9" s="60" t="e">
        <f t="shared" si="1"/>
        <v>#VALUE!</v>
      </c>
      <c r="G9" s="65" t="e">
        <f t="shared" si="2"/>
        <v>#VALUE!</v>
      </c>
      <c r="H9" s="43"/>
      <c r="I9" s="44"/>
    </row>
    <row r="10" spans="1:9" x14ac:dyDescent="0.3">
      <c r="A10" s="71"/>
      <c r="B10" s="55" t="s">
        <v>46</v>
      </c>
      <c r="C10" s="57" t="str">
        <f>+IF('Février 21'!$A$5&lt;'Février 21'!$L$29,'Février 21'!$L$29-'Février 21'!$A$5,"")</f>
        <v/>
      </c>
      <c r="D10" s="55" t="str">
        <f>+IF('Février 21'!$A$5&gt;'Février 21'!$L$29,"-"&amp;TEXT(ABS('Février 21'!$A$5-'Février 21'!$L$29),"[h]:mm"),"")</f>
        <v>-39:00</v>
      </c>
      <c r="E10" s="163" t="str">
        <f t="shared" si="3"/>
        <v>39:00</v>
      </c>
      <c r="F10" s="60" t="e">
        <f t="shared" si="1"/>
        <v>#VALUE!</v>
      </c>
      <c r="G10" s="68" t="e">
        <f t="shared" ref="G10:G15" si="4">IF(F10="","",SUBSTITUTE(F10,"-",""))</f>
        <v>#VALUE!</v>
      </c>
      <c r="H10" s="43"/>
      <c r="I10" s="44"/>
    </row>
    <row r="11" spans="1:9" ht="16.2" thickBot="1" x14ac:dyDescent="0.35">
      <c r="A11" s="72"/>
      <c r="B11" s="49" t="s">
        <v>47</v>
      </c>
      <c r="C11" s="64" t="str">
        <f>+IF('Février 21'!$A$5&lt;'Février 21'!$P$29,'Février 21'!$P$29-'Février 21'!$A$5,"")</f>
        <v/>
      </c>
      <c r="D11" s="49" t="str">
        <f>+IF('Février 21'!$A$5&gt;'Février 21'!$P$29,"-"&amp;TEXT(ABS('Février 21'!$A$5-'Février 21'!$P$29),"[h]:mm"),"")</f>
        <v>-39:00</v>
      </c>
      <c r="E11" s="164" t="str">
        <f t="shared" si="3"/>
        <v>39:00</v>
      </c>
      <c r="F11" s="61" t="e">
        <f t="shared" si="1"/>
        <v>#VALUE!</v>
      </c>
      <c r="G11" s="66" t="e">
        <f t="shared" si="4"/>
        <v>#VALUE!</v>
      </c>
      <c r="H11" s="43"/>
      <c r="I11" s="44"/>
    </row>
    <row r="12" spans="1:9" x14ac:dyDescent="0.3">
      <c r="A12" s="73" t="s">
        <v>55</v>
      </c>
      <c r="B12" s="54" t="s">
        <v>48</v>
      </c>
      <c r="C12" s="56" t="str">
        <f>+IF('Mars 21'!$A$5&lt;'Mars 21'!$D$29,'Mars 21'!$D$29-'Mars 21'!$A$5,"")</f>
        <v/>
      </c>
      <c r="D12" s="54" t="str">
        <f>IF('Mars 21'!$A$5&gt;'Mars 21'!$D$29,"-"&amp;TEXT(ABS('Mars 21'!$A$5-'Mars 21'!$D$29),"[h]:mm"),"")</f>
        <v>-39:00</v>
      </c>
      <c r="E12" s="162" t="str">
        <f t="shared" si="3"/>
        <v>39:00</v>
      </c>
      <c r="F12" s="59" t="e">
        <f t="shared" si="1"/>
        <v>#VALUE!</v>
      </c>
      <c r="G12" s="67" t="e">
        <f t="shared" si="4"/>
        <v>#VALUE!</v>
      </c>
      <c r="H12" s="46"/>
      <c r="I12" s="44"/>
    </row>
    <row r="13" spans="1:9" x14ac:dyDescent="0.3">
      <c r="A13" s="71"/>
      <c r="B13" s="55" t="s">
        <v>49</v>
      </c>
      <c r="C13" s="57" t="str">
        <f>+IF('Mars 21'!$A$5&lt;'Mars 21'!$H$29,'Mars 21'!$H$29-'Mars 21'!$A$5,"")</f>
        <v/>
      </c>
      <c r="D13" s="55" t="str">
        <f>IF('Mars 21'!$A$5&gt;'Mars 21'!$H$29,"-"&amp;TEXT(ABS('Mars 21'!$A$5-'Mars 21'!$H$29),"[h]:mm"),"")</f>
        <v>-39:00</v>
      </c>
      <c r="E13" s="163" t="str">
        <f t="shared" si="3"/>
        <v>39:00</v>
      </c>
      <c r="F13" s="60" t="e">
        <f t="shared" si="1"/>
        <v>#VALUE!</v>
      </c>
      <c r="G13" s="60" t="e">
        <f t="shared" si="4"/>
        <v>#VALUE!</v>
      </c>
      <c r="H13" s="43"/>
      <c r="I13" s="44"/>
    </row>
    <row r="14" spans="1:9" x14ac:dyDescent="0.3">
      <c r="A14" s="71"/>
      <c r="B14" s="55" t="s">
        <v>50</v>
      </c>
      <c r="C14" s="57" t="str">
        <f>+IF('Mars 21'!$A$5&lt;'Mars 21'!$L$29,'Mars 21'!$L$29-'Mars 21'!$A$5,"")</f>
        <v/>
      </c>
      <c r="D14" s="55" t="str">
        <f>+IF('Mars 21'!$A$5&gt;'Mars 21'!$D$29,"-"&amp;TEXT(ABS('Mars 21'!$A$5-'Mars 21'!$D$29),"[h]:mm"),"")</f>
        <v>-39:00</v>
      </c>
      <c r="E14" s="163" t="str">
        <f t="shared" si="3"/>
        <v>39:00</v>
      </c>
      <c r="F14" s="60" t="e">
        <f t="shared" si="1"/>
        <v>#VALUE!</v>
      </c>
      <c r="G14" s="60" t="e">
        <f t="shared" si="4"/>
        <v>#VALUE!</v>
      </c>
      <c r="H14" s="44"/>
      <c r="I14" s="44"/>
    </row>
    <row r="15" spans="1:9" ht="16.2" thickBot="1" x14ac:dyDescent="0.35">
      <c r="A15" s="72"/>
      <c r="B15" s="49" t="s">
        <v>51</v>
      </c>
      <c r="C15" s="64" t="str">
        <f>+IF('Mars 21'!$A$5&lt;'Mars 21'!$P$29,'Mars 21'!$P$29-'Mars 21'!$A$5,"")</f>
        <v/>
      </c>
      <c r="D15" s="49" t="str">
        <f>+IF('Mars 21'!$A$5&gt;'Mars 21'!$D$29,"-"&amp;TEXT(ABS('Mars 21'!$A$5-'Mars 21'!$D$29),"[h]:mm"),"")</f>
        <v>-39:00</v>
      </c>
      <c r="E15" s="164" t="str">
        <f t="shared" si="3"/>
        <v>39:00</v>
      </c>
      <c r="F15" s="61" t="e">
        <f t="shared" si="1"/>
        <v>#VALUE!</v>
      </c>
      <c r="G15" s="61" t="e">
        <f t="shared" si="4"/>
        <v>#VALUE!</v>
      </c>
      <c r="H15" s="44"/>
      <c r="I15" s="43"/>
    </row>
  </sheetData>
  <mergeCells count="4">
    <mergeCell ref="A8:A11"/>
    <mergeCell ref="A12:A15"/>
    <mergeCell ref="C1:G1"/>
    <mergeCell ref="A4:A7"/>
  </mergeCells>
  <phoneticPr fontId="9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0FD223-BEE9-4681-85AF-978897E60C65}">
  <sheetPr>
    <pageSetUpPr fitToPage="1"/>
  </sheetPr>
  <dimension ref="A1:BQ44"/>
  <sheetViews>
    <sheetView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E20" sqref="E20"/>
    </sheetView>
  </sheetViews>
  <sheetFormatPr baseColWidth="10" defaultRowHeight="15.6" x14ac:dyDescent="0.3"/>
  <cols>
    <col min="1" max="1" width="6.3984375" style="3" bestFit="1" customWidth="1"/>
    <col min="2" max="2" width="7.8984375" style="3" customWidth="1"/>
    <col min="3" max="3" width="11.19921875" style="3"/>
    <col min="4" max="5" width="5.3984375" style="3" bestFit="1" customWidth="1"/>
    <col min="6" max="6" width="5.8984375" style="3" customWidth="1"/>
    <col min="7" max="8" width="5.3984375" style="3" bestFit="1" customWidth="1"/>
    <col min="9" max="9" width="6.296875" style="3" customWidth="1"/>
    <col min="10" max="16" width="5.3984375" style="3" bestFit="1" customWidth="1"/>
    <col min="17" max="17" width="6.796875" style="3" customWidth="1"/>
    <col min="18" max="19" width="5.3984375" style="3" bestFit="1" customWidth="1"/>
    <col min="20" max="20" width="5.3984375" style="3" customWidth="1"/>
    <col min="21" max="21" width="5.3984375" style="3" bestFit="1" customWidth="1"/>
    <col min="22" max="22" width="4.3984375" style="3" bestFit="1" customWidth="1"/>
    <col min="23" max="23" width="7.59765625" style="3" customWidth="1"/>
    <col min="24" max="26" width="5.3984375" style="3" bestFit="1" customWidth="1"/>
    <col min="27" max="27" width="6.3984375" style="3" customWidth="1"/>
    <col min="28" max="28" width="5.3984375" style="3" bestFit="1" customWidth="1"/>
    <col min="29" max="29" width="7" style="3" customWidth="1"/>
    <col min="30" max="30" width="5.3984375" style="3" bestFit="1" customWidth="1"/>
    <col min="31" max="31" width="6.796875" style="3" customWidth="1"/>
    <col min="32" max="33" width="5.3984375" style="3" bestFit="1" customWidth="1"/>
    <col min="34" max="34" width="5.3984375" style="3" customWidth="1"/>
    <col min="35" max="35" width="6.296875" style="3" customWidth="1"/>
    <col min="36" max="36" width="5.3984375" style="3" bestFit="1" customWidth="1"/>
    <col min="37" max="37" width="6.69921875" style="3" customWidth="1"/>
    <col min="38" max="40" width="5.3984375" style="3" bestFit="1" customWidth="1"/>
    <col min="41" max="41" width="6.09765625" style="3" customWidth="1"/>
    <col min="42" max="42" width="5.3984375" style="3" bestFit="1" customWidth="1"/>
    <col min="43" max="43" width="6.796875" style="3" customWidth="1"/>
    <col min="44" max="44" width="5.3984375" style="3" bestFit="1" customWidth="1"/>
    <col min="45" max="45" width="6.796875" style="3" customWidth="1"/>
    <col min="46" max="47" width="5.3984375" style="3" bestFit="1" customWidth="1"/>
    <col min="48" max="48" width="6.09765625" style="3" customWidth="1"/>
    <col min="49" max="50" width="5.3984375" style="3" bestFit="1" customWidth="1"/>
    <col min="51" max="51" width="7.19921875" style="3" customWidth="1"/>
    <col min="52" max="54" width="5.3984375" style="3" bestFit="1" customWidth="1"/>
    <col min="55" max="55" width="5.8984375" style="3" customWidth="1"/>
    <col min="56" max="56" width="5.3984375" style="3" bestFit="1" customWidth="1"/>
    <col min="57" max="57" width="6.59765625" style="3" customWidth="1"/>
    <col min="58" max="58" width="5.3984375" style="3" bestFit="1" customWidth="1"/>
    <col min="59" max="59" width="6.796875" style="3" customWidth="1"/>
    <col min="60" max="61" width="5.3984375" style="3" bestFit="1" customWidth="1"/>
    <col min="62" max="62" width="5.3984375" style="3" customWidth="1"/>
    <col min="63" max="63" width="6.69921875" style="3" customWidth="1"/>
    <col min="64" max="64" width="5.3984375" style="3" bestFit="1" customWidth="1"/>
    <col min="65" max="65" width="6.09765625" style="3" customWidth="1"/>
    <col min="66" max="67" width="5.3984375" style="3" bestFit="1" customWidth="1"/>
    <col min="68" max="16384" width="11.19921875" style="3"/>
  </cols>
  <sheetData>
    <row r="1" spans="1:69" ht="16.2" thickBot="1" x14ac:dyDescent="0.35">
      <c r="A1" s="142">
        <f>7*$J$2+DATE($C$1,1,1)-WEEKDAY(DATE($C$1,1,3))-3</f>
        <v>44200</v>
      </c>
      <c r="B1" s="142"/>
      <c r="C1" s="19">
        <v>2021</v>
      </c>
      <c r="D1" s="140">
        <v>53</v>
      </c>
      <c r="E1" s="140"/>
      <c r="F1" s="140">
        <v>53</v>
      </c>
      <c r="G1" s="140"/>
      <c r="H1" s="140">
        <v>53</v>
      </c>
      <c r="I1" s="140"/>
      <c r="J1" s="140">
        <v>1</v>
      </c>
      <c r="K1" s="140"/>
      <c r="L1" s="140">
        <v>1</v>
      </c>
      <c r="M1" s="140"/>
      <c r="N1" s="140">
        <v>1</v>
      </c>
      <c r="O1" s="140"/>
      <c r="P1" s="140">
        <v>1</v>
      </c>
      <c r="Q1" s="140"/>
      <c r="R1" s="140">
        <v>1</v>
      </c>
      <c r="S1" s="140"/>
      <c r="T1" s="140">
        <v>1</v>
      </c>
      <c r="U1" s="140"/>
      <c r="V1" s="140">
        <v>1</v>
      </c>
      <c r="W1" s="140"/>
      <c r="X1" s="140">
        <v>2</v>
      </c>
      <c r="Y1" s="140"/>
      <c r="Z1" s="140">
        <v>2</v>
      </c>
      <c r="AA1" s="140"/>
      <c r="AB1" s="140">
        <v>2</v>
      </c>
      <c r="AC1" s="140"/>
      <c r="AD1" s="140">
        <v>2</v>
      </c>
      <c r="AE1" s="140"/>
      <c r="AF1" s="140">
        <v>2</v>
      </c>
      <c r="AG1" s="140"/>
      <c r="AH1" s="140">
        <v>2</v>
      </c>
      <c r="AI1" s="140"/>
      <c r="AJ1" s="140">
        <v>2</v>
      </c>
      <c r="AK1" s="140"/>
      <c r="AL1" s="140">
        <v>3</v>
      </c>
      <c r="AM1" s="140"/>
      <c r="AN1" s="140">
        <v>3</v>
      </c>
      <c r="AO1" s="140"/>
      <c r="AP1" s="140">
        <v>3</v>
      </c>
      <c r="AQ1" s="140"/>
      <c r="AR1" s="140">
        <v>3</v>
      </c>
      <c r="AS1" s="140"/>
      <c r="AT1" s="140">
        <v>3</v>
      </c>
      <c r="AU1" s="140"/>
      <c r="AV1" s="140">
        <v>3</v>
      </c>
      <c r="AW1" s="140"/>
      <c r="AX1" s="140">
        <v>3</v>
      </c>
      <c r="AY1" s="140"/>
      <c r="AZ1" s="140">
        <v>4</v>
      </c>
      <c r="BA1" s="140"/>
      <c r="BB1" s="140">
        <v>4</v>
      </c>
      <c r="BC1" s="140"/>
      <c r="BD1" s="140">
        <v>4</v>
      </c>
      <c r="BE1" s="140"/>
      <c r="BF1" s="140">
        <v>4</v>
      </c>
      <c r="BG1" s="140"/>
      <c r="BH1" s="140">
        <v>4</v>
      </c>
      <c r="BI1" s="140"/>
      <c r="BJ1" s="140">
        <v>4</v>
      </c>
      <c r="BK1" s="140"/>
      <c r="BL1" s="140">
        <v>4</v>
      </c>
      <c r="BM1" s="140"/>
      <c r="BN1" s="39"/>
      <c r="BO1" s="39"/>
      <c r="BP1" s="39"/>
      <c r="BQ1" s="39"/>
    </row>
    <row r="2" spans="1:69" x14ac:dyDescent="0.3">
      <c r="D2" s="101">
        <v>53</v>
      </c>
      <c r="E2" s="101"/>
      <c r="F2" s="101"/>
      <c r="G2" s="101"/>
      <c r="H2" s="101"/>
      <c r="I2" s="102"/>
      <c r="J2" s="141">
        <v>1</v>
      </c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2"/>
      <c r="X2" s="141">
        <f>+J2+1</f>
        <v>2</v>
      </c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2"/>
      <c r="AL2" s="141">
        <f>+X2+1</f>
        <v>3</v>
      </c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2"/>
      <c r="AZ2" s="141">
        <f>+AL2+1</f>
        <v>4</v>
      </c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2"/>
    </row>
    <row r="3" spans="1:69" s="27" customFormat="1" ht="16.2" thickBot="1" x14ac:dyDescent="0.35">
      <c r="A3" s="26"/>
      <c r="B3" s="26"/>
      <c r="C3" s="26"/>
      <c r="D3" s="99">
        <v>44197</v>
      </c>
      <c r="E3" s="99"/>
      <c r="F3" s="99">
        <f>+D3+1</f>
        <v>44198</v>
      </c>
      <c r="G3" s="99"/>
      <c r="H3" s="99">
        <f>+F3+1</f>
        <v>44199</v>
      </c>
      <c r="I3" s="100"/>
      <c r="J3" s="138">
        <f>7*$J$2+DATE($C$1,1,1)-WEEKDAY(DATE($C$1,1,3))-3</f>
        <v>44200</v>
      </c>
      <c r="K3" s="139"/>
      <c r="L3" s="99">
        <f>+J3+1</f>
        <v>44201</v>
      </c>
      <c r="M3" s="99"/>
      <c r="N3" s="99">
        <f>+L3+1</f>
        <v>44202</v>
      </c>
      <c r="O3" s="99"/>
      <c r="P3" s="99">
        <f>+N3+1</f>
        <v>44203</v>
      </c>
      <c r="Q3" s="99"/>
      <c r="R3" s="99">
        <f>+P3+1</f>
        <v>44204</v>
      </c>
      <c r="S3" s="99"/>
      <c r="T3" s="99">
        <f>+R3+1</f>
        <v>44205</v>
      </c>
      <c r="U3" s="99"/>
      <c r="V3" s="99">
        <f>+T3+1</f>
        <v>44206</v>
      </c>
      <c r="W3" s="100"/>
      <c r="X3" s="138">
        <f>7*$X$2+DATE($C$1,1,1)-WEEKDAY(DATE($C$1,1,3))-3</f>
        <v>44207</v>
      </c>
      <c r="Y3" s="139"/>
      <c r="Z3" s="99">
        <f>+X3+1</f>
        <v>44208</v>
      </c>
      <c r="AA3" s="99"/>
      <c r="AB3" s="99">
        <f>+Z3+1</f>
        <v>44209</v>
      </c>
      <c r="AC3" s="99"/>
      <c r="AD3" s="99">
        <f>+AB3+1</f>
        <v>44210</v>
      </c>
      <c r="AE3" s="99"/>
      <c r="AF3" s="99">
        <f>+AD3+1</f>
        <v>44211</v>
      </c>
      <c r="AG3" s="99"/>
      <c r="AH3" s="99">
        <f>+AF3+1</f>
        <v>44212</v>
      </c>
      <c r="AI3" s="99"/>
      <c r="AJ3" s="99">
        <f>+AH3+1</f>
        <v>44213</v>
      </c>
      <c r="AK3" s="100"/>
      <c r="AL3" s="138">
        <f>7*$AL$2+DATE($C$1,1,1)-WEEKDAY(DATE($C$1,1,3))-3</f>
        <v>44214</v>
      </c>
      <c r="AM3" s="139"/>
      <c r="AN3" s="99">
        <f>+AL3+1</f>
        <v>44215</v>
      </c>
      <c r="AO3" s="99"/>
      <c r="AP3" s="99">
        <f>+AN3+1</f>
        <v>44216</v>
      </c>
      <c r="AQ3" s="99"/>
      <c r="AR3" s="99">
        <f>+AP3+1</f>
        <v>44217</v>
      </c>
      <c r="AS3" s="99"/>
      <c r="AT3" s="99">
        <f>+AR3+1</f>
        <v>44218</v>
      </c>
      <c r="AU3" s="99"/>
      <c r="AV3" s="99">
        <f>+AT3+1</f>
        <v>44219</v>
      </c>
      <c r="AW3" s="99"/>
      <c r="AX3" s="99">
        <f>+AV3+1</f>
        <v>44220</v>
      </c>
      <c r="AY3" s="100"/>
      <c r="AZ3" s="138">
        <f t="shared" ref="AZ3" si="0">+AX3+1</f>
        <v>44221</v>
      </c>
      <c r="BA3" s="139"/>
      <c r="BB3" s="99">
        <f t="shared" ref="BB3" si="1">+AZ3+1</f>
        <v>44222</v>
      </c>
      <c r="BC3" s="99"/>
      <c r="BD3" s="99">
        <f t="shared" ref="BD3" si="2">+BB3+1</f>
        <v>44223</v>
      </c>
      <c r="BE3" s="99"/>
      <c r="BF3" s="99">
        <f t="shared" ref="BF3" si="3">+BD3+1</f>
        <v>44224</v>
      </c>
      <c r="BG3" s="100"/>
      <c r="BH3" s="99">
        <f t="shared" ref="BH3" si="4">+BF3+1</f>
        <v>44225</v>
      </c>
      <c r="BI3" s="100"/>
      <c r="BJ3" s="99">
        <f t="shared" ref="BJ3" si="5">+BH3+1</f>
        <v>44226</v>
      </c>
      <c r="BK3" s="100"/>
      <c r="BL3" s="99">
        <f t="shared" ref="BL3" si="6">+BJ3+1</f>
        <v>44227</v>
      </c>
      <c r="BM3" s="100"/>
    </row>
    <row r="4" spans="1:69" s="32" customFormat="1" x14ac:dyDescent="0.3">
      <c r="A4" s="130" t="str">
        <f>+'Les effectifs'!B4</f>
        <v>Personne 1</v>
      </c>
      <c r="B4" s="131"/>
      <c r="C4" s="132"/>
      <c r="D4" s="40"/>
      <c r="E4" s="41"/>
      <c r="F4" s="30"/>
      <c r="G4" s="29"/>
      <c r="H4" s="30"/>
      <c r="I4" s="31"/>
      <c r="J4" s="28"/>
      <c r="K4" s="29"/>
      <c r="L4" s="30">
        <v>8.3333333333333329E-2</v>
      </c>
      <c r="M4" s="29">
        <v>0.91666666666666663</v>
      </c>
      <c r="N4" s="30">
        <v>8.3333333333333329E-2</v>
      </c>
      <c r="O4" s="29">
        <v>0.70833333333333337</v>
      </c>
      <c r="P4" s="30"/>
      <c r="Q4" s="29"/>
      <c r="R4" s="30"/>
      <c r="S4" s="29"/>
      <c r="T4" s="30"/>
      <c r="U4" s="29"/>
      <c r="V4" s="30"/>
      <c r="W4" s="31"/>
      <c r="X4" s="28"/>
      <c r="Y4" s="29"/>
      <c r="Z4" s="30">
        <v>8.3333333333333329E-2</v>
      </c>
      <c r="AA4" s="29">
        <v>0.83333333333333337</v>
      </c>
      <c r="AB4" s="30">
        <v>8.3333333333333329E-2</v>
      </c>
      <c r="AC4" s="29">
        <v>0.75</v>
      </c>
      <c r="AD4" s="30">
        <v>8.3333333333333329E-2</v>
      </c>
      <c r="AE4" s="29">
        <v>0.41666666666666669</v>
      </c>
      <c r="AF4" s="30"/>
      <c r="AG4" s="29"/>
      <c r="AH4" s="30"/>
      <c r="AI4" s="29"/>
      <c r="AJ4" s="30"/>
      <c r="AK4" s="31"/>
      <c r="AL4" s="28"/>
      <c r="AM4" s="29"/>
      <c r="AN4" s="30">
        <v>8.3333333333333329E-2</v>
      </c>
      <c r="AO4" s="29">
        <v>0.83333333333333337</v>
      </c>
      <c r="AP4" s="30">
        <v>8.3333333333333329E-2</v>
      </c>
      <c r="AQ4" s="29">
        <v>0.83333333333333337</v>
      </c>
      <c r="AR4" s="30">
        <v>8.3333333333333329E-2</v>
      </c>
      <c r="AS4" s="29">
        <v>0.20833333333333334</v>
      </c>
      <c r="AT4" s="30"/>
      <c r="AU4" s="29"/>
      <c r="AV4" s="30"/>
      <c r="AW4" s="29"/>
      <c r="AX4" s="30"/>
      <c r="AY4" s="31"/>
      <c r="AZ4" s="28"/>
      <c r="BA4" s="29"/>
      <c r="BB4" s="30">
        <v>8.3333333333333329E-2</v>
      </c>
      <c r="BC4" s="29">
        <v>0.83333333333333337</v>
      </c>
      <c r="BD4" s="30">
        <v>0.41666666666666669</v>
      </c>
      <c r="BE4" s="29">
        <v>0.83333333333333337</v>
      </c>
      <c r="BF4" s="30">
        <v>8.3333333333333329E-2</v>
      </c>
      <c r="BG4" s="29">
        <v>0.41666666666666669</v>
      </c>
      <c r="BH4" s="30">
        <v>0.41666666666666669</v>
      </c>
      <c r="BI4" s="29">
        <v>0.625</v>
      </c>
      <c r="BJ4" s="30"/>
      <c r="BK4" s="29"/>
      <c r="BL4" s="30"/>
      <c r="BM4" s="31"/>
    </row>
    <row r="5" spans="1:69" s="32" customFormat="1" ht="16.2" thickBot="1" x14ac:dyDescent="0.35">
      <c r="A5" s="133">
        <f>+IF(A4='Les effectifs'!B4,'Les effectifs'!L4,"")</f>
        <v>1.625</v>
      </c>
      <c r="B5" s="134"/>
      <c r="C5" s="135"/>
      <c r="D5" s="136">
        <f>+E4-D4</f>
        <v>0</v>
      </c>
      <c r="E5" s="137"/>
      <c r="F5" s="77">
        <f>+G4-F4</f>
        <v>0</v>
      </c>
      <c r="G5" s="82"/>
      <c r="H5" s="77">
        <f>+I4-H4</f>
        <v>0</v>
      </c>
      <c r="I5" s="78"/>
      <c r="J5" s="121">
        <f>+K4-J4</f>
        <v>0</v>
      </c>
      <c r="K5" s="82"/>
      <c r="L5" s="77">
        <f>+M4-L4</f>
        <v>0.83333333333333326</v>
      </c>
      <c r="M5" s="82"/>
      <c r="N5" s="77">
        <f>+O4-N4</f>
        <v>0.625</v>
      </c>
      <c r="O5" s="82"/>
      <c r="P5" s="77">
        <f>+Q4-P4</f>
        <v>0</v>
      </c>
      <c r="Q5" s="82"/>
      <c r="R5" s="77">
        <f>+S4-R4</f>
        <v>0</v>
      </c>
      <c r="S5" s="82"/>
      <c r="T5" s="77">
        <f>+U4-T4</f>
        <v>0</v>
      </c>
      <c r="U5" s="82"/>
      <c r="V5" s="77">
        <f>+W4-V4</f>
        <v>0</v>
      </c>
      <c r="W5" s="78"/>
      <c r="X5" s="121">
        <f>+Y4-X4</f>
        <v>0</v>
      </c>
      <c r="Y5" s="82"/>
      <c r="Z5" s="77">
        <f>+AA4-Z4</f>
        <v>0.75</v>
      </c>
      <c r="AA5" s="82"/>
      <c r="AB5" s="77">
        <f>+AC4-AB4</f>
        <v>0.66666666666666663</v>
      </c>
      <c r="AC5" s="82"/>
      <c r="AD5" s="77">
        <f>+AE4-AD4</f>
        <v>0.33333333333333337</v>
      </c>
      <c r="AE5" s="82"/>
      <c r="AF5" s="77">
        <f>+AG4-AF4</f>
        <v>0</v>
      </c>
      <c r="AG5" s="82"/>
      <c r="AH5" s="77">
        <f>+AI4-AH4</f>
        <v>0</v>
      </c>
      <c r="AI5" s="82"/>
      <c r="AJ5" s="77">
        <f>+AK4-AJ4</f>
        <v>0</v>
      </c>
      <c r="AK5" s="78"/>
      <c r="AL5" s="121">
        <f>+AM4-AL4</f>
        <v>0</v>
      </c>
      <c r="AM5" s="82"/>
      <c r="AN5" s="77">
        <f>+AO4-AN4</f>
        <v>0.75</v>
      </c>
      <c r="AO5" s="82"/>
      <c r="AP5" s="77">
        <f>+AQ4-AP4</f>
        <v>0.75</v>
      </c>
      <c r="AQ5" s="82"/>
      <c r="AR5" s="77">
        <f>+AS4-AR4</f>
        <v>0.125</v>
      </c>
      <c r="AS5" s="82"/>
      <c r="AT5" s="77">
        <f>+AU4-AT4</f>
        <v>0</v>
      </c>
      <c r="AU5" s="82"/>
      <c r="AV5" s="77">
        <f>+AW4-AV4</f>
        <v>0</v>
      </c>
      <c r="AW5" s="82"/>
      <c r="AX5" s="77">
        <f>+AY4-AX4</f>
        <v>0</v>
      </c>
      <c r="AY5" s="78"/>
      <c r="AZ5" s="121"/>
      <c r="BA5" s="82"/>
      <c r="BB5" s="77">
        <f>+BC4-BB4</f>
        <v>0.75</v>
      </c>
      <c r="BC5" s="82"/>
      <c r="BD5" s="77">
        <f>+BE4-BD4</f>
        <v>0.41666666666666669</v>
      </c>
      <c r="BE5" s="82"/>
      <c r="BF5" s="77">
        <f>+BG4-BF4</f>
        <v>0.33333333333333337</v>
      </c>
      <c r="BG5" s="82"/>
      <c r="BH5" s="77">
        <f>+BI4-BH4</f>
        <v>0.20833333333333331</v>
      </c>
      <c r="BI5" s="82"/>
      <c r="BJ5" s="77">
        <f>+BK4-BJ4</f>
        <v>0</v>
      </c>
      <c r="BK5" s="82"/>
      <c r="BL5" s="77">
        <f>+BM4-BL4</f>
        <v>0</v>
      </c>
      <c r="BM5" s="78"/>
    </row>
    <row r="6" spans="1:69" x14ac:dyDescent="0.3">
      <c r="A6" s="122" t="str">
        <f>+'Les effectifs'!B5</f>
        <v>Personne 2</v>
      </c>
      <c r="B6" s="123"/>
      <c r="C6" s="124"/>
      <c r="D6" s="40"/>
      <c r="E6" s="41"/>
      <c r="F6" s="17"/>
      <c r="G6" s="18"/>
      <c r="H6" s="17"/>
      <c r="I6" s="21"/>
      <c r="J6" s="20"/>
      <c r="K6" s="18"/>
      <c r="L6" s="17"/>
      <c r="M6" s="18"/>
      <c r="N6" s="17"/>
      <c r="O6" s="18"/>
      <c r="P6" s="17"/>
      <c r="Q6" s="18"/>
      <c r="R6" s="17"/>
      <c r="S6" s="18"/>
      <c r="T6" s="17"/>
      <c r="U6" s="18"/>
      <c r="V6" s="17"/>
      <c r="W6" s="21"/>
      <c r="X6" s="20"/>
      <c r="Y6" s="18"/>
      <c r="Z6" s="17"/>
      <c r="AA6" s="18"/>
      <c r="AB6" s="17"/>
      <c r="AC6" s="18"/>
      <c r="AD6" s="17"/>
      <c r="AE6" s="18"/>
      <c r="AF6" s="17"/>
      <c r="AG6" s="18"/>
      <c r="AH6" s="17"/>
      <c r="AI6" s="18"/>
      <c r="AJ6" s="17"/>
      <c r="AK6" s="21"/>
      <c r="AL6" s="20"/>
      <c r="AM6" s="18"/>
      <c r="AN6" s="17"/>
      <c r="AO6" s="18"/>
      <c r="AP6" s="17"/>
      <c r="AQ6" s="18"/>
      <c r="AR6" s="17"/>
      <c r="AS6" s="18"/>
      <c r="AT6" s="17"/>
      <c r="AU6" s="18"/>
      <c r="AV6" s="17"/>
      <c r="AW6" s="18"/>
      <c r="AX6" s="17"/>
      <c r="AY6" s="21"/>
      <c r="AZ6" s="20"/>
      <c r="BA6" s="18"/>
      <c r="BB6" s="17"/>
      <c r="BC6" s="18"/>
      <c r="BD6" s="17"/>
      <c r="BE6" s="18"/>
      <c r="BF6" s="17"/>
      <c r="BG6" s="18"/>
      <c r="BH6" s="17"/>
      <c r="BI6" s="18"/>
      <c r="BJ6" s="17"/>
      <c r="BK6" s="18"/>
      <c r="BL6" s="17"/>
      <c r="BM6" s="21"/>
    </row>
    <row r="7" spans="1:69" ht="16.2" thickBot="1" x14ac:dyDescent="0.35">
      <c r="A7" s="125">
        <f>+IF(A6='Les effectifs'!B5,'Les effectifs'!L5,"")</f>
        <v>1.625</v>
      </c>
      <c r="B7" s="126" t="e">
        <f>((#REF!-#REF!)+(#REF!-#REF!)+(#REF!-#REF!)+(#REF!-#REF!)+(#REF!-#REF!)+(#REF!-#REF!)+(#REF!-#REF!))</f>
        <v>#REF!</v>
      </c>
      <c r="C7" s="127"/>
      <c r="D7" s="128">
        <f>+E6-D6</f>
        <v>0</v>
      </c>
      <c r="E7" s="129"/>
      <c r="F7" s="79">
        <f>+G6-F6</f>
        <v>0</v>
      </c>
      <c r="G7" s="80"/>
      <c r="H7" s="79">
        <f>+I6-H6</f>
        <v>0</v>
      </c>
      <c r="I7" s="81"/>
      <c r="J7" s="120">
        <f>+K6-J6</f>
        <v>0</v>
      </c>
      <c r="K7" s="80"/>
      <c r="L7" s="79">
        <f>+M6-L6</f>
        <v>0</v>
      </c>
      <c r="M7" s="80"/>
      <c r="N7" s="79">
        <f>+O6-N6</f>
        <v>0</v>
      </c>
      <c r="O7" s="80"/>
      <c r="P7" s="79">
        <f>+Q6-P6</f>
        <v>0</v>
      </c>
      <c r="Q7" s="80"/>
      <c r="R7" s="79">
        <f>+S6-R6</f>
        <v>0</v>
      </c>
      <c r="S7" s="80"/>
      <c r="T7" s="79">
        <f>+U6-T6</f>
        <v>0</v>
      </c>
      <c r="U7" s="80"/>
      <c r="V7" s="79">
        <f>+W6-V6</f>
        <v>0</v>
      </c>
      <c r="W7" s="81"/>
      <c r="X7" s="120">
        <f>+Y6-X6</f>
        <v>0</v>
      </c>
      <c r="Y7" s="80"/>
      <c r="Z7" s="79">
        <f>+AA6-Z6</f>
        <v>0</v>
      </c>
      <c r="AA7" s="80"/>
      <c r="AB7" s="79">
        <f>+AC6-AB6</f>
        <v>0</v>
      </c>
      <c r="AC7" s="80"/>
      <c r="AD7" s="79">
        <f>+AE6-AD6</f>
        <v>0</v>
      </c>
      <c r="AE7" s="80"/>
      <c r="AF7" s="79">
        <f>+AG6-AF6</f>
        <v>0</v>
      </c>
      <c r="AG7" s="80"/>
      <c r="AH7" s="79">
        <f>+AI6-AH6</f>
        <v>0</v>
      </c>
      <c r="AI7" s="80"/>
      <c r="AJ7" s="79">
        <f>+AK6-AJ6</f>
        <v>0</v>
      </c>
      <c r="AK7" s="81"/>
      <c r="AL7" s="120">
        <f>+AM6-AL6</f>
        <v>0</v>
      </c>
      <c r="AM7" s="80"/>
      <c r="AN7" s="79">
        <f>+AO6-AN6</f>
        <v>0</v>
      </c>
      <c r="AO7" s="80"/>
      <c r="AP7" s="79">
        <f>+AQ6-AP6</f>
        <v>0</v>
      </c>
      <c r="AQ7" s="80"/>
      <c r="AR7" s="79">
        <f>+AS6-AR6</f>
        <v>0</v>
      </c>
      <c r="AS7" s="80"/>
      <c r="AT7" s="79">
        <f>+AU6-AT6</f>
        <v>0</v>
      </c>
      <c r="AU7" s="80"/>
      <c r="AV7" s="79">
        <f>+AW6-AV6</f>
        <v>0</v>
      </c>
      <c r="AW7" s="80"/>
      <c r="AX7" s="79">
        <f>+AY6-AX6</f>
        <v>0</v>
      </c>
      <c r="AY7" s="81"/>
      <c r="AZ7" s="120"/>
      <c r="BA7" s="80"/>
      <c r="BB7" s="77">
        <f>+BC6-BB6</f>
        <v>0</v>
      </c>
      <c r="BC7" s="82"/>
      <c r="BD7" s="77">
        <f>+BE6-BD6</f>
        <v>0</v>
      </c>
      <c r="BE7" s="82"/>
      <c r="BF7" s="77">
        <f>+BG6-BF6</f>
        <v>0</v>
      </c>
      <c r="BG7" s="82"/>
      <c r="BH7" s="77">
        <f>+BI6-BH6</f>
        <v>0</v>
      </c>
      <c r="BI7" s="82"/>
      <c r="BJ7" s="77">
        <f>+BK6-BJ6</f>
        <v>0</v>
      </c>
      <c r="BK7" s="82"/>
      <c r="BL7" s="77">
        <f>+BM6-BL6</f>
        <v>0</v>
      </c>
      <c r="BM7" s="78"/>
    </row>
    <row r="8" spans="1:69" s="32" customFormat="1" x14ac:dyDescent="0.3">
      <c r="A8" s="130" t="str">
        <f>+'Les effectifs'!B6</f>
        <v>Personne 3</v>
      </c>
      <c r="B8" s="131"/>
      <c r="C8" s="132"/>
      <c r="D8" s="40"/>
      <c r="E8" s="41"/>
      <c r="F8" s="30"/>
      <c r="G8" s="29"/>
      <c r="H8" s="30"/>
      <c r="I8" s="31"/>
      <c r="J8" s="28"/>
      <c r="K8" s="29"/>
      <c r="L8" s="30"/>
      <c r="M8" s="29"/>
      <c r="N8" s="30"/>
      <c r="O8" s="29"/>
      <c r="P8" s="30"/>
      <c r="Q8" s="29"/>
      <c r="R8" s="30"/>
      <c r="S8" s="29"/>
      <c r="T8" s="30"/>
      <c r="U8" s="29"/>
      <c r="V8" s="30"/>
      <c r="W8" s="31"/>
      <c r="X8" s="28"/>
      <c r="Y8" s="29"/>
      <c r="Z8" s="30"/>
      <c r="AA8" s="29"/>
      <c r="AB8" s="30"/>
      <c r="AC8" s="29"/>
      <c r="AD8" s="30"/>
      <c r="AE8" s="29"/>
      <c r="AF8" s="30"/>
      <c r="AG8" s="29"/>
      <c r="AH8" s="30"/>
      <c r="AI8" s="29"/>
      <c r="AJ8" s="30"/>
      <c r="AK8" s="31"/>
      <c r="AL8" s="28"/>
      <c r="AM8" s="29"/>
      <c r="AN8" s="30"/>
      <c r="AO8" s="29"/>
      <c r="AP8" s="30"/>
      <c r="AQ8" s="29"/>
      <c r="AR8" s="30"/>
      <c r="AS8" s="29"/>
      <c r="AT8" s="30"/>
      <c r="AU8" s="29"/>
      <c r="AV8" s="30"/>
      <c r="AW8" s="29"/>
      <c r="AX8" s="30"/>
      <c r="AY8" s="31"/>
      <c r="AZ8" s="28"/>
      <c r="BA8" s="29"/>
      <c r="BB8" s="30"/>
      <c r="BC8" s="29"/>
      <c r="BD8" s="30"/>
      <c r="BE8" s="29"/>
      <c r="BF8" s="30"/>
      <c r="BG8" s="29"/>
      <c r="BH8" s="30"/>
      <c r="BI8" s="29"/>
      <c r="BJ8" s="30"/>
      <c r="BK8" s="29"/>
      <c r="BL8" s="30"/>
      <c r="BM8" s="31"/>
    </row>
    <row r="9" spans="1:69" s="32" customFormat="1" ht="16.2" thickBot="1" x14ac:dyDescent="0.35">
      <c r="A9" s="133">
        <f>+IF(A8='Les effectifs'!B6,'Les effectifs'!L6,"")</f>
        <v>1.4583333333333333</v>
      </c>
      <c r="B9" s="134" t="e">
        <f>((#REF!-#REF!)+(#REF!-#REF!)+(#REF!-#REF!)+(#REF!-#REF!)+(#REF!-#REF!)+(#REF!-#REF!)+(#REF!-#REF!))</f>
        <v>#REF!</v>
      </c>
      <c r="C9" s="135"/>
      <c r="D9" s="136">
        <f>+E8-D8</f>
        <v>0</v>
      </c>
      <c r="E9" s="137"/>
      <c r="F9" s="77">
        <f>+G8-F8</f>
        <v>0</v>
      </c>
      <c r="G9" s="82"/>
      <c r="H9" s="77">
        <f>+I8-H8</f>
        <v>0</v>
      </c>
      <c r="I9" s="78"/>
      <c r="J9" s="121">
        <f>+K8-J8</f>
        <v>0</v>
      </c>
      <c r="K9" s="82"/>
      <c r="L9" s="77">
        <f>+M8-L8</f>
        <v>0</v>
      </c>
      <c r="M9" s="82"/>
      <c r="N9" s="77">
        <f>+O8-N8</f>
        <v>0</v>
      </c>
      <c r="O9" s="82"/>
      <c r="P9" s="77">
        <f>+Q8-P8</f>
        <v>0</v>
      </c>
      <c r="Q9" s="82"/>
      <c r="R9" s="77">
        <f>+S8-R8</f>
        <v>0</v>
      </c>
      <c r="S9" s="82"/>
      <c r="T9" s="77">
        <f>+U8-T8</f>
        <v>0</v>
      </c>
      <c r="U9" s="82"/>
      <c r="V9" s="77">
        <f>+W8-V8</f>
        <v>0</v>
      </c>
      <c r="W9" s="78"/>
      <c r="X9" s="121">
        <f>+Y8-X8</f>
        <v>0</v>
      </c>
      <c r="Y9" s="82"/>
      <c r="Z9" s="77">
        <f>+AA8-Z8</f>
        <v>0</v>
      </c>
      <c r="AA9" s="82"/>
      <c r="AB9" s="77">
        <f>+AC8-AB8</f>
        <v>0</v>
      </c>
      <c r="AC9" s="82"/>
      <c r="AD9" s="77">
        <f>+AE8-AD8</f>
        <v>0</v>
      </c>
      <c r="AE9" s="82"/>
      <c r="AF9" s="77">
        <f>+AG8-AF8</f>
        <v>0</v>
      </c>
      <c r="AG9" s="82"/>
      <c r="AH9" s="77">
        <f>+AI8-AH8</f>
        <v>0</v>
      </c>
      <c r="AI9" s="82"/>
      <c r="AJ9" s="77">
        <f>+AK8-AJ8</f>
        <v>0</v>
      </c>
      <c r="AK9" s="78"/>
      <c r="AL9" s="121">
        <f>+AM8-AL8</f>
        <v>0</v>
      </c>
      <c r="AM9" s="82"/>
      <c r="AN9" s="77">
        <f>+AO8-AN8</f>
        <v>0</v>
      </c>
      <c r="AO9" s="82"/>
      <c r="AP9" s="77">
        <f>+AQ8-AP8</f>
        <v>0</v>
      </c>
      <c r="AQ9" s="82"/>
      <c r="AR9" s="77">
        <f>+AS8-AR8</f>
        <v>0</v>
      </c>
      <c r="AS9" s="82"/>
      <c r="AT9" s="77">
        <f>+AU8-AT8</f>
        <v>0</v>
      </c>
      <c r="AU9" s="82"/>
      <c r="AV9" s="77">
        <f>+AW8-AV8</f>
        <v>0</v>
      </c>
      <c r="AW9" s="82"/>
      <c r="AX9" s="77">
        <f>+AY8-AX8</f>
        <v>0</v>
      </c>
      <c r="AY9" s="78"/>
      <c r="AZ9" s="121"/>
      <c r="BA9" s="82"/>
      <c r="BB9" s="77">
        <f>+BC8-BB8</f>
        <v>0</v>
      </c>
      <c r="BC9" s="82"/>
      <c r="BD9" s="77">
        <f>+BE8-BD8</f>
        <v>0</v>
      </c>
      <c r="BE9" s="82"/>
      <c r="BF9" s="77">
        <f>+BG8-BF8</f>
        <v>0</v>
      </c>
      <c r="BG9" s="82"/>
      <c r="BH9" s="77">
        <f>+BI8-BH8</f>
        <v>0</v>
      </c>
      <c r="BI9" s="82"/>
      <c r="BJ9" s="77">
        <f>+BK8-BJ8</f>
        <v>0</v>
      </c>
      <c r="BK9" s="82"/>
      <c r="BL9" s="77">
        <f>+BM8-BL8</f>
        <v>0</v>
      </c>
      <c r="BM9" s="78"/>
    </row>
    <row r="10" spans="1:69" x14ac:dyDescent="0.3">
      <c r="A10" s="122" t="str">
        <f>+'Les effectifs'!B7</f>
        <v>Personne 4</v>
      </c>
      <c r="B10" s="123"/>
      <c r="C10" s="124"/>
      <c r="D10" s="40">
        <v>0.53125</v>
      </c>
      <c r="E10" s="41">
        <v>0.82291666666666663</v>
      </c>
      <c r="F10" s="17">
        <v>0.53125</v>
      </c>
      <c r="G10" s="18">
        <v>0.82291666666666663</v>
      </c>
      <c r="H10" s="17"/>
      <c r="I10" s="21"/>
      <c r="J10" s="20"/>
      <c r="K10" s="18"/>
      <c r="L10" s="17"/>
      <c r="M10" s="18"/>
      <c r="N10" s="17">
        <v>0.25</v>
      </c>
      <c r="O10" s="18">
        <v>0.54166666666666663</v>
      </c>
      <c r="P10" s="17">
        <v>0.25</v>
      </c>
      <c r="Q10" s="18">
        <v>0.54166666666666663</v>
      </c>
      <c r="R10" s="17">
        <v>0.25</v>
      </c>
      <c r="S10" s="18">
        <v>0.54166666666666663</v>
      </c>
      <c r="T10" s="17">
        <v>0.25</v>
      </c>
      <c r="U10" s="18">
        <v>0.54166666666666663</v>
      </c>
      <c r="V10" s="17">
        <v>0.25</v>
      </c>
      <c r="W10" s="21">
        <v>0.54166666666666663</v>
      </c>
      <c r="X10" s="20"/>
      <c r="Y10" s="18"/>
      <c r="Z10" s="17">
        <v>0.53125</v>
      </c>
      <c r="AA10" s="18">
        <v>0.82291666666666663</v>
      </c>
      <c r="AB10" s="17">
        <v>0.53125</v>
      </c>
      <c r="AC10" s="18">
        <v>0.82291666666666663</v>
      </c>
      <c r="AD10" s="17">
        <v>0.53125</v>
      </c>
      <c r="AE10" s="18">
        <v>0.82291666666666663</v>
      </c>
      <c r="AF10" s="17">
        <v>0.53125</v>
      </c>
      <c r="AG10" s="18">
        <v>0.82291666666666663</v>
      </c>
      <c r="AH10" s="17">
        <v>0.53125</v>
      </c>
      <c r="AI10" s="18">
        <v>0.82291666666666663</v>
      </c>
      <c r="AJ10" s="17"/>
      <c r="AK10" s="21"/>
      <c r="AL10" s="20"/>
      <c r="AM10" s="18"/>
      <c r="AN10" s="17"/>
      <c r="AO10" s="18"/>
      <c r="AP10" s="17">
        <v>0.25</v>
      </c>
      <c r="AQ10" s="18">
        <v>0.54166666666666663</v>
      </c>
      <c r="AR10" s="17">
        <v>0.25</v>
      </c>
      <c r="AS10" s="18">
        <v>0.54166666666666663</v>
      </c>
      <c r="AT10" s="17">
        <v>0.25</v>
      </c>
      <c r="AU10" s="18">
        <v>0.54166666666666663</v>
      </c>
      <c r="AV10" s="17">
        <v>0.25</v>
      </c>
      <c r="AW10" s="18">
        <v>0.54166666666666663</v>
      </c>
      <c r="AX10" s="17">
        <v>0.25</v>
      </c>
      <c r="AY10" s="21">
        <v>0.54166666666666663</v>
      </c>
      <c r="AZ10" s="20"/>
      <c r="BA10" s="18"/>
      <c r="BB10" s="37"/>
      <c r="BC10" s="36"/>
      <c r="BD10" s="37"/>
      <c r="BE10" s="36"/>
      <c r="BF10" s="37"/>
      <c r="BG10" s="36"/>
      <c r="BH10" s="37"/>
      <c r="BI10" s="36"/>
      <c r="BJ10" s="37"/>
      <c r="BK10" s="36"/>
      <c r="BL10" s="37"/>
      <c r="BM10" s="38"/>
    </row>
    <row r="11" spans="1:69" ht="16.2" thickBot="1" x14ac:dyDescent="0.35">
      <c r="A11" s="125">
        <f>+IF(A10='Les effectifs'!B7,'Les effectifs'!L7,"")</f>
        <v>1.4583333333333333</v>
      </c>
      <c r="B11" s="126" t="e">
        <f>((#REF!-#REF!)+(#REF!-#REF!)+(#REF!-#REF!)+(#REF!-#REF!)+(#REF!-#REF!)+(#REF!-#REF!)+(#REF!-#REF!))</f>
        <v>#REF!</v>
      </c>
      <c r="C11" s="127"/>
      <c r="D11" s="128">
        <f>+E10-D10</f>
        <v>0.29166666666666663</v>
      </c>
      <c r="E11" s="129"/>
      <c r="F11" s="79">
        <f>+G10-F10</f>
        <v>0.29166666666666663</v>
      </c>
      <c r="G11" s="80"/>
      <c r="H11" s="79">
        <f>+I10-H10</f>
        <v>0</v>
      </c>
      <c r="I11" s="81"/>
      <c r="J11" s="120">
        <f>+K10-J10</f>
        <v>0</v>
      </c>
      <c r="K11" s="80"/>
      <c r="L11" s="79">
        <f>+M10-L10</f>
        <v>0</v>
      </c>
      <c r="M11" s="80"/>
      <c r="N11" s="79">
        <f>+O10-N10</f>
        <v>0.29166666666666663</v>
      </c>
      <c r="O11" s="80"/>
      <c r="P11" s="79">
        <f>+Q10-P10</f>
        <v>0.29166666666666663</v>
      </c>
      <c r="Q11" s="80"/>
      <c r="R11" s="79">
        <f>+S10-R10</f>
        <v>0.29166666666666663</v>
      </c>
      <c r="S11" s="80"/>
      <c r="T11" s="79">
        <f>+U10-T10</f>
        <v>0.29166666666666663</v>
      </c>
      <c r="U11" s="80"/>
      <c r="V11" s="79">
        <f>+W10-V10</f>
        <v>0.29166666666666663</v>
      </c>
      <c r="W11" s="81"/>
      <c r="X11" s="120">
        <f>+Y10-X10</f>
        <v>0</v>
      </c>
      <c r="Y11" s="80"/>
      <c r="Z11" s="79">
        <f>+AA10-Z10</f>
        <v>0.29166666666666663</v>
      </c>
      <c r="AA11" s="80"/>
      <c r="AB11" s="79">
        <f>+AC10-AB10</f>
        <v>0.29166666666666663</v>
      </c>
      <c r="AC11" s="80"/>
      <c r="AD11" s="79">
        <f>+AE10-AD10</f>
        <v>0.29166666666666663</v>
      </c>
      <c r="AE11" s="80"/>
      <c r="AF11" s="79">
        <f>+AG10-AF10</f>
        <v>0.29166666666666663</v>
      </c>
      <c r="AG11" s="80"/>
      <c r="AH11" s="79">
        <f>+AI10-AH10</f>
        <v>0.29166666666666663</v>
      </c>
      <c r="AI11" s="80"/>
      <c r="AJ11" s="79">
        <f>+AK10-AJ10</f>
        <v>0</v>
      </c>
      <c r="AK11" s="81"/>
      <c r="AL11" s="120">
        <f>+AM10-AL10</f>
        <v>0</v>
      </c>
      <c r="AM11" s="80"/>
      <c r="AN11" s="79">
        <f>+AO10-AN10</f>
        <v>0</v>
      </c>
      <c r="AO11" s="80"/>
      <c r="AP11" s="79">
        <f>+AQ10-AP10</f>
        <v>0.29166666666666663</v>
      </c>
      <c r="AQ11" s="80"/>
      <c r="AR11" s="79">
        <f>+AS10-AR10</f>
        <v>0.29166666666666663</v>
      </c>
      <c r="AS11" s="80"/>
      <c r="AT11" s="79">
        <f>+AU10-AT10</f>
        <v>0.29166666666666663</v>
      </c>
      <c r="AU11" s="80"/>
      <c r="AV11" s="79">
        <f>+AW10-AV10</f>
        <v>0.29166666666666663</v>
      </c>
      <c r="AW11" s="80"/>
      <c r="AX11" s="79">
        <f>+AY10-AX10</f>
        <v>0.29166666666666663</v>
      </c>
      <c r="AY11" s="81"/>
      <c r="AZ11" s="120">
        <f>+BA10-AZ10</f>
        <v>0</v>
      </c>
      <c r="BA11" s="80"/>
      <c r="BB11" s="79">
        <f>+BC10-BB10</f>
        <v>0</v>
      </c>
      <c r="BC11" s="80"/>
      <c r="BD11" s="79">
        <f>+BE10-BD10</f>
        <v>0</v>
      </c>
      <c r="BE11" s="80"/>
      <c r="BF11" s="79">
        <f>+BG10-BF10</f>
        <v>0</v>
      </c>
      <c r="BG11" s="80"/>
      <c r="BH11" s="79">
        <f>+BI10-BH10</f>
        <v>0</v>
      </c>
      <c r="BI11" s="80"/>
      <c r="BJ11" s="79">
        <f>+BK10-BJ10</f>
        <v>0</v>
      </c>
      <c r="BK11" s="80"/>
      <c r="BL11" s="79">
        <f>+BM10-BL10</f>
        <v>0</v>
      </c>
      <c r="BM11" s="81"/>
    </row>
    <row r="12" spans="1:69" s="32" customFormat="1" x14ac:dyDescent="0.3">
      <c r="A12" s="130" t="str">
        <f>+'Les effectifs'!B8</f>
        <v>Personne 5</v>
      </c>
      <c r="B12" s="131"/>
      <c r="C12" s="132"/>
      <c r="D12" s="40">
        <v>0.25</v>
      </c>
      <c r="E12" s="41">
        <v>0.54166666666666663</v>
      </c>
      <c r="F12" s="30">
        <v>0.25</v>
      </c>
      <c r="G12" s="29">
        <v>0.54166666666666663</v>
      </c>
      <c r="H12" s="30">
        <v>0.25</v>
      </c>
      <c r="I12" s="31">
        <v>0.54166666666666663</v>
      </c>
      <c r="J12" s="28"/>
      <c r="K12" s="29"/>
      <c r="L12" s="30">
        <v>0.53125</v>
      </c>
      <c r="M12" s="29">
        <v>0.82291666666666663</v>
      </c>
      <c r="N12" s="30"/>
      <c r="O12" s="29"/>
      <c r="P12" s="30">
        <v>0.53125</v>
      </c>
      <c r="Q12" s="29">
        <v>0.82291666666666663</v>
      </c>
      <c r="R12" s="30">
        <v>0.53125</v>
      </c>
      <c r="S12" s="29">
        <v>0.82291666666666663</v>
      </c>
      <c r="T12" s="30">
        <v>0.53125</v>
      </c>
      <c r="U12" s="29">
        <v>0.82291666666666663</v>
      </c>
      <c r="V12" s="30"/>
      <c r="W12" s="31"/>
      <c r="X12" s="28"/>
      <c r="Y12" s="29"/>
      <c r="Z12" s="30"/>
      <c r="AA12" s="29"/>
      <c r="AB12" s="30"/>
      <c r="AC12" s="29"/>
      <c r="AD12" s="30">
        <v>0.25</v>
      </c>
      <c r="AE12" s="29">
        <v>0.54166666666666663</v>
      </c>
      <c r="AF12" s="30">
        <v>0.25</v>
      </c>
      <c r="AG12" s="29">
        <v>0.54166666666666663</v>
      </c>
      <c r="AH12" s="30">
        <v>0.25</v>
      </c>
      <c r="AI12" s="29">
        <v>0.54166666666666663</v>
      </c>
      <c r="AJ12" s="30">
        <v>0.25</v>
      </c>
      <c r="AK12" s="31">
        <v>0.54166666666666663</v>
      </c>
      <c r="AL12" s="28"/>
      <c r="AM12" s="29"/>
      <c r="AN12" s="30">
        <v>0.53125</v>
      </c>
      <c r="AO12" s="29">
        <v>0.82291666666666663</v>
      </c>
      <c r="AP12" s="30"/>
      <c r="AQ12" s="29"/>
      <c r="AR12" s="30">
        <v>0.53125</v>
      </c>
      <c r="AS12" s="29">
        <v>0.82291666666666663</v>
      </c>
      <c r="AT12" s="30">
        <v>0.53125</v>
      </c>
      <c r="AU12" s="29">
        <v>0.82291666666666663</v>
      </c>
      <c r="AV12" s="30">
        <v>0.53125</v>
      </c>
      <c r="AW12" s="29">
        <v>0.82291666666666663</v>
      </c>
      <c r="AX12" s="30"/>
      <c r="AY12" s="31"/>
      <c r="AZ12" s="28"/>
      <c r="BA12" s="29"/>
      <c r="BB12" s="30"/>
      <c r="BC12" s="29"/>
      <c r="BD12" s="30"/>
      <c r="BE12" s="29"/>
      <c r="BF12" s="30">
        <v>0.25</v>
      </c>
      <c r="BG12" s="29">
        <v>0.54166666666666663</v>
      </c>
      <c r="BH12" s="30">
        <v>0.25</v>
      </c>
      <c r="BI12" s="29">
        <v>0.54166666666666663</v>
      </c>
      <c r="BJ12" s="30">
        <v>0.25</v>
      </c>
      <c r="BK12" s="29">
        <v>0.54166666666666663</v>
      </c>
      <c r="BL12" s="30">
        <v>0.25</v>
      </c>
      <c r="BM12" s="31">
        <v>0.54166666666666663</v>
      </c>
    </row>
    <row r="13" spans="1:69" s="32" customFormat="1" ht="16.2" thickBot="1" x14ac:dyDescent="0.35">
      <c r="A13" s="133">
        <f>+IF(A12='Les effectifs'!B8,'Les effectifs'!L8,"")</f>
        <v>1.1666666666666667</v>
      </c>
      <c r="B13" s="134" t="e">
        <f>((#REF!-#REF!)+(#REF!-#REF!)+(#REF!-#REF!)+(#REF!-#REF!)+(#REF!-#REF!)+(#REF!-#REF!)+(#REF!-#REF!))</f>
        <v>#REF!</v>
      </c>
      <c r="C13" s="135"/>
      <c r="D13" s="136">
        <f>+E12-D12</f>
        <v>0.29166666666666663</v>
      </c>
      <c r="E13" s="137"/>
      <c r="F13" s="77">
        <f>+G12-F12</f>
        <v>0.29166666666666663</v>
      </c>
      <c r="G13" s="82"/>
      <c r="H13" s="77">
        <f>+I12-H12</f>
        <v>0.29166666666666663</v>
      </c>
      <c r="I13" s="78"/>
      <c r="J13" s="121">
        <f>+K12-J12</f>
        <v>0</v>
      </c>
      <c r="K13" s="82"/>
      <c r="L13" s="77">
        <f>+M12-L12</f>
        <v>0.29166666666666663</v>
      </c>
      <c r="M13" s="82"/>
      <c r="N13" s="77">
        <f>+O12-N12</f>
        <v>0</v>
      </c>
      <c r="O13" s="82"/>
      <c r="P13" s="77">
        <f>+Q12-P12</f>
        <v>0.29166666666666663</v>
      </c>
      <c r="Q13" s="82"/>
      <c r="R13" s="77">
        <f>+S12-R12</f>
        <v>0.29166666666666663</v>
      </c>
      <c r="S13" s="82"/>
      <c r="T13" s="77">
        <f>+U12-T12</f>
        <v>0.29166666666666663</v>
      </c>
      <c r="U13" s="82"/>
      <c r="V13" s="77">
        <f>+W12-V12</f>
        <v>0</v>
      </c>
      <c r="W13" s="78"/>
      <c r="X13" s="121">
        <f>+Y12-X12</f>
        <v>0</v>
      </c>
      <c r="Y13" s="82"/>
      <c r="Z13" s="77">
        <f>+AA12-Z12</f>
        <v>0</v>
      </c>
      <c r="AA13" s="82"/>
      <c r="AB13" s="77">
        <f>+AC12-AB12</f>
        <v>0</v>
      </c>
      <c r="AC13" s="82"/>
      <c r="AD13" s="77">
        <f>+AE12-AD12</f>
        <v>0.29166666666666663</v>
      </c>
      <c r="AE13" s="82"/>
      <c r="AF13" s="77">
        <f>+AG12-AF12</f>
        <v>0.29166666666666663</v>
      </c>
      <c r="AG13" s="82"/>
      <c r="AH13" s="77">
        <f>+AI12-AH12</f>
        <v>0.29166666666666663</v>
      </c>
      <c r="AI13" s="82"/>
      <c r="AJ13" s="77">
        <f>+AK12-AJ12</f>
        <v>0.29166666666666663</v>
      </c>
      <c r="AK13" s="78"/>
      <c r="AL13" s="121">
        <f>+AM12-AL12</f>
        <v>0</v>
      </c>
      <c r="AM13" s="82"/>
      <c r="AN13" s="77">
        <f>+AO12-AN12</f>
        <v>0.29166666666666663</v>
      </c>
      <c r="AO13" s="82"/>
      <c r="AP13" s="77">
        <f>+AQ12-AP12</f>
        <v>0</v>
      </c>
      <c r="AQ13" s="82"/>
      <c r="AR13" s="77">
        <f>+AS12-AR12</f>
        <v>0.29166666666666663</v>
      </c>
      <c r="AS13" s="82"/>
      <c r="AT13" s="77">
        <f>+AU12-AT12</f>
        <v>0.29166666666666663</v>
      </c>
      <c r="AU13" s="82"/>
      <c r="AV13" s="77">
        <f>+AW12-AV12</f>
        <v>0.29166666666666663</v>
      </c>
      <c r="AW13" s="82"/>
      <c r="AX13" s="77">
        <f>+AY12-AX12</f>
        <v>0</v>
      </c>
      <c r="AY13" s="78"/>
      <c r="AZ13" s="121">
        <f>+BA12-AZ12</f>
        <v>0</v>
      </c>
      <c r="BA13" s="82"/>
      <c r="BB13" s="77">
        <f>+BC12-BB12</f>
        <v>0</v>
      </c>
      <c r="BC13" s="82"/>
      <c r="BD13" s="77">
        <f>+BE12-BD12</f>
        <v>0</v>
      </c>
      <c r="BE13" s="82"/>
      <c r="BF13" s="77">
        <f>+BG12-BF12</f>
        <v>0.29166666666666663</v>
      </c>
      <c r="BG13" s="82"/>
      <c r="BH13" s="77">
        <f>+BI12-BH12</f>
        <v>0.29166666666666663</v>
      </c>
      <c r="BI13" s="82"/>
      <c r="BJ13" s="77">
        <f>+BK12-BJ12</f>
        <v>0.29166666666666663</v>
      </c>
      <c r="BK13" s="82"/>
      <c r="BL13" s="77">
        <f>+BM12-BL12</f>
        <v>0.29166666666666663</v>
      </c>
      <c r="BM13" s="78"/>
    </row>
    <row r="14" spans="1:69" x14ac:dyDescent="0.3">
      <c r="A14" s="122" t="str">
        <f>+'Les effectifs'!B9</f>
        <v>Personne 6</v>
      </c>
      <c r="B14" s="123"/>
      <c r="C14" s="124"/>
      <c r="D14" s="40">
        <v>0.25</v>
      </c>
      <c r="E14" s="41">
        <v>0.54166666666666663</v>
      </c>
      <c r="F14" s="17"/>
      <c r="G14" s="18"/>
      <c r="H14" s="33">
        <v>0.25</v>
      </c>
      <c r="I14" s="35">
        <v>0.54166666666666663</v>
      </c>
      <c r="J14" s="20"/>
      <c r="K14" s="18"/>
      <c r="L14" s="17">
        <v>0.25</v>
      </c>
      <c r="M14" s="18">
        <v>0.54166666666666663</v>
      </c>
      <c r="N14" s="17">
        <v>0.25</v>
      </c>
      <c r="O14" s="18">
        <v>0.54166666666666663</v>
      </c>
      <c r="P14" s="33">
        <v>0.25</v>
      </c>
      <c r="Q14" s="34">
        <v>0.54166666666666663</v>
      </c>
      <c r="R14" s="17">
        <v>0.25</v>
      </c>
      <c r="S14" s="18">
        <v>0.54166666666666663</v>
      </c>
      <c r="T14" s="33">
        <v>0.25</v>
      </c>
      <c r="U14" s="34">
        <v>0.54166666666666663</v>
      </c>
      <c r="V14" s="17"/>
      <c r="W14" s="21"/>
      <c r="X14" s="20"/>
      <c r="Y14" s="18"/>
      <c r="Z14" s="17">
        <v>0.25</v>
      </c>
      <c r="AA14" s="18">
        <v>0.54166666666666663</v>
      </c>
      <c r="AB14" s="17">
        <v>0.25</v>
      </c>
      <c r="AC14" s="18">
        <v>0.54166666666666663</v>
      </c>
      <c r="AD14" s="33">
        <v>0.25</v>
      </c>
      <c r="AE14" s="34">
        <v>0.54166666666666663</v>
      </c>
      <c r="AF14" s="17">
        <v>0.25</v>
      </c>
      <c r="AG14" s="18">
        <v>0.54166666666666663</v>
      </c>
      <c r="AH14" s="17"/>
      <c r="AI14" s="18"/>
      <c r="AJ14" s="33">
        <v>0.25</v>
      </c>
      <c r="AK14" s="35">
        <v>0.54166666666666663</v>
      </c>
      <c r="AL14" s="20"/>
      <c r="AM14" s="18"/>
      <c r="AN14" s="17">
        <v>0.25</v>
      </c>
      <c r="AO14" s="18">
        <v>0.54166666666666663</v>
      </c>
      <c r="AP14" s="17">
        <v>0.25</v>
      </c>
      <c r="AQ14" s="18">
        <v>0.54166666666666663</v>
      </c>
      <c r="AR14" s="33">
        <v>0.25</v>
      </c>
      <c r="AS14" s="34">
        <v>0.54166666666666663</v>
      </c>
      <c r="AT14" s="17">
        <v>0.25</v>
      </c>
      <c r="AU14" s="18">
        <v>0.54166666666666663</v>
      </c>
      <c r="AV14" s="33">
        <v>0.25</v>
      </c>
      <c r="AW14" s="34">
        <v>0.54166666666666663</v>
      </c>
      <c r="AX14" s="17"/>
      <c r="AY14" s="21"/>
      <c r="AZ14" s="20"/>
      <c r="BA14" s="18"/>
      <c r="BB14" s="17">
        <v>0.25</v>
      </c>
      <c r="BC14" s="18">
        <v>0.54166666666666663</v>
      </c>
      <c r="BD14" s="17">
        <v>0.25</v>
      </c>
      <c r="BE14" s="18">
        <v>0.54166666666666663</v>
      </c>
      <c r="BF14" s="33">
        <v>0.25</v>
      </c>
      <c r="BG14" s="34">
        <v>0.54166666666666663</v>
      </c>
      <c r="BH14" s="17">
        <v>0.25</v>
      </c>
      <c r="BI14" s="18">
        <v>0.54166666666666663</v>
      </c>
      <c r="BJ14" s="17"/>
      <c r="BK14" s="18"/>
      <c r="BL14" s="33">
        <v>0.25</v>
      </c>
      <c r="BM14" s="35">
        <v>0.54166666666666663</v>
      </c>
    </row>
    <row r="15" spans="1:69" ht="16.2" thickBot="1" x14ac:dyDescent="0.35">
      <c r="A15" s="125">
        <f>+IF(A14='Les effectifs'!B9,'Les effectifs'!L9,"")</f>
        <v>1.4583333333333333</v>
      </c>
      <c r="B15" s="126" t="e">
        <f>((#REF!-#REF!)+(#REF!-#REF!)+(#REF!-#REF!)+(#REF!-#REF!)+(#REF!-#REF!)+(#REF!-#REF!)+(#REF!-#REF!))</f>
        <v>#REF!</v>
      </c>
      <c r="C15" s="127"/>
      <c r="D15" s="128">
        <f>+E14-D14</f>
        <v>0.29166666666666663</v>
      </c>
      <c r="E15" s="129"/>
      <c r="F15" s="79">
        <f>+G14-F14</f>
        <v>0</v>
      </c>
      <c r="G15" s="80"/>
      <c r="H15" s="79">
        <f>+I14-H14</f>
        <v>0.29166666666666663</v>
      </c>
      <c r="I15" s="81"/>
      <c r="J15" s="120">
        <f>+K14-J14</f>
        <v>0</v>
      </c>
      <c r="K15" s="80"/>
      <c r="L15" s="79">
        <f>+M14-L14</f>
        <v>0.29166666666666663</v>
      </c>
      <c r="M15" s="80"/>
      <c r="N15" s="79">
        <f>+O14-N14</f>
        <v>0.29166666666666663</v>
      </c>
      <c r="O15" s="80"/>
      <c r="P15" s="79">
        <f>+Q14-P14</f>
        <v>0.29166666666666663</v>
      </c>
      <c r="Q15" s="80"/>
      <c r="R15" s="79">
        <f>+S14-R14</f>
        <v>0.29166666666666663</v>
      </c>
      <c r="S15" s="80"/>
      <c r="T15" s="79">
        <f>+U14-T14</f>
        <v>0.29166666666666663</v>
      </c>
      <c r="U15" s="80"/>
      <c r="V15" s="79">
        <f>+W14-V14</f>
        <v>0</v>
      </c>
      <c r="W15" s="81"/>
      <c r="X15" s="120">
        <f>+Y14-X14</f>
        <v>0</v>
      </c>
      <c r="Y15" s="80"/>
      <c r="Z15" s="79">
        <f>+AA14-Z14</f>
        <v>0.29166666666666663</v>
      </c>
      <c r="AA15" s="80"/>
      <c r="AB15" s="79">
        <f>+AC14-AB14</f>
        <v>0.29166666666666663</v>
      </c>
      <c r="AC15" s="80"/>
      <c r="AD15" s="79">
        <f>+AE14-AD14</f>
        <v>0.29166666666666663</v>
      </c>
      <c r="AE15" s="80"/>
      <c r="AF15" s="79">
        <f>+AG14-AF14</f>
        <v>0.29166666666666663</v>
      </c>
      <c r="AG15" s="80"/>
      <c r="AH15" s="79">
        <f>+AI14-AH14</f>
        <v>0</v>
      </c>
      <c r="AI15" s="80"/>
      <c r="AJ15" s="79">
        <f>+AK14-AJ14</f>
        <v>0.29166666666666663</v>
      </c>
      <c r="AK15" s="81"/>
      <c r="AL15" s="120">
        <f>+AM14-AL14</f>
        <v>0</v>
      </c>
      <c r="AM15" s="80"/>
      <c r="AN15" s="79">
        <f>+AO14-AN14</f>
        <v>0.29166666666666663</v>
      </c>
      <c r="AO15" s="80"/>
      <c r="AP15" s="79">
        <f>+AQ14-AP14</f>
        <v>0.29166666666666663</v>
      </c>
      <c r="AQ15" s="80"/>
      <c r="AR15" s="79">
        <f>+AS14-AR14</f>
        <v>0.29166666666666663</v>
      </c>
      <c r="AS15" s="80"/>
      <c r="AT15" s="79">
        <f>+AU14-AT14</f>
        <v>0.29166666666666663</v>
      </c>
      <c r="AU15" s="80"/>
      <c r="AV15" s="79">
        <f>+AW14-AV14</f>
        <v>0.29166666666666663</v>
      </c>
      <c r="AW15" s="80"/>
      <c r="AX15" s="79">
        <f>+AY14-AX14</f>
        <v>0</v>
      </c>
      <c r="AY15" s="81"/>
      <c r="AZ15" s="120">
        <f>+BA14-AZ14</f>
        <v>0</v>
      </c>
      <c r="BA15" s="80"/>
      <c r="BB15" s="79">
        <f>+BC14-BB14</f>
        <v>0.29166666666666663</v>
      </c>
      <c r="BC15" s="80"/>
      <c r="BD15" s="79">
        <f>+BE14-BD14</f>
        <v>0.29166666666666663</v>
      </c>
      <c r="BE15" s="80"/>
      <c r="BF15" s="79">
        <f>+BG14-BF14</f>
        <v>0.29166666666666663</v>
      </c>
      <c r="BG15" s="80"/>
      <c r="BH15" s="79">
        <f>+BI14-BH14</f>
        <v>0.29166666666666663</v>
      </c>
      <c r="BI15" s="80"/>
      <c r="BJ15" s="79">
        <f>+BK14-BJ14</f>
        <v>0</v>
      </c>
      <c r="BK15" s="80"/>
      <c r="BL15" s="79">
        <f>+BM14-BL14</f>
        <v>0.29166666666666663</v>
      </c>
      <c r="BM15" s="81"/>
    </row>
    <row r="16" spans="1:69" s="32" customFormat="1" x14ac:dyDescent="0.3">
      <c r="A16" s="130"/>
      <c r="B16" s="131"/>
      <c r="C16" s="132"/>
      <c r="D16" s="40"/>
      <c r="E16" s="41"/>
      <c r="F16" s="30"/>
      <c r="G16" s="29"/>
      <c r="H16" s="30"/>
      <c r="I16" s="31"/>
      <c r="J16" s="28"/>
      <c r="K16" s="29"/>
      <c r="L16" s="30"/>
      <c r="M16" s="29"/>
      <c r="N16" s="30"/>
      <c r="O16" s="29"/>
      <c r="P16" s="30"/>
      <c r="Q16" s="29"/>
      <c r="R16" s="30"/>
      <c r="S16" s="29"/>
      <c r="T16" s="30"/>
      <c r="U16" s="29"/>
      <c r="V16" s="30"/>
      <c r="W16" s="31"/>
      <c r="X16" s="28"/>
      <c r="Y16" s="29"/>
      <c r="Z16" s="30"/>
      <c r="AA16" s="29"/>
      <c r="AB16" s="30"/>
      <c r="AC16" s="29"/>
      <c r="AD16" s="30"/>
      <c r="AE16" s="29"/>
      <c r="AF16" s="30"/>
      <c r="AG16" s="29"/>
      <c r="AH16" s="30"/>
      <c r="AI16" s="29"/>
      <c r="AJ16" s="30"/>
      <c r="AK16" s="31"/>
      <c r="AL16" s="28"/>
      <c r="AM16" s="29"/>
      <c r="AN16" s="30"/>
      <c r="AO16" s="29"/>
      <c r="AP16" s="30"/>
      <c r="AQ16" s="29"/>
      <c r="AR16" s="30"/>
      <c r="AS16" s="29"/>
      <c r="AT16" s="30"/>
      <c r="AU16" s="29"/>
      <c r="AV16" s="30"/>
      <c r="AW16" s="29"/>
      <c r="AX16" s="30"/>
      <c r="AY16" s="31"/>
      <c r="AZ16" s="28"/>
      <c r="BA16" s="29"/>
      <c r="BB16" s="30"/>
      <c r="BC16" s="29"/>
      <c r="BD16" s="30"/>
      <c r="BE16" s="29"/>
      <c r="BF16" s="30"/>
      <c r="BG16" s="29"/>
      <c r="BH16" s="30"/>
      <c r="BI16" s="29"/>
      <c r="BJ16" s="30"/>
      <c r="BK16" s="29"/>
      <c r="BL16" s="30"/>
      <c r="BM16" s="31"/>
    </row>
    <row r="17" spans="1:67" s="32" customFormat="1" ht="16.2" thickBot="1" x14ac:dyDescent="0.35">
      <c r="A17" s="133"/>
      <c r="B17" s="134"/>
      <c r="C17" s="135"/>
      <c r="D17" s="136"/>
      <c r="E17" s="137"/>
      <c r="F17" s="77"/>
      <c r="G17" s="82"/>
      <c r="H17" s="77"/>
      <c r="I17" s="78"/>
      <c r="J17" s="121"/>
      <c r="K17" s="82"/>
      <c r="L17" s="77"/>
      <c r="M17" s="82"/>
      <c r="N17" s="77"/>
      <c r="O17" s="82"/>
      <c r="P17" s="77"/>
      <c r="Q17" s="82"/>
      <c r="R17" s="77"/>
      <c r="S17" s="82"/>
      <c r="T17" s="77"/>
      <c r="U17" s="82"/>
      <c r="V17" s="77"/>
      <c r="W17" s="78"/>
      <c r="X17" s="121"/>
      <c r="Y17" s="82"/>
      <c r="Z17" s="77"/>
      <c r="AA17" s="82"/>
      <c r="AB17" s="77"/>
      <c r="AC17" s="82"/>
      <c r="AD17" s="77"/>
      <c r="AE17" s="82"/>
      <c r="AF17" s="77"/>
      <c r="AG17" s="82"/>
      <c r="AH17" s="77"/>
      <c r="AI17" s="82"/>
      <c r="AJ17" s="77"/>
      <c r="AK17" s="78"/>
      <c r="AL17" s="121"/>
      <c r="AM17" s="82"/>
      <c r="AN17" s="77"/>
      <c r="AO17" s="82"/>
      <c r="AP17" s="77"/>
      <c r="AQ17" s="82"/>
      <c r="AR17" s="77"/>
      <c r="AS17" s="82"/>
      <c r="AT17" s="77"/>
      <c r="AU17" s="82"/>
      <c r="AV17" s="77"/>
      <c r="AW17" s="82"/>
      <c r="AX17" s="77"/>
      <c r="AY17" s="78"/>
      <c r="AZ17" s="121"/>
      <c r="BA17" s="82"/>
      <c r="BB17" s="77"/>
      <c r="BC17" s="82"/>
      <c r="BD17" s="77"/>
      <c r="BE17" s="82"/>
      <c r="BF17" s="77"/>
      <c r="BG17" s="82"/>
      <c r="BH17" s="77"/>
      <c r="BI17" s="82"/>
      <c r="BJ17" s="77"/>
      <c r="BK17" s="82"/>
      <c r="BL17" s="77"/>
      <c r="BM17" s="78"/>
    </row>
    <row r="18" spans="1:67" x14ac:dyDescent="0.3">
      <c r="A18" s="122"/>
      <c r="B18" s="123"/>
      <c r="C18" s="124"/>
      <c r="D18" s="40"/>
      <c r="E18" s="41"/>
      <c r="F18" s="17"/>
      <c r="G18" s="18"/>
      <c r="H18" s="17"/>
      <c r="I18" s="21"/>
      <c r="J18" s="20"/>
      <c r="K18" s="18"/>
      <c r="L18" s="17"/>
      <c r="M18" s="18"/>
      <c r="N18" s="17"/>
      <c r="O18" s="18"/>
      <c r="P18" s="17"/>
      <c r="Q18" s="18"/>
      <c r="R18" s="17"/>
      <c r="S18" s="18"/>
      <c r="T18" s="17"/>
      <c r="U18" s="18"/>
      <c r="V18" s="17"/>
      <c r="W18" s="21"/>
      <c r="X18" s="20"/>
      <c r="Y18" s="18"/>
      <c r="Z18" s="17"/>
      <c r="AA18" s="18"/>
      <c r="AB18" s="17"/>
      <c r="AC18" s="18"/>
      <c r="AD18" s="17"/>
      <c r="AE18" s="18"/>
      <c r="AF18" s="17"/>
      <c r="AG18" s="18"/>
      <c r="AH18" s="17"/>
      <c r="AI18" s="18"/>
      <c r="AJ18" s="17"/>
      <c r="AK18" s="21"/>
      <c r="AL18" s="20"/>
      <c r="AM18" s="18"/>
      <c r="AN18" s="17"/>
      <c r="AO18" s="18"/>
      <c r="AP18" s="17"/>
      <c r="AQ18" s="18"/>
      <c r="AR18" s="17"/>
      <c r="AS18" s="18"/>
      <c r="AT18" s="17"/>
      <c r="AU18" s="18"/>
      <c r="AV18" s="17"/>
      <c r="AW18" s="18"/>
      <c r="AX18" s="17"/>
      <c r="AY18" s="21"/>
      <c r="AZ18" s="20"/>
      <c r="BA18" s="18"/>
      <c r="BB18" s="17"/>
      <c r="BC18" s="18"/>
      <c r="BD18" s="17"/>
      <c r="BE18" s="18"/>
      <c r="BF18" s="17"/>
      <c r="BG18" s="18"/>
      <c r="BH18" s="17"/>
      <c r="BI18" s="18"/>
      <c r="BJ18" s="17"/>
      <c r="BK18" s="18"/>
      <c r="BL18" s="17"/>
      <c r="BM18" s="21"/>
    </row>
    <row r="19" spans="1:67" ht="16.2" thickBot="1" x14ac:dyDescent="0.35">
      <c r="A19" s="125"/>
      <c r="B19" s="126"/>
      <c r="C19" s="127"/>
      <c r="D19" s="128"/>
      <c r="E19" s="129"/>
      <c r="F19" s="79"/>
      <c r="G19" s="80"/>
      <c r="H19" s="79"/>
      <c r="I19" s="81"/>
      <c r="J19" s="120"/>
      <c r="K19" s="80"/>
      <c r="L19" s="79"/>
      <c r="M19" s="80"/>
      <c r="N19" s="79"/>
      <c r="O19" s="80"/>
      <c r="P19" s="79"/>
      <c r="Q19" s="80"/>
      <c r="R19" s="79"/>
      <c r="S19" s="80"/>
      <c r="T19" s="79"/>
      <c r="U19" s="80"/>
      <c r="V19" s="79"/>
      <c r="W19" s="81"/>
      <c r="X19" s="120"/>
      <c r="Y19" s="80"/>
      <c r="Z19" s="79"/>
      <c r="AA19" s="80"/>
      <c r="AB19" s="79"/>
      <c r="AC19" s="80"/>
      <c r="AD19" s="79"/>
      <c r="AE19" s="80"/>
      <c r="AF19" s="79"/>
      <c r="AG19" s="80"/>
      <c r="AH19" s="79"/>
      <c r="AI19" s="80"/>
      <c r="AJ19" s="79"/>
      <c r="AK19" s="81"/>
      <c r="AL19" s="120"/>
      <c r="AM19" s="80"/>
      <c r="AN19" s="79"/>
      <c r="AO19" s="80"/>
      <c r="AP19" s="79"/>
      <c r="AQ19" s="80"/>
      <c r="AR19" s="79"/>
      <c r="AS19" s="80"/>
      <c r="AT19" s="79"/>
      <c r="AU19" s="80"/>
      <c r="AV19" s="79"/>
      <c r="AW19" s="80"/>
      <c r="AX19" s="79"/>
      <c r="AY19" s="81"/>
      <c r="AZ19" s="120"/>
      <c r="BA19" s="80"/>
      <c r="BB19" s="77"/>
      <c r="BC19" s="82"/>
      <c r="BD19" s="77"/>
      <c r="BE19" s="82"/>
      <c r="BF19" s="77"/>
      <c r="BG19" s="82"/>
      <c r="BH19" s="77"/>
      <c r="BI19" s="82"/>
      <c r="BJ19" s="77"/>
      <c r="BK19" s="82"/>
      <c r="BL19" s="77"/>
      <c r="BM19" s="78"/>
    </row>
    <row r="20" spans="1:67" s="32" customFormat="1" x14ac:dyDescent="0.3">
      <c r="A20" s="130"/>
      <c r="B20" s="131"/>
      <c r="C20" s="132"/>
      <c r="D20" s="40"/>
      <c r="E20" s="41"/>
      <c r="F20" s="30"/>
      <c r="G20" s="29"/>
      <c r="H20" s="30"/>
      <c r="I20" s="31"/>
      <c r="J20" s="28"/>
      <c r="K20" s="29"/>
      <c r="L20" s="30"/>
      <c r="M20" s="29"/>
      <c r="N20" s="30"/>
      <c r="O20" s="29"/>
      <c r="P20" s="30"/>
      <c r="Q20" s="29"/>
      <c r="R20" s="30"/>
      <c r="S20" s="29"/>
      <c r="T20" s="30"/>
      <c r="U20" s="29"/>
      <c r="V20" s="30"/>
      <c r="W20" s="31"/>
      <c r="X20" s="28"/>
      <c r="Y20" s="29"/>
      <c r="Z20" s="30"/>
      <c r="AA20" s="29"/>
      <c r="AB20" s="30"/>
      <c r="AC20" s="29"/>
      <c r="AD20" s="30"/>
      <c r="AE20" s="29"/>
      <c r="AF20" s="30"/>
      <c r="AG20" s="29"/>
      <c r="AH20" s="30"/>
      <c r="AI20" s="29"/>
      <c r="AJ20" s="30"/>
      <c r="AK20" s="31"/>
      <c r="AL20" s="28"/>
      <c r="AM20" s="29"/>
      <c r="AN20" s="30"/>
      <c r="AO20" s="29"/>
      <c r="AP20" s="30"/>
      <c r="AQ20" s="29"/>
      <c r="AR20" s="30"/>
      <c r="AS20" s="29"/>
      <c r="AT20" s="30"/>
      <c r="AU20" s="29"/>
      <c r="AV20" s="30"/>
      <c r="AW20" s="29"/>
      <c r="AX20" s="30"/>
      <c r="AY20" s="31"/>
      <c r="AZ20" s="28"/>
      <c r="BA20" s="29"/>
      <c r="BB20" s="30"/>
      <c r="BC20" s="29"/>
      <c r="BD20" s="30"/>
      <c r="BE20" s="29"/>
      <c r="BF20" s="30"/>
      <c r="BG20" s="29"/>
      <c r="BH20" s="30"/>
      <c r="BI20" s="29"/>
      <c r="BJ20" s="30"/>
      <c r="BK20" s="29"/>
      <c r="BL20" s="30"/>
      <c r="BM20" s="31"/>
    </row>
    <row r="21" spans="1:67" s="32" customFormat="1" ht="16.2" thickBot="1" x14ac:dyDescent="0.35">
      <c r="A21" s="133"/>
      <c r="B21" s="134"/>
      <c r="C21" s="135"/>
      <c r="D21" s="136"/>
      <c r="E21" s="137"/>
      <c r="F21" s="77"/>
      <c r="G21" s="82"/>
      <c r="H21" s="77"/>
      <c r="I21" s="78"/>
      <c r="J21" s="121"/>
      <c r="K21" s="82"/>
      <c r="L21" s="77"/>
      <c r="M21" s="82"/>
      <c r="N21" s="77"/>
      <c r="O21" s="82"/>
      <c r="P21" s="77"/>
      <c r="Q21" s="82"/>
      <c r="R21" s="77"/>
      <c r="S21" s="82"/>
      <c r="T21" s="77"/>
      <c r="U21" s="82"/>
      <c r="V21" s="77"/>
      <c r="W21" s="78"/>
      <c r="X21" s="121"/>
      <c r="Y21" s="82"/>
      <c r="Z21" s="77"/>
      <c r="AA21" s="82"/>
      <c r="AB21" s="77"/>
      <c r="AC21" s="82"/>
      <c r="AD21" s="77"/>
      <c r="AE21" s="82"/>
      <c r="AF21" s="77"/>
      <c r="AG21" s="82"/>
      <c r="AH21" s="77"/>
      <c r="AI21" s="82"/>
      <c r="AJ21" s="77"/>
      <c r="AK21" s="78"/>
      <c r="AL21" s="121"/>
      <c r="AM21" s="82"/>
      <c r="AN21" s="77"/>
      <c r="AO21" s="82"/>
      <c r="AP21" s="77"/>
      <c r="AQ21" s="82"/>
      <c r="AR21" s="77"/>
      <c r="AS21" s="82"/>
      <c r="AT21" s="77"/>
      <c r="AU21" s="82"/>
      <c r="AV21" s="77"/>
      <c r="AW21" s="82"/>
      <c r="AX21" s="77"/>
      <c r="AY21" s="78"/>
      <c r="AZ21" s="121"/>
      <c r="BA21" s="82"/>
      <c r="BB21" s="77"/>
      <c r="BC21" s="82"/>
      <c r="BD21" s="77"/>
      <c r="BE21" s="82"/>
      <c r="BF21" s="77"/>
      <c r="BG21" s="82"/>
      <c r="BH21" s="77"/>
      <c r="BI21" s="82"/>
      <c r="BJ21" s="77"/>
      <c r="BK21" s="82"/>
      <c r="BL21" s="77"/>
      <c r="BM21" s="78"/>
    </row>
    <row r="22" spans="1:67" x14ac:dyDescent="0.3">
      <c r="A22" s="122"/>
      <c r="B22" s="123"/>
      <c r="C22" s="124"/>
      <c r="D22" s="40"/>
      <c r="E22" s="41"/>
      <c r="F22" s="17"/>
      <c r="G22" s="18"/>
      <c r="H22" s="17"/>
      <c r="I22" s="21"/>
      <c r="J22" s="20"/>
      <c r="K22" s="18"/>
      <c r="L22" s="17"/>
      <c r="M22" s="18"/>
      <c r="N22" s="17"/>
      <c r="O22" s="18"/>
      <c r="P22" s="17"/>
      <c r="Q22" s="18"/>
      <c r="R22" s="17"/>
      <c r="S22" s="18"/>
      <c r="T22" s="17"/>
      <c r="U22" s="18"/>
      <c r="V22" s="17"/>
      <c r="W22" s="21"/>
      <c r="X22" s="20"/>
      <c r="Y22" s="18"/>
      <c r="Z22" s="17"/>
      <c r="AA22" s="18"/>
      <c r="AB22" s="17"/>
      <c r="AC22" s="18"/>
      <c r="AD22" s="17"/>
      <c r="AE22" s="18"/>
      <c r="AF22" s="17"/>
      <c r="AG22" s="18"/>
      <c r="AH22" s="17"/>
      <c r="AI22" s="18"/>
      <c r="AJ22" s="17"/>
      <c r="AK22" s="21"/>
      <c r="AL22" s="20"/>
      <c r="AM22" s="18"/>
      <c r="AN22" s="17"/>
      <c r="AO22" s="18"/>
      <c r="AP22" s="17"/>
      <c r="AQ22" s="18"/>
      <c r="AR22" s="17"/>
      <c r="AS22" s="18"/>
      <c r="AT22" s="17"/>
      <c r="AU22" s="18"/>
      <c r="AV22" s="17"/>
      <c r="AW22" s="18"/>
      <c r="AX22" s="17"/>
      <c r="AY22" s="21"/>
      <c r="AZ22" s="20"/>
      <c r="BA22" s="18"/>
      <c r="BB22" s="17"/>
      <c r="BC22" s="18"/>
      <c r="BD22" s="17"/>
      <c r="BE22" s="18"/>
      <c r="BF22" s="17"/>
      <c r="BG22" s="18"/>
      <c r="BH22" s="17"/>
      <c r="BI22" s="18"/>
      <c r="BJ22" s="17"/>
      <c r="BK22" s="18"/>
      <c r="BL22" s="17"/>
      <c r="BM22" s="21"/>
    </row>
    <row r="23" spans="1:67" ht="16.2" thickBot="1" x14ac:dyDescent="0.35">
      <c r="A23" s="125"/>
      <c r="B23" s="126"/>
      <c r="C23" s="127"/>
      <c r="D23" s="128"/>
      <c r="E23" s="129"/>
      <c r="F23" s="79"/>
      <c r="G23" s="80"/>
      <c r="H23" s="79"/>
      <c r="I23" s="81"/>
      <c r="J23" s="120"/>
      <c r="K23" s="80"/>
      <c r="L23" s="79"/>
      <c r="M23" s="80"/>
      <c r="N23" s="79"/>
      <c r="O23" s="80"/>
      <c r="P23" s="79"/>
      <c r="Q23" s="80"/>
      <c r="R23" s="79"/>
      <c r="S23" s="80"/>
      <c r="T23" s="79"/>
      <c r="U23" s="80"/>
      <c r="V23" s="79"/>
      <c r="W23" s="81"/>
      <c r="X23" s="120"/>
      <c r="Y23" s="80"/>
      <c r="Z23" s="79"/>
      <c r="AA23" s="80"/>
      <c r="AB23" s="79"/>
      <c r="AC23" s="80"/>
      <c r="AD23" s="79"/>
      <c r="AE23" s="80"/>
      <c r="AF23" s="79"/>
      <c r="AG23" s="80"/>
      <c r="AH23" s="79"/>
      <c r="AI23" s="80"/>
      <c r="AJ23" s="79"/>
      <c r="AK23" s="81"/>
      <c r="AL23" s="120"/>
      <c r="AM23" s="80"/>
      <c r="AN23" s="79"/>
      <c r="AO23" s="80"/>
      <c r="AP23" s="79"/>
      <c r="AQ23" s="80"/>
      <c r="AR23" s="79"/>
      <c r="AS23" s="80"/>
      <c r="AT23" s="79"/>
      <c r="AU23" s="80"/>
      <c r="AV23" s="79"/>
      <c r="AW23" s="80"/>
      <c r="AX23" s="79"/>
      <c r="AY23" s="81"/>
      <c r="AZ23" s="120"/>
      <c r="BA23" s="80"/>
      <c r="BB23" s="77"/>
      <c r="BC23" s="82"/>
      <c r="BD23" s="77"/>
      <c r="BE23" s="82"/>
      <c r="BF23" s="77"/>
      <c r="BG23" s="82"/>
      <c r="BH23" s="77"/>
      <c r="BI23" s="82"/>
      <c r="BJ23" s="77"/>
      <c r="BK23" s="82"/>
      <c r="BL23" s="77"/>
      <c r="BM23" s="78"/>
    </row>
    <row r="24" spans="1:67" x14ac:dyDescent="0.3">
      <c r="A24" s="22"/>
      <c r="B24" s="22"/>
      <c r="C24" s="22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</row>
    <row r="25" spans="1:67" x14ac:dyDescent="0.3">
      <c r="A25" s="22"/>
      <c r="B25" s="22"/>
      <c r="C25" s="22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</row>
    <row r="26" spans="1:67" ht="16.2" thickBot="1" x14ac:dyDescent="0.35">
      <c r="A26" s="116" t="s">
        <v>33</v>
      </c>
      <c r="B26" s="116"/>
      <c r="C26" s="116"/>
    </row>
    <row r="27" spans="1:67" x14ac:dyDescent="0.3">
      <c r="D27" s="117">
        <v>53</v>
      </c>
      <c r="E27" s="118"/>
      <c r="F27" s="118"/>
      <c r="G27" s="119"/>
      <c r="H27" s="117">
        <v>1</v>
      </c>
      <c r="I27" s="118"/>
      <c r="J27" s="118"/>
      <c r="K27" s="119"/>
      <c r="L27" s="117">
        <f>+H27+1</f>
        <v>2</v>
      </c>
      <c r="M27" s="118"/>
      <c r="N27" s="118"/>
      <c r="O27" s="119"/>
      <c r="P27" s="117">
        <f>+L27+1</f>
        <v>3</v>
      </c>
      <c r="Q27" s="118"/>
      <c r="R27" s="118"/>
      <c r="S27" s="119"/>
      <c r="T27" s="117">
        <f>+P27+1</f>
        <v>4</v>
      </c>
      <c r="U27" s="118"/>
      <c r="V27" s="118"/>
      <c r="W27" s="119"/>
    </row>
    <row r="28" spans="1:67" ht="32.4" customHeight="1" thickBot="1" x14ac:dyDescent="0.35">
      <c r="D28" s="110" t="s">
        <v>31</v>
      </c>
      <c r="E28" s="111"/>
      <c r="F28" s="111" t="s">
        <v>34</v>
      </c>
      <c r="G28" s="112"/>
      <c r="H28" s="110" t="s">
        <v>31</v>
      </c>
      <c r="I28" s="111"/>
      <c r="J28" s="111" t="s">
        <v>34</v>
      </c>
      <c r="K28" s="112"/>
      <c r="L28" s="110" t="s">
        <v>31</v>
      </c>
      <c r="M28" s="111"/>
      <c r="N28" s="111" t="s">
        <v>34</v>
      </c>
      <c r="O28" s="112"/>
      <c r="P28" s="110" t="s">
        <v>31</v>
      </c>
      <c r="Q28" s="111"/>
      <c r="R28" s="111" t="s">
        <v>34</v>
      </c>
      <c r="S28" s="112"/>
      <c r="T28" s="110" t="s">
        <v>31</v>
      </c>
      <c r="U28" s="111"/>
      <c r="V28" s="111" t="s">
        <v>34</v>
      </c>
      <c r="W28" s="112"/>
    </row>
    <row r="29" spans="1:67" x14ac:dyDescent="0.3">
      <c r="A29" s="113" t="str">
        <f>+'Les effectifs'!B4</f>
        <v>Personne 1</v>
      </c>
      <c r="B29" s="114"/>
      <c r="C29" s="115"/>
      <c r="D29" s="95">
        <f>SUMIF($1:$1,$D$27,5:5)</f>
        <v>0</v>
      </c>
      <c r="E29" s="96"/>
      <c r="F29" s="96" t="str">
        <f>IF(D29=0,"",IF($A$5&gt;D29,"-","")&amp;TEXT(ABS($A$5-D29),"[h]:mm"))</f>
        <v/>
      </c>
      <c r="G29" s="107"/>
      <c r="H29" s="95">
        <f>SUMIF($1:$1,$H$27,5:5)</f>
        <v>1.4583333333333333</v>
      </c>
      <c r="I29" s="96"/>
      <c r="J29" s="96" t="str">
        <f>IF(H29=0,"",IF($A$5&gt;H29,"-","")&amp;TEXT(ABS($A$5-H29),"[h]:mm"))</f>
        <v>-4:00</v>
      </c>
      <c r="K29" s="107"/>
      <c r="L29" s="95">
        <f>SUMIF($1:$1,$L$27,5:5)</f>
        <v>1.75</v>
      </c>
      <c r="M29" s="96"/>
      <c r="N29" s="96" t="str">
        <f>IF(L29=0,"",IF($A$5&gt;L29,"-","")&amp;TEXT(ABS($A$5-L29),"[h]:mm"))</f>
        <v>3:00</v>
      </c>
      <c r="O29" s="107"/>
      <c r="P29" s="95">
        <f>SUMIF($1:$1,$P$27,5:5)</f>
        <v>1.625</v>
      </c>
      <c r="Q29" s="96"/>
      <c r="R29" s="96" t="str">
        <f>IF(P29=0,"",IF($A$5&gt;P29,"-","")&amp;TEXT(ABS($A$5-P29),"[h]:mm"))</f>
        <v>0:00</v>
      </c>
      <c r="S29" s="107"/>
      <c r="T29" s="95">
        <f>SUMIF($1:$1,$T$27,5:5)</f>
        <v>1.7083333333333333</v>
      </c>
      <c r="U29" s="96"/>
      <c r="V29" s="96" t="str">
        <f>IF(T29=0,"",IF($A$5&gt;T29,"-","")&amp;TEXT(ABS($A$5-T29),"[h]:mm"))</f>
        <v>2:00</v>
      </c>
      <c r="W29" s="107"/>
    </row>
    <row r="30" spans="1:67" x14ac:dyDescent="0.3">
      <c r="A30" s="92" t="str">
        <f>+'Les effectifs'!B5</f>
        <v>Personne 2</v>
      </c>
      <c r="B30" s="93"/>
      <c r="C30" s="94"/>
      <c r="D30" s="95">
        <f>SUMIF($1:$1,$D$27,7:7)</f>
        <v>0</v>
      </c>
      <c r="E30" s="96"/>
      <c r="F30" s="97" t="str">
        <f>IF(D30=0,"",IF($A$7&gt;D30,"-","")&amp;TEXT(ABS($A$7-D30),"[h]:mm"))</f>
        <v/>
      </c>
      <c r="G30" s="98"/>
      <c r="H30" s="95">
        <f>SUMIF($1:$1,$H$27,7:7)</f>
        <v>0</v>
      </c>
      <c r="I30" s="96"/>
      <c r="J30" s="97" t="str">
        <f>IF(H30=0,"",IF($A$7&gt;H30,"-","")&amp;TEXT(ABS($A$7-H30),"[h]:mm"))</f>
        <v/>
      </c>
      <c r="K30" s="98"/>
      <c r="L30" s="95">
        <f>SUMIF($1:$1,$L$27,7:7)</f>
        <v>0</v>
      </c>
      <c r="M30" s="96"/>
      <c r="N30" s="97" t="str">
        <f>IF(L30=0,"",IF($A$7&gt;L30,"-","")&amp;TEXT(ABS($A$7-L30),"[h]:mm"))</f>
        <v/>
      </c>
      <c r="O30" s="98"/>
      <c r="P30" s="95">
        <f>SUMIF($1:$1,$P$27,7:7)</f>
        <v>0</v>
      </c>
      <c r="Q30" s="96"/>
      <c r="R30" s="97" t="str">
        <f>IF(P30=0,"",IF($A$7&gt;P30,"-","")&amp;TEXT(ABS($A$7-P30),"[h]:mm"))</f>
        <v/>
      </c>
      <c r="S30" s="98"/>
      <c r="T30" s="95">
        <f>SUMIF($1:$1,$T$27,7:7)</f>
        <v>0</v>
      </c>
      <c r="U30" s="96"/>
      <c r="V30" s="97" t="str">
        <f>IF(T30=0,"",IF($A$7&gt;T30,"-","")&amp;TEXT(ABS($A$7-T30),"[h]:mm"))</f>
        <v/>
      </c>
      <c r="W30" s="98"/>
    </row>
    <row r="31" spans="1:67" x14ac:dyDescent="0.3">
      <c r="A31" s="92" t="str">
        <f>+'Les effectifs'!B6</f>
        <v>Personne 3</v>
      </c>
      <c r="B31" s="93"/>
      <c r="C31" s="94"/>
      <c r="D31" s="95">
        <f>SUMIF($1:$1,$D$27,9:9)</f>
        <v>0</v>
      </c>
      <c r="E31" s="96"/>
      <c r="F31" s="97" t="str">
        <f>IF(D31=0,"",IF($A$9&gt;D31,"-","")&amp;TEXT(ABS($A$9-D31),"[h]:mm"))</f>
        <v/>
      </c>
      <c r="G31" s="98"/>
      <c r="H31" s="95">
        <f>SUMIF($1:$1,$H$27,9:9)</f>
        <v>0</v>
      </c>
      <c r="I31" s="96"/>
      <c r="J31" s="97" t="str">
        <f>IF(H31=0,"",IF($A$9&gt;H31,"-","")&amp;TEXT(ABS($A$9-H31),"[h]:mm"))</f>
        <v/>
      </c>
      <c r="K31" s="98"/>
      <c r="L31" s="95">
        <f>SUMIF($1:$1,$L$27,9:9)</f>
        <v>0</v>
      </c>
      <c r="M31" s="96"/>
      <c r="N31" s="97" t="str">
        <f>IF(L31=0,"",IF($A$9&gt;L31,"-","")&amp;TEXT(ABS($A$9-L31),"[h]:mm"))</f>
        <v/>
      </c>
      <c r="O31" s="98"/>
      <c r="P31" s="95">
        <f>SUMIF($1:$1,$P$27,9:9)</f>
        <v>0</v>
      </c>
      <c r="Q31" s="96"/>
      <c r="R31" s="97" t="str">
        <f>IF(P31=0,"",IF($A$9&gt;P31,"-","")&amp;TEXT(ABS($A$9-P31),"[h]:mm"))</f>
        <v/>
      </c>
      <c r="S31" s="98"/>
      <c r="T31" s="95">
        <f>SUMIF($1:$1,$T$27,9:9)</f>
        <v>0</v>
      </c>
      <c r="U31" s="96"/>
      <c r="V31" s="97" t="str">
        <f>IF(T31=0,"",IF($A$9&gt;T31,"-","")&amp;TEXT(ABS($A$9-T31),"[h]:mm"))</f>
        <v/>
      </c>
      <c r="W31" s="98"/>
    </row>
    <row r="32" spans="1:67" x14ac:dyDescent="0.3">
      <c r="A32" s="92" t="str">
        <f>+'Les effectifs'!B7</f>
        <v>Personne 4</v>
      </c>
      <c r="B32" s="93"/>
      <c r="C32" s="94"/>
      <c r="D32" s="95">
        <f>SUMIF($1:$1,$D$27,11:11)</f>
        <v>0.58333333333333326</v>
      </c>
      <c r="E32" s="96"/>
      <c r="F32" s="97" t="str">
        <f>IF(D32=0,"",IF($A$11&gt;D32,"-","")&amp;TEXT(ABS($A$11-D32),"[h]:mm"))</f>
        <v>-21:00</v>
      </c>
      <c r="G32" s="98"/>
      <c r="H32" s="95">
        <f>SUMIF($1:$1,$H$27,11:11)</f>
        <v>1.458333333333333</v>
      </c>
      <c r="I32" s="96"/>
      <c r="J32" s="97" t="str">
        <f>IF(H32=0,"",IF($A$11&gt;H32,"-","")&amp;TEXT(ABS($A$11-H32),"[h]:mm"))</f>
        <v>0:00</v>
      </c>
      <c r="K32" s="98"/>
      <c r="L32" s="95">
        <f>SUMIF($1:$1,$L$27,11:11)</f>
        <v>1.458333333333333</v>
      </c>
      <c r="M32" s="96"/>
      <c r="N32" s="97" t="str">
        <f>IF(L32=0,"",IF($A$11&gt;L32,"-","")&amp;TEXT(ABS($A$11-L32),"[h]:mm"))</f>
        <v>0:00</v>
      </c>
      <c r="O32" s="98"/>
      <c r="P32" s="95">
        <f>SUMIF($1:$1,$P$27,11:11)</f>
        <v>1.458333333333333</v>
      </c>
      <c r="Q32" s="96"/>
      <c r="R32" s="97" t="str">
        <f>IF(P32=0,"",IF($A$11&gt;P32,"-","")&amp;TEXT(ABS($A$11-P32),"[h]:mm"))</f>
        <v>0:00</v>
      </c>
      <c r="S32" s="98"/>
      <c r="T32" s="108">
        <f>SUMIF($1:$1,$T$27,11:11)</f>
        <v>0</v>
      </c>
      <c r="U32" s="109"/>
      <c r="V32" s="97" t="str">
        <f>IF(T32=0,"",IF($A$11&gt;T32,"-","")&amp;TEXT(ABS($A$11-T32),"[h]:mm"))</f>
        <v/>
      </c>
      <c r="W32" s="98"/>
    </row>
    <row r="33" spans="1:23" x14ac:dyDescent="0.3">
      <c r="A33" s="92" t="str">
        <f>+'Les effectifs'!B8</f>
        <v>Personne 5</v>
      </c>
      <c r="B33" s="93"/>
      <c r="C33" s="94"/>
      <c r="D33" s="95">
        <f>SUMIF($1:$1,$D$27,13:13)</f>
        <v>0.87499999999999989</v>
      </c>
      <c r="E33" s="96"/>
      <c r="F33" s="97" t="str">
        <f>IF(D33=0,"",IF($A$13&gt;D33,"-","")&amp;TEXT(ABS($A$13-D33),"[h]:mm"))</f>
        <v>-7:00</v>
      </c>
      <c r="G33" s="98"/>
      <c r="H33" s="95">
        <f>SUMIF($1:$1,$H$27,13:13)</f>
        <v>1.1666666666666665</v>
      </c>
      <c r="I33" s="96"/>
      <c r="J33" s="97" t="str">
        <f>IF(H33=0,"",IF($A$13&gt;H33,"-","")&amp;TEXT(ABS($A$13-H33),"[h]:mm"))</f>
        <v>0:00</v>
      </c>
      <c r="K33" s="98"/>
      <c r="L33" s="95">
        <f>SUMIF($1:$1,$L$27,13:13)</f>
        <v>1.1666666666666665</v>
      </c>
      <c r="M33" s="96"/>
      <c r="N33" s="97" t="str">
        <f>IF(L33=0,"",IF($A$13&gt;L33,"-","")&amp;TEXT(ABS($A$13-L33),"[h]:mm"))</f>
        <v>0:00</v>
      </c>
      <c r="O33" s="98"/>
      <c r="P33" s="105">
        <f>SUMIF($1:$1,$P$27,13:13)</f>
        <v>1.1666666666666665</v>
      </c>
      <c r="Q33" s="106"/>
      <c r="R33" s="97" t="str">
        <f>IF(P33=0,"",IF($A$13&gt;P33,"-","")&amp;TEXT(ABS($A$13-P33),"[h]:mm"))</f>
        <v>0:00</v>
      </c>
      <c r="S33" s="98"/>
      <c r="T33" s="95">
        <f>SUMIF($1:$1,$T$27,13:13)</f>
        <v>1.1666666666666665</v>
      </c>
      <c r="U33" s="96"/>
      <c r="V33" s="97" t="str">
        <f>IF(T33=0,"",IF($A$13&gt;T33,"-","")&amp;TEXT(ABS($A$13-T33),"[h]:mm"))</f>
        <v>0:00</v>
      </c>
      <c r="W33" s="98"/>
    </row>
    <row r="34" spans="1:23" x14ac:dyDescent="0.3">
      <c r="A34" s="92" t="str">
        <f>+'Les effectifs'!B9</f>
        <v>Personne 6</v>
      </c>
      <c r="B34" s="93"/>
      <c r="C34" s="94"/>
      <c r="D34" s="95">
        <f>SUMIF($1:$1,$D$27,15:15)</f>
        <v>0.58333333333333326</v>
      </c>
      <c r="E34" s="96"/>
      <c r="F34" s="97" t="str">
        <f>IF(D34=0,"",IF($A$15&gt;D34,"-","")&amp;TEXT(ABS($A$15-D34),"[h]:mm"))</f>
        <v>-21:00</v>
      </c>
      <c r="G34" s="98"/>
      <c r="H34" s="95">
        <f>SUMIF($1:$1,$H$27,15:15)</f>
        <v>1.458333333333333</v>
      </c>
      <c r="I34" s="96"/>
      <c r="J34" s="97" t="str">
        <f>IF(H34=0,"",IF($A$15&gt;H34,"-","")&amp;TEXT(ABS($A$15-H34),"[h]:mm"))</f>
        <v>0:00</v>
      </c>
      <c r="K34" s="98"/>
      <c r="L34" s="95">
        <f>SUMIF($1:$1,$L$27,15:15)</f>
        <v>1.458333333333333</v>
      </c>
      <c r="M34" s="96"/>
      <c r="N34" s="97" t="str">
        <f>IF(L34=0,"",IF($A$15&gt;L34,"-","")&amp;TEXT(ABS($A$15-L34),"[h]:mm"))</f>
        <v>0:00</v>
      </c>
      <c r="O34" s="98"/>
      <c r="P34" s="95">
        <f>SUMIF($1:$1,$P$27,15:15)</f>
        <v>1.458333333333333</v>
      </c>
      <c r="Q34" s="96"/>
      <c r="R34" s="97" t="str">
        <f>IF(P34=0,"",IF($A$15&gt;P34,"-","")&amp;TEXT(ABS($A$15-P34),"[h]:mm"))</f>
        <v>0:00</v>
      </c>
      <c r="S34" s="98"/>
      <c r="T34" s="95">
        <f>SUMIF($1:$1,$T$27,15:15)</f>
        <v>1.458333333333333</v>
      </c>
      <c r="U34" s="96"/>
      <c r="V34" s="97" t="str">
        <f>IF(T34=0,"",IF($A$15&gt;T34,"-","")&amp;TEXT(ABS($A$15-T34),"[h]:mm"))</f>
        <v>0:00</v>
      </c>
      <c r="W34" s="98"/>
    </row>
    <row r="35" spans="1:23" x14ac:dyDescent="0.3">
      <c r="A35" s="92" t="str">
        <f>+'Les effectifs'!B10</f>
        <v>Personne 7</v>
      </c>
      <c r="B35" s="93"/>
      <c r="C35" s="94"/>
      <c r="D35" s="95">
        <f>SUMIF($1:$1,$D$27,17:17)</f>
        <v>0</v>
      </c>
      <c r="E35" s="96"/>
      <c r="F35" s="97" t="str">
        <f>IF(D35=0,"",IF($A$17&gt;D35,"-","")&amp;TEXT(ABS($A$17-D35),"[h]:mm"))</f>
        <v/>
      </c>
      <c r="G35" s="98"/>
      <c r="H35" s="95">
        <f>SUMIF($1:$1,$H$27,17:17)</f>
        <v>0</v>
      </c>
      <c r="I35" s="96"/>
      <c r="J35" s="97" t="str">
        <f>IF(H35=0,"",IF($A$17&gt;H35,"-","")&amp;TEXT(ABS($A$17-H35),"[h]:mm"))</f>
        <v/>
      </c>
      <c r="K35" s="98"/>
      <c r="L35" s="95">
        <f>SUMIF($1:$1,$L$27,17:17)</f>
        <v>0</v>
      </c>
      <c r="M35" s="96"/>
      <c r="N35" s="97" t="str">
        <f>IF(L35=0,"",IF($A$17&gt;L35,"-","")&amp;TEXT(ABS($A$17-L35),"[h]:mm"))</f>
        <v/>
      </c>
      <c r="O35" s="98"/>
      <c r="P35" s="95">
        <f>SUMIF($1:$1,$P$27,17:17)</f>
        <v>0</v>
      </c>
      <c r="Q35" s="96"/>
      <c r="R35" s="97" t="str">
        <f>IF(P35=0,"",IF($A$17&gt;P35,"-","")&amp;TEXT(ABS($A$17-P35),"[h]:mm"))</f>
        <v/>
      </c>
      <c r="S35" s="98"/>
      <c r="T35" s="95">
        <f>SUMIF($1:$1,$T$27,17:17)</f>
        <v>0</v>
      </c>
      <c r="U35" s="96"/>
      <c r="V35" s="97" t="str">
        <f>IF(T35=0,"",IF($A$17&gt;T35,"-","")&amp;TEXT(ABS($A$17-T35),"[h]:mm"))</f>
        <v/>
      </c>
      <c r="W35" s="98"/>
    </row>
    <row r="36" spans="1:23" x14ac:dyDescent="0.3">
      <c r="A36" s="92" t="str">
        <f>+'Les effectifs'!B11</f>
        <v>Personne 8</v>
      </c>
      <c r="B36" s="93"/>
      <c r="C36" s="94"/>
      <c r="D36" s="95">
        <f>SUMIF($1:$1,$D$27,19:19)</f>
        <v>0</v>
      </c>
      <c r="E36" s="96"/>
      <c r="F36" s="97" t="str">
        <f>IF(D36=0,"",IF($A$19&gt;D36,"-","")&amp;TEXT(ABS($A$19-D36),"[h]:mm"))</f>
        <v/>
      </c>
      <c r="G36" s="98"/>
      <c r="H36" s="95">
        <f>SUMIF($1:$1,$H$27,19:19)</f>
        <v>0</v>
      </c>
      <c r="I36" s="96"/>
      <c r="J36" s="97" t="str">
        <f>IF(H36=0,"",IF($A$19&gt;H36,"-","")&amp;TEXT(ABS($A$19-H36),"[h]:mm"))</f>
        <v/>
      </c>
      <c r="K36" s="98"/>
      <c r="L36" s="95">
        <f>SUMIF($1:$1,$L$27,19:19)</f>
        <v>0</v>
      </c>
      <c r="M36" s="96"/>
      <c r="N36" s="97" t="str">
        <f>IF(L36=0,"",IF($A$19&gt;L36,"-","")&amp;TEXT(ABS($A$19-L36),"[h]:mm"))</f>
        <v/>
      </c>
      <c r="O36" s="98"/>
      <c r="P36" s="95">
        <f>SUMIF($1:$1,$P$27,19:19)</f>
        <v>0</v>
      </c>
      <c r="Q36" s="96"/>
      <c r="R36" s="97" t="str">
        <f>IF(P36=0,"",IF($A$19&gt;P36,"-","")&amp;TEXT(ABS($A$19-P36),"[h]:mm"))</f>
        <v/>
      </c>
      <c r="S36" s="98"/>
      <c r="T36" s="95">
        <f>SUMIF($1:$1,$T$27,19:19)</f>
        <v>0</v>
      </c>
      <c r="U36" s="96"/>
      <c r="V36" s="97" t="str">
        <f>IF(T36=0,"",IF($A$19&gt;T36,"-","")&amp;TEXT(ABS($A$19-T36),"[h]:mm"))</f>
        <v/>
      </c>
      <c r="W36" s="98"/>
    </row>
    <row r="37" spans="1:23" x14ac:dyDescent="0.3">
      <c r="A37" s="92" t="str">
        <f>+'Les effectifs'!B12</f>
        <v>Personne 9</v>
      </c>
      <c r="B37" s="93"/>
      <c r="C37" s="94"/>
      <c r="D37" s="95">
        <f>SUMIF($1:$1,$D$27,21:21)</f>
        <v>0</v>
      </c>
      <c r="E37" s="96"/>
      <c r="F37" s="97" t="str">
        <f>IF(D37=0,"",IF($A$21&gt;D37,"-","")&amp;TEXT(ABS($A$21-D37),"[h]:mm"))</f>
        <v/>
      </c>
      <c r="G37" s="98"/>
      <c r="H37" s="95">
        <f>SUMIF($1:$1,$H$27,21:21)</f>
        <v>0</v>
      </c>
      <c r="I37" s="96"/>
      <c r="J37" s="97" t="str">
        <f>IF(H37=0,"",IF($A$21&gt;H37,"-","")&amp;TEXT(ABS($A$21-H37),"[h]:mm"))</f>
        <v/>
      </c>
      <c r="K37" s="98"/>
      <c r="L37" s="95">
        <f>SUMIF($1:$1,$L$27,21:21)</f>
        <v>0</v>
      </c>
      <c r="M37" s="96"/>
      <c r="N37" s="97" t="str">
        <f>IF(L37=0,"",IF($A$21&gt;L37,"-","")&amp;TEXT(ABS($A$21-L37),"[h]:mm"))</f>
        <v/>
      </c>
      <c r="O37" s="98"/>
      <c r="P37" s="95">
        <f>SUMIF($1:$1,$P$27,21:21)</f>
        <v>0</v>
      </c>
      <c r="Q37" s="96"/>
      <c r="R37" s="97" t="str">
        <f>IF(P37=0,"",IF($A$21&gt;P37,"-","")&amp;TEXT(ABS($A$21-P37),"[h]:mm"))</f>
        <v/>
      </c>
      <c r="S37" s="98"/>
      <c r="T37" s="95">
        <f>SUMIF($1:$1,$T$27,21:21)</f>
        <v>0</v>
      </c>
      <c r="U37" s="96"/>
      <c r="V37" s="97" t="str">
        <f>IF(T37=0,"",IF($A$21&gt;T37,"-","")&amp;TEXT(ABS($A$21-T37),"[h]:mm"))</f>
        <v/>
      </c>
      <c r="W37" s="98"/>
    </row>
    <row r="38" spans="1:23" ht="16.2" thickBot="1" x14ac:dyDescent="0.35">
      <c r="A38" s="87" t="str">
        <f>+'Les effectifs'!B13</f>
        <v>Personne 10</v>
      </c>
      <c r="B38" s="88"/>
      <c r="C38" s="89"/>
      <c r="D38" s="103">
        <f>SUMIF($1:$1,$D$27,23:23)</f>
        <v>0</v>
      </c>
      <c r="E38" s="104"/>
      <c r="F38" s="90" t="str">
        <f>IF(D38=0,"",IF($A$23&gt;D38,"-","")&amp;TEXT(ABS($A$23-D38),"[h]:mm"))</f>
        <v/>
      </c>
      <c r="G38" s="91"/>
      <c r="H38" s="103">
        <f>SUMIF($1:$1,$H$27,23:23)</f>
        <v>0</v>
      </c>
      <c r="I38" s="104"/>
      <c r="J38" s="90" t="str">
        <f>IF(H38=0,"",IF($A$23&gt;H38,"-","")&amp;TEXT(ABS($A$23-H38),"[h]:mm"))</f>
        <v/>
      </c>
      <c r="K38" s="91"/>
      <c r="L38" s="103">
        <f>SUMIF($1:$1,$L$27,23:23)</f>
        <v>0</v>
      </c>
      <c r="M38" s="104"/>
      <c r="N38" s="90" t="str">
        <f>IF(L38=0,"",IF($A$23&gt;L38,"-","")&amp;TEXT(ABS($A$23-L38),"[h]:mm"))</f>
        <v/>
      </c>
      <c r="O38" s="91"/>
      <c r="P38" s="103">
        <f>SUMIF($1:$1,$P$27,23:23)</f>
        <v>0</v>
      </c>
      <c r="Q38" s="104"/>
      <c r="R38" s="90" t="str">
        <f>IF(P38=0,"",IF($A$23&gt;P38,"-","")&amp;TEXT(ABS($A$23-P38),"[h]:mm"))</f>
        <v/>
      </c>
      <c r="S38" s="91"/>
      <c r="T38" s="103">
        <f>SUMIF($1:$1,$T$27,23:23)</f>
        <v>0</v>
      </c>
      <c r="U38" s="104"/>
      <c r="V38" s="90" t="str">
        <f>IF(T38=0,"",IF($A$23&gt;T38,"-","")&amp;TEXT(ABS($A$23-T38),"[h]:mm"))</f>
        <v/>
      </c>
      <c r="W38" s="91"/>
    </row>
    <row r="39" spans="1:23" ht="16.2" thickBot="1" x14ac:dyDescent="0.35"/>
    <row r="40" spans="1:23" ht="16.2" thickBot="1" x14ac:dyDescent="0.35">
      <c r="A40" s="83" t="s">
        <v>36</v>
      </c>
      <c r="B40" s="84"/>
    </row>
    <row r="41" spans="1:23" ht="16.2" thickBot="1" x14ac:dyDescent="0.35"/>
    <row r="42" spans="1:23" ht="16.2" thickBot="1" x14ac:dyDescent="0.35">
      <c r="A42" s="85" t="s">
        <v>29</v>
      </c>
      <c r="B42" s="86"/>
    </row>
    <row r="43" spans="1:23" ht="16.2" thickBot="1" x14ac:dyDescent="0.35"/>
    <row r="44" spans="1:23" ht="16.2" thickBot="1" x14ac:dyDescent="0.35">
      <c r="A44" s="75" t="s">
        <v>26</v>
      </c>
      <c r="B44" s="76"/>
    </row>
  </sheetData>
  <mergeCells count="527">
    <mergeCell ref="BD1:BE1"/>
    <mergeCell ref="BF1:BG1"/>
    <mergeCell ref="J2:W2"/>
    <mergeCell ref="X2:AK2"/>
    <mergeCell ref="AL2:AY2"/>
    <mergeCell ref="AP1:AQ1"/>
    <mergeCell ref="AR1:AS1"/>
    <mergeCell ref="AT1:AU1"/>
    <mergeCell ref="AV1:AW1"/>
    <mergeCell ref="AX1:AY1"/>
    <mergeCell ref="AZ1:BA1"/>
    <mergeCell ref="AD1:AE1"/>
    <mergeCell ref="AF1:AG1"/>
    <mergeCell ref="AH1:AI1"/>
    <mergeCell ref="AJ1:AK1"/>
    <mergeCell ref="AL1:AM1"/>
    <mergeCell ref="AN1:AO1"/>
    <mergeCell ref="R1:S1"/>
    <mergeCell ref="T1:U1"/>
    <mergeCell ref="V1:W1"/>
    <mergeCell ref="X1:Y1"/>
    <mergeCell ref="Z1:AA1"/>
    <mergeCell ref="BB1:BC1"/>
    <mergeCell ref="F1:G1"/>
    <mergeCell ref="H1:I1"/>
    <mergeCell ref="L1:M1"/>
    <mergeCell ref="N1:O1"/>
    <mergeCell ref="P1:Q1"/>
    <mergeCell ref="BD3:BE3"/>
    <mergeCell ref="BF3:BG3"/>
    <mergeCell ref="A4:C4"/>
    <mergeCell ref="AZ2:BM2"/>
    <mergeCell ref="BL1:BM1"/>
    <mergeCell ref="BJ1:BK1"/>
    <mergeCell ref="BH1:BI1"/>
    <mergeCell ref="AB1:AC1"/>
    <mergeCell ref="J1:K1"/>
    <mergeCell ref="H3:I3"/>
    <mergeCell ref="J3:K3"/>
    <mergeCell ref="L3:M3"/>
    <mergeCell ref="N3:O3"/>
    <mergeCell ref="P3:Q3"/>
    <mergeCell ref="R3:S3"/>
    <mergeCell ref="D3:E3"/>
    <mergeCell ref="F3:G3"/>
    <mergeCell ref="A1:B1"/>
    <mergeCell ref="D1:E1"/>
    <mergeCell ref="A5:C5"/>
    <mergeCell ref="D5:E5"/>
    <mergeCell ref="F5:G5"/>
    <mergeCell ref="AR3:AS3"/>
    <mergeCell ref="AT3:AU3"/>
    <mergeCell ref="AV3:AW3"/>
    <mergeCell ref="AX3:AY3"/>
    <mergeCell ref="AZ3:BA3"/>
    <mergeCell ref="BB3:BC3"/>
    <mergeCell ref="AF3:AG3"/>
    <mergeCell ref="AH3:AI3"/>
    <mergeCell ref="AJ3:AK3"/>
    <mergeCell ref="AL3:AM3"/>
    <mergeCell ref="AN3:AO3"/>
    <mergeCell ref="AP3:AQ3"/>
    <mergeCell ref="T3:U3"/>
    <mergeCell ref="V3:W3"/>
    <mergeCell ref="X3:Y3"/>
    <mergeCell ref="Z3:AA3"/>
    <mergeCell ref="AB3:AC3"/>
    <mergeCell ref="AD3:AE3"/>
    <mergeCell ref="T5:U5"/>
    <mergeCell ref="V5:W5"/>
    <mergeCell ref="X5:Y5"/>
    <mergeCell ref="Z5:AA5"/>
    <mergeCell ref="AB5:AC5"/>
    <mergeCell ref="AD5:AE5"/>
    <mergeCell ref="H5:I5"/>
    <mergeCell ref="J5:K5"/>
    <mergeCell ref="L5:M5"/>
    <mergeCell ref="N5:O5"/>
    <mergeCell ref="P5:Q5"/>
    <mergeCell ref="R5:S5"/>
    <mergeCell ref="H7:I7"/>
    <mergeCell ref="J7:K7"/>
    <mergeCell ref="L7:M7"/>
    <mergeCell ref="N7:O7"/>
    <mergeCell ref="P7:Q7"/>
    <mergeCell ref="R7:S7"/>
    <mergeCell ref="BD5:BE5"/>
    <mergeCell ref="BF5:BG5"/>
    <mergeCell ref="A6:C6"/>
    <mergeCell ref="A7:C7"/>
    <mergeCell ref="D7:E7"/>
    <mergeCell ref="F7:G7"/>
    <mergeCell ref="AR5:AS5"/>
    <mergeCell ref="AT5:AU5"/>
    <mergeCell ref="AV5:AW5"/>
    <mergeCell ref="AX5:AY5"/>
    <mergeCell ref="AZ5:BA5"/>
    <mergeCell ref="BB5:BC5"/>
    <mergeCell ref="AF5:AG5"/>
    <mergeCell ref="AH5:AI5"/>
    <mergeCell ref="AJ5:AK5"/>
    <mergeCell ref="AL5:AM5"/>
    <mergeCell ref="AN5:AO5"/>
    <mergeCell ref="AP5:AQ5"/>
    <mergeCell ref="BD7:BE7"/>
    <mergeCell ref="BF7:BG7"/>
    <mergeCell ref="A8:C8"/>
    <mergeCell ref="A9:C9"/>
    <mergeCell ref="D9:E9"/>
    <mergeCell ref="F9:G9"/>
    <mergeCell ref="AR7:AS7"/>
    <mergeCell ref="AT7:AU7"/>
    <mergeCell ref="AV7:AW7"/>
    <mergeCell ref="AX7:AY7"/>
    <mergeCell ref="AZ7:BA7"/>
    <mergeCell ref="BB7:BC7"/>
    <mergeCell ref="AF7:AG7"/>
    <mergeCell ref="AH7:AI7"/>
    <mergeCell ref="AJ7:AK7"/>
    <mergeCell ref="AL7:AM7"/>
    <mergeCell ref="AN7:AO7"/>
    <mergeCell ref="AP7:AQ7"/>
    <mergeCell ref="T7:U7"/>
    <mergeCell ref="V7:W7"/>
    <mergeCell ref="X7:Y7"/>
    <mergeCell ref="Z7:AA7"/>
    <mergeCell ref="AB7:AC7"/>
    <mergeCell ref="AD7:AE7"/>
    <mergeCell ref="T9:U9"/>
    <mergeCell ref="V9:W9"/>
    <mergeCell ref="X9:Y9"/>
    <mergeCell ref="Z9:AA9"/>
    <mergeCell ref="AB9:AC9"/>
    <mergeCell ref="AD9:AE9"/>
    <mergeCell ref="H9:I9"/>
    <mergeCell ref="J9:K9"/>
    <mergeCell ref="L9:M9"/>
    <mergeCell ref="N9:O9"/>
    <mergeCell ref="P9:Q9"/>
    <mergeCell ref="R9:S9"/>
    <mergeCell ref="H11:I11"/>
    <mergeCell ref="J11:K11"/>
    <mergeCell ref="L11:M11"/>
    <mergeCell ref="N11:O11"/>
    <mergeCell ref="P11:Q11"/>
    <mergeCell ref="R11:S11"/>
    <mergeCell ref="BD9:BE9"/>
    <mergeCell ref="BF9:BG9"/>
    <mergeCell ref="A10:C10"/>
    <mergeCell ref="A11:C11"/>
    <mergeCell ref="D11:E11"/>
    <mergeCell ref="F11:G11"/>
    <mergeCell ref="AR9:AS9"/>
    <mergeCell ref="AT9:AU9"/>
    <mergeCell ref="AV9:AW9"/>
    <mergeCell ref="AX9:AY9"/>
    <mergeCell ref="AZ9:BA9"/>
    <mergeCell ref="BB9:BC9"/>
    <mergeCell ref="AF9:AG9"/>
    <mergeCell ref="AH9:AI9"/>
    <mergeCell ref="AJ9:AK9"/>
    <mergeCell ref="AL9:AM9"/>
    <mergeCell ref="AN9:AO9"/>
    <mergeCell ref="AP9:AQ9"/>
    <mergeCell ref="BD11:BE11"/>
    <mergeCell ref="BF11:BG11"/>
    <mergeCell ref="A12:C12"/>
    <mergeCell ref="A13:C13"/>
    <mergeCell ref="D13:E13"/>
    <mergeCell ref="F13:G13"/>
    <mergeCell ref="AR11:AS11"/>
    <mergeCell ref="AT11:AU11"/>
    <mergeCell ref="AV11:AW11"/>
    <mergeCell ref="AX11:AY11"/>
    <mergeCell ref="AZ11:BA11"/>
    <mergeCell ref="BB11:BC11"/>
    <mergeCell ref="AF11:AG11"/>
    <mergeCell ref="AH11:AI11"/>
    <mergeCell ref="AJ11:AK11"/>
    <mergeCell ref="AL11:AM11"/>
    <mergeCell ref="AN11:AO11"/>
    <mergeCell ref="AP11:AQ11"/>
    <mergeCell ref="T11:U11"/>
    <mergeCell ref="V11:W11"/>
    <mergeCell ref="X11:Y11"/>
    <mergeCell ref="Z11:AA11"/>
    <mergeCell ref="AB11:AC11"/>
    <mergeCell ref="AD11:AE11"/>
    <mergeCell ref="T13:U13"/>
    <mergeCell ref="V13:W13"/>
    <mergeCell ref="X13:Y13"/>
    <mergeCell ref="Z13:AA13"/>
    <mergeCell ref="AB13:AC13"/>
    <mergeCell ref="AD13:AE13"/>
    <mergeCell ref="H13:I13"/>
    <mergeCell ref="J13:K13"/>
    <mergeCell ref="L13:M13"/>
    <mergeCell ref="N13:O13"/>
    <mergeCell ref="P13:Q13"/>
    <mergeCell ref="R13:S13"/>
    <mergeCell ref="H15:I15"/>
    <mergeCell ref="J15:K15"/>
    <mergeCell ref="L15:M15"/>
    <mergeCell ref="N15:O15"/>
    <mergeCell ref="P15:Q15"/>
    <mergeCell ref="R15:S15"/>
    <mergeCell ref="BD13:BE13"/>
    <mergeCell ref="BF13:BG13"/>
    <mergeCell ref="A14:C14"/>
    <mergeCell ref="A15:C15"/>
    <mergeCell ref="D15:E15"/>
    <mergeCell ref="F15:G15"/>
    <mergeCell ref="AR13:AS13"/>
    <mergeCell ref="AT13:AU13"/>
    <mergeCell ref="AV13:AW13"/>
    <mergeCell ref="AX13:AY13"/>
    <mergeCell ref="AZ13:BA13"/>
    <mergeCell ref="BB13:BC13"/>
    <mergeCell ref="AF13:AG13"/>
    <mergeCell ref="AH13:AI13"/>
    <mergeCell ref="AJ13:AK13"/>
    <mergeCell ref="AL13:AM13"/>
    <mergeCell ref="AN13:AO13"/>
    <mergeCell ref="AP13:AQ13"/>
    <mergeCell ref="BD15:BE15"/>
    <mergeCell ref="BF15:BG15"/>
    <mergeCell ref="A16:C16"/>
    <mergeCell ref="A17:C17"/>
    <mergeCell ref="D17:E17"/>
    <mergeCell ref="F17:G17"/>
    <mergeCell ref="AR15:AS15"/>
    <mergeCell ref="AT15:AU15"/>
    <mergeCell ref="AV15:AW15"/>
    <mergeCell ref="AX15:AY15"/>
    <mergeCell ref="AZ15:BA15"/>
    <mergeCell ref="BB15:BC15"/>
    <mergeCell ref="AF15:AG15"/>
    <mergeCell ref="AH15:AI15"/>
    <mergeCell ref="AJ15:AK15"/>
    <mergeCell ref="AL15:AM15"/>
    <mergeCell ref="AN15:AO15"/>
    <mergeCell ref="AP15:AQ15"/>
    <mergeCell ref="T15:U15"/>
    <mergeCell ref="V15:W15"/>
    <mergeCell ref="X15:Y15"/>
    <mergeCell ref="Z15:AA15"/>
    <mergeCell ref="AB15:AC15"/>
    <mergeCell ref="AD15:AE15"/>
    <mergeCell ref="T17:U17"/>
    <mergeCell ref="V17:W17"/>
    <mergeCell ref="X17:Y17"/>
    <mergeCell ref="Z17:AA17"/>
    <mergeCell ref="AB17:AC17"/>
    <mergeCell ref="AD17:AE17"/>
    <mergeCell ref="H17:I17"/>
    <mergeCell ref="J17:K17"/>
    <mergeCell ref="L17:M17"/>
    <mergeCell ref="N17:O17"/>
    <mergeCell ref="P17:Q17"/>
    <mergeCell ref="R17:S17"/>
    <mergeCell ref="H19:I19"/>
    <mergeCell ref="J19:K19"/>
    <mergeCell ref="L19:M19"/>
    <mergeCell ref="N19:O19"/>
    <mergeCell ref="P19:Q19"/>
    <mergeCell ref="R19:S19"/>
    <mergeCell ref="BD17:BE17"/>
    <mergeCell ref="BF17:BG17"/>
    <mergeCell ref="A18:C18"/>
    <mergeCell ref="A19:C19"/>
    <mergeCell ref="D19:E19"/>
    <mergeCell ref="F19:G19"/>
    <mergeCell ref="AR17:AS17"/>
    <mergeCell ref="AT17:AU17"/>
    <mergeCell ref="AV17:AW17"/>
    <mergeCell ref="AX17:AY17"/>
    <mergeCell ref="AZ17:BA17"/>
    <mergeCell ref="BB17:BC17"/>
    <mergeCell ref="AF17:AG17"/>
    <mergeCell ref="AH17:AI17"/>
    <mergeCell ref="AJ17:AK17"/>
    <mergeCell ref="AL17:AM17"/>
    <mergeCell ref="AN17:AO17"/>
    <mergeCell ref="AP17:AQ17"/>
    <mergeCell ref="BD19:BE19"/>
    <mergeCell ref="BF19:BG19"/>
    <mergeCell ref="A20:C20"/>
    <mergeCell ref="A21:C21"/>
    <mergeCell ref="D21:E21"/>
    <mergeCell ref="F21:G21"/>
    <mergeCell ref="AR19:AS19"/>
    <mergeCell ref="AT19:AU19"/>
    <mergeCell ref="AV19:AW19"/>
    <mergeCell ref="AX19:AY19"/>
    <mergeCell ref="AZ19:BA19"/>
    <mergeCell ref="BB19:BC19"/>
    <mergeCell ref="AF19:AG19"/>
    <mergeCell ref="AH19:AI19"/>
    <mergeCell ref="AJ19:AK19"/>
    <mergeCell ref="AL19:AM19"/>
    <mergeCell ref="AN19:AO19"/>
    <mergeCell ref="AP19:AQ19"/>
    <mergeCell ref="T19:U19"/>
    <mergeCell ref="V19:W19"/>
    <mergeCell ref="X19:Y19"/>
    <mergeCell ref="Z19:AA19"/>
    <mergeCell ref="AB19:AC19"/>
    <mergeCell ref="AD19:AE19"/>
    <mergeCell ref="BF21:BG21"/>
    <mergeCell ref="A22:C22"/>
    <mergeCell ref="A23:C23"/>
    <mergeCell ref="D23:E23"/>
    <mergeCell ref="F23:G23"/>
    <mergeCell ref="AR21:AS21"/>
    <mergeCell ref="AT21:AU21"/>
    <mergeCell ref="AV21:AW21"/>
    <mergeCell ref="AX21:AY21"/>
    <mergeCell ref="AZ21:BA21"/>
    <mergeCell ref="BB21:BC21"/>
    <mergeCell ref="AF21:AG21"/>
    <mergeCell ref="AH21:AI21"/>
    <mergeCell ref="AJ21:AK21"/>
    <mergeCell ref="AL21:AM21"/>
    <mergeCell ref="AN21:AO21"/>
    <mergeCell ref="AP21:AQ21"/>
    <mergeCell ref="T21:U21"/>
    <mergeCell ref="V21:W21"/>
    <mergeCell ref="X21:Y21"/>
    <mergeCell ref="Z21:AA21"/>
    <mergeCell ref="AB21:AC21"/>
    <mergeCell ref="AD21:AE21"/>
    <mergeCell ref="H21:I21"/>
    <mergeCell ref="AD23:AE23"/>
    <mergeCell ref="H23:I23"/>
    <mergeCell ref="J23:K23"/>
    <mergeCell ref="L23:M23"/>
    <mergeCell ref="N23:O23"/>
    <mergeCell ref="P23:Q23"/>
    <mergeCell ref="R23:S23"/>
    <mergeCell ref="BD21:BE21"/>
    <mergeCell ref="J21:K21"/>
    <mergeCell ref="L21:M21"/>
    <mergeCell ref="N21:O21"/>
    <mergeCell ref="P21:Q21"/>
    <mergeCell ref="R21:S21"/>
    <mergeCell ref="BD23:BE23"/>
    <mergeCell ref="BF23:BG23"/>
    <mergeCell ref="A26:C26"/>
    <mergeCell ref="D27:G27"/>
    <mergeCell ref="H27:K27"/>
    <mergeCell ref="L27:O27"/>
    <mergeCell ref="P27:S27"/>
    <mergeCell ref="T27:W27"/>
    <mergeCell ref="AR23:AS23"/>
    <mergeCell ref="AT23:AU23"/>
    <mergeCell ref="AV23:AW23"/>
    <mergeCell ref="AX23:AY23"/>
    <mergeCell ref="AZ23:BA23"/>
    <mergeCell ref="BB23:BC23"/>
    <mergeCell ref="AF23:AG23"/>
    <mergeCell ref="AH23:AI23"/>
    <mergeCell ref="AJ23:AK23"/>
    <mergeCell ref="AL23:AM23"/>
    <mergeCell ref="AN23:AO23"/>
    <mergeCell ref="AP23:AQ23"/>
    <mergeCell ref="T23:U23"/>
    <mergeCell ref="V23:W23"/>
    <mergeCell ref="X23:Y23"/>
    <mergeCell ref="Z23:AA23"/>
    <mergeCell ref="AB23:AC23"/>
    <mergeCell ref="P28:Q28"/>
    <mergeCell ref="R28:S28"/>
    <mergeCell ref="T28:U28"/>
    <mergeCell ref="V28:W28"/>
    <mergeCell ref="A29:C29"/>
    <mergeCell ref="D29:E29"/>
    <mergeCell ref="F29:G29"/>
    <mergeCell ref="H29:I29"/>
    <mergeCell ref="J29:K29"/>
    <mergeCell ref="L29:M29"/>
    <mergeCell ref="D28:E28"/>
    <mergeCell ref="F28:G28"/>
    <mergeCell ref="H28:I28"/>
    <mergeCell ref="J28:K28"/>
    <mergeCell ref="L28:M28"/>
    <mergeCell ref="N28:O28"/>
    <mergeCell ref="A30:C30"/>
    <mergeCell ref="D30:E30"/>
    <mergeCell ref="F30:G30"/>
    <mergeCell ref="H30:I30"/>
    <mergeCell ref="J30:K30"/>
    <mergeCell ref="L30:M30"/>
    <mergeCell ref="N30:O30"/>
    <mergeCell ref="P30:Q30"/>
    <mergeCell ref="A32:C32"/>
    <mergeCell ref="D32:E32"/>
    <mergeCell ref="F32:G32"/>
    <mergeCell ref="H32:I32"/>
    <mergeCell ref="J32:K32"/>
    <mergeCell ref="A31:C31"/>
    <mergeCell ref="D31:E31"/>
    <mergeCell ref="F31:G31"/>
    <mergeCell ref="H31:I31"/>
    <mergeCell ref="J31:K31"/>
    <mergeCell ref="R30:S30"/>
    <mergeCell ref="T30:U30"/>
    <mergeCell ref="V30:W30"/>
    <mergeCell ref="N29:O29"/>
    <mergeCell ref="P29:Q29"/>
    <mergeCell ref="R29:S29"/>
    <mergeCell ref="T29:U29"/>
    <mergeCell ref="V29:W29"/>
    <mergeCell ref="L32:M32"/>
    <mergeCell ref="N32:O32"/>
    <mergeCell ref="P32:Q32"/>
    <mergeCell ref="R32:S32"/>
    <mergeCell ref="T32:U32"/>
    <mergeCell ref="V32:W32"/>
    <mergeCell ref="N31:O31"/>
    <mergeCell ref="P31:Q31"/>
    <mergeCell ref="R31:S31"/>
    <mergeCell ref="T31:U31"/>
    <mergeCell ref="V31:W31"/>
    <mergeCell ref="L31:M31"/>
    <mergeCell ref="A34:C34"/>
    <mergeCell ref="D34:E34"/>
    <mergeCell ref="F34:G34"/>
    <mergeCell ref="H34:I34"/>
    <mergeCell ref="J34:K34"/>
    <mergeCell ref="A33:C33"/>
    <mergeCell ref="D33:E33"/>
    <mergeCell ref="F33:G33"/>
    <mergeCell ref="H33:I33"/>
    <mergeCell ref="J33:K33"/>
    <mergeCell ref="L34:M34"/>
    <mergeCell ref="N34:O34"/>
    <mergeCell ref="P34:Q34"/>
    <mergeCell ref="R34:S34"/>
    <mergeCell ref="T34:U34"/>
    <mergeCell ref="V34:W34"/>
    <mergeCell ref="N33:O33"/>
    <mergeCell ref="P33:Q33"/>
    <mergeCell ref="R33:S33"/>
    <mergeCell ref="T33:U33"/>
    <mergeCell ref="V33:W33"/>
    <mergeCell ref="L33:M33"/>
    <mergeCell ref="A36:C36"/>
    <mergeCell ref="D36:E36"/>
    <mergeCell ref="F36:G36"/>
    <mergeCell ref="H36:I36"/>
    <mergeCell ref="J36:K36"/>
    <mergeCell ref="A35:C35"/>
    <mergeCell ref="D35:E35"/>
    <mergeCell ref="F35:G35"/>
    <mergeCell ref="H35:I35"/>
    <mergeCell ref="J35:K35"/>
    <mergeCell ref="L36:M36"/>
    <mergeCell ref="N36:O36"/>
    <mergeCell ref="P36:Q36"/>
    <mergeCell ref="R36:S36"/>
    <mergeCell ref="T36:U36"/>
    <mergeCell ref="V36:W36"/>
    <mergeCell ref="N35:O35"/>
    <mergeCell ref="P35:Q35"/>
    <mergeCell ref="R35:S35"/>
    <mergeCell ref="T35:U35"/>
    <mergeCell ref="D2:I2"/>
    <mergeCell ref="BH3:BI3"/>
    <mergeCell ref="BJ3:BK3"/>
    <mergeCell ref="BH9:BI9"/>
    <mergeCell ref="BJ9:BK9"/>
    <mergeCell ref="BH15:BI15"/>
    <mergeCell ref="BJ15:BK15"/>
    <mergeCell ref="L38:M38"/>
    <mergeCell ref="N38:O38"/>
    <mergeCell ref="P38:Q38"/>
    <mergeCell ref="R38:S38"/>
    <mergeCell ref="T38:U38"/>
    <mergeCell ref="V38:W38"/>
    <mergeCell ref="N37:O37"/>
    <mergeCell ref="P37:Q37"/>
    <mergeCell ref="BH21:BI21"/>
    <mergeCell ref="V35:W35"/>
    <mergeCell ref="L35:M35"/>
    <mergeCell ref="R37:S37"/>
    <mergeCell ref="T37:U37"/>
    <mergeCell ref="V37:W37"/>
    <mergeCell ref="D38:E38"/>
    <mergeCell ref="F38:G38"/>
    <mergeCell ref="H38:I38"/>
    <mergeCell ref="BL3:BM3"/>
    <mergeCell ref="BJ21:BK21"/>
    <mergeCell ref="BL21:BM21"/>
    <mergeCell ref="BH5:BI5"/>
    <mergeCell ref="BJ5:BK5"/>
    <mergeCell ref="BL5:BM5"/>
    <mergeCell ref="BH7:BI7"/>
    <mergeCell ref="BJ7:BK7"/>
    <mergeCell ref="BL7:BM7"/>
    <mergeCell ref="BL15:BM15"/>
    <mergeCell ref="BH17:BI17"/>
    <mergeCell ref="BJ17:BK17"/>
    <mergeCell ref="BL17:BM17"/>
    <mergeCell ref="BH19:BI19"/>
    <mergeCell ref="BJ19:BK19"/>
    <mergeCell ref="BL19:BM19"/>
    <mergeCell ref="A44:B44"/>
    <mergeCell ref="BL9:BM9"/>
    <mergeCell ref="BH11:BI11"/>
    <mergeCell ref="BJ11:BK11"/>
    <mergeCell ref="BL11:BM11"/>
    <mergeCell ref="BH13:BI13"/>
    <mergeCell ref="BJ13:BK13"/>
    <mergeCell ref="BL13:BM13"/>
    <mergeCell ref="BH23:BI23"/>
    <mergeCell ref="BJ23:BK23"/>
    <mergeCell ref="BL23:BM23"/>
    <mergeCell ref="A40:B40"/>
    <mergeCell ref="A42:B42"/>
    <mergeCell ref="A38:C38"/>
    <mergeCell ref="J38:K38"/>
    <mergeCell ref="A37:C37"/>
    <mergeCell ref="D37:E37"/>
    <mergeCell ref="F37:G37"/>
    <mergeCell ref="H37:I37"/>
    <mergeCell ref="J37:K37"/>
    <mergeCell ref="L37:M37"/>
  </mergeCells>
  <conditionalFormatting sqref="A40:B40 A5:AY5 A7:AY7 A9:AY9 BN11:XFD11 BN13:XFD13 BN15:XFD15 A19:AY19 A21:AY21 A23:AY23 BN17:XFD17 A3:AY3 BN3:XFD3 BN23:XFD23 BN21:XFD21 BN19:XFD19 BN9:XFD9 BN7:XFD7 BN5:XFD5 A11:C11 A13:C13 A15:C15 A17:C17 J17:K17 J15:K15 J13:K13 J11:K11">
    <cfRule type="expression" dxfId="64" priority="25">
      <formula>WEEKDAY(A$3,2)=1</formula>
    </cfRule>
  </conditionalFormatting>
  <conditionalFormatting sqref="X11:Y11 X13:Y13 X15:Y15 X17:Y17">
    <cfRule type="expression" dxfId="63" priority="22">
      <formula>WEEKDAY(X$3,2)=1</formula>
    </cfRule>
  </conditionalFormatting>
  <conditionalFormatting sqref="AZ5:BA5 AZ7:BA7 AZ9:BA9 AZ19:BA19 AZ21:BA21 AZ23:BA23 AZ3:BM3">
    <cfRule type="expression" dxfId="62" priority="19">
      <formula>WEEKDAY(AZ$3,2)=1</formula>
    </cfRule>
  </conditionalFormatting>
  <conditionalFormatting sqref="D11:I11 D13:I13 D15:I15 D17:I17">
    <cfRule type="expression" dxfId="61" priority="15">
      <formula>WEEKDAY(D$3,2)=1</formula>
    </cfRule>
  </conditionalFormatting>
  <conditionalFormatting sqref="L11:W11 L13:W13 L15:W15 L17:W17">
    <cfRule type="expression" dxfId="60" priority="14">
      <formula>WEEKDAY(L$3,2)=1</formula>
    </cfRule>
  </conditionalFormatting>
  <conditionalFormatting sqref="AL17:AM17 AL15:AM15 AL13:AM13 AL11:AM11">
    <cfRule type="expression" dxfId="59" priority="13">
      <formula>WEEKDAY(AL$3,2)=1</formula>
    </cfRule>
  </conditionalFormatting>
  <conditionalFormatting sqref="Z11:AK11 Z13:AK13 Z15:AK15 Z17:AK17">
    <cfRule type="expression" dxfId="58" priority="12">
      <formula>WEEKDAY(Z$3,2)=1</formula>
    </cfRule>
  </conditionalFormatting>
  <conditionalFormatting sqref="AN11:AY11 AN13:AY13 AN15:AY15 AN17:AY17">
    <cfRule type="expression" dxfId="57" priority="11">
      <formula>WEEKDAY(AN$3,2)=1</formula>
    </cfRule>
  </conditionalFormatting>
  <conditionalFormatting sqref="AZ11:BA11 AZ13:BA13 AZ15:BA15 AZ17:BA17">
    <cfRule type="expression" dxfId="56" priority="8">
      <formula>WEEKDAY(AZ$3,2)=1</formula>
    </cfRule>
  </conditionalFormatting>
  <conditionalFormatting sqref="BB11:BM11 BB13:BM13 BB15:BM15 BB17:BM17">
    <cfRule type="expression" dxfId="55" priority="7">
      <formula>WEEKDAY(BB$3,2)=1</formula>
    </cfRule>
  </conditionalFormatting>
  <conditionalFormatting sqref="BB5:BM5">
    <cfRule type="expression" dxfId="54" priority="6">
      <formula>WEEKDAY(BB$3,2)=1</formula>
    </cfRule>
  </conditionalFormatting>
  <conditionalFormatting sqref="BB7:BM7">
    <cfRule type="expression" dxfId="53" priority="5">
      <formula>WEEKDAY(BB$3,2)=1</formula>
    </cfRule>
  </conditionalFormatting>
  <conditionalFormatting sqref="BB9:BM9">
    <cfRule type="expression" dxfId="52" priority="4">
      <formula>WEEKDAY(BB$3,2)=1</formula>
    </cfRule>
  </conditionalFormatting>
  <conditionalFormatting sqref="BB19:BM19">
    <cfRule type="expression" dxfId="51" priority="3">
      <formula>WEEKDAY(BB$3,2)=1</formula>
    </cfRule>
  </conditionalFormatting>
  <conditionalFormatting sqref="BB21:BM21">
    <cfRule type="expression" dxfId="50" priority="2">
      <formula>WEEKDAY(BB$3,2)=1</formula>
    </cfRule>
  </conditionalFormatting>
  <conditionalFormatting sqref="BB23:BM23">
    <cfRule type="expression" dxfId="49" priority="1">
      <formula>WEEKDAY(BB$3,2)=1</formula>
    </cfRule>
  </conditionalFormatting>
  <pageMargins left="0.7" right="0.7" top="0.75" bottom="0.75" header="0.3" footer="0.3"/>
  <pageSetup paperSize="9" scale="29" fitToHeight="0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556F9-3650-4D7A-B8B7-7029CAF7A94F}">
  <sheetPr>
    <pageSetUpPr fitToPage="1"/>
  </sheetPr>
  <dimension ref="A1:BG44"/>
  <sheetViews>
    <sheetView workbookViewId="0">
      <pane xSplit="3" ySplit="3" topLeftCell="K13" activePane="bottomRight" state="frozen"/>
      <selection pane="topRight" activeCell="D1" sqref="D1"/>
      <selection pane="bottomLeft" activeCell="A4" sqref="A4"/>
      <selection pane="bottomRight" activeCell="X28" sqref="X28"/>
    </sheetView>
  </sheetViews>
  <sheetFormatPr baseColWidth="10" defaultRowHeight="15.6" x14ac:dyDescent="0.3"/>
  <cols>
    <col min="1" max="1" width="6.3984375" style="3" bestFit="1" customWidth="1"/>
    <col min="2" max="2" width="7.8984375" style="3" customWidth="1"/>
    <col min="3" max="3" width="11.19921875" style="3"/>
    <col min="4" max="5" width="5.3984375" style="3" bestFit="1" customWidth="1"/>
    <col min="6" max="6" width="5.8984375" style="3" customWidth="1"/>
    <col min="7" max="8" width="5.3984375" style="3" bestFit="1" customWidth="1"/>
    <col min="9" max="9" width="6.296875" style="3" customWidth="1"/>
    <col min="10" max="16" width="5.3984375" style="3" bestFit="1" customWidth="1"/>
    <col min="17" max="17" width="6.796875" style="3" customWidth="1"/>
    <col min="18" max="19" width="5.3984375" style="3" bestFit="1" customWidth="1"/>
    <col min="20" max="20" width="5.3984375" style="3" customWidth="1"/>
    <col min="21" max="22" width="5.3984375" style="3" bestFit="1" customWidth="1"/>
    <col min="23" max="23" width="7.59765625" style="3" customWidth="1"/>
    <col min="24" max="26" width="5.3984375" style="3" bestFit="1" customWidth="1"/>
    <col min="27" max="27" width="6.3984375" style="3" customWidth="1"/>
    <col min="28" max="28" width="5.3984375" style="3" bestFit="1" customWidth="1"/>
    <col min="29" max="29" width="7" style="3" customWidth="1"/>
    <col min="30" max="30" width="5.3984375" style="3" bestFit="1" customWidth="1"/>
    <col min="31" max="31" width="6.796875" style="3" customWidth="1"/>
    <col min="32" max="33" width="5.3984375" style="3" bestFit="1" customWidth="1"/>
    <col min="34" max="34" width="5.3984375" style="3" customWidth="1"/>
    <col min="35" max="35" width="6.296875" style="3" customWidth="1"/>
    <col min="36" max="36" width="5.3984375" style="3" bestFit="1" customWidth="1"/>
    <col min="37" max="37" width="6.69921875" style="3" customWidth="1"/>
    <col min="38" max="40" width="5.3984375" style="3" bestFit="1" customWidth="1"/>
    <col min="41" max="41" width="6.09765625" style="3" customWidth="1"/>
    <col min="42" max="42" width="5.3984375" style="3" bestFit="1" customWidth="1"/>
    <col min="43" max="43" width="6.796875" style="3" customWidth="1"/>
    <col min="44" max="44" width="5.3984375" style="3" bestFit="1" customWidth="1"/>
    <col min="45" max="45" width="6.796875" style="3" customWidth="1"/>
    <col min="46" max="47" width="5.3984375" style="3" bestFit="1" customWidth="1"/>
    <col min="48" max="48" width="6.09765625" style="3" customWidth="1"/>
    <col min="49" max="50" width="5.3984375" style="3" bestFit="1" customWidth="1"/>
    <col min="51" max="51" width="7.19921875" style="3" customWidth="1"/>
    <col min="52" max="54" width="5.3984375" style="3" bestFit="1" customWidth="1"/>
    <col min="55" max="55" width="5.8984375" style="3" customWidth="1"/>
    <col min="56" max="56" width="5.3984375" style="3" bestFit="1" customWidth="1"/>
    <col min="57" max="57" width="6.59765625" style="3" customWidth="1"/>
    <col min="58" max="58" width="5.3984375" style="3" bestFit="1" customWidth="1"/>
    <col min="59" max="59" width="6.796875" style="3" customWidth="1"/>
    <col min="60" max="16384" width="11.19921875" style="3"/>
  </cols>
  <sheetData>
    <row r="1" spans="1:59" s="39" customFormat="1" ht="16.2" thickBot="1" x14ac:dyDescent="0.35">
      <c r="A1" s="142">
        <f>7*$D$2+DATE($C$1,1,1)-WEEKDAY(DATE($C$1,1,3))-3</f>
        <v>44228</v>
      </c>
      <c r="B1" s="142"/>
      <c r="C1" s="19">
        <v>2021</v>
      </c>
      <c r="D1" s="140">
        <v>5</v>
      </c>
      <c r="E1" s="140"/>
      <c r="F1" s="140">
        <v>5</v>
      </c>
      <c r="G1" s="140"/>
      <c r="H1" s="140">
        <v>5</v>
      </c>
      <c r="I1" s="140"/>
      <c r="J1" s="140">
        <v>5</v>
      </c>
      <c r="K1" s="140"/>
      <c r="L1" s="140">
        <v>5</v>
      </c>
      <c r="M1" s="140"/>
      <c r="N1" s="140">
        <v>5</v>
      </c>
      <c r="O1" s="140"/>
      <c r="P1" s="140">
        <v>5</v>
      </c>
      <c r="Q1" s="140"/>
      <c r="R1" s="140">
        <v>6</v>
      </c>
      <c r="S1" s="140"/>
      <c r="T1" s="140">
        <v>6</v>
      </c>
      <c r="U1" s="140"/>
      <c r="V1" s="140">
        <v>6</v>
      </c>
      <c r="W1" s="140"/>
      <c r="X1" s="140">
        <v>6</v>
      </c>
      <c r="Y1" s="140"/>
      <c r="Z1" s="140">
        <v>6</v>
      </c>
      <c r="AA1" s="140"/>
      <c r="AB1" s="140">
        <v>6</v>
      </c>
      <c r="AC1" s="140"/>
      <c r="AD1" s="140">
        <v>6</v>
      </c>
      <c r="AE1" s="140"/>
      <c r="AF1" s="140">
        <v>7</v>
      </c>
      <c r="AG1" s="140"/>
      <c r="AH1" s="140">
        <v>7</v>
      </c>
      <c r="AI1" s="140"/>
      <c r="AJ1" s="140">
        <v>7</v>
      </c>
      <c r="AK1" s="140"/>
      <c r="AL1" s="140">
        <v>7</v>
      </c>
      <c r="AM1" s="140"/>
      <c r="AN1" s="140">
        <v>7</v>
      </c>
      <c r="AO1" s="140"/>
      <c r="AP1" s="140">
        <v>7</v>
      </c>
      <c r="AQ1" s="140"/>
      <c r="AR1" s="140">
        <v>7</v>
      </c>
      <c r="AS1" s="140"/>
      <c r="AT1" s="140">
        <v>8</v>
      </c>
      <c r="AU1" s="140"/>
      <c r="AV1" s="140">
        <v>8</v>
      </c>
      <c r="AW1" s="140"/>
      <c r="AX1" s="140">
        <v>8</v>
      </c>
      <c r="AY1" s="140"/>
      <c r="AZ1" s="140">
        <v>8</v>
      </c>
      <c r="BA1" s="140"/>
      <c r="BB1" s="140">
        <v>8</v>
      </c>
      <c r="BC1" s="140"/>
      <c r="BD1" s="140">
        <v>8</v>
      </c>
      <c r="BE1" s="140"/>
      <c r="BF1" s="140">
        <v>8</v>
      </c>
      <c r="BG1" s="140"/>
    </row>
    <row r="2" spans="1:59" x14ac:dyDescent="0.3">
      <c r="D2" s="141">
        <v>5</v>
      </c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2"/>
      <c r="R2" s="141">
        <f>+D2+1</f>
        <v>6</v>
      </c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2"/>
      <c r="AF2" s="141">
        <f>+R2+1</f>
        <v>7</v>
      </c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2"/>
      <c r="AT2" s="141">
        <f>+AF2+1</f>
        <v>8</v>
      </c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2"/>
    </row>
    <row r="3" spans="1:59" s="27" customFormat="1" ht="16.2" thickBot="1" x14ac:dyDescent="0.35">
      <c r="A3" s="26"/>
      <c r="B3" s="26"/>
      <c r="C3" s="26"/>
      <c r="D3" s="138">
        <f>7*$D$2+DATE($C$1,1,1)-WEEKDAY(DATE($C$1,1,3))-3</f>
        <v>44228</v>
      </c>
      <c r="E3" s="139"/>
      <c r="F3" s="99">
        <f>+D3+1</f>
        <v>44229</v>
      </c>
      <c r="G3" s="99"/>
      <c r="H3" s="99">
        <f>+F3+1</f>
        <v>44230</v>
      </c>
      <c r="I3" s="99"/>
      <c r="J3" s="99">
        <f>+H3+1</f>
        <v>44231</v>
      </c>
      <c r="K3" s="99"/>
      <c r="L3" s="99">
        <f>+J3+1</f>
        <v>44232</v>
      </c>
      <c r="M3" s="99"/>
      <c r="N3" s="99">
        <f>+L3+1</f>
        <v>44233</v>
      </c>
      <c r="O3" s="99"/>
      <c r="P3" s="99">
        <f>+N3+1</f>
        <v>44234</v>
      </c>
      <c r="Q3" s="100"/>
      <c r="R3" s="138">
        <f>7*$R$2+DATE($C$1,1,1)-WEEKDAY(DATE($C$1,1,3))-3</f>
        <v>44235</v>
      </c>
      <c r="S3" s="139"/>
      <c r="T3" s="99">
        <f>+R3+1</f>
        <v>44236</v>
      </c>
      <c r="U3" s="99"/>
      <c r="V3" s="99">
        <f>+T3+1</f>
        <v>44237</v>
      </c>
      <c r="W3" s="99"/>
      <c r="X3" s="99">
        <f>+V3+1</f>
        <v>44238</v>
      </c>
      <c r="Y3" s="99"/>
      <c r="Z3" s="99">
        <f>+X3+1</f>
        <v>44239</v>
      </c>
      <c r="AA3" s="99"/>
      <c r="AB3" s="99">
        <f>+Z3+1</f>
        <v>44240</v>
      </c>
      <c r="AC3" s="99"/>
      <c r="AD3" s="99">
        <f>+AB3+1</f>
        <v>44241</v>
      </c>
      <c r="AE3" s="100"/>
      <c r="AF3" s="138">
        <f>7*$AF$2+DATE($C$1,1,1)-WEEKDAY(DATE($C$1,1,3))-3</f>
        <v>44242</v>
      </c>
      <c r="AG3" s="139"/>
      <c r="AH3" s="99">
        <f>+AF3+1</f>
        <v>44243</v>
      </c>
      <c r="AI3" s="99"/>
      <c r="AJ3" s="99">
        <f>+AH3+1</f>
        <v>44244</v>
      </c>
      <c r="AK3" s="99"/>
      <c r="AL3" s="99">
        <f>+AJ3+1</f>
        <v>44245</v>
      </c>
      <c r="AM3" s="99"/>
      <c r="AN3" s="99">
        <f>+AL3+1</f>
        <v>44246</v>
      </c>
      <c r="AO3" s="99"/>
      <c r="AP3" s="99">
        <f>+AN3+1</f>
        <v>44247</v>
      </c>
      <c r="AQ3" s="99"/>
      <c r="AR3" s="99">
        <f>+AP3+1</f>
        <v>44248</v>
      </c>
      <c r="AS3" s="100"/>
      <c r="AT3" s="138">
        <f t="shared" ref="AT3" si="0">+AR3+1</f>
        <v>44249</v>
      </c>
      <c r="AU3" s="139"/>
      <c r="AV3" s="99">
        <f t="shared" ref="AV3" si="1">+AT3+1</f>
        <v>44250</v>
      </c>
      <c r="AW3" s="99"/>
      <c r="AX3" s="99">
        <f t="shared" ref="AX3" si="2">+AV3+1</f>
        <v>44251</v>
      </c>
      <c r="AY3" s="99"/>
      <c r="AZ3" s="99">
        <f t="shared" ref="AZ3" si="3">+AX3+1</f>
        <v>44252</v>
      </c>
      <c r="BA3" s="100"/>
      <c r="BB3" s="99">
        <f t="shared" ref="BB3" si="4">+AZ3+1</f>
        <v>44253</v>
      </c>
      <c r="BC3" s="100"/>
      <c r="BD3" s="99">
        <f t="shared" ref="BD3" si="5">+BB3+1</f>
        <v>44254</v>
      </c>
      <c r="BE3" s="100"/>
      <c r="BF3" s="99">
        <f t="shared" ref="BF3" si="6">+BD3+1</f>
        <v>44255</v>
      </c>
      <c r="BG3" s="100"/>
    </row>
    <row r="4" spans="1:59" s="32" customFormat="1" x14ac:dyDescent="0.3">
      <c r="A4" s="130" t="str">
        <f>+'Les effectifs'!B4</f>
        <v>Personne 1</v>
      </c>
      <c r="B4" s="131"/>
      <c r="C4" s="132"/>
      <c r="D4" s="28"/>
      <c r="E4" s="29"/>
      <c r="F4" s="30">
        <v>8.3333333333333329E-2</v>
      </c>
      <c r="G4" s="29">
        <v>0.41666666666666669</v>
      </c>
      <c r="H4" s="30">
        <v>0.20833333333333334</v>
      </c>
      <c r="I4" s="29">
        <v>0.83333333333333337</v>
      </c>
      <c r="J4" s="30">
        <v>0.41666666666666669</v>
      </c>
      <c r="K4" s="29">
        <v>0.83333333333333337</v>
      </c>
      <c r="L4" s="30"/>
      <c r="M4" s="29"/>
      <c r="N4" s="30"/>
      <c r="O4" s="29"/>
      <c r="P4" s="30"/>
      <c r="Q4" s="31"/>
      <c r="R4" s="28"/>
      <c r="S4" s="29"/>
      <c r="T4" s="30">
        <v>8.3333333333333329E-2</v>
      </c>
      <c r="U4" s="29">
        <v>0.83333333333333337</v>
      </c>
      <c r="V4" s="30">
        <v>8.3333333333333329E-2</v>
      </c>
      <c r="W4" s="29">
        <v>0.83333333333333337</v>
      </c>
      <c r="X4" s="30">
        <v>8.3333333333333329E-2</v>
      </c>
      <c r="Y4" s="29">
        <v>0.33333333333333331</v>
      </c>
      <c r="Z4" s="30"/>
      <c r="AA4" s="29"/>
      <c r="AB4" s="30"/>
      <c r="AC4" s="29"/>
      <c r="AD4" s="30"/>
      <c r="AE4" s="31"/>
      <c r="AF4" s="28"/>
      <c r="AG4" s="29"/>
      <c r="AH4" s="30"/>
      <c r="AI4" s="29"/>
      <c r="AJ4" s="30"/>
      <c r="AK4" s="29"/>
      <c r="AL4" s="30"/>
      <c r="AM4" s="29"/>
      <c r="AN4" s="30"/>
      <c r="AO4" s="29"/>
      <c r="AP4" s="30"/>
      <c r="AQ4" s="29"/>
      <c r="AR4" s="30"/>
      <c r="AS4" s="31"/>
      <c r="AT4" s="28"/>
      <c r="AU4" s="29"/>
      <c r="AV4" s="30"/>
      <c r="AW4" s="29"/>
      <c r="AX4" s="30"/>
      <c r="AY4" s="29"/>
      <c r="AZ4" s="30"/>
      <c r="BA4" s="29"/>
      <c r="BB4" s="30"/>
      <c r="BC4" s="29"/>
      <c r="BD4" s="30"/>
      <c r="BE4" s="29"/>
      <c r="BF4" s="30"/>
      <c r="BG4" s="31"/>
    </row>
    <row r="5" spans="1:59" s="32" customFormat="1" ht="16.2" thickBot="1" x14ac:dyDescent="0.35">
      <c r="A5" s="133">
        <f>+IF(A4='Les effectifs'!B4,'Les effectifs'!L4,"")</f>
        <v>1.625</v>
      </c>
      <c r="B5" s="134"/>
      <c r="C5" s="135"/>
      <c r="D5" s="121">
        <f>+E4-D4</f>
        <v>0</v>
      </c>
      <c r="E5" s="82"/>
      <c r="F5" s="77">
        <f>+G4-F4</f>
        <v>0.33333333333333337</v>
      </c>
      <c r="G5" s="82"/>
      <c r="H5" s="77">
        <f>+I4-H4</f>
        <v>0.625</v>
      </c>
      <c r="I5" s="82"/>
      <c r="J5" s="77">
        <f>+K4-J4</f>
        <v>0.41666666666666669</v>
      </c>
      <c r="K5" s="82"/>
      <c r="L5" s="77">
        <f>+M4-L4</f>
        <v>0</v>
      </c>
      <c r="M5" s="82"/>
      <c r="N5" s="77">
        <f>+O4-N4</f>
        <v>0</v>
      </c>
      <c r="O5" s="82"/>
      <c r="P5" s="77">
        <f>+Q4-P4</f>
        <v>0</v>
      </c>
      <c r="Q5" s="78"/>
      <c r="R5" s="121">
        <f>+S4-R4</f>
        <v>0</v>
      </c>
      <c r="S5" s="82"/>
      <c r="T5" s="77">
        <f>+U4-T4</f>
        <v>0.75</v>
      </c>
      <c r="U5" s="82"/>
      <c r="V5" s="77">
        <f>+W4-V4</f>
        <v>0.75</v>
      </c>
      <c r="W5" s="82"/>
      <c r="X5" s="77">
        <f>+Y4-X4</f>
        <v>0.25</v>
      </c>
      <c r="Y5" s="82"/>
      <c r="Z5" s="77">
        <f>+AA4-Z4</f>
        <v>0</v>
      </c>
      <c r="AA5" s="82"/>
      <c r="AB5" s="77">
        <f>+AC4-AB4</f>
        <v>0</v>
      </c>
      <c r="AC5" s="82"/>
      <c r="AD5" s="77">
        <f>+AE4-AD4</f>
        <v>0</v>
      </c>
      <c r="AE5" s="78"/>
      <c r="AF5" s="121">
        <f>+AG4-AF4</f>
        <v>0</v>
      </c>
      <c r="AG5" s="82"/>
      <c r="AH5" s="77">
        <f>+AI4-AH4</f>
        <v>0</v>
      </c>
      <c r="AI5" s="82"/>
      <c r="AJ5" s="77">
        <f>+AK4-AJ4</f>
        <v>0</v>
      </c>
      <c r="AK5" s="82"/>
      <c r="AL5" s="77">
        <f>+AM4-AL4</f>
        <v>0</v>
      </c>
      <c r="AM5" s="82"/>
      <c r="AN5" s="77">
        <f>+AO4-AN4</f>
        <v>0</v>
      </c>
      <c r="AO5" s="82"/>
      <c r="AP5" s="77">
        <f>+AQ4-AP4</f>
        <v>0</v>
      </c>
      <c r="AQ5" s="82"/>
      <c r="AR5" s="77">
        <f>+AS4-AR4</f>
        <v>0</v>
      </c>
      <c r="AS5" s="78"/>
      <c r="AT5" s="121"/>
      <c r="AU5" s="82"/>
      <c r="AV5" s="77"/>
      <c r="AW5" s="82"/>
      <c r="AX5" s="77"/>
      <c r="AY5" s="82"/>
      <c r="AZ5" s="77"/>
      <c r="BA5" s="82"/>
      <c r="BB5" s="77"/>
      <c r="BC5" s="82"/>
      <c r="BD5" s="77"/>
      <c r="BE5" s="82"/>
      <c r="BF5" s="77"/>
      <c r="BG5" s="78"/>
    </row>
    <row r="6" spans="1:59" x14ac:dyDescent="0.3">
      <c r="A6" s="122" t="str">
        <f>+'Les effectifs'!B5</f>
        <v>Personne 2</v>
      </c>
      <c r="B6" s="123"/>
      <c r="C6" s="124"/>
      <c r="D6" s="20"/>
      <c r="E6" s="18"/>
      <c r="F6" s="17"/>
      <c r="G6" s="18"/>
      <c r="H6" s="17"/>
      <c r="I6" s="18"/>
      <c r="J6" s="17"/>
      <c r="K6" s="18"/>
      <c r="L6" s="17"/>
      <c r="M6" s="18"/>
      <c r="N6" s="17"/>
      <c r="O6" s="18"/>
      <c r="P6" s="17"/>
      <c r="Q6" s="21"/>
      <c r="R6" s="20"/>
      <c r="S6" s="18"/>
      <c r="T6" s="17"/>
      <c r="U6" s="18"/>
      <c r="V6" s="17"/>
      <c r="W6" s="18"/>
      <c r="X6" s="17"/>
      <c r="Y6" s="18"/>
      <c r="Z6" s="17"/>
      <c r="AA6" s="18"/>
      <c r="AB6" s="17"/>
      <c r="AC6" s="18"/>
      <c r="AD6" s="17"/>
      <c r="AE6" s="21"/>
      <c r="AF6" s="20"/>
      <c r="AG6" s="18"/>
      <c r="AH6" s="17"/>
      <c r="AI6" s="18"/>
      <c r="AJ6" s="17"/>
      <c r="AK6" s="18"/>
      <c r="AL6" s="17"/>
      <c r="AM6" s="18"/>
      <c r="AN6" s="17"/>
      <c r="AO6" s="18"/>
      <c r="AP6" s="17"/>
      <c r="AQ6" s="18"/>
      <c r="AR6" s="17"/>
      <c r="AS6" s="21"/>
      <c r="AT6" s="20"/>
      <c r="AU6" s="18"/>
      <c r="AV6" s="17"/>
      <c r="AW6" s="18"/>
      <c r="AX6" s="17"/>
      <c r="AY6" s="18"/>
      <c r="AZ6" s="17"/>
      <c r="BA6" s="18"/>
      <c r="BB6" s="17"/>
      <c r="BC6" s="18"/>
      <c r="BD6" s="17"/>
      <c r="BE6" s="18"/>
      <c r="BF6" s="17"/>
      <c r="BG6" s="21"/>
    </row>
    <row r="7" spans="1:59" ht="16.2" thickBot="1" x14ac:dyDescent="0.35">
      <c r="A7" s="125">
        <f>+IF(A6='Les effectifs'!B5,'Les effectifs'!L5,"")</f>
        <v>1.625</v>
      </c>
      <c r="B7" s="126" t="e">
        <f>((#REF!-#REF!)+(#REF!-#REF!)+(#REF!-#REF!)+(#REF!-#REF!)+(#REF!-#REF!)+(#REF!-#REF!)+(#REF!-#REF!))</f>
        <v>#REF!</v>
      </c>
      <c r="C7" s="127"/>
      <c r="D7" s="120">
        <f>+E6-D6</f>
        <v>0</v>
      </c>
      <c r="E7" s="80"/>
      <c r="F7" s="79">
        <f>+G6-F6</f>
        <v>0</v>
      </c>
      <c r="G7" s="80"/>
      <c r="H7" s="79">
        <f>+I6-H6</f>
        <v>0</v>
      </c>
      <c r="I7" s="80"/>
      <c r="J7" s="79">
        <f>+K6-J6</f>
        <v>0</v>
      </c>
      <c r="K7" s="80"/>
      <c r="L7" s="79">
        <f>+M6-L6</f>
        <v>0</v>
      </c>
      <c r="M7" s="80"/>
      <c r="N7" s="79">
        <f>+O6-N6</f>
        <v>0</v>
      </c>
      <c r="O7" s="80"/>
      <c r="P7" s="79">
        <f>+Q6-P6</f>
        <v>0</v>
      </c>
      <c r="Q7" s="81"/>
      <c r="R7" s="120">
        <f>+S6-R6</f>
        <v>0</v>
      </c>
      <c r="S7" s="80"/>
      <c r="T7" s="79">
        <f>+U6-T6</f>
        <v>0</v>
      </c>
      <c r="U7" s="80"/>
      <c r="V7" s="79">
        <f>+W6-V6</f>
        <v>0</v>
      </c>
      <c r="W7" s="80"/>
      <c r="X7" s="79">
        <f>+Y6-X6</f>
        <v>0</v>
      </c>
      <c r="Y7" s="80"/>
      <c r="Z7" s="79">
        <f>+AA6-Z6</f>
        <v>0</v>
      </c>
      <c r="AA7" s="80"/>
      <c r="AB7" s="79">
        <f>+AC6-AB6</f>
        <v>0</v>
      </c>
      <c r="AC7" s="80"/>
      <c r="AD7" s="79">
        <f>+AE6-AD6</f>
        <v>0</v>
      </c>
      <c r="AE7" s="81"/>
      <c r="AF7" s="120">
        <f>+AG6-AF6</f>
        <v>0</v>
      </c>
      <c r="AG7" s="80"/>
      <c r="AH7" s="79">
        <f>+AI6-AH6</f>
        <v>0</v>
      </c>
      <c r="AI7" s="80"/>
      <c r="AJ7" s="79">
        <f>+AK6-AJ6</f>
        <v>0</v>
      </c>
      <c r="AK7" s="80"/>
      <c r="AL7" s="79">
        <f>+AM6-AL6</f>
        <v>0</v>
      </c>
      <c r="AM7" s="80"/>
      <c r="AN7" s="79">
        <f>+AO6-AN6</f>
        <v>0</v>
      </c>
      <c r="AO7" s="80"/>
      <c r="AP7" s="79">
        <f>+AQ6-AP6</f>
        <v>0</v>
      </c>
      <c r="AQ7" s="80"/>
      <c r="AR7" s="79">
        <f>+AS6-AR6</f>
        <v>0</v>
      </c>
      <c r="AS7" s="81"/>
      <c r="AT7" s="120"/>
      <c r="AU7" s="80"/>
      <c r="AV7" s="79"/>
      <c r="AW7" s="80"/>
      <c r="AX7" s="79"/>
      <c r="AY7" s="80"/>
      <c r="AZ7" s="79"/>
      <c r="BA7" s="80"/>
      <c r="BB7" s="79"/>
      <c r="BC7" s="80"/>
      <c r="BD7" s="79"/>
      <c r="BE7" s="80"/>
      <c r="BF7" s="79"/>
      <c r="BG7" s="81"/>
    </row>
    <row r="8" spans="1:59" s="32" customFormat="1" x14ac:dyDescent="0.3">
      <c r="A8" s="130" t="str">
        <f>+'Les effectifs'!B6</f>
        <v>Personne 3</v>
      </c>
      <c r="B8" s="131"/>
      <c r="C8" s="132"/>
      <c r="D8" s="28"/>
      <c r="E8" s="29"/>
      <c r="F8" s="30"/>
      <c r="G8" s="29"/>
      <c r="H8" s="30"/>
      <c r="I8" s="29"/>
      <c r="J8" s="30"/>
      <c r="K8" s="29"/>
      <c r="L8" s="30"/>
      <c r="M8" s="29"/>
      <c r="N8" s="30"/>
      <c r="O8" s="29"/>
      <c r="P8" s="30"/>
      <c r="Q8" s="31"/>
      <c r="R8" s="28"/>
      <c r="S8" s="29"/>
      <c r="T8" s="30"/>
      <c r="U8" s="29"/>
      <c r="V8" s="30"/>
      <c r="W8" s="29"/>
      <c r="X8" s="30"/>
      <c r="Y8" s="29"/>
      <c r="Z8" s="30"/>
      <c r="AA8" s="29"/>
      <c r="AB8" s="30"/>
      <c r="AC8" s="29"/>
      <c r="AD8" s="30"/>
      <c r="AE8" s="31"/>
      <c r="AF8" s="28"/>
      <c r="AG8" s="29"/>
      <c r="AH8" s="30"/>
      <c r="AI8" s="29"/>
      <c r="AJ8" s="30"/>
      <c r="AK8" s="29"/>
      <c r="AL8" s="30"/>
      <c r="AM8" s="29"/>
      <c r="AN8" s="30"/>
      <c r="AO8" s="29"/>
      <c r="AP8" s="30"/>
      <c r="AQ8" s="29"/>
      <c r="AR8" s="30"/>
      <c r="AS8" s="31"/>
      <c r="AT8" s="28"/>
      <c r="AU8" s="29"/>
      <c r="AV8" s="30"/>
      <c r="AW8" s="29"/>
      <c r="AX8" s="30"/>
      <c r="AY8" s="29"/>
      <c r="AZ8" s="30"/>
      <c r="BA8" s="29"/>
      <c r="BB8" s="30"/>
      <c r="BC8" s="29"/>
      <c r="BD8" s="30"/>
      <c r="BE8" s="29"/>
      <c r="BF8" s="30"/>
      <c r="BG8" s="31"/>
    </row>
    <row r="9" spans="1:59" s="32" customFormat="1" ht="16.2" thickBot="1" x14ac:dyDescent="0.35">
      <c r="A9" s="133">
        <f>+IF(A8='Les effectifs'!B6,'Les effectifs'!L6,"")</f>
        <v>1.4583333333333333</v>
      </c>
      <c r="B9" s="134" t="e">
        <f>((#REF!-#REF!)+(#REF!-#REF!)+(#REF!-#REF!)+(#REF!-#REF!)+(#REF!-#REF!)+(#REF!-#REF!)+(#REF!-#REF!))</f>
        <v>#REF!</v>
      </c>
      <c r="C9" s="135"/>
      <c r="D9" s="121">
        <f>+E8-D8</f>
        <v>0</v>
      </c>
      <c r="E9" s="82"/>
      <c r="F9" s="77">
        <f>+G8-F8</f>
        <v>0</v>
      </c>
      <c r="G9" s="82"/>
      <c r="H9" s="77">
        <f>+I8-H8</f>
        <v>0</v>
      </c>
      <c r="I9" s="82"/>
      <c r="J9" s="77">
        <f>+K8-J8</f>
        <v>0</v>
      </c>
      <c r="K9" s="82"/>
      <c r="L9" s="77">
        <f>+M8-L8</f>
        <v>0</v>
      </c>
      <c r="M9" s="82"/>
      <c r="N9" s="77">
        <f>+O8-N8</f>
        <v>0</v>
      </c>
      <c r="O9" s="82"/>
      <c r="P9" s="77">
        <f>+Q8-P8</f>
        <v>0</v>
      </c>
      <c r="Q9" s="78"/>
      <c r="R9" s="121">
        <f>+S8-R8</f>
        <v>0</v>
      </c>
      <c r="S9" s="82"/>
      <c r="T9" s="77">
        <f>+U8-T8</f>
        <v>0</v>
      </c>
      <c r="U9" s="82"/>
      <c r="V9" s="77">
        <f>+W8-V8</f>
        <v>0</v>
      </c>
      <c r="W9" s="82"/>
      <c r="X9" s="77">
        <f>+Y8-X8</f>
        <v>0</v>
      </c>
      <c r="Y9" s="82"/>
      <c r="Z9" s="77">
        <f>+AA8-Z8</f>
        <v>0</v>
      </c>
      <c r="AA9" s="82"/>
      <c r="AB9" s="77">
        <f>+AC8-AB8</f>
        <v>0</v>
      </c>
      <c r="AC9" s="82"/>
      <c r="AD9" s="77">
        <f>+AE8-AD8</f>
        <v>0</v>
      </c>
      <c r="AE9" s="78"/>
      <c r="AF9" s="121">
        <f>+AG8-AF8</f>
        <v>0</v>
      </c>
      <c r="AG9" s="82"/>
      <c r="AH9" s="77">
        <f>+AI8-AH8</f>
        <v>0</v>
      </c>
      <c r="AI9" s="82"/>
      <c r="AJ9" s="77">
        <f>+AK8-AJ8</f>
        <v>0</v>
      </c>
      <c r="AK9" s="82"/>
      <c r="AL9" s="77">
        <f>+AM8-AL8</f>
        <v>0</v>
      </c>
      <c r="AM9" s="82"/>
      <c r="AN9" s="77">
        <f>+AO8-AN8</f>
        <v>0</v>
      </c>
      <c r="AO9" s="82"/>
      <c r="AP9" s="77">
        <f>+AQ8-AP8</f>
        <v>0</v>
      </c>
      <c r="AQ9" s="82"/>
      <c r="AR9" s="77">
        <f>+AS8-AR8</f>
        <v>0</v>
      </c>
      <c r="AS9" s="78"/>
      <c r="AT9" s="121"/>
      <c r="AU9" s="82"/>
      <c r="AV9" s="77"/>
      <c r="AW9" s="82"/>
      <c r="AX9" s="77"/>
      <c r="AY9" s="82"/>
      <c r="AZ9" s="77"/>
      <c r="BA9" s="82"/>
      <c r="BB9" s="77"/>
      <c r="BC9" s="82"/>
      <c r="BD9" s="77"/>
      <c r="BE9" s="82"/>
      <c r="BF9" s="77"/>
      <c r="BG9" s="78"/>
    </row>
    <row r="10" spans="1:59" x14ac:dyDescent="0.3">
      <c r="A10" s="122" t="str">
        <f>+'Les effectifs'!B7</f>
        <v>Personne 4</v>
      </c>
      <c r="B10" s="123"/>
      <c r="C10" s="124"/>
      <c r="D10" s="20"/>
      <c r="E10" s="18"/>
      <c r="F10" s="17"/>
      <c r="G10" s="18"/>
      <c r="H10" s="17">
        <v>0.25</v>
      </c>
      <c r="I10" s="18">
        <v>0.54166666666666663</v>
      </c>
      <c r="J10" s="17">
        <v>0.25</v>
      </c>
      <c r="K10" s="18">
        <v>0.54166666666666663</v>
      </c>
      <c r="L10" s="17">
        <v>0.25</v>
      </c>
      <c r="M10" s="18">
        <v>0.54166666666666663</v>
      </c>
      <c r="N10" s="17">
        <v>0.25</v>
      </c>
      <c r="O10" s="18">
        <v>0.54166666666666663</v>
      </c>
      <c r="P10" s="17">
        <v>0.25</v>
      </c>
      <c r="Q10" s="21">
        <v>0.54166666666666663</v>
      </c>
      <c r="R10" s="20"/>
      <c r="S10" s="18"/>
      <c r="T10" s="17">
        <v>0.53125</v>
      </c>
      <c r="U10" s="18">
        <v>0.82291666666666663</v>
      </c>
      <c r="V10" s="17">
        <v>0.53125</v>
      </c>
      <c r="W10" s="18">
        <v>0.82291666666666663</v>
      </c>
      <c r="X10" s="17">
        <v>0.53125</v>
      </c>
      <c r="Y10" s="18">
        <v>0.82291666666666663</v>
      </c>
      <c r="Z10" s="17">
        <v>0.53125</v>
      </c>
      <c r="AA10" s="18">
        <v>0.82291666666666663</v>
      </c>
      <c r="AB10" s="17">
        <v>0.53125</v>
      </c>
      <c r="AC10" s="18">
        <v>0.82291666666666663</v>
      </c>
      <c r="AD10" s="17"/>
      <c r="AE10" s="21"/>
      <c r="AF10" s="20"/>
      <c r="AG10" s="18"/>
      <c r="AH10" s="17"/>
      <c r="AI10" s="18"/>
      <c r="AJ10" s="17">
        <v>0.25</v>
      </c>
      <c r="AK10" s="18">
        <v>0.54166666666666663</v>
      </c>
      <c r="AL10" s="17">
        <v>0.25</v>
      </c>
      <c r="AM10" s="18">
        <v>0.54166666666666663</v>
      </c>
      <c r="AN10" s="17">
        <v>0.25</v>
      </c>
      <c r="AO10" s="18">
        <v>0.54166666666666663</v>
      </c>
      <c r="AP10" s="17">
        <v>0.25</v>
      </c>
      <c r="AQ10" s="18">
        <v>0.54166666666666663</v>
      </c>
      <c r="AR10" s="17">
        <v>0.25</v>
      </c>
      <c r="AS10" s="21">
        <v>0.54166666666666663</v>
      </c>
      <c r="AT10" s="20"/>
      <c r="AU10" s="18"/>
      <c r="AV10" s="17">
        <v>0.53125</v>
      </c>
      <c r="AW10" s="18">
        <v>0.82291666666666663</v>
      </c>
      <c r="AX10" s="17">
        <v>0.53125</v>
      </c>
      <c r="AY10" s="18">
        <v>0.82291666666666663</v>
      </c>
      <c r="AZ10" s="17">
        <v>0.53125</v>
      </c>
      <c r="BA10" s="18">
        <v>0.82291666666666663</v>
      </c>
      <c r="BB10" s="17">
        <v>0.53125</v>
      </c>
      <c r="BC10" s="18">
        <v>0.82291666666666663</v>
      </c>
      <c r="BD10" s="17">
        <v>0.53125</v>
      </c>
      <c r="BE10" s="18">
        <v>0.82291666666666663</v>
      </c>
      <c r="BF10" s="17"/>
      <c r="BG10" s="21"/>
    </row>
    <row r="11" spans="1:59" ht="16.2" thickBot="1" x14ac:dyDescent="0.35">
      <c r="A11" s="125">
        <f>+IF(A10='Les effectifs'!B7,'Les effectifs'!L7,"")</f>
        <v>1.4583333333333333</v>
      </c>
      <c r="B11" s="126" t="e">
        <f>((#REF!-#REF!)+(#REF!-#REF!)+(#REF!-#REF!)+(#REF!-#REF!)+(#REF!-#REF!)+(#REF!-#REF!)+(#REF!-#REF!))</f>
        <v>#REF!</v>
      </c>
      <c r="C11" s="127"/>
      <c r="D11" s="120">
        <f>+E10-D10</f>
        <v>0</v>
      </c>
      <c r="E11" s="80"/>
      <c r="F11" s="79">
        <f>+G10-F10</f>
        <v>0</v>
      </c>
      <c r="G11" s="80"/>
      <c r="H11" s="79">
        <f>+I10-H10</f>
        <v>0.29166666666666663</v>
      </c>
      <c r="I11" s="80"/>
      <c r="J11" s="79">
        <f>+K10-J10</f>
        <v>0.29166666666666663</v>
      </c>
      <c r="K11" s="80"/>
      <c r="L11" s="79">
        <f>+M10-L10</f>
        <v>0.29166666666666663</v>
      </c>
      <c r="M11" s="80"/>
      <c r="N11" s="79">
        <f>+O10-N10</f>
        <v>0.29166666666666663</v>
      </c>
      <c r="O11" s="80"/>
      <c r="P11" s="79">
        <f>+Q10-P10</f>
        <v>0.29166666666666663</v>
      </c>
      <c r="Q11" s="81"/>
      <c r="R11" s="120">
        <f>+S10-R10</f>
        <v>0</v>
      </c>
      <c r="S11" s="80"/>
      <c r="T11" s="79">
        <f>+U10-T10</f>
        <v>0.29166666666666663</v>
      </c>
      <c r="U11" s="80"/>
      <c r="V11" s="79">
        <f>+W10-V10</f>
        <v>0.29166666666666663</v>
      </c>
      <c r="W11" s="80"/>
      <c r="X11" s="79">
        <f>+Y10-X10</f>
        <v>0.29166666666666663</v>
      </c>
      <c r="Y11" s="80"/>
      <c r="Z11" s="79">
        <f>+AA10-Z10</f>
        <v>0.29166666666666663</v>
      </c>
      <c r="AA11" s="80"/>
      <c r="AB11" s="79">
        <f>+AC10-AB10</f>
        <v>0.29166666666666663</v>
      </c>
      <c r="AC11" s="80"/>
      <c r="AD11" s="79">
        <f>+AE10-AD10</f>
        <v>0</v>
      </c>
      <c r="AE11" s="81"/>
      <c r="AF11" s="120">
        <f>+AG10-AF10</f>
        <v>0</v>
      </c>
      <c r="AG11" s="80"/>
      <c r="AH11" s="79">
        <f>+AI10-AH10</f>
        <v>0</v>
      </c>
      <c r="AI11" s="80"/>
      <c r="AJ11" s="79">
        <f>+AK10-AJ10</f>
        <v>0.29166666666666663</v>
      </c>
      <c r="AK11" s="80"/>
      <c r="AL11" s="79">
        <f>+AM10-AL10</f>
        <v>0.29166666666666663</v>
      </c>
      <c r="AM11" s="80"/>
      <c r="AN11" s="79">
        <f>+AO10-AN10</f>
        <v>0.29166666666666663</v>
      </c>
      <c r="AO11" s="80"/>
      <c r="AP11" s="79">
        <f>+AQ10-AP10</f>
        <v>0.29166666666666663</v>
      </c>
      <c r="AQ11" s="80"/>
      <c r="AR11" s="79">
        <f>+AS10-AR10</f>
        <v>0.29166666666666663</v>
      </c>
      <c r="AS11" s="81"/>
      <c r="AT11" s="120">
        <f>+AU10-AT10</f>
        <v>0</v>
      </c>
      <c r="AU11" s="80"/>
      <c r="AV11" s="79">
        <f>+AW10-AV10</f>
        <v>0.29166666666666663</v>
      </c>
      <c r="AW11" s="80"/>
      <c r="AX11" s="79">
        <f>+AY10-AX10</f>
        <v>0.29166666666666663</v>
      </c>
      <c r="AY11" s="80"/>
      <c r="AZ11" s="79">
        <f>+BA10-AZ10</f>
        <v>0.29166666666666663</v>
      </c>
      <c r="BA11" s="80"/>
      <c r="BB11" s="79">
        <f>+BC10-BB10</f>
        <v>0.29166666666666663</v>
      </c>
      <c r="BC11" s="80"/>
      <c r="BD11" s="79">
        <f>+BE10-BD10</f>
        <v>0.29166666666666663</v>
      </c>
      <c r="BE11" s="80"/>
      <c r="BF11" s="79">
        <f>+BG10-BF10</f>
        <v>0</v>
      </c>
      <c r="BG11" s="81"/>
    </row>
    <row r="12" spans="1:59" s="32" customFormat="1" x14ac:dyDescent="0.3">
      <c r="A12" s="130" t="str">
        <f>+'Les effectifs'!B8</f>
        <v>Personne 5</v>
      </c>
      <c r="B12" s="131"/>
      <c r="C12" s="132"/>
      <c r="D12" s="28"/>
      <c r="E12" s="29"/>
      <c r="F12" s="30">
        <v>0.53125</v>
      </c>
      <c r="G12" s="29">
        <v>0.82291666666666663</v>
      </c>
      <c r="H12" s="30"/>
      <c r="I12" s="29"/>
      <c r="J12" s="30">
        <v>0.53125</v>
      </c>
      <c r="K12" s="29">
        <v>0.82291666666666663</v>
      </c>
      <c r="L12" s="30">
        <v>0.53125</v>
      </c>
      <c r="M12" s="29">
        <v>0.82291666666666663</v>
      </c>
      <c r="N12" s="30">
        <v>0.53125</v>
      </c>
      <c r="O12" s="29">
        <v>0.82291666666666663</v>
      </c>
      <c r="P12" s="30"/>
      <c r="Q12" s="31"/>
      <c r="R12" s="28"/>
      <c r="S12" s="29"/>
      <c r="T12" s="30"/>
      <c r="U12" s="29"/>
      <c r="V12" s="30"/>
      <c r="W12" s="29"/>
      <c r="X12" s="30">
        <v>0.25</v>
      </c>
      <c r="Y12" s="29">
        <v>0.54166666666666663</v>
      </c>
      <c r="Z12" s="30">
        <v>0.25</v>
      </c>
      <c r="AA12" s="29">
        <v>0.54166666666666663</v>
      </c>
      <c r="AB12" s="30">
        <v>0.25</v>
      </c>
      <c r="AC12" s="29">
        <v>0.54166666666666663</v>
      </c>
      <c r="AD12" s="30">
        <v>0.25</v>
      </c>
      <c r="AE12" s="31">
        <v>0.54166666666666663</v>
      </c>
      <c r="AF12" s="28"/>
      <c r="AG12" s="29"/>
      <c r="AH12" s="37"/>
      <c r="AI12" s="36"/>
      <c r="AJ12" s="37"/>
      <c r="AK12" s="36"/>
      <c r="AL12" s="37"/>
      <c r="AM12" s="36"/>
      <c r="AN12" s="37"/>
      <c r="AO12" s="36"/>
      <c r="AP12" s="37"/>
      <c r="AQ12" s="36"/>
      <c r="AR12" s="37"/>
      <c r="AS12" s="38"/>
      <c r="AT12" s="28"/>
      <c r="AU12" s="29"/>
      <c r="AV12" s="30"/>
      <c r="AW12" s="29"/>
      <c r="AX12" s="30"/>
      <c r="AY12" s="29"/>
      <c r="AZ12" s="30">
        <v>0.25</v>
      </c>
      <c r="BA12" s="29">
        <v>0.54166666666666663</v>
      </c>
      <c r="BB12" s="30">
        <v>0.25</v>
      </c>
      <c r="BC12" s="29">
        <v>0.54166666666666663</v>
      </c>
      <c r="BD12" s="30">
        <v>0.25</v>
      </c>
      <c r="BE12" s="29">
        <v>0.54166666666666663</v>
      </c>
      <c r="BF12" s="30">
        <v>0.25</v>
      </c>
      <c r="BG12" s="31">
        <v>0.54166666666666663</v>
      </c>
    </row>
    <row r="13" spans="1:59" s="32" customFormat="1" ht="16.2" thickBot="1" x14ac:dyDescent="0.35">
      <c r="A13" s="133">
        <f>+IF(A12='Les effectifs'!B8,'Les effectifs'!L8,"")</f>
        <v>1.1666666666666667</v>
      </c>
      <c r="B13" s="134" t="e">
        <f>((#REF!-#REF!)+(#REF!-#REF!)+(#REF!-#REF!)+(#REF!-#REF!)+(#REF!-#REF!)+(#REF!-#REF!)+(#REF!-#REF!))</f>
        <v>#REF!</v>
      </c>
      <c r="C13" s="135"/>
      <c r="D13" s="121">
        <f>+E12-D12</f>
        <v>0</v>
      </c>
      <c r="E13" s="82"/>
      <c r="F13" s="77">
        <f>+G12-F12</f>
        <v>0.29166666666666663</v>
      </c>
      <c r="G13" s="82"/>
      <c r="H13" s="77">
        <f>+I12-H12</f>
        <v>0</v>
      </c>
      <c r="I13" s="82"/>
      <c r="J13" s="77">
        <f>+K12-J12</f>
        <v>0.29166666666666663</v>
      </c>
      <c r="K13" s="82"/>
      <c r="L13" s="77">
        <f>+M12-L12</f>
        <v>0.29166666666666663</v>
      </c>
      <c r="M13" s="82"/>
      <c r="N13" s="77">
        <f>+O12-N12</f>
        <v>0.29166666666666663</v>
      </c>
      <c r="O13" s="82"/>
      <c r="P13" s="77">
        <f>+Q12-P12</f>
        <v>0</v>
      </c>
      <c r="Q13" s="78"/>
      <c r="R13" s="121">
        <f>+S12-R12</f>
        <v>0</v>
      </c>
      <c r="S13" s="82"/>
      <c r="T13" s="77">
        <f>+U12-T12</f>
        <v>0</v>
      </c>
      <c r="U13" s="82"/>
      <c r="V13" s="77">
        <f>+W12-V12</f>
        <v>0</v>
      </c>
      <c r="W13" s="82"/>
      <c r="X13" s="77">
        <f>+Y12-X12</f>
        <v>0.29166666666666663</v>
      </c>
      <c r="Y13" s="82"/>
      <c r="Z13" s="77">
        <f>+AA12-Z12</f>
        <v>0.29166666666666663</v>
      </c>
      <c r="AA13" s="82"/>
      <c r="AB13" s="77">
        <f>+AC12-AB12</f>
        <v>0.29166666666666663</v>
      </c>
      <c r="AC13" s="82"/>
      <c r="AD13" s="77">
        <f>+AE12-AD12</f>
        <v>0.29166666666666663</v>
      </c>
      <c r="AE13" s="78"/>
      <c r="AF13" s="121">
        <f>+AG12-AF12</f>
        <v>0</v>
      </c>
      <c r="AG13" s="82"/>
      <c r="AH13" s="77">
        <f>+AI12-AH12</f>
        <v>0</v>
      </c>
      <c r="AI13" s="82"/>
      <c r="AJ13" s="77">
        <f>+AK12-AJ12</f>
        <v>0</v>
      </c>
      <c r="AK13" s="82"/>
      <c r="AL13" s="77">
        <f>+AM12-AL12</f>
        <v>0</v>
      </c>
      <c r="AM13" s="82"/>
      <c r="AN13" s="77">
        <f>+AO12-AN12</f>
        <v>0</v>
      </c>
      <c r="AO13" s="82"/>
      <c r="AP13" s="77">
        <f>+AQ12-AP12</f>
        <v>0</v>
      </c>
      <c r="AQ13" s="82"/>
      <c r="AR13" s="77">
        <f>+AS12-AR12</f>
        <v>0</v>
      </c>
      <c r="AS13" s="78"/>
      <c r="AT13" s="121">
        <f>+AU12-AT12</f>
        <v>0</v>
      </c>
      <c r="AU13" s="82"/>
      <c r="AV13" s="77">
        <f>+AW12-AV12</f>
        <v>0</v>
      </c>
      <c r="AW13" s="82"/>
      <c r="AX13" s="77">
        <f>+AY12-AX12</f>
        <v>0</v>
      </c>
      <c r="AY13" s="82"/>
      <c r="AZ13" s="77">
        <f>+BA12-AZ12</f>
        <v>0.29166666666666663</v>
      </c>
      <c r="BA13" s="82"/>
      <c r="BB13" s="77">
        <f>+BC12-BB12</f>
        <v>0.29166666666666663</v>
      </c>
      <c r="BC13" s="82"/>
      <c r="BD13" s="77">
        <f>+BE12-BD12</f>
        <v>0.29166666666666663</v>
      </c>
      <c r="BE13" s="82"/>
      <c r="BF13" s="77">
        <f>+BG12-BF12</f>
        <v>0.29166666666666663</v>
      </c>
      <c r="BG13" s="78"/>
    </row>
    <row r="14" spans="1:59" x14ac:dyDescent="0.3">
      <c r="A14" s="122" t="str">
        <f>+'Les effectifs'!B9</f>
        <v>Personne 6</v>
      </c>
      <c r="B14" s="123"/>
      <c r="C14" s="124"/>
      <c r="D14" s="20"/>
      <c r="E14" s="18"/>
      <c r="F14" s="17">
        <v>0.25</v>
      </c>
      <c r="G14" s="18">
        <v>0.54166666666666663</v>
      </c>
      <c r="H14" s="17">
        <v>0.25</v>
      </c>
      <c r="I14" s="18">
        <v>0.54166666666666663</v>
      </c>
      <c r="J14" s="33">
        <v>0.25</v>
      </c>
      <c r="K14" s="34">
        <v>0.54166666666666663</v>
      </c>
      <c r="L14" s="17">
        <v>0.25</v>
      </c>
      <c r="M14" s="18">
        <v>0.54166666666666663</v>
      </c>
      <c r="N14" s="33">
        <v>0.25</v>
      </c>
      <c r="O14" s="34">
        <v>0.54166666666666663</v>
      </c>
      <c r="P14" s="17"/>
      <c r="Q14" s="21"/>
      <c r="R14" s="20"/>
      <c r="S14" s="18"/>
      <c r="T14" s="17">
        <v>0.25</v>
      </c>
      <c r="U14" s="18">
        <v>0.54166666666666663</v>
      </c>
      <c r="V14" s="17">
        <v>0.25</v>
      </c>
      <c r="W14" s="18">
        <v>0.54166666666666663</v>
      </c>
      <c r="X14" s="33">
        <v>0.25</v>
      </c>
      <c r="Y14" s="34">
        <v>0.54166666666666663</v>
      </c>
      <c r="Z14" s="17">
        <v>0.25</v>
      </c>
      <c r="AA14" s="18">
        <v>0.54166666666666663</v>
      </c>
      <c r="AB14" s="17"/>
      <c r="AC14" s="18"/>
      <c r="AD14" s="33">
        <v>0.25</v>
      </c>
      <c r="AE14" s="35">
        <v>0.54166666666666663</v>
      </c>
      <c r="AF14" s="20"/>
      <c r="AG14" s="18"/>
      <c r="AH14" s="17">
        <v>0.25</v>
      </c>
      <c r="AI14" s="18">
        <v>0.54166666666666663</v>
      </c>
      <c r="AJ14" s="17">
        <v>0.25</v>
      </c>
      <c r="AK14" s="18">
        <v>0.54166666666666663</v>
      </c>
      <c r="AL14" s="33">
        <v>0.25</v>
      </c>
      <c r="AM14" s="34">
        <v>0.54166666666666663</v>
      </c>
      <c r="AN14" s="17">
        <v>0.25</v>
      </c>
      <c r="AO14" s="18">
        <v>0.54166666666666663</v>
      </c>
      <c r="AP14" s="33">
        <v>0.25</v>
      </c>
      <c r="AQ14" s="34">
        <v>0.54166666666666663</v>
      </c>
      <c r="AR14" s="17"/>
      <c r="AS14" s="21"/>
      <c r="AT14" s="20"/>
      <c r="AU14" s="18"/>
      <c r="AV14" s="17">
        <v>0.25</v>
      </c>
      <c r="AW14" s="18">
        <v>0.54166666666666663</v>
      </c>
      <c r="AX14" s="17">
        <v>0.25</v>
      </c>
      <c r="AY14" s="18">
        <v>0.54166666666666663</v>
      </c>
      <c r="AZ14" s="33">
        <v>0.25</v>
      </c>
      <c r="BA14" s="34">
        <v>0.54166666666666663</v>
      </c>
      <c r="BB14" s="17">
        <v>0.25</v>
      </c>
      <c r="BC14" s="18">
        <v>0.54166666666666663</v>
      </c>
      <c r="BD14" s="17"/>
      <c r="BE14" s="18"/>
      <c r="BF14" s="33">
        <v>0.25</v>
      </c>
      <c r="BG14" s="35">
        <v>0.54166666666666663</v>
      </c>
    </row>
    <row r="15" spans="1:59" ht="16.2" thickBot="1" x14ac:dyDescent="0.35">
      <c r="A15" s="125">
        <f>+IF(A14='Les effectifs'!B9,'Les effectifs'!L9,"")</f>
        <v>1.4583333333333333</v>
      </c>
      <c r="B15" s="126" t="e">
        <f>((#REF!-#REF!)+(#REF!-#REF!)+(#REF!-#REF!)+(#REF!-#REF!)+(#REF!-#REF!)+(#REF!-#REF!)+(#REF!-#REF!))</f>
        <v>#REF!</v>
      </c>
      <c r="C15" s="127"/>
      <c r="D15" s="120">
        <f>+E14-D14</f>
        <v>0</v>
      </c>
      <c r="E15" s="80"/>
      <c r="F15" s="79">
        <f>+G14-F14</f>
        <v>0.29166666666666663</v>
      </c>
      <c r="G15" s="80"/>
      <c r="H15" s="79">
        <f>+I14-H14</f>
        <v>0.29166666666666663</v>
      </c>
      <c r="I15" s="80"/>
      <c r="J15" s="79">
        <f>+K14-J14</f>
        <v>0.29166666666666663</v>
      </c>
      <c r="K15" s="80"/>
      <c r="L15" s="79">
        <f>+M14-L14</f>
        <v>0.29166666666666663</v>
      </c>
      <c r="M15" s="80"/>
      <c r="N15" s="79">
        <f>+O14-N14</f>
        <v>0.29166666666666663</v>
      </c>
      <c r="O15" s="80"/>
      <c r="P15" s="79">
        <f>+Q14-P14</f>
        <v>0</v>
      </c>
      <c r="Q15" s="81"/>
      <c r="R15" s="120">
        <f>+S14-R14</f>
        <v>0</v>
      </c>
      <c r="S15" s="80"/>
      <c r="T15" s="79">
        <f>+U14-T14</f>
        <v>0.29166666666666663</v>
      </c>
      <c r="U15" s="80"/>
      <c r="V15" s="79">
        <f>+W14-V14</f>
        <v>0.29166666666666663</v>
      </c>
      <c r="W15" s="80"/>
      <c r="X15" s="79">
        <f>+Y14-X14</f>
        <v>0.29166666666666663</v>
      </c>
      <c r="Y15" s="80"/>
      <c r="Z15" s="79">
        <f>+AA14-Z14</f>
        <v>0.29166666666666663</v>
      </c>
      <c r="AA15" s="80"/>
      <c r="AB15" s="79">
        <f>+AC14-AB14</f>
        <v>0</v>
      </c>
      <c r="AC15" s="80"/>
      <c r="AD15" s="79">
        <f>+AE14-AD14</f>
        <v>0.29166666666666663</v>
      </c>
      <c r="AE15" s="81"/>
      <c r="AF15" s="120">
        <f>+AG14-AF14</f>
        <v>0</v>
      </c>
      <c r="AG15" s="80"/>
      <c r="AH15" s="79">
        <f>+AI14-AH14</f>
        <v>0.29166666666666663</v>
      </c>
      <c r="AI15" s="80"/>
      <c r="AJ15" s="79">
        <f>+AK14-AJ14</f>
        <v>0.29166666666666663</v>
      </c>
      <c r="AK15" s="80"/>
      <c r="AL15" s="79">
        <f>+AM14-AL14</f>
        <v>0.29166666666666663</v>
      </c>
      <c r="AM15" s="80"/>
      <c r="AN15" s="79">
        <f>+AO14-AN14</f>
        <v>0.29166666666666663</v>
      </c>
      <c r="AO15" s="80"/>
      <c r="AP15" s="79">
        <f>+AQ14-AP14</f>
        <v>0.29166666666666663</v>
      </c>
      <c r="AQ15" s="80"/>
      <c r="AR15" s="79">
        <f>+AS14-AR14</f>
        <v>0</v>
      </c>
      <c r="AS15" s="81"/>
      <c r="AT15" s="120">
        <f>+AU14-AT14</f>
        <v>0</v>
      </c>
      <c r="AU15" s="80"/>
      <c r="AV15" s="79">
        <f>+AW14-AV14</f>
        <v>0.29166666666666663</v>
      </c>
      <c r="AW15" s="80"/>
      <c r="AX15" s="79">
        <f>+AY14-AX14</f>
        <v>0.29166666666666663</v>
      </c>
      <c r="AY15" s="80"/>
      <c r="AZ15" s="79">
        <f>+BA14-AZ14</f>
        <v>0.29166666666666663</v>
      </c>
      <c r="BA15" s="80"/>
      <c r="BB15" s="79">
        <f>+BC14-BB14</f>
        <v>0.29166666666666663</v>
      </c>
      <c r="BC15" s="80"/>
      <c r="BD15" s="79">
        <f>+BE14-BD14</f>
        <v>0</v>
      </c>
      <c r="BE15" s="80"/>
      <c r="BF15" s="79">
        <f>+BG14-BF14</f>
        <v>0.29166666666666663</v>
      </c>
      <c r="BG15" s="81"/>
    </row>
    <row r="16" spans="1:59" s="32" customFormat="1" x14ac:dyDescent="0.3">
      <c r="A16" s="130"/>
      <c r="B16" s="131"/>
      <c r="C16" s="132"/>
      <c r="D16" s="28"/>
      <c r="E16" s="29"/>
      <c r="F16" s="30"/>
      <c r="G16" s="29"/>
      <c r="H16" s="30"/>
      <c r="I16" s="29"/>
      <c r="J16" s="30"/>
      <c r="K16" s="29"/>
      <c r="L16" s="30"/>
      <c r="M16" s="29"/>
      <c r="N16" s="30"/>
      <c r="O16" s="29"/>
      <c r="P16" s="30"/>
      <c r="Q16" s="31"/>
      <c r="R16" s="28"/>
      <c r="S16" s="29"/>
      <c r="T16" s="30"/>
      <c r="U16" s="29"/>
      <c r="V16" s="30"/>
      <c r="W16" s="29"/>
      <c r="X16" s="30"/>
      <c r="Y16" s="29"/>
      <c r="Z16" s="30"/>
      <c r="AA16" s="29"/>
      <c r="AB16" s="30"/>
      <c r="AC16" s="29"/>
      <c r="AD16" s="30"/>
      <c r="AE16" s="31"/>
      <c r="AF16" s="28"/>
      <c r="AG16" s="29"/>
      <c r="AH16" s="30"/>
      <c r="AI16" s="29"/>
      <c r="AJ16" s="30"/>
      <c r="AK16" s="29"/>
      <c r="AL16" s="30"/>
      <c r="AM16" s="29"/>
      <c r="AN16" s="30"/>
      <c r="AO16" s="29"/>
      <c r="AP16" s="30"/>
      <c r="AQ16" s="29"/>
      <c r="AR16" s="30"/>
      <c r="AS16" s="31"/>
      <c r="AT16" s="28"/>
      <c r="AU16" s="29"/>
      <c r="AV16" s="30"/>
      <c r="AW16" s="29"/>
      <c r="AX16" s="30"/>
      <c r="AY16" s="29"/>
      <c r="AZ16" s="30"/>
      <c r="BA16" s="29"/>
      <c r="BB16" s="30"/>
      <c r="BC16" s="29"/>
      <c r="BD16" s="30"/>
      <c r="BE16" s="29"/>
      <c r="BF16" s="30"/>
      <c r="BG16" s="31"/>
    </row>
    <row r="17" spans="1:59" s="32" customFormat="1" ht="16.2" thickBot="1" x14ac:dyDescent="0.35">
      <c r="A17" s="133"/>
      <c r="B17" s="134"/>
      <c r="C17" s="135"/>
      <c r="D17" s="121"/>
      <c r="E17" s="82"/>
      <c r="F17" s="77"/>
      <c r="G17" s="82"/>
      <c r="H17" s="77"/>
      <c r="I17" s="82"/>
      <c r="J17" s="77"/>
      <c r="K17" s="82"/>
      <c r="L17" s="77"/>
      <c r="M17" s="82"/>
      <c r="N17" s="77"/>
      <c r="O17" s="82"/>
      <c r="P17" s="77"/>
      <c r="Q17" s="78"/>
      <c r="R17" s="121"/>
      <c r="S17" s="82"/>
      <c r="T17" s="77"/>
      <c r="U17" s="82"/>
      <c r="V17" s="77"/>
      <c r="W17" s="82"/>
      <c r="X17" s="77"/>
      <c r="Y17" s="82"/>
      <c r="Z17" s="77"/>
      <c r="AA17" s="82"/>
      <c r="AB17" s="77"/>
      <c r="AC17" s="82"/>
      <c r="AD17" s="77"/>
      <c r="AE17" s="78"/>
      <c r="AF17" s="121"/>
      <c r="AG17" s="82"/>
      <c r="AH17" s="77"/>
      <c r="AI17" s="82"/>
      <c r="AJ17" s="77"/>
      <c r="AK17" s="82"/>
      <c r="AL17" s="77"/>
      <c r="AM17" s="82"/>
      <c r="AN17" s="77"/>
      <c r="AO17" s="82"/>
      <c r="AP17" s="77"/>
      <c r="AQ17" s="82"/>
      <c r="AR17" s="77"/>
      <c r="AS17" s="78"/>
      <c r="AT17" s="121"/>
      <c r="AU17" s="82"/>
      <c r="AV17" s="77"/>
      <c r="AW17" s="82"/>
      <c r="AX17" s="77"/>
      <c r="AY17" s="82"/>
      <c r="AZ17" s="77"/>
      <c r="BA17" s="82"/>
      <c r="BB17" s="77"/>
      <c r="BC17" s="82"/>
      <c r="BD17" s="77"/>
      <c r="BE17" s="82"/>
      <c r="BF17" s="77"/>
      <c r="BG17" s="78"/>
    </row>
    <row r="18" spans="1:59" x14ac:dyDescent="0.3">
      <c r="A18" s="122"/>
      <c r="B18" s="123"/>
      <c r="C18" s="124"/>
      <c r="D18" s="20"/>
      <c r="E18" s="18"/>
      <c r="F18" s="17"/>
      <c r="G18" s="18"/>
      <c r="H18" s="17"/>
      <c r="I18" s="18"/>
      <c r="J18" s="17"/>
      <c r="K18" s="18"/>
      <c r="L18" s="17"/>
      <c r="M18" s="18"/>
      <c r="N18" s="17"/>
      <c r="O18" s="18"/>
      <c r="P18" s="17"/>
      <c r="Q18" s="21"/>
      <c r="R18" s="20"/>
      <c r="S18" s="18"/>
      <c r="T18" s="17"/>
      <c r="U18" s="18"/>
      <c r="V18" s="17"/>
      <c r="W18" s="18"/>
      <c r="X18" s="17"/>
      <c r="Y18" s="18"/>
      <c r="Z18" s="17"/>
      <c r="AA18" s="18"/>
      <c r="AB18" s="17"/>
      <c r="AC18" s="18"/>
      <c r="AD18" s="17"/>
      <c r="AE18" s="21"/>
      <c r="AF18" s="20"/>
      <c r="AG18" s="18"/>
      <c r="AH18" s="17"/>
      <c r="AI18" s="18"/>
      <c r="AJ18" s="17"/>
      <c r="AK18" s="18"/>
      <c r="AL18" s="17"/>
      <c r="AM18" s="18"/>
      <c r="AN18" s="17"/>
      <c r="AO18" s="18"/>
      <c r="AP18" s="17"/>
      <c r="AQ18" s="18"/>
      <c r="AR18" s="17"/>
      <c r="AS18" s="21"/>
      <c r="AT18" s="20"/>
      <c r="AU18" s="18"/>
      <c r="AV18" s="17"/>
      <c r="AW18" s="18"/>
      <c r="AX18" s="17"/>
      <c r="AY18" s="18"/>
      <c r="AZ18" s="17"/>
      <c r="BA18" s="18"/>
      <c r="BB18" s="17"/>
      <c r="BC18" s="18"/>
      <c r="BD18" s="17"/>
      <c r="BE18" s="18"/>
      <c r="BF18" s="17"/>
      <c r="BG18" s="21"/>
    </row>
    <row r="19" spans="1:59" ht="16.2" thickBot="1" x14ac:dyDescent="0.35">
      <c r="A19" s="125"/>
      <c r="B19" s="126"/>
      <c r="C19" s="127"/>
      <c r="D19" s="120"/>
      <c r="E19" s="80"/>
      <c r="F19" s="79"/>
      <c r="G19" s="80"/>
      <c r="H19" s="79"/>
      <c r="I19" s="80"/>
      <c r="J19" s="79"/>
      <c r="K19" s="80"/>
      <c r="L19" s="79"/>
      <c r="M19" s="80"/>
      <c r="N19" s="79"/>
      <c r="O19" s="80"/>
      <c r="P19" s="79"/>
      <c r="Q19" s="81"/>
      <c r="R19" s="120"/>
      <c r="S19" s="80"/>
      <c r="T19" s="79"/>
      <c r="U19" s="80"/>
      <c r="V19" s="79"/>
      <c r="W19" s="80"/>
      <c r="X19" s="79"/>
      <c r="Y19" s="80"/>
      <c r="Z19" s="79"/>
      <c r="AA19" s="80"/>
      <c r="AB19" s="79"/>
      <c r="AC19" s="80"/>
      <c r="AD19" s="79"/>
      <c r="AE19" s="81"/>
      <c r="AF19" s="120"/>
      <c r="AG19" s="80"/>
      <c r="AH19" s="79"/>
      <c r="AI19" s="80"/>
      <c r="AJ19" s="79"/>
      <c r="AK19" s="80"/>
      <c r="AL19" s="79"/>
      <c r="AM19" s="80"/>
      <c r="AN19" s="79"/>
      <c r="AO19" s="80"/>
      <c r="AP19" s="79"/>
      <c r="AQ19" s="80"/>
      <c r="AR19" s="79"/>
      <c r="AS19" s="81"/>
      <c r="AT19" s="120"/>
      <c r="AU19" s="80"/>
      <c r="AV19" s="79"/>
      <c r="AW19" s="80"/>
      <c r="AX19" s="79"/>
      <c r="AY19" s="80"/>
      <c r="AZ19" s="79"/>
      <c r="BA19" s="80"/>
      <c r="BB19" s="79"/>
      <c r="BC19" s="80"/>
      <c r="BD19" s="79"/>
      <c r="BE19" s="80"/>
      <c r="BF19" s="79"/>
      <c r="BG19" s="81"/>
    </row>
    <row r="20" spans="1:59" s="32" customFormat="1" x14ac:dyDescent="0.3">
      <c r="A20" s="130"/>
      <c r="B20" s="131"/>
      <c r="C20" s="132"/>
      <c r="D20" s="28"/>
      <c r="E20" s="29"/>
      <c r="F20" s="30"/>
      <c r="G20" s="29"/>
      <c r="H20" s="30"/>
      <c r="I20" s="29"/>
      <c r="J20" s="30"/>
      <c r="K20" s="29"/>
      <c r="L20" s="30"/>
      <c r="M20" s="29"/>
      <c r="N20" s="30"/>
      <c r="O20" s="29"/>
      <c r="P20" s="30"/>
      <c r="Q20" s="31"/>
      <c r="R20" s="28"/>
      <c r="S20" s="29"/>
      <c r="T20" s="30"/>
      <c r="U20" s="29"/>
      <c r="V20" s="30"/>
      <c r="W20" s="29"/>
      <c r="X20" s="30"/>
      <c r="Y20" s="29"/>
      <c r="Z20" s="30"/>
      <c r="AA20" s="29"/>
      <c r="AB20" s="30"/>
      <c r="AC20" s="29"/>
      <c r="AD20" s="30"/>
      <c r="AE20" s="31"/>
      <c r="AF20" s="28"/>
      <c r="AG20" s="29"/>
      <c r="AH20" s="30"/>
      <c r="AI20" s="29"/>
      <c r="AJ20" s="30"/>
      <c r="AK20" s="29"/>
      <c r="AL20" s="30"/>
      <c r="AM20" s="29"/>
      <c r="AN20" s="30"/>
      <c r="AO20" s="29"/>
      <c r="AP20" s="30"/>
      <c r="AQ20" s="29"/>
      <c r="AR20" s="30"/>
      <c r="AS20" s="31"/>
      <c r="AT20" s="28"/>
      <c r="AU20" s="29"/>
      <c r="AV20" s="30"/>
      <c r="AW20" s="29"/>
      <c r="AX20" s="30"/>
      <c r="AY20" s="29"/>
      <c r="AZ20" s="30"/>
      <c r="BA20" s="29"/>
      <c r="BB20" s="30"/>
      <c r="BC20" s="29"/>
      <c r="BD20" s="30"/>
      <c r="BE20" s="29"/>
      <c r="BF20" s="30"/>
      <c r="BG20" s="31"/>
    </row>
    <row r="21" spans="1:59" s="32" customFormat="1" ht="16.2" thickBot="1" x14ac:dyDescent="0.35">
      <c r="A21" s="133"/>
      <c r="B21" s="134"/>
      <c r="C21" s="135"/>
      <c r="D21" s="121"/>
      <c r="E21" s="82"/>
      <c r="F21" s="77"/>
      <c r="G21" s="82"/>
      <c r="H21" s="77"/>
      <c r="I21" s="82"/>
      <c r="J21" s="77"/>
      <c r="K21" s="82"/>
      <c r="L21" s="77"/>
      <c r="M21" s="82"/>
      <c r="N21" s="77"/>
      <c r="O21" s="82"/>
      <c r="P21" s="77"/>
      <c r="Q21" s="78"/>
      <c r="R21" s="121"/>
      <c r="S21" s="82"/>
      <c r="T21" s="77"/>
      <c r="U21" s="82"/>
      <c r="V21" s="77"/>
      <c r="W21" s="82"/>
      <c r="X21" s="77"/>
      <c r="Y21" s="82"/>
      <c r="Z21" s="77"/>
      <c r="AA21" s="82"/>
      <c r="AB21" s="77"/>
      <c r="AC21" s="82"/>
      <c r="AD21" s="77"/>
      <c r="AE21" s="78"/>
      <c r="AF21" s="121"/>
      <c r="AG21" s="82"/>
      <c r="AH21" s="77"/>
      <c r="AI21" s="82"/>
      <c r="AJ21" s="77"/>
      <c r="AK21" s="82"/>
      <c r="AL21" s="77"/>
      <c r="AM21" s="82"/>
      <c r="AN21" s="77"/>
      <c r="AO21" s="82"/>
      <c r="AP21" s="77"/>
      <c r="AQ21" s="82"/>
      <c r="AR21" s="77"/>
      <c r="AS21" s="78"/>
      <c r="AT21" s="121"/>
      <c r="AU21" s="82"/>
      <c r="AV21" s="77"/>
      <c r="AW21" s="82"/>
      <c r="AX21" s="77"/>
      <c r="AY21" s="82"/>
      <c r="AZ21" s="77"/>
      <c r="BA21" s="82"/>
      <c r="BB21" s="77"/>
      <c r="BC21" s="82"/>
      <c r="BD21" s="77"/>
      <c r="BE21" s="82"/>
      <c r="BF21" s="77"/>
      <c r="BG21" s="78"/>
    </row>
    <row r="22" spans="1:59" x14ac:dyDescent="0.3">
      <c r="A22" s="122"/>
      <c r="B22" s="123"/>
      <c r="C22" s="124"/>
      <c r="D22" s="20"/>
      <c r="E22" s="18"/>
      <c r="F22" s="17"/>
      <c r="G22" s="18"/>
      <c r="H22" s="17"/>
      <c r="I22" s="18"/>
      <c r="J22" s="17"/>
      <c r="K22" s="18"/>
      <c r="L22" s="17"/>
      <c r="M22" s="18"/>
      <c r="N22" s="17"/>
      <c r="O22" s="18"/>
      <c r="P22" s="17"/>
      <c r="Q22" s="21"/>
      <c r="R22" s="20"/>
      <c r="S22" s="18"/>
      <c r="T22" s="17"/>
      <c r="U22" s="18"/>
      <c r="V22" s="17"/>
      <c r="W22" s="18"/>
      <c r="X22" s="17"/>
      <c r="Y22" s="18"/>
      <c r="Z22" s="17"/>
      <c r="AA22" s="18"/>
      <c r="AB22" s="17"/>
      <c r="AC22" s="18"/>
      <c r="AD22" s="17"/>
      <c r="AE22" s="21"/>
      <c r="AF22" s="20"/>
      <c r="AG22" s="18"/>
      <c r="AH22" s="17"/>
      <c r="AI22" s="18"/>
      <c r="AJ22" s="17"/>
      <c r="AK22" s="18"/>
      <c r="AL22" s="17"/>
      <c r="AM22" s="18"/>
      <c r="AN22" s="17"/>
      <c r="AO22" s="18"/>
      <c r="AP22" s="17"/>
      <c r="AQ22" s="18"/>
      <c r="AR22" s="17"/>
      <c r="AS22" s="21"/>
      <c r="AT22" s="20"/>
      <c r="AU22" s="18"/>
      <c r="AV22" s="17"/>
      <c r="AW22" s="18"/>
      <c r="AX22" s="17"/>
      <c r="AY22" s="18"/>
      <c r="AZ22" s="17"/>
      <c r="BA22" s="18"/>
      <c r="BB22" s="17"/>
      <c r="BC22" s="18"/>
      <c r="BD22" s="17"/>
      <c r="BE22" s="18"/>
      <c r="BF22" s="17"/>
      <c r="BG22" s="21"/>
    </row>
    <row r="23" spans="1:59" ht="16.2" thickBot="1" x14ac:dyDescent="0.35">
      <c r="A23" s="125"/>
      <c r="B23" s="126"/>
      <c r="C23" s="127"/>
      <c r="D23" s="120"/>
      <c r="E23" s="80"/>
      <c r="F23" s="79"/>
      <c r="G23" s="80"/>
      <c r="H23" s="79"/>
      <c r="I23" s="80"/>
      <c r="J23" s="79"/>
      <c r="K23" s="80"/>
      <c r="L23" s="79"/>
      <c r="M23" s="80"/>
      <c r="N23" s="79"/>
      <c r="O23" s="80"/>
      <c r="P23" s="79"/>
      <c r="Q23" s="81"/>
      <c r="R23" s="120"/>
      <c r="S23" s="80"/>
      <c r="T23" s="79"/>
      <c r="U23" s="80"/>
      <c r="V23" s="79"/>
      <c r="W23" s="80"/>
      <c r="X23" s="79"/>
      <c r="Y23" s="80"/>
      <c r="Z23" s="79"/>
      <c r="AA23" s="80"/>
      <c r="AB23" s="79"/>
      <c r="AC23" s="80"/>
      <c r="AD23" s="79"/>
      <c r="AE23" s="81"/>
      <c r="AF23" s="120"/>
      <c r="AG23" s="80"/>
      <c r="AH23" s="79"/>
      <c r="AI23" s="80"/>
      <c r="AJ23" s="79"/>
      <c r="AK23" s="80"/>
      <c r="AL23" s="79"/>
      <c r="AM23" s="80"/>
      <c r="AN23" s="79"/>
      <c r="AO23" s="80"/>
      <c r="AP23" s="79"/>
      <c r="AQ23" s="80"/>
      <c r="AR23" s="79"/>
      <c r="AS23" s="81"/>
      <c r="AT23" s="120"/>
      <c r="AU23" s="80"/>
      <c r="AV23" s="79"/>
      <c r="AW23" s="80"/>
      <c r="AX23" s="79"/>
      <c r="AY23" s="80"/>
      <c r="AZ23" s="79"/>
      <c r="BA23" s="80"/>
      <c r="BB23" s="79"/>
      <c r="BC23" s="80"/>
      <c r="BD23" s="79"/>
      <c r="BE23" s="80"/>
      <c r="BF23" s="79"/>
      <c r="BG23" s="81"/>
    </row>
    <row r="24" spans="1:59" x14ac:dyDescent="0.3">
      <c r="A24" s="22"/>
      <c r="B24" s="22"/>
      <c r="C24" s="22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</row>
    <row r="25" spans="1:59" x14ac:dyDescent="0.3">
      <c r="A25" s="22"/>
      <c r="B25" s="22"/>
      <c r="C25" s="22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</row>
    <row r="26" spans="1:59" ht="16.2" thickBot="1" x14ac:dyDescent="0.35">
      <c r="A26" s="116" t="s">
        <v>33</v>
      </c>
      <c r="B26" s="116"/>
      <c r="C26" s="116"/>
    </row>
    <row r="27" spans="1:59" x14ac:dyDescent="0.3">
      <c r="D27" s="117">
        <v>5</v>
      </c>
      <c r="E27" s="118"/>
      <c r="F27" s="118"/>
      <c r="G27" s="119"/>
      <c r="H27" s="117">
        <v>6</v>
      </c>
      <c r="I27" s="118"/>
      <c r="J27" s="118"/>
      <c r="K27" s="119"/>
      <c r="L27" s="117">
        <f>+H27+1</f>
        <v>7</v>
      </c>
      <c r="M27" s="118"/>
      <c r="N27" s="118"/>
      <c r="O27" s="119"/>
      <c r="P27" s="117">
        <f>+L27+1</f>
        <v>8</v>
      </c>
      <c r="Q27" s="118"/>
      <c r="R27" s="118"/>
      <c r="S27" s="119"/>
    </row>
    <row r="28" spans="1:59" ht="32.4" customHeight="1" thickBot="1" x14ac:dyDescent="0.35">
      <c r="D28" s="110" t="s">
        <v>31</v>
      </c>
      <c r="E28" s="111"/>
      <c r="F28" s="111" t="s">
        <v>34</v>
      </c>
      <c r="G28" s="112"/>
      <c r="H28" s="110" t="s">
        <v>31</v>
      </c>
      <c r="I28" s="111"/>
      <c r="J28" s="111" t="s">
        <v>34</v>
      </c>
      <c r="K28" s="112"/>
      <c r="L28" s="110" t="s">
        <v>31</v>
      </c>
      <c r="M28" s="111"/>
      <c r="N28" s="111" t="s">
        <v>34</v>
      </c>
      <c r="O28" s="112"/>
      <c r="P28" s="110" t="s">
        <v>31</v>
      </c>
      <c r="Q28" s="111"/>
      <c r="R28" s="111" t="s">
        <v>34</v>
      </c>
      <c r="S28" s="112"/>
    </row>
    <row r="29" spans="1:59" x14ac:dyDescent="0.3">
      <c r="A29" s="113" t="str">
        <f>+'Les effectifs'!B4</f>
        <v>Personne 1</v>
      </c>
      <c r="B29" s="114"/>
      <c r="C29" s="115"/>
      <c r="D29" s="95">
        <f>SUMIF($1:$1,$D$27,5:5)</f>
        <v>1.375</v>
      </c>
      <c r="E29" s="96"/>
      <c r="F29" s="96" t="str">
        <f>IF(D29=0,"",IF($A$5&gt;D29,"-","")&amp;TEXT(ABS($A$5-D29),"[h]:mm"))</f>
        <v>-6:00</v>
      </c>
      <c r="G29" s="107"/>
      <c r="H29" s="95">
        <f>SUMIF($1:$1,$H$27,5:5)</f>
        <v>1.75</v>
      </c>
      <c r="I29" s="96"/>
      <c r="J29" s="96" t="str">
        <f>IF(H29=0,"",IF($A$5&gt;H29,"-","")&amp;TEXT(ABS($A$5-H29),"[h]:mm"))</f>
        <v>3:00</v>
      </c>
      <c r="K29" s="107"/>
      <c r="L29" s="95">
        <f>SUMIF($1:$1,$L$27,5:5)</f>
        <v>0</v>
      </c>
      <c r="M29" s="96"/>
      <c r="N29" s="96" t="str">
        <f>IF(L29=0,"",IF($A$5&gt;L29,"-","")&amp;TEXT(ABS($A$5-L29),"[h]:mm"))</f>
        <v/>
      </c>
      <c r="O29" s="107"/>
      <c r="P29" s="95">
        <f>SUMIF($1:$1,$P$27,5:5)</f>
        <v>0</v>
      </c>
      <c r="Q29" s="96"/>
      <c r="R29" s="96" t="str">
        <f>IF(P29=0,"",IF($A$5&gt;P29,"-","")&amp;TEXT(ABS($A$5-P29),"[h]:mm"))</f>
        <v/>
      </c>
      <c r="S29" s="107"/>
    </row>
    <row r="30" spans="1:59" x14ac:dyDescent="0.3">
      <c r="A30" s="92" t="str">
        <f>+'Les effectifs'!B5</f>
        <v>Personne 2</v>
      </c>
      <c r="B30" s="93"/>
      <c r="C30" s="94"/>
      <c r="D30" s="95">
        <f>SUMIF($1:$1,$D$27,7:7)</f>
        <v>0</v>
      </c>
      <c r="E30" s="96"/>
      <c r="F30" s="97" t="str">
        <f>IF(D30=0,"",IF($A$7&gt;D30,"-","")&amp;TEXT(ABS($A$7-D30),"[h]:mm"))</f>
        <v/>
      </c>
      <c r="G30" s="98"/>
      <c r="H30" s="95">
        <f>SUMIF($1:$1,$H$27,7:7)</f>
        <v>0</v>
      </c>
      <c r="I30" s="96"/>
      <c r="J30" s="97" t="str">
        <f>IF(H30=0,"",IF($A$7&gt;H30,"-","")&amp;TEXT(ABS($A$7-H30),"[h]:mm"))</f>
        <v/>
      </c>
      <c r="K30" s="98"/>
      <c r="L30" s="95">
        <f>SUMIF($1:$1,$L$27,7:7)</f>
        <v>0</v>
      </c>
      <c r="M30" s="96"/>
      <c r="N30" s="97" t="str">
        <f>IF(L30=0,"",IF($A$7&gt;L30,"-","")&amp;TEXT(ABS($A$7-L30),"[h]:mm"))</f>
        <v/>
      </c>
      <c r="O30" s="98"/>
      <c r="P30" s="95">
        <f>SUMIF($1:$1,$P$27,7:7)</f>
        <v>0</v>
      </c>
      <c r="Q30" s="96"/>
      <c r="R30" s="97" t="str">
        <f>IF(P30=0,"",IF($A$7&gt;P30,"-","")&amp;TEXT(ABS($A$7-P30),"[h]:mm"))</f>
        <v/>
      </c>
      <c r="S30" s="98"/>
    </row>
    <row r="31" spans="1:59" x14ac:dyDescent="0.3">
      <c r="A31" s="92" t="str">
        <f>+'Les effectifs'!B6</f>
        <v>Personne 3</v>
      </c>
      <c r="B31" s="93"/>
      <c r="C31" s="94"/>
      <c r="D31" s="95">
        <f>SUMIF($1:$1,$D$27,9:9)</f>
        <v>0</v>
      </c>
      <c r="E31" s="96"/>
      <c r="F31" s="97" t="str">
        <f>IF(D31=0,"",IF($A$9&gt;D31,"-","")&amp;TEXT(ABS($A$9-D31),"[h]:mm"))</f>
        <v/>
      </c>
      <c r="G31" s="98"/>
      <c r="H31" s="95">
        <f>SUMIF($1:$1,$H$27,9:9)</f>
        <v>0</v>
      </c>
      <c r="I31" s="96"/>
      <c r="J31" s="97" t="str">
        <f>IF(H31=0,"",IF($A$9&gt;H31,"-","")&amp;TEXT(ABS($A$9-H31),"[h]:mm"))</f>
        <v/>
      </c>
      <c r="K31" s="98"/>
      <c r="L31" s="95">
        <f>SUMIF($1:$1,$L$27,9:9)</f>
        <v>0</v>
      </c>
      <c r="M31" s="96"/>
      <c r="N31" s="97" t="str">
        <f>IF(L31=0,"",IF($A$9&gt;L31,"-","")&amp;TEXT(ABS($A$9-L31),"[h]:mm"))</f>
        <v/>
      </c>
      <c r="O31" s="98"/>
      <c r="P31" s="95">
        <f>SUMIF($1:$1,$P$27,9:9)</f>
        <v>0</v>
      </c>
      <c r="Q31" s="96"/>
      <c r="R31" s="97" t="str">
        <f>IF(P31=0,"",IF($A$9&gt;P31,"-","")&amp;TEXT(ABS($A$9-P31),"[h]:mm"))</f>
        <v/>
      </c>
      <c r="S31" s="98"/>
    </row>
    <row r="32" spans="1:59" x14ac:dyDescent="0.3">
      <c r="A32" s="92" t="str">
        <f>+'Les effectifs'!B7</f>
        <v>Personne 4</v>
      </c>
      <c r="B32" s="93"/>
      <c r="C32" s="94"/>
      <c r="D32" s="95">
        <f>SUMIF($1:$1,$D$27,11:11)</f>
        <v>1.458333333333333</v>
      </c>
      <c r="E32" s="96"/>
      <c r="F32" s="97" t="str">
        <f>IF(D32=0,"",IF($A$11&gt;D32,"-","")&amp;TEXT(ABS($A$11-D32),"[h]:mm"))</f>
        <v>0:00</v>
      </c>
      <c r="G32" s="98"/>
      <c r="H32" s="95">
        <f>SUMIF($1:$1,$H$27,11:11)</f>
        <v>1.458333333333333</v>
      </c>
      <c r="I32" s="96"/>
      <c r="J32" s="97" t="str">
        <f>IF(H32=0,"",IF($A$11&gt;H32,"-","")&amp;TEXT(ABS($A$11-H32),"[h]:mm"))</f>
        <v>0:00</v>
      </c>
      <c r="K32" s="98"/>
      <c r="L32" s="95">
        <f>SUMIF($1:$1,$L$27,11:11)</f>
        <v>1.458333333333333</v>
      </c>
      <c r="M32" s="96"/>
      <c r="N32" s="97" t="str">
        <f>IF(L32=0,"",IF($A$11&gt;L32,"-","")&amp;TEXT(ABS($A$11-L32),"[h]:mm"))</f>
        <v>0:00</v>
      </c>
      <c r="O32" s="98"/>
      <c r="P32" s="95">
        <f>SUMIF($1:$1,$P$27,11:11)</f>
        <v>1.458333333333333</v>
      </c>
      <c r="Q32" s="96"/>
      <c r="R32" s="97" t="str">
        <f>IF(P32=0,"",IF($A$11&gt;P32,"-","")&amp;TEXT(ABS($A$11-P32),"[h]:mm"))</f>
        <v>0:00</v>
      </c>
      <c r="S32" s="98"/>
    </row>
    <row r="33" spans="1:19" x14ac:dyDescent="0.3">
      <c r="A33" s="92" t="str">
        <f>+'Les effectifs'!B8</f>
        <v>Personne 5</v>
      </c>
      <c r="B33" s="93"/>
      <c r="C33" s="94"/>
      <c r="D33" s="95">
        <f>SUMIF($1:$1,$D$27,13:13)</f>
        <v>1.1666666666666665</v>
      </c>
      <c r="E33" s="96"/>
      <c r="F33" s="97" t="str">
        <f>IF(D33=0,"",IF($A$13&gt;D33,"-","")&amp;TEXT(ABS($A$13-D33),"[h]:mm"))</f>
        <v>0:00</v>
      </c>
      <c r="G33" s="98"/>
      <c r="H33" s="95">
        <f>SUMIF($1:$1,$H$27,13:13)</f>
        <v>1.1666666666666665</v>
      </c>
      <c r="I33" s="96"/>
      <c r="J33" s="97" t="str">
        <f>IF(H33=0,"",IF($A$13&gt;H33,"-","")&amp;TEXT(ABS($A$13-H33),"[h]:mm"))</f>
        <v>0:00</v>
      </c>
      <c r="K33" s="98"/>
      <c r="L33" s="95">
        <f>SUMIF($1:$1,$L$27,13:13)</f>
        <v>0</v>
      </c>
      <c r="M33" s="96"/>
      <c r="N33" s="97" t="str">
        <f>IF(L33=0,"",IF($A$13&gt;L33,"-","")&amp;TEXT(ABS($A$13-L33),"[h]:mm"))</f>
        <v/>
      </c>
      <c r="O33" s="98"/>
      <c r="P33" s="105">
        <f>SUMIF($1:$1,$P$27,13:13)</f>
        <v>1.1666666666666665</v>
      </c>
      <c r="Q33" s="106"/>
      <c r="R33" s="97" t="str">
        <f>IF(P33=0,"",IF($A$13&gt;P33,"-","")&amp;TEXT(ABS($A$13-P33),"[h]:mm"))</f>
        <v>0:00</v>
      </c>
      <c r="S33" s="98"/>
    </row>
    <row r="34" spans="1:19" x14ac:dyDescent="0.3">
      <c r="A34" s="92" t="str">
        <f>+'Les effectifs'!B9</f>
        <v>Personne 6</v>
      </c>
      <c r="B34" s="93"/>
      <c r="C34" s="94"/>
      <c r="D34" s="95">
        <f>SUMIF($1:$1,$D$27,15:15)</f>
        <v>1.458333333333333</v>
      </c>
      <c r="E34" s="96"/>
      <c r="F34" s="97" t="str">
        <f>IF(D34=0,"",IF($A$15&gt;D34,"-","")&amp;TEXT(ABS($A$15-D34),"[h]:mm"))</f>
        <v>0:00</v>
      </c>
      <c r="G34" s="98"/>
      <c r="H34" s="95">
        <f>SUMIF($1:$1,$H$27,15:15)</f>
        <v>1.458333333333333</v>
      </c>
      <c r="I34" s="96"/>
      <c r="J34" s="97" t="str">
        <f>IF(H34=0,"",IF($A$15&gt;H34,"-","")&amp;TEXT(ABS($A$15-H34),"[h]:mm"))</f>
        <v>0:00</v>
      </c>
      <c r="K34" s="98"/>
      <c r="L34" s="95">
        <f>SUMIF($1:$1,$L$27,15:15)</f>
        <v>1.458333333333333</v>
      </c>
      <c r="M34" s="96"/>
      <c r="N34" s="97" t="str">
        <f>IF(L34=0,"",IF($A$15&gt;L34,"-","")&amp;TEXT(ABS($A$15-L34),"[h]:mm"))</f>
        <v>0:00</v>
      </c>
      <c r="O34" s="98"/>
      <c r="P34" s="95">
        <f>SUMIF($1:$1,$P$27,15:15)</f>
        <v>1.458333333333333</v>
      </c>
      <c r="Q34" s="96"/>
      <c r="R34" s="97" t="str">
        <f>IF(P34=0,"",IF($A$15&gt;P34,"-","")&amp;TEXT(ABS($A$15-P34),"[h]:mm"))</f>
        <v>0:00</v>
      </c>
      <c r="S34" s="98"/>
    </row>
    <row r="35" spans="1:19" x14ac:dyDescent="0.3">
      <c r="A35" s="92" t="str">
        <f>+'Les effectifs'!B10</f>
        <v>Personne 7</v>
      </c>
      <c r="B35" s="93"/>
      <c r="C35" s="94"/>
      <c r="D35" s="95">
        <f>SUMIF($1:$1,$D$27,17:17)</f>
        <v>0</v>
      </c>
      <c r="E35" s="96"/>
      <c r="F35" s="97" t="str">
        <f>IF(D35=0,"",IF($A$17&gt;D35,"-","")&amp;TEXT(ABS($A$17-D35),"[h]:mm"))</f>
        <v/>
      </c>
      <c r="G35" s="98"/>
      <c r="H35" s="95">
        <f>SUMIF($1:$1,$H$27,17:17)</f>
        <v>0</v>
      </c>
      <c r="I35" s="96"/>
      <c r="J35" s="97" t="str">
        <f>IF(H35=0,"",IF($A$17&gt;H35,"-","")&amp;TEXT(ABS($A$17-H35),"[h]:mm"))</f>
        <v/>
      </c>
      <c r="K35" s="98"/>
      <c r="L35" s="95">
        <f>SUMIF($1:$1,$L$27,17:17)</f>
        <v>0</v>
      </c>
      <c r="M35" s="96"/>
      <c r="N35" s="97" t="str">
        <f>IF(L35=0,"",IF($A$17&gt;L35,"-","")&amp;TEXT(ABS($A$17-L35),"[h]:mm"))</f>
        <v/>
      </c>
      <c r="O35" s="98"/>
      <c r="P35" s="95">
        <f>SUMIF($1:$1,$P$27,17:17)</f>
        <v>0</v>
      </c>
      <c r="Q35" s="96"/>
      <c r="R35" s="97" t="str">
        <f>IF(P35=0,"",IF($A$17&gt;P35,"-","")&amp;TEXT(ABS($A$17-P35),"[h]:mm"))</f>
        <v/>
      </c>
      <c r="S35" s="98"/>
    </row>
    <row r="36" spans="1:19" x14ac:dyDescent="0.3">
      <c r="A36" s="92" t="str">
        <f>+'Les effectifs'!B11</f>
        <v>Personne 8</v>
      </c>
      <c r="B36" s="93"/>
      <c r="C36" s="94"/>
      <c r="D36" s="95">
        <f>SUMIF($1:$1,$D$27,19:19)</f>
        <v>0</v>
      </c>
      <c r="E36" s="96"/>
      <c r="F36" s="97" t="str">
        <f>IF(D36=0,"",IF($A$19&gt;D36,"-","")&amp;TEXT(ABS($A$19-D36),"[h]:mm"))</f>
        <v/>
      </c>
      <c r="G36" s="98"/>
      <c r="H36" s="95">
        <f>SUMIF($1:$1,$H$27,19:19)</f>
        <v>0</v>
      </c>
      <c r="I36" s="96"/>
      <c r="J36" s="97" t="str">
        <f>IF(H36=0,"",IF($A$19&gt;H36,"-","")&amp;TEXT(ABS($A$19-H36),"[h]:mm"))</f>
        <v/>
      </c>
      <c r="K36" s="98"/>
      <c r="L36" s="95">
        <f>SUMIF($1:$1,$L$27,19:19)</f>
        <v>0</v>
      </c>
      <c r="M36" s="96"/>
      <c r="N36" s="97" t="str">
        <f>IF(L36=0,"",IF($A$19&gt;L36,"-","")&amp;TEXT(ABS($A$19-L36),"[h]:mm"))</f>
        <v/>
      </c>
      <c r="O36" s="98"/>
      <c r="P36" s="95">
        <f>SUMIF($1:$1,$P$27,19:19)</f>
        <v>0</v>
      </c>
      <c r="Q36" s="96"/>
      <c r="R36" s="97" t="str">
        <f>IF(P36=0,"",IF($A$19&gt;P36,"-","")&amp;TEXT(ABS($A$19-P36),"[h]:mm"))</f>
        <v/>
      </c>
      <c r="S36" s="98"/>
    </row>
    <row r="37" spans="1:19" x14ac:dyDescent="0.3">
      <c r="A37" s="92" t="str">
        <f>+'Les effectifs'!B12</f>
        <v>Personne 9</v>
      </c>
      <c r="B37" s="93"/>
      <c r="C37" s="94"/>
      <c r="D37" s="95">
        <f>SUMIF($1:$1,$D$27,21:21)</f>
        <v>0</v>
      </c>
      <c r="E37" s="96"/>
      <c r="F37" s="97" t="str">
        <f>IF(D37=0,"",IF($A$21&gt;D37,"-","")&amp;TEXT(ABS($A$21-D37),"[h]:mm"))</f>
        <v/>
      </c>
      <c r="G37" s="98"/>
      <c r="H37" s="95">
        <f>SUMIF($1:$1,$H$27,21:21)</f>
        <v>0</v>
      </c>
      <c r="I37" s="96"/>
      <c r="J37" s="97" t="str">
        <f>IF(H37=0,"",IF($A$21&gt;H37,"-","")&amp;TEXT(ABS($A$21-H37),"[h]:mm"))</f>
        <v/>
      </c>
      <c r="K37" s="98"/>
      <c r="L37" s="95">
        <f>SUMIF($1:$1,$L$27,21:21)</f>
        <v>0</v>
      </c>
      <c r="M37" s="96"/>
      <c r="N37" s="97" t="str">
        <f>IF(L37=0,"",IF($A$21&gt;L37,"-","")&amp;TEXT(ABS($A$21-L37),"[h]:mm"))</f>
        <v/>
      </c>
      <c r="O37" s="98"/>
      <c r="P37" s="95">
        <f>SUMIF($1:$1,$P$27,21:21)</f>
        <v>0</v>
      </c>
      <c r="Q37" s="96"/>
      <c r="R37" s="97" t="str">
        <f>IF(P37=0,"",IF($A$21&gt;P37,"-","")&amp;TEXT(ABS($A$21-P37),"[h]:mm"))</f>
        <v/>
      </c>
      <c r="S37" s="98"/>
    </row>
    <row r="38" spans="1:19" ht="16.2" thickBot="1" x14ac:dyDescent="0.35">
      <c r="A38" s="87" t="str">
        <f>+'Les effectifs'!B13</f>
        <v>Personne 10</v>
      </c>
      <c r="B38" s="88"/>
      <c r="C38" s="89"/>
      <c r="D38" s="103">
        <f>SUMIF($1:$1,$D$27,23:23)</f>
        <v>0</v>
      </c>
      <c r="E38" s="104"/>
      <c r="F38" s="90" t="str">
        <f>IF(D38=0,"",IF($A$23&gt;D38,"-","")&amp;TEXT(ABS($A$23-D38),"[h]:mm"))</f>
        <v/>
      </c>
      <c r="G38" s="91"/>
      <c r="H38" s="103">
        <f>SUMIF($1:$1,$H$27,23:23)</f>
        <v>0</v>
      </c>
      <c r="I38" s="104"/>
      <c r="J38" s="90" t="str">
        <f>IF(H38=0,"",IF($A$23&gt;H38,"-","")&amp;TEXT(ABS($A$23-H38),"[h]:mm"))</f>
        <v/>
      </c>
      <c r="K38" s="91"/>
      <c r="L38" s="103">
        <f>SUMIF($1:$1,$L$27,23:23)</f>
        <v>0</v>
      </c>
      <c r="M38" s="104"/>
      <c r="N38" s="90" t="str">
        <f>IF(L38=0,"",IF($A$23&gt;L38,"-","")&amp;TEXT(ABS($A$23-L38),"[h]:mm"))</f>
        <v/>
      </c>
      <c r="O38" s="91"/>
      <c r="P38" s="103">
        <f>SUMIF($1:$1,$P$27,23:23)</f>
        <v>0</v>
      </c>
      <c r="Q38" s="104"/>
      <c r="R38" s="90" t="str">
        <f>IF(P38=0,"",IF($A$23&gt;P38,"-","")&amp;TEXT(ABS($A$23-P38),"[h]:mm"))</f>
        <v/>
      </c>
      <c r="S38" s="91"/>
    </row>
    <row r="39" spans="1:19" ht="16.2" thickBot="1" x14ac:dyDescent="0.35"/>
    <row r="40" spans="1:19" ht="16.2" thickBot="1" x14ac:dyDescent="0.35">
      <c r="A40" s="83" t="s">
        <v>36</v>
      </c>
      <c r="B40" s="84"/>
    </row>
    <row r="41" spans="1:19" ht="16.2" thickBot="1" x14ac:dyDescent="0.35"/>
    <row r="42" spans="1:19" ht="16.2" thickBot="1" x14ac:dyDescent="0.35">
      <c r="A42" s="85" t="s">
        <v>29</v>
      </c>
      <c r="B42" s="86"/>
    </row>
    <row r="43" spans="1:19" ht="16.2" thickBot="1" x14ac:dyDescent="0.35"/>
    <row r="44" spans="1:19" ht="16.2" thickBot="1" x14ac:dyDescent="0.35">
      <c r="A44" s="75" t="s">
        <v>26</v>
      </c>
      <c r="B44" s="76"/>
    </row>
  </sheetData>
  <mergeCells count="467">
    <mergeCell ref="T1:U1"/>
    <mergeCell ref="V1:W1"/>
    <mergeCell ref="X1:Y1"/>
    <mergeCell ref="A1:B1"/>
    <mergeCell ref="D1:E1"/>
    <mergeCell ref="F1:G1"/>
    <mergeCell ref="H1:I1"/>
    <mergeCell ref="J1:K1"/>
    <mergeCell ref="L1:M1"/>
    <mergeCell ref="D2:Q2"/>
    <mergeCell ref="R2:AE2"/>
    <mergeCell ref="AF2:AS2"/>
    <mergeCell ref="AT2:BG2"/>
    <mergeCell ref="AX1:AY1"/>
    <mergeCell ref="AZ1:BA1"/>
    <mergeCell ref="BB1:BC1"/>
    <mergeCell ref="BD1:BE1"/>
    <mergeCell ref="BF1:BG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N1:O1"/>
    <mergeCell ref="P1:Q1"/>
    <mergeCell ref="R1:S1"/>
    <mergeCell ref="AF3:AG3"/>
    <mergeCell ref="J3:K3"/>
    <mergeCell ref="L3:M3"/>
    <mergeCell ref="N3:O3"/>
    <mergeCell ref="P3:Q3"/>
    <mergeCell ref="R3:S3"/>
    <mergeCell ref="T3:U3"/>
    <mergeCell ref="D3:E3"/>
    <mergeCell ref="F3:G3"/>
    <mergeCell ref="H3:I3"/>
    <mergeCell ref="BF3:BG3"/>
    <mergeCell ref="A4:C4"/>
    <mergeCell ref="A5:C5"/>
    <mergeCell ref="D5:E5"/>
    <mergeCell ref="F5:G5"/>
    <mergeCell ref="H5:I5"/>
    <mergeCell ref="J5:K5"/>
    <mergeCell ref="AT3:AU3"/>
    <mergeCell ref="AV3:AW3"/>
    <mergeCell ref="AX3:AY3"/>
    <mergeCell ref="AZ3:BA3"/>
    <mergeCell ref="BB3:BC3"/>
    <mergeCell ref="BD3:BE3"/>
    <mergeCell ref="AH3:AI3"/>
    <mergeCell ref="AJ3:AK3"/>
    <mergeCell ref="AL3:AM3"/>
    <mergeCell ref="AN3:AO3"/>
    <mergeCell ref="AP3:AQ3"/>
    <mergeCell ref="AR3:AS3"/>
    <mergeCell ref="V3:W3"/>
    <mergeCell ref="X3:Y3"/>
    <mergeCell ref="Z3:AA3"/>
    <mergeCell ref="AB3:AC3"/>
    <mergeCell ref="AD3:AE3"/>
    <mergeCell ref="X5:Y5"/>
    <mergeCell ref="Z5:AA5"/>
    <mergeCell ref="AB5:AC5"/>
    <mergeCell ref="AD5:AE5"/>
    <mergeCell ref="AF5:AG5"/>
    <mergeCell ref="AH5:AI5"/>
    <mergeCell ref="L5:M5"/>
    <mergeCell ref="N5:O5"/>
    <mergeCell ref="P5:Q5"/>
    <mergeCell ref="R5:S5"/>
    <mergeCell ref="T5:U5"/>
    <mergeCell ref="V5:W5"/>
    <mergeCell ref="AV5:AW5"/>
    <mergeCell ref="AX5:AY5"/>
    <mergeCell ref="AZ5:BA5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B7:AC7"/>
    <mergeCell ref="F7:G7"/>
    <mergeCell ref="H7:I7"/>
    <mergeCell ref="J7:K7"/>
    <mergeCell ref="L7:M7"/>
    <mergeCell ref="N7:O7"/>
    <mergeCell ref="P7:Q7"/>
    <mergeCell ref="A6:C6"/>
    <mergeCell ref="A7:C7"/>
    <mergeCell ref="D7:E7"/>
    <mergeCell ref="BB7:BC7"/>
    <mergeCell ref="BD7:BE7"/>
    <mergeCell ref="BF7:BG7"/>
    <mergeCell ref="A8:C8"/>
    <mergeCell ref="A9:C9"/>
    <mergeCell ref="D9:E9"/>
    <mergeCell ref="F9:G9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A10:C10"/>
    <mergeCell ref="A11:C11"/>
    <mergeCell ref="F11:G11"/>
    <mergeCell ref="H11:I11"/>
    <mergeCell ref="D11:E11"/>
    <mergeCell ref="AR9:AS9"/>
    <mergeCell ref="AT9:AU9"/>
    <mergeCell ref="AV9:AW9"/>
    <mergeCell ref="AX9:AY9"/>
    <mergeCell ref="AF9:AG9"/>
    <mergeCell ref="AH9:AI9"/>
    <mergeCell ref="AJ9:AK9"/>
    <mergeCell ref="AL9:AM9"/>
    <mergeCell ref="AN9:AO9"/>
    <mergeCell ref="AP9:AQ9"/>
    <mergeCell ref="T9:U9"/>
    <mergeCell ref="V9:W9"/>
    <mergeCell ref="X9:Y9"/>
    <mergeCell ref="Z9:AA9"/>
    <mergeCell ref="AB9:AC9"/>
    <mergeCell ref="AD9:AE9"/>
    <mergeCell ref="H9:I9"/>
    <mergeCell ref="J9:K9"/>
    <mergeCell ref="L9:M9"/>
    <mergeCell ref="AF11:AG11"/>
    <mergeCell ref="J11:K11"/>
    <mergeCell ref="L11:M11"/>
    <mergeCell ref="N11:O11"/>
    <mergeCell ref="P11:Q11"/>
    <mergeCell ref="R11:S11"/>
    <mergeCell ref="T11:U11"/>
    <mergeCell ref="BD9:BE9"/>
    <mergeCell ref="BF9:BG9"/>
    <mergeCell ref="AZ9:BA9"/>
    <mergeCell ref="BB9:BC9"/>
    <mergeCell ref="N9:O9"/>
    <mergeCell ref="P9:Q9"/>
    <mergeCell ref="R9:S9"/>
    <mergeCell ref="BF11:BG11"/>
    <mergeCell ref="AZ11:BA11"/>
    <mergeCell ref="BB11:BC11"/>
    <mergeCell ref="BD11:BE11"/>
    <mergeCell ref="A12:C12"/>
    <mergeCell ref="A13:C13"/>
    <mergeCell ref="F13:G13"/>
    <mergeCell ref="H13:I13"/>
    <mergeCell ref="D13:E13"/>
    <mergeCell ref="J13:K13"/>
    <mergeCell ref="AT11:AU11"/>
    <mergeCell ref="AV11:AW11"/>
    <mergeCell ref="AX11:AY11"/>
    <mergeCell ref="AH11:AI11"/>
    <mergeCell ref="AJ11:AK11"/>
    <mergeCell ref="AL11:AM11"/>
    <mergeCell ref="AN11:AO11"/>
    <mergeCell ref="AP11:AQ11"/>
    <mergeCell ref="AR11:AS11"/>
    <mergeCell ref="V11:W11"/>
    <mergeCell ref="X11:Y11"/>
    <mergeCell ref="Z11:AA11"/>
    <mergeCell ref="AB11:AC11"/>
    <mergeCell ref="AD11:AE11"/>
    <mergeCell ref="X13:Y13"/>
    <mergeCell ref="Z13:AA13"/>
    <mergeCell ref="AB13:AC13"/>
    <mergeCell ref="AD13:AE13"/>
    <mergeCell ref="AF13:AG13"/>
    <mergeCell ref="AH13:AI13"/>
    <mergeCell ref="L13:M13"/>
    <mergeCell ref="N13:O13"/>
    <mergeCell ref="P13:Q13"/>
    <mergeCell ref="R13:S13"/>
    <mergeCell ref="T13:U13"/>
    <mergeCell ref="V13:W13"/>
    <mergeCell ref="AV13:AW13"/>
    <mergeCell ref="AX13:AY13"/>
    <mergeCell ref="AZ13:BA13"/>
    <mergeCell ref="BB13:BC13"/>
    <mergeCell ref="BD13:BE13"/>
    <mergeCell ref="BF13:BG13"/>
    <mergeCell ref="AJ13:AK13"/>
    <mergeCell ref="AL13:AM13"/>
    <mergeCell ref="AN13:AO13"/>
    <mergeCell ref="AP13:AQ13"/>
    <mergeCell ref="AR13:AS13"/>
    <mergeCell ref="AT13:AU13"/>
    <mergeCell ref="AB15:AC15"/>
    <mergeCell ref="F15:G15"/>
    <mergeCell ref="H15:I15"/>
    <mergeCell ref="J15:K15"/>
    <mergeCell ref="L15:M15"/>
    <mergeCell ref="N15:O15"/>
    <mergeCell ref="P15:Q15"/>
    <mergeCell ref="A14:C14"/>
    <mergeCell ref="A15:C15"/>
    <mergeCell ref="D15:E15"/>
    <mergeCell ref="BB15:BC15"/>
    <mergeCell ref="BD15:BE15"/>
    <mergeCell ref="BF15:BG15"/>
    <mergeCell ref="A16:C16"/>
    <mergeCell ref="A17:C17"/>
    <mergeCell ref="F17:G17"/>
    <mergeCell ref="D17:E17"/>
    <mergeCell ref="AP15:AQ15"/>
    <mergeCell ref="AR15:AS15"/>
    <mergeCell ref="AT15:AU15"/>
    <mergeCell ref="AV15:AW15"/>
    <mergeCell ref="AX15:AY15"/>
    <mergeCell ref="AZ15:BA15"/>
    <mergeCell ref="AD15:AE15"/>
    <mergeCell ref="AF15:AG15"/>
    <mergeCell ref="AH15:AI15"/>
    <mergeCell ref="AJ15:AK15"/>
    <mergeCell ref="AL15:AM15"/>
    <mergeCell ref="AN15:AO15"/>
    <mergeCell ref="R15:S15"/>
    <mergeCell ref="T15:U15"/>
    <mergeCell ref="V15:W15"/>
    <mergeCell ref="X15:Y15"/>
    <mergeCell ref="Z15:AA15"/>
    <mergeCell ref="A18:C18"/>
    <mergeCell ref="A19:C19"/>
    <mergeCell ref="D19:E19"/>
    <mergeCell ref="F19:G19"/>
    <mergeCell ref="H19:I19"/>
    <mergeCell ref="AR17:AS17"/>
    <mergeCell ref="AT17:AU17"/>
    <mergeCell ref="AV17:AW17"/>
    <mergeCell ref="AX17:AY17"/>
    <mergeCell ref="AF17:AG17"/>
    <mergeCell ref="AH17:AI17"/>
    <mergeCell ref="AJ17:AK17"/>
    <mergeCell ref="AL17:AM17"/>
    <mergeCell ref="AN17:AO17"/>
    <mergeCell ref="AP17:AQ17"/>
    <mergeCell ref="T17:U17"/>
    <mergeCell ref="V17:W17"/>
    <mergeCell ref="X17:Y17"/>
    <mergeCell ref="Z17:AA17"/>
    <mergeCell ref="AB17:AC17"/>
    <mergeCell ref="AD17:AE17"/>
    <mergeCell ref="H17:I17"/>
    <mergeCell ref="J17:K17"/>
    <mergeCell ref="L17:M17"/>
    <mergeCell ref="AF19:AG19"/>
    <mergeCell ref="J19:K19"/>
    <mergeCell ref="L19:M19"/>
    <mergeCell ref="N19:O19"/>
    <mergeCell ref="P19:Q19"/>
    <mergeCell ref="R19:S19"/>
    <mergeCell ref="T19:U19"/>
    <mergeCell ref="BD17:BE17"/>
    <mergeCell ref="BF17:BG17"/>
    <mergeCell ref="AZ17:BA17"/>
    <mergeCell ref="BB17:BC17"/>
    <mergeCell ref="N17:O17"/>
    <mergeCell ref="P17:Q17"/>
    <mergeCell ref="R17:S17"/>
    <mergeCell ref="BF19:BG19"/>
    <mergeCell ref="AZ19:BA19"/>
    <mergeCell ref="BB19:BC19"/>
    <mergeCell ref="BD19:BE19"/>
    <mergeCell ref="A20:C20"/>
    <mergeCell ref="A21:C21"/>
    <mergeCell ref="D21:E21"/>
    <mergeCell ref="F21:G21"/>
    <mergeCell ref="H21:I21"/>
    <mergeCell ref="J21:K21"/>
    <mergeCell ref="AT19:AU19"/>
    <mergeCell ref="AV19:AW19"/>
    <mergeCell ref="AX19:AY19"/>
    <mergeCell ref="AH19:AI19"/>
    <mergeCell ref="AJ19:AK19"/>
    <mergeCell ref="AL19:AM19"/>
    <mergeCell ref="AN19:AO19"/>
    <mergeCell ref="AP19:AQ19"/>
    <mergeCell ref="AR19:AS19"/>
    <mergeCell ref="V19:W19"/>
    <mergeCell ref="X19:Y19"/>
    <mergeCell ref="Z19:AA19"/>
    <mergeCell ref="AB19:AC19"/>
    <mergeCell ref="AD19:AE19"/>
    <mergeCell ref="X21:Y21"/>
    <mergeCell ref="Z21:AA21"/>
    <mergeCell ref="AB21:AC21"/>
    <mergeCell ref="AD21:AE21"/>
    <mergeCell ref="AF21:AG21"/>
    <mergeCell ref="AH21:AI21"/>
    <mergeCell ref="L21:M21"/>
    <mergeCell ref="N21:O21"/>
    <mergeCell ref="P21:Q21"/>
    <mergeCell ref="R21:S21"/>
    <mergeCell ref="T21:U21"/>
    <mergeCell ref="V21:W21"/>
    <mergeCell ref="AV21:AW21"/>
    <mergeCell ref="AX21:AY21"/>
    <mergeCell ref="AZ21:BA21"/>
    <mergeCell ref="BB21:BC21"/>
    <mergeCell ref="BD21:BE21"/>
    <mergeCell ref="BF21:BG21"/>
    <mergeCell ref="AJ21:AK21"/>
    <mergeCell ref="AL21:AM21"/>
    <mergeCell ref="AN21:AO21"/>
    <mergeCell ref="AP21:AQ21"/>
    <mergeCell ref="AR21:AS21"/>
    <mergeCell ref="AT21:AU21"/>
    <mergeCell ref="Z23:AA23"/>
    <mergeCell ref="AB23:AC23"/>
    <mergeCell ref="F23:G23"/>
    <mergeCell ref="H23:I23"/>
    <mergeCell ref="J23:K23"/>
    <mergeCell ref="L23:M23"/>
    <mergeCell ref="N23:O23"/>
    <mergeCell ref="P23:Q23"/>
    <mergeCell ref="A22:C22"/>
    <mergeCell ref="A23:C23"/>
    <mergeCell ref="D23:E23"/>
    <mergeCell ref="BB23:BC23"/>
    <mergeCell ref="BD23:BE23"/>
    <mergeCell ref="BF23:BG23"/>
    <mergeCell ref="A26:C26"/>
    <mergeCell ref="D27:G27"/>
    <mergeCell ref="H27:K27"/>
    <mergeCell ref="L27:O27"/>
    <mergeCell ref="P27:S27"/>
    <mergeCell ref="AP23:AQ23"/>
    <mergeCell ref="AR23:AS23"/>
    <mergeCell ref="AT23:AU23"/>
    <mergeCell ref="AV23:AW23"/>
    <mergeCell ref="AX23:AY23"/>
    <mergeCell ref="AZ23:BA23"/>
    <mergeCell ref="AD23:AE23"/>
    <mergeCell ref="AF23:AG23"/>
    <mergeCell ref="AH23:AI23"/>
    <mergeCell ref="AJ23:AK23"/>
    <mergeCell ref="AL23:AM23"/>
    <mergeCell ref="AN23:AO23"/>
    <mergeCell ref="R23:S23"/>
    <mergeCell ref="T23:U23"/>
    <mergeCell ref="V23:W23"/>
    <mergeCell ref="X23:Y23"/>
    <mergeCell ref="P28:Q28"/>
    <mergeCell ref="R28:S28"/>
    <mergeCell ref="A29:C29"/>
    <mergeCell ref="D29:E29"/>
    <mergeCell ref="F29:G29"/>
    <mergeCell ref="H29:I29"/>
    <mergeCell ref="J29:K29"/>
    <mergeCell ref="L29:M29"/>
    <mergeCell ref="D28:E28"/>
    <mergeCell ref="F28:G28"/>
    <mergeCell ref="H28:I28"/>
    <mergeCell ref="J28:K28"/>
    <mergeCell ref="L28:M28"/>
    <mergeCell ref="N28:O28"/>
    <mergeCell ref="L30:M30"/>
    <mergeCell ref="N30:O30"/>
    <mergeCell ref="P30:Q30"/>
    <mergeCell ref="R30:S30"/>
    <mergeCell ref="N29:O29"/>
    <mergeCell ref="P29:Q29"/>
    <mergeCell ref="R29:S29"/>
    <mergeCell ref="A30:C30"/>
    <mergeCell ref="D30:E30"/>
    <mergeCell ref="F30:G30"/>
    <mergeCell ref="H30:I30"/>
    <mergeCell ref="J30:K30"/>
    <mergeCell ref="L32:M32"/>
    <mergeCell ref="N32:O32"/>
    <mergeCell ref="P32:Q32"/>
    <mergeCell ref="R32:S32"/>
    <mergeCell ref="N31:O31"/>
    <mergeCell ref="P31:Q31"/>
    <mergeCell ref="R31:S31"/>
    <mergeCell ref="A32:C32"/>
    <mergeCell ref="D32:E32"/>
    <mergeCell ref="F32:G32"/>
    <mergeCell ref="H32:I32"/>
    <mergeCell ref="J32:K32"/>
    <mergeCell ref="A31:C31"/>
    <mergeCell ref="D31:E31"/>
    <mergeCell ref="F31:G31"/>
    <mergeCell ref="H31:I31"/>
    <mergeCell ref="J31:K31"/>
    <mergeCell ref="L31:M31"/>
    <mergeCell ref="L34:M34"/>
    <mergeCell ref="N34:O34"/>
    <mergeCell ref="P34:Q34"/>
    <mergeCell ref="R34:S34"/>
    <mergeCell ref="N33:O33"/>
    <mergeCell ref="P33:Q33"/>
    <mergeCell ref="R33:S33"/>
    <mergeCell ref="A34:C34"/>
    <mergeCell ref="D34:E34"/>
    <mergeCell ref="F34:G34"/>
    <mergeCell ref="H34:I34"/>
    <mergeCell ref="J34:K34"/>
    <mergeCell ref="A33:C33"/>
    <mergeCell ref="D33:E33"/>
    <mergeCell ref="F33:G33"/>
    <mergeCell ref="H33:I33"/>
    <mergeCell ref="J33:K33"/>
    <mergeCell ref="L33:M33"/>
    <mergeCell ref="L36:M36"/>
    <mergeCell ref="N36:O36"/>
    <mergeCell ref="P36:Q36"/>
    <mergeCell ref="R36:S36"/>
    <mergeCell ref="N35:O35"/>
    <mergeCell ref="P35:Q35"/>
    <mergeCell ref="R35:S35"/>
    <mergeCell ref="A36:C36"/>
    <mergeCell ref="D36:E36"/>
    <mergeCell ref="F36:G36"/>
    <mergeCell ref="H36:I36"/>
    <mergeCell ref="J36:K36"/>
    <mergeCell ref="A35:C35"/>
    <mergeCell ref="D35:E35"/>
    <mergeCell ref="F35:G35"/>
    <mergeCell ref="H35:I35"/>
    <mergeCell ref="J35:K35"/>
    <mergeCell ref="L35:M35"/>
    <mergeCell ref="R38:S38"/>
    <mergeCell ref="N37:O37"/>
    <mergeCell ref="P37:Q37"/>
    <mergeCell ref="R37:S37"/>
    <mergeCell ref="A38:C38"/>
    <mergeCell ref="D38:E38"/>
    <mergeCell ref="F38:G38"/>
    <mergeCell ref="H38:I38"/>
    <mergeCell ref="J38:K38"/>
    <mergeCell ref="A37:C37"/>
    <mergeCell ref="D37:E37"/>
    <mergeCell ref="F37:G37"/>
    <mergeCell ref="H37:I37"/>
    <mergeCell ref="J37:K37"/>
    <mergeCell ref="L37:M37"/>
    <mergeCell ref="A44:B44"/>
    <mergeCell ref="A40:B40"/>
    <mergeCell ref="A42:B42"/>
    <mergeCell ref="L38:M38"/>
    <mergeCell ref="N38:O38"/>
    <mergeCell ref="P38:Q38"/>
  </mergeCells>
  <conditionalFormatting sqref="A17:E17 A15:E15 A13:E13 A11:E11 A5:AS5 A7:AS7 A9:AS9 A19:AS19 A21:AS21 A23:AS23 A3:AS3 BH11:XFD11 BH13:XFD13 BH15:XFD15 BH17:XFD17 BH3:XFD3 BH23:XFD23 BH21:XFD21 BH19:XFD19 BH9:XFD9 BH7:XFD7 BH5:XFD5">
    <cfRule type="expression" dxfId="48" priority="24">
      <formula>WEEKDAY(A$3,2)=1</formula>
    </cfRule>
  </conditionalFormatting>
  <conditionalFormatting sqref="AT5:AY5 AT7:AY7 AT9:AY9 AT19:AY19 AT21:AY21 AT23:AY23 AT3:BG3">
    <cfRule type="expression" dxfId="47" priority="22">
      <formula>WEEKDAY(AT$3,2)=1</formula>
    </cfRule>
  </conditionalFormatting>
  <conditionalFormatting sqref="AF17:AG17 AF15:AG15 AF13:AG13 AF11:AG11">
    <cfRule type="expression" dxfId="46" priority="19">
      <formula>WEEKDAY(AF$3,2)=1</formula>
    </cfRule>
  </conditionalFormatting>
  <conditionalFormatting sqref="F11:Q11 F13:Q13 F15:Q15 F17:Q17">
    <cfRule type="expression" dxfId="45" priority="6">
      <formula>WEEKDAY(F$3,2)=1</formula>
    </cfRule>
  </conditionalFormatting>
  <conditionalFormatting sqref="AZ5:BG5 AZ7:BG7 AZ9:BG9 AZ19:BG19 AZ21:BG21 AZ23:BG23">
    <cfRule type="expression" dxfId="44" priority="16">
      <formula>WEEKDAY(AZ$3,2)=1</formula>
    </cfRule>
  </conditionalFormatting>
  <conditionalFormatting sqref="T11:AE11 T13:AE13 T15:AE15 T17:AE17">
    <cfRule type="expression" dxfId="43" priority="5">
      <formula>WEEKDAY(T$3,2)=1</formula>
    </cfRule>
  </conditionalFormatting>
  <conditionalFormatting sqref="R11:S11 R13:S13 R15:S15 R17:S17">
    <cfRule type="expression" dxfId="42" priority="7">
      <formula>WEEKDAY(R$3,2)=1</formula>
    </cfRule>
  </conditionalFormatting>
  <conditionalFormatting sqref="AT11:AU11 AT13:AU13 AT15:AU15 AT17:AU17">
    <cfRule type="expression" dxfId="41" priority="4">
      <formula>WEEKDAY(AT$3,2)=1</formula>
    </cfRule>
  </conditionalFormatting>
  <conditionalFormatting sqref="AH11:AS11 AH13:AS13 AH15:AS15 AH17:AS17">
    <cfRule type="expression" dxfId="40" priority="3">
      <formula>WEEKDAY(AH$3,2)=1</formula>
    </cfRule>
  </conditionalFormatting>
  <conditionalFormatting sqref="AV11:BG11 AV13:BG13 AV15:BG15 AV17:BG17">
    <cfRule type="expression" dxfId="39" priority="2">
      <formula>WEEKDAY(AV$3,2)=1</formula>
    </cfRule>
  </conditionalFormatting>
  <conditionalFormatting sqref="A40:B40">
    <cfRule type="expression" dxfId="38" priority="1">
      <formula>WEEKDAY(A$3,2)=1</formula>
    </cfRule>
  </conditionalFormatting>
  <pageMargins left="0.7" right="0.7" top="0.75" bottom="0.75" header="0.3" footer="0.3"/>
  <pageSetup paperSize="9" scale="29" fitToHeight="0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882E8-C0AF-4776-B731-04583702989A}">
  <sheetPr>
    <pageSetUpPr fitToPage="1"/>
  </sheetPr>
  <dimension ref="A1:BM44"/>
  <sheetViews>
    <sheetView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O24" sqref="O24"/>
    </sheetView>
  </sheetViews>
  <sheetFormatPr baseColWidth="10" defaultRowHeight="15.6" x14ac:dyDescent="0.3"/>
  <cols>
    <col min="1" max="1" width="6.3984375" style="3" bestFit="1" customWidth="1"/>
    <col min="2" max="2" width="7.8984375" style="3" customWidth="1"/>
    <col min="3" max="3" width="11.19921875" style="3"/>
    <col min="4" max="5" width="5.3984375" style="3" bestFit="1" customWidth="1"/>
    <col min="6" max="6" width="5.8984375" style="3" customWidth="1"/>
    <col min="7" max="8" width="5.3984375" style="3" bestFit="1" customWidth="1"/>
    <col min="9" max="9" width="6.296875" style="3" customWidth="1"/>
    <col min="10" max="16" width="5.3984375" style="3" bestFit="1" customWidth="1"/>
    <col min="17" max="17" width="6.796875" style="3" customWidth="1"/>
    <col min="18" max="19" width="5.3984375" style="3" bestFit="1" customWidth="1"/>
    <col min="20" max="20" width="5.3984375" style="3" customWidth="1"/>
    <col min="21" max="22" width="5.3984375" style="3" bestFit="1" customWidth="1"/>
    <col min="23" max="23" width="7.59765625" style="3" customWidth="1"/>
    <col min="24" max="24" width="5.3984375" style="3" bestFit="1" customWidth="1"/>
    <col min="25" max="25" width="6.09765625" style="3" customWidth="1"/>
    <col min="26" max="26" width="5.3984375" style="3" bestFit="1" customWidth="1"/>
    <col min="27" max="27" width="6.3984375" style="3" customWidth="1"/>
    <col min="28" max="28" width="5.3984375" style="3" bestFit="1" customWidth="1"/>
    <col min="29" max="29" width="7" style="3" customWidth="1"/>
    <col min="30" max="30" width="5.3984375" style="3" bestFit="1" customWidth="1"/>
    <col min="31" max="31" width="6.796875" style="3" customWidth="1"/>
    <col min="32" max="32" width="5.3984375" style="3" bestFit="1" customWidth="1"/>
    <col min="33" max="33" width="6" style="3" customWidth="1"/>
    <col min="34" max="34" width="5.3984375" style="3" customWidth="1"/>
    <col min="35" max="35" width="6.296875" style="3" customWidth="1"/>
    <col min="36" max="36" width="5.3984375" style="3" bestFit="1" customWidth="1"/>
    <col min="37" max="37" width="6.69921875" style="3" customWidth="1"/>
    <col min="38" max="38" width="5.3984375" style="3" bestFit="1" customWidth="1"/>
    <col min="39" max="39" width="6" style="3" customWidth="1"/>
    <col min="40" max="40" width="5.3984375" style="3" bestFit="1" customWidth="1"/>
    <col min="41" max="41" width="6.09765625" style="3" customWidth="1"/>
    <col min="42" max="42" width="5.3984375" style="3" bestFit="1" customWidth="1"/>
    <col min="43" max="43" width="6.796875" style="3" customWidth="1"/>
    <col min="44" max="44" width="5.3984375" style="3" bestFit="1" customWidth="1"/>
    <col min="45" max="45" width="6.796875" style="3" customWidth="1"/>
    <col min="46" max="46" width="5.3984375" style="3" bestFit="1" customWidth="1"/>
    <col min="47" max="47" width="6.59765625" style="3" customWidth="1"/>
    <col min="48" max="48" width="6.09765625" style="3" customWidth="1"/>
    <col min="49" max="49" width="6.69921875" style="3" customWidth="1"/>
    <col min="50" max="50" width="5.3984375" style="3" bestFit="1" customWidth="1"/>
    <col min="51" max="51" width="7.19921875" style="3" customWidth="1"/>
    <col min="52" max="52" width="5.3984375" style="3" bestFit="1" customWidth="1"/>
    <col min="53" max="53" width="5.69921875" style="3" customWidth="1"/>
    <col min="54" max="54" width="5.3984375" style="3" bestFit="1" customWidth="1"/>
    <col min="55" max="55" width="5.8984375" style="3" customWidth="1"/>
    <col min="56" max="56" width="5.3984375" style="3" bestFit="1" customWidth="1"/>
    <col min="57" max="57" width="6.59765625" style="3" customWidth="1"/>
    <col min="58" max="58" width="5.3984375" style="3" bestFit="1" customWidth="1"/>
    <col min="59" max="59" width="6.796875" style="3" customWidth="1"/>
    <col min="60" max="60" width="5.3984375" style="3" bestFit="1" customWidth="1"/>
    <col min="61" max="61" width="5.8984375" style="3" customWidth="1"/>
    <col min="62" max="62" width="5.3984375" style="3" bestFit="1" customWidth="1"/>
    <col min="63" max="63" width="6.59765625" style="3" customWidth="1"/>
    <col min="64" max="64" width="5.3984375" style="3" bestFit="1" customWidth="1"/>
    <col min="65" max="65" width="6.796875" style="3" customWidth="1"/>
    <col min="66" max="16384" width="11.19921875" style="3"/>
  </cols>
  <sheetData>
    <row r="1" spans="1:65" s="39" customFormat="1" ht="16.2" thickBot="1" x14ac:dyDescent="0.35">
      <c r="A1" s="142">
        <f>7*$D$2+DATE($C$1,1,1)-WEEKDAY(DATE($C$1,1,3))-3</f>
        <v>44256</v>
      </c>
      <c r="B1" s="142"/>
      <c r="C1" s="19">
        <v>2021</v>
      </c>
      <c r="D1" s="140">
        <v>9</v>
      </c>
      <c r="E1" s="140"/>
      <c r="F1" s="140">
        <v>9</v>
      </c>
      <c r="G1" s="140"/>
      <c r="H1" s="140">
        <v>9</v>
      </c>
      <c r="I1" s="140"/>
      <c r="J1" s="140">
        <v>9</v>
      </c>
      <c r="K1" s="140"/>
      <c r="L1" s="140">
        <v>9</v>
      </c>
      <c r="M1" s="140"/>
      <c r="N1" s="140">
        <v>9</v>
      </c>
      <c r="O1" s="140"/>
      <c r="P1" s="140">
        <v>9</v>
      </c>
      <c r="Q1" s="140"/>
      <c r="R1" s="140">
        <v>10</v>
      </c>
      <c r="S1" s="140"/>
      <c r="T1" s="140">
        <v>10</v>
      </c>
      <c r="U1" s="140"/>
      <c r="V1" s="140">
        <v>10</v>
      </c>
      <c r="W1" s="140"/>
      <c r="X1" s="140">
        <v>10</v>
      </c>
      <c r="Y1" s="140"/>
      <c r="Z1" s="140">
        <v>10</v>
      </c>
      <c r="AA1" s="140"/>
      <c r="AB1" s="140">
        <v>10</v>
      </c>
      <c r="AC1" s="140"/>
      <c r="AD1" s="140">
        <v>10</v>
      </c>
      <c r="AE1" s="140"/>
      <c r="AF1" s="140">
        <v>11</v>
      </c>
      <c r="AG1" s="140"/>
      <c r="AH1" s="140">
        <v>11</v>
      </c>
      <c r="AI1" s="140"/>
      <c r="AJ1" s="140">
        <v>11</v>
      </c>
      <c r="AK1" s="140"/>
      <c r="AL1" s="140">
        <v>11</v>
      </c>
      <c r="AM1" s="140"/>
      <c r="AN1" s="140">
        <v>11</v>
      </c>
      <c r="AO1" s="140"/>
      <c r="AP1" s="140">
        <v>11</v>
      </c>
      <c r="AQ1" s="140"/>
      <c r="AR1" s="140">
        <v>11</v>
      </c>
      <c r="AS1" s="140"/>
      <c r="AT1" s="140">
        <v>12</v>
      </c>
      <c r="AU1" s="140"/>
      <c r="AV1" s="140">
        <v>12</v>
      </c>
      <c r="AW1" s="140"/>
      <c r="AX1" s="140">
        <v>12</v>
      </c>
      <c r="AY1" s="140"/>
      <c r="AZ1" s="140">
        <v>12</v>
      </c>
      <c r="BA1" s="140"/>
      <c r="BB1" s="140">
        <v>12</v>
      </c>
      <c r="BC1" s="140"/>
      <c r="BD1" s="140">
        <v>12</v>
      </c>
      <c r="BE1" s="140"/>
      <c r="BF1" s="140">
        <v>12</v>
      </c>
      <c r="BG1" s="140"/>
      <c r="BH1" s="140">
        <v>13</v>
      </c>
      <c r="BI1" s="140"/>
      <c r="BJ1" s="140">
        <v>13</v>
      </c>
      <c r="BK1" s="140"/>
      <c r="BL1" s="140">
        <v>13</v>
      </c>
      <c r="BM1" s="140"/>
    </row>
    <row r="2" spans="1:65" x14ac:dyDescent="0.3">
      <c r="D2" s="141">
        <v>9</v>
      </c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2"/>
      <c r="R2" s="141">
        <f>+D2+1</f>
        <v>10</v>
      </c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2"/>
      <c r="AF2" s="141">
        <f>+R2+1</f>
        <v>11</v>
      </c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2"/>
      <c r="AT2" s="141">
        <f>+AF2+1</f>
        <v>12</v>
      </c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2"/>
      <c r="BH2" s="141">
        <f>+AT2+1</f>
        <v>13</v>
      </c>
      <c r="BI2" s="101"/>
      <c r="BJ2" s="101"/>
      <c r="BK2" s="101"/>
      <c r="BL2" s="101"/>
      <c r="BM2" s="102"/>
    </row>
    <row r="3" spans="1:65" s="27" customFormat="1" ht="16.2" thickBot="1" x14ac:dyDescent="0.35">
      <c r="A3" s="26"/>
      <c r="B3" s="26"/>
      <c r="C3" s="26"/>
      <c r="D3" s="138">
        <f>7*$D$2+DATE($C$1,1,1)-WEEKDAY(DATE($C$1,1,3))-3</f>
        <v>44256</v>
      </c>
      <c r="E3" s="139"/>
      <c r="F3" s="99">
        <f>+D3+1</f>
        <v>44257</v>
      </c>
      <c r="G3" s="99"/>
      <c r="H3" s="99">
        <f>+F3+1</f>
        <v>44258</v>
      </c>
      <c r="I3" s="99"/>
      <c r="J3" s="99">
        <f>+H3+1</f>
        <v>44259</v>
      </c>
      <c r="K3" s="99"/>
      <c r="L3" s="99">
        <f>+J3+1</f>
        <v>44260</v>
      </c>
      <c r="M3" s="99"/>
      <c r="N3" s="99">
        <f>+L3+1</f>
        <v>44261</v>
      </c>
      <c r="O3" s="99"/>
      <c r="P3" s="99">
        <f>+N3+1</f>
        <v>44262</v>
      </c>
      <c r="Q3" s="100"/>
      <c r="R3" s="138">
        <f>7*$R$2+DATE($C$1,1,1)-WEEKDAY(DATE($C$1,1,3))-3</f>
        <v>44263</v>
      </c>
      <c r="S3" s="139"/>
      <c r="T3" s="99">
        <f>+R3+1</f>
        <v>44264</v>
      </c>
      <c r="U3" s="99"/>
      <c r="V3" s="99">
        <f>+T3+1</f>
        <v>44265</v>
      </c>
      <c r="W3" s="99"/>
      <c r="X3" s="99">
        <f>+V3+1</f>
        <v>44266</v>
      </c>
      <c r="Y3" s="99"/>
      <c r="Z3" s="99">
        <f>+X3+1</f>
        <v>44267</v>
      </c>
      <c r="AA3" s="99"/>
      <c r="AB3" s="99">
        <f>+Z3+1</f>
        <v>44268</v>
      </c>
      <c r="AC3" s="99"/>
      <c r="AD3" s="99">
        <f>+AB3+1</f>
        <v>44269</v>
      </c>
      <c r="AE3" s="100"/>
      <c r="AF3" s="138">
        <f>7*$AF$2+DATE($C$1,1,1)-WEEKDAY(DATE($C$1,1,3))-3</f>
        <v>44270</v>
      </c>
      <c r="AG3" s="139"/>
      <c r="AH3" s="99">
        <f>+AF3+1</f>
        <v>44271</v>
      </c>
      <c r="AI3" s="99"/>
      <c r="AJ3" s="99">
        <f>+AH3+1</f>
        <v>44272</v>
      </c>
      <c r="AK3" s="99"/>
      <c r="AL3" s="99">
        <f>+AJ3+1</f>
        <v>44273</v>
      </c>
      <c r="AM3" s="99"/>
      <c r="AN3" s="99">
        <f>+AL3+1</f>
        <v>44274</v>
      </c>
      <c r="AO3" s="99"/>
      <c r="AP3" s="99">
        <f>+AN3+1</f>
        <v>44275</v>
      </c>
      <c r="AQ3" s="99"/>
      <c r="AR3" s="99">
        <f>+AP3+1</f>
        <v>44276</v>
      </c>
      <c r="AS3" s="100"/>
      <c r="AT3" s="138">
        <f t="shared" ref="AT3" si="0">+AR3+1</f>
        <v>44277</v>
      </c>
      <c r="AU3" s="139"/>
      <c r="AV3" s="99">
        <f t="shared" ref="AV3" si="1">+AT3+1</f>
        <v>44278</v>
      </c>
      <c r="AW3" s="99"/>
      <c r="AX3" s="99">
        <f t="shared" ref="AX3" si="2">+AV3+1</f>
        <v>44279</v>
      </c>
      <c r="AY3" s="99"/>
      <c r="AZ3" s="99">
        <f t="shared" ref="AZ3" si="3">+AX3+1</f>
        <v>44280</v>
      </c>
      <c r="BA3" s="100"/>
      <c r="BB3" s="99">
        <f t="shared" ref="BB3" si="4">+AZ3+1</f>
        <v>44281</v>
      </c>
      <c r="BC3" s="100"/>
      <c r="BD3" s="99">
        <f t="shared" ref="BD3" si="5">+BB3+1</f>
        <v>44282</v>
      </c>
      <c r="BE3" s="100"/>
      <c r="BF3" s="99">
        <f t="shared" ref="BF3" si="6">+BD3+1</f>
        <v>44283</v>
      </c>
      <c r="BG3" s="100"/>
      <c r="BH3" s="99">
        <f t="shared" ref="BH3" si="7">+BF3+1</f>
        <v>44284</v>
      </c>
      <c r="BI3" s="100"/>
      <c r="BJ3" s="99">
        <f t="shared" ref="BJ3" si="8">+BH3+1</f>
        <v>44285</v>
      </c>
      <c r="BK3" s="100"/>
      <c r="BL3" s="99">
        <f t="shared" ref="BL3" si="9">+BJ3+1</f>
        <v>44286</v>
      </c>
      <c r="BM3" s="100"/>
    </row>
    <row r="4" spans="1:65" s="32" customFormat="1" x14ac:dyDescent="0.3">
      <c r="A4" s="130" t="str">
        <f>+'Les effectifs'!B4</f>
        <v>Personne 1</v>
      </c>
      <c r="B4" s="131"/>
      <c r="C4" s="132"/>
      <c r="D4" s="28"/>
      <c r="E4" s="29"/>
      <c r="F4" s="30"/>
      <c r="G4" s="29"/>
      <c r="H4" s="30"/>
      <c r="I4" s="29"/>
      <c r="J4" s="30"/>
      <c r="K4" s="29"/>
      <c r="L4" s="30"/>
      <c r="M4" s="29"/>
      <c r="N4" s="30"/>
      <c r="O4" s="29"/>
      <c r="P4" s="30"/>
      <c r="Q4" s="31"/>
      <c r="R4" s="28"/>
      <c r="S4" s="29"/>
      <c r="T4" s="30"/>
      <c r="U4" s="29"/>
      <c r="V4" s="30"/>
      <c r="W4" s="29"/>
      <c r="X4" s="30"/>
      <c r="Y4" s="29"/>
      <c r="Z4" s="30"/>
      <c r="AA4" s="29"/>
      <c r="AB4" s="30"/>
      <c r="AC4" s="29"/>
      <c r="AD4" s="30"/>
      <c r="AE4" s="31"/>
      <c r="AF4" s="28"/>
      <c r="AG4" s="29"/>
      <c r="AH4" s="30"/>
      <c r="AI4" s="29"/>
      <c r="AJ4" s="30"/>
      <c r="AK4" s="29"/>
      <c r="AL4" s="30"/>
      <c r="AM4" s="29"/>
      <c r="AN4" s="30"/>
      <c r="AO4" s="29"/>
      <c r="AP4" s="30"/>
      <c r="AQ4" s="29"/>
      <c r="AR4" s="30"/>
      <c r="AS4" s="31"/>
      <c r="AT4" s="28"/>
      <c r="AU4" s="29"/>
      <c r="AV4" s="30"/>
      <c r="AW4" s="29"/>
      <c r="AX4" s="30"/>
      <c r="AY4" s="29"/>
      <c r="AZ4" s="30"/>
      <c r="BA4" s="29"/>
      <c r="BB4" s="30"/>
      <c r="BC4" s="29"/>
      <c r="BD4" s="30"/>
      <c r="BE4" s="29"/>
      <c r="BF4" s="30"/>
      <c r="BG4" s="31"/>
      <c r="BH4" s="30"/>
      <c r="BI4" s="29"/>
      <c r="BJ4" s="30"/>
      <c r="BK4" s="29"/>
      <c r="BL4" s="30"/>
      <c r="BM4" s="31"/>
    </row>
    <row r="5" spans="1:65" s="32" customFormat="1" ht="16.2" thickBot="1" x14ac:dyDescent="0.35">
      <c r="A5" s="133">
        <f>+IF(A4='Les effectifs'!B4,'Les effectifs'!L4,"")</f>
        <v>1.625</v>
      </c>
      <c r="B5" s="134"/>
      <c r="C5" s="135"/>
      <c r="D5" s="121">
        <f>+E4-D4</f>
        <v>0</v>
      </c>
      <c r="E5" s="82"/>
      <c r="F5" s="77">
        <f>+G4-F4</f>
        <v>0</v>
      </c>
      <c r="G5" s="82"/>
      <c r="H5" s="77">
        <f>+I4-H4</f>
        <v>0</v>
      </c>
      <c r="I5" s="82"/>
      <c r="J5" s="77">
        <f>+K4-J4</f>
        <v>0</v>
      </c>
      <c r="K5" s="82"/>
      <c r="L5" s="77">
        <f>+M4-L4</f>
        <v>0</v>
      </c>
      <c r="M5" s="82"/>
      <c r="N5" s="77">
        <f>+O4-N4</f>
        <v>0</v>
      </c>
      <c r="O5" s="82"/>
      <c r="P5" s="77">
        <f>+Q4-P4</f>
        <v>0</v>
      </c>
      <c r="Q5" s="78"/>
      <c r="R5" s="121">
        <f>+S4-R4</f>
        <v>0</v>
      </c>
      <c r="S5" s="82"/>
      <c r="T5" s="77">
        <f>+U4-T4</f>
        <v>0</v>
      </c>
      <c r="U5" s="82"/>
      <c r="V5" s="77">
        <f>+W4-V4</f>
        <v>0</v>
      </c>
      <c r="W5" s="82"/>
      <c r="X5" s="77">
        <f>+Y4-X4</f>
        <v>0</v>
      </c>
      <c r="Y5" s="82"/>
      <c r="Z5" s="77">
        <f>+AA4-Z4</f>
        <v>0</v>
      </c>
      <c r="AA5" s="82"/>
      <c r="AB5" s="77">
        <f>+AC4-AB4</f>
        <v>0</v>
      </c>
      <c r="AC5" s="82"/>
      <c r="AD5" s="77">
        <f>+AE4-AD4</f>
        <v>0</v>
      </c>
      <c r="AE5" s="78"/>
      <c r="AF5" s="121">
        <f>+AG4-AF4</f>
        <v>0</v>
      </c>
      <c r="AG5" s="82"/>
      <c r="AH5" s="77">
        <f>+AI4-AH4</f>
        <v>0</v>
      </c>
      <c r="AI5" s="82"/>
      <c r="AJ5" s="77">
        <f>+AK4-AJ4</f>
        <v>0</v>
      </c>
      <c r="AK5" s="82"/>
      <c r="AL5" s="77">
        <f>+AM4-AL4</f>
        <v>0</v>
      </c>
      <c r="AM5" s="82"/>
      <c r="AN5" s="77">
        <f>+AO4-AN4</f>
        <v>0</v>
      </c>
      <c r="AO5" s="82"/>
      <c r="AP5" s="77">
        <f>+AQ4-AP4</f>
        <v>0</v>
      </c>
      <c r="AQ5" s="82"/>
      <c r="AR5" s="77">
        <f>+AS4-AR4</f>
        <v>0</v>
      </c>
      <c r="AS5" s="78"/>
      <c r="AT5" s="121"/>
      <c r="AU5" s="82"/>
      <c r="AV5" s="77">
        <f>+AW4-AV4</f>
        <v>0</v>
      </c>
      <c r="AW5" s="82"/>
      <c r="AX5" s="77">
        <f t="shared" ref="AX5" si="10">+AY4-AX4</f>
        <v>0</v>
      </c>
      <c r="AY5" s="82"/>
      <c r="AZ5" s="77">
        <f t="shared" ref="AZ5" si="11">+BA4-AZ4</f>
        <v>0</v>
      </c>
      <c r="BA5" s="82"/>
      <c r="BB5" s="77">
        <f t="shared" ref="BB5" si="12">+BC4-BB4</f>
        <v>0</v>
      </c>
      <c r="BC5" s="82"/>
      <c r="BD5" s="77">
        <f>+BE4-BD4</f>
        <v>0</v>
      </c>
      <c r="BE5" s="82"/>
      <c r="BF5" s="77">
        <f>+BG4-BF4</f>
        <v>0</v>
      </c>
      <c r="BG5" s="78"/>
      <c r="BH5" s="77"/>
      <c r="BI5" s="82"/>
      <c r="BJ5" s="77">
        <f t="shared" ref="BJ5" si="13">+BK4-BJ4</f>
        <v>0</v>
      </c>
      <c r="BK5" s="82"/>
      <c r="BL5" s="77">
        <f>+BM4-BL4</f>
        <v>0</v>
      </c>
      <c r="BM5" s="82"/>
    </row>
    <row r="6" spans="1:65" x14ac:dyDescent="0.3">
      <c r="A6" s="122" t="str">
        <f>+'Les effectifs'!B5</f>
        <v>Personne 2</v>
      </c>
      <c r="B6" s="123"/>
      <c r="C6" s="124"/>
      <c r="D6" s="20"/>
      <c r="E6" s="18"/>
      <c r="F6" s="17"/>
      <c r="G6" s="18"/>
      <c r="H6" s="17"/>
      <c r="I6" s="18"/>
      <c r="J6" s="17"/>
      <c r="K6" s="18"/>
      <c r="L6" s="17"/>
      <c r="M6" s="18"/>
      <c r="N6" s="17"/>
      <c r="O6" s="18"/>
      <c r="P6" s="17"/>
      <c r="Q6" s="21"/>
      <c r="R6" s="20"/>
      <c r="S6" s="18"/>
      <c r="T6" s="17"/>
      <c r="U6" s="18"/>
      <c r="V6" s="17"/>
      <c r="W6" s="18"/>
      <c r="X6" s="17"/>
      <c r="Y6" s="18"/>
      <c r="Z6" s="17"/>
      <c r="AA6" s="18"/>
      <c r="AB6" s="17"/>
      <c r="AC6" s="18"/>
      <c r="AD6" s="17"/>
      <c r="AE6" s="21"/>
      <c r="AF6" s="20"/>
      <c r="AG6" s="18"/>
      <c r="AH6" s="17"/>
      <c r="AI6" s="18"/>
      <c r="AJ6" s="17"/>
      <c r="AK6" s="18"/>
      <c r="AL6" s="17"/>
      <c r="AM6" s="18"/>
      <c r="AN6" s="17"/>
      <c r="AO6" s="18"/>
      <c r="AP6" s="17"/>
      <c r="AQ6" s="18"/>
      <c r="AR6" s="17"/>
      <c r="AS6" s="21"/>
      <c r="AT6" s="20"/>
      <c r="AU6" s="18"/>
      <c r="AV6" s="17"/>
      <c r="AW6" s="18"/>
      <c r="AX6" s="17"/>
      <c r="AY6" s="18"/>
      <c r="AZ6" s="17"/>
      <c r="BA6" s="18"/>
      <c r="BB6" s="17"/>
      <c r="BC6" s="18"/>
      <c r="BD6" s="17"/>
      <c r="BE6" s="18"/>
      <c r="BF6" s="17"/>
      <c r="BG6" s="21"/>
      <c r="BH6" s="17"/>
      <c r="BI6" s="18"/>
      <c r="BJ6" s="17"/>
      <c r="BK6" s="18"/>
      <c r="BL6" s="17"/>
      <c r="BM6" s="21"/>
    </row>
    <row r="7" spans="1:65" ht="16.2" thickBot="1" x14ac:dyDescent="0.35">
      <c r="A7" s="125">
        <f>+IF(A6='Les effectifs'!B5,'Les effectifs'!L5,"")</f>
        <v>1.625</v>
      </c>
      <c r="B7" s="126" t="e">
        <f>((#REF!-#REF!)+(#REF!-#REF!)+(#REF!-#REF!)+(#REF!-#REF!)+(#REF!-#REF!)+(#REF!-#REF!)+(#REF!-#REF!))</f>
        <v>#REF!</v>
      </c>
      <c r="C7" s="127"/>
      <c r="D7" s="120">
        <f>+E6-D6</f>
        <v>0</v>
      </c>
      <c r="E7" s="80"/>
      <c r="F7" s="79">
        <f>+G6-F6</f>
        <v>0</v>
      </c>
      <c r="G7" s="80"/>
      <c r="H7" s="79">
        <f>+I6-H6</f>
        <v>0</v>
      </c>
      <c r="I7" s="80"/>
      <c r="J7" s="79">
        <f>+K6-J6</f>
        <v>0</v>
      </c>
      <c r="K7" s="80"/>
      <c r="L7" s="79">
        <f>+M6-L6</f>
        <v>0</v>
      </c>
      <c r="M7" s="80"/>
      <c r="N7" s="79">
        <f>+O6-N6</f>
        <v>0</v>
      </c>
      <c r="O7" s="80"/>
      <c r="P7" s="79">
        <f>+Q6-P6</f>
        <v>0</v>
      </c>
      <c r="Q7" s="81"/>
      <c r="R7" s="120">
        <f>+S6-R6</f>
        <v>0</v>
      </c>
      <c r="S7" s="80"/>
      <c r="T7" s="79">
        <f>+U6-T6</f>
        <v>0</v>
      </c>
      <c r="U7" s="80"/>
      <c r="V7" s="79">
        <f>+W6-V6</f>
        <v>0</v>
      </c>
      <c r="W7" s="80"/>
      <c r="X7" s="79">
        <f>+Y6-X6</f>
        <v>0</v>
      </c>
      <c r="Y7" s="80"/>
      <c r="Z7" s="79">
        <f>+AA6-Z6</f>
        <v>0</v>
      </c>
      <c r="AA7" s="80"/>
      <c r="AB7" s="79">
        <f>+AC6-AB6</f>
        <v>0</v>
      </c>
      <c r="AC7" s="80"/>
      <c r="AD7" s="79">
        <f>+AE6-AD6</f>
        <v>0</v>
      </c>
      <c r="AE7" s="81"/>
      <c r="AF7" s="120">
        <f>+AG6-AF6</f>
        <v>0</v>
      </c>
      <c r="AG7" s="80"/>
      <c r="AH7" s="79">
        <f>+AI6-AH6</f>
        <v>0</v>
      </c>
      <c r="AI7" s="80"/>
      <c r="AJ7" s="79">
        <f>+AK6-AJ6</f>
        <v>0</v>
      </c>
      <c r="AK7" s="80"/>
      <c r="AL7" s="79">
        <f>+AM6-AL6</f>
        <v>0</v>
      </c>
      <c r="AM7" s="80"/>
      <c r="AN7" s="79">
        <f>+AO6-AN6</f>
        <v>0</v>
      </c>
      <c r="AO7" s="80"/>
      <c r="AP7" s="79">
        <f>+AQ6-AP6</f>
        <v>0</v>
      </c>
      <c r="AQ7" s="80"/>
      <c r="AR7" s="79">
        <f>+AS6-AR6</f>
        <v>0</v>
      </c>
      <c r="AS7" s="81"/>
      <c r="AT7" s="120"/>
      <c r="AU7" s="80"/>
      <c r="AV7" s="77">
        <f>+AW6-AV6</f>
        <v>0</v>
      </c>
      <c r="AW7" s="82"/>
      <c r="AX7" s="77">
        <f t="shared" ref="AX7" si="14">+AY6-AX6</f>
        <v>0</v>
      </c>
      <c r="AY7" s="82"/>
      <c r="AZ7" s="77">
        <f t="shared" ref="AZ7" si="15">+BA6-AZ6</f>
        <v>0</v>
      </c>
      <c r="BA7" s="82"/>
      <c r="BB7" s="77">
        <f t="shared" ref="BB7" si="16">+BC6-BB6</f>
        <v>0</v>
      </c>
      <c r="BC7" s="82"/>
      <c r="BD7" s="77">
        <f>+BE6-BD6</f>
        <v>0</v>
      </c>
      <c r="BE7" s="82"/>
      <c r="BF7" s="77">
        <f>+BG6-BF6</f>
        <v>0</v>
      </c>
      <c r="BG7" s="78"/>
      <c r="BH7" s="79"/>
      <c r="BI7" s="80"/>
      <c r="BJ7" s="77">
        <f t="shared" ref="BJ7" si="17">+BK6-BJ6</f>
        <v>0</v>
      </c>
      <c r="BK7" s="82"/>
      <c r="BL7" s="77">
        <f>+BM6-BL6</f>
        <v>0</v>
      </c>
      <c r="BM7" s="82"/>
    </row>
    <row r="8" spans="1:65" s="32" customFormat="1" x14ac:dyDescent="0.3">
      <c r="A8" s="130" t="str">
        <f>+'Les effectifs'!B6</f>
        <v>Personne 3</v>
      </c>
      <c r="B8" s="131"/>
      <c r="C8" s="132"/>
      <c r="D8" s="28"/>
      <c r="E8" s="29"/>
      <c r="F8" s="30"/>
      <c r="G8" s="29"/>
      <c r="H8" s="30"/>
      <c r="I8" s="29"/>
      <c r="J8" s="30"/>
      <c r="K8" s="29"/>
      <c r="L8" s="30"/>
      <c r="M8" s="29"/>
      <c r="N8" s="30"/>
      <c r="O8" s="29"/>
      <c r="P8" s="30"/>
      <c r="Q8" s="31"/>
      <c r="R8" s="28"/>
      <c r="S8" s="29"/>
      <c r="T8" s="30"/>
      <c r="U8" s="29"/>
      <c r="V8" s="30"/>
      <c r="W8" s="29"/>
      <c r="X8" s="30"/>
      <c r="Y8" s="29"/>
      <c r="Z8" s="30"/>
      <c r="AA8" s="29"/>
      <c r="AB8" s="30"/>
      <c r="AC8" s="29"/>
      <c r="AD8" s="30"/>
      <c r="AE8" s="31"/>
      <c r="AF8" s="28"/>
      <c r="AG8" s="29"/>
      <c r="AH8" s="30"/>
      <c r="AI8" s="29"/>
      <c r="AJ8" s="30"/>
      <c r="AK8" s="29"/>
      <c r="AL8" s="30"/>
      <c r="AM8" s="29"/>
      <c r="AN8" s="30"/>
      <c r="AO8" s="29"/>
      <c r="AP8" s="30"/>
      <c r="AQ8" s="29"/>
      <c r="AR8" s="30"/>
      <c r="AS8" s="31"/>
      <c r="AT8" s="28"/>
      <c r="AU8" s="29"/>
      <c r="AV8" s="30"/>
      <c r="AW8" s="29"/>
      <c r="AX8" s="30"/>
      <c r="AY8" s="29"/>
      <c r="AZ8" s="30"/>
      <c r="BA8" s="29"/>
      <c r="BB8" s="30"/>
      <c r="BC8" s="29"/>
      <c r="BD8" s="30"/>
      <c r="BE8" s="29"/>
      <c r="BF8" s="30"/>
      <c r="BG8" s="31"/>
      <c r="BH8" s="30"/>
      <c r="BI8" s="29"/>
      <c r="BJ8" s="30"/>
      <c r="BK8" s="29"/>
      <c r="BL8" s="30"/>
      <c r="BM8" s="31"/>
    </row>
    <row r="9" spans="1:65" s="32" customFormat="1" ht="16.2" thickBot="1" x14ac:dyDescent="0.35">
      <c r="A9" s="133">
        <f>+IF(A8='Les effectifs'!B6,'Les effectifs'!L6,"")</f>
        <v>1.4583333333333333</v>
      </c>
      <c r="B9" s="134" t="e">
        <f>((#REF!-#REF!)+(#REF!-#REF!)+(#REF!-#REF!)+(#REF!-#REF!)+(#REF!-#REF!)+(#REF!-#REF!)+(#REF!-#REF!))</f>
        <v>#REF!</v>
      </c>
      <c r="C9" s="135"/>
      <c r="D9" s="121">
        <f>+E8-D8</f>
        <v>0</v>
      </c>
      <c r="E9" s="82"/>
      <c r="F9" s="77">
        <f>+G8-F8</f>
        <v>0</v>
      </c>
      <c r="G9" s="82"/>
      <c r="H9" s="77">
        <f>+I8-H8</f>
        <v>0</v>
      </c>
      <c r="I9" s="82"/>
      <c r="J9" s="77">
        <f>+K8-J8</f>
        <v>0</v>
      </c>
      <c r="K9" s="82"/>
      <c r="L9" s="77">
        <f>+M8-L8</f>
        <v>0</v>
      </c>
      <c r="M9" s="82"/>
      <c r="N9" s="77">
        <f>+O8-N8</f>
        <v>0</v>
      </c>
      <c r="O9" s="82"/>
      <c r="P9" s="77">
        <f>+Q8-P8</f>
        <v>0</v>
      </c>
      <c r="Q9" s="78"/>
      <c r="R9" s="121">
        <f>+S8-R8</f>
        <v>0</v>
      </c>
      <c r="S9" s="82"/>
      <c r="T9" s="77">
        <f>+U8-T8</f>
        <v>0</v>
      </c>
      <c r="U9" s="82"/>
      <c r="V9" s="77">
        <f>+W8-V8</f>
        <v>0</v>
      </c>
      <c r="W9" s="82"/>
      <c r="X9" s="77">
        <f>+Y8-X8</f>
        <v>0</v>
      </c>
      <c r="Y9" s="82"/>
      <c r="Z9" s="77">
        <f>+AA8-Z8</f>
        <v>0</v>
      </c>
      <c r="AA9" s="82"/>
      <c r="AB9" s="77">
        <f>+AC8-AB8</f>
        <v>0</v>
      </c>
      <c r="AC9" s="82"/>
      <c r="AD9" s="77">
        <f>+AE8-AD8</f>
        <v>0</v>
      </c>
      <c r="AE9" s="78"/>
      <c r="AF9" s="121">
        <f>+AG8-AF8</f>
        <v>0</v>
      </c>
      <c r="AG9" s="82"/>
      <c r="AH9" s="77">
        <f>+AI8-AH8</f>
        <v>0</v>
      </c>
      <c r="AI9" s="82"/>
      <c r="AJ9" s="77">
        <f>+AK8-AJ8</f>
        <v>0</v>
      </c>
      <c r="AK9" s="82"/>
      <c r="AL9" s="77">
        <f>+AM8-AL8</f>
        <v>0</v>
      </c>
      <c r="AM9" s="82"/>
      <c r="AN9" s="77">
        <f>+AO8-AN8</f>
        <v>0</v>
      </c>
      <c r="AO9" s="82"/>
      <c r="AP9" s="77">
        <f>+AQ8-AP8</f>
        <v>0</v>
      </c>
      <c r="AQ9" s="82"/>
      <c r="AR9" s="77">
        <f>+AS8-AR8</f>
        <v>0</v>
      </c>
      <c r="AS9" s="78"/>
      <c r="AT9" s="121"/>
      <c r="AU9" s="82"/>
      <c r="AV9" s="77">
        <f>+AW8-AV8</f>
        <v>0</v>
      </c>
      <c r="AW9" s="82"/>
      <c r="AX9" s="77">
        <f t="shared" ref="AX9" si="18">+AY8-AX8</f>
        <v>0</v>
      </c>
      <c r="AY9" s="82"/>
      <c r="AZ9" s="77">
        <f t="shared" ref="AZ9" si="19">+BA8-AZ8</f>
        <v>0</v>
      </c>
      <c r="BA9" s="82"/>
      <c r="BB9" s="77">
        <f t="shared" ref="BB9" si="20">+BC8-BB8</f>
        <v>0</v>
      </c>
      <c r="BC9" s="82"/>
      <c r="BD9" s="77">
        <f>+BE8-BD8</f>
        <v>0</v>
      </c>
      <c r="BE9" s="82"/>
      <c r="BF9" s="77">
        <f>+BG8-BF8</f>
        <v>0</v>
      </c>
      <c r="BG9" s="78"/>
      <c r="BH9" s="77"/>
      <c r="BI9" s="82"/>
      <c r="BJ9" s="77">
        <f t="shared" ref="BJ9" si="21">+BK8-BJ8</f>
        <v>0</v>
      </c>
      <c r="BK9" s="82"/>
      <c r="BL9" s="77">
        <f>+BM8-BL8</f>
        <v>0</v>
      </c>
      <c r="BM9" s="82"/>
    </row>
    <row r="10" spans="1:65" x14ac:dyDescent="0.3">
      <c r="A10" s="122" t="str">
        <f>+'Les effectifs'!B7</f>
        <v>Personne 4</v>
      </c>
      <c r="B10" s="123"/>
      <c r="C10" s="124"/>
      <c r="D10" s="20"/>
      <c r="E10" s="18"/>
      <c r="F10" s="17"/>
      <c r="G10" s="18"/>
      <c r="H10" s="17">
        <v>0.25</v>
      </c>
      <c r="I10" s="18">
        <v>0.54166666666666663</v>
      </c>
      <c r="J10" s="17">
        <v>0.25</v>
      </c>
      <c r="K10" s="18">
        <v>0.54166666666666663</v>
      </c>
      <c r="L10" s="17">
        <v>0.25</v>
      </c>
      <c r="M10" s="18">
        <v>0.54166666666666663</v>
      </c>
      <c r="N10" s="17">
        <v>0.25</v>
      </c>
      <c r="O10" s="18">
        <v>0.54166666666666663</v>
      </c>
      <c r="P10" s="17">
        <v>0.25</v>
      </c>
      <c r="Q10" s="21">
        <v>0.54166666666666663</v>
      </c>
      <c r="R10" s="20"/>
      <c r="S10" s="18"/>
      <c r="T10" s="17">
        <v>0.53125</v>
      </c>
      <c r="U10" s="18">
        <v>0.82291666666666663</v>
      </c>
      <c r="V10" s="17">
        <v>0.53125</v>
      </c>
      <c r="W10" s="18">
        <v>0.82291666666666663</v>
      </c>
      <c r="X10" s="17">
        <v>0.53125</v>
      </c>
      <c r="Y10" s="18">
        <v>0.82291666666666663</v>
      </c>
      <c r="Z10" s="17">
        <v>0.53125</v>
      </c>
      <c r="AA10" s="18">
        <v>0.82291666666666663</v>
      </c>
      <c r="AB10" s="17">
        <v>0.53125</v>
      </c>
      <c r="AC10" s="18">
        <v>0.82291666666666663</v>
      </c>
      <c r="AD10" s="17"/>
      <c r="AE10" s="21"/>
      <c r="AF10" s="20"/>
      <c r="AG10" s="18"/>
      <c r="AH10" s="17"/>
      <c r="AI10" s="18"/>
      <c r="AJ10" s="17">
        <v>0.25</v>
      </c>
      <c r="AK10" s="18">
        <v>0.54166666666666663</v>
      </c>
      <c r="AL10" s="17">
        <v>0.25</v>
      </c>
      <c r="AM10" s="18">
        <v>0.54166666666666663</v>
      </c>
      <c r="AN10" s="17">
        <v>0.25</v>
      </c>
      <c r="AO10" s="18">
        <v>0.54166666666666663</v>
      </c>
      <c r="AP10" s="17">
        <v>0.25</v>
      </c>
      <c r="AQ10" s="18">
        <v>0.54166666666666663</v>
      </c>
      <c r="AR10" s="17">
        <v>0.25</v>
      </c>
      <c r="AS10" s="21">
        <v>0.54166666666666663</v>
      </c>
      <c r="AT10" s="20"/>
      <c r="AU10" s="18"/>
      <c r="AV10" s="17">
        <v>0.53125</v>
      </c>
      <c r="AW10" s="18">
        <v>0.82291666666666663</v>
      </c>
      <c r="AX10" s="17">
        <v>0.53125</v>
      </c>
      <c r="AY10" s="18">
        <v>0.82291666666666663</v>
      </c>
      <c r="AZ10" s="17">
        <v>0.53125</v>
      </c>
      <c r="BA10" s="18">
        <v>0.82291666666666663</v>
      </c>
      <c r="BB10" s="17">
        <v>0.53125</v>
      </c>
      <c r="BC10" s="18">
        <v>0.82291666666666663</v>
      </c>
      <c r="BD10" s="17">
        <v>0.53125</v>
      </c>
      <c r="BE10" s="18">
        <v>0.82291666666666663</v>
      </c>
      <c r="BF10" s="17"/>
      <c r="BG10" s="21"/>
      <c r="BH10" s="17"/>
      <c r="BI10" s="18"/>
      <c r="BJ10" s="17"/>
      <c r="BK10" s="18"/>
      <c r="BL10" s="17">
        <v>0.25</v>
      </c>
      <c r="BM10" s="21">
        <v>0.54166666666666663</v>
      </c>
    </row>
    <row r="11" spans="1:65" ht="16.2" thickBot="1" x14ac:dyDescent="0.35">
      <c r="A11" s="125">
        <f>+IF(A10='Les effectifs'!B7,'Les effectifs'!L7,"")</f>
        <v>1.4583333333333333</v>
      </c>
      <c r="B11" s="126" t="e">
        <f>((#REF!-#REF!)+(#REF!-#REF!)+(#REF!-#REF!)+(#REF!-#REF!)+(#REF!-#REF!)+(#REF!-#REF!)+(#REF!-#REF!))</f>
        <v>#REF!</v>
      </c>
      <c r="C11" s="127"/>
      <c r="D11" s="120">
        <f>+E10-D10</f>
        <v>0</v>
      </c>
      <c r="E11" s="80"/>
      <c r="F11" s="79">
        <f>+G10-F10</f>
        <v>0</v>
      </c>
      <c r="G11" s="80"/>
      <c r="H11" s="79">
        <f>+I10-H10</f>
        <v>0.29166666666666663</v>
      </c>
      <c r="I11" s="80"/>
      <c r="J11" s="79">
        <f>+K10-J10</f>
        <v>0.29166666666666663</v>
      </c>
      <c r="K11" s="80"/>
      <c r="L11" s="79">
        <f>+M10-L10</f>
        <v>0.29166666666666663</v>
      </c>
      <c r="M11" s="80"/>
      <c r="N11" s="79">
        <f>+O10-N10</f>
        <v>0.29166666666666663</v>
      </c>
      <c r="O11" s="80"/>
      <c r="P11" s="79">
        <f>+Q10-P10</f>
        <v>0.29166666666666663</v>
      </c>
      <c r="Q11" s="81"/>
      <c r="R11" s="120">
        <f>+S10-R10</f>
        <v>0</v>
      </c>
      <c r="S11" s="80"/>
      <c r="T11" s="79">
        <f>+U10-T10</f>
        <v>0.29166666666666663</v>
      </c>
      <c r="U11" s="80"/>
      <c r="V11" s="79">
        <f>+W10-V10</f>
        <v>0.29166666666666663</v>
      </c>
      <c r="W11" s="80"/>
      <c r="X11" s="79">
        <f>+Y10-X10</f>
        <v>0.29166666666666663</v>
      </c>
      <c r="Y11" s="80"/>
      <c r="Z11" s="79">
        <f>+AA10-Z10</f>
        <v>0.29166666666666663</v>
      </c>
      <c r="AA11" s="80"/>
      <c r="AB11" s="79">
        <f>+AC10-AB10</f>
        <v>0.29166666666666663</v>
      </c>
      <c r="AC11" s="80"/>
      <c r="AD11" s="79">
        <f>+AE10-AD10</f>
        <v>0</v>
      </c>
      <c r="AE11" s="81"/>
      <c r="AF11" s="120">
        <f>+AG10-AF10</f>
        <v>0</v>
      </c>
      <c r="AG11" s="80"/>
      <c r="AH11" s="79">
        <f>+AI10-AH10</f>
        <v>0</v>
      </c>
      <c r="AI11" s="80"/>
      <c r="AJ11" s="79">
        <f>+AK10-AJ10</f>
        <v>0.29166666666666663</v>
      </c>
      <c r="AK11" s="80"/>
      <c r="AL11" s="79">
        <f>+AM10-AL10</f>
        <v>0.29166666666666663</v>
      </c>
      <c r="AM11" s="80"/>
      <c r="AN11" s="79">
        <f>+AO10-AN10</f>
        <v>0.29166666666666663</v>
      </c>
      <c r="AO11" s="80"/>
      <c r="AP11" s="79">
        <f>+AQ10-AP10</f>
        <v>0.29166666666666663</v>
      </c>
      <c r="AQ11" s="80"/>
      <c r="AR11" s="79">
        <f>+AS10-AR10</f>
        <v>0.29166666666666663</v>
      </c>
      <c r="AS11" s="81"/>
      <c r="AT11" s="120">
        <f>+AU10-AT10</f>
        <v>0</v>
      </c>
      <c r="AU11" s="80"/>
      <c r="AV11" s="79">
        <f>+AW10-AV10</f>
        <v>0.29166666666666663</v>
      </c>
      <c r="AW11" s="80"/>
      <c r="AX11" s="79">
        <f>+AY10-AX10</f>
        <v>0.29166666666666663</v>
      </c>
      <c r="AY11" s="80"/>
      <c r="AZ11" s="79">
        <f>+BA10-AZ10</f>
        <v>0.29166666666666663</v>
      </c>
      <c r="BA11" s="80"/>
      <c r="BB11" s="79">
        <f>+BC10-BB10</f>
        <v>0.29166666666666663</v>
      </c>
      <c r="BC11" s="80"/>
      <c r="BD11" s="79">
        <f>+BE10-BD10</f>
        <v>0.29166666666666663</v>
      </c>
      <c r="BE11" s="80"/>
      <c r="BF11" s="79">
        <f>+BG10-BF10</f>
        <v>0</v>
      </c>
      <c r="BG11" s="81"/>
      <c r="BH11" s="79"/>
      <c r="BI11" s="80"/>
      <c r="BJ11" s="79">
        <f>+BK10-BJ10</f>
        <v>0</v>
      </c>
      <c r="BK11" s="80"/>
      <c r="BL11" s="79">
        <f>+BM10-BL10</f>
        <v>0.29166666666666663</v>
      </c>
      <c r="BM11" s="81"/>
    </row>
    <row r="12" spans="1:65" s="32" customFormat="1" x14ac:dyDescent="0.3">
      <c r="A12" s="130" t="str">
        <f>+'Les effectifs'!B8</f>
        <v>Personne 5</v>
      </c>
      <c r="B12" s="131"/>
      <c r="C12" s="132"/>
      <c r="D12" s="28"/>
      <c r="E12" s="29"/>
      <c r="F12" s="30">
        <v>0.53125</v>
      </c>
      <c r="G12" s="29">
        <v>0.82291666666666663</v>
      </c>
      <c r="H12" s="30"/>
      <c r="I12" s="29"/>
      <c r="J12" s="30">
        <v>0.53125</v>
      </c>
      <c r="K12" s="29">
        <v>0.82291666666666663</v>
      </c>
      <c r="L12" s="30">
        <v>0.53125</v>
      </c>
      <c r="M12" s="29">
        <v>0.82291666666666663</v>
      </c>
      <c r="N12" s="30">
        <v>0.53125</v>
      </c>
      <c r="O12" s="29">
        <v>0.82291666666666663</v>
      </c>
      <c r="P12" s="30"/>
      <c r="Q12" s="31"/>
      <c r="R12" s="28"/>
      <c r="S12" s="29"/>
      <c r="T12" s="30"/>
      <c r="U12" s="29"/>
      <c r="V12" s="30"/>
      <c r="W12" s="29"/>
      <c r="X12" s="30">
        <v>0.25</v>
      </c>
      <c r="Y12" s="29">
        <v>0.54166666666666663</v>
      </c>
      <c r="Z12" s="30">
        <v>0.25</v>
      </c>
      <c r="AA12" s="29">
        <v>0.54166666666666663</v>
      </c>
      <c r="AB12" s="30">
        <v>0.25</v>
      </c>
      <c r="AC12" s="29">
        <v>0.54166666666666663</v>
      </c>
      <c r="AD12" s="30">
        <v>0.25</v>
      </c>
      <c r="AE12" s="31">
        <v>0.54166666666666663</v>
      </c>
      <c r="AF12" s="28"/>
      <c r="AG12" s="29"/>
      <c r="AH12" s="30">
        <v>0.53125</v>
      </c>
      <c r="AI12" s="29">
        <v>0.82291666666666663</v>
      </c>
      <c r="AJ12" s="30"/>
      <c r="AK12" s="29"/>
      <c r="AL12" s="30">
        <v>0.53125</v>
      </c>
      <c r="AM12" s="29">
        <v>0.82291666666666663</v>
      </c>
      <c r="AN12" s="30">
        <v>0.53125</v>
      </c>
      <c r="AO12" s="29">
        <v>0.82291666666666663</v>
      </c>
      <c r="AP12" s="30">
        <v>0.53125</v>
      </c>
      <c r="AQ12" s="29">
        <v>0.82291666666666663</v>
      </c>
      <c r="AR12" s="30"/>
      <c r="AS12" s="31"/>
      <c r="AT12" s="28"/>
      <c r="AU12" s="29"/>
      <c r="AV12" s="30"/>
      <c r="AW12" s="29"/>
      <c r="AX12" s="30"/>
      <c r="AY12" s="29"/>
      <c r="AZ12" s="30">
        <v>0.25</v>
      </c>
      <c r="BA12" s="29">
        <v>0.54166666666666663</v>
      </c>
      <c r="BB12" s="30">
        <v>0.25</v>
      </c>
      <c r="BC12" s="29">
        <v>0.54166666666666663</v>
      </c>
      <c r="BD12" s="30">
        <v>0.25</v>
      </c>
      <c r="BE12" s="29">
        <v>0.54166666666666663</v>
      </c>
      <c r="BF12" s="30">
        <v>0.25</v>
      </c>
      <c r="BG12" s="31">
        <v>0.54166666666666663</v>
      </c>
      <c r="BH12" s="30"/>
      <c r="BI12" s="29"/>
      <c r="BJ12" s="30">
        <v>0.53125</v>
      </c>
      <c r="BK12" s="29">
        <v>0.82291666666666663</v>
      </c>
      <c r="BL12" s="30"/>
      <c r="BM12" s="31"/>
    </row>
    <row r="13" spans="1:65" s="32" customFormat="1" ht="16.2" thickBot="1" x14ac:dyDescent="0.35">
      <c r="A13" s="133">
        <f>+IF(A12='Les effectifs'!B8,'Les effectifs'!L8,"")</f>
        <v>1.1666666666666667</v>
      </c>
      <c r="B13" s="134" t="e">
        <f>((#REF!-#REF!)+(#REF!-#REF!)+(#REF!-#REF!)+(#REF!-#REF!)+(#REF!-#REF!)+(#REF!-#REF!)+(#REF!-#REF!))</f>
        <v>#REF!</v>
      </c>
      <c r="C13" s="135"/>
      <c r="D13" s="121">
        <f>+E12-D12</f>
        <v>0</v>
      </c>
      <c r="E13" s="82"/>
      <c r="F13" s="77">
        <f>+G12-F12</f>
        <v>0.29166666666666663</v>
      </c>
      <c r="G13" s="82"/>
      <c r="H13" s="77">
        <f>+I12-H12</f>
        <v>0</v>
      </c>
      <c r="I13" s="82"/>
      <c r="J13" s="77">
        <f>+K12-J12</f>
        <v>0.29166666666666663</v>
      </c>
      <c r="K13" s="82"/>
      <c r="L13" s="77">
        <f>+M12-L12</f>
        <v>0.29166666666666663</v>
      </c>
      <c r="M13" s="82"/>
      <c r="N13" s="77">
        <f>+O12-N12</f>
        <v>0.29166666666666663</v>
      </c>
      <c r="O13" s="82"/>
      <c r="P13" s="77">
        <f>+Q12-P12</f>
        <v>0</v>
      </c>
      <c r="Q13" s="78"/>
      <c r="R13" s="121">
        <f>+S12-R12</f>
        <v>0</v>
      </c>
      <c r="S13" s="82"/>
      <c r="T13" s="77">
        <f>+U12-T12</f>
        <v>0</v>
      </c>
      <c r="U13" s="82"/>
      <c r="V13" s="77">
        <f>+W12-V12</f>
        <v>0</v>
      </c>
      <c r="W13" s="82"/>
      <c r="X13" s="77">
        <f>+Y12-X12</f>
        <v>0.29166666666666663</v>
      </c>
      <c r="Y13" s="82"/>
      <c r="Z13" s="77">
        <f>+AA12-Z12</f>
        <v>0.29166666666666663</v>
      </c>
      <c r="AA13" s="82"/>
      <c r="AB13" s="77">
        <f>+AC12-AB12</f>
        <v>0.29166666666666663</v>
      </c>
      <c r="AC13" s="82"/>
      <c r="AD13" s="77">
        <f>+AE12-AD12</f>
        <v>0.29166666666666663</v>
      </c>
      <c r="AE13" s="78"/>
      <c r="AF13" s="121">
        <f>+AG12-AF12</f>
        <v>0</v>
      </c>
      <c r="AG13" s="82"/>
      <c r="AH13" s="77">
        <f>+AI12-AH12</f>
        <v>0.29166666666666663</v>
      </c>
      <c r="AI13" s="82"/>
      <c r="AJ13" s="77">
        <f>+AK12-AJ12</f>
        <v>0</v>
      </c>
      <c r="AK13" s="82"/>
      <c r="AL13" s="77">
        <f>+AM12-AL12</f>
        <v>0.29166666666666663</v>
      </c>
      <c r="AM13" s="82"/>
      <c r="AN13" s="77">
        <f>+AO12-AN12</f>
        <v>0.29166666666666663</v>
      </c>
      <c r="AO13" s="82"/>
      <c r="AP13" s="77">
        <f>+AQ12-AP12</f>
        <v>0.29166666666666663</v>
      </c>
      <c r="AQ13" s="82"/>
      <c r="AR13" s="77">
        <f>+AS12-AR12</f>
        <v>0</v>
      </c>
      <c r="AS13" s="78"/>
      <c r="AT13" s="121">
        <f>+AU12-AT12</f>
        <v>0</v>
      </c>
      <c r="AU13" s="82"/>
      <c r="AV13" s="77">
        <f>+AW12-AV12</f>
        <v>0</v>
      </c>
      <c r="AW13" s="82"/>
      <c r="AX13" s="77">
        <f>+AY12-AX12</f>
        <v>0</v>
      </c>
      <c r="AY13" s="82"/>
      <c r="AZ13" s="77">
        <f>+BA12-AZ12</f>
        <v>0.29166666666666663</v>
      </c>
      <c r="BA13" s="82"/>
      <c r="BB13" s="77">
        <f>+BC12-BB12</f>
        <v>0.29166666666666663</v>
      </c>
      <c r="BC13" s="82"/>
      <c r="BD13" s="77">
        <f>+BE12-BD12</f>
        <v>0.29166666666666663</v>
      </c>
      <c r="BE13" s="82"/>
      <c r="BF13" s="77">
        <f>+BG12-BF12</f>
        <v>0.29166666666666663</v>
      </c>
      <c r="BG13" s="78"/>
      <c r="BH13" s="77"/>
      <c r="BI13" s="82"/>
      <c r="BJ13" s="77">
        <f>+BK12-BJ12</f>
        <v>0.29166666666666663</v>
      </c>
      <c r="BK13" s="82"/>
      <c r="BL13" s="77">
        <f>+BM12-BL12</f>
        <v>0</v>
      </c>
      <c r="BM13" s="78"/>
    </row>
    <row r="14" spans="1:65" x14ac:dyDescent="0.3">
      <c r="A14" s="122" t="str">
        <f>+'Les effectifs'!B9</f>
        <v>Personne 6</v>
      </c>
      <c r="B14" s="123"/>
      <c r="C14" s="124"/>
      <c r="D14" s="20"/>
      <c r="E14" s="18"/>
      <c r="F14" s="17">
        <v>0.25</v>
      </c>
      <c r="G14" s="18">
        <v>0.54166666666666663</v>
      </c>
      <c r="H14" s="17">
        <v>0.25</v>
      </c>
      <c r="I14" s="18">
        <v>0.54166666666666663</v>
      </c>
      <c r="J14" s="33">
        <v>0.25</v>
      </c>
      <c r="K14" s="34">
        <v>0.54166666666666663</v>
      </c>
      <c r="L14" s="17">
        <v>0.25</v>
      </c>
      <c r="M14" s="18">
        <v>0.54166666666666663</v>
      </c>
      <c r="N14" s="33">
        <v>0.25</v>
      </c>
      <c r="O14" s="34">
        <v>0.54166666666666663</v>
      </c>
      <c r="P14" s="17"/>
      <c r="Q14" s="21"/>
      <c r="R14" s="20"/>
      <c r="S14" s="18"/>
      <c r="T14" s="17">
        <v>0.25</v>
      </c>
      <c r="U14" s="18">
        <v>0.54166666666666663</v>
      </c>
      <c r="V14" s="17">
        <v>0.25</v>
      </c>
      <c r="W14" s="18">
        <v>0.54166666666666663</v>
      </c>
      <c r="X14" s="33">
        <v>0.25</v>
      </c>
      <c r="Y14" s="34">
        <v>0.54166666666666663</v>
      </c>
      <c r="Z14" s="17">
        <v>0.25</v>
      </c>
      <c r="AA14" s="18">
        <v>0.54166666666666663</v>
      </c>
      <c r="AB14" s="17"/>
      <c r="AC14" s="18"/>
      <c r="AD14" s="33">
        <v>0.25</v>
      </c>
      <c r="AE14" s="35">
        <v>0.54166666666666663</v>
      </c>
      <c r="AF14" s="20"/>
      <c r="AG14" s="18"/>
      <c r="AH14" s="17">
        <v>0.25</v>
      </c>
      <c r="AI14" s="18">
        <v>0.54166666666666663</v>
      </c>
      <c r="AJ14" s="17">
        <v>0.25</v>
      </c>
      <c r="AK14" s="18">
        <v>0.54166666666666663</v>
      </c>
      <c r="AL14" s="33">
        <v>0.25</v>
      </c>
      <c r="AM14" s="34">
        <v>0.54166666666666663</v>
      </c>
      <c r="AN14" s="17">
        <v>0.25</v>
      </c>
      <c r="AO14" s="18">
        <v>0.54166666666666663</v>
      </c>
      <c r="AP14" s="33">
        <v>0.25</v>
      </c>
      <c r="AQ14" s="34">
        <v>0.54166666666666663</v>
      </c>
      <c r="AR14" s="17"/>
      <c r="AS14" s="21"/>
      <c r="AT14" s="20"/>
      <c r="AU14" s="18"/>
      <c r="AV14" s="17">
        <v>0.25</v>
      </c>
      <c r="AW14" s="18">
        <v>0.54166666666666663</v>
      </c>
      <c r="AX14" s="17">
        <v>0.25</v>
      </c>
      <c r="AY14" s="18">
        <v>0.54166666666666663</v>
      </c>
      <c r="AZ14" s="33">
        <v>0.25</v>
      </c>
      <c r="BA14" s="34">
        <v>0.54166666666666663</v>
      </c>
      <c r="BB14" s="17">
        <v>0.25</v>
      </c>
      <c r="BC14" s="18">
        <v>0.54166666666666663</v>
      </c>
      <c r="BD14" s="17"/>
      <c r="BE14" s="18"/>
      <c r="BF14" s="33">
        <v>0.25</v>
      </c>
      <c r="BG14" s="35">
        <v>0.54166666666666663</v>
      </c>
      <c r="BH14" s="17"/>
      <c r="BI14" s="18"/>
      <c r="BJ14" s="17">
        <v>0.25</v>
      </c>
      <c r="BK14" s="18">
        <v>0.54166666666666663</v>
      </c>
      <c r="BL14" s="17">
        <v>0.25</v>
      </c>
      <c r="BM14" s="21">
        <v>0.54166666666666663</v>
      </c>
    </row>
    <row r="15" spans="1:65" ht="16.2" thickBot="1" x14ac:dyDescent="0.35">
      <c r="A15" s="125">
        <f>+IF(A14='Les effectifs'!B9,'Les effectifs'!L9,"")</f>
        <v>1.4583333333333333</v>
      </c>
      <c r="B15" s="126" t="e">
        <f>((#REF!-#REF!)+(#REF!-#REF!)+(#REF!-#REF!)+(#REF!-#REF!)+(#REF!-#REF!)+(#REF!-#REF!)+(#REF!-#REF!))</f>
        <v>#REF!</v>
      </c>
      <c r="C15" s="127"/>
      <c r="D15" s="120">
        <f>+E14-D14</f>
        <v>0</v>
      </c>
      <c r="E15" s="80"/>
      <c r="F15" s="79">
        <f>+G14-F14</f>
        <v>0.29166666666666663</v>
      </c>
      <c r="G15" s="80"/>
      <c r="H15" s="79">
        <f>+I14-H14</f>
        <v>0.29166666666666663</v>
      </c>
      <c r="I15" s="80"/>
      <c r="J15" s="79">
        <f>+K14-J14</f>
        <v>0.29166666666666663</v>
      </c>
      <c r="K15" s="80"/>
      <c r="L15" s="79">
        <f>+M14-L14</f>
        <v>0.29166666666666663</v>
      </c>
      <c r="M15" s="80"/>
      <c r="N15" s="79">
        <f>+O14-N14</f>
        <v>0.29166666666666663</v>
      </c>
      <c r="O15" s="80"/>
      <c r="P15" s="79">
        <f>+Q14-P14</f>
        <v>0</v>
      </c>
      <c r="Q15" s="81"/>
      <c r="R15" s="120">
        <f>+S14-R14</f>
        <v>0</v>
      </c>
      <c r="S15" s="80"/>
      <c r="T15" s="79">
        <f>+U14-T14</f>
        <v>0.29166666666666663</v>
      </c>
      <c r="U15" s="80"/>
      <c r="V15" s="79">
        <f>+W14-V14</f>
        <v>0.29166666666666663</v>
      </c>
      <c r="W15" s="80"/>
      <c r="X15" s="79">
        <f>+Y14-X14</f>
        <v>0.29166666666666663</v>
      </c>
      <c r="Y15" s="80"/>
      <c r="Z15" s="79">
        <f>+AA14-Z14</f>
        <v>0.29166666666666663</v>
      </c>
      <c r="AA15" s="80"/>
      <c r="AB15" s="79">
        <f>+AC14-AB14</f>
        <v>0</v>
      </c>
      <c r="AC15" s="80"/>
      <c r="AD15" s="79">
        <f>+AE14-AD14</f>
        <v>0.29166666666666663</v>
      </c>
      <c r="AE15" s="81"/>
      <c r="AF15" s="120">
        <f>+AG14-AF14</f>
        <v>0</v>
      </c>
      <c r="AG15" s="80"/>
      <c r="AH15" s="79">
        <f>+AI14-AH14</f>
        <v>0.29166666666666663</v>
      </c>
      <c r="AI15" s="80"/>
      <c r="AJ15" s="79">
        <f>+AK14-AJ14</f>
        <v>0.29166666666666663</v>
      </c>
      <c r="AK15" s="80"/>
      <c r="AL15" s="79">
        <f>+AM14-AL14</f>
        <v>0.29166666666666663</v>
      </c>
      <c r="AM15" s="80"/>
      <c r="AN15" s="79">
        <f>+AO14-AN14</f>
        <v>0.29166666666666663</v>
      </c>
      <c r="AO15" s="80"/>
      <c r="AP15" s="79">
        <f>+AQ14-AP14</f>
        <v>0.29166666666666663</v>
      </c>
      <c r="AQ15" s="80"/>
      <c r="AR15" s="79">
        <f>+AS14-AR14</f>
        <v>0</v>
      </c>
      <c r="AS15" s="81"/>
      <c r="AT15" s="120">
        <f>+AU14-AT14</f>
        <v>0</v>
      </c>
      <c r="AU15" s="80"/>
      <c r="AV15" s="79">
        <f>+AW14-AV14</f>
        <v>0.29166666666666663</v>
      </c>
      <c r="AW15" s="80"/>
      <c r="AX15" s="79">
        <f>+AY14-AX14</f>
        <v>0.29166666666666663</v>
      </c>
      <c r="AY15" s="80"/>
      <c r="AZ15" s="79">
        <f>+BA14-AZ14</f>
        <v>0.29166666666666663</v>
      </c>
      <c r="BA15" s="80"/>
      <c r="BB15" s="79">
        <f>+BC14-BB14</f>
        <v>0.29166666666666663</v>
      </c>
      <c r="BC15" s="80"/>
      <c r="BD15" s="79">
        <f>+BE14-BD14</f>
        <v>0</v>
      </c>
      <c r="BE15" s="80"/>
      <c r="BF15" s="79">
        <f>+BG14-BF14</f>
        <v>0.29166666666666663</v>
      </c>
      <c r="BG15" s="81"/>
      <c r="BH15" s="79"/>
      <c r="BI15" s="80"/>
      <c r="BJ15" s="79">
        <f>+BK14-BJ14</f>
        <v>0.29166666666666663</v>
      </c>
      <c r="BK15" s="80"/>
      <c r="BL15" s="79">
        <f>+BM14-BL14</f>
        <v>0.29166666666666663</v>
      </c>
      <c r="BM15" s="81"/>
    </row>
    <row r="16" spans="1:65" s="32" customFormat="1" x14ac:dyDescent="0.3">
      <c r="A16" s="130"/>
      <c r="B16" s="131"/>
      <c r="C16" s="132"/>
      <c r="D16" s="28"/>
      <c r="E16" s="29"/>
      <c r="F16" s="30"/>
      <c r="G16" s="29"/>
      <c r="H16" s="30"/>
      <c r="I16" s="29"/>
      <c r="J16" s="30"/>
      <c r="K16" s="29"/>
      <c r="L16" s="30"/>
      <c r="M16" s="29"/>
      <c r="N16" s="30"/>
      <c r="O16" s="29"/>
      <c r="P16" s="30"/>
      <c r="Q16" s="31"/>
      <c r="R16" s="28"/>
      <c r="S16" s="29"/>
      <c r="T16" s="30"/>
      <c r="U16" s="29"/>
      <c r="V16" s="30"/>
      <c r="W16" s="29"/>
      <c r="X16" s="30"/>
      <c r="Y16" s="29"/>
      <c r="Z16" s="30"/>
      <c r="AA16" s="29"/>
      <c r="AB16" s="30"/>
      <c r="AC16" s="29"/>
      <c r="AD16" s="30"/>
      <c r="AE16" s="31"/>
      <c r="AF16" s="28"/>
      <c r="AG16" s="29"/>
      <c r="AH16" s="30"/>
      <c r="AI16" s="29"/>
      <c r="AJ16" s="30"/>
      <c r="AK16" s="29"/>
      <c r="AL16" s="30"/>
      <c r="AM16" s="29"/>
      <c r="AN16" s="30"/>
      <c r="AO16" s="29"/>
      <c r="AP16" s="30"/>
      <c r="AQ16" s="29"/>
      <c r="AR16" s="30"/>
      <c r="AS16" s="31"/>
      <c r="AT16" s="28"/>
      <c r="AU16" s="29"/>
      <c r="AV16" s="30"/>
      <c r="AW16" s="29"/>
      <c r="AX16" s="30"/>
      <c r="AY16" s="29"/>
      <c r="AZ16" s="30"/>
      <c r="BA16" s="29"/>
      <c r="BB16" s="30"/>
      <c r="BC16" s="29"/>
      <c r="BD16" s="30"/>
      <c r="BE16" s="29"/>
      <c r="BF16" s="30"/>
      <c r="BG16" s="31"/>
      <c r="BH16" s="30"/>
      <c r="BI16" s="29"/>
      <c r="BJ16" s="30"/>
      <c r="BK16" s="29"/>
      <c r="BL16" s="30"/>
      <c r="BM16" s="31"/>
    </row>
    <row r="17" spans="1:65" s="32" customFormat="1" ht="16.2" thickBot="1" x14ac:dyDescent="0.35">
      <c r="A17" s="133"/>
      <c r="B17" s="134"/>
      <c r="C17" s="135"/>
      <c r="D17" s="121"/>
      <c r="E17" s="82"/>
      <c r="F17" s="77"/>
      <c r="G17" s="82"/>
      <c r="H17" s="77"/>
      <c r="I17" s="82"/>
      <c r="J17" s="77"/>
      <c r="K17" s="82"/>
      <c r="L17" s="77"/>
      <c r="M17" s="82"/>
      <c r="N17" s="77"/>
      <c r="O17" s="82"/>
      <c r="P17" s="77"/>
      <c r="Q17" s="78"/>
      <c r="R17" s="121"/>
      <c r="S17" s="82"/>
      <c r="T17" s="77"/>
      <c r="U17" s="82"/>
      <c r="V17" s="77"/>
      <c r="W17" s="82"/>
      <c r="X17" s="77"/>
      <c r="Y17" s="82"/>
      <c r="Z17" s="77"/>
      <c r="AA17" s="82"/>
      <c r="AB17" s="77"/>
      <c r="AC17" s="82"/>
      <c r="AD17" s="77"/>
      <c r="AE17" s="78"/>
      <c r="AF17" s="121"/>
      <c r="AG17" s="82"/>
      <c r="AH17" s="77"/>
      <c r="AI17" s="82"/>
      <c r="AJ17" s="77"/>
      <c r="AK17" s="82"/>
      <c r="AL17" s="77"/>
      <c r="AM17" s="82"/>
      <c r="AN17" s="77"/>
      <c r="AO17" s="82"/>
      <c r="AP17" s="77"/>
      <c r="AQ17" s="82"/>
      <c r="AR17" s="77"/>
      <c r="AS17" s="78"/>
      <c r="AT17" s="121"/>
      <c r="AU17" s="82"/>
      <c r="AV17" s="77"/>
      <c r="AW17" s="82"/>
      <c r="AX17" s="77"/>
      <c r="AY17" s="82"/>
      <c r="AZ17" s="77"/>
      <c r="BA17" s="82"/>
      <c r="BB17" s="77"/>
      <c r="BC17" s="82"/>
      <c r="BD17" s="77"/>
      <c r="BE17" s="82"/>
      <c r="BF17" s="77"/>
      <c r="BG17" s="78"/>
      <c r="BH17" s="77"/>
      <c r="BI17" s="82"/>
      <c r="BJ17" s="77"/>
      <c r="BK17" s="82"/>
      <c r="BL17" s="77"/>
      <c r="BM17" s="78"/>
    </row>
    <row r="18" spans="1:65" x14ac:dyDescent="0.3">
      <c r="A18" s="122"/>
      <c r="B18" s="123"/>
      <c r="C18" s="124"/>
      <c r="D18" s="20"/>
      <c r="E18" s="18"/>
      <c r="F18" s="17"/>
      <c r="G18" s="18"/>
      <c r="H18" s="17"/>
      <c r="I18" s="18"/>
      <c r="J18" s="17"/>
      <c r="K18" s="18"/>
      <c r="L18" s="17"/>
      <c r="M18" s="18"/>
      <c r="N18" s="17"/>
      <c r="O18" s="18"/>
      <c r="P18" s="17"/>
      <c r="Q18" s="21"/>
      <c r="R18" s="20"/>
      <c r="S18" s="18"/>
      <c r="T18" s="17"/>
      <c r="U18" s="18"/>
      <c r="V18" s="17"/>
      <c r="W18" s="18"/>
      <c r="X18" s="17"/>
      <c r="Y18" s="18"/>
      <c r="Z18" s="17"/>
      <c r="AA18" s="18"/>
      <c r="AB18" s="17"/>
      <c r="AC18" s="18"/>
      <c r="AD18" s="17"/>
      <c r="AE18" s="21"/>
      <c r="AF18" s="20"/>
      <c r="AG18" s="18"/>
      <c r="AH18" s="17"/>
      <c r="AI18" s="18"/>
      <c r="AJ18" s="17"/>
      <c r="AK18" s="18"/>
      <c r="AL18" s="17"/>
      <c r="AM18" s="18"/>
      <c r="AN18" s="17"/>
      <c r="AO18" s="18"/>
      <c r="AP18" s="17"/>
      <c r="AQ18" s="18"/>
      <c r="AR18" s="17"/>
      <c r="AS18" s="21"/>
      <c r="AT18" s="20"/>
      <c r="AU18" s="18"/>
      <c r="AV18" s="17"/>
      <c r="AW18" s="18"/>
      <c r="AX18" s="17"/>
      <c r="AY18" s="18"/>
      <c r="AZ18" s="17"/>
      <c r="BA18" s="18"/>
      <c r="BB18" s="17"/>
      <c r="BC18" s="18"/>
      <c r="BD18" s="17"/>
      <c r="BE18" s="18"/>
      <c r="BF18" s="17"/>
      <c r="BG18" s="21"/>
      <c r="BH18" s="17"/>
      <c r="BI18" s="18"/>
      <c r="BJ18" s="17"/>
      <c r="BK18" s="18"/>
      <c r="BL18" s="17"/>
      <c r="BM18" s="21"/>
    </row>
    <row r="19" spans="1:65" ht="16.2" thickBot="1" x14ac:dyDescent="0.35">
      <c r="A19" s="125"/>
      <c r="B19" s="126"/>
      <c r="C19" s="127"/>
      <c r="D19" s="120"/>
      <c r="E19" s="80"/>
      <c r="F19" s="79"/>
      <c r="G19" s="80"/>
      <c r="H19" s="79"/>
      <c r="I19" s="80"/>
      <c r="J19" s="79"/>
      <c r="K19" s="80"/>
      <c r="L19" s="79"/>
      <c r="M19" s="80"/>
      <c r="N19" s="79"/>
      <c r="O19" s="80"/>
      <c r="P19" s="79"/>
      <c r="Q19" s="81"/>
      <c r="R19" s="120"/>
      <c r="S19" s="80"/>
      <c r="T19" s="79"/>
      <c r="U19" s="80"/>
      <c r="V19" s="79"/>
      <c r="W19" s="80"/>
      <c r="X19" s="79"/>
      <c r="Y19" s="80"/>
      <c r="Z19" s="79"/>
      <c r="AA19" s="80"/>
      <c r="AB19" s="79"/>
      <c r="AC19" s="80"/>
      <c r="AD19" s="79"/>
      <c r="AE19" s="81"/>
      <c r="AF19" s="120"/>
      <c r="AG19" s="80"/>
      <c r="AH19" s="79"/>
      <c r="AI19" s="80"/>
      <c r="AJ19" s="79"/>
      <c r="AK19" s="80"/>
      <c r="AL19" s="79"/>
      <c r="AM19" s="80"/>
      <c r="AN19" s="79"/>
      <c r="AO19" s="80"/>
      <c r="AP19" s="79"/>
      <c r="AQ19" s="80"/>
      <c r="AR19" s="79"/>
      <c r="AS19" s="81"/>
      <c r="AT19" s="120"/>
      <c r="AU19" s="80"/>
      <c r="AV19" s="77"/>
      <c r="AW19" s="82"/>
      <c r="AX19" s="77"/>
      <c r="AY19" s="82"/>
      <c r="AZ19" s="77"/>
      <c r="BA19" s="82"/>
      <c r="BB19" s="77"/>
      <c r="BC19" s="82"/>
      <c r="BD19" s="77"/>
      <c r="BE19" s="82"/>
      <c r="BF19" s="77"/>
      <c r="BG19" s="78"/>
      <c r="BH19" s="79"/>
      <c r="BI19" s="80"/>
      <c r="BJ19" s="77"/>
      <c r="BK19" s="82"/>
      <c r="BL19" s="77"/>
      <c r="BM19" s="82"/>
    </row>
    <row r="20" spans="1:65" s="32" customFormat="1" x14ac:dyDescent="0.3">
      <c r="A20" s="130"/>
      <c r="B20" s="131"/>
      <c r="C20" s="132"/>
      <c r="D20" s="28"/>
      <c r="E20" s="29"/>
      <c r="F20" s="30"/>
      <c r="G20" s="29"/>
      <c r="H20" s="30"/>
      <c r="I20" s="29"/>
      <c r="J20" s="30"/>
      <c r="K20" s="29"/>
      <c r="L20" s="30"/>
      <c r="M20" s="29"/>
      <c r="N20" s="30"/>
      <c r="O20" s="29"/>
      <c r="P20" s="30"/>
      <c r="Q20" s="31"/>
      <c r="R20" s="28"/>
      <c r="S20" s="29"/>
      <c r="T20" s="30"/>
      <c r="U20" s="29"/>
      <c r="V20" s="30"/>
      <c r="W20" s="29"/>
      <c r="X20" s="30"/>
      <c r="Y20" s="29"/>
      <c r="Z20" s="30"/>
      <c r="AA20" s="29"/>
      <c r="AB20" s="30"/>
      <c r="AC20" s="29"/>
      <c r="AD20" s="30"/>
      <c r="AE20" s="31"/>
      <c r="AF20" s="28"/>
      <c r="AG20" s="29"/>
      <c r="AH20" s="30"/>
      <c r="AI20" s="29"/>
      <c r="AJ20" s="30"/>
      <c r="AK20" s="29"/>
      <c r="AL20" s="30"/>
      <c r="AM20" s="29"/>
      <c r="AN20" s="30"/>
      <c r="AO20" s="29"/>
      <c r="AP20" s="30"/>
      <c r="AQ20" s="29"/>
      <c r="AR20" s="30"/>
      <c r="AS20" s="31"/>
      <c r="AT20" s="28"/>
      <c r="AU20" s="29"/>
      <c r="AV20" s="30"/>
      <c r="AW20" s="29"/>
      <c r="AX20" s="30"/>
      <c r="AY20" s="29"/>
      <c r="AZ20" s="30"/>
      <c r="BA20" s="29"/>
      <c r="BB20" s="30"/>
      <c r="BC20" s="29"/>
      <c r="BD20" s="30"/>
      <c r="BE20" s="29"/>
      <c r="BF20" s="30"/>
      <c r="BG20" s="31"/>
      <c r="BH20" s="30"/>
      <c r="BI20" s="29"/>
      <c r="BJ20" s="30"/>
      <c r="BK20" s="29"/>
      <c r="BL20" s="30"/>
      <c r="BM20" s="31"/>
    </row>
    <row r="21" spans="1:65" s="32" customFormat="1" ht="16.2" thickBot="1" x14ac:dyDescent="0.35">
      <c r="A21" s="133"/>
      <c r="B21" s="134"/>
      <c r="C21" s="135"/>
      <c r="D21" s="121"/>
      <c r="E21" s="82"/>
      <c r="F21" s="77"/>
      <c r="G21" s="82"/>
      <c r="H21" s="77"/>
      <c r="I21" s="82"/>
      <c r="J21" s="77"/>
      <c r="K21" s="82"/>
      <c r="L21" s="77"/>
      <c r="M21" s="82"/>
      <c r="N21" s="77"/>
      <c r="O21" s="82"/>
      <c r="P21" s="77"/>
      <c r="Q21" s="78"/>
      <c r="R21" s="121"/>
      <c r="S21" s="82"/>
      <c r="T21" s="77"/>
      <c r="U21" s="82"/>
      <c r="V21" s="77"/>
      <c r="W21" s="82"/>
      <c r="X21" s="77"/>
      <c r="Y21" s="82"/>
      <c r="Z21" s="77"/>
      <c r="AA21" s="82"/>
      <c r="AB21" s="77"/>
      <c r="AC21" s="82"/>
      <c r="AD21" s="77"/>
      <c r="AE21" s="78"/>
      <c r="AF21" s="121"/>
      <c r="AG21" s="82"/>
      <c r="AH21" s="77"/>
      <c r="AI21" s="82"/>
      <c r="AJ21" s="77"/>
      <c r="AK21" s="82"/>
      <c r="AL21" s="77"/>
      <c r="AM21" s="82"/>
      <c r="AN21" s="77"/>
      <c r="AO21" s="82"/>
      <c r="AP21" s="77"/>
      <c r="AQ21" s="82"/>
      <c r="AR21" s="77"/>
      <c r="AS21" s="78"/>
      <c r="AT21" s="121"/>
      <c r="AU21" s="82"/>
      <c r="AV21" s="77"/>
      <c r="AW21" s="82"/>
      <c r="AX21" s="77"/>
      <c r="AY21" s="82"/>
      <c r="AZ21" s="77"/>
      <c r="BA21" s="82"/>
      <c r="BB21" s="77"/>
      <c r="BC21" s="82"/>
      <c r="BD21" s="77"/>
      <c r="BE21" s="82"/>
      <c r="BF21" s="77"/>
      <c r="BG21" s="78"/>
      <c r="BH21" s="77"/>
      <c r="BI21" s="82"/>
      <c r="BJ21" s="77"/>
      <c r="BK21" s="82"/>
      <c r="BL21" s="77"/>
      <c r="BM21" s="82"/>
    </row>
    <row r="22" spans="1:65" x14ac:dyDescent="0.3">
      <c r="A22" s="122"/>
      <c r="B22" s="123"/>
      <c r="C22" s="124"/>
      <c r="D22" s="20"/>
      <c r="E22" s="18"/>
      <c r="F22" s="17"/>
      <c r="G22" s="18"/>
      <c r="H22" s="17"/>
      <c r="I22" s="18"/>
      <c r="J22" s="17"/>
      <c r="K22" s="18"/>
      <c r="L22" s="17"/>
      <c r="M22" s="18"/>
      <c r="N22" s="17"/>
      <c r="O22" s="18"/>
      <c r="P22" s="17"/>
      <c r="Q22" s="21"/>
      <c r="R22" s="20"/>
      <c r="S22" s="18"/>
      <c r="T22" s="17"/>
      <c r="U22" s="18"/>
      <c r="V22" s="17"/>
      <c r="W22" s="18"/>
      <c r="X22" s="17"/>
      <c r="Y22" s="18"/>
      <c r="Z22" s="17"/>
      <c r="AA22" s="18"/>
      <c r="AB22" s="17"/>
      <c r="AC22" s="18"/>
      <c r="AD22" s="17"/>
      <c r="AE22" s="21"/>
      <c r="AF22" s="20"/>
      <c r="AG22" s="18"/>
      <c r="AH22" s="17"/>
      <c r="AI22" s="18"/>
      <c r="AJ22" s="17"/>
      <c r="AK22" s="18"/>
      <c r="AL22" s="17"/>
      <c r="AM22" s="18"/>
      <c r="AN22" s="17"/>
      <c r="AO22" s="18"/>
      <c r="AP22" s="17"/>
      <c r="AQ22" s="18"/>
      <c r="AR22" s="17"/>
      <c r="AS22" s="21"/>
      <c r="AT22" s="20"/>
      <c r="AU22" s="18"/>
      <c r="AV22" s="17"/>
      <c r="AW22" s="18"/>
      <c r="AX22" s="17"/>
      <c r="AY22" s="18"/>
      <c r="AZ22" s="17"/>
      <c r="BA22" s="18"/>
      <c r="BB22" s="17"/>
      <c r="BC22" s="18"/>
      <c r="BD22" s="17"/>
      <c r="BE22" s="18"/>
      <c r="BF22" s="17"/>
      <c r="BG22" s="21"/>
      <c r="BH22" s="17"/>
      <c r="BI22" s="18"/>
      <c r="BJ22" s="17"/>
      <c r="BK22" s="18"/>
      <c r="BL22" s="17"/>
      <c r="BM22" s="21"/>
    </row>
    <row r="23" spans="1:65" ht="16.2" thickBot="1" x14ac:dyDescent="0.35">
      <c r="A23" s="125"/>
      <c r="B23" s="126"/>
      <c r="C23" s="127"/>
      <c r="D23" s="120"/>
      <c r="E23" s="80"/>
      <c r="F23" s="79"/>
      <c r="G23" s="80"/>
      <c r="H23" s="79"/>
      <c r="I23" s="80"/>
      <c r="J23" s="79"/>
      <c r="K23" s="80"/>
      <c r="L23" s="79"/>
      <c r="M23" s="80"/>
      <c r="N23" s="79"/>
      <c r="O23" s="80"/>
      <c r="P23" s="79"/>
      <c r="Q23" s="81"/>
      <c r="R23" s="120"/>
      <c r="S23" s="80"/>
      <c r="T23" s="79"/>
      <c r="U23" s="80"/>
      <c r="V23" s="79"/>
      <c r="W23" s="80"/>
      <c r="X23" s="79"/>
      <c r="Y23" s="80"/>
      <c r="Z23" s="79"/>
      <c r="AA23" s="80"/>
      <c r="AB23" s="79"/>
      <c r="AC23" s="80"/>
      <c r="AD23" s="79"/>
      <c r="AE23" s="81"/>
      <c r="AF23" s="120"/>
      <c r="AG23" s="80"/>
      <c r="AH23" s="79"/>
      <c r="AI23" s="80"/>
      <c r="AJ23" s="79"/>
      <c r="AK23" s="80"/>
      <c r="AL23" s="79"/>
      <c r="AM23" s="80"/>
      <c r="AN23" s="79"/>
      <c r="AO23" s="80"/>
      <c r="AP23" s="79"/>
      <c r="AQ23" s="80"/>
      <c r="AR23" s="79"/>
      <c r="AS23" s="81"/>
      <c r="AT23" s="120"/>
      <c r="AU23" s="80"/>
      <c r="AV23" s="77"/>
      <c r="AW23" s="82"/>
      <c r="AX23" s="77"/>
      <c r="AY23" s="82"/>
      <c r="AZ23" s="77"/>
      <c r="BA23" s="82"/>
      <c r="BB23" s="77"/>
      <c r="BC23" s="82"/>
      <c r="BD23" s="77"/>
      <c r="BE23" s="82"/>
      <c r="BF23" s="77"/>
      <c r="BG23" s="78"/>
      <c r="BH23" s="79"/>
      <c r="BI23" s="80"/>
      <c r="BJ23" s="77"/>
      <c r="BK23" s="82"/>
      <c r="BL23" s="77"/>
      <c r="BM23" s="82"/>
    </row>
    <row r="24" spans="1:65" x14ac:dyDescent="0.3">
      <c r="A24" s="22"/>
      <c r="B24" s="22"/>
      <c r="C24" s="22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3"/>
      <c r="BM24" s="23"/>
    </row>
    <row r="25" spans="1:65" x14ac:dyDescent="0.3">
      <c r="A25" s="22"/>
      <c r="B25" s="22"/>
      <c r="C25" s="22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3"/>
      <c r="BM25" s="23"/>
    </row>
    <row r="26" spans="1:65" ht="16.2" thickBot="1" x14ac:dyDescent="0.35">
      <c r="A26" s="116" t="s">
        <v>33</v>
      </c>
      <c r="B26" s="116"/>
      <c r="C26" s="116"/>
    </row>
    <row r="27" spans="1:65" x14ac:dyDescent="0.3">
      <c r="D27" s="117">
        <v>9</v>
      </c>
      <c r="E27" s="118"/>
      <c r="F27" s="118"/>
      <c r="G27" s="119"/>
      <c r="H27" s="117">
        <v>10</v>
      </c>
      <c r="I27" s="118"/>
      <c r="J27" s="118"/>
      <c r="K27" s="119"/>
      <c r="L27" s="117">
        <f>+H27+1</f>
        <v>11</v>
      </c>
      <c r="M27" s="118"/>
      <c r="N27" s="118"/>
      <c r="O27" s="119"/>
      <c r="P27" s="117">
        <f>+L27+1</f>
        <v>12</v>
      </c>
      <c r="Q27" s="118"/>
      <c r="R27" s="118"/>
      <c r="S27" s="119"/>
      <c r="T27" s="149">
        <f>+P27+1</f>
        <v>13</v>
      </c>
      <c r="U27" s="150"/>
      <c r="V27" s="150"/>
      <c r="W27" s="151"/>
    </row>
    <row r="28" spans="1:65" ht="32.4" customHeight="1" thickBot="1" x14ac:dyDescent="0.35">
      <c r="D28" s="110" t="s">
        <v>31</v>
      </c>
      <c r="E28" s="111"/>
      <c r="F28" s="111" t="s">
        <v>34</v>
      </c>
      <c r="G28" s="112"/>
      <c r="H28" s="110" t="s">
        <v>31</v>
      </c>
      <c r="I28" s="111"/>
      <c r="J28" s="111" t="s">
        <v>34</v>
      </c>
      <c r="K28" s="112"/>
      <c r="L28" s="110" t="s">
        <v>31</v>
      </c>
      <c r="M28" s="111"/>
      <c r="N28" s="111" t="s">
        <v>34</v>
      </c>
      <c r="O28" s="112"/>
      <c r="P28" s="110" t="s">
        <v>31</v>
      </c>
      <c r="Q28" s="111"/>
      <c r="R28" s="111" t="s">
        <v>34</v>
      </c>
      <c r="S28" s="112"/>
      <c r="T28" s="110" t="s">
        <v>31</v>
      </c>
      <c r="U28" s="111"/>
      <c r="V28" s="111" t="s">
        <v>34</v>
      </c>
      <c r="W28" s="112"/>
    </row>
    <row r="29" spans="1:65" x14ac:dyDescent="0.3">
      <c r="A29" s="113" t="str">
        <f>+'Les effectifs'!B4</f>
        <v>Personne 1</v>
      </c>
      <c r="B29" s="114"/>
      <c r="C29" s="115"/>
      <c r="D29" s="95">
        <f>SUMIF($1:$1,$D$27,5:5)</f>
        <v>0</v>
      </c>
      <c r="E29" s="96"/>
      <c r="F29" s="96" t="str">
        <f>IF(D29=0,"",IF($A$5&gt;D29,"-","")&amp;TEXT(ABS($A$5-D29),"[h]:mm"))</f>
        <v/>
      </c>
      <c r="G29" s="107"/>
      <c r="H29" s="95">
        <f>SUMIF($1:$1,$H$27,5:5)</f>
        <v>0</v>
      </c>
      <c r="I29" s="96"/>
      <c r="J29" s="96" t="str">
        <f>IF(H29=0,"",IF($A$5&gt;H29,"-","")&amp;TEXT(ABS($A$5-H29),"[h]:mm"))</f>
        <v/>
      </c>
      <c r="K29" s="107"/>
      <c r="L29" s="95">
        <f>SUMIF($1:$1,$L$27,5:5)</f>
        <v>0</v>
      </c>
      <c r="M29" s="96"/>
      <c r="N29" s="96" t="str">
        <f>IF(L29=0,"",IF($A$5&gt;L29,"-","")&amp;TEXT(ABS($A$5-L29),"[h]:mm"))</f>
        <v/>
      </c>
      <c r="O29" s="107"/>
      <c r="P29" s="95">
        <f>SUMIF($1:$1,$P$27,5:5)</f>
        <v>0</v>
      </c>
      <c r="Q29" s="96"/>
      <c r="R29" s="96" t="str">
        <f>IF(P29=0,"",IF($A$5&gt;P29,"-","")&amp;TEXT(ABS($A$5-P29),"[h]:mm"))</f>
        <v/>
      </c>
      <c r="S29" s="107"/>
      <c r="T29" s="95">
        <f>SUMIF($1:$1,$T$27,5:5)</f>
        <v>0</v>
      </c>
      <c r="U29" s="96"/>
      <c r="V29" s="147"/>
      <c r="W29" s="148"/>
    </row>
    <row r="30" spans="1:65" x14ac:dyDescent="0.3">
      <c r="A30" s="92" t="str">
        <f>+'Les effectifs'!B5</f>
        <v>Personne 2</v>
      </c>
      <c r="B30" s="93"/>
      <c r="C30" s="94"/>
      <c r="D30" s="95">
        <f>SUMIF($1:$1,$D$27,7:7)</f>
        <v>0</v>
      </c>
      <c r="E30" s="96"/>
      <c r="F30" s="97" t="str">
        <f>IF(D30=0,"",IF($A$7&gt;D30,"-","")&amp;TEXT(ABS($A$7-D30),"[h]:mm"))</f>
        <v/>
      </c>
      <c r="G30" s="98"/>
      <c r="H30" s="95">
        <f>SUMIF($1:$1,$H$27,7:7)</f>
        <v>0</v>
      </c>
      <c r="I30" s="96"/>
      <c r="J30" s="97" t="str">
        <f>IF(H30=0,"",IF($A$7&gt;H30,"-","")&amp;TEXT(ABS($A$7-H30),"[h]:mm"))</f>
        <v/>
      </c>
      <c r="K30" s="98"/>
      <c r="L30" s="95">
        <f>SUMIF($1:$1,$L$27,7:7)</f>
        <v>0</v>
      </c>
      <c r="M30" s="96"/>
      <c r="N30" s="97" t="str">
        <f>IF(L30=0,"",IF($A$7&gt;L30,"-","")&amp;TEXT(ABS($A$7-L30),"[h]:mm"))</f>
        <v/>
      </c>
      <c r="O30" s="98"/>
      <c r="P30" s="95">
        <f>SUMIF($1:$1,$P$27,7:7)</f>
        <v>0</v>
      </c>
      <c r="Q30" s="96"/>
      <c r="R30" s="97" t="str">
        <f>IF(P30=0,"",IF($A$7&gt;P30,"-","")&amp;TEXT(ABS($A$7-P30),"[h]:mm"))</f>
        <v/>
      </c>
      <c r="S30" s="98"/>
      <c r="T30" s="95">
        <f>SUMIF($1:$1,$T$27,7:7)</f>
        <v>0</v>
      </c>
      <c r="U30" s="96"/>
      <c r="V30" s="145"/>
      <c r="W30" s="146"/>
    </row>
    <row r="31" spans="1:65" x14ac:dyDescent="0.3">
      <c r="A31" s="92" t="str">
        <f>+'Les effectifs'!B6</f>
        <v>Personne 3</v>
      </c>
      <c r="B31" s="93"/>
      <c r="C31" s="94"/>
      <c r="D31" s="95">
        <f>SUMIF($1:$1,$D$27,9:9)</f>
        <v>0</v>
      </c>
      <c r="E31" s="96"/>
      <c r="F31" s="97" t="str">
        <f>IF(D31=0,"",IF($A$9&gt;D31,"-","")&amp;TEXT(ABS($A$9-D31),"[h]:mm"))</f>
        <v/>
      </c>
      <c r="G31" s="98"/>
      <c r="H31" s="95">
        <f>SUMIF($1:$1,$H$27,9:9)</f>
        <v>0</v>
      </c>
      <c r="I31" s="96"/>
      <c r="J31" s="97" t="str">
        <f>IF(H31=0,"",IF($A$9&gt;H31,"-","")&amp;TEXT(ABS($A$9-H31),"[h]:mm"))</f>
        <v/>
      </c>
      <c r="K31" s="98"/>
      <c r="L31" s="95">
        <f>SUMIF($1:$1,$L$27,9:9)</f>
        <v>0</v>
      </c>
      <c r="M31" s="96"/>
      <c r="N31" s="97" t="str">
        <f>IF(L31=0,"",IF($A$9&gt;L31,"-","")&amp;TEXT(ABS($A$9-L31),"[h]:mm"))</f>
        <v/>
      </c>
      <c r="O31" s="98"/>
      <c r="P31" s="95">
        <f>SUMIF($1:$1,$P$27,9:9)</f>
        <v>0</v>
      </c>
      <c r="Q31" s="96"/>
      <c r="R31" s="97" t="str">
        <f>IF(P31=0,"",IF($A$9&gt;P31,"-","")&amp;TEXT(ABS($A$9-P31),"[h]:mm"))</f>
        <v/>
      </c>
      <c r="S31" s="98"/>
      <c r="T31" s="95">
        <f>SUMIF($1:$1,$T$27,9:9)</f>
        <v>0</v>
      </c>
      <c r="U31" s="96"/>
      <c r="V31" s="145"/>
      <c r="W31" s="146"/>
    </row>
    <row r="32" spans="1:65" x14ac:dyDescent="0.3">
      <c r="A32" s="92" t="str">
        <f>+'Les effectifs'!B7</f>
        <v>Personne 4</v>
      </c>
      <c r="B32" s="93"/>
      <c r="C32" s="94"/>
      <c r="D32" s="95">
        <f>SUMIF($1:$1,$D$27,11:11)</f>
        <v>1.458333333333333</v>
      </c>
      <c r="E32" s="96"/>
      <c r="F32" s="97" t="str">
        <f>IF(D32=0,"",IF($A$11&gt;D32,"-","")&amp;TEXT(ABS($A$11-D32),"[h]:mm"))</f>
        <v>0:00</v>
      </c>
      <c r="G32" s="98"/>
      <c r="H32" s="95">
        <f>SUMIF($1:$1,$H$27,11:11)</f>
        <v>1.458333333333333</v>
      </c>
      <c r="I32" s="96"/>
      <c r="J32" s="97" t="str">
        <f>IF(H32=0,"",IF($A$11&gt;H32,"-","")&amp;TEXT(ABS($A$11-H32),"[h]:mm"))</f>
        <v>0:00</v>
      </c>
      <c r="K32" s="98"/>
      <c r="L32" s="95">
        <f>SUMIF($1:$1,$L$27,11:11)</f>
        <v>1.458333333333333</v>
      </c>
      <c r="M32" s="96"/>
      <c r="N32" s="97" t="str">
        <f>IF(L32=0,"",IF($A$11&gt;L32,"-","")&amp;TEXT(ABS($A$11-L32),"[h]:mm"))</f>
        <v>0:00</v>
      </c>
      <c r="O32" s="98"/>
      <c r="P32" s="95">
        <f>SUMIF($1:$1,$P$27,11:11)</f>
        <v>1.458333333333333</v>
      </c>
      <c r="Q32" s="96"/>
      <c r="R32" s="97" t="str">
        <f>IF(P32=0,"",IF($A$11&gt;P32,"-","")&amp;TEXT(ABS($A$11-P32),"[h]:mm"))</f>
        <v>0:00</v>
      </c>
      <c r="S32" s="98"/>
      <c r="T32" s="95">
        <f>SUMIF($1:$1,$T$27,11:11)</f>
        <v>0.29166666666666663</v>
      </c>
      <c r="U32" s="96"/>
      <c r="V32" s="145"/>
      <c r="W32" s="146"/>
    </row>
    <row r="33" spans="1:23" x14ac:dyDescent="0.3">
      <c r="A33" s="92" t="str">
        <f>+'Les effectifs'!B8</f>
        <v>Personne 5</v>
      </c>
      <c r="B33" s="93"/>
      <c r="C33" s="94"/>
      <c r="D33" s="95">
        <f>SUMIF($1:$1,$D$27,13:13)</f>
        <v>1.1666666666666665</v>
      </c>
      <c r="E33" s="96"/>
      <c r="F33" s="97" t="str">
        <f>IF(D33=0,"",IF($A$13&gt;D33,"-","")&amp;TEXT(ABS($A$13-D33),"[h]:mm"))</f>
        <v>0:00</v>
      </c>
      <c r="G33" s="98"/>
      <c r="H33" s="95">
        <f>SUMIF($1:$1,$H$27,13:13)</f>
        <v>1.1666666666666665</v>
      </c>
      <c r="I33" s="96"/>
      <c r="J33" s="97" t="str">
        <f>IF(H33=0,"",IF($A$13&gt;H33,"-","")&amp;TEXT(ABS($A$13-H33),"[h]:mm"))</f>
        <v>0:00</v>
      </c>
      <c r="K33" s="98"/>
      <c r="L33" s="95">
        <f>SUMIF($1:$1,$L$27,13:13)</f>
        <v>1.1666666666666665</v>
      </c>
      <c r="M33" s="96"/>
      <c r="N33" s="97" t="str">
        <f>IF(L33=0,"",IF($A$13&gt;L33,"-","")&amp;TEXT(ABS($A$13-L33),"[h]:mm"))</f>
        <v>0:00</v>
      </c>
      <c r="O33" s="98"/>
      <c r="P33" s="105">
        <f>SUMIF($1:$1,$P$27,13:13)</f>
        <v>1.1666666666666665</v>
      </c>
      <c r="Q33" s="106"/>
      <c r="R33" s="97" t="str">
        <f>IF(P33=0,"",IF($A$13&gt;P33,"-","")&amp;TEXT(ABS($A$13-P33),"[h]:mm"))</f>
        <v>0:00</v>
      </c>
      <c r="S33" s="98"/>
      <c r="T33" s="105">
        <f>SUMIF($1:$1,$T$27,13:13)</f>
        <v>0.29166666666666663</v>
      </c>
      <c r="U33" s="106"/>
      <c r="V33" s="145"/>
      <c r="W33" s="146"/>
    </row>
    <row r="34" spans="1:23" x14ac:dyDescent="0.3">
      <c r="A34" s="92" t="str">
        <f>+'Les effectifs'!B9</f>
        <v>Personne 6</v>
      </c>
      <c r="B34" s="93"/>
      <c r="C34" s="94"/>
      <c r="D34" s="95">
        <f>SUMIF($1:$1,$D$27,15:15)</f>
        <v>1.458333333333333</v>
      </c>
      <c r="E34" s="96"/>
      <c r="F34" s="97" t="str">
        <f>IF(D34=0,"",IF($A$15&gt;D34,"-","")&amp;TEXT(ABS($A$15-D34),"[h]:mm"))</f>
        <v>0:00</v>
      </c>
      <c r="G34" s="98"/>
      <c r="H34" s="95">
        <f>SUMIF($1:$1,$H$27,15:15)</f>
        <v>1.458333333333333</v>
      </c>
      <c r="I34" s="96"/>
      <c r="J34" s="97" t="str">
        <f>IF(H34=0,"",IF($A$15&gt;H34,"-","")&amp;TEXT(ABS($A$15-H34),"[h]:mm"))</f>
        <v>0:00</v>
      </c>
      <c r="K34" s="98"/>
      <c r="L34" s="95">
        <f>SUMIF($1:$1,$L$27,15:15)</f>
        <v>1.458333333333333</v>
      </c>
      <c r="M34" s="96"/>
      <c r="N34" s="97" t="str">
        <f>IF(L34=0,"",IF($A$15&gt;L34,"-","")&amp;TEXT(ABS($A$15-L34),"[h]:mm"))</f>
        <v>0:00</v>
      </c>
      <c r="O34" s="98"/>
      <c r="P34" s="95">
        <f>SUMIF($1:$1,$P$27,15:15)</f>
        <v>1.458333333333333</v>
      </c>
      <c r="Q34" s="96"/>
      <c r="R34" s="97" t="str">
        <f>IF(P34=0,"",IF($A$15&gt;P34,"-","")&amp;TEXT(ABS($A$15-P34),"[h]:mm"))</f>
        <v>0:00</v>
      </c>
      <c r="S34" s="98"/>
      <c r="T34" s="95">
        <f>SUMIF($1:$1,$T$27,15:15)</f>
        <v>0.58333333333333326</v>
      </c>
      <c r="U34" s="96"/>
      <c r="V34" s="145"/>
      <c r="W34" s="146"/>
    </row>
    <row r="35" spans="1:23" x14ac:dyDescent="0.3">
      <c r="A35" s="92" t="str">
        <f>+'Les effectifs'!B10</f>
        <v>Personne 7</v>
      </c>
      <c r="B35" s="93"/>
      <c r="C35" s="94"/>
      <c r="D35" s="95">
        <f>SUMIF($1:$1,$D$27,17:17)</f>
        <v>0</v>
      </c>
      <c r="E35" s="96"/>
      <c r="F35" s="97" t="str">
        <f>IF(D35=0,"",IF($A$17&gt;D35,"-","")&amp;TEXT(ABS($A$17-D35),"[h]:mm"))</f>
        <v/>
      </c>
      <c r="G35" s="98"/>
      <c r="H35" s="95">
        <f>SUMIF($1:$1,$H$27,17:17)</f>
        <v>0</v>
      </c>
      <c r="I35" s="96"/>
      <c r="J35" s="97" t="str">
        <f>IF(H35=0,"",IF($A$17&gt;H35,"-","")&amp;TEXT(ABS($A$17-H35),"[h]:mm"))</f>
        <v/>
      </c>
      <c r="K35" s="98"/>
      <c r="L35" s="95">
        <f>SUMIF($1:$1,$L$27,17:17)</f>
        <v>0</v>
      </c>
      <c r="M35" s="96"/>
      <c r="N35" s="97" t="str">
        <f>IF(L35=0,"",IF($A$17&gt;L35,"-","")&amp;TEXT(ABS($A$17-L35),"[h]:mm"))</f>
        <v/>
      </c>
      <c r="O35" s="98"/>
      <c r="P35" s="95">
        <f>SUMIF($1:$1,$P$27,17:17)</f>
        <v>0</v>
      </c>
      <c r="Q35" s="96"/>
      <c r="R35" s="97" t="str">
        <f>IF(P35=0,"",IF($A$17&gt;P35,"-","")&amp;TEXT(ABS($A$17-P35),"[h]:mm"))</f>
        <v/>
      </c>
      <c r="S35" s="98"/>
      <c r="T35" s="95">
        <f>SUMIF($1:$1,$T$27,17:17)</f>
        <v>0</v>
      </c>
      <c r="U35" s="96"/>
      <c r="V35" s="145"/>
      <c r="W35" s="146"/>
    </row>
    <row r="36" spans="1:23" x14ac:dyDescent="0.3">
      <c r="A36" s="92" t="str">
        <f>+'Les effectifs'!B11</f>
        <v>Personne 8</v>
      </c>
      <c r="B36" s="93"/>
      <c r="C36" s="94"/>
      <c r="D36" s="95">
        <f>SUMIF($1:$1,$D$27,19:19)</f>
        <v>0</v>
      </c>
      <c r="E36" s="96"/>
      <c r="F36" s="97" t="str">
        <f>IF(D36=0,"",IF($A$19&gt;D36,"-","")&amp;TEXT(ABS($A$19-D36),"[h]:mm"))</f>
        <v/>
      </c>
      <c r="G36" s="98"/>
      <c r="H36" s="95">
        <f>SUMIF($1:$1,$H$27,19:19)</f>
        <v>0</v>
      </c>
      <c r="I36" s="96"/>
      <c r="J36" s="97" t="str">
        <f>IF(H36=0,"",IF($A$19&gt;H36,"-","")&amp;TEXT(ABS($A$19-H36),"[h]:mm"))</f>
        <v/>
      </c>
      <c r="K36" s="98"/>
      <c r="L36" s="95">
        <f>SUMIF($1:$1,$L$27,19:19)</f>
        <v>0</v>
      </c>
      <c r="M36" s="96"/>
      <c r="N36" s="97" t="str">
        <f>IF(L36=0,"",IF($A$19&gt;L36,"-","")&amp;TEXT(ABS($A$19-L36),"[h]:mm"))</f>
        <v/>
      </c>
      <c r="O36" s="98"/>
      <c r="P36" s="95">
        <f>SUMIF($1:$1,$P$27,19:19)</f>
        <v>0</v>
      </c>
      <c r="Q36" s="96"/>
      <c r="R36" s="97" t="str">
        <f>IF(P36=0,"",IF($A$19&gt;P36,"-","")&amp;TEXT(ABS($A$19-P36),"[h]:mm"))</f>
        <v/>
      </c>
      <c r="S36" s="98"/>
      <c r="T36" s="95">
        <f>SUMIF($1:$1,$T$27,19:19)</f>
        <v>0</v>
      </c>
      <c r="U36" s="96"/>
      <c r="V36" s="145"/>
      <c r="W36" s="146"/>
    </row>
    <row r="37" spans="1:23" x14ac:dyDescent="0.3">
      <c r="A37" s="92" t="str">
        <f>+'Les effectifs'!B12</f>
        <v>Personne 9</v>
      </c>
      <c r="B37" s="93"/>
      <c r="C37" s="94"/>
      <c r="D37" s="95">
        <f>SUMIF($1:$1,$D$27,21:21)</f>
        <v>0</v>
      </c>
      <c r="E37" s="96"/>
      <c r="F37" s="97" t="str">
        <f>IF(D37=0,"",IF($A$21&gt;D37,"-","")&amp;TEXT(ABS($A$21-D37),"[h]:mm"))</f>
        <v/>
      </c>
      <c r="G37" s="98"/>
      <c r="H37" s="95">
        <f>SUMIF($1:$1,$H$27,21:21)</f>
        <v>0</v>
      </c>
      <c r="I37" s="96"/>
      <c r="J37" s="97" t="str">
        <f>IF(H37=0,"",IF($A$21&gt;H37,"-","")&amp;TEXT(ABS($A$21-H37),"[h]:mm"))</f>
        <v/>
      </c>
      <c r="K37" s="98"/>
      <c r="L37" s="95">
        <f>SUMIF($1:$1,$L$27,21:21)</f>
        <v>0</v>
      </c>
      <c r="M37" s="96"/>
      <c r="N37" s="97" t="str">
        <f>IF(L37=0,"",IF($A$21&gt;L37,"-","")&amp;TEXT(ABS($A$21-L37),"[h]:mm"))</f>
        <v/>
      </c>
      <c r="O37" s="98"/>
      <c r="P37" s="95">
        <f>SUMIF($1:$1,$P$27,21:21)</f>
        <v>0</v>
      </c>
      <c r="Q37" s="96"/>
      <c r="R37" s="97" t="str">
        <f>IF(P37=0,"",IF($A$21&gt;P37,"-","")&amp;TEXT(ABS($A$21-P37),"[h]:mm"))</f>
        <v/>
      </c>
      <c r="S37" s="98"/>
      <c r="T37" s="95">
        <f>SUMIF($1:$1,$T$27,21:21)</f>
        <v>0</v>
      </c>
      <c r="U37" s="96"/>
      <c r="V37" s="145"/>
      <c r="W37" s="146"/>
    </row>
    <row r="38" spans="1:23" ht="16.2" thickBot="1" x14ac:dyDescent="0.35">
      <c r="A38" s="87" t="str">
        <f>+'Les effectifs'!B13</f>
        <v>Personne 10</v>
      </c>
      <c r="B38" s="88"/>
      <c r="C38" s="89"/>
      <c r="D38" s="103">
        <f>SUMIF($1:$1,$D$27,23:23)</f>
        <v>0</v>
      </c>
      <c r="E38" s="104"/>
      <c r="F38" s="90" t="str">
        <f>IF(D38=0,"",IF($A$23&gt;D38,"-","")&amp;TEXT(ABS($A$23-D38),"[h]:mm"))</f>
        <v/>
      </c>
      <c r="G38" s="91"/>
      <c r="H38" s="103">
        <f>SUMIF($1:$1,$H$27,23:23)</f>
        <v>0</v>
      </c>
      <c r="I38" s="104"/>
      <c r="J38" s="90" t="str">
        <f>IF(H38=0,"",IF($A$23&gt;H38,"-","")&amp;TEXT(ABS($A$23-H38),"[h]:mm"))</f>
        <v/>
      </c>
      <c r="K38" s="91"/>
      <c r="L38" s="103">
        <f>SUMIF($1:$1,$L$27,23:23)</f>
        <v>0</v>
      </c>
      <c r="M38" s="104"/>
      <c r="N38" s="90" t="str">
        <f>IF(L38=0,"",IF($A$23&gt;L38,"-","")&amp;TEXT(ABS($A$23-L38),"[h]:mm"))</f>
        <v/>
      </c>
      <c r="O38" s="91"/>
      <c r="P38" s="103">
        <f>SUMIF($1:$1,$P$27,23:23)</f>
        <v>0</v>
      </c>
      <c r="Q38" s="104"/>
      <c r="R38" s="90" t="str">
        <f>IF(P38=0,"",IF($A$23&gt;P38,"-","")&amp;TEXT(ABS($A$23-P38),"[h]:mm"))</f>
        <v/>
      </c>
      <c r="S38" s="91"/>
      <c r="T38" s="103">
        <f>SUMIF($1:$1,$T$27,23:23)</f>
        <v>0</v>
      </c>
      <c r="U38" s="104"/>
      <c r="V38" s="143"/>
      <c r="W38" s="144"/>
    </row>
    <row r="39" spans="1:23" ht="16.2" thickBot="1" x14ac:dyDescent="0.35"/>
    <row r="40" spans="1:23" ht="16.2" thickBot="1" x14ac:dyDescent="0.35">
      <c r="A40" s="83" t="s">
        <v>36</v>
      </c>
      <c r="B40" s="84"/>
    </row>
    <row r="41" spans="1:23" ht="16.2" thickBot="1" x14ac:dyDescent="0.35"/>
    <row r="42" spans="1:23" ht="16.2" thickBot="1" x14ac:dyDescent="0.35">
      <c r="A42" s="85" t="s">
        <v>29</v>
      </c>
      <c r="B42" s="86"/>
    </row>
    <row r="43" spans="1:23" ht="16.2" thickBot="1" x14ac:dyDescent="0.35"/>
    <row r="44" spans="1:23" ht="16.2" thickBot="1" x14ac:dyDescent="0.35">
      <c r="A44" s="75" t="s">
        <v>26</v>
      </c>
      <c r="B44" s="76"/>
    </row>
  </sheetData>
  <mergeCells count="527">
    <mergeCell ref="T1:U1"/>
    <mergeCell ref="V1:W1"/>
    <mergeCell ref="X1:Y1"/>
    <mergeCell ref="A1:B1"/>
    <mergeCell ref="D1:E1"/>
    <mergeCell ref="F1:G1"/>
    <mergeCell ref="H1:I1"/>
    <mergeCell ref="J1:K1"/>
    <mergeCell ref="L1:M1"/>
    <mergeCell ref="AX1:AY1"/>
    <mergeCell ref="AZ1:BA1"/>
    <mergeCell ref="BB1:BC1"/>
    <mergeCell ref="BD1:BE1"/>
    <mergeCell ref="BF1:BG1"/>
    <mergeCell ref="D2:Q2"/>
    <mergeCell ref="R2:AE2"/>
    <mergeCell ref="AF2:AS2"/>
    <mergeCell ref="AT2:BG2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N1:O1"/>
    <mergeCell ref="P1:Q1"/>
    <mergeCell ref="R1:S1"/>
    <mergeCell ref="T3:U3"/>
    <mergeCell ref="V3:W3"/>
    <mergeCell ref="X3:Y3"/>
    <mergeCell ref="Z3:AA3"/>
    <mergeCell ref="D3:E3"/>
    <mergeCell ref="F3:G3"/>
    <mergeCell ref="H3:I3"/>
    <mergeCell ref="J3:K3"/>
    <mergeCell ref="L3:M3"/>
    <mergeCell ref="N3:O3"/>
    <mergeCell ref="AZ3:BA3"/>
    <mergeCell ref="BB3:BC3"/>
    <mergeCell ref="BD3:BE3"/>
    <mergeCell ref="BF3:BG3"/>
    <mergeCell ref="A4:C4"/>
    <mergeCell ref="A5:C5"/>
    <mergeCell ref="D5:E5"/>
    <mergeCell ref="F5:G5"/>
    <mergeCell ref="H5:I5"/>
    <mergeCell ref="J5:K5"/>
    <mergeCell ref="AN3:AO3"/>
    <mergeCell ref="AP3:AQ3"/>
    <mergeCell ref="AR3:AS3"/>
    <mergeCell ref="AT3:AU3"/>
    <mergeCell ref="AV3:AW3"/>
    <mergeCell ref="AX3:AY3"/>
    <mergeCell ref="AB3:AC3"/>
    <mergeCell ref="AD3:AE3"/>
    <mergeCell ref="AF3:AG3"/>
    <mergeCell ref="AH3:AI3"/>
    <mergeCell ref="AJ3:AK3"/>
    <mergeCell ref="AL3:AM3"/>
    <mergeCell ref="P3:Q3"/>
    <mergeCell ref="R3:S3"/>
    <mergeCell ref="BB5:BC5"/>
    <mergeCell ref="BD5:BE5"/>
    <mergeCell ref="BF5:BG5"/>
    <mergeCell ref="AJ5:AK5"/>
    <mergeCell ref="AL5:AM5"/>
    <mergeCell ref="AN5:AO5"/>
    <mergeCell ref="AP5:AQ5"/>
    <mergeCell ref="AR5:AS5"/>
    <mergeCell ref="AT5:AU5"/>
    <mergeCell ref="A6:C6"/>
    <mergeCell ref="A7:C7"/>
    <mergeCell ref="D7:E7"/>
    <mergeCell ref="F7:G7"/>
    <mergeCell ref="H7:I7"/>
    <mergeCell ref="J7:K7"/>
    <mergeCell ref="AV5:AW5"/>
    <mergeCell ref="AX5:AY5"/>
    <mergeCell ref="AZ5:BA5"/>
    <mergeCell ref="X5:Y5"/>
    <mergeCell ref="Z5:AA5"/>
    <mergeCell ref="AB5:AC5"/>
    <mergeCell ref="AD5:AE5"/>
    <mergeCell ref="AF5:AG5"/>
    <mergeCell ref="AH5:AI5"/>
    <mergeCell ref="L5:M5"/>
    <mergeCell ref="N5:O5"/>
    <mergeCell ref="P5:Q5"/>
    <mergeCell ref="R5:S5"/>
    <mergeCell ref="T5:U5"/>
    <mergeCell ref="V5:W5"/>
    <mergeCell ref="BB7:BC7"/>
    <mergeCell ref="BD7:BE7"/>
    <mergeCell ref="BF7:BG7"/>
    <mergeCell ref="AJ7:AK7"/>
    <mergeCell ref="AL7:AM7"/>
    <mergeCell ref="AN7:AO7"/>
    <mergeCell ref="AP7:AQ7"/>
    <mergeCell ref="AR7:AS7"/>
    <mergeCell ref="AT7:AU7"/>
    <mergeCell ref="A8:C8"/>
    <mergeCell ref="A9:C9"/>
    <mergeCell ref="D9:E9"/>
    <mergeCell ref="F9:G9"/>
    <mergeCell ref="H9:I9"/>
    <mergeCell ref="J9:K9"/>
    <mergeCell ref="AV7:AW7"/>
    <mergeCell ref="AX7:AY7"/>
    <mergeCell ref="AZ7:BA7"/>
    <mergeCell ref="X7:Y7"/>
    <mergeCell ref="Z7:AA7"/>
    <mergeCell ref="AB7:AC7"/>
    <mergeCell ref="AD7:AE7"/>
    <mergeCell ref="AF7:AG7"/>
    <mergeCell ref="AH7:AI7"/>
    <mergeCell ref="L7:M7"/>
    <mergeCell ref="N7:O7"/>
    <mergeCell ref="P7:Q7"/>
    <mergeCell ref="R7:S7"/>
    <mergeCell ref="T7:U7"/>
    <mergeCell ref="V7:W7"/>
    <mergeCell ref="BB9:BC9"/>
    <mergeCell ref="BD9:BE9"/>
    <mergeCell ref="BF9:BG9"/>
    <mergeCell ref="AJ9:AK9"/>
    <mergeCell ref="AL9:AM9"/>
    <mergeCell ref="AN9:AO9"/>
    <mergeCell ref="AP9:AQ9"/>
    <mergeCell ref="AR9:AS9"/>
    <mergeCell ref="AT9:AU9"/>
    <mergeCell ref="A10:C10"/>
    <mergeCell ref="A11:C11"/>
    <mergeCell ref="D11:E11"/>
    <mergeCell ref="F11:G11"/>
    <mergeCell ref="H11:I11"/>
    <mergeCell ref="J11:K11"/>
    <mergeCell ref="AV9:AW9"/>
    <mergeCell ref="AX9:AY9"/>
    <mergeCell ref="AZ9:BA9"/>
    <mergeCell ref="X9:Y9"/>
    <mergeCell ref="Z9:AA9"/>
    <mergeCell ref="AB9:AC9"/>
    <mergeCell ref="AD9:AE9"/>
    <mergeCell ref="AF9:AG9"/>
    <mergeCell ref="AH9:AI9"/>
    <mergeCell ref="L9:M9"/>
    <mergeCell ref="N9:O9"/>
    <mergeCell ref="P9:Q9"/>
    <mergeCell ref="R9:S9"/>
    <mergeCell ref="T9:U9"/>
    <mergeCell ref="V9:W9"/>
    <mergeCell ref="BB11:BC11"/>
    <mergeCell ref="BD11:BE11"/>
    <mergeCell ref="BF11:BG11"/>
    <mergeCell ref="AJ11:AK11"/>
    <mergeCell ref="AL11:AM11"/>
    <mergeCell ref="AN11:AO11"/>
    <mergeCell ref="AP11:AQ11"/>
    <mergeCell ref="AR11:AS11"/>
    <mergeCell ref="AT11:AU11"/>
    <mergeCell ref="A12:C12"/>
    <mergeCell ref="A13:C13"/>
    <mergeCell ref="D13:E13"/>
    <mergeCell ref="F13:G13"/>
    <mergeCell ref="H13:I13"/>
    <mergeCell ref="J13:K13"/>
    <mergeCell ref="AV11:AW11"/>
    <mergeCell ref="AX11:AY11"/>
    <mergeCell ref="AZ11:BA11"/>
    <mergeCell ref="X11:Y11"/>
    <mergeCell ref="Z11:AA11"/>
    <mergeCell ref="AB11:AC11"/>
    <mergeCell ref="AD11:AE11"/>
    <mergeCell ref="AF11:AG11"/>
    <mergeCell ref="AH11:AI11"/>
    <mergeCell ref="L11:M11"/>
    <mergeCell ref="N11:O11"/>
    <mergeCell ref="P11:Q11"/>
    <mergeCell ref="R11:S11"/>
    <mergeCell ref="T11:U11"/>
    <mergeCell ref="V11:W11"/>
    <mergeCell ref="BB13:BC13"/>
    <mergeCell ref="BD13:BE13"/>
    <mergeCell ref="BF13:BG13"/>
    <mergeCell ref="AJ13:AK13"/>
    <mergeCell ref="AL13:AM13"/>
    <mergeCell ref="AN13:AO13"/>
    <mergeCell ref="AP13:AQ13"/>
    <mergeCell ref="AR13:AS13"/>
    <mergeCell ref="AT13:AU13"/>
    <mergeCell ref="A14:C14"/>
    <mergeCell ref="A15:C15"/>
    <mergeCell ref="D15:E15"/>
    <mergeCell ref="F15:G15"/>
    <mergeCell ref="H15:I15"/>
    <mergeCell ref="J15:K15"/>
    <mergeCell ref="AV13:AW13"/>
    <mergeCell ref="AX13:AY13"/>
    <mergeCell ref="AZ13:BA13"/>
    <mergeCell ref="X13:Y13"/>
    <mergeCell ref="Z13:AA13"/>
    <mergeCell ref="AB13:AC13"/>
    <mergeCell ref="AD13:AE13"/>
    <mergeCell ref="AF13:AG13"/>
    <mergeCell ref="AH13:AI13"/>
    <mergeCell ref="L13:M13"/>
    <mergeCell ref="N13:O13"/>
    <mergeCell ref="P13:Q13"/>
    <mergeCell ref="R13:S13"/>
    <mergeCell ref="T13:U13"/>
    <mergeCell ref="V13:W13"/>
    <mergeCell ref="BB15:BC15"/>
    <mergeCell ref="BD15:BE15"/>
    <mergeCell ref="BF15:BG15"/>
    <mergeCell ref="AJ15:AK15"/>
    <mergeCell ref="AL15:AM15"/>
    <mergeCell ref="AN15:AO15"/>
    <mergeCell ref="AP15:AQ15"/>
    <mergeCell ref="AR15:AS15"/>
    <mergeCell ref="AT15:AU15"/>
    <mergeCell ref="A16:C16"/>
    <mergeCell ref="A17:C17"/>
    <mergeCell ref="D17:E17"/>
    <mergeCell ref="F17:G17"/>
    <mergeCell ref="H17:I17"/>
    <mergeCell ref="J17:K17"/>
    <mergeCell ref="AV15:AW15"/>
    <mergeCell ref="AX15:AY15"/>
    <mergeCell ref="AZ15:BA15"/>
    <mergeCell ref="X15:Y15"/>
    <mergeCell ref="Z15:AA15"/>
    <mergeCell ref="AB15:AC15"/>
    <mergeCell ref="AD15:AE15"/>
    <mergeCell ref="AF15:AG15"/>
    <mergeCell ref="AH15:AI15"/>
    <mergeCell ref="L15:M15"/>
    <mergeCell ref="N15:O15"/>
    <mergeCell ref="P15:Q15"/>
    <mergeCell ref="R15:S15"/>
    <mergeCell ref="T15:U15"/>
    <mergeCell ref="V15:W15"/>
    <mergeCell ref="BB17:BC17"/>
    <mergeCell ref="BD17:BE17"/>
    <mergeCell ref="BF17:BG17"/>
    <mergeCell ref="AJ17:AK17"/>
    <mergeCell ref="AL17:AM17"/>
    <mergeCell ref="AN17:AO17"/>
    <mergeCell ref="AP17:AQ17"/>
    <mergeCell ref="AR17:AS17"/>
    <mergeCell ref="AT17:AU17"/>
    <mergeCell ref="A18:C18"/>
    <mergeCell ref="A19:C19"/>
    <mergeCell ref="D19:E19"/>
    <mergeCell ref="F19:G19"/>
    <mergeCell ref="H19:I19"/>
    <mergeCell ref="J19:K19"/>
    <mergeCell ref="AV17:AW17"/>
    <mergeCell ref="AX17:AY17"/>
    <mergeCell ref="AZ17:BA17"/>
    <mergeCell ref="X17:Y17"/>
    <mergeCell ref="Z17:AA17"/>
    <mergeCell ref="AB17:AC17"/>
    <mergeCell ref="AD17:AE17"/>
    <mergeCell ref="AF17:AG17"/>
    <mergeCell ref="AH17:AI17"/>
    <mergeCell ref="L17:M17"/>
    <mergeCell ref="N17:O17"/>
    <mergeCell ref="P17:Q17"/>
    <mergeCell ref="R17:S17"/>
    <mergeCell ref="T17:U17"/>
    <mergeCell ref="V17:W17"/>
    <mergeCell ref="BB19:BC19"/>
    <mergeCell ref="BD19:BE19"/>
    <mergeCell ref="BF19:BG19"/>
    <mergeCell ref="AJ19:AK19"/>
    <mergeCell ref="AL19:AM19"/>
    <mergeCell ref="AN19:AO19"/>
    <mergeCell ref="AP19:AQ19"/>
    <mergeCell ref="AR19:AS19"/>
    <mergeCell ref="AT19:AU19"/>
    <mergeCell ref="A20:C20"/>
    <mergeCell ref="A21:C21"/>
    <mergeCell ref="D21:E21"/>
    <mergeCell ref="F21:G21"/>
    <mergeCell ref="H21:I21"/>
    <mergeCell ref="J21:K21"/>
    <mergeCell ref="AV19:AW19"/>
    <mergeCell ref="AX19:AY19"/>
    <mergeCell ref="AZ19:BA19"/>
    <mergeCell ref="X19:Y19"/>
    <mergeCell ref="Z19:AA19"/>
    <mergeCell ref="AB19:AC19"/>
    <mergeCell ref="AD19:AE19"/>
    <mergeCell ref="AF19:AG19"/>
    <mergeCell ref="AH19:AI19"/>
    <mergeCell ref="L19:M19"/>
    <mergeCell ref="N19:O19"/>
    <mergeCell ref="P19:Q19"/>
    <mergeCell ref="R19:S19"/>
    <mergeCell ref="T19:U19"/>
    <mergeCell ref="V19:W19"/>
    <mergeCell ref="L21:M21"/>
    <mergeCell ref="N21:O21"/>
    <mergeCell ref="P21:Q21"/>
    <mergeCell ref="BB21:BC21"/>
    <mergeCell ref="BD21:BE21"/>
    <mergeCell ref="BF21:BG21"/>
    <mergeCell ref="AJ21:AK21"/>
    <mergeCell ref="AL21:AM21"/>
    <mergeCell ref="AN21:AO21"/>
    <mergeCell ref="AP21:AQ21"/>
    <mergeCell ref="AR21:AS21"/>
    <mergeCell ref="AT21:AU21"/>
    <mergeCell ref="R21:S21"/>
    <mergeCell ref="T21:U21"/>
    <mergeCell ref="V21:W21"/>
    <mergeCell ref="X23:Y23"/>
    <mergeCell ref="Z23:AA23"/>
    <mergeCell ref="AB23:AC23"/>
    <mergeCell ref="AV21:AW21"/>
    <mergeCell ref="AX21:AY21"/>
    <mergeCell ref="AZ21:BA21"/>
    <mergeCell ref="X21:Y21"/>
    <mergeCell ref="Z21:AA21"/>
    <mergeCell ref="AB21:AC21"/>
    <mergeCell ref="AD21:AE21"/>
    <mergeCell ref="AF21:AG21"/>
    <mergeCell ref="AH21:AI21"/>
    <mergeCell ref="L23:M23"/>
    <mergeCell ref="N23:O23"/>
    <mergeCell ref="P23:Q23"/>
    <mergeCell ref="R23:S23"/>
    <mergeCell ref="T23:U23"/>
    <mergeCell ref="V23:W23"/>
    <mergeCell ref="A22:C22"/>
    <mergeCell ref="A23:C23"/>
    <mergeCell ref="D23:E23"/>
    <mergeCell ref="F23:G23"/>
    <mergeCell ref="H23:I23"/>
    <mergeCell ref="J23:K23"/>
    <mergeCell ref="A26:C26"/>
    <mergeCell ref="D27:G27"/>
    <mergeCell ref="H27:K27"/>
    <mergeCell ref="L27:O27"/>
    <mergeCell ref="P27:S27"/>
    <mergeCell ref="D28:E28"/>
    <mergeCell ref="F28:G28"/>
    <mergeCell ref="H28:I28"/>
    <mergeCell ref="J28:K28"/>
    <mergeCell ref="L28:M28"/>
    <mergeCell ref="N28:O28"/>
    <mergeCell ref="P28:Q28"/>
    <mergeCell ref="R28:S28"/>
    <mergeCell ref="A29:C29"/>
    <mergeCell ref="D29:E29"/>
    <mergeCell ref="F29:G29"/>
    <mergeCell ref="H29:I29"/>
    <mergeCell ref="J29:K29"/>
    <mergeCell ref="L29:M29"/>
    <mergeCell ref="N29:O29"/>
    <mergeCell ref="P29:Q29"/>
    <mergeCell ref="R29:S29"/>
    <mergeCell ref="A30:C30"/>
    <mergeCell ref="D30:E30"/>
    <mergeCell ref="F30:G30"/>
    <mergeCell ref="H30:I30"/>
    <mergeCell ref="J30:K30"/>
    <mergeCell ref="L30:M30"/>
    <mergeCell ref="N30:O30"/>
    <mergeCell ref="P30:Q30"/>
    <mergeCell ref="R30:S30"/>
    <mergeCell ref="A31:C31"/>
    <mergeCell ref="D31:E31"/>
    <mergeCell ref="F31:G31"/>
    <mergeCell ref="H31:I31"/>
    <mergeCell ref="J31:K31"/>
    <mergeCell ref="L31:M31"/>
    <mergeCell ref="N31:O31"/>
    <mergeCell ref="P31:Q31"/>
    <mergeCell ref="R31:S31"/>
    <mergeCell ref="N32:O32"/>
    <mergeCell ref="P32:Q32"/>
    <mergeCell ref="R32:S32"/>
    <mergeCell ref="A33:C33"/>
    <mergeCell ref="D33:E33"/>
    <mergeCell ref="F33:G33"/>
    <mergeCell ref="H33:I33"/>
    <mergeCell ref="J33:K33"/>
    <mergeCell ref="L33:M33"/>
    <mergeCell ref="N33:O33"/>
    <mergeCell ref="A32:C32"/>
    <mergeCell ref="D32:E32"/>
    <mergeCell ref="F32:G32"/>
    <mergeCell ref="H32:I32"/>
    <mergeCell ref="J32:K32"/>
    <mergeCell ref="L32:M32"/>
    <mergeCell ref="P33:Q33"/>
    <mergeCell ref="R33:S33"/>
    <mergeCell ref="N35:O35"/>
    <mergeCell ref="P35:Q35"/>
    <mergeCell ref="R35:S35"/>
    <mergeCell ref="A34:C34"/>
    <mergeCell ref="D34:E34"/>
    <mergeCell ref="F34:G34"/>
    <mergeCell ref="H34:I34"/>
    <mergeCell ref="J34:K34"/>
    <mergeCell ref="L34:M34"/>
    <mergeCell ref="N34:O34"/>
    <mergeCell ref="P34:Q34"/>
    <mergeCell ref="R34:S34"/>
    <mergeCell ref="A36:C36"/>
    <mergeCell ref="D36:E36"/>
    <mergeCell ref="F36:G36"/>
    <mergeCell ref="H36:I36"/>
    <mergeCell ref="J36:K36"/>
    <mergeCell ref="L36:M36"/>
    <mergeCell ref="A35:C35"/>
    <mergeCell ref="D35:E35"/>
    <mergeCell ref="F35:G35"/>
    <mergeCell ref="H35:I35"/>
    <mergeCell ref="J35:K35"/>
    <mergeCell ref="L35:M35"/>
    <mergeCell ref="BH1:BI1"/>
    <mergeCell ref="BJ1:BK1"/>
    <mergeCell ref="BL1:BM1"/>
    <mergeCell ref="BH5:BI5"/>
    <mergeCell ref="BJ5:BK5"/>
    <mergeCell ref="BL5:BM5"/>
    <mergeCell ref="R38:S38"/>
    <mergeCell ref="A40:B40"/>
    <mergeCell ref="A42:B42"/>
    <mergeCell ref="BH3:BI3"/>
    <mergeCell ref="BJ3:BK3"/>
    <mergeCell ref="BL3:BM3"/>
    <mergeCell ref="BH7:BI7"/>
    <mergeCell ref="BJ7:BK7"/>
    <mergeCell ref="BL7:BM7"/>
    <mergeCell ref="BH9:BI9"/>
    <mergeCell ref="P37:Q37"/>
    <mergeCell ref="R37:S37"/>
    <mergeCell ref="A38:C38"/>
    <mergeCell ref="D38:E38"/>
    <mergeCell ref="F38:G38"/>
    <mergeCell ref="H38:I38"/>
    <mergeCell ref="J38:K38"/>
    <mergeCell ref="L38:M38"/>
    <mergeCell ref="BJ9:BK9"/>
    <mergeCell ref="BL9:BM9"/>
    <mergeCell ref="BH11:BI11"/>
    <mergeCell ref="BJ11:BK11"/>
    <mergeCell ref="BL11:BM11"/>
    <mergeCell ref="BH13:BI13"/>
    <mergeCell ref="BJ13:BK13"/>
    <mergeCell ref="BL13:BM13"/>
    <mergeCell ref="BH2:BM2"/>
    <mergeCell ref="BH19:BI19"/>
    <mergeCell ref="BJ19:BK19"/>
    <mergeCell ref="BL19:BM19"/>
    <mergeCell ref="BH21:BI21"/>
    <mergeCell ref="BJ21:BK21"/>
    <mergeCell ref="BL21:BM21"/>
    <mergeCell ref="BH15:BI15"/>
    <mergeCell ref="BJ15:BK15"/>
    <mergeCell ref="BL15:BM15"/>
    <mergeCell ref="BH17:BI17"/>
    <mergeCell ref="BJ17:BK17"/>
    <mergeCell ref="BL17:BM17"/>
    <mergeCell ref="BH23:BI23"/>
    <mergeCell ref="BJ23:BK23"/>
    <mergeCell ref="BL23:BM23"/>
    <mergeCell ref="T27:W27"/>
    <mergeCell ref="T28:U28"/>
    <mergeCell ref="V28:W28"/>
    <mergeCell ref="AV23:AW23"/>
    <mergeCell ref="AX23:AY23"/>
    <mergeCell ref="AZ23:BA23"/>
    <mergeCell ref="BB23:BC23"/>
    <mergeCell ref="BD23:BE23"/>
    <mergeCell ref="BF23:BG23"/>
    <mergeCell ref="AJ23:AK23"/>
    <mergeCell ref="AL23:AM23"/>
    <mergeCell ref="AN23:AO23"/>
    <mergeCell ref="AP23:AQ23"/>
    <mergeCell ref="AR23:AS23"/>
    <mergeCell ref="AT23:AU23"/>
    <mergeCell ref="AD23:AE23"/>
    <mergeCell ref="AF23:AG23"/>
    <mergeCell ref="AH23:AI23"/>
    <mergeCell ref="T32:U32"/>
    <mergeCell ref="V32:W32"/>
    <mergeCell ref="T33:U33"/>
    <mergeCell ref="V33:W33"/>
    <mergeCell ref="T34:U34"/>
    <mergeCell ref="V34:W34"/>
    <mergeCell ref="T29:U29"/>
    <mergeCell ref="V29:W29"/>
    <mergeCell ref="T30:U30"/>
    <mergeCell ref="V30:W30"/>
    <mergeCell ref="T31:U31"/>
    <mergeCell ref="V31:W31"/>
    <mergeCell ref="A44:B44"/>
    <mergeCell ref="T38:U38"/>
    <mergeCell ref="V38:W38"/>
    <mergeCell ref="T35:U35"/>
    <mergeCell ref="V35:W35"/>
    <mergeCell ref="T36:U36"/>
    <mergeCell ref="V36:W36"/>
    <mergeCell ref="T37:U37"/>
    <mergeCell ref="V37:W37"/>
    <mergeCell ref="N38:O38"/>
    <mergeCell ref="P38:Q38"/>
    <mergeCell ref="N36:O36"/>
    <mergeCell ref="P36:Q36"/>
    <mergeCell ref="R36:S36"/>
    <mergeCell ref="A37:C37"/>
    <mergeCell ref="D37:E37"/>
    <mergeCell ref="F37:G37"/>
    <mergeCell ref="H37:I37"/>
    <mergeCell ref="J37:K37"/>
    <mergeCell ref="L37:M37"/>
    <mergeCell ref="N37:O37"/>
  </mergeCells>
  <conditionalFormatting sqref="A17:E17 A15:E15 A13:E13 A11:E11 A5:AS5 A7:AS7 A9:AS9 A19:AS19 A21:AS21 A23:AS23 A3:AS3 BN11:XFD11 BN13:XFD13 BN15:XFD15 BN17:XFD17 BN3:XFD3 BN23:XFD23 BN21:XFD21 BN19:XFD19 BN9:XFD9 BN7:XFD7 BN5:XFD5">
    <cfRule type="expression" dxfId="37" priority="39">
      <formula>WEEKDAY(A$3,2)=1</formula>
    </cfRule>
  </conditionalFormatting>
  <conditionalFormatting sqref="AT5:AU5 AT7:AU7 AT9:AU9 AT19:AU19 AT21:AU21 AT23:AU23 AT3:BG3">
    <cfRule type="expression" dxfId="36" priority="38">
      <formula>WEEKDAY(AT$3,2)=1</formula>
    </cfRule>
  </conditionalFormatting>
  <conditionalFormatting sqref="AF17:AG17 AF15:AG15 AF13:AG13 AF11:AG11">
    <cfRule type="expression" dxfId="35" priority="37">
      <formula>WEEKDAY(AF$3,2)=1</formula>
    </cfRule>
  </conditionalFormatting>
  <conditionalFormatting sqref="BD7:BG7">
    <cfRule type="expression" dxfId="34" priority="22">
      <formula>WEEKDAY(BD$3,2)=1</formula>
    </cfRule>
  </conditionalFormatting>
  <conditionalFormatting sqref="R11:S11 R13:S13 R15:S15 R17:S17">
    <cfRule type="expression" dxfId="33" priority="35">
      <formula>WEEKDAY(R$3,2)=1</formula>
    </cfRule>
  </conditionalFormatting>
  <conditionalFormatting sqref="F11:Q11 F13:Q13 F15:Q15 F17:Q17">
    <cfRule type="expression" dxfId="32" priority="34">
      <formula>WEEKDAY(F$3,2)=1</formula>
    </cfRule>
  </conditionalFormatting>
  <conditionalFormatting sqref="T11:AE11 T13:AE13 T15:AE15 T17:AE17">
    <cfRule type="expression" dxfId="31" priority="33">
      <formula>WEEKDAY(T$3,2)=1</formula>
    </cfRule>
  </conditionalFormatting>
  <conditionalFormatting sqref="AT11:AU11 AT13:AU13 AT15:AU15 AT17:AU17">
    <cfRule type="expression" dxfId="30" priority="32">
      <formula>WEEKDAY(AT$3,2)=1</formula>
    </cfRule>
  </conditionalFormatting>
  <conditionalFormatting sqref="AH11:AS11 AH13:AS13 AH15:AS15 AH17:AS17">
    <cfRule type="expression" dxfId="29" priority="31">
      <formula>WEEKDAY(AH$3,2)=1</formula>
    </cfRule>
  </conditionalFormatting>
  <conditionalFormatting sqref="AV11:BG11 AV13:BG13 AV15:BG15 AV17:BG17">
    <cfRule type="expression" dxfId="28" priority="30">
      <formula>WEEKDAY(AV$3,2)=1</formula>
    </cfRule>
  </conditionalFormatting>
  <conditionalFormatting sqref="BH3:BM3">
    <cfRule type="expression" dxfId="27" priority="29">
      <formula>WEEKDAY(BH$3,2)=1</formula>
    </cfRule>
  </conditionalFormatting>
  <conditionalFormatting sqref="BH5:BI5 BH7:BI7 BH9:BI9 BH19:BI19 BH21:BI21 BH23:BI23">
    <cfRule type="expression" dxfId="26" priority="28">
      <formula>WEEKDAY(BH$3,2)=1</formula>
    </cfRule>
  </conditionalFormatting>
  <conditionalFormatting sqref="BH11:BI11 BH13:BI13 BH15:BI15 BH17:BI17">
    <cfRule type="expression" dxfId="25" priority="27">
      <formula>WEEKDAY(BH$3,2)=1</formula>
    </cfRule>
  </conditionalFormatting>
  <conditionalFormatting sqref="BJ11:BM11 BJ13:BM13 BJ15:BM15 BJ17:BM17">
    <cfRule type="expression" dxfId="24" priority="26">
      <formula>WEEKDAY(BJ$3,2)=1</formula>
    </cfRule>
  </conditionalFormatting>
  <conditionalFormatting sqref="A40:B40">
    <cfRule type="expression" dxfId="23" priority="25">
      <formula>WEEKDAY(A$3,2)=1</formula>
    </cfRule>
  </conditionalFormatting>
  <conditionalFormatting sqref="BD5:BG5">
    <cfRule type="expression" dxfId="22" priority="24">
      <formula>WEEKDAY(BD$3,2)=1</formula>
    </cfRule>
  </conditionalFormatting>
  <conditionalFormatting sqref="AV5:BC5">
    <cfRule type="expression" dxfId="21" priority="23">
      <formula>WEEKDAY(AV$3,2)=1</formula>
    </cfRule>
  </conditionalFormatting>
  <conditionalFormatting sqref="AV7:BC7">
    <cfRule type="expression" dxfId="20" priority="21">
      <formula>WEEKDAY(AV$3,2)=1</formula>
    </cfRule>
  </conditionalFormatting>
  <conditionalFormatting sqref="BD9:BG9">
    <cfRule type="expression" dxfId="19" priority="20">
      <formula>WEEKDAY(BD$3,2)=1</formula>
    </cfRule>
  </conditionalFormatting>
  <conditionalFormatting sqref="AV9:BC9">
    <cfRule type="expression" dxfId="18" priority="19">
      <formula>WEEKDAY(AV$3,2)=1</formula>
    </cfRule>
  </conditionalFormatting>
  <conditionalFormatting sqref="BD19:BG19">
    <cfRule type="expression" dxfId="17" priority="18">
      <formula>WEEKDAY(BD$3,2)=1</formula>
    </cfRule>
  </conditionalFormatting>
  <conditionalFormatting sqref="AV19:BC19">
    <cfRule type="expression" dxfId="16" priority="17">
      <formula>WEEKDAY(AV$3,2)=1</formula>
    </cfRule>
  </conditionalFormatting>
  <conditionalFormatting sqref="BD21:BG21">
    <cfRule type="expression" dxfId="15" priority="16">
      <formula>WEEKDAY(BD$3,2)=1</formula>
    </cfRule>
  </conditionalFormatting>
  <conditionalFormatting sqref="AV21:BC21">
    <cfRule type="expression" dxfId="14" priority="15">
      <formula>WEEKDAY(AV$3,2)=1</formula>
    </cfRule>
  </conditionalFormatting>
  <conditionalFormatting sqref="BD23:BG23">
    <cfRule type="expression" dxfId="13" priority="14">
      <formula>WEEKDAY(BD$3,2)=1</formula>
    </cfRule>
  </conditionalFormatting>
  <conditionalFormatting sqref="AV23:BC23">
    <cfRule type="expression" dxfId="12" priority="13">
      <formula>WEEKDAY(AV$3,2)=1</formula>
    </cfRule>
  </conditionalFormatting>
  <conditionalFormatting sqref="BL5:BM5">
    <cfRule type="expression" dxfId="11" priority="12">
      <formula>WEEKDAY(BL$3,2)=1</formula>
    </cfRule>
  </conditionalFormatting>
  <conditionalFormatting sqref="BJ5:BK5">
    <cfRule type="expression" dxfId="10" priority="11">
      <formula>WEEKDAY(BJ$3,2)=1</formula>
    </cfRule>
  </conditionalFormatting>
  <conditionalFormatting sqref="BL7:BM7">
    <cfRule type="expression" dxfId="9" priority="10">
      <formula>WEEKDAY(BL$3,2)=1</formula>
    </cfRule>
  </conditionalFormatting>
  <conditionalFormatting sqref="BJ7:BK7">
    <cfRule type="expression" dxfId="8" priority="9">
      <formula>WEEKDAY(BJ$3,2)=1</formula>
    </cfRule>
  </conditionalFormatting>
  <conditionalFormatting sqref="BL9:BM9">
    <cfRule type="expression" dxfId="7" priority="8">
      <formula>WEEKDAY(BL$3,2)=1</formula>
    </cfRule>
  </conditionalFormatting>
  <conditionalFormatting sqref="BJ9:BK9">
    <cfRule type="expression" dxfId="6" priority="7">
      <formula>WEEKDAY(BJ$3,2)=1</formula>
    </cfRule>
  </conditionalFormatting>
  <conditionalFormatting sqref="BL19:BM19">
    <cfRule type="expression" dxfId="5" priority="6">
      <formula>WEEKDAY(BL$3,2)=1</formula>
    </cfRule>
  </conditionalFormatting>
  <conditionalFormatting sqref="BJ19:BK19">
    <cfRule type="expression" dxfId="4" priority="5">
      <formula>WEEKDAY(BJ$3,2)=1</formula>
    </cfRule>
  </conditionalFormatting>
  <conditionalFormatting sqref="BL21:BM21">
    <cfRule type="expression" dxfId="3" priority="4">
      <formula>WEEKDAY(BL$3,2)=1</formula>
    </cfRule>
  </conditionalFormatting>
  <conditionalFormatting sqref="BJ21:BK21">
    <cfRule type="expression" dxfId="2" priority="3">
      <formula>WEEKDAY(BJ$3,2)=1</formula>
    </cfRule>
  </conditionalFormatting>
  <conditionalFormatting sqref="BL23:BM23">
    <cfRule type="expression" dxfId="1" priority="2">
      <formula>WEEKDAY(BL$3,2)=1</formula>
    </cfRule>
  </conditionalFormatting>
  <conditionalFormatting sqref="BJ23:BK23">
    <cfRule type="expression" dxfId="0" priority="1">
      <formula>WEEKDAY(BJ$3,2)=1</formula>
    </cfRule>
  </conditionalFormatting>
  <pageMargins left="0.7" right="0.7" top="0.75" bottom="0.75" header="0.3" footer="0.3"/>
  <pageSetup paperSize="9" scale="29" fitToHeight="0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25"/>
  <sheetViews>
    <sheetView showRuler="0" workbookViewId="0">
      <selection activeCell="J3" sqref="J3"/>
    </sheetView>
  </sheetViews>
  <sheetFormatPr baseColWidth="10" defaultColWidth="10.796875" defaultRowHeight="15.6" x14ac:dyDescent="0.3"/>
  <cols>
    <col min="1" max="1" width="9" style="3" bestFit="1" customWidth="1"/>
    <col min="2" max="2" width="23.796875" style="3" bestFit="1" customWidth="1"/>
    <col min="3" max="3" width="7.5" style="3" bestFit="1" customWidth="1"/>
    <col min="4" max="4" width="10.796875" style="3"/>
    <col min="5" max="5" width="6.5" style="3" customWidth="1"/>
    <col min="6" max="6" width="10.796875" style="3"/>
    <col min="7" max="7" width="12.796875" style="3" bestFit="1" customWidth="1"/>
    <col min="8" max="8" width="18.296875" style="3" bestFit="1" customWidth="1"/>
    <col min="9" max="9" width="13.296875" style="3" customWidth="1"/>
    <col min="10" max="16384" width="10.796875" style="3"/>
  </cols>
  <sheetData>
    <row r="1" spans="1:13" ht="52.05" customHeight="1" x14ac:dyDescent="0.3">
      <c r="A1" s="14"/>
      <c r="B1" s="156" t="s">
        <v>20</v>
      </c>
      <c r="C1" s="157"/>
      <c r="D1" s="157"/>
      <c r="E1" s="157"/>
      <c r="F1" s="157"/>
      <c r="G1" s="157"/>
      <c r="H1" s="157"/>
      <c r="I1" s="8" t="str">
        <f>TEXT(datedébut,"aaaa")</f>
        <v>2021</v>
      </c>
      <c r="J1" s="8"/>
      <c r="K1" s="8"/>
      <c r="L1" s="8"/>
      <c r="M1" s="8"/>
    </row>
    <row r="2" spans="1:13" x14ac:dyDescent="0.3">
      <c r="A2" s="152" t="s">
        <v>28</v>
      </c>
      <c r="B2" s="152" t="s">
        <v>0</v>
      </c>
      <c r="C2" s="158" t="s">
        <v>1</v>
      </c>
      <c r="D2" s="152" t="s">
        <v>2</v>
      </c>
      <c r="E2" s="152" t="s">
        <v>3</v>
      </c>
      <c r="F2" s="152" t="s">
        <v>4</v>
      </c>
      <c r="G2" s="152" t="s">
        <v>5</v>
      </c>
      <c r="H2" s="152" t="s">
        <v>6</v>
      </c>
      <c r="I2" s="158" t="s">
        <v>30</v>
      </c>
      <c r="J2" s="153"/>
      <c r="K2" s="154"/>
      <c r="L2" s="154"/>
      <c r="M2" s="155"/>
    </row>
    <row r="3" spans="1:13" ht="62.4" x14ac:dyDescent="0.3">
      <c r="A3" s="152"/>
      <c r="B3" s="152"/>
      <c r="C3" s="159"/>
      <c r="D3" s="152"/>
      <c r="E3" s="152"/>
      <c r="F3" s="152"/>
      <c r="G3" s="152"/>
      <c r="H3" s="152"/>
      <c r="I3" s="159"/>
      <c r="J3" s="25" t="s">
        <v>7</v>
      </c>
      <c r="K3" s="25" t="s">
        <v>8</v>
      </c>
      <c r="L3" s="25" t="s">
        <v>32</v>
      </c>
      <c r="M3" s="25" t="s">
        <v>9</v>
      </c>
    </row>
    <row r="4" spans="1:13" x14ac:dyDescent="0.3">
      <c r="A4" s="9"/>
      <c r="B4" s="4" t="s">
        <v>56</v>
      </c>
      <c r="C4" s="4"/>
      <c r="D4" s="5"/>
      <c r="E4" s="4" t="str">
        <f ca="1">IF(D4="","",DATEDIF(D4,TODAY(),"y"))</f>
        <v/>
      </c>
      <c r="F4" s="4"/>
      <c r="G4" s="4"/>
      <c r="H4" s="4"/>
      <c r="I4" s="4"/>
      <c r="J4" s="5"/>
      <c r="K4" s="13"/>
      <c r="L4" s="15">
        <v>1.625</v>
      </c>
      <c r="M4" s="12" t="str">
        <f ca="1">IF(J4="","",IF(#REF!="",DATEDIF(J4,TODAY(),"m"),DATEDIF(J4,#REF!,"m")))</f>
        <v/>
      </c>
    </row>
    <row r="5" spans="1:13" x14ac:dyDescent="0.3">
      <c r="A5" s="9"/>
      <c r="B5" s="4" t="s">
        <v>57</v>
      </c>
      <c r="C5" s="4"/>
      <c r="D5" s="5"/>
      <c r="E5" s="4" t="str">
        <f t="shared" ref="E5:E25" ca="1" si="0">IF(D5="","",DATEDIF(D5,TODAY(),"y"))</f>
        <v/>
      </c>
      <c r="F5" s="4"/>
      <c r="G5" s="4"/>
      <c r="H5" s="4"/>
      <c r="I5" s="4"/>
      <c r="J5" s="5"/>
      <c r="K5" s="13"/>
      <c r="L5" s="15">
        <v>1.625</v>
      </c>
      <c r="M5" s="12" t="str">
        <f ca="1">IF(J5="","",IF(#REF!="",DATEDIF(J5,TODAY(),"m"),DATEDIF(J5,#REF!,"m")))</f>
        <v/>
      </c>
    </row>
    <row r="6" spans="1:13" x14ac:dyDescent="0.3">
      <c r="A6" s="9"/>
      <c r="B6" s="4" t="s">
        <v>58</v>
      </c>
      <c r="C6" s="4"/>
      <c r="D6" s="5"/>
      <c r="E6" s="4" t="str">
        <f t="shared" ca="1" si="0"/>
        <v/>
      </c>
      <c r="F6" s="4"/>
      <c r="G6" s="4"/>
      <c r="H6" s="4"/>
      <c r="I6" s="4"/>
      <c r="J6" s="5"/>
      <c r="K6" s="13"/>
      <c r="L6" s="15">
        <v>1.4583333333333333</v>
      </c>
      <c r="M6" s="12" t="str">
        <f ca="1">IF(J6="","",IF(#REF!="",DATEDIF(J6,TODAY(),"m"),DATEDIF(J6,#REF!,"m")))</f>
        <v/>
      </c>
    </row>
    <row r="7" spans="1:13" x14ac:dyDescent="0.3">
      <c r="A7" s="9"/>
      <c r="B7" s="4" t="s">
        <v>59</v>
      </c>
      <c r="C7" s="4"/>
      <c r="D7" s="5"/>
      <c r="E7" s="4" t="str">
        <f t="shared" ca="1" si="0"/>
        <v/>
      </c>
      <c r="F7" s="4"/>
      <c r="G7" s="4"/>
      <c r="H7" s="4"/>
      <c r="I7" s="4"/>
      <c r="J7" s="5"/>
      <c r="K7" s="13"/>
      <c r="L7" s="15">
        <v>1.4583333333333333</v>
      </c>
      <c r="M7" s="12" t="str">
        <f ca="1">IF(J7="","",IF(#REF!="",DATEDIF(J7,TODAY(),"m"),DATEDIF(J7,#REF!,"m")))</f>
        <v/>
      </c>
    </row>
    <row r="8" spans="1:13" x14ac:dyDescent="0.3">
      <c r="A8" s="9"/>
      <c r="B8" s="4" t="s">
        <v>60</v>
      </c>
      <c r="C8" s="4"/>
      <c r="D8" s="5"/>
      <c r="E8" s="4" t="str">
        <f t="shared" ca="1" si="0"/>
        <v/>
      </c>
      <c r="F8" s="4"/>
      <c r="G8" s="4"/>
      <c r="H8" s="4"/>
      <c r="I8" s="4"/>
      <c r="J8" s="5"/>
      <c r="K8" s="13"/>
      <c r="L8" s="15">
        <v>1.1666666666666667</v>
      </c>
      <c r="M8" s="12" t="str">
        <f ca="1">IF(J8="","",IF(#REF!="",DATEDIF(J8,TODAY(),"m"),DATEDIF(J8,#REF!,"m")))</f>
        <v/>
      </c>
    </row>
    <row r="9" spans="1:13" x14ac:dyDescent="0.3">
      <c r="A9" s="9"/>
      <c r="B9" s="4" t="s">
        <v>61</v>
      </c>
      <c r="C9" s="4"/>
      <c r="D9" s="5"/>
      <c r="E9" s="4" t="str">
        <f t="shared" ca="1" si="0"/>
        <v/>
      </c>
      <c r="F9" s="4"/>
      <c r="G9" s="4"/>
      <c r="H9" s="4"/>
      <c r="I9" s="4"/>
      <c r="J9" s="5"/>
      <c r="K9" s="13"/>
      <c r="L9" s="15">
        <v>1.4583333333333333</v>
      </c>
      <c r="M9" s="12" t="str">
        <f ca="1">IF(J9="","",IF(#REF!="",DATEDIF(J9,TODAY(),"m"),DATEDIF(J9,#REF!,"m")))</f>
        <v/>
      </c>
    </row>
    <row r="10" spans="1:13" x14ac:dyDescent="0.3">
      <c r="A10" s="9"/>
      <c r="B10" s="4" t="s">
        <v>62</v>
      </c>
      <c r="C10" s="4"/>
      <c r="D10" s="5"/>
      <c r="E10" s="4"/>
      <c r="F10" s="4"/>
      <c r="G10" s="4"/>
      <c r="H10" s="4"/>
      <c r="I10" s="4"/>
      <c r="J10" s="5"/>
      <c r="K10" s="13"/>
      <c r="L10" s="15">
        <v>0.45833333333333331</v>
      </c>
      <c r="M10" s="12"/>
    </row>
    <row r="11" spans="1:13" x14ac:dyDescent="0.3">
      <c r="A11" s="9"/>
      <c r="B11" s="4" t="s">
        <v>63</v>
      </c>
      <c r="C11" s="4"/>
      <c r="D11" s="5"/>
      <c r="E11" s="4" t="str">
        <f t="shared" ca="1" si="0"/>
        <v/>
      </c>
      <c r="F11" s="4"/>
      <c r="G11" s="4"/>
      <c r="H11" s="4"/>
      <c r="I11" s="4"/>
      <c r="J11" s="5"/>
      <c r="K11" s="13"/>
      <c r="L11" s="15">
        <v>1.4583333333333333</v>
      </c>
      <c r="M11" s="12" t="str">
        <f ca="1">IF(J11="","",IF(#REF!="",DATEDIF(J11,TODAY(),"m"),DATEDIF(J11,#REF!,"m")))</f>
        <v/>
      </c>
    </row>
    <row r="12" spans="1:13" x14ac:dyDescent="0.3">
      <c r="A12" s="9"/>
      <c r="B12" s="4" t="s">
        <v>64</v>
      </c>
      <c r="C12" s="4"/>
      <c r="D12" s="4"/>
      <c r="E12" s="4" t="str">
        <f t="shared" ca="1" si="0"/>
        <v/>
      </c>
      <c r="F12" s="4"/>
      <c r="G12" s="4"/>
      <c r="H12" s="4"/>
      <c r="I12" s="4"/>
      <c r="J12" s="4"/>
      <c r="K12" s="13"/>
      <c r="L12" s="15">
        <v>1.4583333333333333</v>
      </c>
      <c r="M12" s="12" t="str">
        <f ca="1">IF(J12="","",IF(#REF!="",DATEDIF(J12,TODAY(),"m"),DATEDIF(J12,#REF!,"m")))</f>
        <v/>
      </c>
    </row>
    <row r="13" spans="1:13" x14ac:dyDescent="0.3">
      <c r="A13" s="9"/>
      <c r="B13" s="4" t="s">
        <v>65</v>
      </c>
      <c r="C13" s="4"/>
      <c r="D13" s="4"/>
      <c r="E13" s="4" t="str">
        <f t="shared" ca="1" si="0"/>
        <v/>
      </c>
      <c r="F13" s="4"/>
      <c r="G13" s="4"/>
      <c r="H13" s="4"/>
      <c r="I13" s="4"/>
      <c r="J13" s="4"/>
      <c r="K13" s="13"/>
      <c r="L13" s="15">
        <v>1.4583333333333333</v>
      </c>
      <c r="M13" s="12" t="str">
        <f ca="1">IF(J13="","",IF(#REF!="",DATEDIF(J13,TODAY(),"m"),DATEDIF(J13,#REF!,"m")))</f>
        <v/>
      </c>
    </row>
    <row r="14" spans="1:13" x14ac:dyDescent="0.3">
      <c r="A14" s="9"/>
      <c r="B14" s="4"/>
      <c r="C14" s="4"/>
      <c r="D14" s="4"/>
      <c r="E14" s="4" t="str">
        <f t="shared" ca="1" si="0"/>
        <v/>
      </c>
      <c r="F14" s="4"/>
      <c r="G14" s="4"/>
      <c r="H14" s="4"/>
      <c r="I14" s="4"/>
      <c r="J14" s="4"/>
      <c r="K14" s="13"/>
      <c r="L14" s="15"/>
      <c r="M14" s="12" t="str">
        <f ca="1">IF(J14="","",IF(#REF!="",DATEDIF(J14,TODAY(),"m"),DATEDIF(J14,#REF!,"m")))</f>
        <v/>
      </c>
    </row>
    <row r="15" spans="1:13" x14ac:dyDescent="0.3">
      <c r="A15" s="9"/>
      <c r="B15" s="4"/>
      <c r="C15" s="4"/>
      <c r="D15" s="4"/>
      <c r="E15" s="4" t="str">
        <f t="shared" ca="1" si="0"/>
        <v/>
      </c>
      <c r="F15" s="4"/>
      <c r="G15" s="4"/>
      <c r="H15" s="4"/>
      <c r="I15" s="4"/>
      <c r="J15" s="4"/>
      <c r="K15" s="13"/>
      <c r="L15" s="16"/>
      <c r="M15" s="12" t="str">
        <f ca="1">IF(J15="","",IF(#REF!="",DATEDIF(J15,TODAY(),"m"),DATEDIF(J15,#REF!,"m")))</f>
        <v/>
      </c>
    </row>
    <row r="16" spans="1:13" x14ac:dyDescent="0.3">
      <c r="A16" s="9"/>
      <c r="B16" s="4"/>
      <c r="C16" s="4"/>
      <c r="D16" s="4"/>
      <c r="E16" s="4" t="str">
        <f t="shared" ca="1" si="0"/>
        <v/>
      </c>
      <c r="F16" s="4"/>
      <c r="G16" s="4"/>
      <c r="H16" s="4"/>
      <c r="I16" s="4"/>
      <c r="J16" s="4"/>
      <c r="K16" s="13"/>
      <c r="L16" s="16"/>
      <c r="M16" s="12" t="str">
        <f ca="1">IF(J16="","",IF(#REF!="",DATEDIF(J16,TODAY(),"m"),DATEDIF(J16,#REF!,"m")))</f>
        <v/>
      </c>
    </row>
    <row r="17" spans="1:13" x14ac:dyDescent="0.3">
      <c r="A17" s="9"/>
      <c r="B17" s="4"/>
      <c r="C17" s="4"/>
      <c r="D17" s="4"/>
      <c r="E17" s="4" t="str">
        <f t="shared" ca="1" si="0"/>
        <v/>
      </c>
      <c r="F17" s="4"/>
      <c r="G17" s="4"/>
      <c r="H17" s="4"/>
      <c r="I17" s="4"/>
      <c r="J17" s="4"/>
      <c r="K17" s="13"/>
      <c r="L17" s="13"/>
      <c r="M17" s="12" t="str">
        <f ca="1">IF(J17="","",IF(#REF!="",DATEDIF(J17,TODAY(),"m"),DATEDIF(J17,#REF!,"m")))</f>
        <v/>
      </c>
    </row>
    <row r="18" spans="1:13" x14ac:dyDescent="0.3">
      <c r="A18" s="9"/>
      <c r="B18" s="4"/>
      <c r="C18" s="4"/>
      <c r="D18" s="4"/>
      <c r="E18" s="4" t="str">
        <f t="shared" ca="1" si="0"/>
        <v/>
      </c>
      <c r="F18" s="4"/>
      <c r="G18" s="4"/>
      <c r="H18" s="4"/>
      <c r="I18" s="4"/>
      <c r="J18" s="4"/>
      <c r="K18" s="13"/>
      <c r="L18" s="13"/>
      <c r="M18" s="12" t="str">
        <f ca="1">IF(J18="","",IF(#REF!="",DATEDIF(J18,TODAY(),"m"),DATEDIF(J18,#REF!,"m")))</f>
        <v/>
      </c>
    </row>
    <row r="19" spans="1:13" x14ac:dyDescent="0.3">
      <c r="A19" s="9"/>
      <c r="B19" s="4"/>
      <c r="C19" s="4"/>
      <c r="D19" s="4"/>
      <c r="E19" s="4" t="str">
        <f t="shared" ca="1" si="0"/>
        <v/>
      </c>
      <c r="F19" s="4"/>
      <c r="G19" s="4"/>
      <c r="H19" s="4"/>
      <c r="I19" s="4"/>
      <c r="J19" s="4"/>
      <c r="K19" s="13"/>
      <c r="L19" s="13"/>
      <c r="M19" s="12" t="str">
        <f ca="1">IF(J19="","",IF(#REF!="",DATEDIF(J19,TODAY(),"m"),DATEDIF(J19,#REF!,"m")))</f>
        <v/>
      </c>
    </row>
    <row r="20" spans="1:13" x14ac:dyDescent="0.3">
      <c r="A20" s="9"/>
      <c r="B20" s="4"/>
      <c r="C20" s="4"/>
      <c r="D20" s="4"/>
      <c r="E20" s="4" t="str">
        <f t="shared" ca="1" si="0"/>
        <v/>
      </c>
      <c r="F20" s="4"/>
      <c r="G20" s="4"/>
      <c r="H20" s="4"/>
      <c r="I20" s="4"/>
      <c r="J20" s="4"/>
      <c r="K20" s="13"/>
      <c r="L20" s="13"/>
      <c r="M20" s="12" t="str">
        <f ca="1">IF(J20="","",IF(#REF!="",DATEDIF(J20,TODAY(),"m"),DATEDIF(J20,#REF!,"m")))</f>
        <v/>
      </c>
    </row>
    <row r="21" spans="1:13" x14ac:dyDescent="0.3">
      <c r="A21" s="9"/>
      <c r="B21" s="4"/>
      <c r="C21" s="4"/>
      <c r="D21" s="4"/>
      <c r="E21" s="4" t="str">
        <f t="shared" ca="1" si="0"/>
        <v/>
      </c>
      <c r="F21" s="4"/>
      <c r="G21" s="4"/>
      <c r="H21" s="4"/>
      <c r="I21" s="4"/>
      <c r="J21" s="4"/>
      <c r="K21" s="13"/>
      <c r="L21" s="13"/>
      <c r="M21" s="12" t="str">
        <f ca="1">IF(J21="","",IF(#REF!="",DATEDIF(J21,TODAY(),"m"),DATEDIF(J21,#REF!,"m")))</f>
        <v/>
      </c>
    </row>
    <row r="22" spans="1:13" x14ac:dyDescent="0.3">
      <c r="A22" s="9"/>
      <c r="B22" s="4"/>
      <c r="C22" s="4"/>
      <c r="D22" s="4"/>
      <c r="E22" s="4" t="str">
        <f t="shared" ca="1" si="0"/>
        <v/>
      </c>
      <c r="F22" s="4"/>
      <c r="G22" s="4"/>
      <c r="H22" s="4"/>
      <c r="I22" s="4"/>
      <c r="J22" s="4"/>
      <c r="K22" s="13"/>
      <c r="L22" s="13"/>
      <c r="M22" s="12" t="str">
        <f ca="1">IF(J22="","",IF(#REF!="",DATEDIF(J22,TODAY(),"m"),DATEDIF(J22,#REF!,"m")))</f>
        <v/>
      </c>
    </row>
    <row r="23" spans="1:13" x14ac:dyDescent="0.3">
      <c r="A23" s="9"/>
      <c r="B23" s="4"/>
      <c r="C23" s="4"/>
      <c r="D23" s="4"/>
      <c r="E23" s="4" t="str">
        <f t="shared" ca="1" si="0"/>
        <v/>
      </c>
      <c r="F23" s="4"/>
      <c r="G23" s="4"/>
      <c r="H23" s="4"/>
      <c r="I23" s="4"/>
      <c r="J23" s="4"/>
      <c r="K23" s="13"/>
      <c r="L23" s="13"/>
      <c r="M23" s="12" t="str">
        <f ca="1">IF(J23="","",IF(#REF!="",DATEDIF(J23,TODAY(),"m"),DATEDIF(J23,#REF!,"m")))</f>
        <v/>
      </c>
    </row>
    <row r="24" spans="1:13" x14ac:dyDescent="0.3">
      <c r="A24" s="9"/>
      <c r="B24" s="4"/>
      <c r="C24" s="4"/>
      <c r="D24" s="4"/>
      <c r="E24" s="4" t="str">
        <f t="shared" ca="1" si="0"/>
        <v/>
      </c>
      <c r="F24" s="4"/>
      <c r="G24" s="4"/>
      <c r="H24" s="4"/>
      <c r="I24" s="4"/>
      <c r="J24" s="4"/>
      <c r="K24" s="13"/>
      <c r="L24" s="13"/>
      <c r="M24" s="12" t="str">
        <f ca="1">IF(J24="","",IF(#REF!="",DATEDIF(J24,TODAY(),"m"),DATEDIF(J24,#REF!,"m")))</f>
        <v/>
      </c>
    </row>
    <row r="25" spans="1:13" x14ac:dyDescent="0.3">
      <c r="A25" s="9"/>
      <c r="B25" s="4"/>
      <c r="C25" s="4"/>
      <c r="D25" s="4"/>
      <c r="E25" s="4" t="str">
        <f t="shared" ca="1" si="0"/>
        <v/>
      </c>
      <c r="F25" s="4"/>
      <c r="G25" s="4"/>
      <c r="H25" s="4"/>
      <c r="I25" s="4"/>
      <c r="J25" s="4"/>
      <c r="K25" s="13"/>
      <c r="L25" s="13"/>
      <c r="M25" s="12" t="str">
        <f ca="1">IF(J25="","",IF(#REF!="",DATEDIF(J25,TODAY(),"m"),DATEDIF(J25,#REF!,"m")))</f>
        <v/>
      </c>
    </row>
  </sheetData>
  <mergeCells count="11">
    <mergeCell ref="G2:G3"/>
    <mergeCell ref="B1:H1"/>
    <mergeCell ref="A2:A3"/>
    <mergeCell ref="J2:M2"/>
    <mergeCell ref="I2:I3"/>
    <mergeCell ref="H2:H3"/>
    <mergeCell ref="B2:B3"/>
    <mergeCell ref="C2:C3"/>
    <mergeCell ref="D2:D3"/>
    <mergeCell ref="E2:E3"/>
    <mergeCell ref="F2:F3"/>
  </mergeCells>
  <phoneticPr fontId="9" type="noConversion"/>
  <dataValidations count="4">
    <dataValidation type="list" allowBlank="1" showInputMessage="1" showErrorMessage="1" sqref="C4:C25" xr:uid="{00000000-0002-0000-0200-000000000000}">
      <formula1>sexe</formula1>
    </dataValidation>
    <dataValidation type="list" allowBlank="1" showInputMessage="1" showErrorMessage="1" sqref="G4:G25" xr:uid="{00000000-0002-0000-0200-000001000000}">
      <formula1>qualification</formula1>
    </dataValidation>
    <dataValidation type="list" allowBlank="1" showInputMessage="1" showErrorMessage="1" sqref="K4:K25" xr:uid="{00000000-0002-0000-0200-000002000000}">
      <formula1>typecontrat</formula1>
    </dataValidation>
    <dataValidation type="list" allowBlank="1" showInputMessage="1" showErrorMessage="1" sqref="F4:F25" xr:uid="{00000000-0002-0000-0200-000004000000}">
      <formula1>"Francaise,Européenne,Hors Union Européenne"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C45"/>
  <sheetViews>
    <sheetView tabSelected="1" showRuler="0" workbookViewId="0">
      <selection activeCell="A16" sqref="A16"/>
    </sheetView>
  </sheetViews>
  <sheetFormatPr baseColWidth="10" defaultRowHeight="15.6" x14ac:dyDescent="0.3"/>
  <cols>
    <col min="1" max="1" width="35.69921875" bestFit="1" customWidth="1"/>
    <col min="2" max="2" width="1.69921875" customWidth="1"/>
    <col min="3" max="3" width="19.296875" bestFit="1" customWidth="1"/>
    <col min="4" max="4" width="1.69921875" customWidth="1"/>
  </cols>
  <sheetData>
    <row r="1" spans="1:3" x14ac:dyDescent="0.3">
      <c r="A1" s="7" t="s">
        <v>10</v>
      </c>
      <c r="C1" s="2" t="s">
        <v>21</v>
      </c>
    </row>
    <row r="2" spans="1:3" x14ac:dyDescent="0.3">
      <c r="A2" s="6" t="s">
        <v>11</v>
      </c>
      <c r="C2" t="s">
        <v>22</v>
      </c>
    </row>
    <row r="3" spans="1:3" x14ac:dyDescent="0.3">
      <c r="A3" s="6" t="s">
        <v>12</v>
      </c>
      <c r="C3" t="s">
        <v>23</v>
      </c>
    </row>
    <row r="4" spans="1:3" x14ac:dyDescent="0.3">
      <c r="C4" t="s">
        <v>24</v>
      </c>
    </row>
    <row r="5" spans="1:3" x14ac:dyDescent="0.3">
      <c r="A5" s="7" t="s">
        <v>8</v>
      </c>
      <c r="C5" t="s">
        <v>25</v>
      </c>
    </row>
    <row r="6" spans="1:3" x14ac:dyDescent="0.3">
      <c r="A6" s="6" t="s">
        <v>13</v>
      </c>
      <c r="C6" t="s">
        <v>27</v>
      </c>
    </row>
    <row r="7" spans="1:3" x14ac:dyDescent="0.3">
      <c r="A7" s="6" t="s">
        <v>14</v>
      </c>
    </row>
    <row r="8" spans="1:3" x14ac:dyDescent="0.3">
      <c r="A8" s="6" t="s">
        <v>15</v>
      </c>
    </row>
    <row r="9" spans="1:3" x14ac:dyDescent="0.3">
      <c r="A9" s="6" t="s">
        <v>16</v>
      </c>
      <c r="C9" s="7"/>
    </row>
    <row r="10" spans="1:3" x14ac:dyDescent="0.3">
      <c r="A10" s="6" t="s">
        <v>17</v>
      </c>
      <c r="C10" s="10"/>
    </row>
    <row r="11" spans="1:3" x14ac:dyDescent="0.3">
      <c r="A11" s="6" t="s">
        <v>18</v>
      </c>
    </row>
    <row r="12" spans="1:3" x14ac:dyDescent="0.3">
      <c r="A12" s="6" t="s">
        <v>19</v>
      </c>
      <c r="C12" s="7" t="s">
        <v>35</v>
      </c>
    </row>
    <row r="13" spans="1:3" x14ac:dyDescent="0.3">
      <c r="C13" s="24">
        <v>44197</v>
      </c>
    </row>
    <row r="34" spans="1:2" x14ac:dyDescent="0.3">
      <c r="A34" s="1"/>
    </row>
    <row r="35" spans="1:2" x14ac:dyDescent="0.3">
      <c r="A35" s="1"/>
    </row>
    <row r="44" spans="1:2" x14ac:dyDescent="0.3">
      <c r="B44" s="11"/>
    </row>
    <row r="45" spans="1:2" x14ac:dyDescent="0.3">
      <c r="B45" s="1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E057E600000824A8EBACCA6343A96DB" ma:contentTypeVersion="10" ma:contentTypeDescription="Crée un document." ma:contentTypeScope="" ma:versionID="c4bd0266ba0cad4e876b91cb3b7424a9">
  <xsd:schema xmlns:xsd="http://www.w3.org/2001/XMLSchema" xmlns:xs="http://www.w3.org/2001/XMLSchema" xmlns:p="http://schemas.microsoft.com/office/2006/metadata/properties" xmlns:ns2="4ad6fa9c-61a3-45b3-adea-ff9b07077285" targetNamespace="http://schemas.microsoft.com/office/2006/metadata/properties" ma:root="true" ma:fieldsID="bddb5c9a8b769ed69f5e1dfc60479521" ns2:_="">
    <xsd:import namespace="4ad6fa9c-61a3-45b3-adea-ff9b0707728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d6fa9c-61a3-45b3-adea-ff9b0707728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FE1C88E-1407-443D-86F0-39C8FE44C122}">
  <ds:schemaRefs>
    <ds:schemaRef ds:uri="http://purl.org/dc/elements/1.1/"/>
    <ds:schemaRef ds:uri="http://purl.org/dc/dcmitype/"/>
    <ds:schemaRef ds:uri="http://schemas.microsoft.com/office/2006/documentManagement/types"/>
    <ds:schemaRef ds:uri="4ad6fa9c-61a3-45b3-adea-ff9b07077285"/>
    <ds:schemaRef ds:uri="http://schemas.microsoft.com/office/2006/metadata/properties"/>
    <ds:schemaRef ds:uri="http://purl.org/dc/terms/"/>
    <ds:schemaRef ds:uri="http://www.w3.org/XML/1998/namespace"/>
    <ds:schemaRef ds:uri="http://schemas.microsoft.com/office/infopath/2007/PartnerControls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F5CDE62D-25C2-444B-942C-6341371E114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5AA4229-634B-47CA-93E6-0578001D4D6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d6fa9c-61a3-45b3-adea-ff9b0707728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Compte d'heures</vt:lpstr>
      <vt:lpstr>Janvier 21</vt:lpstr>
      <vt:lpstr>Février 21</vt:lpstr>
      <vt:lpstr>Mars 21</vt:lpstr>
      <vt:lpstr>Les effectifs</vt:lpstr>
      <vt:lpstr>Listes et paramètres</vt:lpstr>
      <vt:lpstr>absences</vt:lpstr>
      <vt:lpstr>datedébut</vt:lpstr>
      <vt:lpstr>personnel</vt:lpstr>
      <vt:lpstr>sexe</vt:lpstr>
      <vt:lpstr>typecontrat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Cassandra VINCENT</cp:lastModifiedBy>
  <cp:lastPrinted>2020-09-18T08:40:37Z</cp:lastPrinted>
  <dcterms:created xsi:type="dcterms:W3CDTF">2017-11-27T09:10:08Z</dcterms:created>
  <dcterms:modified xsi:type="dcterms:W3CDTF">2020-11-20T11:51:38Z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0x0101006E057E600000824A8EBACCA6343A96DB</vt:lpwstr>
  </property>
</Properties>
</file>