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slicers/slicer2.xml" ContentType="application/vnd.ms-excel.slicer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karin\Desktop\"/>
    </mc:Choice>
  </mc:AlternateContent>
  <xr:revisionPtr revIDLastSave="0" documentId="8_{8DE8AF7A-610D-4340-958D-76F148D1376F}" xr6:coauthVersionLast="45" xr6:coauthVersionMax="45" xr10:uidLastSave="{00000000-0000-0000-0000-000000000000}"/>
  <bookViews>
    <workbookView xWindow="-120" yWindow="-120" windowWidth="29040" windowHeight="15840" xr2:uid="{65B6FDC3-1D41-4269-8E66-F35E10EE2F2F}"/>
  </bookViews>
  <sheets>
    <sheet name="Planning" sheetId="3" r:id="rId1"/>
    <sheet name="Absences" sheetId="1" r:id="rId2"/>
    <sheet name="Récap annuel" sheetId="9" r:id="rId3"/>
    <sheet name="Récap par salarié" sheetId="12" r:id="rId4"/>
    <sheet name="Paramètres" sheetId="2" r:id="rId5"/>
  </sheets>
  <functionGroups builtInGroupCount="19"/>
  <definedNames>
    <definedName name="_Annee">Planning!$C$2</definedName>
    <definedName name="_Mois">Planning!$C$3</definedName>
    <definedName name="annee">Paramètres!$E$2</definedName>
    <definedName name="DebutMois">TDebut[Début]</definedName>
    <definedName name="DonnéesExternes_1" localSheetId="4" hidden="1">Paramètres!$N$2:$N$9</definedName>
    <definedName name="feries">TJours_fériés[Dates]</definedName>
    <definedName name="FinMois">TFin[Fin]</definedName>
    <definedName name="_xlnm.Print_Titles" localSheetId="1">Absences!$2:$2</definedName>
    <definedName name="JourSemaine">Planning!$D$7:$AH$7</definedName>
    <definedName name="JoursFeries">Planning!$D$6:$AH$6</definedName>
    <definedName name="LMois">TMois[Mois]</definedName>
    <definedName name="LNomPrenom">TSalarie[Nom-Prénom]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Salarie">TSalarie[Nom]</definedName>
    <definedName name="LSymbole_Absence">TType_Absence[Symbole]</definedName>
    <definedName name="LType_Absence">TType_Absence[Type]</definedName>
    <definedName name="Segment_Mois">#N/A</definedName>
    <definedName name="Segment_Nom_Prénom">#N/A</definedName>
    <definedName name="_xlnm.Print_Area" localSheetId="1">OFFSET(Absences!$A$1,0,0,COUNTA(Absences!$B:$B)+2,7)</definedName>
    <definedName name="_xlnm.Print_Area" localSheetId="3">'Récap par salarié'!$D$1:$R$47</definedName>
  </definedNames>
  <calcPr calcId="191029"/>
  <pivotCaches>
    <pivotCache cacheId="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sences_b727c01c-20fc-4b12-a9dd-3196212abf7c" name="TAbsences" connection="Requête - TAbsence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0" i="2" l="1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D2" i="12" l="1"/>
  <c r="F19" i="1" l="1"/>
  <c r="F18" i="1" l="1"/>
  <c r="C10" i="3" a="1"/>
  <c r="C10" i="3" s="1"/>
  <c r="C3" i="9"/>
  <c r="C11" i="3" l="1" a="1"/>
  <c r="C11" i="3" s="1"/>
  <c r="I13" i="2"/>
  <c r="F17" i="1"/>
  <c r="F16" i="1"/>
  <c r="C12" i="3" l="1" a="1"/>
  <c r="C12" i="3" s="1"/>
  <c r="F3" i="1"/>
  <c r="I3" i="2"/>
  <c r="I4" i="2"/>
  <c r="I5" i="2"/>
  <c r="I6" i="2"/>
  <c r="I7" i="2"/>
  <c r="I8" i="2"/>
  <c r="I9" i="2"/>
  <c r="I10" i="2"/>
  <c r="I11" i="2"/>
  <c r="I12" i="2"/>
  <c r="AT12" i="3" l="1"/>
  <c r="AR11" i="3"/>
  <c r="AT10" i="3"/>
  <c r="AT11" i="3"/>
  <c r="AR10" i="3"/>
  <c r="C13" i="3" a="1"/>
  <c r="C13" i="3" s="1"/>
  <c r="AT13" i="3" s="1"/>
  <c r="AR12" i="3"/>
  <c r="D4" i="3"/>
  <c r="B7" i="3"/>
  <c r="AU11" i="3" l="1"/>
  <c r="AU12" i="3"/>
  <c r="AU10" i="3"/>
  <c r="AS10" i="3"/>
  <c r="AS11" i="3"/>
  <c r="AS12" i="3"/>
  <c r="C14" i="3" a="1"/>
  <c r="C14" i="3" s="1"/>
  <c r="AR13" i="3"/>
  <c r="AS13" i="3" s="1"/>
  <c r="S3" i="2"/>
  <c r="S6" i="2" s="1"/>
  <c r="L30" i="2" s="1"/>
  <c r="L13" i="2" l="1"/>
  <c r="L29" i="2"/>
  <c r="L25" i="2"/>
  <c r="L19" i="2"/>
  <c r="L15" i="2"/>
  <c r="L24" i="2"/>
  <c r="L22" i="2"/>
  <c r="L20" i="2"/>
  <c r="L18" i="2"/>
  <c r="L14" i="2"/>
  <c r="L27" i="2"/>
  <c r="L23" i="2"/>
  <c r="L21" i="2"/>
  <c r="L17" i="2"/>
  <c r="L26" i="2"/>
  <c r="L28" i="2"/>
  <c r="L16" i="2"/>
  <c r="AU13" i="3"/>
  <c r="AR14" i="3"/>
  <c r="AT14" i="3"/>
  <c r="C15" i="3" a="1"/>
  <c r="C15" i="3" s="1"/>
  <c r="AT15" i="3" s="1"/>
  <c r="L8" i="2"/>
  <c r="L12" i="2"/>
  <c r="L9" i="2"/>
  <c r="L10" i="2"/>
  <c r="L11" i="2"/>
  <c r="L3" i="2"/>
  <c r="L7" i="2"/>
  <c r="L4" i="2"/>
  <c r="L6" i="2"/>
  <c r="L5" i="2"/>
  <c r="AS14" i="3" l="1"/>
  <c r="AU14" i="3"/>
  <c r="AR15" i="3"/>
  <c r="C16" i="3" a="1"/>
  <c r="C16" i="3" s="1"/>
  <c r="E2" i="2"/>
  <c r="AS15" i="3" l="1"/>
  <c r="AU15" i="3"/>
  <c r="C17" i="3" a="1"/>
  <c r="C17" i="3" s="1"/>
  <c r="AT17" i="3" s="1"/>
  <c r="AT16" i="3"/>
  <c r="AR16" i="3"/>
  <c r="D9" i="3"/>
  <c r="D5" i="3"/>
  <c r="AS16" i="3" l="1"/>
  <c r="AU16" i="3"/>
  <c r="C18" i="3" a="1"/>
  <c r="C18" i="3" s="1"/>
  <c r="AT18" i="3" s="1"/>
  <c r="AR17" i="3"/>
  <c r="D16" i="3" a="1"/>
  <c r="D16" i="3" s="1"/>
  <c r="D11" i="3" a="1"/>
  <c r="D11" i="3" s="1"/>
  <c r="D12" i="3" a="1"/>
  <c r="D12" i="3" s="1"/>
  <c r="D15" i="3" a="1"/>
  <c r="D15" i="3" s="1"/>
  <c r="D14" i="3" a="1"/>
  <c r="D14" i="3" s="1"/>
  <c r="D13" i="3" a="1"/>
  <c r="D13" i="3" s="1"/>
  <c r="D17" i="3" a="1"/>
  <c r="D17" i="3" s="1"/>
  <c r="D10" i="3" a="1"/>
  <c r="D10" i="3" s="1"/>
  <c r="D8" i="3"/>
  <c r="E9" i="3"/>
  <c r="D7" i="3"/>
  <c r="AS17" i="3" l="1"/>
  <c r="AU17" i="3"/>
  <c r="C19" i="3" a="1"/>
  <c r="C19" i="3" s="1"/>
  <c r="AR19" i="3" s="1"/>
  <c r="D18" i="3" a="1"/>
  <c r="D18" i="3" s="1"/>
  <c r="AR18" i="3"/>
  <c r="E16" i="3" a="1"/>
  <c r="E16" i="3" s="1"/>
  <c r="E11" i="3" a="1"/>
  <c r="E11" i="3" s="1"/>
  <c r="E10" i="3" a="1"/>
  <c r="E10" i="3" s="1"/>
  <c r="E15" i="3" a="1"/>
  <c r="E15" i="3" s="1"/>
  <c r="E13" i="3" a="1"/>
  <c r="E13" i="3" s="1"/>
  <c r="E12" i="3" a="1"/>
  <c r="E12" i="3" s="1"/>
  <c r="E17" i="3" a="1"/>
  <c r="E17" i="3" s="1"/>
  <c r="E18" i="3" a="1"/>
  <c r="E18" i="3" s="1"/>
  <c r="E14" i="3" a="1"/>
  <c r="E14" i="3" s="1"/>
  <c r="F9" i="3"/>
  <c r="E8" i="3"/>
  <c r="E5" i="3"/>
  <c r="E7" i="3"/>
  <c r="AS19" i="3" l="1"/>
  <c r="AS18" i="3"/>
  <c r="AU18" i="3"/>
  <c r="C20" i="3" a="1"/>
  <c r="C20" i="3" s="1"/>
  <c r="E19" i="3" a="1"/>
  <c r="E19" i="3" s="1"/>
  <c r="D19" i="3" a="1"/>
  <c r="D19" i="3" s="1"/>
  <c r="AT19" i="3"/>
  <c r="AU19" i="3" s="1"/>
  <c r="F15" i="3" a="1"/>
  <c r="F15" i="3" s="1"/>
  <c r="F13" i="3" a="1"/>
  <c r="F13" i="3" s="1"/>
  <c r="F17" i="3" a="1"/>
  <c r="F17" i="3" s="1"/>
  <c r="F19" i="3" a="1"/>
  <c r="F19" i="3" s="1"/>
  <c r="F16" i="3" a="1"/>
  <c r="F16" i="3" s="1"/>
  <c r="F12" i="3" a="1"/>
  <c r="F12" i="3" s="1"/>
  <c r="F10" i="3" a="1"/>
  <c r="F10" i="3" s="1"/>
  <c r="F11" i="3" a="1"/>
  <c r="F11" i="3" s="1"/>
  <c r="F18" i="3" a="1"/>
  <c r="F18" i="3" s="1"/>
  <c r="F14" i="3" a="1"/>
  <c r="F14" i="3" s="1"/>
  <c r="F8" i="3"/>
  <c r="F5" i="3"/>
  <c r="F7" i="3"/>
  <c r="G9" i="3"/>
  <c r="C21" i="3" l="1" a="1"/>
  <c r="C21" i="3" s="1"/>
  <c r="E20" i="3" a="1"/>
  <c r="E20" i="3" s="1"/>
  <c r="AR20" i="3"/>
  <c r="D20" i="3" a="1"/>
  <c r="D20" i="3" s="1"/>
  <c r="AT20" i="3"/>
  <c r="F20" i="3" a="1"/>
  <c r="F20" i="3" s="1"/>
  <c r="G20" i="3" a="1"/>
  <c r="G20" i="3" s="1"/>
  <c r="G17" i="3" a="1"/>
  <c r="G17" i="3" s="1"/>
  <c r="G19" i="3" a="1"/>
  <c r="G19" i="3" s="1"/>
  <c r="G11" i="3" a="1"/>
  <c r="G11" i="3" s="1"/>
  <c r="G16" i="3" a="1"/>
  <c r="G16" i="3" s="1"/>
  <c r="G13" i="3" a="1"/>
  <c r="G13" i="3" s="1"/>
  <c r="G12" i="3" a="1"/>
  <c r="G12" i="3" s="1"/>
  <c r="G10" i="3" a="1"/>
  <c r="G10" i="3" s="1"/>
  <c r="G15" i="3" a="1"/>
  <c r="G15" i="3" s="1"/>
  <c r="G18" i="3" a="1"/>
  <c r="G18" i="3" s="1"/>
  <c r="G14" i="3" a="1"/>
  <c r="G14" i="3" s="1"/>
  <c r="G7" i="3"/>
  <c r="G5" i="3"/>
  <c r="G8" i="3"/>
  <c r="H9" i="3"/>
  <c r="AS20" i="3" l="1"/>
  <c r="AU20" i="3"/>
  <c r="AR21" i="3"/>
  <c r="E21" i="3" a="1"/>
  <c r="E21" i="3" s="1"/>
  <c r="AT21" i="3"/>
  <c r="G21" i="3" a="1"/>
  <c r="G21" i="3" s="1"/>
  <c r="D21" i="3" a="1"/>
  <c r="D21" i="3" s="1"/>
  <c r="F21" i="3" a="1"/>
  <c r="F21" i="3" s="1"/>
  <c r="H19" i="3" a="1"/>
  <c r="H19" i="3" s="1"/>
  <c r="H16" i="3" a="1"/>
  <c r="H16" i="3" s="1"/>
  <c r="H13" i="3" a="1"/>
  <c r="H13" i="3" s="1"/>
  <c r="H12" i="3" a="1"/>
  <c r="H12" i="3" s="1"/>
  <c r="H11" i="3" a="1"/>
  <c r="H11" i="3" s="1"/>
  <c r="H20" i="3" a="1"/>
  <c r="H20" i="3" s="1"/>
  <c r="H21" i="3" a="1"/>
  <c r="H21" i="3" s="1"/>
  <c r="H15" i="3" a="1"/>
  <c r="H15" i="3" s="1"/>
  <c r="H17" i="3" a="1"/>
  <c r="H17" i="3" s="1"/>
  <c r="H14" i="3" a="1"/>
  <c r="H14" i="3" s="1"/>
  <c r="H10" i="3" a="1"/>
  <c r="H10" i="3" s="1"/>
  <c r="H18" i="3" a="1"/>
  <c r="H18" i="3" s="1"/>
  <c r="H5" i="3"/>
  <c r="H8" i="3"/>
  <c r="I9" i="3"/>
  <c r="H7" i="3"/>
  <c r="AS21" i="3" l="1"/>
  <c r="AU21" i="3"/>
  <c r="I16" i="3" a="1"/>
  <c r="I16" i="3" s="1"/>
  <c r="I13" i="3" a="1"/>
  <c r="I13" i="3" s="1"/>
  <c r="I12" i="3" a="1"/>
  <c r="I12" i="3" s="1"/>
  <c r="I11" i="3" a="1"/>
  <c r="I11" i="3" s="1"/>
  <c r="I15" i="3" a="1"/>
  <c r="I15" i="3" s="1"/>
  <c r="I10" i="3" a="1"/>
  <c r="I10" i="3" s="1"/>
  <c r="I20" i="3" a="1"/>
  <c r="I20" i="3" s="1"/>
  <c r="I17" i="3" a="1"/>
  <c r="I17" i="3" s="1"/>
  <c r="I19" i="3" a="1"/>
  <c r="I19" i="3" s="1"/>
  <c r="I14" i="3" a="1"/>
  <c r="I14" i="3" s="1"/>
  <c r="I18" i="3" a="1"/>
  <c r="I18" i="3" s="1"/>
  <c r="I21" i="3" a="1"/>
  <c r="I21" i="3" s="1"/>
  <c r="J9" i="3"/>
  <c r="I8" i="3"/>
  <c r="I7" i="3"/>
  <c r="I5" i="3"/>
  <c r="J15" i="3" l="1" a="1"/>
  <c r="J15" i="3" s="1"/>
  <c r="J10" i="3" a="1"/>
  <c r="J10" i="3" s="1"/>
  <c r="J20" i="3" a="1"/>
  <c r="J20" i="3" s="1"/>
  <c r="J17" i="3" a="1"/>
  <c r="J17" i="3" s="1"/>
  <c r="J19" i="3" a="1"/>
  <c r="J19" i="3" s="1"/>
  <c r="J16" i="3" a="1"/>
  <c r="J16" i="3" s="1"/>
  <c r="J13" i="3" a="1"/>
  <c r="J13" i="3" s="1"/>
  <c r="J12" i="3" a="1"/>
  <c r="J12" i="3" s="1"/>
  <c r="J11" i="3" a="1"/>
  <c r="J11" i="3" s="1"/>
  <c r="J18" i="3" a="1"/>
  <c r="J18" i="3" s="1"/>
  <c r="J21" i="3" a="1"/>
  <c r="J21" i="3" s="1"/>
  <c r="J14" i="3" a="1"/>
  <c r="J14" i="3" s="1"/>
  <c r="K9" i="3"/>
  <c r="J8" i="3"/>
  <c r="J7" i="3"/>
  <c r="J5" i="3"/>
  <c r="K20" i="3" l="1" a="1"/>
  <c r="K20" i="3" s="1"/>
  <c r="K17" i="3" a="1"/>
  <c r="K17" i="3" s="1"/>
  <c r="K11" i="3" a="1"/>
  <c r="K11" i="3" s="1"/>
  <c r="K21" i="3" a="1"/>
  <c r="K21" i="3" s="1"/>
  <c r="K19" i="3" a="1"/>
  <c r="K19" i="3" s="1"/>
  <c r="K16" i="3" a="1"/>
  <c r="K16" i="3" s="1"/>
  <c r="K13" i="3" a="1"/>
  <c r="K13" i="3" s="1"/>
  <c r="K12" i="3" a="1"/>
  <c r="K12" i="3" s="1"/>
  <c r="K10" i="3" a="1"/>
  <c r="K10" i="3" s="1"/>
  <c r="K15" i="3" a="1"/>
  <c r="K15" i="3" s="1"/>
  <c r="K18" i="3" a="1"/>
  <c r="K18" i="3" s="1"/>
  <c r="K14" i="3" a="1"/>
  <c r="K14" i="3" s="1"/>
  <c r="K7" i="3"/>
  <c r="K5" i="3"/>
  <c r="K8" i="3"/>
  <c r="L9" i="3"/>
  <c r="L21" i="3" l="1" a="1"/>
  <c r="L21" i="3" s="1"/>
  <c r="L20" i="3" a="1"/>
  <c r="L20" i="3" s="1"/>
  <c r="L13" i="3" a="1"/>
  <c r="L13" i="3" s="1"/>
  <c r="L12" i="3" a="1"/>
  <c r="L12" i="3" s="1"/>
  <c r="L11" i="3" a="1"/>
  <c r="L11" i="3" s="1"/>
  <c r="L15" i="3" a="1"/>
  <c r="L15" i="3" s="1"/>
  <c r="L19" i="3" a="1"/>
  <c r="L19" i="3" s="1"/>
  <c r="L17" i="3" a="1"/>
  <c r="L17" i="3" s="1"/>
  <c r="L16" i="3" a="1"/>
  <c r="L16" i="3" s="1"/>
  <c r="L14" i="3" a="1"/>
  <c r="L14" i="3" s="1"/>
  <c r="L10" i="3" a="1"/>
  <c r="L10" i="3" s="1"/>
  <c r="L18" i="3" a="1"/>
  <c r="L18" i="3" s="1"/>
  <c r="L8" i="3"/>
  <c r="L7" i="3"/>
  <c r="L5" i="3"/>
  <c r="M9" i="3"/>
  <c r="M13" i="3" l="1" a="1"/>
  <c r="M13" i="3" s="1"/>
  <c r="M12" i="3" a="1"/>
  <c r="M12" i="3" s="1"/>
  <c r="M11" i="3" a="1"/>
  <c r="M11" i="3" s="1"/>
  <c r="M15" i="3" a="1"/>
  <c r="M15" i="3" s="1"/>
  <c r="M10" i="3" a="1"/>
  <c r="M10" i="3" s="1"/>
  <c r="M20" i="3" a="1"/>
  <c r="M20" i="3" s="1"/>
  <c r="M19" i="3" a="1"/>
  <c r="M19" i="3" s="1"/>
  <c r="M17" i="3" a="1"/>
  <c r="M17" i="3" s="1"/>
  <c r="M16" i="3" a="1"/>
  <c r="M16" i="3" s="1"/>
  <c r="M21" i="3" a="1"/>
  <c r="M21" i="3" s="1"/>
  <c r="M14" i="3" a="1"/>
  <c r="M14" i="3" s="1"/>
  <c r="M18" i="3" a="1"/>
  <c r="M18" i="3" s="1"/>
  <c r="M8" i="3"/>
  <c r="M7" i="3"/>
  <c r="M5" i="3"/>
  <c r="N9" i="3"/>
  <c r="N19" i="3" l="1" a="1"/>
  <c r="N19" i="3" s="1"/>
  <c r="N15" i="3" a="1"/>
  <c r="N15" i="3" s="1"/>
  <c r="N20" i="3" a="1"/>
  <c r="N20" i="3" s="1"/>
  <c r="N17" i="3" a="1"/>
  <c r="N17" i="3" s="1"/>
  <c r="N16" i="3" a="1"/>
  <c r="N16" i="3" s="1"/>
  <c r="N14" i="3" a="1"/>
  <c r="N14" i="3" s="1"/>
  <c r="N10" i="3" a="1"/>
  <c r="N10" i="3" s="1"/>
  <c r="N13" i="3" a="1"/>
  <c r="N13" i="3" s="1"/>
  <c r="N11" i="3" a="1"/>
  <c r="N11" i="3" s="1"/>
  <c r="N12" i="3" a="1"/>
  <c r="N12" i="3" s="1"/>
  <c r="N18" i="3" a="1"/>
  <c r="N18" i="3" s="1"/>
  <c r="N21" i="3" a="1"/>
  <c r="N21" i="3" s="1"/>
  <c r="N8" i="3"/>
  <c r="O9" i="3"/>
  <c r="N7" i="3"/>
  <c r="N5" i="3"/>
  <c r="O20" i="3" l="1" a="1"/>
  <c r="O20" i="3" s="1"/>
  <c r="O17" i="3" a="1"/>
  <c r="O17" i="3" s="1"/>
  <c r="O16" i="3" a="1"/>
  <c r="O16" i="3" s="1"/>
  <c r="O10" i="3" a="1"/>
  <c r="O10" i="3" s="1"/>
  <c r="O13" i="3" a="1"/>
  <c r="O13" i="3" s="1"/>
  <c r="O12" i="3" a="1"/>
  <c r="O12" i="3" s="1"/>
  <c r="O11" i="3" a="1"/>
  <c r="O11" i="3" s="1"/>
  <c r="O21" i="3" a="1"/>
  <c r="O21" i="3" s="1"/>
  <c r="O19" i="3" a="1"/>
  <c r="O19" i="3" s="1"/>
  <c r="O15" i="3" a="1"/>
  <c r="O15" i="3" s="1"/>
  <c r="O14" i="3" a="1"/>
  <c r="O14" i="3" s="1"/>
  <c r="O18" i="3" a="1"/>
  <c r="O18" i="3" s="1"/>
  <c r="O8" i="3"/>
  <c r="P9" i="3"/>
  <c r="O7" i="3"/>
  <c r="O5" i="3"/>
  <c r="P13" i="3" l="1" a="1"/>
  <c r="P13" i="3" s="1"/>
  <c r="P12" i="3" a="1"/>
  <c r="P12" i="3" s="1"/>
  <c r="P11" i="3" a="1"/>
  <c r="P11" i="3" s="1"/>
  <c r="P21" i="3" a="1"/>
  <c r="P21" i="3" s="1"/>
  <c r="P19" i="3" a="1"/>
  <c r="P19" i="3" s="1"/>
  <c r="P15" i="3" a="1"/>
  <c r="P15" i="3" s="1"/>
  <c r="P20" i="3" a="1"/>
  <c r="P20" i="3" s="1"/>
  <c r="P18" i="3" a="1"/>
  <c r="P18" i="3" s="1"/>
  <c r="P17" i="3" a="1"/>
  <c r="P17" i="3" s="1"/>
  <c r="P16" i="3" a="1"/>
  <c r="P16" i="3" s="1"/>
  <c r="P14" i="3" a="1"/>
  <c r="P14" i="3" s="1"/>
  <c r="P10" i="3" a="1"/>
  <c r="P10" i="3" s="1"/>
  <c r="P5" i="3"/>
  <c r="P7" i="3"/>
  <c r="P8" i="3"/>
  <c r="Q9" i="3"/>
  <c r="Q15" i="3" l="1" a="1"/>
  <c r="Q15" i="3" s="1"/>
  <c r="Q13" i="3" a="1"/>
  <c r="Q13" i="3" s="1"/>
  <c r="Q12" i="3" a="1"/>
  <c r="Q12" i="3" s="1"/>
  <c r="Q11" i="3" a="1"/>
  <c r="Q11" i="3" s="1"/>
  <c r="Q19" i="3" a="1"/>
  <c r="Q19" i="3" s="1"/>
  <c r="Q20" i="3" a="1"/>
  <c r="Q20" i="3" s="1"/>
  <c r="Q17" i="3" a="1"/>
  <c r="Q17" i="3" s="1"/>
  <c r="Q16" i="3" a="1"/>
  <c r="Q16" i="3" s="1"/>
  <c r="Q10" i="3" a="1"/>
  <c r="Q10" i="3" s="1"/>
  <c r="Q21" i="3" a="1"/>
  <c r="Q21" i="3" s="1"/>
  <c r="Q14" i="3" a="1"/>
  <c r="Q14" i="3" s="1"/>
  <c r="Q18" i="3" a="1"/>
  <c r="Q18" i="3" s="1"/>
  <c r="Q8" i="3"/>
  <c r="R9" i="3"/>
  <c r="Q7" i="3"/>
  <c r="Q5" i="3"/>
  <c r="R19" i="3" l="1" a="1"/>
  <c r="R19" i="3" s="1"/>
  <c r="R10" i="3" a="1"/>
  <c r="R10" i="3" s="1"/>
  <c r="R20" i="3" a="1"/>
  <c r="R20" i="3" s="1"/>
  <c r="R17" i="3" a="1"/>
  <c r="R17" i="3" s="1"/>
  <c r="R16" i="3" a="1"/>
  <c r="R16" i="3" s="1"/>
  <c r="R15" i="3" a="1"/>
  <c r="R15" i="3" s="1"/>
  <c r="R13" i="3" a="1"/>
  <c r="R13" i="3" s="1"/>
  <c r="R12" i="3" a="1"/>
  <c r="R12" i="3" s="1"/>
  <c r="R11" i="3" a="1"/>
  <c r="R11" i="3" s="1"/>
  <c r="R14" i="3" a="1"/>
  <c r="R14" i="3" s="1"/>
  <c r="R21" i="3" a="1"/>
  <c r="R21" i="3" s="1"/>
  <c r="R18" i="3" a="1"/>
  <c r="R18" i="3" s="1"/>
  <c r="R5" i="3"/>
  <c r="R7" i="3"/>
  <c r="R8" i="3"/>
  <c r="S9" i="3"/>
  <c r="S20" i="3" l="1" a="1"/>
  <c r="S20" i="3" s="1"/>
  <c r="S17" i="3" a="1"/>
  <c r="S17" i="3" s="1"/>
  <c r="S16" i="3" a="1"/>
  <c r="S16" i="3" s="1"/>
  <c r="S21" i="3" a="1"/>
  <c r="S21" i="3" s="1"/>
  <c r="S10" i="3" a="1"/>
  <c r="S10" i="3" s="1"/>
  <c r="S11" i="3" a="1"/>
  <c r="S11" i="3" s="1"/>
  <c r="S15" i="3" a="1"/>
  <c r="S15" i="3" s="1"/>
  <c r="S13" i="3" a="1"/>
  <c r="S13" i="3" s="1"/>
  <c r="S12" i="3" a="1"/>
  <c r="S12" i="3" s="1"/>
  <c r="S19" i="3" a="1"/>
  <c r="S19" i="3" s="1"/>
  <c r="S14" i="3" a="1"/>
  <c r="S14" i="3" s="1"/>
  <c r="S18" i="3" a="1"/>
  <c r="S18" i="3" s="1"/>
  <c r="T9" i="3"/>
  <c r="S5" i="3"/>
  <c r="S8" i="3"/>
  <c r="S7" i="3"/>
  <c r="T8" i="3" l="1"/>
  <c r="T21" i="3" a="1"/>
  <c r="T21" i="3" s="1"/>
  <c r="T14" i="3" a="1"/>
  <c r="T14" i="3" s="1"/>
  <c r="T20" i="3" a="1"/>
  <c r="T20" i="3" s="1"/>
  <c r="T15" i="3" a="1"/>
  <c r="T15" i="3" s="1"/>
  <c r="T13" i="3" a="1"/>
  <c r="T13" i="3" s="1"/>
  <c r="T12" i="3" a="1"/>
  <c r="T12" i="3" s="1"/>
  <c r="T11" i="3" a="1"/>
  <c r="T11" i="3" s="1"/>
  <c r="T19" i="3" a="1"/>
  <c r="T19" i="3" s="1"/>
  <c r="T17" i="3" a="1"/>
  <c r="T17" i="3" s="1"/>
  <c r="T16" i="3" a="1"/>
  <c r="T16" i="3" s="1"/>
  <c r="T10" i="3" a="1"/>
  <c r="T10" i="3" s="1"/>
  <c r="T18" i="3" a="1"/>
  <c r="T18" i="3" s="1"/>
  <c r="T5" i="3"/>
  <c r="U9" i="3"/>
  <c r="T7" i="3"/>
  <c r="U15" i="3" l="1" a="1"/>
  <c r="U15" i="3" s="1"/>
  <c r="U13" i="3" a="1"/>
  <c r="U13" i="3" s="1"/>
  <c r="U12" i="3" a="1"/>
  <c r="U12" i="3" s="1"/>
  <c r="U11" i="3" a="1"/>
  <c r="U11" i="3" s="1"/>
  <c r="U10" i="3" a="1"/>
  <c r="U10" i="3" s="1"/>
  <c r="U19" i="3" a="1"/>
  <c r="U19" i="3" s="1"/>
  <c r="U20" i="3" a="1"/>
  <c r="U20" i="3" s="1"/>
  <c r="U17" i="3" a="1"/>
  <c r="U17" i="3" s="1"/>
  <c r="U16" i="3" a="1"/>
  <c r="U16" i="3" s="1"/>
  <c r="U14" i="3" a="1"/>
  <c r="U14" i="3" s="1"/>
  <c r="U18" i="3" a="1"/>
  <c r="U18" i="3" s="1"/>
  <c r="U21" i="3" a="1"/>
  <c r="U21" i="3" s="1"/>
  <c r="V9" i="3"/>
  <c r="V5" i="3" s="1"/>
  <c r="U7" i="3"/>
  <c r="U5" i="3"/>
  <c r="U8" i="3"/>
  <c r="V8" i="3" l="1"/>
  <c r="V7" i="3"/>
  <c r="V19" i="3" a="1"/>
  <c r="V19" i="3" s="1"/>
  <c r="V20" i="3" a="1"/>
  <c r="V20" i="3" s="1"/>
  <c r="V17" i="3" a="1"/>
  <c r="V17" i="3" s="1"/>
  <c r="V16" i="3" a="1"/>
  <c r="V16" i="3" s="1"/>
  <c r="V15" i="3" a="1"/>
  <c r="V15" i="3" s="1"/>
  <c r="V10" i="3" a="1"/>
  <c r="V10" i="3" s="1"/>
  <c r="V13" i="3" a="1"/>
  <c r="V13" i="3" s="1"/>
  <c r="V12" i="3" a="1"/>
  <c r="V12" i="3" s="1"/>
  <c r="V11" i="3" a="1"/>
  <c r="V11" i="3" s="1"/>
  <c r="V21" i="3" a="1"/>
  <c r="V21" i="3" s="1"/>
  <c r="V18" i="3" a="1"/>
  <c r="V18" i="3" s="1"/>
  <c r="V14" i="3" a="1"/>
  <c r="V14" i="3" s="1"/>
  <c r="W9" i="3"/>
  <c r="X9" i="3" s="1"/>
  <c r="W20" i="3" l="1" a="1"/>
  <c r="W20" i="3" s="1"/>
  <c r="W17" i="3" a="1"/>
  <c r="W17" i="3" s="1"/>
  <c r="W16" i="3" a="1"/>
  <c r="W16" i="3" s="1"/>
  <c r="W10" i="3" a="1"/>
  <c r="W10" i="3" s="1"/>
  <c r="W15" i="3" a="1"/>
  <c r="W15" i="3" s="1"/>
  <c r="W13" i="3" a="1"/>
  <c r="W13" i="3" s="1"/>
  <c r="W12" i="3" a="1"/>
  <c r="W12" i="3" s="1"/>
  <c r="W11" i="3" a="1"/>
  <c r="W11" i="3" s="1"/>
  <c r="W21" i="3" a="1"/>
  <c r="W21" i="3" s="1"/>
  <c r="W19" i="3" a="1"/>
  <c r="W19" i="3" s="1"/>
  <c r="W14" i="3" a="1"/>
  <c r="W14" i="3" s="1"/>
  <c r="W18" i="3" a="1"/>
  <c r="W18" i="3" s="1"/>
  <c r="X15" i="3" a="1"/>
  <c r="X15" i="3" s="1"/>
  <c r="X13" i="3" a="1"/>
  <c r="X13" i="3" s="1"/>
  <c r="X12" i="3" a="1"/>
  <c r="X12" i="3" s="1"/>
  <c r="X11" i="3" a="1"/>
  <c r="X11" i="3" s="1"/>
  <c r="X20" i="3" a="1"/>
  <c r="X20" i="3" s="1"/>
  <c r="X21" i="3" a="1"/>
  <c r="X21" i="3" s="1"/>
  <c r="X19" i="3" a="1"/>
  <c r="X19" i="3" s="1"/>
  <c r="X17" i="3" a="1"/>
  <c r="X17" i="3" s="1"/>
  <c r="X16" i="3" a="1"/>
  <c r="X16" i="3" s="1"/>
  <c r="X10" i="3" a="1"/>
  <c r="X10" i="3" s="1"/>
  <c r="X18" i="3" a="1"/>
  <c r="X18" i="3" s="1"/>
  <c r="X14" i="3" a="1"/>
  <c r="X14" i="3" s="1"/>
  <c r="W8" i="3"/>
  <c r="W7" i="3"/>
  <c r="W5" i="3"/>
  <c r="X8" i="3"/>
  <c r="X5" i="3"/>
  <c r="X7" i="3"/>
  <c r="Y9" i="3"/>
  <c r="Y15" i="3" l="1" a="1"/>
  <c r="Y15" i="3" s="1"/>
  <c r="Y13" i="3" a="1"/>
  <c r="Y13" i="3" s="1"/>
  <c r="Y12" i="3" a="1"/>
  <c r="Y12" i="3" s="1"/>
  <c r="Y11" i="3" a="1"/>
  <c r="Y11" i="3" s="1"/>
  <c r="Y19" i="3" a="1"/>
  <c r="Y19" i="3" s="1"/>
  <c r="Y10" i="3" a="1"/>
  <c r="Y10" i="3" s="1"/>
  <c r="Y20" i="3" a="1"/>
  <c r="Y20" i="3" s="1"/>
  <c r="Y17" i="3" a="1"/>
  <c r="Y17" i="3" s="1"/>
  <c r="Y16" i="3" a="1"/>
  <c r="Y16" i="3" s="1"/>
  <c r="Y18" i="3" a="1"/>
  <c r="Y18" i="3" s="1"/>
  <c r="Y21" i="3" a="1"/>
  <c r="Y21" i="3" s="1"/>
  <c r="Y14" i="3" a="1"/>
  <c r="Y14" i="3" s="1"/>
  <c r="Y8" i="3"/>
  <c r="Y5" i="3"/>
  <c r="Y7" i="3"/>
  <c r="Z9" i="3"/>
  <c r="Z19" i="3" l="1" a="1"/>
  <c r="Z19" i="3" s="1"/>
  <c r="Z17" i="3" a="1"/>
  <c r="Z17" i="3" s="1"/>
  <c r="Z10" i="3" a="1"/>
  <c r="Z10" i="3" s="1"/>
  <c r="Z20" i="3" a="1"/>
  <c r="Z20" i="3" s="1"/>
  <c r="Z16" i="3" a="1"/>
  <c r="Z16" i="3" s="1"/>
  <c r="Z13" i="3" a="1"/>
  <c r="Z13" i="3" s="1"/>
  <c r="Z12" i="3" a="1"/>
  <c r="Z12" i="3" s="1"/>
  <c r="Z11" i="3" a="1"/>
  <c r="Z11" i="3" s="1"/>
  <c r="Z15" i="3" a="1"/>
  <c r="Z15" i="3" s="1"/>
  <c r="Z18" i="3" a="1"/>
  <c r="Z18" i="3" s="1"/>
  <c r="Z21" i="3" a="1"/>
  <c r="Z21" i="3" s="1"/>
  <c r="Z14" i="3" a="1"/>
  <c r="Z14" i="3" s="1"/>
  <c r="Z8" i="3"/>
  <c r="Z5" i="3"/>
  <c r="Z7" i="3"/>
  <c r="AA9" i="3"/>
  <c r="AA20" i="3" l="1" a="1"/>
  <c r="AA20" i="3" s="1"/>
  <c r="AA16" i="3" a="1"/>
  <c r="AA16" i="3" s="1"/>
  <c r="AA11" i="3" a="1"/>
  <c r="AA11" i="3" s="1"/>
  <c r="AA21" i="3" a="1"/>
  <c r="AA21" i="3" s="1"/>
  <c r="AA15" i="3" a="1"/>
  <c r="AA15" i="3" s="1"/>
  <c r="AA13" i="3" a="1"/>
  <c r="AA13" i="3" s="1"/>
  <c r="AA12" i="3" a="1"/>
  <c r="AA12" i="3" s="1"/>
  <c r="AA19" i="3" a="1"/>
  <c r="AA19" i="3" s="1"/>
  <c r="AA17" i="3" a="1"/>
  <c r="AA17" i="3" s="1"/>
  <c r="AA10" i="3" a="1"/>
  <c r="AA10" i="3" s="1"/>
  <c r="AA14" i="3" a="1"/>
  <c r="AA14" i="3" s="1"/>
  <c r="AA18" i="3" a="1"/>
  <c r="AA18" i="3" s="1"/>
  <c r="AA8" i="3"/>
  <c r="AA5" i="3"/>
  <c r="AA7" i="3"/>
  <c r="AB9" i="3"/>
  <c r="AB21" i="3" l="1" a="1"/>
  <c r="AB21" i="3" s="1"/>
  <c r="AB15" i="3" a="1"/>
  <c r="AB15" i="3" s="1"/>
  <c r="AB13" i="3" a="1"/>
  <c r="AB13" i="3" s="1"/>
  <c r="AB12" i="3" a="1"/>
  <c r="AB12" i="3" s="1"/>
  <c r="AB11" i="3" a="1"/>
  <c r="AB11" i="3" s="1"/>
  <c r="AB19" i="3" a="1"/>
  <c r="AB19" i="3" s="1"/>
  <c r="AB18" i="3" a="1"/>
  <c r="AB18" i="3" s="1"/>
  <c r="AB17" i="3" a="1"/>
  <c r="AB17" i="3" s="1"/>
  <c r="AB20" i="3" a="1"/>
  <c r="AB20" i="3" s="1"/>
  <c r="AB16" i="3" a="1"/>
  <c r="AB16" i="3" s="1"/>
  <c r="AB14" i="3" a="1"/>
  <c r="AB14" i="3" s="1"/>
  <c r="AB10" i="3" a="1"/>
  <c r="AB10" i="3" s="1"/>
  <c r="AB8" i="3"/>
  <c r="AB5" i="3"/>
  <c r="AB7" i="3"/>
  <c r="AC9" i="3"/>
  <c r="AC15" i="3" l="1" a="1"/>
  <c r="AC15" i="3" s="1"/>
  <c r="AC13" i="3" a="1"/>
  <c r="AC13" i="3" s="1"/>
  <c r="AC12" i="3" a="1"/>
  <c r="AC12" i="3" s="1"/>
  <c r="AC11" i="3" a="1"/>
  <c r="AC11" i="3" s="1"/>
  <c r="AC19" i="3" a="1"/>
  <c r="AC19" i="3" s="1"/>
  <c r="AC17" i="3" a="1"/>
  <c r="AC17" i="3" s="1"/>
  <c r="AC20" i="3" a="1"/>
  <c r="AC20" i="3" s="1"/>
  <c r="AC16" i="3" a="1"/>
  <c r="AC16" i="3" s="1"/>
  <c r="AC10" i="3" a="1"/>
  <c r="AC10" i="3" s="1"/>
  <c r="AC18" i="3" a="1"/>
  <c r="AC18" i="3" s="1"/>
  <c r="AC21" i="3" a="1"/>
  <c r="AC21" i="3" s="1"/>
  <c r="AC14" i="3" a="1"/>
  <c r="AC14" i="3" s="1"/>
  <c r="AC8" i="3"/>
  <c r="AC5" i="3"/>
  <c r="AC7" i="3"/>
  <c r="AD9" i="3"/>
  <c r="AD19" i="3" l="1" a="1"/>
  <c r="AD19" i="3" s="1"/>
  <c r="AD17" i="3" a="1"/>
  <c r="AD17" i="3" s="1"/>
  <c r="AD20" i="3" a="1"/>
  <c r="AD20" i="3" s="1"/>
  <c r="AD16" i="3" a="1"/>
  <c r="AD16" i="3" s="1"/>
  <c r="AD10" i="3" a="1"/>
  <c r="AD10" i="3" s="1"/>
  <c r="AD14" i="3" a="1"/>
  <c r="AD14" i="3" s="1"/>
  <c r="AD15" i="3" a="1"/>
  <c r="AD15" i="3" s="1"/>
  <c r="AD12" i="3" a="1"/>
  <c r="AD12" i="3" s="1"/>
  <c r="AD11" i="3" a="1"/>
  <c r="AD11" i="3" s="1"/>
  <c r="AD13" i="3" a="1"/>
  <c r="AD13" i="3" s="1"/>
  <c r="AD21" i="3" a="1"/>
  <c r="AD21" i="3" s="1"/>
  <c r="AD18" i="3" a="1"/>
  <c r="AD18" i="3" s="1"/>
  <c r="AD8" i="3"/>
  <c r="AD5" i="3"/>
  <c r="AD7" i="3"/>
  <c r="AE9" i="3"/>
  <c r="AE20" i="3" l="1" a="1"/>
  <c r="AE20" i="3" s="1"/>
  <c r="AE16" i="3" a="1"/>
  <c r="AE16" i="3" s="1"/>
  <c r="AE10" i="3" a="1"/>
  <c r="AE10" i="3" s="1"/>
  <c r="AE15" i="3" a="1"/>
  <c r="AE15" i="3" s="1"/>
  <c r="AE13" i="3" a="1"/>
  <c r="AE13" i="3" s="1"/>
  <c r="AE12" i="3" a="1"/>
  <c r="AE12" i="3" s="1"/>
  <c r="AE11" i="3" a="1"/>
  <c r="AE11" i="3" s="1"/>
  <c r="AE21" i="3" a="1"/>
  <c r="AE21" i="3" s="1"/>
  <c r="AE19" i="3" a="1"/>
  <c r="AE19" i="3" s="1"/>
  <c r="AE17" i="3" a="1"/>
  <c r="AE17" i="3" s="1"/>
  <c r="AE14" i="3" a="1"/>
  <c r="AE14" i="3" s="1"/>
  <c r="AE18" i="3" a="1"/>
  <c r="AE18" i="3" s="1"/>
  <c r="AE8" i="3"/>
  <c r="AE5" i="3"/>
  <c r="AE7" i="3"/>
  <c r="AF9" i="3"/>
  <c r="AF10" i="3" l="1" a="1"/>
  <c r="AF10" i="3" s="1"/>
  <c r="AF15" i="3" a="1"/>
  <c r="AF15" i="3" s="1"/>
  <c r="AF13" i="3" a="1"/>
  <c r="AF13" i="3" s="1"/>
  <c r="AF12" i="3" a="1"/>
  <c r="AF12" i="3" s="1"/>
  <c r="AF11" i="3" a="1"/>
  <c r="AF11" i="3" s="1"/>
  <c r="AF20" i="3" a="1"/>
  <c r="AF20" i="3" s="1"/>
  <c r="AF21" i="3" a="1"/>
  <c r="AF21" i="3" s="1"/>
  <c r="AF19" i="3" a="1"/>
  <c r="AF19" i="3" s="1"/>
  <c r="AF17" i="3" a="1"/>
  <c r="AF17" i="3" s="1"/>
  <c r="AF16" i="3" a="1"/>
  <c r="AF16" i="3" s="1"/>
  <c r="AF18" i="3" a="1"/>
  <c r="AF18" i="3" s="1"/>
  <c r="AF14" i="3" a="1"/>
  <c r="AF14" i="3" s="1"/>
  <c r="AF8" i="3"/>
  <c r="AF5" i="3"/>
  <c r="AF7" i="3"/>
  <c r="AG9" i="3"/>
  <c r="AG15" i="3" l="1" a="1"/>
  <c r="AG15" i="3" s="1"/>
  <c r="AG13" i="3" a="1"/>
  <c r="AG13" i="3" s="1"/>
  <c r="AG12" i="3" a="1"/>
  <c r="AG12" i="3" s="1"/>
  <c r="AG11" i="3" a="1"/>
  <c r="AG11" i="3" s="1"/>
  <c r="AG19" i="3" a="1"/>
  <c r="AG19" i="3" s="1"/>
  <c r="AG17" i="3" a="1"/>
  <c r="AG17" i="3" s="1"/>
  <c r="AG16" i="3" a="1"/>
  <c r="AG16" i="3" s="1"/>
  <c r="AG20" i="3" a="1"/>
  <c r="AG20" i="3" s="1"/>
  <c r="AG10" i="3" a="1"/>
  <c r="AG10" i="3" s="1"/>
  <c r="AG21" i="3" a="1"/>
  <c r="AG21" i="3" s="1"/>
  <c r="AG18" i="3" a="1"/>
  <c r="AG18" i="3" s="1"/>
  <c r="AG14" i="3" a="1"/>
  <c r="AG14" i="3" s="1"/>
  <c r="AG8" i="3"/>
  <c r="AG5" i="3"/>
  <c r="AG7" i="3"/>
  <c r="AH9" i="3"/>
  <c r="AH21" i="3" l="1" a="1"/>
  <c r="AH21" i="3" s="1"/>
  <c r="AM21" i="3" s="1"/>
  <c r="AH19" i="3" a="1"/>
  <c r="AH19" i="3" s="1"/>
  <c r="AH17" i="3" a="1"/>
  <c r="AH17" i="3" s="1"/>
  <c r="AH16" i="3" a="1"/>
  <c r="AH16" i="3" s="1"/>
  <c r="AH10" i="3" a="1"/>
  <c r="AH10" i="3" s="1"/>
  <c r="AH20" i="3" a="1"/>
  <c r="AH20" i="3" s="1"/>
  <c r="AH15" i="3" a="1"/>
  <c r="AH15" i="3" s="1"/>
  <c r="AH13" i="3" a="1"/>
  <c r="AH13" i="3" s="1"/>
  <c r="AH12" i="3" a="1"/>
  <c r="AH12" i="3" s="1"/>
  <c r="AH11" i="3" a="1"/>
  <c r="AH11" i="3" s="1"/>
  <c r="AH14" i="3" a="1"/>
  <c r="AH14" i="3" s="1"/>
  <c r="AH18" i="3" a="1"/>
  <c r="AH18" i="3" s="1"/>
  <c r="AH8" i="3"/>
  <c r="AH5" i="3"/>
  <c r="AH7" i="3"/>
  <c r="AN21" i="3" l="1"/>
  <c r="AO21" i="3"/>
  <c r="AO15" i="3"/>
  <c r="AM15" i="3"/>
  <c r="AN19" i="3"/>
  <c r="AM19" i="3"/>
  <c r="AO19" i="3"/>
  <c r="AO20" i="3"/>
  <c r="AN20" i="3"/>
  <c r="AM20" i="3"/>
  <c r="AO17" i="3"/>
  <c r="AM17" i="3"/>
  <c r="AO14" i="3"/>
  <c r="AK14" i="3"/>
  <c r="AM14" i="3"/>
  <c r="AN16" i="3"/>
  <c r="AM16" i="3"/>
  <c r="AO16" i="3"/>
  <c r="AN18" i="3"/>
  <c r="AM18" i="3"/>
  <c r="AO18" i="3"/>
  <c r="AO13" i="3"/>
  <c r="AM13" i="3" l="1"/>
  <c r="AM11" i="3" l="1"/>
  <c r="AL11" i="3"/>
  <c r="AN11" i="3"/>
  <c r="AO12" i="3"/>
  <c r="AM12" i="3"/>
  <c r="E16" i="2"/>
  <c r="E15" i="2"/>
  <c r="E14" i="2"/>
  <c r="E13" i="2"/>
  <c r="E12" i="2"/>
  <c r="E8" i="2"/>
  <c r="E7" i="2"/>
  <c r="E5" i="2"/>
  <c r="E6" i="2" s="1"/>
  <c r="E4" i="2"/>
  <c r="AV21" i="3" l="1"/>
  <c r="AM10" i="3"/>
  <c r="E10" i="2"/>
  <c r="E11" i="2"/>
  <c r="E9" i="2"/>
  <c r="AV19" i="3" s="1"/>
  <c r="AV20" i="3" l="1"/>
  <c r="AV17" i="3"/>
  <c r="AV15" i="3"/>
  <c r="AV11" i="3"/>
  <c r="AV13" i="3"/>
  <c r="AV16" i="3"/>
  <c r="AV12" i="3"/>
  <c r="AV10" i="3"/>
  <c r="AV18" i="3"/>
  <c r="AV14" i="3"/>
  <c r="L23" i="3"/>
  <c r="E6" i="3"/>
  <c r="D6" i="3"/>
  <c r="V6" i="3"/>
  <c r="AF6" i="3"/>
  <c r="X6" i="3"/>
  <c r="P6" i="3"/>
  <c r="H6" i="3"/>
  <c r="AA6" i="3"/>
  <c r="S6" i="3"/>
  <c r="K6" i="3"/>
  <c r="AH6" i="3"/>
  <c r="Z6" i="3"/>
  <c r="R6" i="3"/>
  <c r="AK12" i="3" s="1"/>
  <c r="N6" i="3"/>
  <c r="J6" i="3"/>
  <c r="F6" i="3"/>
  <c r="AB6" i="3"/>
  <c r="T6" i="3"/>
  <c r="L6" i="3"/>
  <c r="AE6" i="3"/>
  <c r="W6" i="3"/>
  <c r="O6" i="3"/>
  <c r="G6" i="3"/>
  <c r="AD6" i="3"/>
  <c r="AG6" i="3"/>
  <c r="AC6" i="3"/>
  <c r="Y6" i="3"/>
  <c r="U6" i="3"/>
  <c r="Q6" i="3"/>
  <c r="M6" i="3"/>
  <c r="I6" i="3"/>
  <c r="AK16" i="3" l="1"/>
  <c r="AK15" i="3"/>
  <c r="AN17" i="3"/>
  <c r="AK17" i="3"/>
  <c r="AK18" i="3"/>
  <c r="AK20" i="3"/>
  <c r="AK21" i="3"/>
  <c r="AK19" i="3"/>
  <c r="AJ21" i="3"/>
  <c r="AJ19" i="3"/>
  <c r="AJ20" i="3"/>
  <c r="AP20" i="3" s="1"/>
  <c r="AL16" i="3"/>
  <c r="AL19" i="3"/>
  <c r="AL18" i="3"/>
  <c r="AL17" i="3"/>
  <c r="AL20" i="3"/>
  <c r="AL21" i="3"/>
  <c r="AN15" i="3"/>
  <c r="AJ16" i="3"/>
  <c r="AN12" i="3"/>
  <c r="AN13" i="3"/>
  <c r="AJ15" i="3"/>
  <c r="AJ14" i="3"/>
  <c r="AJ13" i="3"/>
  <c r="AL12" i="3"/>
  <c r="AL13" i="3"/>
  <c r="AK10" i="3"/>
  <c r="AO11" i="3"/>
  <c r="AO10" i="3"/>
  <c r="AN14" i="3"/>
  <c r="AL15" i="3"/>
  <c r="AJ18" i="3"/>
  <c r="AL14" i="3"/>
  <c r="AJ17" i="3"/>
  <c r="AN10" i="3"/>
  <c r="AJ10" i="3"/>
  <c r="AK13" i="3"/>
  <c r="AJ11" i="3"/>
  <c r="AK11" i="3"/>
  <c r="AJ12" i="3"/>
  <c r="AL10" i="3"/>
  <c r="AP19" i="3" l="1"/>
  <c r="AP21" i="3"/>
  <c r="AP16" i="3"/>
  <c r="AP17" i="3"/>
  <c r="AP11" i="3"/>
  <c r="AP12" i="3"/>
  <c r="AP15" i="3"/>
  <c r="AP10" i="3"/>
  <c r="AP18" i="3"/>
  <c r="AP13" i="3"/>
  <c r="AP14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DD5EC1-0994-43AE-A722-EC1E5EC1DF15}" keepAlive="1" name="Requête - DebutMois" description="Connexion à la requête « DebutMois » dans le classeur." type="5" refreshedVersion="6" background="1">
    <dbPr connection="Provider=Microsoft.Mashup.OleDb.1;Data Source=$Workbook$;Location=DebutMois;Extended Properties=&quot;&quot;" command="SELECT * FROM [DebutMois]"/>
  </connection>
  <connection id="2" xr16:uid="{5D0DCFC0-74A9-4801-84C6-8EA8A7AA0D8A}" keepAlive="1" name="Requête - FinMois" description="Connexion à la requête « FinMois » dans le classeur." type="5" refreshedVersion="6" background="1">
    <dbPr connection="Provider=Microsoft.Mashup.OleDb.1;Data Source=$Workbook$;Location=FinMois;Extended Properties=&quot;&quot;" command="SELECT * FROM [FinMois]"/>
  </connection>
  <connection id="3" xr16:uid="{F9A7933A-F90A-4C87-A555-6BC4B98541E6}" keepAlive="1" name="Requête - Jours_fériés" description="Connexion à la requête « Jours_fériés » dans le classeur." type="5" refreshedVersion="0" background="1">
    <dbPr connection="Provider=Microsoft.Mashup.OleDb.1;Data Source=$Workbook$;Location=Jours_fériés;Extended Properties=&quot;&quot;" command="SELECT * FROM [Jours_fériés]"/>
  </connection>
  <connection id="4" xr16:uid="{432EB53E-308B-47D6-A272-0FF9443C121C}" name="Requête - TAbsences" description="Connexion à la requête « TAbsences » dans le classeur." type="100" refreshedVersion="6" minRefreshableVersion="5">
    <extLst>
      <ext xmlns:x15="http://schemas.microsoft.com/office/spreadsheetml/2010/11/main" uri="{DE250136-89BD-433C-8126-D09CA5730AF9}">
        <x15:connection id="349c7ef0-651b-4160-a83f-ffb2ecd07398">
          <x15:oledbPr connection="Provider=Microsoft.Mashup.OleDb.1;Data Source=$Workbook$;Location=TAbsences;Extended Properties=&quot;&quot;">
            <x15:dbTables>
              <x15:dbTable name="TAbsences"/>
            </x15:dbTables>
          </x15:oledbPr>
        </x15:connection>
      </ext>
    </extLst>
  </connection>
  <connection id="5" xr16:uid="{50D3999D-89E3-4C6F-B82A-80E44B2F0F0F}" keepAlive="1" name="Requête - TAbsences1" description="Connexion à la requête « TAbsences » dans le classeur." type="5" refreshedVersion="6" background="1" saveData="1">
    <dbPr connection="Provider=Microsoft.Mashup.OleDb.1;Data Source=$Workbook$;Location=TAbsences;Extended Properties=&quot;&quot;" command="SELECT * FROM [TAbsences]"/>
  </connection>
  <connection id="6" xr16:uid="{33DEADD8-EB42-4E76-B5EF-A0C57AE26E14}" keepAlive="1" name="Requête - TSalarie" description="Connexion à la requête « TSalarie » dans le classeur." type="5" refreshedVersion="6" background="1" saveData="1">
    <dbPr connection="Provider=Microsoft.Mashup.OleDb.1;Data Source=$Workbook$;Location=TSalarie;Extended Properties=&quot;&quot;" command="SELECT * FROM [TSalarie]"/>
  </connection>
  <connection id="7" xr16:uid="{0186FDDD-E90D-4772-972F-F89E950A19AA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<sst xmlns="http://schemas.openxmlformats.org/spreadsheetml/2006/main" count="363" uniqueCount="154">
  <si>
    <t>Mois</t>
  </si>
  <si>
    <t>janvier</t>
  </si>
  <si>
    <t>Jour férié</t>
  </si>
  <si>
    <t>Dates</t>
  </si>
  <si>
    <t>février</t>
  </si>
  <si>
    <t>Jour de l'an</t>
  </si>
  <si>
    <t>mars</t>
  </si>
  <si>
    <t>Pâques</t>
  </si>
  <si>
    <t>avril</t>
  </si>
  <si>
    <t>Lundi de Pâques</t>
  </si>
  <si>
    <t>mai</t>
  </si>
  <si>
    <t>Fête du travail</t>
  </si>
  <si>
    <t>juin</t>
  </si>
  <si>
    <t>Victoire 39/45</t>
  </si>
  <si>
    <t>juillet</t>
  </si>
  <si>
    <t>Ascension</t>
  </si>
  <si>
    <t>août</t>
  </si>
  <si>
    <t>Pentecôte</t>
  </si>
  <si>
    <t>septembre</t>
  </si>
  <si>
    <t>Lundi de Pentecôte</t>
  </si>
  <si>
    <t>octobre</t>
  </si>
  <si>
    <t>Fête Nationale</t>
  </si>
  <si>
    <t>novembre</t>
  </si>
  <si>
    <t>Assomption</t>
  </si>
  <si>
    <t>décembre</t>
  </si>
  <si>
    <t>Toussaint</t>
  </si>
  <si>
    <t>Armistice 14/18</t>
  </si>
  <si>
    <t>Noël </t>
  </si>
  <si>
    <t>Nom</t>
  </si>
  <si>
    <t>Prénom</t>
  </si>
  <si>
    <t>DURAND</t>
  </si>
  <si>
    <t>Alphonse</t>
  </si>
  <si>
    <t>DUGAST</t>
  </si>
  <si>
    <t>Philippe</t>
  </si>
  <si>
    <t>DUPONT</t>
  </si>
  <si>
    <t>Bernard</t>
  </si>
  <si>
    <t>Maurice</t>
  </si>
  <si>
    <t>Type</t>
  </si>
  <si>
    <t>Symbole</t>
  </si>
  <si>
    <t>Congés payés</t>
  </si>
  <si>
    <t>CP</t>
  </si>
  <si>
    <t>Récupération</t>
  </si>
  <si>
    <t>R</t>
  </si>
  <si>
    <t>Maladie</t>
  </si>
  <si>
    <t>M</t>
  </si>
  <si>
    <t>Congés maternité</t>
  </si>
  <si>
    <t>CM</t>
  </si>
  <si>
    <t>Congés paternité</t>
  </si>
  <si>
    <t>Événement familial</t>
  </si>
  <si>
    <t>EF</t>
  </si>
  <si>
    <t>Date début</t>
  </si>
  <si>
    <t>Date de fin</t>
  </si>
  <si>
    <t>DURAND Alphonse</t>
  </si>
  <si>
    <t>DUGAST Philippe</t>
  </si>
  <si>
    <t>DUPONT Maurice</t>
  </si>
  <si>
    <t>DUPONT Bernard</t>
  </si>
  <si>
    <t>Nom-Prénom</t>
  </si>
  <si>
    <t>Nom Prénom</t>
  </si>
  <si>
    <t>Année en cours</t>
  </si>
  <si>
    <t>Année</t>
  </si>
  <si>
    <t>N° semaine</t>
  </si>
  <si>
    <t>Fériés</t>
  </si>
  <si>
    <t>Jour semaine</t>
  </si>
  <si>
    <t>T</t>
  </si>
  <si>
    <t>Travaillé</t>
  </si>
  <si>
    <t>Légendes</t>
  </si>
  <si>
    <t>Totaux hors WE et Fériés</t>
  </si>
  <si>
    <t>Nombre de jours ouvrés</t>
  </si>
  <si>
    <t>PA</t>
  </si>
  <si>
    <t>Date d'entrée</t>
  </si>
  <si>
    <t>Date de sortie</t>
  </si>
  <si>
    <t>DUPUY</t>
  </si>
  <si>
    <t>Michel</t>
  </si>
  <si>
    <t>Début</t>
  </si>
  <si>
    <t>Fin</t>
  </si>
  <si>
    <t>Statut</t>
  </si>
  <si>
    <t>OPERA</t>
  </si>
  <si>
    <t>GATOR</t>
  </si>
  <si>
    <t>TAIRIEUR</t>
  </si>
  <si>
    <t>Alain</t>
  </si>
  <si>
    <t>Ali</t>
  </si>
  <si>
    <t>Chantal</t>
  </si>
  <si>
    <t>TREPOSE</t>
  </si>
  <si>
    <t>Jean</t>
  </si>
  <si>
    <t>TRICE</t>
  </si>
  <si>
    <t>Edith</t>
  </si>
  <si>
    <t>DUPUY Michel</t>
  </si>
  <si>
    <t>TREPOSE Jean</t>
  </si>
  <si>
    <t>OPERA Chantal</t>
  </si>
  <si>
    <t>TAIRIEUR Alain</t>
  </si>
  <si>
    <t>=SIERREUR(INDEX(TAbsences[Symbole];EQUIV($C10;SI(D$9&gt;=TAbsences[Date début];SI(D$9&lt;=TAbsences[Date de fin];TAbsences[Nom Prénom]);"");0));"")</t>
  </si>
  <si>
    <t>MICOTON</t>
  </si>
  <si>
    <t>Mylène</t>
  </si>
  <si>
    <t>Formule feuille Planning (formule matricielle à valider par Maj+Ctrl+Ent)</t>
  </si>
  <si>
    <t>Date entrée</t>
  </si>
  <si>
    <t>Date sortie</t>
  </si>
  <si>
    <t>Nb jours mois</t>
  </si>
  <si>
    <t>Début mois</t>
  </si>
  <si>
    <t>Fin mois</t>
  </si>
  <si>
    <t>Total général</t>
  </si>
  <si>
    <t>janv</t>
  </si>
  <si>
    <t>févr</t>
  </si>
  <si>
    <t>avr</t>
  </si>
  <si>
    <t>juil</t>
  </si>
  <si>
    <t>oct</t>
  </si>
  <si>
    <t>nov</t>
  </si>
  <si>
    <t>Nb absences</t>
  </si>
  <si>
    <t>sept</t>
  </si>
  <si>
    <t>déc</t>
  </si>
  <si>
    <t>Absences</t>
  </si>
  <si>
    <t>Salariés présents</t>
  </si>
  <si>
    <t>=ConvertToLetter(EQUIV("Total général";A11:ZZ11;0))</t>
  </si>
  <si>
    <t>Formule feuille Récap annuel cellule C3</t>
  </si>
  <si>
    <t>=SIERREUR(INDEX(TSalariesPresents[Salariés présents];EQUIV(0;NB.SI(TSalariesPresents[Salariés présents];"&lt;"&amp;TSalariesPresents[Salariés présents])-SOMME(NB.SI(C$9:C9;TSalariesPresents[Salariés présents]));0));" ")</t>
  </si>
  <si>
    <t>Colonnes cachées feuille Planning AR:AV</t>
  </si>
  <si>
    <t>=SIERREUR(INDEX(TSalarie[Date d''entrée];EQUIV($C10;TSalarie[Nom-Prénom];0));"")</t>
  </si>
  <si>
    <t>=SIERREUR(SI(ANNEE($B$7)&amp;MOIS($B$7)=ANNEE($AR10)&amp;MOIS($AR10);$AR10;$B$7);"")</t>
  </si>
  <si>
    <t>=SIERREUR(SI(INDEX(TSalarie[Date de sortie];EQUIV($C10;TSalarie[Nom-Prénom];0))&lt;&gt;"";INDEX(TSalarie[Date de sortie];EQUIV($C10;TSalarie[Nom-Prénom];0));"");"")</t>
  </si>
  <si>
    <t>=SIERREUR(SI(ET($AR10&lt;&gt;"";AT10="");FIN.MOIS($B$7;0);SI(ANNEE($B$7)&amp;MOIS($B$7)=ANNEE($AT10)&amp;MOIS($AT10);$AT10;FIN.MOIS($B$7;0)));"")</t>
  </si>
  <si>
    <t>=SIERREUR(NB.JOURS.OUVRES(AS10;AU10;feries);"")</t>
  </si>
  <si>
    <t>TERIEUR</t>
  </si>
  <si>
    <t>Alex</t>
  </si>
  <si>
    <t>RETTE</t>
  </si>
  <si>
    <t>Jessica</t>
  </si>
  <si>
    <t>ADIT</t>
  </si>
  <si>
    <t>Jacques</t>
  </si>
  <si>
    <t>TROISJOURS</t>
  </si>
  <si>
    <t>Adam</t>
  </si>
  <si>
    <t>ZEUBLOUSE</t>
  </si>
  <si>
    <t>Agathe</t>
  </si>
  <si>
    <t>VERSE</t>
  </si>
  <si>
    <t>DANSLEMUR</t>
  </si>
  <si>
    <t>IRDERIRE</t>
  </si>
  <si>
    <t>Amour</t>
  </si>
  <si>
    <t>COUVERT</t>
  </si>
  <si>
    <t>Armelle</t>
  </si>
  <si>
    <t>BOREALE</t>
  </si>
  <si>
    <t>Aurore</t>
  </si>
  <si>
    <t>RAVE</t>
  </si>
  <si>
    <t>Beth</t>
  </si>
  <si>
    <t>ZOLE</t>
  </si>
  <si>
    <t>Camille</t>
  </si>
  <si>
    <t>DIOTIE</t>
  </si>
  <si>
    <t>Daisy</t>
  </si>
  <si>
    <t>SAINTMICHEL</t>
  </si>
  <si>
    <t>Edmond</t>
  </si>
  <si>
    <t>DORSA</t>
  </si>
  <si>
    <t>Elsa</t>
  </si>
  <si>
    <t>LAZARE</t>
  </si>
  <si>
    <t>Garcin</t>
  </si>
  <si>
    <t>GATOR Ali</t>
  </si>
  <si>
    <t>TRICE Edith</t>
  </si>
  <si>
    <t>DANSLEDOS</t>
  </si>
  <si>
    <t>Geoffrey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</si>
</sst>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"/>
    <numFmt numFmtId="165" formatCode="d"/>
    <numFmt numFmtId="166" formatCode="0;0;&quot;&quot;"/>
    <numFmt numFmtId="167" formatCode="d/m/yy;@"/>
  </numFmts>
  <fonts count="15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Segoe UI"/>
      <family val="2"/>
    </font>
    <font>
      <sz val="11"/>
      <color theme="0" tint="-0.249977111117893"/>
      <name val="Segoe UI"/>
      <family val="2"/>
    </font>
    <font>
      <b/>
      <sz val="11"/>
      <color theme="1"/>
      <name val="Segoe UI Semibold"/>
      <family val="2"/>
    </font>
    <font>
      <b/>
      <sz val="11"/>
      <name val="Segoe UI Semibold"/>
      <family val="2"/>
    </font>
    <font>
      <sz val="11"/>
      <color theme="1"/>
      <name val="Segoe UI Semibold"/>
      <family val="2"/>
    </font>
    <font>
      <b/>
      <sz val="14"/>
      <color theme="1"/>
      <name val="Segoe UI"/>
      <family val="2"/>
    </font>
    <font>
      <b/>
      <sz val="11"/>
      <color theme="1"/>
      <name val="Segoe UI Light"/>
      <family val="2"/>
    </font>
    <font>
      <sz val="8"/>
      <name val="Segoe UI"/>
      <family val="2"/>
    </font>
    <font>
      <sz val="10"/>
      <color theme="1"/>
      <name val="Segoe UI"/>
      <family val="2"/>
    </font>
    <font>
      <b/>
      <sz val="11"/>
      <color theme="1" tint="0.499984740745262"/>
      <name val="Segoe UI"/>
      <family val="2"/>
    </font>
    <font>
      <sz val="11"/>
      <color theme="1" tint="0.499984740745262"/>
      <name val="Segoe UI"/>
      <family val="2"/>
    </font>
    <font>
      <sz val="10"/>
      <color theme="0" tint="-0.249977111117893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rgb="FFFF9F9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93">
    <xf numFmtId="0" fontId="0" fillId="0" borderId="0" xfId="0"/>
    <xf numFmtId="0" fontId="1" fillId="0" borderId="0" xfId="1"/>
    <xf numFmtId="0" fontId="2" fillId="0" borderId="0" xfId="2"/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/>
    <xf numFmtId="164" fontId="5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0" fillId="0" borderId="4" xfId="0" applyFont="1" applyBorder="1" applyAlignment="1"/>
    <xf numFmtId="0" fontId="7" fillId="6" borderId="4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/>
    <xf numFmtId="0" fontId="7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166" fontId="0" fillId="0" borderId="4" xfId="0" applyNumberFormat="1" applyBorder="1" applyAlignment="1">
      <alignment horizontal="right" vertical="center" indent="1"/>
    </xf>
    <xf numFmtId="166" fontId="0" fillId="0" borderId="4" xfId="0" applyNumberFormat="1" applyBorder="1" applyAlignment="1">
      <alignment horizontal="right" indent="1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3" fillId="0" borderId="5" xfId="1" applyNumberFormat="1" applyFont="1" applyBorder="1" applyAlignment="1"/>
    <xf numFmtId="0" fontId="3" fillId="0" borderId="5" xfId="1" applyNumberFormat="1" applyFont="1" applyBorder="1" applyAlignment="1">
      <alignment horizontal="center"/>
    </xf>
    <xf numFmtId="0" fontId="1" fillId="0" borderId="0" xfId="1" applyNumberFormat="1" applyAlignment="1">
      <alignment vertical="center"/>
    </xf>
    <xf numFmtId="0" fontId="1" fillId="0" borderId="0" xfId="1" applyAlignment="1"/>
    <xf numFmtId="14" fontId="0" fillId="0" borderId="0" xfId="0" applyNumberFormat="1" applyAlignment="1">
      <alignment vertical="center"/>
    </xf>
    <xf numFmtId="14" fontId="1" fillId="0" borderId="0" xfId="1" applyNumberFormat="1" applyAlignment="1">
      <alignment vertical="center"/>
    </xf>
    <xf numFmtId="14" fontId="1" fillId="0" borderId="0" xfId="1" applyNumberFormat="1" applyAlignment="1">
      <alignment horizontal="center" vertical="center"/>
    </xf>
    <xf numFmtId="0" fontId="1" fillId="0" borderId="0" xfId="1" applyNumberFormat="1"/>
    <xf numFmtId="14" fontId="0" fillId="0" borderId="0" xfId="0" applyNumberFormat="1" applyAlignment="1">
      <alignment horizontal="center" vertical="center"/>
    </xf>
    <xf numFmtId="0" fontId="3" fillId="0" borderId="6" xfId="0" applyFont="1" applyBorder="1"/>
    <xf numFmtId="0" fontId="1" fillId="0" borderId="0" xfId="1" quotePrefix="1"/>
    <xf numFmtId="0" fontId="0" fillId="0" borderId="0" xfId="0" applyAlignment="1" applyProtection="1">
      <alignment horizontal="left" indent="1"/>
      <protection locked="0"/>
    </xf>
    <xf numFmtId="0" fontId="1" fillId="0" borderId="0" xfId="1" applyAlignment="1">
      <alignment vertical="center"/>
    </xf>
    <xf numFmtId="14" fontId="1" fillId="0" borderId="0" xfId="1" applyNumberFormat="1" applyFill="1" applyAlignment="1">
      <alignment vertical="center"/>
    </xf>
    <xf numFmtId="0" fontId="0" fillId="0" borderId="4" xfId="0" applyNumberFormat="1" applyFont="1" applyBorder="1"/>
    <xf numFmtId="167" fontId="11" fillId="0" borderId="0" xfId="0" applyNumberFormat="1" applyFont="1" applyAlignment="1">
      <alignment horizontal="center" vertical="center"/>
    </xf>
    <xf numFmtId="0" fontId="0" fillId="9" borderId="0" xfId="0" applyFill="1"/>
    <xf numFmtId="14" fontId="0" fillId="9" borderId="0" xfId="0" applyNumberFormat="1" applyFill="1"/>
    <xf numFmtId="0" fontId="3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12" fillId="9" borderId="0" xfId="0" applyFont="1" applyFill="1" applyAlignment="1">
      <alignment horizontal="center"/>
    </xf>
    <xf numFmtId="14" fontId="13" fillId="9" borderId="0" xfId="0" applyNumberFormat="1" applyFont="1" applyFill="1"/>
    <xf numFmtId="0" fontId="4" fillId="9" borderId="0" xfId="0" applyFont="1" applyFill="1"/>
    <xf numFmtId="0" fontId="4" fillId="9" borderId="0" xfId="0" applyFont="1" applyFill="1" applyAlignment="1">
      <alignment vertical="center"/>
    </xf>
    <xf numFmtId="0" fontId="0" fillId="9" borderId="0" xfId="0" applyFill="1" applyBorder="1"/>
    <xf numFmtId="167" fontId="14" fillId="9" borderId="0" xfId="0" applyNumberFormat="1" applyFont="1" applyFill="1" applyAlignment="1">
      <alignment horizontal="center" vertical="center"/>
    </xf>
    <xf numFmtId="0" fontId="0" fillId="9" borderId="0" xfId="0" quotePrefix="1" applyFill="1"/>
    <xf numFmtId="0" fontId="0" fillId="0" borderId="0" xfId="0" pivotButton="1" applyAlignment="1">
      <alignment horizontal="center"/>
    </xf>
    <xf numFmtId="3" fontId="0" fillId="0" borderId="0" xfId="0" applyNumberFormat="1"/>
    <xf numFmtId="0" fontId="0" fillId="0" borderId="0" xfId="0" applyAlignment="1"/>
    <xf numFmtId="0" fontId="0" fillId="0" borderId="0" xfId="0" pivotButton="1" applyAlignment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pivotButton="1" applyAlignment="1">
      <alignment horizontal="left"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right" vertical="center" indent="1"/>
    </xf>
    <xf numFmtId="0" fontId="0" fillId="0" borderId="0" xfId="0" applyAlignment="1">
      <alignment horizontal="right" vertical="center" indent="1"/>
    </xf>
    <xf numFmtId="0" fontId="0" fillId="0" borderId="0" xfId="1" quotePrefix="1" applyFont="1"/>
    <xf numFmtId="0" fontId="0" fillId="0" borderId="0" xfId="1" applyFont="1"/>
    <xf numFmtId="14" fontId="13" fillId="9" borderId="0" xfId="0" quotePrefix="1" applyNumberFormat="1" applyFont="1" applyFill="1"/>
    <xf numFmtId="14" fontId="0" fillId="9" borderId="0" xfId="0" quotePrefix="1" applyNumberFormat="1" applyFill="1"/>
    <xf numFmtId="0" fontId="0" fillId="9" borderId="0" xfId="0" quotePrefix="1" applyFill="1" applyAlignment="1">
      <alignment horizontal="left"/>
    </xf>
    <xf numFmtId="0" fontId="8" fillId="8" borderId="0" xfId="0" applyFont="1" applyFill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" fillId="0" borderId="0" xfId="1" applyNumberFormat="1" applyFill="1"/>
    <xf numFmtId="0" fontId="1" fillId="0" borderId="0" xfId="1" applyFill="1" applyAlignment="1">
      <alignment vertical="center"/>
    </xf>
  </cellXfs>
  <cellStyles count="3">
    <cellStyle name="Lien hypertexte 2" xfId="2" xr:uid="{B3671C8D-2BA1-4786-8153-F5FEB8881DCE}"/>
    <cellStyle name="Normal" xfId="0" builtinId="0"/>
    <cellStyle name="Normal 5" xfId="1" xr:uid="{67E8B0D2-1D8A-4851-8681-B81D9BF2AEC6}"/>
  </cellStyles>
  <dxfs count="814">
    <dxf>
      <numFmt numFmtId="0" formatCode="General"/>
      <fill>
        <patternFill patternType="none">
          <fgColor indexed="64"/>
          <bgColor indexed="65"/>
        </patternFill>
      </fill>
    </dxf>
    <dxf>
      <fill>
        <patternFill>
          <bgColor rgb="FFFF9F9F"/>
        </patternFill>
      </fill>
    </dxf>
    <dxf>
      <fill>
        <patternFill>
          <bgColor rgb="FFC6E0B4"/>
        </patternFill>
      </fill>
    </dxf>
    <dxf>
      <fill>
        <patternFill>
          <bgColor rgb="FFB4C6E7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0" tint="-0.14996795556505021"/>
      </font>
    </dxf>
    <dxf>
      <font>
        <color theme="8" tint="0.79998168889431442"/>
      </font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8" tint="0.79998168889431442"/>
        </patternFill>
      </fill>
    </dxf>
    <dxf>
      <border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right" indent="1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indent="1"/>
    </dxf>
    <dxf>
      <alignment horizontal="righ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right" indent="1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indent="1"/>
    </dxf>
    <dxf>
      <alignment horizontal="righ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right" indent="1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indent="1"/>
    </dxf>
    <dxf>
      <alignment horizontal="righ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right" indent="1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right" indent="1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indent="1"/>
    </dxf>
    <dxf>
      <alignment horizontal="righ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right" indent="1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 indent="0"/>
    </dxf>
    <dxf>
      <alignment horizontal="center" indent="0"/>
    </dxf>
    <dxf>
      <alignment horizontal="right" indent="1"/>
    </dxf>
    <dxf>
      <alignment horizontal="right" indent="1"/>
    </dxf>
    <dxf>
      <alignment wrapText="1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wrapText="1"/>
    </dxf>
    <dxf>
      <alignment horizontal="left"/>
    </dxf>
    <dxf>
      <alignment horizontal="left"/>
    </dxf>
    <dxf>
      <alignment horizontal="left"/>
    </dxf>
    <dxf>
      <alignment horizontal="left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B050"/>
      <color rgb="FF00B0F0"/>
      <color rgb="FFFFCCFF"/>
      <color rgb="FFB4C6E7"/>
      <color rgb="FFC6E0B4"/>
      <color rgb="FFFF9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6" fmlaLink="C2" max="2050" min="2020" page="10" val="202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</xdr:row>
          <xdr:rowOff>0</xdr:rowOff>
        </xdr:from>
        <xdr:to>
          <xdr:col>3</xdr:col>
          <xdr:colOff>209550</xdr:colOff>
          <xdr:row>2</xdr:row>
          <xdr:rowOff>0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160020</xdr:colOff>
      <xdr:row>0</xdr:row>
      <xdr:rowOff>152400</xdr:rowOff>
    </xdr:from>
    <xdr:to>
      <xdr:col>11</xdr:col>
      <xdr:colOff>38100</xdr:colOff>
      <xdr:row>1</xdr:row>
      <xdr:rowOff>205740</xdr:rowOff>
    </xdr:to>
    <xdr:sp macro="[0]!EnregistrementPlannin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83280" y="152400"/>
          <a:ext cx="147828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Enregistrement PDF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91440</xdr:colOff>
      <xdr:row>0</xdr:row>
      <xdr:rowOff>175260</xdr:rowOff>
    </xdr:from>
    <xdr:to>
      <xdr:col>9</xdr:col>
      <xdr:colOff>91440</xdr:colOff>
      <xdr:row>2</xdr:row>
      <xdr:rowOff>7620</xdr:rowOff>
    </xdr:to>
    <xdr:sp macro="[0]!SaisieAbsenc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408420" y="175260"/>
          <a:ext cx="1706880" cy="259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Segoe UI" panose="020B0502040204020203" pitchFamily="34" charset="0"/>
              <a:cs typeface="Segoe UI" panose="020B0502040204020203" pitchFamily="34" charset="0"/>
            </a:rPr>
            <a:t>Saisie des absences</a:t>
          </a:r>
        </a:p>
      </xdr:txBody>
    </xdr:sp>
    <xdr:clientData/>
  </xdr:twoCellAnchor>
  <xdr:twoCellAnchor>
    <xdr:from>
      <xdr:col>7</xdr:col>
      <xdr:colOff>91440</xdr:colOff>
      <xdr:row>3</xdr:row>
      <xdr:rowOff>0</xdr:rowOff>
    </xdr:from>
    <xdr:to>
      <xdr:col>9</xdr:col>
      <xdr:colOff>91440</xdr:colOff>
      <xdr:row>4</xdr:row>
      <xdr:rowOff>45720</xdr:rowOff>
    </xdr:to>
    <xdr:sp macro="[0]!EnregistrementAbsenc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408420" y="640080"/>
          <a:ext cx="1706880" cy="259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Segoe UI" panose="020B0502040204020203" pitchFamily="34" charset="0"/>
              <a:cs typeface="Segoe UI" panose="020B0502040204020203" pitchFamily="34" charset="0"/>
            </a:rPr>
            <a:t>Enregistrement</a:t>
          </a:r>
          <a:r>
            <a:rPr lang="fr-FR" sz="1100" b="1" baseline="0">
              <a:latin typeface="Segoe UI" panose="020B0502040204020203" pitchFamily="34" charset="0"/>
              <a:cs typeface="Segoe UI" panose="020B0502040204020203" pitchFamily="34" charset="0"/>
            </a:rPr>
            <a:t> PDF</a:t>
          </a:r>
          <a:endParaRPr lang="fr-FR" sz="1100" b="1"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0</xdr:row>
      <xdr:rowOff>106680</xdr:rowOff>
    </xdr:from>
    <xdr:to>
      <xdr:col>22</xdr:col>
      <xdr:colOff>34290</xdr:colOff>
      <xdr:row>8</xdr:row>
      <xdr:rowOff>38099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4800" y="106680"/>
              <a:ext cx="6858000" cy="16382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2</xdr:row>
      <xdr:rowOff>175260</xdr:rowOff>
    </xdr:from>
    <xdr:to>
      <xdr:col>1</xdr:col>
      <xdr:colOff>2667000</xdr:colOff>
      <xdr:row>25</xdr:row>
      <xdr:rowOff>106680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 Prénom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Pré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" y="502920"/>
              <a:ext cx="2590800" cy="45872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411480</xdr:colOff>
      <xdr:row>0</xdr:row>
      <xdr:rowOff>64770</xdr:rowOff>
    </xdr:from>
    <xdr:to>
      <xdr:col>7</xdr:col>
      <xdr:colOff>835140</xdr:colOff>
      <xdr:row>0</xdr:row>
      <xdr:rowOff>308610</xdr:rowOff>
    </xdr:to>
    <xdr:sp macro="[0]!SaisieSalar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985260" y="64770"/>
          <a:ext cx="162000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 nouveau salarié</a:t>
          </a:r>
        </a:p>
      </xdr:txBody>
    </xdr:sp>
    <xdr:clientData/>
  </xdr:twoCellAnchor>
  <xdr:twoCellAnchor>
    <xdr:from>
      <xdr:col>16</xdr:col>
      <xdr:colOff>243840</xdr:colOff>
      <xdr:row>0</xdr:row>
      <xdr:rowOff>64770</xdr:rowOff>
    </xdr:from>
    <xdr:to>
      <xdr:col>17</xdr:col>
      <xdr:colOff>415500</xdr:colOff>
      <xdr:row>0</xdr:row>
      <xdr:rowOff>308610</xdr:rowOff>
    </xdr:to>
    <xdr:sp macro="[0]!SaisieTypeAbsenc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8633460" y="64770"/>
          <a:ext cx="136800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 type absence</a:t>
          </a:r>
        </a:p>
      </xdr:txBody>
    </xdr:sp>
    <xdr:clientData/>
  </xdr:twoCellAnchor>
  <xdr:twoCellAnchor>
    <xdr:from>
      <xdr:col>9</xdr:col>
      <xdr:colOff>518160</xdr:colOff>
      <xdr:row>0</xdr:row>
      <xdr:rowOff>64770</xdr:rowOff>
    </xdr:from>
    <xdr:to>
      <xdr:col>11</xdr:col>
      <xdr:colOff>126480</xdr:colOff>
      <xdr:row>0</xdr:row>
      <xdr:rowOff>308610</xdr:rowOff>
    </xdr:to>
    <xdr:sp macro="[0]!ModifSalari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8061960" y="64770"/>
          <a:ext cx="162000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Modif</a:t>
          </a:r>
          <a:r>
            <a:rPr lang="fr-FR" sz="1100" b="1" baseline="0"/>
            <a:t> </a:t>
          </a:r>
          <a:r>
            <a:rPr lang="fr-FR" sz="1100" b="1"/>
            <a:t>salarié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154.048616782406" backgroundQuery="1" createdVersion="6" refreshedVersion="6" minRefreshableVersion="3" recordCount="19" xr:uid="{614CBEBD-46F8-4A5F-8203-B85028DDF2D1}">
  <cacheSource type="external" connectionId="5"/>
  <cacheFields count="8">
    <cacheField name="Nom Prénom" numFmtId="0">
      <sharedItems count="8">
        <s v="DURAND Alphonse"/>
        <s v="DUGAST Philippe"/>
        <s v="DUPONT Maurice"/>
        <s v="DUPONT Bernard"/>
        <s v="DUPUY Michel"/>
        <s v="OPERA Chantal"/>
        <s v="TREPOSE Jean"/>
        <s v="TAIRIEUR Alain"/>
      </sharedItems>
    </cacheField>
    <cacheField name="Type" numFmtId="0">
      <sharedItems count="5">
        <s v="Maladie"/>
        <s v="Congés payés"/>
        <s v="Récupération"/>
        <s v="Congés paternité"/>
        <s v="Événement familial"/>
      </sharedItems>
    </cacheField>
    <cacheField name="Symbole" numFmtId="0">
      <sharedItems count="5">
        <s v="M"/>
        <s v="CP"/>
        <s v="R"/>
        <s v="PA"/>
        <s v="EF"/>
      </sharedItems>
    </cacheField>
    <cacheField name="N° Mois" numFmtId="0">
      <sharedItems containsSemiMixedTypes="0" containsString="0" containsNumber="1" containsInteger="1" minValue="1" maxValue="11" count="11">
        <n v="1"/>
        <n v="4"/>
        <n v="5"/>
        <n v="2"/>
        <n v="3"/>
        <n v="6"/>
        <n v="7"/>
        <n v="8"/>
        <n v="10"/>
        <n v="11"/>
        <n v="9"/>
      </sharedItems>
    </cacheField>
    <cacheField name="Nom mois" numFmtId="0">
      <sharedItems containsSemiMixedTypes="0" containsNonDate="0" containsDate="1" containsString="0" minDate="2020-01-01T00:00:00" maxDate="2020-11-02T00:00:00" count="11">
        <d v="2020-01-01T00:00:00"/>
        <d v="2020-04-01T00:00:00"/>
        <d v="2020-05-01T00:00:00"/>
        <d v="2020-02-01T00:00:00"/>
        <d v="2020-03-01T00:00:00"/>
        <d v="2020-06-01T00:00:00"/>
        <d v="2020-07-01T00:00:00"/>
        <d v="2020-08-01T00:00:00"/>
        <d v="2020-10-01T00:00:00"/>
        <d v="2020-11-01T00:00:00"/>
        <d v="2020-09-01T00:00:00"/>
      </sharedItems>
      <fieldGroup par="7" base="4">
        <rangePr groupBy="days" startDate="2020-01-01T00:00:00" endDate="2020-11-02T00:00:00"/>
        <groupItems count="368">
          <s v="&lt;01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1/2020"/>
        </groupItems>
      </fieldGroup>
    </cacheField>
    <cacheField name="Nb_absences" numFmtId="0">
      <sharedItems containsSemiMixedTypes="0" containsString="0" containsNumber="1" containsInteger="1" minValue="1" maxValue="15" count="9">
        <n v="3"/>
        <n v="4"/>
        <n v="6"/>
        <n v="8"/>
        <n v="1"/>
        <n v="15"/>
        <n v="14"/>
        <n v="13"/>
        <n v="10"/>
      </sharedItems>
    </cacheField>
    <cacheField name="Mois" numFmtId="0" databaseField="0">
      <fieldGroup base="4">
        <rangePr groupBy="months" startDate="2020-01-01T00:00:00" endDate="2020-11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0"/>
        </groupItems>
      </fieldGroup>
    </cacheField>
    <cacheField name="Années" numFmtId="0" databaseField="0">
      <fieldGroup base="4">
        <rangePr groupBy="years" startDate="2020-01-01T00:00:00" endDate="2020-11-02T00:00:00"/>
        <groupItems count="3">
          <s v="&lt;01/01/2020"/>
          <s v="2020"/>
          <s v="&gt;02/11/2020"/>
        </groupItems>
      </fieldGroup>
    </cacheField>
  </cacheFields>
  <extLst>
    <ext xmlns:x14="http://schemas.microsoft.com/office/spreadsheetml/2009/9/main" uri="{725AE2AE-9491-48be-B2B4-4EB974FC3084}">
      <x14:pivotCacheDefinition pivotCacheId="209562227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x v="0"/>
    <x v="0"/>
    <x v="0"/>
    <x v="0"/>
  </r>
  <r>
    <x v="1"/>
    <x v="1"/>
    <x v="1"/>
    <x v="0"/>
    <x v="0"/>
    <x v="1"/>
  </r>
  <r>
    <x v="1"/>
    <x v="2"/>
    <x v="2"/>
    <x v="1"/>
    <x v="1"/>
    <x v="2"/>
  </r>
  <r>
    <x v="1"/>
    <x v="2"/>
    <x v="2"/>
    <x v="2"/>
    <x v="2"/>
    <x v="1"/>
  </r>
  <r>
    <x v="0"/>
    <x v="1"/>
    <x v="1"/>
    <x v="0"/>
    <x v="0"/>
    <x v="3"/>
  </r>
  <r>
    <x v="2"/>
    <x v="2"/>
    <x v="2"/>
    <x v="0"/>
    <x v="0"/>
    <x v="4"/>
  </r>
  <r>
    <x v="3"/>
    <x v="1"/>
    <x v="1"/>
    <x v="0"/>
    <x v="0"/>
    <x v="5"/>
  </r>
  <r>
    <x v="0"/>
    <x v="3"/>
    <x v="3"/>
    <x v="3"/>
    <x v="3"/>
    <x v="2"/>
  </r>
  <r>
    <x v="1"/>
    <x v="4"/>
    <x v="4"/>
    <x v="4"/>
    <x v="4"/>
    <x v="0"/>
  </r>
  <r>
    <x v="3"/>
    <x v="1"/>
    <x v="1"/>
    <x v="2"/>
    <x v="2"/>
    <x v="1"/>
  </r>
  <r>
    <x v="0"/>
    <x v="1"/>
    <x v="1"/>
    <x v="2"/>
    <x v="2"/>
    <x v="4"/>
  </r>
  <r>
    <x v="4"/>
    <x v="0"/>
    <x v="0"/>
    <x v="5"/>
    <x v="5"/>
    <x v="6"/>
  </r>
  <r>
    <x v="5"/>
    <x v="1"/>
    <x v="1"/>
    <x v="6"/>
    <x v="6"/>
    <x v="7"/>
  </r>
  <r>
    <x v="6"/>
    <x v="1"/>
    <x v="1"/>
    <x v="7"/>
    <x v="7"/>
    <x v="8"/>
  </r>
  <r>
    <x v="7"/>
    <x v="3"/>
    <x v="3"/>
    <x v="8"/>
    <x v="8"/>
    <x v="0"/>
  </r>
  <r>
    <x v="7"/>
    <x v="3"/>
    <x v="3"/>
    <x v="9"/>
    <x v="9"/>
    <x v="1"/>
  </r>
  <r>
    <x v="6"/>
    <x v="1"/>
    <x v="1"/>
    <x v="9"/>
    <x v="9"/>
    <x v="1"/>
  </r>
  <r>
    <x v="6"/>
    <x v="2"/>
    <x v="2"/>
    <x v="3"/>
    <x v="3"/>
    <x v="4"/>
  </r>
  <r>
    <x v="6"/>
    <x v="0"/>
    <x v="0"/>
    <x v="10"/>
    <x v="10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32583C-9A67-440D-B592-A9F7B3661B0D}" name="TCC_Recap_Annuel" cacheId="0" applyNumberFormats="0" applyBorderFormats="0" applyFontFormats="0" applyPatternFormats="0" applyAlignmentFormats="0" applyWidthHeightFormats="1" dataCaption="Valeurs" updatedVersion="6" minRefreshableVersion="3" showDrill="0" itemPrintTitles="1" mergeItem="1" createdVersion="6" indent="0" compact="0" compactData="0" multipleFieldFilters="0" fieldListSortAscending="1">
  <location ref="B10:BF21" firstHeaderRow="1" firstDataRow="3" firstDataCol="1"/>
  <pivotFields count="8">
    <pivotField axis="axisRow" compact="0" outline="0" showAll="0" defaultSubtotal="0">
      <items count="8">
        <item x="1"/>
        <item x="3"/>
        <item x="2"/>
        <item x="4"/>
        <item x="0"/>
        <item x="5"/>
        <item x="7"/>
        <item x="6"/>
      </items>
    </pivotField>
    <pivotField compact="0" outline="0" subtotalTop="0" showAll="0" defaultSubtotal="0"/>
    <pivotField axis="axisCol" compact="0" outline="0" defaultSubtotal="0">
      <items count="5">
        <item x="1"/>
        <item x="4"/>
        <item x="0"/>
        <item x="3"/>
        <item x="2"/>
      </items>
    </pivotField>
    <pivotField compact="0" outline="0" showAll="0" defaultSubtotal="0"/>
    <pivotField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dataField="1" compact="0" outline="0" showAll="0" defaultSubtotal="0"/>
    <pivotField axis="axisCol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ubtotalTop="0" showAll="0" defaultSubtotal="0">
      <items count="3">
        <item x="0"/>
        <item x="1"/>
        <item x="2"/>
      </items>
    </pivotField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6"/>
    <field x="2"/>
  </colFields>
  <colItems count="56">
    <i>
      <x v="1"/>
      <x/>
    </i>
    <i r="1">
      <x v="1"/>
    </i>
    <i r="1">
      <x v="2"/>
    </i>
    <i r="1">
      <x v="3"/>
    </i>
    <i r="1">
      <x v="4"/>
    </i>
    <i>
      <x v="2"/>
      <x/>
    </i>
    <i r="1">
      <x v="1"/>
    </i>
    <i r="1">
      <x v="2"/>
    </i>
    <i r="1">
      <x v="3"/>
    </i>
    <i r="1">
      <x v="4"/>
    </i>
    <i>
      <x v="3"/>
      <x/>
    </i>
    <i r="1">
      <x v="1"/>
    </i>
    <i r="1">
      <x v="2"/>
    </i>
    <i r="1">
      <x v="3"/>
    </i>
    <i r="1">
      <x v="4"/>
    </i>
    <i>
      <x v="4"/>
      <x/>
    </i>
    <i r="1">
      <x v="1"/>
    </i>
    <i r="1">
      <x v="2"/>
    </i>
    <i r="1">
      <x v="3"/>
    </i>
    <i r="1">
      <x v="4"/>
    </i>
    <i>
      <x v="5"/>
      <x/>
    </i>
    <i r="1">
      <x v="1"/>
    </i>
    <i r="1">
      <x v="2"/>
    </i>
    <i r="1">
      <x v="3"/>
    </i>
    <i r="1">
      <x v="4"/>
    </i>
    <i>
      <x v="6"/>
      <x/>
    </i>
    <i r="1">
      <x v="1"/>
    </i>
    <i r="1">
      <x v="2"/>
    </i>
    <i r="1">
      <x v="3"/>
    </i>
    <i r="1">
      <x v="4"/>
    </i>
    <i>
      <x v="7"/>
      <x/>
    </i>
    <i r="1">
      <x v="1"/>
    </i>
    <i r="1">
      <x v="2"/>
    </i>
    <i r="1">
      <x v="3"/>
    </i>
    <i r="1">
      <x v="4"/>
    </i>
    <i>
      <x v="8"/>
      <x/>
    </i>
    <i r="1">
      <x v="1"/>
    </i>
    <i r="1">
      <x v="2"/>
    </i>
    <i r="1">
      <x v="3"/>
    </i>
    <i r="1">
      <x v="4"/>
    </i>
    <i>
      <x v="9"/>
      <x/>
    </i>
    <i r="1">
      <x v="1"/>
    </i>
    <i r="1">
      <x v="2"/>
    </i>
    <i r="1">
      <x v="3"/>
    </i>
    <i r="1">
      <x v="4"/>
    </i>
    <i>
      <x v="10"/>
      <x/>
    </i>
    <i r="1">
      <x v="1"/>
    </i>
    <i r="1">
      <x v="2"/>
    </i>
    <i r="1">
      <x v="3"/>
    </i>
    <i r="1">
      <x v="4"/>
    </i>
    <i>
      <x v="11"/>
      <x/>
    </i>
    <i r="1">
      <x v="1"/>
    </i>
    <i r="1">
      <x v="2"/>
    </i>
    <i r="1">
      <x v="3"/>
    </i>
    <i r="1">
      <x v="4"/>
    </i>
    <i t="grand">
      <x/>
    </i>
  </colItems>
  <dataFields count="1">
    <dataField name="Nb absences" fld="5" baseField="0" baseItem="2" numFmtId="3"/>
  </dataFields>
  <formats count="153">
    <format dxfId="810">
      <pivotArea type="origin" dataOnly="0" labelOnly="1" outline="0" fieldPosition="0"/>
    </format>
    <format dxfId="809">
      <pivotArea field="0" type="button" dataOnly="0" labelOnly="1" outline="0" axis="axisRow" fieldPosition="0"/>
    </format>
    <format dxfId="808">
      <pivotArea dataOnly="0" labelOnly="1" outline="0" fieldPosition="0">
        <references count="1">
          <reference field="0" count="0"/>
        </references>
      </pivotArea>
    </format>
    <format dxfId="807">
      <pivotArea dataOnly="0" labelOnly="1" grandRow="1" outline="0" fieldPosition="0"/>
    </format>
    <format dxfId="806">
      <pivotArea dataOnly="0" labelOnly="1" grandCol="1" outline="0" fieldPosition="0"/>
    </format>
    <format dxfId="805">
      <pivotArea type="origin" dataOnly="0" labelOnly="1" outline="0" fieldPosition="0"/>
    </format>
    <format dxfId="804">
      <pivotArea field="0" type="button" dataOnly="0" labelOnly="1" outline="0" axis="axisRow" fieldPosition="0"/>
    </format>
    <format dxfId="803">
      <pivotArea dataOnly="0" labelOnly="1" outline="0" fieldPosition="0">
        <references count="1">
          <reference field="0" count="0"/>
        </references>
      </pivotArea>
    </format>
    <format dxfId="802">
      <pivotArea dataOnly="0" labelOnly="1" grandRow="1" outline="0" fieldPosition="0"/>
    </format>
    <format dxfId="801">
      <pivotArea type="origin" dataOnly="0" labelOnly="1" outline="0" fieldPosition="0"/>
    </format>
    <format dxfId="800">
      <pivotArea field="0" type="button" dataOnly="0" labelOnly="1" outline="0" axis="axisRow" fieldPosition="0"/>
    </format>
    <format dxfId="799">
      <pivotArea dataOnly="0" labelOnly="1" outline="0" fieldPosition="0">
        <references count="1">
          <reference field="0" count="1">
            <x v="7"/>
          </reference>
        </references>
      </pivotArea>
    </format>
    <format dxfId="798">
      <pivotArea dataOnly="0" labelOnly="1" grandRow="1" outline="0" fieldPosition="0"/>
    </format>
    <format dxfId="797">
      <pivotArea type="origin" dataOnly="0" labelOnly="1" outline="0" fieldPosition="0"/>
    </format>
    <format dxfId="796">
      <pivotArea field="0" type="button" dataOnly="0" labelOnly="1" outline="0" axis="axisRow" fieldPosition="0"/>
    </format>
    <format dxfId="795">
      <pivotArea dataOnly="0" labelOnly="1" outline="0" fieldPosition="0">
        <references count="1">
          <reference field="0" count="1">
            <x v="3"/>
          </reference>
        </references>
      </pivotArea>
    </format>
    <format dxfId="794">
      <pivotArea dataOnly="0" labelOnly="1" grandRow="1" outline="0" fieldPosition="0"/>
    </format>
    <format dxfId="793">
      <pivotArea type="origin" dataOnly="0" labelOnly="1" outline="0" fieldPosition="0"/>
    </format>
    <format dxfId="792">
      <pivotArea field="0" type="button" dataOnly="0" labelOnly="1" outline="0" axis="axisRow" fieldPosition="0"/>
    </format>
    <format dxfId="791">
      <pivotArea dataOnly="0" labelOnly="1" outline="0" fieldPosition="0">
        <references count="1">
          <reference field="0" count="0"/>
        </references>
      </pivotArea>
    </format>
    <format dxfId="790">
      <pivotArea dataOnly="0" labelOnly="1" grandRow="1" outline="0" fieldPosition="0"/>
    </format>
    <format dxfId="789">
      <pivotArea type="origin" dataOnly="0" labelOnly="1" outline="0" fieldPosition="0"/>
    </format>
    <format dxfId="788">
      <pivotArea field="0" type="button" dataOnly="0" labelOnly="1" outline="0" axis="axisRow" fieldPosition="0"/>
    </format>
    <format dxfId="787">
      <pivotArea dataOnly="0" labelOnly="1" outline="0" fieldPosition="0">
        <references count="1">
          <reference field="0" count="4">
            <x v="0"/>
            <x v="1"/>
            <x v="2"/>
            <x v="4"/>
          </reference>
        </references>
      </pivotArea>
    </format>
    <format dxfId="786">
      <pivotArea dataOnly="0" labelOnly="1" grandRow="1" outline="0" fieldPosition="0"/>
    </format>
    <format dxfId="785">
      <pivotArea type="origin" dataOnly="0" labelOnly="1" outline="0" fieldPosition="0"/>
    </format>
    <format dxfId="784">
      <pivotArea field="0" type="button" dataOnly="0" labelOnly="1" outline="0" axis="axisRow" fieldPosition="0"/>
    </format>
    <format dxfId="783">
      <pivotArea dataOnly="0" labelOnly="1" outline="0" fieldPosition="0">
        <references count="1">
          <reference field="0" count="1">
            <x v="7"/>
          </reference>
        </references>
      </pivotArea>
    </format>
    <format dxfId="782">
      <pivotArea dataOnly="0" labelOnly="1" grandRow="1" outline="0" fieldPosition="0"/>
    </format>
    <format dxfId="781">
      <pivotArea type="origin" dataOnly="0" labelOnly="1" outline="0" fieldPosition="0"/>
    </format>
    <format dxfId="780">
      <pivotArea field="0" type="button" dataOnly="0" labelOnly="1" outline="0" axis="axisRow" fieldPosition="0"/>
    </format>
    <format dxfId="779">
      <pivotArea dataOnly="0" labelOnly="1" outline="0" fieldPosition="0">
        <references count="1">
          <reference field="0" count="0"/>
        </references>
      </pivotArea>
    </format>
    <format dxfId="778">
      <pivotArea dataOnly="0" labelOnly="1" grandRow="1" outline="0" fieldPosition="0"/>
    </format>
    <format dxfId="777">
      <pivotArea type="origin" dataOnly="0" labelOnly="1" outline="0" fieldPosition="0"/>
    </format>
    <format dxfId="776">
      <pivotArea field="0" type="button" dataOnly="0" labelOnly="1" outline="0" axis="axisRow" fieldPosition="0"/>
    </format>
    <format dxfId="775">
      <pivotArea dataOnly="0" labelOnly="1" outline="0" fieldPosition="0">
        <references count="1">
          <reference field="0" count="1">
            <x v="6"/>
          </reference>
        </references>
      </pivotArea>
    </format>
    <format dxfId="774">
      <pivotArea dataOnly="0" labelOnly="1" grandRow="1" outline="0" fieldPosition="0"/>
    </format>
    <format dxfId="773">
      <pivotArea type="origin" dataOnly="0" labelOnly="1" outline="0" fieldPosition="0"/>
    </format>
    <format dxfId="772">
      <pivotArea field="0" type="button" dataOnly="0" labelOnly="1" outline="0" axis="axisRow" fieldPosition="0"/>
    </format>
    <format dxfId="771">
      <pivotArea dataOnly="0" labelOnly="1" outline="0" fieldPosition="0">
        <references count="1">
          <reference field="0" count="0"/>
        </references>
      </pivotArea>
    </format>
    <format dxfId="770">
      <pivotArea dataOnly="0" labelOnly="1" grandRow="1" outline="0" fieldPosition="0"/>
    </format>
    <format dxfId="769">
      <pivotArea type="origin" dataOnly="0" labelOnly="1" outline="0" fieldPosition="0"/>
    </format>
    <format dxfId="768">
      <pivotArea field="0" type="button" dataOnly="0" labelOnly="1" outline="0" axis="axisRow" fieldPosition="0"/>
    </format>
    <format dxfId="767">
      <pivotArea dataOnly="0" labelOnly="1" outline="0" fieldPosition="0">
        <references count="1">
          <reference field="0" count="1">
            <x v="0"/>
          </reference>
        </references>
      </pivotArea>
    </format>
    <format dxfId="766">
      <pivotArea dataOnly="0" labelOnly="1" grandRow="1" outline="0" fieldPosition="0"/>
    </format>
    <format dxfId="765">
      <pivotArea type="origin" dataOnly="0" labelOnly="1" outline="0" fieldPosition="0"/>
    </format>
    <format dxfId="764">
      <pivotArea field="0" type="button" dataOnly="0" labelOnly="1" outline="0" axis="axisRow" fieldPosition="0"/>
    </format>
    <format dxfId="763">
      <pivotArea dataOnly="0" labelOnly="1" outline="0" fieldPosition="0">
        <references count="1">
          <reference field="0" count="1">
            <x v="0"/>
          </reference>
        </references>
      </pivotArea>
    </format>
    <format dxfId="762">
      <pivotArea dataOnly="0" labelOnly="1" grandRow="1" outline="0" fieldPosition="0"/>
    </format>
    <format dxfId="761">
      <pivotArea type="origin" dataOnly="0" labelOnly="1" outline="0" fieldPosition="0"/>
    </format>
    <format dxfId="760">
      <pivotArea field="0" type="button" dataOnly="0" labelOnly="1" outline="0" axis="axisRow" fieldPosition="0"/>
    </format>
    <format dxfId="759">
      <pivotArea dataOnly="0" labelOnly="1" outline="0" fieldPosition="0">
        <references count="1">
          <reference field="0" count="1">
            <x v="2"/>
          </reference>
        </references>
      </pivotArea>
    </format>
    <format dxfId="758">
      <pivotArea dataOnly="0" labelOnly="1" grandRow="1" outline="0" fieldPosition="0"/>
    </format>
    <format dxfId="757">
      <pivotArea type="origin" dataOnly="0" labelOnly="1" outline="0" fieldPosition="0"/>
    </format>
    <format dxfId="756">
      <pivotArea field="0" type="button" dataOnly="0" labelOnly="1" outline="0" axis="axisRow" fieldPosition="0"/>
    </format>
    <format dxfId="755">
      <pivotArea dataOnly="0" labelOnly="1" outline="0" fieldPosition="0">
        <references count="1">
          <reference field="0" count="0"/>
        </references>
      </pivotArea>
    </format>
    <format dxfId="754">
      <pivotArea dataOnly="0" labelOnly="1" grandRow="1" outline="0" fieldPosition="0"/>
    </format>
    <format dxfId="753">
      <pivotArea type="origin" dataOnly="0" labelOnly="1" outline="0" fieldPosition="0"/>
    </format>
    <format dxfId="752">
      <pivotArea field="0" type="button" dataOnly="0" labelOnly="1" outline="0" axis="axisRow" fieldPosition="0"/>
    </format>
    <format dxfId="751">
      <pivotArea dataOnly="0" labelOnly="1" outline="0" fieldPosition="0">
        <references count="1">
          <reference field="0" count="2">
            <x v="6"/>
            <x v="7"/>
          </reference>
        </references>
      </pivotArea>
    </format>
    <format dxfId="750">
      <pivotArea dataOnly="0" labelOnly="1" grandRow="1" outline="0" fieldPosition="0"/>
    </format>
    <format dxfId="749">
      <pivotArea type="origin" dataOnly="0" labelOnly="1" outline="0" fieldPosition="0"/>
    </format>
    <format dxfId="748">
      <pivotArea field="0" type="button" dataOnly="0" labelOnly="1" outline="0" axis="axisRow" fieldPosition="0"/>
    </format>
    <format dxfId="747">
      <pivotArea dataOnly="0" labelOnly="1" outline="0" fieldPosition="0">
        <references count="1">
          <reference field="0" count="1">
            <x v="6"/>
          </reference>
        </references>
      </pivotArea>
    </format>
    <format dxfId="746">
      <pivotArea dataOnly="0" labelOnly="1" grandRow="1" outline="0" fieldPosition="0"/>
    </format>
    <format dxfId="745">
      <pivotArea type="origin" dataOnly="0" labelOnly="1" outline="0" fieldPosition="0"/>
    </format>
    <format dxfId="744">
      <pivotArea field="0" type="button" dataOnly="0" labelOnly="1" outline="0" axis="axisRow" fieldPosition="0"/>
    </format>
    <format dxfId="743">
      <pivotArea dataOnly="0" labelOnly="1" outline="0" fieldPosition="0">
        <references count="1">
          <reference field="0" count="1">
            <x v="2"/>
          </reference>
        </references>
      </pivotArea>
    </format>
    <format dxfId="742">
      <pivotArea dataOnly="0" labelOnly="1" grandRow="1" outline="0" fieldPosition="0"/>
    </format>
    <format dxfId="741">
      <pivotArea type="origin" dataOnly="0" labelOnly="1" outline="0" fieldPosition="0"/>
    </format>
    <format dxfId="740">
      <pivotArea field="0" type="button" dataOnly="0" labelOnly="1" outline="0" axis="axisRow" fieldPosition="0"/>
    </format>
    <format dxfId="739">
      <pivotArea dataOnly="0" labelOnly="1" outline="0" fieldPosition="0">
        <references count="1">
          <reference field="0" count="0"/>
        </references>
      </pivotArea>
    </format>
    <format dxfId="738">
      <pivotArea dataOnly="0" labelOnly="1" grandRow="1" outline="0" fieldPosition="0"/>
    </format>
    <format dxfId="737">
      <pivotArea type="origin" dataOnly="0" labelOnly="1" outline="0" fieldPosition="0"/>
    </format>
    <format dxfId="736">
      <pivotArea field="0" type="button" dataOnly="0" labelOnly="1" outline="0" axis="axisRow" fieldPosition="0"/>
    </format>
    <format dxfId="735">
      <pivotArea dataOnly="0" labelOnly="1" outline="0" fieldPosition="0">
        <references count="1">
          <reference field="0" count="0"/>
        </references>
      </pivotArea>
    </format>
    <format dxfId="734">
      <pivotArea dataOnly="0" labelOnly="1" grandRow="1" outline="0" fieldPosition="0"/>
    </format>
    <format dxfId="733">
      <pivotArea type="origin" dataOnly="0" labelOnly="1" outline="0" fieldPosition="0"/>
    </format>
    <format dxfId="732">
      <pivotArea field="0" type="button" dataOnly="0" labelOnly="1" outline="0" axis="axisRow" fieldPosition="0"/>
    </format>
    <format dxfId="731">
      <pivotArea dataOnly="0" labelOnly="1" outline="0" fieldPosition="0">
        <references count="1">
          <reference field="0" count="1">
            <x v="7"/>
          </reference>
        </references>
      </pivotArea>
    </format>
    <format dxfId="730">
      <pivotArea dataOnly="0" labelOnly="1" grandRow="1" outline="0" fieldPosition="0"/>
    </format>
    <format dxfId="729">
      <pivotArea type="origin" dataOnly="0" labelOnly="1" outline="0" fieldPosition="0"/>
    </format>
    <format dxfId="728">
      <pivotArea field="0" type="button" dataOnly="0" labelOnly="1" outline="0" axis="axisRow" fieldPosition="0"/>
    </format>
    <format dxfId="727">
      <pivotArea dataOnly="0" labelOnly="1" outline="0" fieldPosition="0">
        <references count="1">
          <reference field="0" count="1">
            <x v="7"/>
          </reference>
        </references>
      </pivotArea>
    </format>
    <format dxfId="726">
      <pivotArea dataOnly="0" labelOnly="1" grandRow="1" outline="0" fieldPosition="0"/>
    </format>
    <format dxfId="725">
      <pivotArea type="origin" dataOnly="0" labelOnly="1" outline="0" fieldPosition="0"/>
    </format>
    <format dxfId="724">
      <pivotArea field="0" type="button" dataOnly="0" labelOnly="1" outline="0" axis="axisRow" fieldPosition="0"/>
    </format>
    <format dxfId="723">
      <pivotArea dataOnly="0" labelOnly="1" outline="0" fieldPosition="0">
        <references count="1">
          <reference field="0" count="0"/>
        </references>
      </pivotArea>
    </format>
    <format dxfId="722">
      <pivotArea dataOnly="0" labelOnly="1" grandRow="1" outline="0" fieldPosition="0"/>
    </format>
    <format dxfId="721">
      <pivotArea type="origin" dataOnly="0" labelOnly="1" outline="0" fieldPosition="0"/>
    </format>
    <format dxfId="720">
      <pivotArea field="0" type="button" dataOnly="0" labelOnly="1" outline="0" axis="axisRow" fieldPosition="0"/>
    </format>
    <format dxfId="719">
      <pivotArea dataOnly="0" labelOnly="1" outline="0" fieldPosition="0">
        <references count="1">
          <reference field="0" count="1">
            <x v="0"/>
          </reference>
        </references>
      </pivotArea>
    </format>
    <format dxfId="718">
      <pivotArea dataOnly="0" labelOnly="1" grandRow="1" outline="0" fieldPosition="0"/>
    </format>
    <format dxfId="717">
      <pivotArea type="origin" dataOnly="0" labelOnly="1" outline="0" fieldPosition="0"/>
    </format>
    <format dxfId="716">
      <pivotArea field="0" type="button" dataOnly="0" labelOnly="1" outline="0" axis="axisRow" fieldPosition="0"/>
    </format>
    <format dxfId="715">
      <pivotArea dataOnly="0" labelOnly="1" outline="0" fieldPosition="0">
        <references count="1">
          <reference field="0" count="3">
            <x v="0"/>
            <x v="1"/>
            <x v="4"/>
          </reference>
        </references>
      </pivotArea>
    </format>
    <format dxfId="714">
      <pivotArea dataOnly="0" labelOnly="1" grandRow="1" outline="0" fieldPosition="0"/>
    </format>
    <format dxfId="713">
      <pivotArea type="origin" dataOnly="0" labelOnly="1" outline="0" fieldPosition="0"/>
    </format>
    <format dxfId="712">
      <pivotArea field="0" type="button" dataOnly="0" labelOnly="1" outline="0" axis="axisRow" fieldPosition="0"/>
    </format>
    <format dxfId="711">
      <pivotArea dataOnly="0" labelOnly="1" outline="0" fieldPosition="0">
        <references count="1">
          <reference field="0" count="0"/>
        </references>
      </pivotArea>
    </format>
    <format dxfId="710">
      <pivotArea dataOnly="0" labelOnly="1" grandRow="1" outline="0" fieldPosition="0"/>
    </format>
    <format dxfId="709">
      <pivotArea type="origin" dataOnly="0" labelOnly="1" outline="0" fieldPosition="0"/>
    </format>
    <format dxfId="708">
      <pivotArea field="0" type="button" dataOnly="0" labelOnly="1" outline="0" axis="axisRow" fieldPosition="0"/>
    </format>
    <format dxfId="707">
      <pivotArea dataOnly="0" labelOnly="1" outline="0" fieldPosition="0">
        <references count="1">
          <reference field="0" count="1">
            <x v="5"/>
          </reference>
        </references>
      </pivotArea>
    </format>
    <format dxfId="706">
      <pivotArea dataOnly="0" labelOnly="1" grandRow="1" outline="0" fieldPosition="0"/>
    </format>
    <format dxfId="705">
      <pivotArea type="origin" dataOnly="0" labelOnly="1" outline="0" fieldPosition="0"/>
    </format>
    <format dxfId="704">
      <pivotArea field="0" type="button" dataOnly="0" labelOnly="1" outline="0" axis="axisRow" fieldPosition="0"/>
    </format>
    <format dxfId="703">
      <pivotArea dataOnly="0" labelOnly="1" outline="0" fieldPosition="0">
        <references count="1">
          <reference field="0" count="1">
            <x v="7"/>
          </reference>
        </references>
      </pivotArea>
    </format>
    <format dxfId="702">
      <pivotArea dataOnly="0" labelOnly="1" grandRow="1" outline="0" fieldPosition="0"/>
    </format>
    <format dxfId="701">
      <pivotArea type="origin" dataOnly="0" labelOnly="1" outline="0" fieldPosition="0"/>
    </format>
    <format dxfId="700">
      <pivotArea field="0" type="button" dataOnly="0" labelOnly="1" outline="0" axis="axisRow" fieldPosition="0"/>
    </format>
    <format dxfId="699">
      <pivotArea dataOnly="0" labelOnly="1" outline="0" fieldPosition="0">
        <references count="1">
          <reference field="0" count="0"/>
        </references>
      </pivotArea>
    </format>
    <format dxfId="698">
      <pivotArea dataOnly="0" labelOnly="1" grandRow="1" outline="0" fieldPosition="0"/>
    </format>
    <format dxfId="697">
      <pivotArea type="origin" dataOnly="0" labelOnly="1" outline="0" fieldPosition="0"/>
    </format>
    <format dxfId="696">
      <pivotArea field="0" type="button" dataOnly="0" labelOnly="1" outline="0" axis="axisRow" fieldPosition="0"/>
    </format>
    <format dxfId="695">
      <pivotArea dataOnly="0" labelOnly="1" outline="0" fieldPosition="0">
        <references count="1">
          <reference field="0" count="4">
            <x v="0"/>
            <x v="1"/>
            <x v="2"/>
            <x v="4"/>
          </reference>
        </references>
      </pivotArea>
    </format>
    <format dxfId="694">
      <pivotArea dataOnly="0" labelOnly="1" grandRow="1" outline="0" fieldPosition="0"/>
    </format>
    <format dxfId="693">
      <pivotArea type="origin" dataOnly="0" labelOnly="1" outline="0" fieldPosition="0"/>
    </format>
    <format dxfId="692">
      <pivotArea field="0" type="button" dataOnly="0" labelOnly="1" outline="0" axis="axisRow" fieldPosition="0"/>
    </format>
    <format dxfId="691">
      <pivotArea dataOnly="0" labelOnly="1" outline="0" fieldPosition="0">
        <references count="1">
          <reference field="0" count="1">
            <x v="0"/>
          </reference>
        </references>
      </pivotArea>
    </format>
    <format dxfId="690">
      <pivotArea dataOnly="0" labelOnly="1" grandRow="1" outline="0" fieldPosition="0"/>
    </format>
    <format dxfId="689">
      <pivotArea type="origin" dataOnly="0" labelOnly="1" outline="0" fieldPosition="0"/>
    </format>
    <format dxfId="688">
      <pivotArea field="0" type="button" dataOnly="0" labelOnly="1" outline="0" axis="axisRow" fieldPosition="0"/>
    </format>
    <format dxfId="687">
      <pivotArea dataOnly="0" labelOnly="1" outline="0" fieldPosition="0">
        <references count="1">
          <reference field="0" count="1">
            <x v="7"/>
          </reference>
        </references>
      </pivotArea>
    </format>
    <format dxfId="686">
      <pivotArea dataOnly="0" labelOnly="1" grandRow="1" outline="0" fieldPosition="0"/>
    </format>
    <format dxfId="685">
      <pivotArea type="origin" dataOnly="0" labelOnly="1" outline="0" fieldPosition="0"/>
    </format>
    <format dxfId="684">
      <pivotArea field="0" type="button" dataOnly="0" labelOnly="1" outline="0" axis="axisRow" fieldPosition="0"/>
    </format>
    <format dxfId="683">
      <pivotArea dataOnly="0" labelOnly="1" outline="0" fieldPosition="0">
        <references count="1">
          <reference field="0" count="0"/>
        </references>
      </pivotArea>
    </format>
    <format dxfId="682">
      <pivotArea dataOnly="0" labelOnly="1" grandRow="1" outline="0" fieldPosition="0"/>
    </format>
    <format dxfId="681">
      <pivotArea type="origin" dataOnly="0" labelOnly="1" outline="0" fieldPosition="0"/>
    </format>
    <format dxfId="680">
      <pivotArea field="0" type="button" dataOnly="0" labelOnly="1" outline="0" axis="axisRow" fieldPosition="0"/>
    </format>
    <format dxfId="679">
      <pivotArea dataOnly="0" labelOnly="1" outline="0" fieldPosition="0">
        <references count="1">
          <reference field="0" count="1">
            <x v="0"/>
          </reference>
        </references>
      </pivotArea>
    </format>
    <format dxfId="678">
      <pivotArea dataOnly="0" labelOnly="1" grandRow="1" outline="0" fieldPosition="0"/>
    </format>
    <format dxfId="677">
      <pivotArea type="origin" dataOnly="0" labelOnly="1" outline="0" fieldPosition="0"/>
    </format>
    <format dxfId="676">
      <pivotArea field="0" type="button" dataOnly="0" labelOnly="1" outline="0" axis="axisRow" fieldPosition="0"/>
    </format>
    <format dxfId="675">
      <pivotArea dataOnly="0" labelOnly="1" outline="0" fieldPosition="0">
        <references count="1">
          <reference field="0" count="0"/>
        </references>
      </pivotArea>
    </format>
    <format dxfId="674">
      <pivotArea dataOnly="0" labelOnly="1" grandRow="1" outline="0" fieldPosition="0"/>
    </format>
    <format dxfId="673">
      <pivotArea type="origin" dataOnly="0" labelOnly="1" outline="0" fieldPosition="0"/>
    </format>
    <format dxfId="672">
      <pivotArea field="0" type="button" dataOnly="0" labelOnly="1" outline="0" axis="axisRow" fieldPosition="0"/>
    </format>
    <format dxfId="671">
      <pivotArea dataOnly="0" labelOnly="1" outline="0" fieldPosition="0">
        <references count="1">
          <reference field="0" count="1">
            <x v="3"/>
          </reference>
        </references>
      </pivotArea>
    </format>
    <format dxfId="670">
      <pivotArea dataOnly="0" labelOnly="1" grandRow="1" outline="0" fieldPosition="0"/>
    </format>
    <format dxfId="669">
      <pivotArea type="origin" dataOnly="0" labelOnly="1" outline="0" fieldPosition="0"/>
    </format>
    <format dxfId="668">
      <pivotArea field="0" type="button" dataOnly="0" labelOnly="1" outline="0" axis="axisRow" fieldPosition="0"/>
    </format>
    <format dxfId="667">
      <pivotArea dataOnly="0" labelOnly="1" outline="0" fieldPosition="0">
        <references count="1">
          <reference field="0" count="0"/>
        </references>
      </pivotArea>
    </format>
    <format dxfId="666">
      <pivotArea dataOnly="0" labelOnly="1" grandRow="1" outline="0" fieldPosition="0"/>
    </format>
    <format dxfId="665">
      <pivotArea type="origin" dataOnly="0" labelOnly="1" outline="0" fieldPosition="0"/>
    </format>
    <format dxfId="664">
      <pivotArea field="0" type="button" dataOnly="0" labelOnly="1" outline="0" axis="axisRow" fieldPosition="0"/>
    </format>
    <format dxfId="663">
      <pivotArea dataOnly="0" labelOnly="1" outline="0" fieldPosition="0">
        <references count="1">
          <reference field="0" count="2">
            <x v="4"/>
            <x v="7"/>
          </reference>
        </references>
      </pivotArea>
    </format>
    <format dxfId="662">
      <pivotArea dataOnly="0" labelOnly="1" grandRow="1" outline="0" fieldPosition="0"/>
    </format>
    <format dxfId="661">
      <pivotArea type="origin" dataOnly="0" labelOnly="1" outline="0" fieldPosition="0"/>
    </format>
    <format dxfId="660">
      <pivotArea field="0" type="button" dataOnly="0" labelOnly="1" outline="0" axis="axisRow" fieldPosition="0"/>
    </format>
    <format dxfId="659">
      <pivotArea dataOnly="0" labelOnly="1" outline="0" fieldPosition="0">
        <references count="1">
          <reference field="0" count="0"/>
        </references>
      </pivotArea>
    </format>
    <format dxfId="658">
      <pivotArea dataOnly="0" labelOnly="1" grandRow="1" outline="0" fieldPosition="0"/>
    </format>
  </format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9D1F07C-8EFB-4E53-AA50-5C789350E5A1}" name="Tableau croisé dynamique1" cacheId="0" applyNumberFormats="0" applyBorderFormats="0" applyFontFormats="0" applyPatternFormats="0" applyAlignmentFormats="0" applyWidthHeightFormats="1" dataCaption="Valeurs" updatedVersion="6" minRefreshableVersion="3" showDrill="0" itemPrintTitles="1" mergeItem="1" createdVersion="6" indent="0" compact="0" compactData="0" multipleFieldFilters="0" fieldListSortAscending="1">
  <location ref="D4:R46" firstHeaderRow="1" firstDataRow="2" firstDataCol="2"/>
  <pivotFields count="8">
    <pivotField axis="axisRow" compact="0" outline="0" showAll="0" defaultSubtotal="0">
      <items count="8">
        <item x="1"/>
        <item x="3"/>
        <item x="2"/>
        <item x="4"/>
        <item x="0"/>
        <item x="5"/>
        <item x="7"/>
        <item x="6"/>
      </items>
    </pivotField>
    <pivotField name="Absences" axis="axisRow" compact="0" outline="0" subtotalTop="0" defaultSubtotal="0">
      <items count="5">
        <item x="3"/>
        <item x="1"/>
        <item x="4"/>
        <item x="0"/>
        <item x="2"/>
      </items>
    </pivotField>
    <pivotField compact="0" outline="0" defaultSubtotal="0">
      <items count="5">
        <item x="1"/>
        <item x="4"/>
        <item x="0"/>
        <item x="3"/>
        <item x="2"/>
      </items>
    </pivotField>
    <pivotField compact="0" outline="0" showAll="0" defaultSubtotal="0"/>
    <pivotField compact="0" outline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dataField="1" compact="0" outline="0" showAll="0" defaultSubtotal="0"/>
    <pivotField axis="axisCol" compact="0" outline="0" subtotalTop="0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</items>
    </pivotField>
    <pivotField compact="0" outline="0" subtotalTop="0" defaultSubtotal="0">
      <items count="3">
        <item x="0"/>
        <item x="1"/>
        <item x="2"/>
      </items>
    </pivotField>
  </pivotFields>
  <rowFields count="2">
    <field x="0"/>
    <field x="1"/>
  </rowFields>
  <rowItems count="41">
    <i>
      <x/>
      <x/>
    </i>
    <i r="1">
      <x v="1"/>
    </i>
    <i r="1">
      <x v="2"/>
    </i>
    <i r="1">
      <x v="3"/>
    </i>
    <i r="1">
      <x v="4"/>
    </i>
    <i>
      <x v="1"/>
      <x/>
    </i>
    <i r="1">
      <x v="1"/>
    </i>
    <i r="1">
      <x v="2"/>
    </i>
    <i r="1">
      <x v="3"/>
    </i>
    <i r="1">
      <x v="4"/>
    </i>
    <i>
      <x v="2"/>
      <x/>
    </i>
    <i r="1">
      <x v="1"/>
    </i>
    <i r="1">
      <x v="2"/>
    </i>
    <i r="1">
      <x v="3"/>
    </i>
    <i r="1">
      <x v="4"/>
    </i>
    <i>
      <x v="3"/>
      <x/>
    </i>
    <i r="1">
      <x v="1"/>
    </i>
    <i r="1">
      <x v="2"/>
    </i>
    <i r="1">
      <x v="3"/>
    </i>
    <i r="1">
      <x v="4"/>
    </i>
    <i>
      <x v="4"/>
      <x/>
    </i>
    <i r="1">
      <x v="1"/>
    </i>
    <i r="1">
      <x v="2"/>
    </i>
    <i r="1">
      <x v="3"/>
    </i>
    <i r="1">
      <x v="4"/>
    </i>
    <i>
      <x v="5"/>
      <x/>
    </i>
    <i r="1">
      <x v="1"/>
    </i>
    <i r="1">
      <x v="2"/>
    </i>
    <i r="1">
      <x v="3"/>
    </i>
    <i r="1">
      <x v="4"/>
    </i>
    <i>
      <x v="6"/>
      <x/>
    </i>
    <i r="1">
      <x v="1"/>
    </i>
    <i r="1">
      <x v="2"/>
    </i>
    <i r="1">
      <x v="3"/>
    </i>
    <i r="1">
      <x v="4"/>
    </i>
    <i>
      <x v="7"/>
      <x/>
    </i>
    <i r="1">
      <x v="1"/>
    </i>
    <i r="1">
      <x v="2"/>
    </i>
    <i r="1">
      <x v="3"/>
    </i>
    <i r="1">
      <x v="4"/>
    </i>
    <i t="grand">
      <x/>
    </i>
  </rowItems>
  <colFields count="1">
    <field x="6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Nb absences" fld="5" baseField="0" baseItem="2" numFmtId="3"/>
  </dataFields>
  <formats count="623">
    <format dxfId="657">
      <pivotArea dataOnly="0" labelOnly="1" grandCol="1" outline="0" fieldPosition="0"/>
    </format>
    <format dxfId="656">
      <pivotArea field="6" type="button" dataOnly="0" labelOnly="1" outline="0" axis="axisCol" fieldPosition="0"/>
    </format>
    <format dxfId="655">
      <pivotArea type="topRight" dataOnly="0" labelOnly="1" outline="0" fieldPosition="0"/>
    </format>
    <format dxfId="654">
      <pivotArea dataOnly="0" labelOnly="1" outline="0" fieldPosition="0">
        <references count="1">
          <reference field="6" count="0"/>
        </references>
      </pivotArea>
    </format>
    <format dxfId="653">
      <pivotArea dataOnly="0" labelOnly="1" grandCol="1" outline="0" fieldPosition="0"/>
    </format>
    <format dxfId="652">
      <pivotArea type="origin" dataOnly="0" labelOnly="1" outline="0" fieldPosition="0"/>
    </format>
    <format dxfId="651">
      <pivotArea field="0" type="button" dataOnly="0" labelOnly="1" outline="0" axis="axisRow" fieldPosition="0"/>
    </format>
    <format dxfId="650">
      <pivotArea field="1" type="button" dataOnly="0" labelOnly="1" outline="0" axis="axisRow" fieldPosition="1"/>
    </format>
    <format dxfId="649">
      <pivotArea dataOnly="0" labelOnly="1" outline="0" fieldPosition="0">
        <references count="1">
          <reference field="0" count="0"/>
        </references>
      </pivotArea>
    </format>
    <format dxfId="648">
      <pivotArea dataOnly="0" labelOnly="1" grandRow="1" outline="0" fieldPosition="0"/>
    </format>
    <format dxfId="647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46">
      <pivotArea type="all" dataOnly="0" outline="0" fieldPosition="0"/>
    </format>
    <format dxfId="645">
      <pivotArea type="origin" dataOnly="0" labelOnly="1" outline="0" fieldPosition="0"/>
    </format>
    <format dxfId="644">
      <pivotArea field="6" type="button" dataOnly="0" labelOnly="1" outline="0" axis="axisCol" fieldPosition="0"/>
    </format>
    <format dxfId="643">
      <pivotArea type="topRight" dataOnly="0" labelOnly="1" outline="0" fieldPosition="0"/>
    </format>
    <format dxfId="642">
      <pivotArea field="0" type="button" dataOnly="0" labelOnly="1" outline="0" axis="axisRow" fieldPosition="0"/>
    </format>
    <format dxfId="641">
      <pivotArea field="1" type="button" dataOnly="0" labelOnly="1" outline="0" axis="axisRow" fieldPosition="1"/>
    </format>
    <format dxfId="640">
      <pivotArea dataOnly="0" labelOnly="1" outline="0" fieldPosition="0">
        <references count="1">
          <reference field="0" count="0"/>
        </references>
      </pivotArea>
    </format>
    <format dxfId="639">
      <pivotArea dataOnly="0" labelOnly="1" grandRow="1" outline="0" fieldPosition="0"/>
    </format>
    <format dxfId="638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37">
      <pivotArea type="all" dataOnly="0" outline="0" fieldPosition="0"/>
    </format>
    <format dxfId="636">
      <pivotArea type="origin" dataOnly="0" labelOnly="1" outline="0" fieldPosition="0"/>
    </format>
    <format dxfId="635">
      <pivotArea field="6" type="button" dataOnly="0" labelOnly="1" outline="0" axis="axisCol" fieldPosition="0"/>
    </format>
    <format dxfId="634">
      <pivotArea type="topRight" dataOnly="0" labelOnly="1" outline="0" fieldPosition="0"/>
    </format>
    <format dxfId="633">
      <pivotArea field="0" type="button" dataOnly="0" labelOnly="1" outline="0" axis="axisRow" fieldPosition="0"/>
    </format>
    <format dxfId="632">
      <pivotArea field="1" type="button" dataOnly="0" labelOnly="1" outline="0" axis="axisRow" fieldPosition="1"/>
    </format>
    <format dxfId="631">
      <pivotArea dataOnly="0" labelOnly="1" outline="0" fieldPosition="0">
        <references count="1">
          <reference field="0" count="0"/>
        </references>
      </pivotArea>
    </format>
    <format dxfId="630">
      <pivotArea dataOnly="0" labelOnly="1" grandRow="1" outline="0" fieldPosition="0"/>
    </format>
    <format dxfId="62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28">
      <pivotArea type="all" dataOnly="0" outline="0" fieldPosition="0"/>
    </format>
    <format dxfId="627">
      <pivotArea type="origin" dataOnly="0" labelOnly="1" outline="0" fieldPosition="0"/>
    </format>
    <format dxfId="626">
      <pivotArea field="6" type="button" dataOnly="0" labelOnly="1" outline="0" axis="axisCol" fieldPosition="0"/>
    </format>
    <format dxfId="625">
      <pivotArea type="topRight" dataOnly="0" labelOnly="1" outline="0" fieldPosition="0"/>
    </format>
    <format dxfId="624">
      <pivotArea field="0" type="button" dataOnly="0" labelOnly="1" outline="0" axis="axisRow" fieldPosition="0"/>
    </format>
    <format dxfId="623">
      <pivotArea field="1" type="button" dataOnly="0" labelOnly="1" outline="0" axis="axisRow" fieldPosition="1"/>
    </format>
    <format dxfId="622">
      <pivotArea dataOnly="0" labelOnly="1" outline="0" fieldPosition="0">
        <references count="1">
          <reference field="0" count="0"/>
        </references>
      </pivotArea>
    </format>
    <format dxfId="621">
      <pivotArea dataOnly="0" labelOnly="1" grandRow="1" outline="0" fieldPosition="0"/>
    </format>
    <format dxfId="620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19">
      <pivotArea type="all" dataOnly="0" outline="0" fieldPosition="0"/>
    </format>
    <format dxfId="618">
      <pivotArea type="origin" dataOnly="0" labelOnly="1" outline="0" fieldPosition="0"/>
    </format>
    <format dxfId="617">
      <pivotArea field="6" type="button" dataOnly="0" labelOnly="1" outline="0" axis="axisCol" fieldPosition="0"/>
    </format>
    <format dxfId="616">
      <pivotArea type="topRight" dataOnly="0" labelOnly="1" outline="0" fieldPosition="0"/>
    </format>
    <format dxfId="615">
      <pivotArea field="0" type="button" dataOnly="0" labelOnly="1" outline="0" axis="axisRow" fieldPosition="0"/>
    </format>
    <format dxfId="614">
      <pivotArea field="1" type="button" dataOnly="0" labelOnly="1" outline="0" axis="axisRow" fieldPosition="1"/>
    </format>
    <format dxfId="613">
      <pivotArea dataOnly="0" labelOnly="1" outline="0" fieldPosition="0">
        <references count="1">
          <reference field="0" count="0"/>
        </references>
      </pivotArea>
    </format>
    <format dxfId="612">
      <pivotArea dataOnly="0" labelOnly="1" grandRow="1" outline="0" fieldPosition="0"/>
    </format>
    <format dxfId="611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10">
      <pivotArea type="all" dataOnly="0" outline="0" fieldPosition="0"/>
    </format>
    <format dxfId="609">
      <pivotArea type="origin" dataOnly="0" labelOnly="1" outline="0" fieldPosition="0"/>
    </format>
    <format dxfId="608">
      <pivotArea field="6" type="button" dataOnly="0" labelOnly="1" outline="0" axis="axisCol" fieldPosition="0"/>
    </format>
    <format dxfId="607">
      <pivotArea type="topRight" dataOnly="0" labelOnly="1" outline="0" fieldPosition="0"/>
    </format>
    <format dxfId="606">
      <pivotArea field="0" type="button" dataOnly="0" labelOnly="1" outline="0" axis="axisRow" fieldPosition="0"/>
    </format>
    <format dxfId="605">
      <pivotArea field="1" type="button" dataOnly="0" labelOnly="1" outline="0" axis="axisRow" fieldPosition="1"/>
    </format>
    <format dxfId="604">
      <pivotArea dataOnly="0" labelOnly="1" outline="0" fieldPosition="0">
        <references count="1">
          <reference field="0" count="0"/>
        </references>
      </pivotArea>
    </format>
    <format dxfId="603">
      <pivotArea dataOnly="0" labelOnly="1" grandRow="1" outline="0" fieldPosition="0"/>
    </format>
    <format dxfId="602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01">
      <pivotArea type="all" dataOnly="0" outline="0" fieldPosition="0"/>
    </format>
    <format dxfId="600">
      <pivotArea type="origin" dataOnly="0" labelOnly="1" outline="0" fieldPosition="0"/>
    </format>
    <format dxfId="599">
      <pivotArea field="6" type="button" dataOnly="0" labelOnly="1" outline="0" axis="axisCol" fieldPosition="0"/>
    </format>
    <format dxfId="598">
      <pivotArea type="topRight" dataOnly="0" labelOnly="1" outline="0" fieldPosition="0"/>
    </format>
    <format dxfId="597">
      <pivotArea field="0" type="button" dataOnly="0" labelOnly="1" outline="0" axis="axisRow" fieldPosition="0"/>
    </format>
    <format dxfId="596">
      <pivotArea field="1" type="button" dataOnly="0" labelOnly="1" outline="0" axis="axisRow" fieldPosition="1"/>
    </format>
    <format dxfId="595">
      <pivotArea dataOnly="0" labelOnly="1" outline="0" fieldPosition="0">
        <references count="1">
          <reference field="0" count="0"/>
        </references>
      </pivotArea>
    </format>
    <format dxfId="594">
      <pivotArea dataOnly="0" labelOnly="1" grandRow="1" outline="0" fieldPosition="0"/>
    </format>
    <format dxfId="593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592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591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590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589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588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587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586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585">
      <pivotArea type="all" dataOnly="0" outline="0" fieldPosition="0"/>
    </format>
    <format dxfId="584">
      <pivotArea type="origin" dataOnly="0" labelOnly="1" outline="0" fieldPosition="0"/>
    </format>
    <format dxfId="583">
      <pivotArea field="6" type="button" dataOnly="0" labelOnly="1" outline="0" axis="axisCol" fieldPosition="0"/>
    </format>
    <format dxfId="582">
      <pivotArea type="topRight" dataOnly="0" labelOnly="1" outline="0" fieldPosition="0"/>
    </format>
    <format dxfId="581">
      <pivotArea field="0" type="button" dataOnly="0" labelOnly="1" outline="0" axis="axisRow" fieldPosition="0"/>
    </format>
    <format dxfId="580">
      <pivotArea field="1" type="button" dataOnly="0" labelOnly="1" outline="0" axis="axisRow" fieldPosition="1"/>
    </format>
    <format dxfId="579">
      <pivotArea dataOnly="0" labelOnly="1" outline="0" fieldPosition="0">
        <references count="1">
          <reference field="0" count="0"/>
        </references>
      </pivotArea>
    </format>
    <format dxfId="578">
      <pivotArea dataOnly="0" labelOnly="1" grandRow="1" outline="0" fieldPosition="0"/>
    </format>
    <format dxfId="577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76">
      <pivotArea type="all" dataOnly="0" outline="0" fieldPosition="0"/>
    </format>
    <format dxfId="575">
      <pivotArea type="origin" dataOnly="0" labelOnly="1" outline="0" fieldPosition="0"/>
    </format>
    <format dxfId="574">
      <pivotArea field="6" type="button" dataOnly="0" labelOnly="1" outline="0" axis="axisCol" fieldPosition="0"/>
    </format>
    <format dxfId="573">
      <pivotArea type="topRight" dataOnly="0" labelOnly="1" outline="0" fieldPosition="0"/>
    </format>
    <format dxfId="572">
      <pivotArea field="0" type="button" dataOnly="0" labelOnly="1" outline="0" axis="axisRow" fieldPosition="0"/>
    </format>
    <format dxfId="571">
      <pivotArea field="1" type="button" dataOnly="0" labelOnly="1" outline="0" axis="axisRow" fieldPosition="1"/>
    </format>
    <format dxfId="570">
      <pivotArea dataOnly="0" labelOnly="1" outline="0" fieldPosition="0">
        <references count="1">
          <reference field="0" count="0"/>
        </references>
      </pivotArea>
    </format>
    <format dxfId="569">
      <pivotArea dataOnly="0" labelOnly="1" grandRow="1" outline="0" fieldPosition="0"/>
    </format>
    <format dxfId="568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67">
      <pivotArea type="all" dataOnly="0" outline="0" fieldPosition="0"/>
    </format>
    <format dxfId="566">
      <pivotArea type="origin" dataOnly="0" labelOnly="1" outline="0" fieldPosition="0"/>
    </format>
    <format dxfId="565">
      <pivotArea field="6" type="button" dataOnly="0" labelOnly="1" outline="0" axis="axisCol" fieldPosition="0"/>
    </format>
    <format dxfId="564">
      <pivotArea type="topRight" dataOnly="0" labelOnly="1" outline="0" fieldPosition="0"/>
    </format>
    <format dxfId="563">
      <pivotArea field="0" type="button" dataOnly="0" labelOnly="1" outline="0" axis="axisRow" fieldPosition="0"/>
    </format>
    <format dxfId="562">
      <pivotArea field="1" type="button" dataOnly="0" labelOnly="1" outline="0" axis="axisRow" fieldPosition="1"/>
    </format>
    <format dxfId="561">
      <pivotArea dataOnly="0" labelOnly="1" outline="0" fieldPosition="0">
        <references count="1">
          <reference field="0" count="0"/>
        </references>
      </pivotArea>
    </format>
    <format dxfId="560">
      <pivotArea dataOnly="0" labelOnly="1" grandRow="1" outline="0" fieldPosition="0"/>
    </format>
    <format dxfId="55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58">
      <pivotArea type="all" dataOnly="0" outline="0" fieldPosition="0"/>
    </format>
    <format dxfId="557">
      <pivotArea type="origin" dataOnly="0" labelOnly="1" outline="0" fieldPosition="0"/>
    </format>
    <format dxfId="556">
      <pivotArea field="6" type="button" dataOnly="0" labelOnly="1" outline="0" axis="axisCol" fieldPosition="0"/>
    </format>
    <format dxfId="555">
      <pivotArea type="topRight" dataOnly="0" labelOnly="1" outline="0" fieldPosition="0"/>
    </format>
    <format dxfId="554">
      <pivotArea field="0" type="button" dataOnly="0" labelOnly="1" outline="0" axis="axisRow" fieldPosition="0"/>
    </format>
    <format dxfId="553">
      <pivotArea field="1" type="button" dataOnly="0" labelOnly="1" outline="0" axis="axisRow" fieldPosition="1"/>
    </format>
    <format dxfId="552">
      <pivotArea dataOnly="0" labelOnly="1" outline="0" fieldPosition="0">
        <references count="1">
          <reference field="0" count="0"/>
        </references>
      </pivotArea>
    </format>
    <format dxfId="551">
      <pivotArea dataOnly="0" labelOnly="1" grandRow="1" outline="0" fieldPosition="0"/>
    </format>
    <format dxfId="550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49">
      <pivotArea type="all" dataOnly="0" outline="0" fieldPosition="0"/>
    </format>
    <format dxfId="548">
      <pivotArea type="origin" dataOnly="0" labelOnly="1" outline="0" fieldPosition="0"/>
    </format>
    <format dxfId="547">
      <pivotArea field="6" type="button" dataOnly="0" labelOnly="1" outline="0" axis="axisCol" fieldPosition="0"/>
    </format>
    <format dxfId="546">
      <pivotArea type="topRight" dataOnly="0" labelOnly="1" outline="0" fieldPosition="0"/>
    </format>
    <format dxfId="545">
      <pivotArea field="0" type="button" dataOnly="0" labelOnly="1" outline="0" axis="axisRow" fieldPosition="0"/>
    </format>
    <format dxfId="544">
      <pivotArea field="1" type="button" dataOnly="0" labelOnly="1" outline="0" axis="axisRow" fieldPosition="1"/>
    </format>
    <format dxfId="543">
      <pivotArea dataOnly="0" labelOnly="1" outline="0" fieldPosition="0">
        <references count="1">
          <reference field="0" count="0"/>
        </references>
      </pivotArea>
    </format>
    <format dxfId="542">
      <pivotArea dataOnly="0" labelOnly="1" grandRow="1" outline="0" fieldPosition="0"/>
    </format>
    <format dxfId="541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540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539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538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537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536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535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534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533">
      <pivotArea type="all" dataOnly="0" outline="0" fieldPosition="0"/>
    </format>
    <format dxfId="532">
      <pivotArea type="origin" dataOnly="0" labelOnly="1" outline="0" fieldPosition="0"/>
    </format>
    <format dxfId="531">
      <pivotArea field="6" type="button" dataOnly="0" labelOnly="1" outline="0" axis="axisCol" fieldPosition="0"/>
    </format>
    <format dxfId="530">
      <pivotArea type="topRight" dataOnly="0" labelOnly="1" outline="0" fieldPosition="0"/>
    </format>
    <format dxfId="529">
      <pivotArea field="0" type="button" dataOnly="0" labelOnly="1" outline="0" axis="axisRow" fieldPosition="0"/>
    </format>
    <format dxfId="528">
      <pivotArea field="1" type="button" dataOnly="0" labelOnly="1" outline="0" axis="axisRow" fieldPosition="1"/>
    </format>
    <format dxfId="527">
      <pivotArea dataOnly="0" labelOnly="1" outline="0" fieldPosition="0">
        <references count="1">
          <reference field="0" count="0"/>
        </references>
      </pivotArea>
    </format>
    <format dxfId="526">
      <pivotArea dataOnly="0" labelOnly="1" grandRow="1" outline="0" fieldPosition="0"/>
    </format>
    <format dxfId="525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24">
      <pivotArea type="all" dataOnly="0" outline="0" fieldPosition="0"/>
    </format>
    <format dxfId="523">
      <pivotArea type="origin" dataOnly="0" labelOnly="1" outline="0" fieldPosition="0"/>
    </format>
    <format dxfId="522">
      <pivotArea field="6" type="button" dataOnly="0" labelOnly="1" outline="0" axis="axisCol" fieldPosition="0"/>
    </format>
    <format dxfId="521">
      <pivotArea type="topRight" dataOnly="0" labelOnly="1" outline="0" fieldPosition="0"/>
    </format>
    <format dxfId="520">
      <pivotArea field="0" type="button" dataOnly="0" labelOnly="1" outline="0" axis="axisRow" fieldPosition="0"/>
    </format>
    <format dxfId="519">
      <pivotArea field="1" type="button" dataOnly="0" labelOnly="1" outline="0" axis="axisRow" fieldPosition="1"/>
    </format>
    <format dxfId="518">
      <pivotArea dataOnly="0" labelOnly="1" outline="0" fieldPosition="0">
        <references count="1">
          <reference field="0" count="0"/>
        </references>
      </pivotArea>
    </format>
    <format dxfId="517">
      <pivotArea dataOnly="0" labelOnly="1" grandRow="1" outline="0" fieldPosition="0"/>
    </format>
    <format dxfId="516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15">
      <pivotArea type="all" dataOnly="0" outline="0" fieldPosition="0"/>
    </format>
    <format dxfId="514">
      <pivotArea type="origin" dataOnly="0" labelOnly="1" outline="0" fieldPosition="0"/>
    </format>
    <format dxfId="513">
      <pivotArea field="6" type="button" dataOnly="0" labelOnly="1" outline="0" axis="axisCol" fieldPosition="0"/>
    </format>
    <format dxfId="512">
      <pivotArea type="topRight" dataOnly="0" labelOnly="1" outline="0" fieldPosition="0"/>
    </format>
    <format dxfId="511">
      <pivotArea field="0" type="button" dataOnly="0" labelOnly="1" outline="0" axis="axisRow" fieldPosition="0"/>
    </format>
    <format dxfId="510">
      <pivotArea field="1" type="button" dataOnly="0" labelOnly="1" outline="0" axis="axisRow" fieldPosition="1"/>
    </format>
    <format dxfId="509">
      <pivotArea dataOnly="0" labelOnly="1" outline="0" fieldPosition="0">
        <references count="1">
          <reference field="0" count="0"/>
        </references>
      </pivotArea>
    </format>
    <format dxfId="508">
      <pivotArea dataOnly="0" labelOnly="1" grandRow="1" outline="0" fieldPosition="0"/>
    </format>
    <format dxfId="507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06">
      <pivotArea type="all" dataOnly="0" outline="0" fieldPosition="0"/>
    </format>
    <format dxfId="505">
      <pivotArea type="origin" dataOnly="0" labelOnly="1" outline="0" fieldPosition="0"/>
    </format>
    <format dxfId="504">
      <pivotArea field="6" type="button" dataOnly="0" labelOnly="1" outline="0" axis="axisCol" fieldPosition="0"/>
    </format>
    <format dxfId="503">
      <pivotArea type="topRight" dataOnly="0" labelOnly="1" outline="0" fieldPosition="0"/>
    </format>
    <format dxfId="502">
      <pivotArea field="0" type="button" dataOnly="0" labelOnly="1" outline="0" axis="axisRow" fieldPosition="0"/>
    </format>
    <format dxfId="501">
      <pivotArea field="1" type="button" dataOnly="0" labelOnly="1" outline="0" axis="axisRow" fieldPosition="1"/>
    </format>
    <format dxfId="500">
      <pivotArea dataOnly="0" labelOnly="1" outline="0" fieldPosition="0">
        <references count="1">
          <reference field="0" count="0"/>
        </references>
      </pivotArea>
    </format>
    <format dxfId="499">
      <pivotArea dataOnly="0" labelOnly="1" grandRow="1" outline="0" fieldPosition="0"/>
    </format>
    <format dxfId="498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497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496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495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494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493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492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491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490">
      <pivotArea type="all" dataOnly="0" outline="0" fieldPosition="0"/>
    </format>
    <format dxfId="489">
      <pivotArea type="origin" dataOnly="0" labelOnly="1" outline="0" fieldPosition="0"/>
    </format>
    <format dxfId="488">
      <pivotArea field="6" type="button" dataOnly="0" labelOnly="1" outline="0" axis="axisCol" fieldPosition="0"/>
    </format>
    <format dxfId="487">
      <pivotArea type="topRight" dataOnly="0" labelOnly="1" outline="0" fieldPosition="0"/>
    </format>
    <format dxfId="486">
      <pivotArea field="0" type="button" dataOnly="0" labelOnly="1" outline="0" axis="axisRow" fieldPosition="0"/>
    </format>
    <format dxfId="485">
      <pivotArea field="1" type="button" dataOnly="0" labelOnly="1" outline="0" axis="axisRow" fieldPosition="1"/>
    </format>
    <format dxfId="484">
      <pivotArea dataOnly="0" labelOnly="1" outline="0" fieldPosition="0">
        <references count="1">
          <reference field="0" count="0"/>
        </references>
      </pivotArea>
    </format>
    <format dxfId="483">
      <pivotArea dataOnly="0" labelOnly="1" grandRow="1" outline="0" fieldPosition="0"/>
    </format>
    <format dxfId="482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81">
      <pivotArea type="all" dataOnly="0" outline="0" fieldPosition="0"/>
    </format>
    <format dxfId="480">
      <pivotArea type="origin" dataOnly="0" labelOnly="1" outline="0" fieldPosition="0"/>
    </format>
    <format dxfId="479">
      <pivotArea field="6" type="button" dataOnly="0" labelOnly="1" outline="0" axis="axisCol" fieldPosition="0"/>
    </format>
    <format dxfId="478">
      <pivotArea type="topRight" dataOnly="0" labelOnly="1" outline="0" fieldPosition="0"/>
    </format>
    <format dxfId="477">
      <pivotArea field="0" type="button" dataOnly="0" labelOnly="1" outline="0" axis="axisRow" fieldPosition="0"/>
    </format>
    <format dxfId="476">
      <pivotArea field="1" type="button" dataOnly="0" labelOnly="1" outline="0" axis="axisRow" fieldPosition="1"/>
    </format>
    <format dxfId="475">
      <pivotArea dataOnly="0" labelOnly="1" outline="0" fieldPosition="0">
        <references count="1">
          <reference field="0" count="0"/>
        </references>
      </pivotArea>
    </format>
    <format dxfId="474">
      <pivotArea dataOnly="0" labelOnly="1" grandRow="1" outline="0" fieldPosition="0"/>
    </format>
    <format dxfId="473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72">
      <pivotArea type="all" dataOnly="0" outline="0" fieldPosition="0"/>
    </format>
    <format dxfId="471">
      <pivotArea type="origin" dataOnly="0" labelOnly="1" outline="0" fieldPosition="0"/>
    </format>
    <format dxfId="470">
      <pivotArea field="6" type="button" dataOnly="0" labelOnly="1" outline="0" axis="axisCol" fieldPosition="0"/>
    </format>
    <format dxfId="469">
      <pivotArea type="topRight" dataOnly="0" labelOnly="1" outline="0" fieldPosition="0"/>
    </format>
    <format dxfId="468">
      <pivotArea field="0" type="button" dataOnly="0" labelOnly="1" outline="0" axis="axisRow" fieldPosition="0"/>
    </format>
    <format dxfId="467">
      <pivotArea field="1" type="button" dataOnly="0" labelOnly="1" outline="0" axis="axisRow" fieldPosition="1"/>
    </format>
    <format dxfId="466">
      <pivotArea dataOnly="0" labelOnly="1" outline="0" fieldPosition="0">
        <references count="1">
          <reference field="0" count="0"/>
        </references>
      </pivotArea>
    </format>
    <format dxfId="465">
      <pivotArea dataOnly="0" labelOnly="1" grandRow="1" outline="0" fieldPosition="0"/>
    </format>
    <format dxfId="464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463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462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461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460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459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458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457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456">
      <pivotArea type="all" dataOnly="0" outline="0" fieldPosition="0"/>
    </format>
    <format dxfId="455">
      <pivotArea type="origin" dataOnly="0" labelOnly="1" outline="0" fieldPosition="0"/>
    </format>
    <format dxfId="454">
      <pivotArea field="6" type="button" dataOnly="0" labelOnly="1" outline="0" axis="axisCol" fieldPosition="0"/>
    </format>
    <format dxfId="453">
      <pivotArea type="topRight" dataOnly="0" labelOnly="1" outline="0" fieldPosition="0"/>
    </format>
    <format dxfId="452">
      <pivotArea field="0" type="button" dataOnly="0" labelOnly="1" outline="0" axis="axisRow" fieldPosition="0"/>
    </format>
    <format dxfId="451">
      <pivotArea field="1" type="button" dataOnly="0" labelOnly="1" outline="0" axis="axisRow" fieldPosition="1"/>
    </format>
    <format dxfId="450">
      <pivotArea dataOnly="0" labelOnly="1" outline="0" fieldPosition="0">
        <references count="1">
          <reference field="0" count="0"/>
        </references>
      </pivotArea>
    </format>
    <format dxfId="449">
      <pivotArea dataOnly="0" labelOnly="1" grandRow="1" outline="0" fieldPosition="0"/>
    </format>
    <format dxfId="448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47">
      <pivotArea type="all" dataOnly="0" outline="0" fieldPosition="0"/>
    </format>
    <format dxfId="446">
      <pivotArea type="origin" dataOnly="0" labelOnly="1" outline="0" fieldPosition="0"/>
    </format>
    <format dxfId="445">
      <pivotArea field="6" type="button" dataOnly="0" labelOnly="1" outline="0" axis="axisCol" fieldPosition="0"/>
    </format>
    <format dxfId="444">
      <pivotArea type="topRight" dataOnly="0" labelOnly="1" outline="0" fieldPosition="0"/>
    </format>
    <format dxfId="443">
      <pivotArea field="0" type="button" dataOnly="0" labelOnly="1" outline="0" axis="axisRow" fieldPosition="0"/>
    </format>
    <format dxfId="442">
      <pivotArea field="1" type="button" dataOnly="0" labelOnly="1" outline="0" axis="axisRow" fieldPosition="1"/>
    </format>
    <format dxfId="441">
      <pivotArea dataOnly="0" labelOnly="1" outline="0" fieldPosition="0">
        <references count="1">
          <reference field="0" count="0"/>
        </references>
      </pivotArea>
    </format>
    <format dxfId="440">
      <pivotArea dataOnly="0" labelOnly="1" grandRow="1" outline="0" fieldPosition="0"/>
    </format>
    <format dxfId="43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38">
      <pivotArea type="all" dataOnly="0" outline="0" fieldPosition="0"/>
    </format>
    <format dxfId="437">
      <pivotArea outline="0" collapsedLevelsAreSubtotals="1" fieldPosition="0"/>
    </format>
    <format dxfId="436">
      <pivotArea type="origin" dataOnly="0" labelOnly="1" outline="0" fieldPosition="0"/>
    </format>
    <format dxfId="435">
      <pivotArea field="6" type="button" dataOnly="0" labelOnly="1" outline="0" axis="axisCol" fieldPosition="0"/>
    </format>
    <format dxfId="434">
      <pivotArea type="topRight" dataOnly="0" labelOnly="1" outline="0" fieldPosition="0"/>
    </format>
    <format dxfId="433">
      <pivotArea field="0" type="button" dataOnly="0" labelOnly="1" outline="0" axis="axisRow" fieldPosition="0"/>
    </format>
    <format dxfId="432">
      <pivotArea field="1" type="button" dataOnly="0" labelOnly="1" outline="0" axis="axisRow" fieldPosition="1"/>
    </format>
    <format dxfId="431">
      <pivotArea dataOnly="0" labelOnly="1" outline="0" fieldPosition="0">
        <references count="1">
          <reference field="0" count="0"/>
        </references>
      </pivotArea>
    </format>
    <format dxfId="430">
      <pivotArea dataOnly="0" labelOnly="1" grandRow="1" outline="0" fieldPosition="0"/>
    </format>
    <format dxfId="42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28">
      <pivotArea dataOnly="0" labelOnly="1" outline="0" fieldPosition="0">
        <references count="1">
          <reference field="6" count="0"/>
        </references>
      </pivotArea>
    </format>
    <format dxfId="427">
      <pivotArea dataOnly="0" labelOnly="1" grandCol="1" outline="0" fieldPosition="0"/>
    </format>
    <format dxfId="426">
      <pivotArea type="all" dataOnly="0" outline="0" fieldPosition="0"/>
    </format>
    <format dxfId="425">
      <pivotArea type="origin" dataOnly="0" labelOnly="1" outline="0" fieldPosition="0"/>
    </format>
    <format dxfId="424">
      <pivotArea field="6" type="button" dataOnly="0" labelOnly="1" outline="0" axis="axisCol" fieldPosition="0"/>
    </format>
    <format dxfId="423">
      <pivotArea type="topRight" dataOnly="0" labelOnly="1" outline="0" fieldPosition="0"/>
    </format>
    <format dxfId="422">
      <pivotArea field="0" type="button" dataOnly="0" labelOnly="1" outline="0" axis="axisRow" fieldPosition="0"/>
    </format>
    <format dxfId="421">
      <pivotArea field="1" type="button" dataOnly="0" labelOnly="1" outline="0" axis="axisRow" fieldPosition="1"/>
    </format>
    <format dxfId="420">
      <pivotArea dataOnly="0" labelOnly="1" outline="0" fieldPosition="0">
        <references count="1">
          <reference field="0" count="0"/>
        </references>
      </pivotArea>
    </format>
    <format dxfId="419">
      <pivotArea dataOnly="0" labelOnly="1" grandRow="1" outline="0" fieldPosition="0"/>
    </format>
    <format dxfId="418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417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416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415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414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413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412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411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410">
      <pivotArea type="all" dataOnly="0" outline="0" fieldPosition="0"/>
    </format>
    <format dxfId="409">
      <pivotArea type="origin" dataOnly="0" labelOnly="1" outline="0" fieldPosition="0"/>
    </format>
    <format dxfId="408">
      <pivotArea field="6" type="button" dataOnly="0" labelOnly="1" outline="0" axis="axisCol" fieldPosition="0"/>
    </format>
    <format dxfId="407">
      <pivotArea type="topRight" dataOnly="0" labelOnly="1" outline="0" fieldPosition="0"/>
    </format>
    <format dxfId="406">
      <pivotArea field="0" type="button" dataOnly="0" labelOnly="1" outline="0" axis="axisRow" fieldPosition="0"/>
    </format>
    <format dxfId="405">
      <pivotArea field="1" type="button" dataOnly="0" labelOnly="1" outline="0" axis="axisRow" fieldPosition="1"/>
    </format>
    <format dxfId="404">
      <pivotArea dataOnly="0" labelOnly="1" outline="0" fieldPosition="0">
        <references count="1">
          <reference field="0" count="0"/>
        </references>
      </pivotArea>
    </format>
    <format dxfId="403">
      <pivotArea dataOnly="0" labelOnly="1" grandRow="1" outline="0" fieldPosition="0"/>
    </format>
    <format dxfId="402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01">
      <pivotArea type="all" dataOnly="0" outline="0" fieldPosition="0"/>
    </format>
    <format dxfId="400">
      <pivotArea type="origin" dataOnly="0" labelOnly="1" outline="0" fieldPosition="0"/>
    </format>
    <format dxfId="399">
      <pivotArea field="6" type="button" dataOnly="0" labelOnly="1" outline="0" axis="axisCol" fieldPosition="0"/>
    </format>
    <format dxfId="398">
      <pivotArea type="topRight" dataOnly="0" labelOnly="1" outline="0" fieldPosition="0"/>
    </format>
    <format dxfId="397">
      <pivotArea field="0" type="button" dataOnly="0" labelOnly="1" outline="0" axis="axisRow" fieldPosition="0"/>
    </format>
    <format dxfId="396">
      <pivotArea field="1" type="button" dataOnly="0" labelOnly="1" outline="0" axis="axisRow" fieldPosition="1"/>
    </format>
    <format dxfId="395">
      <pivotArea dataOnly="0" labelOnly="1" outline="0" fieldPosition="0">
        <references count="1">
          <reference field="0" count="0"/>
        </references>
      </pivotArea>
    </format>
    <format dxfId="394">
      <pivotArea dataOnly="0" labelOnly="1" grandRow="1" outline="0" fieldPosition="0"/>
    </format>
    <format dxfId="393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392">
      <pivotArea type="all" dataOnly="0" outline="0" fieldPosition="0"/>
    </format>
    <format dxfId="391">
      <pivotArea type="origin" dataOnly="0" labelOnly="1" outline="0" fieldPosition="0"/>
    </format>
    <format dxfId="390">
      <pivotArea field="6" type="button" dataOnly="0" labelOnly="1" outline="0" axis="axisCol" fieldPosition="0"/>
    </format>
    <format dxfId="389">
      <pivotArea type="topRight" dataOnly="0" labelOnly="1" outline="0" fieldPosition="0"/>
    </format>
    <format dxfId="388">
      <pivotArea field="0" type="button" dataOnly="0" labelOnly="1" outline="0" axis="axisRow" fieldPosition="0"/>
    </format>
    <format dxfId="387">
      <pivotArea field="1" type="button" dataOnly="0" labelOnly="1" outline="0" axis="axisRow" fieldPosition="1"/>
    </format>
    <format dxfId="386">
      <pivotArea dataOnly="0" labelOnly="1" outline="0" fieldPosition="0">
        <references count="1">
          <reference field="0" count="0"/>
        </references>
      </pivotArea>
    </format>
    <format dxfId="385">
      <pivotArea dataOnly="0" labelOnly="1" grandRow="1" outline="0" fieldPosition="0"/>
    </format>
    <format dxfId="384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383">
      <pivotArea dataOnly="0" labelOnly="1" outline="0" fieldPosition="0">
        <references count="1">
          <reference field="6" count="0"/>
        </references>
      </pivotArea>
    </format>
    <format dxfId="382">
      <pivotArea dataOnly="0" labelOnly="1" grandCol="1" outline="0" fieldPosition="0"/>
    </format>
    <format dxfId="381">
      <pivotArea type="all" dataOnly="0" outline="0" fieldPosition="0"/>
    </format>
    <format dxfId="380">
      <pivotArea type="origin" dataOnly="0" labelOnly="1" outline="0" fieldPosition="0"/>
    </format>
    <format dxfId="379">
      <pivotArea field="6" type="button" dataOnly="0" labelOnly="1" outline="0" axis="axisCol" fieldPosition="0"/>
    </format>
    <format dxfId="378">
      <pivotArea type="topRight" dataOnly="0" labelOnly="1" outline="0" fieldPosition="0"/>
    </format>
    <format dxfId="377">
      <pivotArea field="0" type="button" dataOnly="0" labelOnly="1" outline="0" axis="axisRow" fieldPosition="0"/>
    </format>
    <format dxfId="376">
      <pivotArea field="1" type="button" dataOnly="0" labelOnly="1" outline="0" axis="axisRow" fieldPosition="1"/>
    </format>
    <format dxfId="375">
      <pivotArea dataOnly="0" labelOnly="1" outline="0" fieldPosition="0">
        <references count="1">
          <reference field="0" count="0"/>
        </references>
      </pivotArea>
    </format>
    <format dxfId="374">
      <pivotArea dataOnly="0" labelOnly="1" grandRow="1" outline="0" fieldPosition="0"/>
    </format>
    <format dxfId="373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372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371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370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369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368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367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366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365">
      <pivotArea dataOnly="0" labelOnly="1" outline="0" fieldPosition="0">
        <references count="1">
          <reference field="6" count="0"/>
        </references>
      </pivotArea>
    </format>
    <format dxfId="364">
      <pivotArea dataOnly="0" labelOnly="1" grandCol="1" outline="0" fieldPosition="0"/>
    </format>
    <format dxfId="363">
      <pivotArea dataOnly="0" labelOnly="1" outline="0" fieldPosition="0">
        <references count="1">
          <reference field="6" count="0"/>
        </references>
      </pivotArea>
    </format>
    <format dxfId="362">
      <pivotArea dataOnly="0" labelOnly="1" grandCol="1" outline="0" fieldPosition="0"/>
    </format>
    <format dxfId="361">
      <pivotArea type="all" dataOnly="0" outline="0" fieldPosition="0"/>
    </format>
    <format dxfId="360">
      <pivotArea type="origin" dataOnly="0" labelOnly="1" outline="0" fieldPosition="0"/>
    </format>
    <format dxfId="359">
      <pivotArea field="6" type="button" dataOnly="0" labelOnly="1" outline="0" axis="axisCol" fieldPosition="0"/>
    </format>
    <format dxfId="358">
      <pivotArea type="topRight" dataOnly="0" labelOnly="1" outline="0" fieldPosition="0"/>
    </format>
    <format dxfId="357">
      <pivotArea field="0" type="button" dataOnly="0" labelOnly="1" outline="0" axis="axisRow" fieldPosition="0"/>
    </format>
    <format dxfId="356">
      <pivotArea field="1" type="button" dataOnly="0" labelOnly="1" outline="0" axis="axisRow" fieldPosition="1"/>
    </format>
    <format dxfId="355">
      <pivotArea dataOnly="0" labelOnly="1" outline="0" fieldPosition="0">
        <references count="1">
          <reference field="0" count="0"/>
        </references>
      </pivotArea>
    </format>
    <format dxfId="354">
      <pivotArea dataOnly="0" labelOnly="1" grandRow="1" outline="0" fieldPosition="0"/>
    </format>
    <format dxfId="353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352">
      <pivotArea dataOnly="0" labelOnly="1" outline="0" fieldPosition="0">
        <references count="1">
          <reference field="6" count="0"/>
        </references>
      </pivotArea>
    </format>
    <format dxfId="351">
      <pivotArea dataOnly="0" labelOnly="1" grandCol="1" outline="0" fieldPosition="0"/>
    </format>
    <format dxfId="350">
      <pivotArea dataOnly="0" labelOnly="1" outline="0" fieldPosition="0">
        <references count="1">
          <reference field="6" count="0"/>
        </references>
      </pivotArea>
    </format>
    <format dxfId="349">
      <pivotArea dataOnly="0" labelOnly="1" grandCol="1" outline="0" fieldPosition="0"/>
    </format>
    <format dxfId="348">
      <pivotArea type="all" dataOnly="0" outline="0" fieldPosition="0"/>
    </format>
    <format dxfId="347">
      <pivotArea type="origin" dataOnly="0" labelOnly="1" outline="0" fieldPosition="0"/>
    </format>
    <format dxfId="346">
      <pivotArea field="6" type="button" dataOnly="0" labelOnly="1" outline="0" axis="axisCol" fieldPosition="0"/>
    </format>
    <format dxfId="345">
      <pivotArea type="topRight" dataOnly="0" labelOnly="1" outline="0" fieldPosition="0"/>
    </format>
    <format dxfId="344">
      <pivotArea field="0" type="button" dataOnly="0" labelOnly="1" outline="0" axis="axisRow" fieldPosition="0"/>
    </format>
    <format dxfId="343">
      <pivotArea field="1" type="button" dataOnly="0" labelOnly="1" outline="0" axis="axisRow" fieldPosition="1"/>
    </format>
    <format dxfId="342">
      <pivotArea dataOnly="0" labelOnly="1" outline="0" fieldPosition="0">
        <references count="1">
          <reference field="0" count="0"/>
        </references>
      </pivotArea>
    </format>
    <format dxfId="341">
      <pivotArea dataOnly="0" labelOnly="1" grandRow="1" outline="0" fieldPosition="0"/>
    </format>
    <format dxfId="340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339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338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337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336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335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334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333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332">
      <pivotArea dataOnly="0" labelOnly="1" outline="0" fieldPosition="0">
        <references count="1">
          <reference field="6" count="0"/>
        </references>
      </pivotArea>
    </format>
    <format dxfId="331">
      <pivotArea dataOnly="0" labelOnly="1" grandCol="1" outline="0" fieldPosition="0"/>
    </format>
    <format dxfId="330">
      <pivotArea dataOnly="0" labelOnly="1" outline="0" fieldPosition="0">
        <references count="1">
          <reference field="6" count="0"/>
        </references>
      </pivotArea>
    </format>
    <format dxfId="329">
      <pivotArea dataOnly="0" labelOnly="1" grandCol="1" outline="0" fieldPosition="0"/>
    </format>
    <format dxfId="328">
      <pivotArea type="all" dataOnly="0" outline="0" fieldPosition="0"/>
    </format>
    <format dxfId="327">
      <pivotArea type="origin" dataOnly="0" labelOnly="1" outline="0" fieldPosition="0"/>
    </format>
    <format dxfId="326">
      <pivotArea field="6" type="button" dataOnly="0" labelOnly="1" outline="0" axis="axisCol" fieldPosition="0"/>
    </format>
    <format dxfId="325">
      <pivotArea type="topRight" dataOnly="0" labelOnly="1" outline="0" fieldPosition="0"/>
    </format>
    <format dxfId="324">
      <pivotArea field="0" type="button" dataOnly="0" labelOnly="1" outline="0" axis="axisRow" fieldPosition="0"/>
    </format>
    <format dxfId="323">
      <pivotArea field="1" type="button" dataOnly="0" labelOnly="1" outline="0" axis="axisRow" fieldPosition="1"/>
    </format>
    <format dxfId="322">
      <pivotArea dataOnly="0" labelOnly="1" outline="0" fieldPosition="0">
        <references count="1">
          <reference field="0" count="0"/>
        </references>
      </pivotArea>
    </format>
    <format dxfId="321">
      <pivotArea dataOnly="0" labelOnly="1" grandRow="1" outline="0" fieldPosition="0"/>
    </format>
    <format dxfId="320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319">
      <pivotArea dataOnly="0" labelOnly="1" outline="0" fieldPosition="0">
        <references count="1">
          <reference field="6" count="0"/>
        </references>
      </pivotArea>
    </format>
    <format dxfId="318">
      <pivotArea dataOnly="0" labelOnly="1" grandCol="1" outline="0" fieldPosition="0"/>
    </format>
    <format dxfId="317">
      <pivotArea dataOnly="0" labelOnly="1" outline="0" fieldPosition="0">
        <references count="1">
          <reference field="6" count="0"/>
        </references>
      </pivotArea>
    </format>
    <format dxfId="316">
      <pivotArea dataOnly="0" labelOnly="1" grandCol="1" outline="0" fieldPosition="0"/>
    </format>
    <format dxfId="315">
      <pivotArea type="all" dataOnly="0" outline="0" fieldPosition="0"/>
    </format>
    <format dxfId="314">
      <pivotArea type="origin" dataOnly="0" labelOnly="1" outline="0" fieldPosition="0"/>
    </format>
    <format dxfId="313">
      <pivotArea field="6" type="button" dataOnly="0" labelOnly="1" outline="0" axis="axisCol" fieldPosition="0"/>
    </format>
    <format dxfId="312">
      <pivotArea type="topRight" dataOnly="0" labelOnly="1" outline="0" fieldPosition="0"/>
    </format>
    <format dxfId="311">
      <pivotArea field="0" type="button" dataOnly="0" labelOnly="1" outline="0" axis="axisRow" fieldPosition="0"/>
    </format>
    <format dxfId="310">
      <pivotArea field="1" type="button" dataOnly="0" labelOnly="1" outline="0" axis="axisRow" fieldPosition="1"/>
    </format>
    <format dxfId="309">
      <pivotArea dataOnly="0" labelOnly="1" outline="0" fieldPosition="0">
        <references count="1">
          <reference field="0" count="0"/>
        </references>
      </pivotArea>
    </format>
    <format dxfId="308">
      <pivotArea dataOnly="0" labelOnly="1" grandRow="1" outline="0" fieldPosition="0"/>
    </format>
    <format dxfId="307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306">
      <pivotArea dataOnly="0" labelOnly="1" outline="0" fieldPosition="0">
        <references count="1">
          <reference field="6" count="0"/>
        </references>
      </pivotArea>
    </format>
    <format dxfId="305">
      <pivotArea dataOnly="0" labelOnly="1" grandCol="1" outline="0" fieldPosition="0"/>
    </format>
    <format dxfId="304">
      <pivotArea dataOnly="0" labelOnly="1" outline="0" fieldPosition="0">
        <references count="1">
          <reference field="6" count="0"/>
        </references>
      </pivotArea>
    </format>
    <format dxfId="303">
      <pivotArea dataOnly="0" labelOnly="1" grandCol="1" outline="0" fieldPosition="0"/>
    </format>
    <format dxfId="302">
      <pivotArea type="all" dataOnly="0" outline="0" fieldPosition="0"/>
    </format>
    <format dxfId="301">
      <pivotArea type="origin" dataOnly="0" labelOnly="1" outline="0" fieldPosition="0"/>
    </format>
    <format dxfId="300">
      <pivotArea field="6" type="button" dataOnly="0" labelOnly="1" outline="0" axis="axisCol" fieldPosition="0"/>
    </format>
    <format dxfId="299">
      <pivotArea type="topRight" dataOnly="0" labelOnly="1" outline="0" fieldPosition="0"/>
    </format>
    <format dxfId="298">
      <pivotArea field="0" type="button" dataOnly="0" labelOnly="1" outline="0" axis="axisRow" fieldPosition="0"/>
    </format>
    <format dxfId="297">
      <pivotArea field="1" type="button" dataOnly="0" labelOnly="1" outline="0" axis="axisRow" fieldPosition="1"/>
    </format>
    <format dxfId="296">
      <pivotArea dataOnly="0" labelOnly="1" outline="0" fieldPosition="0">
        <references count="1">
          <reference field="0" count="0"/>
        </references>
      </pivotArea>
    </format>
    <format dxfId="295">
      <pivotArea dataOnly="0" labelOnly="1" grandRow="1" outline="0" fieldPosition="0"/>
    </format>
    <format dxfId="294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93">
      <pivotArea dataOnly="0" labelOnly="1" outline="0" fieldPosition="0">
        <references count="1">
          <reference field="6" count="0"/>
        </references>
      </pivotArea>
    </format>
    <format dxfId="292">
      <pivotArea dataOnly="0" labelOnly="1" grandCol="1" outline="0" fieldPosition="0"/>
    </format>
    <format dxfId="291">
      <pivotArea dataOnly="0" labelOnly="1" outline="0" fieldPosition="0">
        <references count="1">
          <reference field="6" count="0"/>
        </references>
      </pivotArea>
    </format>
    <format dxfId="290">
      <pivotArea dataOnly="0" labelOnly="1" grandCol="1" outline="0" fieldPosition="0"/>
    </format>
    <format dxfId="289">
      <pivotArea type="all" dataOnly="0" outline="0" fieldPosition="0"/>
    </format>
    <format dxfId="288">
      <pivotArea type="origin" dataOnly="0" labelOnly="1" outline="0" fieldPosition="0"/>
    </format>
    <format dxfId="287">
      <pivotArea field="6" type="button" dataOnly="0" labelOnly="1" outline="0" axis="axisCol" fieldPosition="0"/>
    </format>
    <format dxfId="286">
      <pivotArea type="topRight" dataOnly="0" labelOnly="1" outline="0" fieldPosition="0"/>
    </format>
    <format dxfId="285">
      <pivotArea field="0" type="button" dataOnly="0" labelOnly="1" outline="0" axis="axisRow" fieldPosition="0"/>
    </format>
    <format dxfId="284">
      <pivotArea field="1" type="button" dataOnly="0" labelOnly="1" outline="0" axis="axisRow" fieldPosition="1"/>
    </format>
    <format dxfId="283">
      <pivotArea dataOnly="0" labelOnly="1" outline="0" fieldPosition="0">
        <references count="1">
          <reference field="0" count="0"/>
        </references>
      </pivotArea>
    </format>
    <format dxfId="282">
      <pivotArea dataOnly="0" labelOnly="1" grandRow="1" outline="0" fieldPosition="0"/>
    </format>
    <format dxfId="281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280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279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278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277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276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275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274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273">
      <pivotArea dataOnly="0" labelOnly="1" outline="0" fieldPosition="0">
        <references count="1">
          <reference field="6" count="0"/>
        </references>
      </pivotArea>
    </format>
    <format dxfId="272">
      <pivotArea dataOnly="0" labelOnly="1" grandCol="1" outline="0" fieldPosition="0"/>
    </format>
    <format dxfId="271">
      <pivotArea dataOnly="0" labelOnly="1" outline="0" fieldPosition="0">
        <references count="1">
          <reference field="6" count="0"/>
        </references>
      </pivotArea>
    </format>
    <format dxfId="270">
      <pivotArea dataOnly="0" labelOnly="1" grandCol="1" outline="0" fieldPosition="0"/>
    </format>
    <format dxfId="269">
      <pivotArea type="all" dataOnly="0" outline="0" fieldPosition="0"/>
    </format>
    <format dxfId="268">
      <pivotArea type="origin" dataOnly="0" labelOnly="1" outline="0" fieldPosition="0"/>
    </format>
    <format dxfId="267">
      <pivotArea field="6" type="button" dataOnly="0" labelOnly="1" outline="0" axis="axisCol" fieldPosition="0"/>
    </format>
    <format dxfId="266">
      <pivotArea type="topRight" dataOnly="0" labelOnly="1" outline="0" fieldPosition="0"/>
    </format>
    <format dxfId="265">
      <pivotArea field="0" type="button" dataOnly="0" labelOnly="1" outline="0" axis="axisRow" fieldPosition="0"/>
    </format>
    <format dxfId="264">
      <pivotArea field="1" type="button" dataOnly="0" labelOnly="1" outline="0" axis="axisRow" fieldPosition="1"/>
    </format>
    <format dxfId="263">
      <pivotArea dataOnly="0" labelOnly="1" outline="0" fieldPosition="0">
        <references count="1">
          <reference field="0" count="0"/>
        </references>
      </pivotArea>
    </format>
    <format dxfId="262">
      <pivotArea dataOnly="0" labelOnly="1" grandRow="1" outline="0" fieldPosition="0"/>
    </format>
    <format dxfId="261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60">
      <pivotArea dataOnly="0" labelOnly="1" outline="0" fieldPosition="0">
        <references count="1">
          <reference field="6" count="0"/>
        </references>
      </pivotArea>
    </format>
    <format dxfId="259">
      <pivotArea dataOnly="0" labelOnly="1" grandCol="1" outline="0" fieldPosition="0"/>
    </format>
    <format dxfId="258">
      <pivotArea dataOnly="0" labelOnly="1" outline="0" fieldPosition="0">
        <references count="1">
          <reference field="6" count="0"/>
        </references>
      </pivotArea>
    </format>
    <format dxfId="257">
      <pivotArea dataOnly="0" labelOnly="1" grandCol="1" outline="0" fieldPosition="0"/>
    </format>
    <format dxfId="256">
      <pivotArea type="all" dataOnly="0" outline="0" fieldPosition="0"/>
    </format>
    <format dxfId="255">
      <pivotArea type="origin" dataOnly="0" labelOnly="1" outline="0" fieldPosition="0"/>
    </format>
    <format dxfId="254">
      <pivotArea field="6" type="button" dataOnly="0" labelOnly="1" outline="0" axis="axisCol" fieldPosition="0"/>
    </format>
    <format dxfId="253">
      <pivotArea type="topRight" dataOnly="0" labelOnly="1" outline="0" fieldPosition="0"/>
    </format>
    <format dxfId="252">
      <pivotArea field="0" type="button" dataOnly="0" labelOnly="1" outline="0" axis="axisRow" fieldPosition="0"/>
    </format>
    <format dxfId="251">
      <pivotArea field="1" type="button" dataOnly="0" labelOnly="1" outline="0" axis="axisRow" fieldPosition="1"/>
    </format>
    <format dxfId="250">
      <pivotArea dataOnly="0" labelOnly="1" outline="0" fieldPosition="0">
        <references count="1">
          <reference field="0" count="0"/>
        </references>
      </pivotArea>
    </format>
    <format dxfId="249">
      <pivotArea dataOnly="0" labelOnly="1" grandRow="1" outline="0" fieldPosition="0"/>
    </format>
    <format dxfId="248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47">
      <pivotArea dataOnly="0" labelOnly="1" outline="0" fieldPosition="0">
        <references count="1">
          <reference field="6" count="0"/>
        </references>
      </pivotArea>
    </format>
    <format dxfId="246">
      <pivotArea dataOnly="0" labelOnly="1" grandCol="1" outline="0" fieldPosition="0"/>
    </format>
    <format dxfId="245">
      <pivotArea dataOnly="0" labelOnly="1" outline="0" fieldPosition="0">
        <references count="1">
          <reference field="6" count="0"/>
        </references>
      </pivotArea>
    </format>
    <format dxfId="244">
      <pivotArea dataOnly="0" labelOnly="1" grandCol="1" outline="0" fieldPosition="0"/>
    </format>
    <format dxfId="243">
      <pivotArea type="all" dataOnly="0" outline="0" fieldPosition="0"/>
    </format>
    <format dxfId="242">
      <pivotArea type="origin" dataOnly="0" labelOnly="1" outline="0" fieldPosition="0"/>
    </format>
    <format dxfId="241">
      <pivotArea field="6" type="button" dataOnly="0" labelOnly="1" outline="0" axis="axisCol" fieldPosition="0"/>
    </format>
    <format dxfId="240">
      <pivotArea type="topRight" dataOnly="0" labelOnly="1" outline="0" fieldPosition="0"/>
    </format>
    <format dxfId="239">
      <pivotArea field="0" type="button" dataOnly="0" labelOnly="1" outline="0" axis="axisRow" fieldPosition="0"/>
    </format>
    <format dxfId="238">
      <pivotArea field="1" type="button" dataOnly="0" labelOnly="1" outline="0" axis="axisRow" fieldPosition="1"/>
    </format>
    <format dxfId="237">
      <pivotArea dataOnly="0" labelOnly="1" outline="0" fieldPosition="0">
        <references count="1">
          <reference field="0" count="0"/>
        </references>
      </pivotArea>
    </format>
    <format dxfId="236">
      <pivotArea dataOnly="0" labelOnly="1" grandRow="1" outline="0" fieldPosition="0"/>
    </format>
    <format dxfId="235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34">
      <pivotArea dataOnly="0" labelOnly="1" outline="0" fieldPosition="0">
        <references count="1">
          <reference field="6" count="0"/>
        </references>
      </pivotArea>
    </format>
    <format dxfId="233">
      <pivotArea dataOnly="0" labelOnly="1" grandCol="1" outline="0" fieldPosition="0"/>
    </format>
    <format dxfId="232">
      <pivotArea dataOnly="0" labelOnly="1" outline="0" fieldPosition="0">
        <references count="1">
          <reference field="6" count="0"/>
        </references>
      </pivotArea>
    </format>
    <format dxfId="231">
      <pivotArea dataOnly="0" labelOnly="1" grandCol="1" outline="0" fieldPosition="0"/>
    </format>
    <format dxfId="230">
      <pivotArea type="all" dataOnly="0" outline="0" fieldPosition="0"/>
    </format>
    <format dxfId="229">
      <pivotArea type="origin" dataOnly="0" labelOnly="1" outline="0" fieldPosition="0"/>
    </format>
    <format dxfId="228">
      <pivotArea field="6" type="button" dataOnly="0" labelOnly="1" outline="0" axis="axisCol" fieldPosition="0"/>
    </format>
    <format dxfId="227">
      <pivotArea type="topRight" dataOnly="0" labelOnly="1" outline="0" fieldPosition="0"/>
    </format>
    <format dxfId="226">
      <pivotArea field="0" type="button" dataOnly="0" labelOnly="1" outline="0" axis="axisRow" fieldPosition="0"/>
    </format>
    <format dxfId="225">
      <pivotArea field="1" type="button" dataOnly="0" labelOnly="1" outline="0" axis="axisRow" fieldPosition="1"/>
    </format>
    <format dxfId="224">
      <pivotArea dataOnly="0" labelOnly="1" outline="0" fieldPosition="0">
        <references count="1">
          <reference field="0" count="0"/>
        </references>
      </pivotArea>
    </format>
    <format dxfId="223">
      <pivotArea dataOnly="0" labelOnly="1" grandRow="1" outline="0" fieldPosition="0"/>
    </format>
    <format dxfId="222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21">
      <pivotArea dataOnly="0" labelOnly="1" outline="0" fieldPosition="0">
        <references count="1">
          <reference field="6" count="0"/>
        </references>
      </pivotArea>
    </format>
    <format dxfId="220">
      <pivotArea dataOnly="0" labelOnly="1" grandCol="1" outline="0" fieldPosition="0"/>
    </format>
    <format dxfId="219">
      <pivotArea dataOnly="0" labelOnly="1" outline="0" fieldPosition="0">
        <references count="1">
          <reference field="6" count="0"/>
        </references>
      </pivotArea>
    </format>
    <format dxfId="218">
      <pivotArea dataOnly="0" labelOnly="1" grandCol="1" outline="0" fieldPosition="0"/>
    </format>
    <format dxfId="217">
      <pivotArea type="all" dataOnly="0" outline="0" fieldPosition="0"/>
    </format>
    <format dxfId="216">
      <pivotArea type="origin" dataOnly="0" labelOnly="1" outline="0" fieldPosition="0"/>
    </format>
    <format dxfId="215">
      <pivotArea field="6" type="button" dataOnly="0" labelOnly="1" outline="0" axis="axisCol" fieldPosition="0"/>
    </format>
    <format dxfId="214">
      <pivotArea type="topRight" dataOnly="0" labelOnly="1" outline="0" fieldPosition="0"/>
    </format>
    <format dxfId="213">
      <pivotArea field="0" type="button" dataOnly="0" labelOnly="1" outline="0" axis="axisRow" fieldPosition="0"/>
    </format>
    <format dxfId="212">
      <pivotArea field="1" type="button" dataOnly="0" labelOnly="1" outline="0" axis="axisRow" fieldPosition="1"/>
    </format>
    <format dxfId="211">
      <pivotArea dataOnly="0" labelOnly="1" outline="0" fieldPosition="0">
        <references count="1">
          <reference field="0" count="0"/>
        </references>
      </pivotArea>
    </format>
    <format dxfId="210">
      <pivotArea dataOnly="0" labelOnly="1" grandRow="1" outline="0" fieldPosition="0"/>
    </format>
    <format dxfId="20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08">
      <pivotArea dataOnly="0" labelOnly="1" outline="0" fieldPosition="0">
        <references count="1">
          <reference field="6" count="0"/>
        </references>
      </pivotArea>
    </format>
    <format dxfId="207">
      <pivotArea dataOnly="0" labelOnly="1" grandCol="1" outline="0" fieldPosition="0"/>
    </format>
    <format dxfId="206">
      <pivotArea dataOnly="0" labelOnly="1" outline="0" fieldPosition="0">
        <references count="1">
          <reference field="6" count="0"/>
        </references>
      </pivotArea>
    </format>
    <format dxfId="205">
      <pivotArea dataOnly="0" labelOnly="1" grandCol="1" outline="0" fieldPosition="0"/>
    </format>
    <format dxfId="204">
      <pivotArea type="all" dataOnly="0" outline="0" fieldPosition="0"/>
    </format>
    <format dxfId="203">
      <pivotArea type="origin" dataOnly="0" labelOnly="1" outline="0" fieldPosition="0"/>
    </format>
    <format dxfId="202">
      <pivotArea field="6" type="button" dataOnly="0" labelOnly="1" outline="0" axis="axisCol" fieldPosition="0"/>
    </format>
    <format dxfId="201">
      <pivotArea type="topRight" dataOnly="0" labelOnly="1" outline="0" fieldPosition="0"/>
    </format>
    <format dxfId="200">
      <pivotArea field="0" type="button" dataOnly="0" labelOnly="1" outline="0" axis="axisRow" fieldPosition="0"/>
    </format>
    <format dxfId="199">
      <pivotArea field="1" type="button" dataOnly="0" labelOnly="1" outline="0" axis="axisRow" fieldPosition="1"/>
    </format>
    <format dxfId="198">
      <pivotArea dataOnly="0" labelOnly="1" outline="0" fieldPosition="0">
        <references count="1">
          <reference field="0" count="0"/>
        </references>
      </pivotArea>
    </format>
    <format dxfId="197">
      <pivotArea dataOnly="0" labelOnly="1" grandRow="1" outline="0" fieldPosition="0"/>
    </format>
    <format dxfId="196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195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194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193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192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191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190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189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188">
      <pivotArea dataOnly="0" labelOnly="1" outline="0" fieldPosition="0">
        <references count="1">
          <reference field="6" count="0"/>
        </references>
      </pivotArea>
    </format>
    <format dxfId="187">
      <pivotArea dataOnly="0" labelOnly="1" grandCol="1" outline="0" fieldPosition="0"/>
    </format>
    <format dxfId="186">
      <pivotArea dataOnly="0" labelOnly="1" outline="0" fieldPosition="0">
        <references count="1">
          <reference field="6" count="0"/>
        </references>
      </pivotArea>
    </format>
    <format dxfId="185">
      <pivotArea dataOnly="0" labelOnly="1" grandCol="1" outline="0" fieldPosition="0"/>
    </format>
    <format dxfId="184">
      <pivotArea outline="0" collapsedLevelsAreSubtotals="1" fieldPosition="0"/>
    </format>
    <format dxfId="183">
      <pivotArea type="all" dataOnly="0" outline="0" fieldPosition="0"/>
    </format>
    <format dxfId="182">
      <pivotArea outline="0" collapsedLevelsAreSubtotals="1" fieldPosition="0"/>
    </format>
    <format dxfId="181">
      <pivotArea type="origin" dataOnly="0" labelOnly="1" outline="0" fieldPosition="0"/>
    </format>
    <format dxfId="180">
      <pivotArea field="6" type="button" dataOnly="0" labelOnly="1" outline="0" axis="axisCol" fieldPosition="0"/>
    </format>
    <format dxfId="179">
      <pivotArea type="topRight" dataOnly="0" labelOnly="1" outline="0" fieldPosition="0"/>
    </format>
    <format dxfId="178">
      <pivotArea field="0" type="button" dataOnly="0" labelOnly="1" outline="0" axis="axisRow" fieldPosition="0"/>
    </format>
    <format dxfId="177">
      <pivotArea field="1" type="button" dataOnly="0" labelOnly="1" outline="0" axis="axisRow" fieldPosition="1"/>
    </format>
    <format dxfId="176">
      <pivotArea dataOnly="0" labelOnly="1" outline="0" fieldPosition="0">
        <references count="1">
          <reference field="0" count="0"/>
        </references>
      </pivotArea>
    </format>
    <format dxfId="175">
      <pivotArea dataOnly="0" labelOnly="1" grandRow="1" outline="0" fieldPosition="0"/>
    </format>
    <format dxfId="174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73">
      <pivotArea dataOnly="0" labelOnly="1" outline="0" fieldPosition="0">
        <references count="1">
          <reference field="6" count="0"/>
        </references>
      </pivotArea>
    </format>
    <format dxfId="172">
      <pivotArea dataOnly="0" labelOnly="1" grandCol="1" outline="0" fieldPosition="0"/>
    </format>
    <format dxfId="171">
      <pivotArea outline="0" collapsedLevelsAreSubtotals="1" fieldPosition="0"/>
    </format>
    <format dxfId="170">
      <pivotArea outline="0" collapsedLevelsAreSubtotals="1" fieldPosition="0"/>
    </format>
    <format dxfId="169">
      <pivotArea type="all" dataOnly="0" outline="0" fieldPosition="0"/>
    </format>
    <format dxfId="168">
      <pivotArea outline="0" collapsedLevelsAreSubtotals="1" fieldPosition="0"/>
    </format>
    <format dxfId="167">
      <pivotArea type="origin" dataOnly="0" labelOnly="1" outline="0" fieldPosition="0"/>
    </format>
    <format dxfId="166">
      <pivotArea field="6" type="button" dataOnly="0" labelOnly="1" outline="0" axis="axisCol" fieldPosition="0"/>
    </format>
    <format dxfId="165">
      <pivotArea type="topRight" dataOnly="0" labelOnly="1" outline="0" fieldPosition="0"/>
    </format>
    <format dxfId="164">
      <pivotArea field="0" type="button" dataOnly="0" labelOnly="1" outline="0" axis="axisRow" fieldPosition="0"/>
    </format>
    <format dxfId="163">
      <pivotArea field="1" type="button" dataOnly="0" labelOnly="1" outline="0" axis="axisRow" fieldPosition="1"/>
    </format>
    <format dxfId="162">
      <pivotArea dataOnly="0" labelOnly="1" outline="0" fieldPosition="0">
        <references count="1">
          <reference field="0" count="0"/>
        </references>
      </pivotArea>
    </format>
    <format dxfId="161">
      <pivotArea dataOnly="0" labelOnly="1" grandRow="1" outline="0" fieldPosition="0"/>
    </format>
    <format dxfId="160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59">
      <pivotArea dataOnly="0" labelOnly="1" outline="0" fieldPosition="0">
        <references count="1">
          <reference field="6" count="0"/>
        </references>
      </pivotArea>
    </format>
    <format dxfId="158">
      <pivotArea dataOnly="0" labelOnly="1" grandCol="1" outline="0" fieldPosition="0"/>
    </format>
    <format dxfId="157">
      <pivotArea outline="0" collapsedLevelsAreSubtotals="1" fieldPosition="0"/>
    </format>
    <format dxfId="156">
      <pivotArea type="all" dataOnly="0" outline="0" fieldPosition="0"/>
    </format>
    <format dxfId="155">
      <pivotArea outline="0" collapsedLevelsAreSubtotals="1" fieldPosition="0"/>
    </format>
    <format dxfId="154">
      <pivotArea type="origin" dataOnly="0" labelOnly="1" outline="0" fieldPosition="0"/>
    </format>
    <format dxfId="153">
      <pivotArea field="6" type="button" dataOnly="0" labelOnly="1" outline="0" axis="axisCol" fieldPosition="0"/>
    </format>
    <format dxfId="152">
      <pivotArea type="topRight" dataOnly="0" labelOnly="1" outline="0" fieldPosition="0"/>
    </format>
    <format dxfId="151">
      <pivotArea field="0" type="button" dataOnly="0" labelOnly="1" outline="0" axis="axisRow" fieldPosition="0"/>
    </format>
    <format dxfId="150">
      <pivotArea field="1" type="button" dataOnly="0" labelOnly="1" outline="0" axis="axisRow" fieldPosition="1"/>
    </format>
    <format dxfId="149">
      <pivotArea dataOnly="0" labelOnly="1" outline="0" fieldPosition="0">
        <references count="1">
          <reference field="0" count="0"/>
        </references>
      </pivotArea>
    </format>
    <format dxfId="148">
      <pivotArea dataOnly="0" labelOnly="1" grandRow="1" outline="0" fieldPosition="0"/>
    </format>
    <format dxfId="147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146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145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144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143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142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141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140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139">
      <pivotArea dataOnly="0" labelOnly="1" outline="0" fieldPosition="0">
        <references count="1">
          <reference field="6" count="0"/>
        </references>
      </pivotArea>
    </format>
    <format dxfId="138">
      <pivotArea dataOnly="0" labelOnly="1" grandCol="1" outline="0" fieldPosition="0"/>
    </format>
    <format dxfId="137">
      <pivotArea outline="0" collapsedLevelsAreSubtotals="1" fieldPosition="0"/>
    </format>
    <format dxfId="136">
      <pivotArea type="all" dataOnly="0" outline="0" fieldPosition="0"/>
    </format>
    <format dxfId="135">
      <pivotArea outline="0" collapsedLevelsAreSubtotals="1" fieldPosition="0"/>
    </format>
    <format dxfId="134">
      <pivotArea type="origin" dataOnly="0" labelOnly="1" outline="0" fieldPosition="0"/>
    </format>
    <format dxfId="133">
      <pivotArea field="6" type="button" dataOnly="0" labelOnly="1" outline="0" axis="axisCol" fieldPosition="0"/>
    </format>
    <format dxfId="132">
      <pivotArea type="topRight" dataOnly="0" labelOnly="1" outline="0" fieldPosition="0"/>
    </format>
    <format dxfId="131">
      <pivotArea field="0" type="button" dataOnly="0" labelOnly="1" outline="0" axis="axisRow" fieldPosition="0"/>
    </format>
    <format dxfId="130">
      <pivotArea field="1" type="button" dataOnly="0" labelOnly="1" outline="0" axis="axisRow" fieldPosition="1"/>
    </format>
    <format dxfId="129">
      <pivotArea dataOnly="0" labelOnly="1" outline="0" fieldPosition="0">
        <references count="1">
          <reference field="0" count="0"/>
        </references>
      </pivotArea>
    </format>
    <format dxfId="128">
      <pivotArea dataOnly="0" labelOnly="1" grandRow="1" outline="0" fieldPosition="0"/>
    </format>
    <format dxfId="127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26">
      <pivotArea dataOnly="0" labelOnly="1" outline="0" fieldPosition="0">
        <references count="1">
          <reference field="6" count="0"/>
        </references>
      </pivotArea>
    </format>
    <format dxfId="125">
      <pivotArea dataOnly="0" labelOnly="1" grandCol="1" outline="0" fieldPosition="0"/>
    </format>
    <format dxfId="124">
      <pivotArea outline="0" collapsedLevelsAreSubtotals="1" fieldPosition="0"/>
    </format>
    <format dxfId="123">
      <pivotArea outline="0" collapsedLevelsAreSubtotals="1" fieldPosition="0"/>
    </format>
    <format dxfId="122">
      <pivotArea type="all" dataOnly="0" outline="0" fieldPosition="0"/>
    </format>
    <format dxfId="121">
      <pivotArea outline="0" collapsedLevelsAreSubtotals="1" fieldPosition="0"/>
    </format>
    <format dxfId="120">
      <pivotArea type="origin" dataOnly="0" labelOnly="1" outline="0" fieldPosition="0"/>
    </format>
    <format dxfId="119">
      <pivotArea field="6" type="button" dataOnly="0" labelOnly="1" outline="0" axis="axisCol" fieldPosition="0"/>
    </format>
    <format dxfId="118">
      <pivotArea type="topRight" dataOnly="0" labelOnly="1" outline="0" fieldPosition="0"/>
    </format>
    <format dxfId="117">
      <pivotArea field="0" type="button" dataOnly="0" labelOnly="1" outline="0" axis="axisRow" fieldPosition="0"/>
    </format>
    <format dxfId="116">
      <pivotArea field="1" type="button" dataOnly="0" labelOnly="1" outline="0" axis="axisRow" fieldPosition="1"/>
    </format>
    <format dxfId="115">
      <pivotArea dataOnly="0" labelOnly="1" outline="0" fieldPosition="0">
        <references count="1">
          <reference field="0" count="0"/>
        </references>
      </pivotArea>
    </format>
    <format dxfId="114">
      <pivotArea dataOnly="0" labelOnly="1" grandRow="1" outline="0" fieldPosition="0"/>
    </format>
    <format dxfId="113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112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111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110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109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108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107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106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105">
      <pivotArea dataOnly="0" labelOnly="1" outline="0" fieldPosition="0">
        <references count="1">
          <reference field="6" count="0"/>
        </references>
      </pivotArea>
    </format>
    <format dxfId="104">
      <pivotArea dataOnly="0" labelOnly="1" grandCol="1" outline="0" fieldPosition="0"/>
    </format>
    <format dxfId="103">
      <pivotArea outline="0" collapsedLevelsAreSubtotals="1" fieldPosition="0"/>
    </format>
    <format dxfId="102">
      <pivotArea type="all" dataOnly="0" outline="0" fieldPosition="0"/>
    </format>
    <format dxfId="101">
      <pivotArea outline="0" collapsedLevelsAreSubtotals="1" fieldPosition="0"/>
    </format>
    <format dxfId="100">
      <pivotArea type="origin" dataOnly="0" labelOnly="1" outline="0" fieldPosition="0"/>
    </format>
    <format dxfId="99">
      <pivotArea field="6" type="button" dataOnly="0" labelOnly="1" outline="0" axis="axisCol" fieldPosition="0"/>
    </format>
    <format dxfId="98">
      <pivotArea type="topRight" dataOnly="0" labelOnly="1" outline="0" fieldPosition="0"/>
    </format>
    <format dxfId="97">
      <pivotArea field="0" type="button" dataOnly="0" labelOnly="1" outline="0" axis="axisRow" fieldPosition="0"/>
    </format>
    <format dxfId="96">
      <pivotArea field="1" type="button" dataOnly="0" labelOnly="1" outline="0" axis="axisRow" fieldPosition="1"/>
    </format>
    <format dxfId="95">
      <pivotArea dataOnly="0" labelOnly="1" outline="0" fieldPosition="0">
        <references count="1">
          <reference field="0" count="0"/>
        </references>
      </pivotArea>
    </format>
    <format dxfId="94">
      <pivotArea dataOnly="0" labelOnly="1" grandRow="1" outline="0" fieldPosition="0"/>
    </format>
    <format dxfId="93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92">
      <pivotArea dataOnly="0" labelOnly="1" outline="0" fieldPosition="0">
        <references count="1">
          <reference field="6" count="0"/>
        </references>
      </pivotArea>
    </format>
    <format dxfId="91">
      <pivotArea dataOnly="0" labelOnly="1" grandCol="1" outline="0" fieldPosition="0"/>
    </format>
    <format dxfId="90">
      <pivotArea outline="0" collapsedLevelsAreSubtotals="1" fieldPosition="0"/>
    </format>
    <format dxfId="89">
      <pivotArea outline="0" collapsedLevelsAreSubtotals="1" fieldPosition="0"/>
    </format>
    <format dxfId="88">
      <pivotArea type="all" dataOnly="0" outline="0" fieldPosition="0"/>
    </format>
    <format dxfId="87">
      <pivotArea outline="0" collapsedLevelsAreSubtotals="1" fieldPosition="0"/>
    </format>
    <format dxfId="86">
      <pivotArea type="origin" dataOnly="0" labelOnly="1" outline="0" fieldPosition="0"/>
    </format>
    <format dxfId="85">
      <pivotArea field="6" type="button" dataOnly="0" labelOnly="1" outline="0" axis="axisCol" fieldPosition="0"/>
    </format>
    <format dxfId="84">
      <pivotArea type="topRight" dataOnly="0" labelOnly="1" outline="0" fieldPosition="0"/>
    </format>
    <format dxfId="83">
      <pivotArea field="0" type="button" dataOnly="0" labelOnly="1" outline="0" axis="axisRow" fieldPosition="0"/>
    </format>
    <format dxfId="82">
      <pivotArea field="1" type="button" dataOnly="0" labelOnly="1" outline="0" axis="axisRow" fieldPosition="1"/>
    </format>
    <format dxfId="81">
      <pivotArea dataOnly="0" labelOnly="1" outline="0" fieldPosition="0">
        <references count="1">
          <reference field="0" count="0"/>
        </references>
      </pivotArea>
    </format>
    <format dxfId="80">
      <pivotArea dataOnly="0" labelOnly="1" grandRow="1" outline="0" fieldPosition="0"/>
    </format>
    <format dxfId="79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78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77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76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75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74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73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72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71">
      <pivotArea dataOnly="0" labelOnly="1" outline="0" fieldPosition="0">
        <references count="1">
          <reference field="6" count="0"/>
        </references>
      </pivotArea>
    </format>
    <format dxfId="70">
      <pivotArea dataOnly="0" labelOnly="1" grandCol="1" outline="0" fieldPosition="0"/>
    </format>
    <format dxfId="69">
      <pivotArea outline="0" collapsedLevelsAreSubtotals="1" fieldPosition="0"/>
    </format>
    <format dxfId="68">
      <pivotArea type="all" dataOnly="0" outline="0" fieldPosition="0"/>
    </format>
    <format dxfId="67">
      <pivotArea outline="0" collapsedLevelsAreSubtotals="1" fieldPosition="0"/>
    </format>
    <format dxfId="66">
      <pivotArea type="origin" dataOnly="0" labelOnly="1" outline="0" fieldPosition="0"/>
    </format>
    <format dxfId="65">
      <pivotArea field="6" type="button" dataOnly="0" labelOnly="1" outline="0" axis="axisCol" fieldPosition="0"/>
    </format>
    <format dxfId="64">
      <pivotArea type="topRight" dataOnly="0" labelOnly="1" outline="0" fieldPosition="0"/>
    </format>
    <format dxfId="63">
      <pivotArea field="0" type="button" dataOnly="0" labelOnly="1" outline="0" axis="axisRow" fieldPosition="0"/>
    </format>
    <format dxfId="62">
      <pivotArea field="1" type="button" dataOnly="0" labelOnly="1" outline="0" axis="axisRow" fieldPosition="1"/>
    </format>
    <format dxfId="61">
      <pivotArea dataOnly="0" labelOnly="1" outline="0" fieldPosition="0">
        <references count="1">
          <reference field="0" count="0"/>
        </references>
      </pivotArea>
    </format>
    <format dxfId="60">
      <pivotArea dataOnly="0" labelOnly="1" grandRow="1" outline="0" fieldPosition="0"/>
    </format>
    <format dxfId="5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8">
      <pivotArea dataOnly="0" labelOnly="1" outline="0" fieldPosition="0">
        <references count="1">
          <reference field="6" count="0"/>
        </references>
      </pivotArea>
    </format>
    <format dxfId="57">
      <pivotArea dataOnly="0" labelOnly="1" grandCol="1" outline="0" fieldPosition="0"/>
    </format>
    <format dxfId="56">
      <pivotArea outline="0" collapsedLevelsAreSubtotals="1" fieldPosition="0"/>
    </format>
    <format dxfId="55">
      <pivotArea outline="0" collapsedLevelsAreSubtotals="1" fieldPosition="0"/>
    </format>
    <format dxfId="54">
      <pivotArea type="all" dataOnly="0" outline="0" fieldPosition="0"/>
    </format>
    <format dxfId="53">
      <pivotArea outline="0" collapsedLevelsAreSubtotals="1" fieldPosition="0"/>
    </format>
    <format dxfId="52">
      <pivotArea type="origin" dataOnly="0" labelOnly="1" outline="0" fieldPosition="0"/>
    </format>
    <format dxfId="51">
      <pivotArea field="6" type="button" dataOnly="0" labelOnly="1" outline="0" axis="axisCol" fieldPosition="0"/>
    </format>
    <format dxfId="50">
      <pivotArea type="topRight" dataOnly="0" labelOnly="1" outline="0" fieldPosition="0"/>
    </format>
    <format dxfId="49">
      <pivotArea field="0" type="button" dataOnly="0" labelOnly="1" outline="0" axis="axisRow" fieldPosition="0"/>
    </format>
    <format dxfId="48">
      <pivotArea field="1" type="button" dataOnly="0" labelOnly="1" outline="0" axis="axisRow" fieldPosition="1"/>
    </format>
    <format dxfId="47">
      <pivotArea dataOnly="0" labelOnly="1" outline="0" fieldPosition="0">
        <references count="1">
          <reference field="0" count="0"/>
        </references>
      </pivotArea>
    </format>
    <format dxfId="46">
      <pivotArea dataOnly="0" labelOnly="1" grandRow="1" outline="0" fieldPosition="0"/>
    </format>
    <format dxfId="45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44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43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42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41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40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39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38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37">
      <pivotArea dataOnly="0" labelOnly="1" outline="0" fieldPosition="0">
        <references count="1">
          <reference field="6" count="0"/>
        </references>
      </pivotArea>
    </format>
    <format dxfId="36">
      <pivotArea dataOnly="0" labelOnly="1" grandCol="1" outline="0" fieldPosition="0"/>
    </format>
    <format dxfId="35">
      <pivotArea outline="0" collapsedLevelsAreSubtotals="1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6" xr16:uid="{83CFA7FE-FE32-49BB-AA1C-02605B93DC41}" autoFormatId="16" applyNumberFormats="0" applyBorderFormats="0" applyFontFormats="0" applyPatternFormats="0" applyAlignmentFormats="0" applyWidthHeightFormats="0">
  <queryTableRefresh nextId="3">
    <queryTableFields count="1">
      <queryTableField id="2" name="Salariés présents" tableColumnId="1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A76ED5C8-8FEB-4E53-A5B0-E8823F852A83}" sourceName="Mois">
  <pivotTables>
    <pivotTable tabId="9" name="TCC_Recap_Annuel"/>
  </pivotTables>
  <data>
    <tabular pivotCacheId="2095622279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 nd="1"/>
        <i x="0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énom" xr10:uid="{0B917469-A84B-4C03-A459-F60FD81725A2}" sourceName="Nom Prénom">
  <pivotTables>
    <pivotTable tabId="12" name="Tableau croisé dynamique1"/>
  </pivotTables>
  <data>
    <tabular pivotCacheId="2095622279">
      <items count="8">
        <i x="1" s="1"/>
        <i x="3" s="1"/>
        <i x="2" s="1"/>
        <i x="4" s="1"/>
        <i x="0" s="1"/>
        <i x="5" s="1"/>
        <i x="7" s="1"/>
        <i x="6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163987B7-1EAB-414B-9468-4AF9E5FFFAAD}" cache="Segment_Mois" caption="Mois" columnCount="3" style="SlicerStyleLight3" rowHeight="2730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Prénom" xr10:uid="{AEFE38F6-AD2E-417E-B88C-9733604333A5}" cache="Segment_Nom_Prénom" caption="Nom Prénom" rowHeight="273050"/>
</slicer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CB954F2-CEF5-4F14-878A-E31E1B1B23E8}" name="TAbsences" displayName="TAbsences" ref="B2:F19" totalsRowShown="0">
  <autoFilter ref="B2:F19" xr:uid="{1E0B7E1C-3DFD-4623-AA6E-E730D0310054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205BE90-9549-4EF2-873C-19CEB4E34141}" name="Nom Prénom"/>
    <tableColumn id="2" xr3:uid="{D55AB5C0-50B6-431B-8B06-DE3F6E89CB6D}" name="Type"/>
    <tableColumn id="3" xr3:uid="{7B91CD66-41CC-4029-8D4C-1085EBE45820}" name="Date début" dataDxfId="813"/>
    <tableColumn id="4" xr3:uid="{849A2D28-5FE2-4ECB-8A4F-7683F4A97471}" name="Date de fin" dataDxfId="812"/>
    <tableColumn id="6" xr3:uid="{A4ABC70C-86B1-41B4-8468-0D1BFDCCC6FD}" name="Symbole" dataDxfId="811">
      <calculatedColumnFormula>IFERROR(VLOOKUP(TAbsences[[#This Row],[Type]],TType_Absence[],2,0),"")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D25170-92EA-476E-8DF5-B5B39BF65DAF}" name="TMois" displayName="TMois" ref="B2:B14" totalsRowShown="0" headerRowDxfId="34" dataDxfId="33">
  <autoFilter ref="B2:B14" xr:uid="{F156D18E-E12F-4463-8DBF-81494BA49533}">
    <filterColumn colId="0" hiddenButton="1"/>
  </autoFilter>
  <tableColumns count="1">
    <tableColumn id="1" xr3:uid="{E269AEE9-BB16-4EE8-80B5-5C9365FAFC15}" name="Mois" dataDxfId="3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0D91E7-E559-44B0-B1F4-091C01038B13}" name="TJours_fériés" displayName="TJours_fériés" ref="D3:E16" totalsRowShown="0">
  <autoFilter ref="D3:E16" xr:uid="{FF311542-9267-4335-985D-EF7B5C810C9E}">
    <filterColumn colId="0" hiddenButton="1"/>
    <filterColumn colId="1" hiddenButton="1"/>
  </autoFilter>
  <tableColumns count="2">
    <tableColumn id="1" xr3:uid="{4B3ED1B7-8586-485E-8C13-CCEA6C9B4259}" name="Jour férié"/>
    <tableColumn id="3" xr3:uid="{5F610EED-55D0-410F-B76C-F7FB3FF2D23E}" name="Dates" dataDxfId="31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ADC7F1-995E-426F-AEF7-4868495BB4CE}" name="TSalarie" displayName="TSalarie" ref="G2:L30" totalsRowShown="0" headerRowDxfId="30" dataDxfId="29">
  <autoFilter ref="G2:L30" xr:uid="{34DDAABB-AAF0-4C7F-8A66-AD52C8980A1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724895A2-7ACB-425A-95CA-614F97089274}" name="Nom" dataDxfId="28"/>
    <tableColumn id="2" xr3:uid="{901B0136-CD38-4983-A0AE-F710745A91D3}" name="Prénom" dataDxfId="27"/>
    <tableColumn id="4" xr3:uid="{4DC89BBC-C56F-48CE-A28E-FF6195237F26}" name="Nom-Prénom" dataDxfId="26">
      <calculatedColumnFormula>TSalarie[[#This Row],[Nom]]&amp;" "&amp;TSalarie[[#This Row],[Prénom]]</calculatedColumnFormula>
    </tableColumn>
    <tableColumn id="5" xr3:uid="{1DD83F80-F6C9-4787-8ACE-4748E8E4910F}" name="Date d'entrée" dataDxfId="25" dataCellStyle="Normal 5"/>
    <tableColumn id="6" xr3:uid="{A570F632-0EB1-4CE7-B9A8-F29F3EEF42E6}" name="Date de sortie" dataDxfId="24" dataCellStyle="Normal 5"/>
    <tableColumn id="3" xr3:uid="{67ABDBD2-E7F7-403D-B6E8-268D479546D9}" name="Statut" dataDxfId="23">
      <calculatedColumnFormula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148169F-05DD-4E2E-8A9C-CC8BF60EF626}" name="TType_Absence" displayName="TType_Absence" ref="P2:Q8" totalsRowShown="0">
  <autoFilter ref="P2:Q8" xr:uid="{F9ED8142-3E03-43E8-9815-9B8495E8DC79}">
    <filterColumn colId="0" hiddenButton="1"/>
    <filterColumn colId="1" hiddenButton="1"/>
  </autoFilter>
  <tableColumns count="2">
    <tableColumn id="1" xr3:uid="{09AF99CE-1D98-48C3-8A8A-3F8E653BB991}" name="Type"/>
    <tableColumn id="2" xr3:uid="{FE1A86E9-4CF3-4682-9D1D-4EEBEA14CDA6}" name="Symbole" dataDxfId="2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DEE8413-1101-4685-95FD-CC9E9FB2CFBE}" name="TDebut" displayName="TDebut" ref="S2:S3" totalsRowShown="0" headerRowDxfId="21" dataDxfId="20" headerRowCellStyle="Normal 5" dataCellStyle="Normal 5">
  <autoFilter ref="S2:S3" xr:uid="{494E1A49-681A-4D49-AD41-BE3D77E44A72}">
    <filterColumn colId="0" hiddenButton="1"/>
  </autoFilter>
  <tableColumns count="1">
    <tableColumn id="1" xr3:uid="{1312D504-F367-451B-90FC-78EFC390B8B3}" name="Début" dataDxfId="19" dataCellStyle="Normal 5">
      <calculatedColumnFormula>Planning!B7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62B91BE-EE07-4B5C-924D-A196AA34AF33}" name="TFin" displayName="TFin" ref="S5:S6" totalsRowShown="0" headerRowDxfId="18" dataDxfId="17" headerRowCellStyle="Normal 5" dataCellStyle="Normal 5">
  <autoFilter ref="S5:S6" xr:uid="{CFE7E5B2-323A-4783-B71E-986968DB90A6}">
    <filterColumn colId="0" hiddenButton="1"/>
  </autoFilter>
  <tableColumns count="1">
    <tableColumn id="1" xr3:uid="{87542D94-CA1F-4C2E-BF50-E1EA78EE15BB}" name="Fin" dataDxfId="16" dataCellStyle="Normal 5">
      <calculatedColumnFormula>EOMONTH(TDebut[Début],0)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FAD5091-A945-41C4-B51E-C842DAA34949}" name="TSalariesPresents" displayName="TSalariesPresents" ref="N2:N9" tableType="queryTable" totalsRowShown="0" headerRowCellStyle="Normal 5" dataCellStyle="Normal 5">
  <autoFilter ref="N2:N9" xr:uid="{47ABD3CA-D4FB-47EC-A1FF-D4547CBD0479}">
    <filterColumn colId="0" hiddenButton="1"/>
  </autoFilter>
  <tableColumns count="1">
    <tableColumn id="1" xr3:uid="{76EF2B76-A8CA-4C50-A68F-FEE108A427B8}" uniqueName="1" name="Salariés présents" queryTableFieldId="2" dataDxfId="0" dataCellStyle="Normal 5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4" Type="http://schemas.microsoft.com/office/2007/relationships/slicer" Target="../slicers/slicer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D6918-EA6C-44A5-8264-5034764F544E}">
  <sheetPr codeName="Feuil2">
    <pageSetUpPr fitToPage="1"/>
  </sheetPr>
  <dimension ref="B1:AW30"/>
  <sheetViews>
    <sheetView showGridLines="0" tabSelected="1" workbookViewId="0">
      <selection activeCell="C3" sqref="C3"/>
    </sheetView>
  </sheetViews>
  <sheetFormatPr baseColWidth="10" defaultRowHeight="16.5" outlineLevelRow="1" outlineLevelCol="1" x14ac:dyDescent="0.3"/>
  <cols>
    <col min="1" max="1" width="2.75" customWidth="1"/>
    <col min="2" max="2" width="6.25" customWidth="1"/>
    <col min="3" max="3" width="16.375" bestFit="1" customWidth="1"/>
    <col min="4" max="34" width="4.25" style="5" customWidth="1"/>
    <col min="35" max="35" width="3.75" customWidth="1"/>
    <col min="36" max="42" width="4.75" customWidth="1"/>
    <col min="44" max="47" width="11.25" style="51" hidden="1" customWidth="1" outlineLevel="1"/>
    <col min="48" max="48" width="12.625" style="51" hidden="1" customWidth="1" outlineLevel="1"/>
    <col min="49" max="49" width="11.25" collapsed="1"/>
  </cols>
  <sheetData>
    <row r="1" spans="2:48" x14ac:dyDescent="0.3">
      <c r="AM1" s="15"/>
      <c r="AN1" s="14"/>
    </row>
    <row r="2" spans="2:48" x14ac:dyDescent="0.3">
      <c r="B2" s="11" t="s">
        <v>59</v>
      </c>
      <c r="C2" s="46">
        <v>2021</v>
      </c>
      <c r="AM2" s="15"/>
      <c r="AN2" s="14"/>
    </row>
    <row r="3" spans="2:48" x14ac:dyDescent="0.3">
      <c r="B3" s="11" t="s">
        <v>0</v>
      </c>
      <c r="C3" s="46" t="s">
        <v>4</v>
      </c>
      <c r="AM3" s="15"/>
      <c r="AN3" s="14"/>
    </row>
    <row r="4" spans="2:48" ht="20.25" x14ac:dyDescent="0.3">
      <c r="D4" s="79" t="str">
        <f>_Mois&amp;" "&amp;_Annee</f>
        <v>février 2021</v>
      </c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M4" s="15"/>
      <c r="AN4" s="14"/>
    </row>
    <row r="5" spans="2:48" x14ac:dyDescent="0.3">
      <c r="C5" s="28" t="s">
        <v>60</v>
      </c>
      <c r="D5" s="13">
        <f>_xlfn.ISOWEEKNUM(B7)</f>
        <v>5</v>
      </c>
      <c r="E5" s="13" t="str">
        <f>IFERROR(IF(WEEKDAY(E9,2)=1,_xlfn.ISOWEEKNUM(E9),""),"")</f>
        <v/>
      </c>
      <c r="F5" s="13" t="str">
        <f t="shared" ref="F5:AH5" si="0">IFERROR(IF(WEEKDAY(F9,2)=1,_xlfn.ISOWEEKNUM(F9),""),"")</f>
        <v/>
      </c>
      <c r="G5" s="13" t="str">
        <f t="shared" si="0"/>
        <v/>
      </c>
      <c r="H5" s="13" t="str">
        <f t="shared" si="0"/>
        <v/>
      </c>
      <c r="I5" s="13" t="str">
        <f t="shared" si="0"/>
        <v/>
      </c>
      <c r="J5" s="13" t="str">
        <f t="shared" si="0"/>
        <v/>
      </c>
      <c r="K5" s="13">
        <f t="shared" si="0"/>
        <v>6</v>
      </c>
      <c r="L5" s="13" t="str">
        <f t="shared" si="0"/>
        <v/>
      </c>
      <c r="M5" s="13" t="str">
        <f t="shared" si="0"/>
        <v/>
      </c>
      <c r="N5" s="13" t="str">
        <f t="shared" si="0"/>
        <v/>
      </c>
      <c r="O5" s="13" t="str">
        <f t="shared" si="0"/>
        <v/>
      </c>
      <c r="P5" s="13" t="str">
        <f t="shared" si="0"/>
        <v/>
      </c>
      <c r="Q5" s="13" t="str">
        <f t="shared" si="0"/>
        <v/>
      </c>
      <c r="R5" s="13">
        <f t="shared" si="0"/>
        <v>7</v>
      </c>
      <c r="S5" s="13" t="str">
        <f t="shared" si="0"/>
        <v/>
      </c>
      <c r="T5" s="13" t="str">
        <f t="shared" si="0"/>
        <v/>
      </c>
      <c r="U5" s="13" t="str">
        <f t="shared" si="0"/>
        <v/>
      </c>
      <c r="V5" s="13" t="str">
        <f t="shared" si="0"/>
        <v/>
      </c>
      <c r="W5" s="13" t="str">
        <f t="shared" si="0"/>
        <v/>
      </c>
      <c r="X5" s="13" t="str">
        <f t="shared" si="0"/>
        <v/>
      </c>
      <c r="Y5" s="13">
        <f t="shared" si="0"/>
        <v>8</v>
      </c>
      <c r="Z5" s="13" t="str">
        <f t="shared" si="0"/>
        <v/>
      </c>
      <c r="AA5" s="13" t="str">
        <f t="shared" si="0"/>
        <v/>
      </c>
      <c r="AB5" s="13" t="str">
        <f t="shared" si="0"/>
        <v/>
      </c>
      <c r="AC5" s="13" t="str">
        <f t="shared" si="0"/>
        <v/>
      </c>
      <c r="AD5" s="13" t="str">
        <f t="shared" si="0"/>
        <v/>
      </c>
      <c r="AE5" s="13" t="str">
        <f t="shared" si="0"/>
        <v/>
      </c>
      <c r="AF5" s="13" t="str">
        <f t="shared" si="0"/>
        <v/>
      </c>
      <c r="AG5" s="13" t="str">
        <f t="shared" si="0"/>
        <v/>
      </c>
      <c r="AH5" s="13" t="str">
        <f t="shared" si="0"/>
        <v/>
      </c>
      <c r="AN5" s="14"/>
    </row>
    <row r="6" spans="2:48" s="51" customFormat="1" hidden="1" outlineLevel="1" x14ac:dyDescent="0.3">
      <c r="C6" s="57" t="s">
        <v>61</v>
      </c>
      <c r="D6" s="58">
        <f t="shared" ref="D6:AH6" si="1">COUNTIF(feries,D9)</f>
        <v>0</v>
      </c>
      <c r="E6" s="58">
        <f t="shared" si="1"/>
        <v>0</v>
      </c>
      <c r="F6" s="58">
        <f t="shared" si="1"/>
        <v>0</v>
      </c>
      <c r="G6" s="58">
        <f t="shared" si="1"/>
        <v>0</v>
      </c>
      <c r="H6" s="58">
        <f t="shared" si="1"/>
        <v>0</v>
      </c>
      <c r="I6" s="58">
        <f t="shared" si="1"/>
        <v>0</v>
      </c>
      <c r="J6" s="58">
        <f t="shared" si="1"/>
        <v>0</v>
      </c>
      <c r="K6" s="58">
        <f t="shared" si="1"/>
        <v>0</v>
      </c>
      <c r="L6" s="58">
        <f t="shared" si="1"/>
        <v>0</v>
      </c>
      <c r="M6" s="58">
        <f t="shared" si="1"/>
        <v>0</v>
      </c>
      <c r="N6" s="58">
        <f t="shared" si="1"/>
        <v>0</v>
      </c>
      <c r="O6" s="58">
        <f t="shared" si="1"/>
        <v>0</v>
      </c>
      <c r="P6" s="58">
        <f t="shared" si="1"/>
        <v>0</v>
      </c>
      <c r="Q6" s="58">
        <f t="shared" si="1"/>
        <v>0</v>
      </c>
      <c r="R6" s="58">
        <f t="shared" si="1"/>
        <v>0</v>
      </c>
      <c r="S6" s="58">
        <f t="shared" si="1"/>
        <v>0</v>
      </c>
      <c r="T6" s="58">
        <f t="shared" si="1"/>
        <v>0</v>
      </c>
      <c r="U6" s="58">
        <f t="shared" si="1"/>
        <v>0</v>
      </c>
      <c r="V6" s="58">
        <f t="shared" si="1"/>
        <v>0</v>
      </c>
      <c r="W6" s="58">
        <f t="shared" si="1"/>
        <v>0</v>
      </c>
      <c r="X6" s="58">
        <f t="shared" si="1"/>
        <v>0</v>
      </c>
      <c r="Y6" s="58">
        <f t="shared" si="1"/>
        <v>0</v>
      </c>
      <c r="Z6" s="58">
        <f t="shared" si="1"/>
        <v>0</v>
      </c>
      <c r="AA6" s="58">
        <f t="shared" si="1"/>
        <v>0</v>
      </c>
      <c r="AB6" s="58">
        <f t="shared" si="1"/>
        <v>0</v>
      </c>
      <c r="AC6" s="58">
        <f t="shared" si="1"/>
        <v>0</v>
      </c>
      <c r="AD6" s="58">
        <f t="shared" si="1"/>
        <v>0</v>
      </c>
      <c r="AE6" s="58">
        <f t="shared" si="1"/>
        <v>0</v>
      </c>
      <c r="AF6" s="58">
        <f t="shared" si="1"/>
        <v>0</v>
      </c>
      <c r="AG6" s="58">
        <f t="shared" si="1"/>
        <v>0</v>
      </c>
      <c r="AH6" s="58">
        <f t="shared" si="1"/>
        <v>0</v>
      </c>
      <c r="AN6" s="59"/>
    </row>
    <row r="7" spans="2:48" s="51" customFormat="1" hidden="1" outlineLevel="1" x14ac:dyDescent="0.3">
      <c r="B7" s="60">
        <f>DATE(_Annee,MONTH(_Mois&amp;1),1)</f>
        <v>44228</v>
      </c>
      <c r="C7" s="57" t="s">
        <v>62</v>
      </c>
      <c r="D7" s="58">
        <f>IFERROR(WEEKDAY(D9,2),"")</f>
        <v>1</v>
      </c>
      <c r="E7" s="58">
        <f t="shared" ref="E7:AH7" si="2">IFERROR(WEEKDAY(E9,2),"")</f>
        <v>2</v>
      </c>
      <c r="F7" s="58">
        <f t="shared" si="2"/>
        <v>3</v>
      </c>
      <c r="G7" s="58">
        <f t="shared" si="2"/>
        <v>4</v>
      </c>
      <c r="H7" s="58">
        <f t="shared" si="2"/>
        <v>5</v>
      </c>
      <c r="I7" s="58">
        <f t="shared" si="2"/>
        <v>6</v>
      </c>
      <c r="J7" s="58">
        <f t="shared" si="2"/>
        <v>7</v>
      </c>
      <c r="K7" s="58">
        <f t="shared" si="2"/>
        <v>1</v>
      </c>
      <c r="L7" s="58">
        <f t="shared" si="2"/>
        <v>2</v>
      </c>
      <c r="M7" s="58">
        <f t="shared" si="2"/>
        <v>3</v>
      </c>
      <c r="N7" s="58">
        <f t="shared" si="2"/>
        <v>4</v>
      </c>
      <c r="O7" s="58">
        <f t="shared" si="2"/>
        <v>5</v>
      </c>
      <c r="P7" s="58">
        <f t="shared" si="2"/>
        <v>6</v>
      </c>
      <c r="Q7" s="58">
        <f t="shared" si="2"/>
        <v>7</v>
      </c>
      <c r="R7" s="58">
        <f t="shared" si="2"/>
        <v>1</v>
      </c>
      <c r="S7" s="58">
        <f t="shared" si="2"/>
        <v>2</v>
      </c>
      <c r="T7" s="58">
        <f t="shared" si="2"/>
        <v>3</v>
      </c>
      <c r="U7" s="58">
        <f t="shared" si="2"/>
        <v>4</v>
      </c>
      <c r="V7" s="58">
        <f t="shared" si="2"/>
        <v>5</v>
      </c>
      <c r="W7" s="58">
        <f t="shared" si="2"/>
        <v>6</v>
      </c>
      <c r="X7" s="58">
        <f t="shared" si="2"/>
        <v>7</v>
      </c>
      <c r="Y7" s="58">
        <f t="shared" si="2"/>
        <v>1</v>
      </c>
      <c r="Z7" s="58">
        <f t="shared" si="2"/>
        <v>2</v>
      </c>
      <c r="AA7" s="58">
        <f t="shared" si="2"/>
        <v>3</v>
      </c>
      <c r="AB7" s="58">
        <f t="shared" si="2"/>
        <v>4</v>
      </c>
      <c r="AC7" s="58">
        <f t="shared" si="2"/>
        <v>5</v>
      </c>
      <c r="AD7" s="58">
        <f t="shared" si="2"/>
        <v>6</v>
      </c>
      <c r="AE7" s="58">
        <f t="shared" si="2"/>
        <v>7</v>
      </c>
      <c r="AF7" s="58" t="str">
        <f t="shared" si="2"/>
        <v/>
      </c>
      <c r="AG7" s="58" t="str">
        <f t="shared" si="2"/>
        <v/>
      </c>
      <c r="AH7" s="58" t="str">
        <f t="shared" si="2"/>
        <v/>
      </c>
      <c r="AJ7" s="61"/>
    </row>
    <row r="8" spans="2:48" collapsed="1" x14ac:dyDescent="0.3">
      <c r="C8" s="12"/>
      <c r="D8" s="17">
        <f>D9</f>
        <v>44228</v>
      </c>
      <c r="E8" s="17">
        <f t="shared" ref="E8:AH8" si="3">E9</f>
        <v>44229</v>
      </c>
      <c r="F8" s="17">
        <f t="shared" si="3"/>
        <v>44230</v>
      </c>
      <c r="G8" s="17">
        <f t="shared" si="3"/>
        <v>44231</v>
      </c>
      <c r="H8" s="17">
        <f t="shared" si="3"/>
        <v>44232</v>
      </c>
      <c r="I8" s="17">
        <f t="shared" si="3"/>
        <v>44233</v>
      </c>
      <c r="J8" s="17">
        <f t="shared" si="3"/>
        <v>44234</v>
      </c>
      <c r="K8" s="17">
        <f t="shared" si="3"/>
        <v>44235</v>
      </c>
      <c r="L8" s="17">
        <f t="shared" si="3"/>
        <v>44236</v>
      </c>
      <c r="M8" s="17">
        <f t="shared" si="3"/>
        <v>44237</v>
      </c>
      <c r="N8" s="17">
        <f t="shared" si="3"/>
        <v>44238</v>
      </c>
      <c r="O8" s="17">
        <f t="shared" si="3"/>
        <v>44239</v>
      </c>
      <c r="P8" s="17">
        <f t="shared" si="3"/>
        <v>44240</v>
      </c>
      <c r="Q8" s="17">
        <f t="shared" si="3"/>
        <v>44241</v>
      </c>
      <c r="R8" s="17">
        <f t="shared" si="3"/>
        <v>44242</v>
      </c>
      <c r="S8" s="17">
        <f t="shared" si="3"/>
        <v>44243</v>
      </c>
      <c r="T8" s="17">
        <f t="shared" si="3"/>
        <v>44244</v>
      </c>
      <c r="U8" s="17">
        <f t="shared" si="3"/>
        <v>44245</v>
      </c>
      <c r="V8" s="17">
        <f t="shared" si="3"/>
        <v>44246</v>
      </c>
      <c r="W8" s="17">
        <f t="shared" si="3"/>
        <v>44247</v>
      </c>
      <c r="X8" s="17">
        <f t="shared" si="3"/>
        <v>44248</v>
      </c>
      <c r="Y8" s="17">
        <f t="shared" si="3"/>
        <v>44249</v>
      </c>
      <c r="Z8" s="17">
        <f t="shared" si="3"/>
        <v>44250</v>
      </c>
      <c r="AA8" s="17">
        <f t="shared" si="3"/>
        <v>44251</v>
      </c>
      <c r="AB8" s="17">
        <f t="shared" si="3"/>
        <v>44252</v>
      </c>
      <c r="AC8" s="17">
        <f t="shared" si="3"/>
        <v>44253</v>
      </c>
      <c r="AD8" s="17">
        <f t="shared" si="3"/>
        <v>44254</v>
      </c>
      <c r="AE8" s="17">
        <f t="shared" si="3"/>
        <v>44255</v>
      </c>
      <c r="AF8" s="17" t="str">
        <f t="shared" si="3"/>
        <v/>
      </c>
      <c r="AG8" s="17" t="str">
        <f t="shared" si="3"/>
        <v/>
      </c>
      <c r="AH8" s="17" t="str">
        <f t="shared" si="3"/>
        <v/>
      </c>
      <c r="AJ8" s="80" t="s">
        <v>66</v>
      </c>
      <c r="AK8" s="81"/>
      <c r="AL8" s="81"/>
      <c r="AM8" s="81"/>
      <c r="AN8" s="81"/>
      <c r="AO8" s="81"/>
      <c r="AP8" s="82"/>
    </row>
    <row r="9" spans="2:48" x14ac:dyDescent="0.3">
      <c r="C9" s="44"/>
      <c r="D9" s="16">
        <f>B7</f>
        <v>44228</v>
      </c>
      <c r="E9" s="16">
        <f>D9+1</f>
        <v>44229</v>
      </c>
      <c r="F9" s="16">
        <f t="shared" ref="F9:AD9" si="4">E9+1</f>
        <v>44230</v>
      </c>
      <c r="G9" s="16">
        <f t="shared" si="4"/>
        <v>44231</v>
      </c>
      <c r="H9" s="16">
        <f t="shared" si="4"/>
        <v>44232</v>
      </c>
      <c r="I9" s="16">
        <f t="shared" si="4"/>
        <v>44233</v>
      </c>
      <c r="J9" s="16">
        <f t="shared" si="4"/>
        <v>44234</v>
      </c>
      <c r="K9" s="16">
        <f t="shared" si="4"/>
        <v>44235</v>
      </c>
      <c r="L9" s="16">
        <f t="shared" si="4"/>
        <v>44236</v>
      </c>
      <c r="M9" s="16">
        <f t="shared" si="4"/>
        <v>44237</v>
      </c>
      <c r="N9" s="16">
        <f t="shared" si="4"/>
        <v>44238</v>
      </c>
      <c r="O9" s="16">
        <f t="shared" si="4"/>
        <v>44239</v>
      </c>
      <c r="P9" s="16">
        <f t="shared" si="4"/>
        <v>44240</v>
      </c>
      <c r="Q9" s="16">
        <f t="shared" si="4"/>
        <v>44241</v>
      </c>
      <c r="R9" s="16">
        <f t="shared" si="4"/>
        <v>44242</v>
      </c>
      <c r="S9" s="16">
        <f t="shared" si="4"/>
        <v>44243</v>
      </c>
      <c r="T9" s="16">
        <f t="shared" si="4"/>
        <v>44244</v>
      </c>
      <c r="U9" s="16">
        <f t="shared" si="4"/>
        <v>44245</v>
      </c>
      <c r="V9" s="16">
        <f t="shared" si="4"/>
        <v>44246</v>
      </c>
      <c r="W9" s="16">
        <f t="shared" si="4"/>
        <v>44247</v>
      </c>
      <c r="X9" s="16">
        <f t="shared" si="4"/>
        <v>44248</v>
      </c>
      <c r="Y9" s="16">
        <f t="shared" si="4"/>
        <v>44249</v>
      </c>
      <c r="Z9" s="16">
        <f t="shared" si="4"/>
        <v>44250</v>
      </c>
      <c r="AA9" s="16">
        <f t="shared" si="4"/>
        <v>44251</v>
      </c>
      <c r="AB9" s="16">
        <f t="shared" si="4"/>
        <v>44252</v>
      </c>
      <c r="AC9" s="16">
        <f t="shared" si="4"/>
        <v>44253</v>
      </c>
      <c r="AD9" s="16">
        <f t="shared" si="4"/>
        <v>44254</v>
      </c>
      <c r="AE9" s="16">
        <f>AD9+1</f>
        <v>44255</v>
      </c>
      <c r="AF9" s="16" t="str">
        <f>IFERROR(IF(MONTH(AE9+1)&lt;&gt;MONTH(AE9),"",AE9+1),"")</f>
        <v/>
      </c>
      <c r="AG9" s="16" t="str">
        <f t="shared" ref="AG9:AH9" si="5">IFERROR(IF(MONTH(AF9+1)&lt;&gt;MONTH(AF9),"",AF9+1),"")</f>
        <v/>
      </c>
      <c r="AH9" s="16" t="str">
        <f t="shared" si="5"/>
        <v/>
      </c>
      <c r="AJ9" s="27" t="s">
        <v>40</v>
      </c>
      <c r="AK9" s="27" t="s">
        <v>42</v>
      </c>
      <c r="AL9" s="27" t="s">
        <v>44</v>
      </c>
      <c r="AM9" s="27" t="s">
        <v>46</v>
      </c>
      <c r="AN9" s="27" t="s">
        <v>68</v>
      </c>
      <c r="AO9" s="27" t="s">
        <v>49</v>
      </c>
      <c r="AP9" s="29" t="s">
        <v>63</v>
      </c>
      <c r="AR9" s="55" t="s">
        <v>94</v>
      </c>
      <c r="AS9" s="53" t="s">
        <v>97</v>
      </c>
      <c r="AT9" s="55" t="s">
        <v>95</v>
      </c>
      <c r="AU9" s="53" t="s">
        <v>98</v>
      </c>
      <c r="AV9" s="53" t="s">
        <v>96</v>
      </c>
    </row>
    <row r="10" spans="2:48" x14ac:dyDescent="0.3">
      <c r="B10" s="50"/>
      <c r="C10" s="49" t="str">
        <f t="array" ref="C10">IFERROR(INDEX(TSalariesPresents[Salariés présents],MATCH(0,COUNTIF(TSalariesPresents[Salariés présents],"&lt;"&amp;TSalariesPresents[Salariés présents])-SUM(COUNTIF(C$9:C9,TSalariesPresents[Salariés présents])),0))," ")</f>
        <v>DUGAST Philippe</v>
      </c>
      <c r="D10" s="6" t="str">
        <f t="array" ref="D10">IFERROR(INDEX(TAbsences[Symbole],MATCH($C10,IF(D$9&gt;=TAbsences[Date début],IF(D$9&lt;=TAbsences[Date de fin],TAbsences[Nom Prénom]),""),0)),"")</f>
        <v/>
      </c>
      <c r="E10" s="6" t="str">
        <f t="array" ref="E10">IFERROR(INDEX(TAbsences[Symbole],MATCH($C10,IF(E$9&gt;=TAbsences[Date début],IF(E$9&lt;=TAbsences[Date de fin],TAbsences[Nom Prénom]),""),0)),"")</f>
        <v/>
      </c>
      <c r="F10" s="6" t="str">
        <f t="array" ref="F10">IFERROR(INDEX(TAbsences[Symbole],MATCH($C10,IF(F$9&gt;=TAbsences[Date début],IF(F$9&lt;=TAbsences[Date de fin],TAbsences[Nom Prénom]),""),0)),"")</f>
        <v/>
      </c>
      <c r="G10" s="6" t="str">
        <f t="array" ref="G10">IFERROR(INDEX(TAbsences[Symbole],MATCH($C10,IF(G$9&gt;=TAbsences[Date début],IF(G$9&lt;=TAbsences[Date de fin],TAbsences[Nom Prénom]),""),0)),"")</f>
        <v/>
      </c>
      <c r="H10" s="6" t="str">
        <f t="array" ref="H10">IFERROR(INDEX(TAbsences[Symbole],MATCH($C10,IF(H$9&gt;=TAbsences[Date début],IF(H$9&lt;=TAbsences[Date de fin],TAbsences[Nom Prénom]),""),0)),"")</f>
        <v/>
      </c>
      <c r="I10" s="6" t="str">
        <f t="array" ref="I10">IFERROR(INDEX(TAbsences[Symbole],MATCH($C10,IF(I$9&gt;=TAbsences[Date début],IF(I$9&lt;=TAbsences[Date de fin],TAbsences[Nom Prénom]),""),0)),"")</f>
        <v/>
      </c>
      <c r="J10" s="6" t="str">
        <f t="array" ref="J10">IFERROR(INDEX(TAbsences[Symbole],MATCH($C10,IF(J$9&gt;=TAbsences[Date début],IF(J$9&lt;=TAbsences[Date de fin],TAbsences[Nom Prénom]),""),0)),"")</f>
        <v/>
      </c>
      <c r="K10" s="6" t="str">
        <f t="array" ref="K10">IFERROR(INDEX(TAbsences[Symbole],MATCH($C10,IF(K$9&gt;=TAbsences[Date début],IF(K$9&lt;=TAbsences[Date de fin],TAbsences[Nom Prénom]),""),0)),"")</f>
        <v/>
      </c>
      <c r="L10" s="6" t="str">
        <f t="array" ref="L10">IFERROR(INDEX(TAbsences[Symbole],MATCH($C10,IF(L$9&gt;=TAbsences[Date début],IF(L$9&lt;=TAbsences[Date de fin],TAbsences[Nom Prénom]),""),0)),"")</f>
        <v/>
      </c>
      <c r="M10" s="6" t="str">
        <f t="array" ref="M10">IFERROR(INDEX(TAbsences[Symbole],MATCH($C10,IF(M$9&gt;=TAbsences[Date début],IF(M$9&lt;=TAbsences[Date de fin],TAbsences[Nom Prénom]),""),0)),"")</f>
        <v/>
      </c>
      <c r="N10" s="6" t="str">
        <f t="array" ref="N10">IFERROR(INDEX(TAbsences[Symbole],MATCH($C10,IF(N$9&gt;=TAbsences[Date début],IF(N$9&lt;=TAbsences[Date de fin],TAbsences[Nom Prénom]),""),0)),"")</f>
        <v/>
      </c>
      <c r="O10" s="6" t="str">
        <f t="array" ref="O10">IFERROR(INDEX(TAbsences[Symbole],MATCH($C10,IF(O$9&gt;=TAbsences[Date début],IF(O$9&lt;=TAbsences[Date de fin],TAbsences[Nom Prénom]),""),0)),"")</f>
        <v/>
      </c>
      <c r="P10" s="6" t="str">
        <f t="array" ref="P10">IFERROR(INDEX(TAbsences[Symbole],MATCH($C10,IF(P$9&gt;=TAbsences[Date début],IF(P$9&lt;=TAbsences[Date de fin],TAbsences[Nom Prénom]),""),0)),"")</f>
        <v/>
      </c>
      <c r="Q10" s="6" t="str">
        <f t="array" ref="Q10">IFERROR(INDEX(TAbsences[Symbole],MATCH($C10,IF(Q$9&gt;=TAbsences[Date début],IF(Q$9&lt;=TAbsences[Date de fin],TAbsences[Nom Prénom]),""),0)),"")</f>
        <v/>
      </c>
      <c r="R10" s="6" t="str">
        <f t="array" ref="R10">IFERROR(INDEX(TAbsences[Symbole],MATCH($C10,IF(R$9&gt;=TAbsences[Date début],IF(R$9&lt;=TAbsences[Date de fin],TAbsences[Nom Prénom]),""),0)),"")</f>
        <v/>
      </c>
      <c r="S10" s="6" t="str">
        <f t="array" ref="S10">IFERROR(INDEX(TAbsences[Symbole],MATCH($C10,IF(S$9&gt;=TAbsences[Date début],IF(S$9&lt;=TAbsences[Date de fin],TAbsences[Nom Prénom]),""),0)),"")</f>
        <v/>
      </c>
      <c r="T10" s="6" t="str">
        <f t="array" ref="T10">IFERROR(INDEX(TAbsences[Symbole],MATCH($C10,IF(T$9&gt;=TAbsences[Date début],IF(T$9&lt;=TAbsences[Date de fin],TAbsences[Nom Prénom]),""),0)),"")</f>
        <v/>
      </c>
      <c r="U10" s="6" t="str">
        <f t="array" ref="U10">IFERROR(INDEX(TAbsences[Symbole],MATCH($C10,IF(U$9&gt;=TAbsences[Date début],IF(U$9&lt;=TAbsences[Date de fin],TAbsences[Nom Prénom]),""),0)),"")</f>
        <v/>
      </c>
      <c r="V10" s="6" t="str">
        <f t="array" ref="V10">IFERROR(INDEX(TAbsences[Symbole],MATCH($C10,IF(V$9&gt;=TAbsences[Date début],IF(V$9&lt;=TAbsences[Date de fin],TAbsences[Nom Prénom]),""),0)),"")</f>
        <v/>
      </c>
      <c r="W10" s="6" t="str">
        <f t="array" ref="W10">IFERROR(INDEX(TAbsences[Symbole],MATCH($C10,IF(W$9&gt;=TAbsences[Date début],IF(W$9&lt;=TAbsences[Date de fin],TAbsences[Nom Prénom]),""),0)),"")</f>
        <v/>
      </c>
      <c r="X10" s="6" t="str">
        <f t="array" ref="X10">IFERROR(INDEX(TAbsences[Symbole],MATCH($C10,IF(X$9&gt;=TAbsences[Date début],IF(X$9&lt;=TAbsences[Date de fin],TAbsences[Nom Prénom]),""),0)),"")</f>
        <v/>
      </c>
      <c r="Y10" s="6" t="str">
        <f t="array" ref="Y10">IFERROR(INDEX(TAbsences[Symbole],MATCH($C10,IF(Y$9&gt;=TAbsences[Date début],IF(Y$9&lt;=TAbsences[Date de fin],TAbsences[Nom Prénom]),""),0)),"")</f>
        <v/>
      </c>
      <c r="Z10" s="6" t="str">
        <f t="array" ref="Z10">IFERROR(INDEX(TAbsences[Symbole],MATCH($C10,IF(Z$9&gt;=TAbsences[Date début],IF(Z$9&lt;=TAbsences[Date de fin],TAbsences[Nom Prénom]),""),0)),"")</f>
        <v/>
      </c>
      <c r="AA10" s="6" t="str">
        <f t="array" ref="AA10">IFERROR(INDEX(TAbsences[Symbole],MATCH($C10,IF(AA$9&gt;=TAbsences[Date début],IF(AA$9&lt;=TAbsences[Date de fin],TAbsences[Nom Prénom]),""),0)),"")</f>
        <v/>
      </c>
      <c r="AB10" s="6" t="str">
        <f t="array" ref="AB10">IFERROR(INDEX(TAbsences[Symbole],MATCH($C10,IF(AB$9&gt;=TAbsences[Date début],IF(AB$9&lt;=TAbsences[Date de fin],TAbsences[Nom Prénom]),""),0)),"")</f>
        <v/>
      </c>
      <c r="AC10" s="6" t="str">
        <f t="array" ref="AC10">IFERROR(INDEX(TAbsences[Symbole],MATCH($C10,IF(AC$9&gt;=TAbsences[Date début],IF(AC$9&lt;=TAbsences[Date de fin],TAbsences[Nom Prénom]),""),0)),"")</f>
        <v/>
      </c>
      <c r="AD10" s="6" t="str">
        <f t="array" ref="AD10">IFERROR(INDEX(TAbsences[Symbole],MATCH($C10,IF(AD$9&gt;=TAbsences[Date début],IF(AD$9&lt;=TAbsences[Date de fin],TAbsences[Nom Prénom]),""),0)),"")</f>
        <v/>
      </c>
      <c r="AE10" s="6" t="str">
        <f t="array" ref="AE10">IFERROR(INDEX(TAbsences[Symbole],MATCH($C10,IF(AE$9&gt;=TAbsences[Date début],IF(AE$9&lt;=TAbsences[Date de fin],TAbsences[Nom Prénom]),""),0)),"")</f>
        <v/>
      </c>
      <c r="AF10" s="6" t="str">
        <f t="array" ref="AF10">IFERROR(INDEX(TAbsences[Symbole],MATCH($C10,IF(AF$9&gt;=TAbsences[Date début],IF(AF$9&lt;=TAbsences[Date de fin],TAbsences[Nom Prénom]),""),0)),"")</f>
        <v/>
      </c>
      <c r="AG10" s="6" t="str">
        <f t="array" ref="AG10">IFERROR(INDEX(TAbsences[Symbole],MATCH($C10,IF(AG$9&gt;=TAbsences[Date début],IF(AG$9&lt;=TAbsences[Date de fin],TAbsences[Nom Prénom]),""),0)),"")</f>
        <v/>
      </c>
      <c r="AH10" s="6" t="str">
        <f t="array" ref="AH10">IFERROR(INDEX(TAbsences[Symbole],MATCH($C10,IF(AH$9&gt;=TAbsences[Date début],IF(AH$9&lt;=TAbsences[Date de fin],TAbsences[Nom Prénom]),""),0)),"")</f>
        <v/>
      </c>
      <c r="AJ10" s="30">
        <f t="shared" ref="AJ10:AO19" si="6">COUNTIFS($D10:$AH10,AJ$9,JourSemaine,"&lt;6",JoursFeries,"&lt;&gt;1")</f>
        <v>0</v>
      </c>
      <c r="AK10" s="30">
        <f t="shared" si="6"/>
        <v>0</v>
      </c>
      <c r="AL10" s="30">
        <f t="shared" si="6"/>
        <v>0</v>
      </c>
      <c r="AM10" s="30">
        <f t="shared" si="6"/>
        <v>0</v>
      </c>
      <c r="AN10" s="30">
        <f t="shared" si="6"/>
        <v>0</v>
      </c>
      <c r="AO10" s="30">
        <f t="shared" si="6"/>
        <v>0</v>
      </c>
      <c r="AP10" s="31" t="str">
        <f ca="1">IF(AND(C10&lt;&gt; " ",EOMONTH($B$7,0)&lt;TODAY()),$AV10-SUM(AJ10:AO10),"")</f>
        <v/>
      </c>
      <c r="AR10" s="56">
        <f>IFERROR(INDEX(TSalarie[Date d''entrée],MATCH($C10,TSalarie[Nom-Prénom],0)),"")</f>
        <v>43184</v>
      </c>
      <c r="AS10" s="52">
        <f>IFERROR(IF(YEAR($B$7)&amp;MONTH($B$7)=YEAR($AR10)&amp;MONTH($AR10),$AR10,$B$7),"")</f>
        <v>44228</v>
      </c>
      <c r="AT10" s="56" t="str">
        <f>IFERROR(IF(INDEX(TSalarie[Date de sortie],MATCH($C10,TSalarie[Nom-Prénom],0))&lt;&gt;"",INDEX(TSalarie[Date de sortie],MATCH($C10,TSalarie[Nom-Prénom],0)),""),"")</f>
        <v/>
      </c>
      <c r="AU10" s="52">
        <f>IFERROR(IF(AND($AR10&lt;&gt;"",AT10=""),EOMONTH($B$7,0),IF(YEAR($B$7)&amp;MONTH($B$7)=YEAR($AT10)&amp;MONTH($AT10),$AT10,EOMONTH($B$7,0))),"")</f>
        <v>44255</v>
      </c>
      <c r="AV10" s="54">
        <f t="shared" ref="AV10:AV21" si="7">IFERROR(NETWORKDAYS(AS10,AU10,feries),"")</f>
        <v>20</v>
      </c>
    </row>
    <row r="11" spans="2:48" x14ac:dyDescent="0.3">
      <c r="B11" s="50"/>
      <c r="C11" s="49" t="str">
        <f t="array" ref="C11">IFERROR(INDEX(TSalariesPresents[Salariés présents],MATCH(0,COUNTIF(TSalariesPresents[Salariés présents],"&lt;"&amp;TSalariesPresents[Salariés présents])-SUM(COUNTIF(C$9:C10,TSalariesPresents[Salariés présents])),0))," ")</f>
        <v>DUPONT Maurice</v>
      </c>
      <c r="D11" s="6" t="str">
        <f t="array" ref="D11">IFERROR(INDEX(TAbsences[Symbole],MATCH($C11,IF(D$9&gt;=TAbsences[Date début],IF(D$9&lt;=TAbsences[Date de fin],TAbsences[Nom Prénom]),""),0)),"")</f>
        <v/>
      </c>
      <c r="E11" s="6" t="str">
        <f t="array" ref="E11">IFERROR(INDEX(TAbsences[Symbole],MATCH($C11,IF(E$9&gt;=TAbsences[Date début],IF(E$9&lt;=TAbsences[Date de fin],TAbsences[Nom Prénom]),""),0)),"")</f>
        <v/>
      </c>
      <c r="F11" s="6" t="str">
        <f t="array" ref="F11">IFERROR(INDEX(TAbsences[Symbole],MATCH($C11,IF(F$9&gt;=TAbsences[Date début],IF(F$9&lt;=TAbsences[Date de fin],TAbsences[Nom Prénom]),""),0)),"")</f>
        <v/>
      </c>
      <c r="G11" s="6" t="str">
        <f t="array" ref="G11">IFERROR(INDEX(TAbsences[Symbole],MATCH($C11,IF(G$9&gt;=TAbsences[Date début],IF(G$9&lt;=TAbsences[Date de fin],TAbsences[Nom Prénom]),""),0)),"")</f>
        <v/>
      </c>
      <c r="H11" s="6" t="str">
        <f t="array" ref="H11">IFERROR(INDEX(TAbsences[Symbole],MATCH($C11,IF(H$9&gt;=TAbsences[Date début],IF(H$9&lt;=TAbsences[Date de fin],TAbsences[Nom Prénom]),""),0)),"")</f>
        <v/>
      </c>
      <c r="I11" s="6" t="str">
        <f t="array" ref="I11">IFERROR(INDEX(TAbsences[Symbole],MATCH($C11,IF(I$9&gt;=TAbsences[Date début],IF(I$9&lt;=TAbsences[Date de fin],TAbsences[Nom Prénom]),""),0)),"")</f>
        <v/>
      </c>
      <c r="J11" s="6" t="str">
        <f t="array" ref="J11">IFERROR(INDEX(TAbsences[Symbole],MATCH($C11,IF(J$9&gt;=TAbsences[Date début],IF(J$9&lt;=TAbsences[Date de fin],TAbsences[Nom Prénom]),""),0)),"")</f>
        <v/>
      </c>
      <c r="K11" s="6" t="str">
        <f t="array" ref="K11">IFERROR(INDEX(TAbsences[Symbole],MATCH($C11,IF(K$9&gt;=TAbsences[Date début],IF(K$9&lt;=TAbsences[Date de fin],TAbsences[Nom Prénom]),""),0)),"")</f>
        <v/>
      </c>
      <c r="L11" s="6" t="str">
        <f t="array" ref="L11">IFERROR(INDEX(TAbsences[Symbole],MATCH($C11,IF(L$9&gt;=TAbsences[Date début],IF(L$9&lt;=TAbsences[Date de fin],TAbsences[Nom Prénom]),""),0)),"")</f>
        <v/>
      </c>
      <c r="M11" s="6" t="str">
        <f t="array" ref="M11">IFERROR(INDEX(TAbsences[Symbole],MATCH($C11,IF(M$9&gt;=TAbsences[Date début],IF(M$9&lt;=TAbsences[Date de fin],TAbsences[Nom Prénom]),""),0)),"")</f>
        <v/>
      </c>
      <c r="N11" s="6" t="str">
        <f t="array" ref="N11">IFERROR(INDEX(TAbsences[Symbole],MATCH($C11,IF(N$9&gt;=TAbsences[Date début],IF(N$9&lt;=TAbsences[Date de fin],TAbsences[Nom Prénom]),""),0)),"")</f>
        <v/>
      </c>
      <c r="O11" s="6" t="str">
        <f t="array" ref="O11">IFERROR(INDEX(TAbsences[Symbole],MATCH($C11,IF(O$9&gt;=TAbsences[Date début],IF(O$9&lt;=TAbsences[Date de fin],TAbsences[Nom Prénom]),""),0)),"")</f>
        <v/>
      </c>
      <c r="P11" s="6" t="str">
        <f t="array" ref="P11">IFERROR(INDEX(TAbsences[Symbole],MATCH($C11,IF(P$9&gt;=TAbsences[Date début],IF(P$9&lt;=TAbsences[Date de fin],TAbsences[Nom Prénom]),""),0)),"")</f>
        <v/>
      </c>
      <c r="Q11" s="6" t="str">
        <f t="array" ref="Q11">IFERROR(INDEX(TAbsences[Symbole],MATCH($C11,IF(Q$9&gt;=TAbsences[Date début],IF(Q$9&lt;=TAbsences[Date de fin],TAbsences[Nom Prénom]),""),0)),"")</f>
        <v/>
      </c>
      <c r="R11" s="6" t="str">
        <f t="array" ref="R11">IFERROR(INDEX(TAbsences[Symbole],MATCH($C11,IF(R$9&gt;=TAbsences[Date début],IF(R$9&lt;=TAbsences[Date de fin],TAbsences[Nom Prénom]),""),0)),"")</f>
        <v/>
      </c>
      <c r="S11" s="6" t="str">
        <f t="array" ref="S11">IFERROR(INDEX(TAbsences[Symbole],MATCH($C11,IF(S$9&gt;=TAbsences[Date début],IF(S$9&lt;=TAbsences[Date de fin],TAbsences[Nom Prénom]),""),0)),"")</f>
        <v/>
      </c>
      <c r="T11" s="6" t="str">
        <f t="array" ref="T11">IFERROR(INDEX(TAbsences[Symbole],MATCH($C11,IF(T$9&gt;=TAbsences[Date début],IF(T$9&lt;=TAbsences[Date de fin],TAbsences[Nom Prénom]),""),0)),"")</f>
        <v/>
      </c>
      <c r="U11" s="6" t="str">
        <f t="array" ref="U11">IFERROR(INDEX(TAbsences[Symbole],MATCH($C11,IF(U$9&gt;=TAbsences[Date début],IF(U$9&lt;=TAbsences[Date de fin],TAbsences[Nom Prénom]),""),0)),"")</f>
        <v/>
      </c>
      <c r="V11" s="6" t="str">
        <f t="array" ref="V11">IFERROR(INDEX(TAbsences[Symbole],MATCH($C11,IF(V$9&gt;=TAbsences[Date début],IF(V$9&lt;=TAbsences[Date de fin],TAbsences[Nom Prénom]),""),0)),"")</f>
        <v/>
      </c>
      <c r="W11" s="6" t="str">
        <f t="array" ref="W11">IFERROR(INDEX(TAbsences[Symbole],MATCH($C11,IF(W$9&gt;=TAbsences[Date début],IF(W$9&lt;=TAbsences[Date de fin],TAbsences[Nom Prénom]),""),0)),"")</f>
        <v/>
      </c>
      <c r="X11" s="6" t="str">
        <f t="array" ref="X11">IFERROR(INDEX(TAbsences[Symbole],MATCH($C11,IF(X$9&gt;=TAbsences[Date début],IF(X$9&lt;=TAbsences[Date de fin],TAbsences[Nom Prénom]),""),0)),"")</f>
        <v/>
      </c>
      <c r="Y11" s="6" t="str">
        <f t="array" ref="Y11">IFERROR(INDEX(TAbsences[Symbole],MATCH($C11,IF(Y$9&gt;=TAbsences[Date début],IF(Y$9&lt;=TAbsences[Date de fin],TAbsences[Nom Prénom]),""),0)),"")</f>
        <v/>
      </c>
      <c r="Z11" s="6" t="str">
        <f t="array" ref="Z11">IFERROR(INDEX(TAbsences[Symbole],MATCH($C11,IF(Z$9&gt;=TAbsences[Date début],IF(Z$9&lt;=TAbsences[Date de fin],TAbsences[Nom Prénom]),""),0)),"")</f>
        <v/>
      </c>
      <c r="AA11" s="6" t="str">
        <f t="array" ref="AA11">IFERROR(INDEX(TAbsences[Symbole],MATCH($C11,IF(AA$9&gt;=TAbsences[Date début],IF(AA$9&lt;=TAbsences[Date de fin],TAbsences[Nom Prénom]),""),0)),"")</f>
        <v/>
      </c>
      <c r="AB11" s="6" t="str">
        <f t="array" ref="AB11">IFERROR(INDEX(TAbsences[Symbole],MATCH($C11,IF(AB$9&gt;=TAbsences[Date début],IF(AB$9&lt;=TAbsences[Date de fin],TAbsences[Nom Prénom]),""),0)),"")</f>
        <v/>
      </c>
      <c r="AC11" s="6" t="str">
        <f t="array" ref="AC11">IFERROR(INDEX(TAbsences[Symbole],MATCH($C11,IF(AC$9&gt;=TAbsences[Date début],IF(AC$9&lt;=TAbsences[Date de fin],TAbsences[Nom Prénom]),""),0)),"")</f>
        <v/>
      </c>
      <c r="AD11" s="6" t="str">
        <f t="array" ref="AD11">IFERROR(INDEX(TAbsences[Symbole],MATCH($C11,IF(AD$9&gt;=TAbsences[Date début],IF(AD$9&lt;=TAbsences[Date de fin],TAbsences[Nom Prénom]),""),0)),"")</f>
        <v/>
      </c>
      <c r="AE11" s="6" t="str">
        <f t="array" ref="AE11">IFERROR(INDEX(TAbsences[Symbole],MATCH($C11,IF(AE$9&gt;=TAbsences[Date début],IF(AE$9&lt;=TAbsences[Date de fin],TAbsences[Nom Prénom]),""),0)),"")</f>
        <v/>
      </c>
      <c r="AF11" s="6" t="str">
        <f t="array" ref="AF11">IFERROR(INDEX(TAbsences[Symbole],MATCH($C11,IF(AF$9&gt;=TAbsences[Date début],IF(AF$9&lt;=TAbsences[Date de fin],TAbsences[Nom Prénom]),""),0)),"")</f>
        <v/>
      </c>
      <c r="AG11" s="6" t="str">
        <f t="array" ref="AG11">IFERROR(INDEX(TAbsences[Symbole],MATCH($C11,IF(AG$9&gt;=TAbsences[Date début],IF(AG$9&lt;=TAbsences[Date de fin],TAbsences[Nom Prénom]),""),0)),"")</f>
        <v/>
      </c>
      <c r="AH11" s="6" t="str">
        <f t="array" ref="AH11">IFERROR(INDEX(TAbsences[Symbole],MATCH($C11,IF(AH$9&gt;=TAbsences[Date début],IF(AH$9&lt;=TAbsences[Date de fin],TAbsences[Nom Prénom]),""),0)),"")</f>
        <v/>
      </c>
      <c r="AJ11" s="30">
        <f t="shared" si="6"/>
        <v>0</v>
      </c>
      <c r="AK11" s="30">
        <f t="shared" si="6"/>
        <v>0</v>
      </c>
      <c r="AL11" s="30">
        <f t="shared" si="6"/>
        <v>0</v>
      </c>
      <c r="AM11" s="30">
        <f t="shared" si="6"/>
        <v>0</v>
      </c>
      <c r="AN11" s="30">
        <f t="shared" si="6"/>
        <v>0</v>
      </c>
      <c r="AO11" s="30">
        <f t="shared" si="6"/>
        <v>0</v>
      </c>
      <c r="AP11" s="31" t="str">
        <f t="shared" ref="AP11:AP21" ca="1" si="8">IF(AND(C11&lt;&gt; " ",EOMONTH($B$7,0)&lt;TODAY()),$AV11-SUM(AJ11:AO11),"")</f>
        <v/>
      </c>
      <c r="AR11" s="56">
        <f>IFERROR(INDEX(TSalarie[Date d''entrée],MATCH($C11,TSalarie[Nom-Prénom],0)),"")</f>
        <v>43891</v>
      </c>
      <c r="AS11" s="52">
        <f t="shared" ref="AS11:AS21" si="9">IFERROR(IF(YEAR($B$7)&amp;MONTH($B$7)=YEAR(AR11)&amp;MONTH(AR11),AR11,$B$7),"")</f>
        <v>44228</v>
      </c>
      <c r="AT11" s="56">
        <f>IFERROR(IF(INDEX(TSalarie[Date de sortie],MATCH($C11,TSalarie[Nom-Prénom],0))&lt;&gt;"",INDEX(TSalarie[Date de sortie],MATCH($C11,TSalarie[Nom-Prénom],0)),""),"")</f>
        <v>43922</v>
      </c>
      <c r="AU11" s="52">
        <f t="shared" ref="AU11:AU21" si="10">IFERROR(IF(AND($AR11&lt;&gt;"",AT11=""),EOMONTH($B$7,0),IF(YEAR($B$7)&amp;MONTH($B$7)=YEAR($AT11)&amp;MONTH($AT11),$AT11,EOMONTH($B$7,0))),"")</f>
        <v>44255</v>
      </c>
      <c r="AV11" s="54">
        <f t="shared" si="7"/>
        <v>20</v>
      </c>
    </row>
    <row r="12" spans="2:48" x14ac:dyDescent="0.3">
      <c r="B12" s="50"/>
      <c r="C12" s="49" t="str">
        <f t="array" ref="C12">IFERROR(INDEX(TSalariesPresents[Salariés présents],MATCH(0,COUNTIF(TSalariesPresents[Salariés présents],"&lt;"&amp;TSalariesPresents[Salariés présents])-SUM(COUNTIF(C$9:C11,TSalariesPresents[Salariés présents])),0))," ")</f>
        <v>DUPUY Michel</v>
      </c>
      <c r="D12" s="6" t="str">
        <f t="array" ref="D12">IFERROR(INDEX(TAbsences[Symbole],MATCH($C12,IF(D$9&gt;=TAbsences[Date début],IF(D$9&lt;=TAbsences[Date de fin],TAbsences[Nom Prénom]),""),0)),"")</f>
        <v/>
      </c>
      <c r="E12" s="6" t="str">
        <f t="array" ref="E12">IFERROR(INDEX(TAbsences[Symbole],MATCH($C12,IF(E$9&gt;=TAbsences[Date début],IF(E$9&lt;=TAbsences[Date de fin],TAbsences[Nom Prénom]),""),0)),"")</f>
        <v/>
      </c>
      <c r="F12" s="6" t="str">
        <f t="array" ref="F12">IFERROR(INDEX(TAbsences[Symbole],MATCH($C12,IF(F$9&gt;=TAbsences[Date début],IF(F$9&lt;=TAbsences[Date de fin],TAbsences[Nom Prénom]),""),0)),"")</f>
        <v/>
      </c>
      <c r="G12" s="6" t="str">
        <f t="array" ref="G12">IFERROR(INDEX(TAbsences[Symbole],MATCH($C12,IF(G$9&gt;=TAbsences[Date début],IF(G$9&lt;=TAbsences[Date de fin],TAbsences[Nom Prénom]),""),0)),"")</f>
        <v/>
      </c>
      <c r="H12" s="6" t="str">
        <f t="array" ref="H12">IFERROR(INDEX(TAbsences[Symbole],MATCH($C12,IF(H$9&gt;=TAbsences[Date début],IF(H$9&lt;=TAbsences[Date de fin],TAbsences[Nom Prénom]),""),0)),"")</f>
        <v/>
      </c>
      <c r="I12" s="6" t="str">
        <f t="array" ref="I12">IFERROR(INDEX(TAbsences[Symbole],MATCH($C12,IF(I$9&gt;=TAbsences[Date début],IF(I$9&lt;=TAbsences[Date de fin],TAbsences[Nom Prénom]),""),0)),"")</f>
        <v/>
      </c>
      <c r="J12" s="6" t="str">
        <f t="array" ref="J12">IFERROR(INDEX(TAbsences[Symbole],MATCH($C12,IF(J$9&gt;=TAbsences[Date début],IF(J$9&lt;=TAbsences[Date de fin],TAbsences[Nom Prénom]),""),0)),"")</f>
        <v/>
      </c>
      <c r="K12" s="6" t="str">
        <f t="array" ref="K12">IFERROR(INDEX(TAbsences[Symbole],MATCH($C12,IF(K$9&gt;=TAbsences[Date début],IF(K$9&lt;=TAbsences[Date de fin],TAbsences[Nom Prénom]),""),0)),"")</f>
        <v/>
      </c>
      <c r="L12" s="6" t="str">
        <f t="array" ref="L12">IFERROR(INDEX(TAbsences[Symbole],MATCH($C12,IF(L$9&gt;=TAbsences[Date début],IF(L$9&lt;=TAbsences[Date de fin],TAbsences[Nom Prénom]),""),0)),"")</f>
        <v/>
      </c>
      <c r="M12" s="6" t="str">
        <f t="array" ref="M12">IFERROR(INDEX(TAbsences[Symbole],MATCH($C12,IF(M$9&gt;=TAbsences[Date début],IF(M$9&lt;=TAbsences[Date de fin],TAbsences[Nom Prénom]),""),0)),"")</f>
        <v/>
      </c>
      <c r="N12" s="6" t="str">
        <f t="array" ref="N12">IFERROR(INDEX(TAbsences[Symbole],MATCH($C12,IF(N$9&gt;=TAbsences[Date début],IF(N$9&lt;=TAbsences[Date de fin],TAbsences[Nom Prénom]),""),0)),"")</f>
        <v/>
      </c>
      <c r="O12" s="6" t="str">
        <f t="array" ref="O12">IFERROR(INDEX(TAbsences[Symbole],MATCH($C12,IF(O$9&gt;=TAbsences[Date début],IF(O$9&lt;=TAbsences[Date de fin],TAbsences[Nom Prénom]),""),0)),"")</f>
        <v/>
      </c>
      <c r="P12" s="6" t="str">
        <f t="array" ref="P12">IFERROR(INDEX(TAbsences[Symbole],MATCH($C12,IF(P$9&gt;=TAbsences[Date début],IF(P$9&lt;=TAbsences[Date de fin],TAbsences[Nom Prénom]),""),0)),"")</f>
        <v/>
      </c>
      <c r="Q12" s="6" t="str">
        <f t="array" ref="Q12">IFERROR(INDEX(TAbsences[Symbole],MATCH($C12,IF(Q$9&gt;=TAbsences[Date début],IF(Q$9&lt;=TAbsences[Date de fin],TAbsences[Nom Prénom]),""),0)),"")</f>
        <v/>
      </c>
      <c r="R12" s="6" t="str">
        <f t="array" ref="R12">IFERROR(INDEX(TAbsences[Symbole],MATCH($C12,IF(R$9&gt;=TAbsences[Date début],IF(R$9&lt;=TAbsences[Date de fin],TAbsences[Nom Prénom]),""),0)),"")</f>
        <v/>
      </c>
      <c r="S12" s="6" t="str">
        <f t="array" ref="S12">IFERROR(INDEX(TAbsences[Symbole],MATCH($C12,IF(S$9&gt;=TAbsences[Date début],IF(S$9&lt;=TAbsences[Date de fin],TAbsences[Nom Prénom]),""),0)),"")</f>
        <v/>
      </c>
      <c r="T12" s="6" t="str">
        <f t="array" ref="T12">IFERROR(INDEX(TAbsences[Symbole],MATCH($C12,IF(T$9&gt;=TAbsences[Date début],IF(T$9&lt;=TAbsences[Date de fin],TAbsences[Nom Prénom]),""),0)),"")</f>
        <v/>
      </c>
      <c r="U12" s="6" t="str">
        <f t="array" ref="U12">IFERROR(INDEX(TAbsences[Symbole],MATCH($C12,IF(U$9&gt;=TAbsences[Date début],IF(U$9&lt;=TAbsences[Date de fin],TAbsences[Nom Prénom]),""),0)),"")</f>
        <v/>
      </c>
      <c r="V12" s="6" t="str">
        <f t="array" ref="V12">IFERROR(INDEX(TAbsences[Symbole],MATCH($C12,IF(V$9&gt;=TAbsences[Date début],IF(V$9&lt;=TAbsences[Date de fin],TAbsences[Nom Prénom]),""),0)),"")</f>
        <v/>
      </c>
      <c r="W12" s="6" t="str">
        <f t="array" ref="W12">IFERROR(INDEX(TAbsences[Symbole],MATCH($C12,IF(W$9&gt;=TAbsences[Date début],IF(W$9&lt;=TAbsences[Date de fin],TAbsences[Nom Prénom]),""),0)),"")</f>
        <v/>
      </c>
      <c r="X12" s="6" t="str">
        <f t="array" ref="X12">IFERROR(INDEX(TAbsences[Symbole],MATCH($C12,IF(X$9&gt;=TAbsences[Date début],IF(X$9&lt;=TAbsences[Date de fin],TAbsences[Nom Prénom]),""),0)),"")</f>
        <v/>
      </c>
      <c r="Y12" s="6" t="str">
        <f t="array" ref="Y12">IFERROR(INDEX(TAbsences[Symbole],MATCH($C12,IF(Y$9&gt;=TAbsences[Date début],IF(Y$9&lt;=TAbsences[Date de fin],TAbsences[Nom Prénom]),""),0)),"")</f>
        <v/>
      </c>
      <c r="Z12" s="6" t="str">
        <f t="array" ref="Z12">IFERROR(INDEX(TAbsences[Symbole],MATCH($C12,IF(Z$9&gt;=TAbsences[Date début],IF(Z$9&lt;=TAbsences[Date de fin],TAbsences[Nom Prénom]),""),0)),"")</f>
        <v/>
      </c>
      <c r="AA12" s="6" t="str">
        <f t="array" ref="AA12">IFERROR(INDEX(TAbsences[Symbole],MATCH($C12,IF(AA$9&gt;=TAbsences[Date début],IF(AA$9&lt;=TAbsences[Date de fin],TAbsences[Nom Prénom]),""),0)),"")</f>
        <v/>
      </c>
      <c r="AB12" s="6" t="str">
        <f t="array" ref="AB12">IFERROR(INDEX(TAbsences[Symbole],MATCH($C12,IF(AB$9&gt;=TAbsences[Date début],IF(AB$9&lt;=TAbsences[Date de fin],TAbsences[Nom Prénom]),""),0)),"")</f>
        <v/>
      </c>
      <c r="AC12" s="6" t="str">
        <f t="array" ref="AC12">IFERROR(INDEX(TAbsences[Symbole],MATCH($C12,IF(AC$9&gt;=TAbsences[Date début],IF(AC$9&lt;=TAbsences[Date de fin],TAbsences[Nom Prénom]),""),0)),"")</f>
        <v/>
      </c>
      <c r="AD12" s="6" t="str">
        <f t="array" ref="AD12">IFERROR(INDEX(TAbsences[Symbole],MATCH($C12,IF(AD$9&gt;=TAbsences[Date début],IF(AD$9&lt;=TAbsences[Date de fin],TAbsences[Nom Prénom]),""),0)),"")</f>
        <v/>
      </c>
      <c r="AE12" s="6" t="str">
        <f t="array" ref="AE12">IFERROR(INDEX(TAbsences[Symbole],MATCH($C12,IF(AE$9&gt;=TAbsences[Date début],IF(AE$9&lt;=TAbsences[Date de fin],TAbsences[Nom Prénom]),""),0)),"")</f>
        <v/>
      </c>
      <c r="AF12" s="6" t="str">
        <f t="array" ref="AF12">IFERROR(INDEX(TAbsences[Symbole],MATCH($C12,IF(AF$9&gt;=TAbsences[Date début],IF(AF$9&lt;=TAbsences[Date de fin],TAbsences[Nom Prénom]),""),0)),"")</f>
        <v/>
      </c>
      <c r="AG12" s="6" t="str">
        <f t="array" ref="AG12">IFERROR(INDEX(TAbsences[Symbole],MATCH($C12,IF(AG$9&gt;=TAbsences[Date début],IF(AG$9&lt;=TAbsences[Date de fin],TAbsences[Nom Prénom]),""),0)),"")</f>
        <v/>
      </c>
      <c r="AH12" s="6" t="str">
        <f t="array" ref="AH12">IFERROR(INDEX(TAbsences[Symbole],MATCH($C12,IF(AH$9&gt;=TAbsences[Date début],IF(AH$9&lt;=TAbsences[Date de fin],TAbsences[Nom Prénom]),""),0)),"")</f>
        <v/>
      </c>
      <c r="AJ12" s="30">
        <f t="shared" si="6"/>
        <v>0</v>
      </c>
      <c r="AK12" s="30">
        <f t="shared" si="6"/>
        <v>0</v>
      </c>
      <c r="AL12" s="30">
        <f t="shared" si="6"/>
        <v>0</v>
      </c>
      <c r="AM12" s="30">
        <f t="shared" si="6"/>
        <v>0</v>
      </c>
      <c r="AN12" s="30">
        <f t="shared" si="6"/>
        <v>0</v>
      </c>
      <c r="AO12" s="30">
        <f t="shared" si="6"/>
        <v>0</v>
      </c>
      <c r="AP12" s="31" t="str">
        <f t="shared" ca="1" si="8"/>
        <v/>
      </c>
      <c r="AR12" s="56">
        <f>IFERROR(INDEX(TSalarie[Date d''entrée],MATCH($C12,TSalarie[Nom-Prénom],0)),"")</f>
        <v>43221</v>
      </c>
      <c r="AS12" s="52">
        <f t="shared" si="9"/>
        <v>44228</v>
      </c>
      <c r="AT12" s="56">
        <f>IFERROR(IF(INDEX(TSalarie[Date de sortie],MATCH($C12,TSalarie[Nom-Prénom],0))&lt;&gt;"",INDEX(TSalarie[Date de sortie],MATCH($C12,TSalarie[Nom-Prénom],0)),""),"")</f>
        <v>44010</v>
      </c>
      <c r="AU12" s="52">
        <f t="shared" si="10"/>
        <v>44255</v>
      </c>
      <c r="AV12" s="54">
        <f t="shared" si="7"/>
        <v>20</v>
      </c>
    </row>
    <row r="13" spans="2:48" x14ac:dyDescent="0.3">
      <c r="B13" s="50"/>
      <c r="C13" s="49" t="str">
        <f t="array" ref="C13">IFERROR(INDEX(TSalariesPresents[Salariés présents],MATCH(0,COUNTIF(TSalariesPresents[Salariés présents],"&lt;"&amp;TSalariesPresents[Salariés présents])-SUM(COUNTIF(C$9:C12,TSalariesPresents[Salariés présents])),0))," ")</f>
        <v>DURAND Alphonse</v>
      </c>
      <c r="D13" s="6" t="str">
        <f t="array" ref="D13">IFERROR(INDEX(TAbsences[Symbole],MATCH($C13,IF(D$9&gt;=TAbsences[Date début],IF(D$9&lt;=TAbsences[Date de fin],TAbsences[Nom Prénom]),""),0)),"")</f>
        <v/>
      </c>
      <c r="E13" s="6" t="str">
        <f t="array" ref="E13">IFERROR(INDEX(TAbsences[Symbole],MATCH($C13,IF(E$9&gt;=TAbsences[Date début],IF(E$9&lt;=TAbsences[Date de fin],TAbsences[Nom Prénom]),""),0)),"")</f>
        <v/>
      </c>
      <c r="F13" s="6" t="str">
        <f t="array" ref="F13">IFERROR(INDEX(TAbsences[Symbole],MATCH($C13,IF(F$9&gt;=TAbsences[Date début],IF(F$9&lt;=TAbsences[Date de fin],TAbsences[Nom Prénom]),""),0)),"")</f>
        <v/>
      </c>
      <c r="G13" s="6" t="str">
        <f t="array" ref="G13">IFERROR(INDEX(TAbsences[Symbole],MATCH($C13,IF(G$9&gt;=TAbsences[Date début],IF(G$9&lt;=TAbsences[Date de fin],TAbsences[Nom Prénom]),""),0)),"")</f>
        <v/>
      </c>
      <c r="H13" s="6" t="str">
        <f t="array" ref="H13">IFERROR(INDEX(TAbsences[Symbole],MATCH($C13,IF(H$9&gt;=TAbsences[Date début],IF(H$9&lt;=TAbsences[Date de fin],TAbsences[Nom Prénom]),""),0)),"")</f>
        <v/>
      </c>
      <c r="I13" s="6" t="str">
        <f t="array" ref="I13">IFERROR(INDEX(TAbsences[Symbole],MATCH($C13,IF(I$9&gt;=TAbsences[Date début],IF(I$9&lt;=TAbsences[Date de fin],TAbsences[Nom Prénom]),""),0)),"")</f>
        <v/>
      </c>
      <c r="J13" s="6" t="str">
        <f t="array" ref="J13">IFERROR(INDEX(TAbsences[Symbole],MATCH($C13,IF(J$9&gt;=TAbsences[Date début],IF(J$9&lt;=TAbsences[Date de fin],TAbsences[Nom Prénom]),""),0)),"")</f>
        <v/>
      </c>
      <c r="K13" s="6" t="str">
        <f t="array" ref="K13">IFERROR(INDEX(TAbsences[Symbole],MATCH($C13,IF(K$9&gt;=TAbsences[Date début],IF(K$9&lt;=TAbsences[Date de fin],TAbsences[Nom Prénom]),""),0)),"")</f>
        <v/>
      </c>
      <c r="L13" s="6" t="str">
        <f t="array" ref="L13">IFERROR(INDEX(TAbsences[Symbole],MATCH($C13,IF(L$9&gt;=TAbsences[Date début],IF(L$9&lt;=TAbsences[Date de fin],TAbsences[Nom Prénom]),""),0)),"")</f>
        <v/>
      </c>
      <c r="M13" s="6" t="str">
        <f t="array" ref="M13">IFERROR(INDEX(TAbsences[Symbole],MATCH($C13,IF(M$9&gt;=TAbsences[Date début],IF(M$9&lt;=TAbsences[Date de fin],TAbsences[Nom Prénom]),""),0)),"")</f>
        <v/>
      </c>
      <c r="N13" s="6" t="str">
        <f t="array" ref="N13">IFERROR(INDEX(TAbsences[Symbole],MATCH($C13,IF(N$9&gt;=TAbsences[Date début],IF(N$9&lt;=TAbsences[Date de fin],TAbsences[Nom Prénom]),""),0)),"")</f>
        <v/>
      </c>
      <c r="O13" s="6" t="str">
        <f t="array" ref="O13">IFERROR(INDEX(TAbsences[Symbole],MATCH($C13,IF(O$9&gt;=TAbsences[Date début],IF(O$9&lt;=TAbsences[Date de fin],TAbsences[Nom Prénom]),""),0)),"")</f>
        <v/>
      </c>
      <c r="P13" s="6" t="str">
        <f t="array" ref="P13">IFERROR(INDEX(TAbsences[Symbole],MATCH($C13,IF(P$9&gt;=TAbsences[Date début],IF(P$9&lt;=TAbsences[Date de fin],TAbsences[Nom Prénom]),""),0)),"")</f>
        <v/>
      </c>
      <c r="Q13" s="6" t="str">
        <f t="array" ref="Q13">IFERROR(INDEX(TAbsences[Symbole],MATCH($C13,IF(Q$9&gt;=TAbsences[Date début],IF(Q$9&lt;=TAbsences[Date de fin],TAbsences[Nom Prénom]),""),0)),"")</f>
        <v/>
      </c>
      <c r="R13" s="6" t="str">
        <f t="array" ref="R13">IFERROR(INDEX(TAbsences[Symbole],MATCH($C13,IF(R$9&gt;=TAbsences[Date début],IF(R$9&lt;=TAbsences[Date de fin],TAbsences[Nom Prénom]),""),0)),"")</f>
        <v/>
      </c>
      <c r="S13" s="6" t="str">
        <f t="array" ref="S13">IFERROR(INDEX(TAbsences[Symbole],MATCH($C13,IF(S$9&gt;=TAbsences[Date début],IF(S$9&lt;=TAbsences[Date de fin],TAbsences[Nom Prénom]),""),0)),"")</f>
        <v/>
      </c>
      <c r="T13" s="6" t="str">
        <f t="array" ref="T13">IFERROR(INDEX(TAbsences[Symbole],MATCH($C13,IF(T$9&gt;=TAbsences[Date début],IF(T$9&lt;=TAbsences[Date de fin],TAbsences[Nom Prénom]),""),0)),"")</f>
        <v/>
      </c>
      <c r="U13" s="6" t="str">
        <f t="array" ref="U13">IFERROR(INDEX(TAbsences[Symbole],MATCH($C13,IF(U$9&gt;=TAbsences[Date début],IF(U$9&lt;=TAbsences[Date de fin],TAbsences[Nom Prénom]),""),0)),"")</f>
        <v/>
      </c>
      <c r="V13" s="6" t="str">
        <f t="array" ref="V13">IFERROR(INDEX(TAbsences[Symbole],MATCH($C13,IF(V$9&gt;=TAbsences[Date début],IF(V$9&lt;=TAbsences[Date de fin],TAbsences[Nom Prénom]),""),0)),"")</f>
        <v/>
      </c>
      <c r="W13" s="6" t="str">
        <f t="array" ref="W13">IFERROR(INDEX(TAbsences[Symbole],MATCH($C13,IF(W$9&gt;=TAbsences[Date début],IF(W$9&lt;=TAbsences[Date de fin],TAbsences[Nom Prénom]),""),0)),"")</f>
        <v/>
      </c>
      <c r="X13" s="6" t="str">
        <f t="array" ref="X13">IFERROR(INDEX(TAbsences[Symbole],MATCH($C13,IF(X$9&gt;=TAbsences[Date début],IF(X$9&lt;=TAbsences[Date de fin],TAbsences[Nom Prénom]),""),0)),"")</f>
        <v/>
      </c>
      <c r="Y13" s="6" t="str">
        <f t="array" ref="Y13">IFERROR(INDEX(TAbsences[Symbole],MATCH($C13,IF(Y$9&gt;=TAbsences[Date début],IF(Y$9&lt;=TAbsences[Date de fin],TAbsences[Nom Prénom]),""),0)),"")</f>
        <v/>
      </c>
      <c r="Z13" s="6" t="str">
        <f t="array" ref="Z13">IFERROR(INDEX(TAbsences[Symbole],MATCH($C13,IF(Z$9&gt;=TAbsences[Date début],IF(Z$9&lt;=TAbsences[Date de fin],TAbsences[Nom Prénom]),""),0)),"")</f>
        <v/>
      </c>
      <c r="AA13" s="6" t="str">
        <f t="array" ref="AA13">IFERROR(INDEX(TAbsences[Symbole],MATCH($C13,IF(AA$9&gt;=TAbsences[Date début],IF(AA$9&lt;=TAbsences[Date de fin],TAbsences[Nom Prénom]),""),0)),"")</f>
        <v/>
      </c>
      <c r="AB13" s="6" t="str">
        <f t="array" ref="AB13">IFERROR(INDEX(TAbsences[Symbole],MATCH($C13,IF(AB$9&gt;=TAbsences[Date début],IF(AB$9&lt;=TAbsences[Date de fin],TAbsences[Nom Prénom]),""),0)),"")</f>
        <v/>
      </c>
      <c r="AC13" s="6" t="str">
        <f t="array" ref="AC13">IFERROR(INDEX(TAbsences[Symbole],MATCH($C13,IF(AC$9&gt;=TAbsences[Date début],IF(AC$9&lt;=TAbsences[Date de fin],TAbsences[Nom Prénom]),""),0)),"")</f>
        <v/>
      </c>
      <c r="AD13" s="6" t="str">
        <f t="array" ref="AD13">IFERROR(INDEX(TAbsences[Symbole],MATCH($C13,IF(AD$9&gt;=TAbsences[Date début],IF(AD$9&lt;=TAbsences[Date de fin],TAbsences[Nom Prénom]),""),0)),"")</f>
        <v/>
      </c>
      <c r="AE13" s="6" t="str">
        <f t="array" ref="AE13">IFERROR(INDEX(TAbsences[Symbole],MATCH($C13,IF(AE$9&gt;=TAbsences[Date début],IF(AE$9&lt;=TAbsences[Date de fin],TAbsences[Nom Prénom]),""),0)),"")</f>
        <v/>
      </c>
      <c r="AF13" s="6" t="str">
        <f t="array" ref="AF13">IFERROR(INDEX(TAbsences[Symbole],MATCH($C13,IF(AF$9&gt;=TAbsences[Date début],IF(AF$9&lt;=TAbsences[Date de fin],TAbsences[Nom Prénom]),""),0)),"")</f>
        <v/>
      </c>
      <c r="AG13" s="6" t="str">
        <f t="array" ref="AG13">IFERROR(INDEX(TAbsences[Symbole],MATCH($C13,IF(AG$9&gt;=TAbsences[Date début],IF(AG$9&lt;=TAbsences[Date de fin],TAbsences[Nom Prénom]),""),0)),"")</f>
        <v/>
      </c>
      <c r="AH13" s="6" t="str">
        <f t="array" ref="AH13">IFERROR(INDEX(TAbsences[Symbole],MATCH($C13,IF(AH$9&gt;=TAbsences[Date début],IF(AH$9&lt;=TAbsences[Date de fin],TAbsences[Nom Prénom]),""),0)),"")</f>
        <v/>
      </c>
      <c r="AJ13" s="30">
        <f t="shared" si="6"/>
        <v>0</v>
      </c>
      <c r="AK13" s="30">
        <f t="shared" si="6"/>
        <v>0</v>
      </c>
      <c r="AL13" s="30">
        <f t="shared" si="6"/>
        <v>0</v>
      </c>
      <c r="AM13" s="30">
        <f t="shared" si="6"/>
        <v>0</v>
      </c>
      <c r="AN13" s="30">
        <f t="shared" si="6"/>
        <v>0</v>
      </c>
      <c r="AO13" s="30">
        <f t="shared" si="6"/>
        <v>0</v>
      </c>
      <c r="AP13" s="31" t="str">
        <f t="shared" ca="1" si="8"/>
        <v/>
      </c>
      <c r="AR13" s="56">
        <f>IFERROR(INDEX(TSalarie[Date d''entrée],MATCH($C13,TSalarie[Nom-Prénom],0)),"")</f>
        <v>43480</v>
      </c>
      <c r="AS13" s="52">
        <f t="shared" si="9"/>
        <v>44228</v>
      </c>
      <c r="AT13" s="56" t="str">
        <f>IFERROR(IF(INDEX(TSalarie[Date de sortie],MATCH($C13,TSalarie[Nom-Prénom],0))&lt;&gt;"",INDEX(TSalarie[Date de sortie],MATCH($C13,TSalarie[Nom-Prénom],0)),""),"")</f>
        <v/>
      </c>
      <c r="AU13" s="52">
        <f t="shared" si="10"/>
        <v>44255</v>
      </c>
      <c r="AV13" s="54">
        <f t="shared" si="7"/>
        <v>20</v>
      </c>
    </row>
    <row r="14" spans="2:48" x14ac:dyDescent="0.3">
      <c r="B14" s="50"/>
      <c r="C14" s="49" t="str">
        <f t="array" ref="C14">IFERROR(INDEX(TSalariesPresents[Salariés présents],MATCH(0,COUNTIF(TSalariesPresents[Salariés présents],"&lt;"&amp;TSalariesPresents[Salariés présents])-SUM(COUNTIF(C$9:C13,TSalariesPresents[Salariés présents])),0))," ")</f>
        <v>GATOR Ali</v>
      </c>
      <c r="D14" s="6" t="str">
        <f t="array" ref="D14">IFERROR(INDEX(TAbsences[Symbole],MATCH($C14,IF(D$9&gt;=TAbsences[Date début],IF(D$9&lt;=TAbsences[Date de fin],TAbsences[Nom Prénom]),""),0)),"")</f>
        <v/>
      </c>
      <c r="E14" s="6" t="str">
        <f t="array" ref="E14">IFERROR(INDEX(TAbsences[Symbole],MATCH($C14,IF(E$9&gt;=TAbsences[Date début],IF(E$9&lt;=TAbsences[Date de fin],TAbsences[Nom Prénom]),""),0)),"")</f>
        <v/>
      </c>
      <c r="F14" s="6" t="str">
        <f t="array" ref="F14">IFERROR(INDEX(TAbsences[Symbole],MATCH($C14,IF(F$9&gt;=TAbsences[Date début],IF(F$9&lt;=TAbsences[Date de fin],TAbsences[Nom Prénom]),""),0)),"")</f>
        <v/>
      </c>
      <c r="G14" s="6" t="str">
        <f t="array" ref="G14">IFERROR(INDEX(TAbsences[Symbole],MATCH($C14,IF(G$9&gt;=TAbsences[Date début],IF(G$9&lt;=TAbsences[Date de fin],TAbsences[Nom Prénom]),""),0)),"")</f>
        <v/>
      </c>
      <c r="H14" s="6" t="str">
        <f t="array" ref="H14">IFERROR(INDEX(TAbsences[Symbole],MATCH($C14,IF(H$9&gt;=TAbsences[Date début],IF(H$9&lt;=TAbsences[Date de fin],TAbsences[Nom Prénom]),""),0)),"")</f>
        <v/>
      </c>
      <c r="I14" s="6" t="str">
        <f t="array" ref="I14">IFERROR(INDEX(TAbsences[Symbole],MATCH($C14,IF(I$9&gt;=TAbsences[Date début],IF(I$9&lt;=TAbsences[Date de fin],TAbsences[Nom Prénom]),""),0)),"")</f>
        <v/>
      </c>
      <c r="J14" s="6" t="str">
        <f t="array" ref="J14">IFERROR(INDEX(TAbsences[Symbole],MATCH($C14,IF(J$9&gt;=TAbsences[Date début],IF(J$9&lt;=TAbsences[Date de fin],TAbsences[Nom Prénom]),""),0)),"")</f>
        <v/>
      </c>
      <c r="K14" s="6" t="str">
        <f t="array" ref="K14">IFERROR(INDEX(TAbsences[Symbole],MATCH($C14,IF(K$9&gt;=TAbsences[Date début],IF(K$9&lt;=TAbsences[Date de fin],TAbsences[Nom Prénom]),""),0)),"")</f>
        <v/>
      </c>
      <c r="L14" s="6" t="str">
        <f t="array" ref="L14">IFERROR(INDEX(TAbsences[Symbole],MATCH($C14,IF(L$9&gt;=TAbsences[Date début],IF(L$9&lt;=TAbsences[Date de fin],TAbsences[Nom Prénom]),""),0)),"")</f>
        <v/>
      </c>
      <c r="M14" s="6" t="str">
        <f t="array" ref="M14">IFERROR(INDEX(TAbsences[Symbole],MATCH($C14,IF(M$9&gt;=TAbsences[Date début],IF(M$9&lt;=TAbsences[Date de fin],TAbsences[Nom Prénom]),""),0)),"")</f>
        <v/>
      </c>
      <c r="N14" s="6" t="str">
        <f t="array" ref="N14">IFERROR(INDEX(TAbsences[Symbole],MATCH($C14,IF(N$9&gt;=TAbsences[Date début],IF(N$9&lt;=TAbsences[Date de fin],TAbsences[Nom Prénom]),""),0)),"")</f>
        <v/>
      </c>
      <c r="O14" s="6" t="str">
        <f t="array" ref="O14">IFERROR(INDEX(TAbsences[Symbole],MATCH($C14,IF(O$9&gt;=TAbsences[Date début],IF(O$9&lt;=TAbsences[Date de fin],TAbsences[Nom Prénom]),""),0)),"")</f>
        <v/>
      </c>
      <c r="P14" s="6" t="str">
        <f t="array" ref="P14">IFERROR(INDEX(TAbsences[Symbole],MATCH($C14,IF(P$9&gt;=TAbsences[Date début],IF(P$9&lt;=TAbsences[Date de fin],TAbsences[Nom Prénom]),""),0)),"")</f>
        <v/>
      </c>
      <c r="Q14" s="6" t="str">
        <f t="array" ref="Q14">IFERROR(INDEX(TAbsences[Symbole],MATCH($C14,IF(Q$9&gt;=TAbsences[Date début],IF(Q$9&lt;=TAbsences[Date de fin],TAbsences[Nom Prénom]),""),0)),"")</f>
        <v/>
      </c>
      <c r="R14" s="6" t="str">
        <f t="array" ref="R14">IFERROR(INDEX(TAbsences[Symbole],MATCH($C14,IF(R$9&gt;=TAbsences[Date début],IF(R$9&lt;=TAbsences[Date de fin],TAbsences[Nom Prénom]),""),0)),"")</f>
        <v/>
      </c>
      <c r="S14" s="6" t="str">
        <f t="array" ref="S14">IFERROR(INDEX(TAbsences[Symbole],MATCH($C14,IF(S$9&gt;=TAbsences[Date début],IF(S$9&lt;=TAbsences[Date de fin],TAbsences[Nom Prénom]),""),0)),"")</f>
        <v/>
      </c>
      <c r="T14" s="6" t="str">
        <f t="array" ref="T14">IFERROR(INDEX(TAbsences[Symbole],MATCH($C14,IF(T$9&gt;=TAbsences[Date début],IF(T$9&lt;=TAbsences[Date de fin],TAbsences[Nom Prénom]),""),0)),"")</f>
        <v/>
      </c>
      <c r="U14" s="6" t="str">
        <f t="array" ref="U14">IFERROR(INDEX(TAbsences[Symbole],MATCH($C14,IF(U$9&gt;=TAbsences[Date début],IF(U$9&lt;=TAbsences[Date de fin],TAbsences[Nom Prénom]),""),0)),"")</f>
        <v/>
      </c>
      <c r="V14" s="6" t="str">
        <f t="array" ref="V14">IFERROR(INDEX(TAbsences[Symbole],MATCH($C14,IF(V$9&gt;=TAbsences[Date début],IF(V$9&lt;=TAbsences[Date de fin],TAbsences[Nom Prénom]),""),0)),"")</f>
        <v/>
      </c>
      <c r="W14" s="6" t="str">
        <f t="array" ref="W14">IFERROR(INDEX(TAbsences[Symbole],MATCH($C14,IF(W$9&gt;=TAbsences[Date début],IF(W$9&lt;=TAbsences[Date de fin],TAbsences[Nom Prénom]),""),0)),"")</f>
        <v/>
      </c>
      <c r="X14" s="6" t="str">
        <f t="array" ref="X14">IFERROR(INDEX(TAbsences[Symbole],MATCH($C14,IF(X$9&gt;=TAbsences[Date début],IF(X$9&lt;=TAbsences[Date de fin],TAbsences[Nom Prénom]),""),0)),"")</f>
        <v/>
      </c>
      <c r="Y14" s="6" t="str">
        <f t="array" ref="Y14">IFERROR(INDEX(TAbsences[Symbole],MATCH($C14,IF(Y$9&gt;=TAbsences[Date début],IF(Y$9&lt;=TAbsences[Date de fin],TAbsences[Nom Prénom]),""),0)),"")</f>
        <v/>
      </c>
      <c r="Z14" s="6" t="str">
        <f t="array" ref="Z14">IFERROR(INDEX(TAbsences[Symbole],MATCH($C14,IF(Z$9&gt;=TAbsences[Date début],IF(Z$9&lt;=TAbsences[Date de fin],TAbsences[Nom Prénom]),""),0)),"")</f>
        <v/>
      </c>
      <c r="AA14" s="6" t="str">
        <f t="array" ref="AA14">IFERROR(INDEX(TAbsences[Symbole],MATCH($C14,IF(AA$9&gt;=TAbsences[Date début],IF(AA$9&lt;=TAbsences[Date de fin],TAbsences[Nom Prénom]),""),0)),"")</f>
        <v/>
      </c>
      <c r="AB14" s="6" t="str">
        <f t="array" ref="AB14">IFERROR(INDEX(TAbsences[Symbole],MATCH($C14,IF(AB$9&gt;=TAbsences[Date début],IF(AB$9&lt;=TAbsences[Date de fin],TAbsences[Nom Prénom]),""),0)),"")</f>
        <v/>
      </c>
      <c r="AC14" s="6" t="str">
        <f t="array" ref="AC14">IFERROR(INDEX(TAbsences[Symbole],MATCH($C14,IF(AC$9&gt;=TAbsences[Date début],IF(AC$9&lt;=TAbsences[Date de fin],TAbsences[Nom Prénom]),""),0)),"")</f>
        <v/>
      </c>
      <c r="AD14" s="6" t="str">
        <f t="array" ref="AD14">IFERROR(INDEX(TAbsences[Symbole],MATCH($C14,IF(AD$9&gt;=TAbsences[Date début],IF(AD$9&lt;=TAbsences[Date de fin],TAbsences[Nom Prénom]),""),0)),"")</f>
        <v/>
      </c>
      <c r="AE14" s="6" t="str">
        <f t="array" ref="AE14">IFERROR(INDEX(TAbsences[Symbole],MATCH($C14,IF(AE$9&gt;=TAbsences[Date début],IF(AE$9&lt;=TAbsences[Date de fin],TAbsences[Nom Prénom]),""),0)),"")</f>
        <v/>
      </c>
      <c r="AF14" s="6" t="str">
        <f t="array" ref="AF14">IFERROR(INDEX(TAbsences[Symbole],MATCH($C14,IF(AF$9&gt;=TAbsences[Date début],IF(AF$9&lt;=TAbsences[Date de fin],TAbsences[Nom Prénom]),""),0)),"")</f>
        <v/>
      </c>
      <c r="AG14" s="6" t="str">
        <f t="array" ref="AG14">IFERROR(INDEX(TAbsences[Symbole],MATCH($C14,IF(AG$9&gt;=TAbsences[Date début],IF(AG$9&lt;=TAbsences[Date de fin],TAbsences[Nom Prénom]),""),0)),"")</f>
        <v/>
      </c>
      <c r="AH14" s="6" t="str">
        <f t="array" ref="AH14">IFERROR(INDEX(TAbsences[Symbole],MATCH($C14,IF(AH$9&gt;=TAbsences[Date début],IF(AH$9&lt;=TAbsences[Date de fin],TAbsences[Nom Prénom]),""),0)),"")</f>
        <v/>
      </c>
      <c r="AJ14" s="30">
        <f t="shared" si="6"/>
        <v>0</v>
      </c>
      <c r="AK14" s="30">
        <f t="shared" si="6"/>
        <v>0</v>
      </c>
      <c r="AL14" s="30">
        <f t="shared" si="6"/>
        <v>0</v>
      </c>
      <c r="AM14" s="30">
        <f t="shared" si="6"/>
        <v>0</v>
      </c>
      <c r="AN14" s="30">
        <f t="shared" si="6"/>
        <v>0</v>
      </c>
      <c r="AO14" s="30">
        <f t="shared" si="6"/>
        <v>0</v>
      </c>
      <c r="AP14" s="31" t="str">
        <f t="shared" ca="1" si="8"/>
        <v/>
      </c>
      <c r="AR14" s="56">
        <f>IFERROR(INDEX(TSalarie[Date d''entrée],MATCH($C14,TSalarie[Nom-Prénom],0)),"")</f>
        <v>43908</v>
      </c>
      <c r="AS14" s="52">
        <f t="shared" si="9"/>
        <v>44228</v>
      </c>
      <c r="AT14" s="56">
        <f>IFERROR(IF(INDEX(TSalarie[Date de sortie],MATCH($C14,TSalarie[Nom-Prénom],0))&lt;&gt;"",INDEX(TSalarie[Date de sortie],MATCH($C14,TSalarie[Nom-Prénom],0)),""),"")</f>
        <v>43968</v>
      </c>
      <c r="AU14" s="52">
        <f t="shared" si="10"/>
        <v>44255</v>
      </c>
      <c r="AV14" s="54">
        <f t="shared" si="7"/>
        <v>20</v>
      </c>
    </row>
    <row r="15" spans="2:48" x14ac:dyDescent="0.3">
      <c r="B15" s="50"/>
      <c r="C15" s="49" t="str">
        <f t="array" ref="C15">IFERROR(INDEX(TSalariesPresents[Salariés présents],MATCH(0,COUNTIF(TSalariesPresents[Salariés présents],"&lt;"&amp;TSalariesPresents[Salariés présents])-SUM(COUNTIF(C$9:C14,TSalariesPresents[Salariés présents])),0))," ")</f>
        <v>TREPOSE Jean</v>
      </c>
      <c r="D15" s="6" t="str">
        <f t="array" ref="D15">IFERROR(INDEX(TAbsences[Symbole],MATCH($C15,IF(D$9&gt;=TAbsences[Date début],IF(D$9&lt;=TAbsences[Date de fin],TAbsences[Nom Prénom]),""),0)),"")</f>
        <v/>
      </c>
      <c r="E15" s="6" t="str">
        <f t="array" ref="E15">IFERROR(INDEX(TAbsences[Symbole],MATCH($C15,IF(E$9&gt;=TAbsences[Date début],IF(E$9&lt;=TAbsences[Date de fin],TAbsences[Nom Prénom]),""),0)),"")</f>
        <v/>
      </c>
      <c r="F15" s="6" t="str">
        <f t="array" ref="F15">IFERROR(INDEX(TAbsences[Symbole],MATCH($C15,IF(F$9&gt;=TAbsences[Date début],IF(F$9&lt;=TAbsences[Date de fin],TAbsences[Nom Prénom]),""),0)),"")</f>
        <v/>
      </c>
      <c r="G15" s="6" t="str">
        <f t="array" ref="G15">IFERROR(INDEX(TAbsences[Symbole],MATCH($C15,IF(G$9&gt;=TAbsences[Date début],IF(G$9&lt;=TAbsences[Date de fin],TAbsences[Nom Prénom]),""),0)),"")</f>
        <v/>
      </c>
      <c r="H15" s="6" t="str">
        <f t="array" ref="H15">IFERROR(INDEX(TAbsences[Symbole],MATCH($C15,IF(H$9&gt;=TAbsences[Date début],IF(H$9&lt;=TAbsences[Date de fin],TAbsences[Nom Prénom]),""),0)),"")</f>
        <v/>
      </c>
      <c r="I15" s="6" t="str">
        <f t="array" ref="I15">IFERROR(INDEX(TAbsences[Symbole],MATCH($C15,IF(I$9&gt;=TAbsences[Date début],IF(I$9&lt;=TAbsences[Date de fin],TAbsences[Nom Prénom]),""),0)),"")</f>
        <v/>
      </c>
      <c r="J15" s="6" t="str">
        <f t="array" ref="J15">IFERROR(INDEX(TAbsences[Symbole],MATCH($C15,IF(J$9&gt;=TAbsences[Date début],IF(J$9&lt;=TAbsences[Date de fin],TAbsences[Nom Prénom]),""),0)),"")</f>
        <v/>
      </c>
      <c r="K15" s="6" t="str">
        <f t="array" ref="K15">IFERROR(INDEX(TAbsences[Symbole],MATCH($C15,IF(K$9&gt;=TAbsences[Date début],IF(K$9&lt;=TAbsences[Date de fin],TAbsences[Nom Prénom]),""),0)),"")</f>
        <v/>
      </c>
      <c r="L15" s="6" t="str">
        <f t="array" ref="L15">IFERROR(INDEX(TAbsences[Symbole],MATCH($C15,IF(L$9&gt;=TAbsences[Date début],IF(L$9&lt;=TAbsences[Date de fin],TAbsences[Nom Prénom]),""),0)),"")</f>
        <v/>
      </c>
      <c r="M15" s="6" t="str">
        <f t="array" ref="M15">IFERROR(INDEX(TAbsences[Symbole],MATCH($C15,IF(M$9&gt;=TAbsences[Date début],IF(M$9&lt;=TAbsences[Date de fin],TAbsences[Nom Prénom]),""),0)),"")</f>
        <v/>
      </c>
      <c r="N15" s="6" t="str">
        <f t="array" ref="N15">IFERROR(INDEX(TAbsences[Symbole],MATCH($C15,IF(N$9&gt;=TAbsences[Date début],IF(N$9&lt;=TAbsences[Date de fin],TAbsences[Nom Prénom]),""),0)),"")</f>
        <v/>
      </c>
      <c r="O15" s="6" t="str">
        <f t="array" ref="O15">IFERROR(INDEX(TAbsences[Symbole],MATCH($C15,IF(O$9&gt;=TAbsences[Date début],IF(O$9&lt;=TAbsences[Date de fin],TAbsences[Nom Prénom]),""),0)),"")</f>
        <v/>
      </c>
      <c r="P15" s="6" t="str">
        <f t="array" ref="P15">IFERROR(INDEX(TAbsences[Symbole],MATCH($C15,IF(P$9&gt;=TAbsences[Date début],IF(P$9&lt;=TAbsences[Date de fin],TAbsences[Nom Prénom]),""),0)),"")</f>
        <v/>
      </c>
      <c r="Q15" s="6" t="str">
        <f t="array" ref="Q15">IFERROR(INDEX(TAbsences[Symbole],MATCH($C15,IF(Q$9&gt;=TAbsences[Date début],IF(Q$9&lt;=TAbsences[Date de fin],TAbsences[Nom Prénom]),""),0)),"")</f>
        <v/>
      </c>
      <c r="R15" s="6" t="str">
        <f t="array" ref="R15">IFERROR(INDEX(TAbsences[Symbole],MATCH($C15,IF(R$9&gt;=TAbsences[Date début],IF(R$9&lt;=TAbsences[Date de fin],TAbsences[Nom Prénom]),""),0)),"")</f>
        <v/>
      </c>
      <c r="S15" s="6" t="str">
        <f t="array" ref="S15">IFERROR(INDEX(TAbsences[Symbole],MATCH($C15,IF(S$9&gt;=TAbsences[Date début],IF(S$9&lt;=TAbsences[Date de fin],TAbsences[Nom Prénom]),""),0)),"")</f>
        <v/>
      </c>
      <c r="T15" s="6" t="str">
        <f t="array" ref="T15">IFERROR(INDEX(TAbsences[Symbole],MATCH($C15,IF(T$9&gt;=TAbsences[Date début],IF(T$9&lt;=TAbsences[Date de fin],TAbsences[Nom Prénom]),""),0)),"")</f>
        <v/>
      </c>
      <c r="U15" s="6" t="str">
        <f t="array" ref="U15">IFERROR(INDEX(TAbsences[Symbole],MATCH($C15,IF(U$9&gt;=TAbsences[Date début],IF(U$9&lt;=TAbsences[Date de fin],TAbsences[Nom Prénom]),""),0)),"")</f>
        <v/>
      </c>
      <c r="V15" s="6" t="str">
        <f t="array" ref="V15">IFERROR(INDEX(TAbsences[Symbole],MATCH($C15,IF(V$9&gt;=TAbsences[Date début],IF(V$9&lt;=TAbsences[Date de fin],TAbsences[Nom Prénom]),""),0)),"")</f>
        <v/>
      </c>
      <c r="W15" s="6" t="str">
        <f t="array" ref="W15">IFERROR(INDEX(TAbsences[Symbole],MATCH($C15,IF(W$9&gt;=TAbsences[Date début],IF(W$9&lt;=TAbsences[Date de fin],TAbsences[Nom Prénom]),""),0)),"")</f>
        <v/>
      </c>
      <c r="X15" s="6" t="str">
        <f t="array" ref="X15">IFERROR(INDEX(TAbsences[Symbole],MATCH($C15,IF(X$9&gt;=TAbsences[Date début],IF(X$9&lt;=TAbsences[Date de fin],TAbsences[Nom Prénom]),""),0)),"")</f>
        <v/>
      </c>
      <c r="Y15" s="6" t="str">
        <f t="array" ref="Y15">IFERROR(INDEX(TAbsences[Symbole],MATCH($C15,IF(Y$9&gt;=TAbsences[Date début],IF(Y$9&lt;=TAbsences[Date de fin],TAbsences[Nom Prénom]),""),0)),"")</f>
        <v/>
      </c>
      <c r="Z15" s="6" t="str">
        <f t="array" ref="Z15">IFERROR(INDEX(TAbsences[Symbole],MATCH($C15,IF(Z$9&gt;=TAbsences[Date début],IF(Z$9&lt;=TAbsences[Date de fin],TAbsences[Nom Prénom]),""),0)),"")</f>
        <v/>
      </c>
      <c r="AA15" s="6" t="str">
        <f t="array" ref="AA15">IFERROR(INDEX(TAbsences[Symbole],MATCH($C15,IF(AA$9&gt;=TAbsences[Date début],IF(AA$9&lt;=TAbsences[Date de fin],TAbsences[Nom Prénom]),""),0)),"")</f>
        <v/>
      </c>
      <c r="AB15" s="6" t="str">
        <f t="array" ref="AB15">IFERROR(INDEX(TAbsences[Symbole],MATCH($C15,IF(AB$9&gt;=TAbsences[Date début],IF(AB$9&lt;=TAbsences[Date de fin],TAbsences[Nom Prénom]),""),0)),"")</f>
        <v/>
      </c>
      <c r="AC15" s="6" t="str">
        <f t="array" ref="AC15">IFERROR(INDEX(TAbsences[Symbole],MATCH($C15,IF(AC$9&gt;=TAbsences[Date début],IF(AC$9&lt;=TAbsences[Date de fin],TAbsences[Nom Prénom]),""),0)),"")</f>
        <v/>
      </c>
      <c r="AD15" s="6" t="str">
        <f t="array" ref="AD15">IFERROR(INDEX(TAbsences[Symbole],MATCH($C15,IF(AD$9&gt;=TAbsences[Date début],IF(AD$9&lt;=TAbsences[Date de fin],TAbsences[Nom Prénom]),""),0)),"")</f>
        <v/>
      </c>
      <c r="AE15" s="6" t="str">
        <f t="array" ref="AE15">IFERROR(INDEX(TAbsences[Symbole],MATCH($C15,IF(AE$9&gt;=TAbsences[Date début],IF(AE$9&lt;=TAbsences[Date de fin],TAbsences[Nom Prénom]),""),0)),"")</f>
        <v/>
      </c>
      <c r="AF15" s="6" t="str">
        <f t="array" ref="AF15">IFERROR(INDEX(TAbsences[Symbole],MATCH($C15,IF(AF$9&gt;=TAbsences[Date début],IF(AF$9&lt;=TAbsences[Date de fin],TAbsences[Nom Prénom]),""),0)),"")</f>
        <v/>
      </c>
      <c r="AG15" s="6" t="str">
        <f t="array" ref="AG15">IFERROR(INDEX(TAbsences[Symbole],MATCH($C15,IF(AG$9&gt;=TAbsences[Date début],IF(AG$9&lt;=TAbsences[Date de fin],TAbsences[Nom Prénom]),""),0)),"")</f>
        <v/>
      </c>
      <c r="AH15" s="6" t="str">
        <f t="array" ref="AH15">IFERROR(INDEX(TAbsences[Symbole],MATCH($C15,IF(AH$9&gt;=TAbsences[Date début],IF(AH$9&lt;=TAbsences[Date de fin],TAbsences[Nom Prénom]),""),0)),"")</f>
        <v/>
      </c>
      <c r="AJ15" s="30">
        <f t="shared" si="6"/>
        <v>0</v>
      </c>
      <c r="AK15" s="30">
        <f t="shared" si="6"/>
        <v>0</v>
      </c>
      <c r="AL15" s="30">
        <f t="shared" si="6"/>
        <v>0</v>
      </c>
      <c r="AM15" s="30">
        <f t="shared" si="6"/>
        <v>0</v>
      </c>
      <c r="AN15" s="30">
        <f t="shared" si="6"/>
        <v>0</v>
      </c>
      <c r="AO15" s="30">
        <f t="shared" si="6"/>
        <v>0</v>
      </c>
      <c r="AP15" s="31" t="str">
        <f t="shared" ca="1" si="8"/>
        <v/>
      </c>
      <c r="AR15" s="56">
        <f>IFERROR(INDEX(TSalarie[Date d''entrée],MATCH($C15,TSalarie[Nom-Prénom],0)),"")</f>
        <v>43832</v>
      </c>
      <c r="AS15" s="52">
        <f t="shared" si="9"/>
        <v>44228</v>
      </c>
      <c r="AT15" s="56" t="str">
        <f>IFERROR(IF(INDEX(TSalarie[Date de sortie],MATCH($C15,TSalarie[Nom-Prénom],0))&lt;&gt;"",INDEX(TSalarie[Date de sortie],MATCH($C15,TSalarie[Nom-Prénom],0)),""),"")</f>
        <v/>
      </c>
      <c r="AU15" s="52">
        <f t="shared" si="10"/>
        <v>44255</v>
      </c>
      <c r="AV15" s="54">
        <f t="shared" si="7"/>
        <v>20</v>
      </c>
    </row>
    <row r="16" spans="2:48" x14ac:dyDescent="0.3">
      <c r="B16" s="50"/>
      <c r="C16" s="49" t="str">
        <f t="array" ref="C16">IFERROR(INDEX(TSalariesPresents[Salariés présents],MATCH(0,COUNTIF(TSalariesPresents[Salariés présents],"&lt;"&amp;TSalariesPresents[Salariés présents])-SUM(COUNTIF(C$9:C15,TSalariesPresents[Salariés présents])),0))," ")</f>
        <v>TRICE Edith</v>
      </c>
      <c r="D16" s="6" t="str">
        <f t="array" ref="D16">IFERROR(INDEX(TAbsences[Symbole],MATCH($C16,IF(D$9&gt;=TAbsences[Date début],IF(D$9&lt;=TAbsences[Date de fin],TAbsences[Nom Prénom]),""),0)),"")</f>
        <v/>
      </c>
      <c r="E16" s="6" t="str">
        <f t="array" ref="E16">IFERROR(INDEX(TAbsences[Symbole],MATCH($C16,IF(E$9&gt;=TAbsences[Date début],IF(E$9&lt;=TAbsences[Date de fin],TAbsences[Nom Prénom]),""),0)),"")</f>
        <v/>
      </c>
      <c r="F16" s="6" t="str">
        <f t="array" ref="F16">IFERROR(INDEX(TAbsences[Symbole],MATCH($C16,IF(F$9&gt;=TAbsences[Date début],IF(F$9&lt;=TAbsences[Date de fin],TAbsences[Nom Prénom]),""),0)),"")</f>
        <v/>
      </c>
      <c r="G16" s="6" t="str">
        <f t="array" ref="G16">IFERROR(INDEX(TAbsences[Symbole],MATCH($C16,IF(G$9&gt;=TAbsences[Date début],IF(G$9&lt;=TAbsences[Date de fin],TAbsences[Nom Prénom]),""),0)),"")</f>
        <v/>
      </c>
      <c r="H16" s="6" t="str">
        <f t="array" ref="H16">IFERROR(INDEX(TAbsences[Symbole],MATCH($C16,IF(H$9&gt;=TAbsences[Date début],IF(H$9&lt;=TAbsences[Date de fin],TAbsences[Nom Prénom]),""),0)),"")</f>
        <v/>
      </c>
      <c r="I16" s="6" t="str">
        <f t="array" ref="I16">IFERROR(INDEX(TAbsences[Symbole],MATCH($C16,IF(I$9&gt;=TAbsences[Date début],IF(I$9&lt;=TAbsences[Date de fin],TAbsences[Nom Prénom]),""),0)),"")</f>
        <v/>
      </c>
      <c r="J16" s="6" t="str">
        <f t="array" ref="J16">IFERROR(INDEX(TAbsences[Symbole],MATCH($C16,IF(J$9&gt;=TAbsences[Date début],IF(J$9&lt;=TAbsences[Date de fin],TAbsences[Nom Prénom]),""),0)),"")</f>
        <v/>
      </c>
      <c r="K16" s="6" t="str">
        <f t="array" ref="K16">IFERROR(INDEX(TAbsences[Symbole],MATCH($C16,IF(K$9&gt;=TAbsences[Date début],IF(K$9&lt;=TAbsences[Date de fin],TAbsences[Nom Prénom]),""),0)),"")</f>
        <v/>
      </c>
      <c r="L16" s="6" t="str">
        <f t="array" ref="L16">IFERROR(INDEX(TAbsences[Symbole],MATCH($C16,IF(L$9&gt;=TAbsences[Date début],IF(L$9&lt;=TAbsences[Date de fin],TAbsences[Nom Prénom]),""),0)),"")</f>
        <v/>
      </c>
      <c r="M16" s="6" t="str">
        <f t="array" ref="M16">IFERROR(INDEX(TAbsences[Symbole],MATCH($C16,IF(M$9&gt;=TAbsences[Date début],IF(M$9&lt;=TAbsences[Date de fin],TAbsences[Nom Prénom]),""),0)),"")</f>
        <v/>
      </c>
      <c r="N16" s="6" t="str">
        <f t="array" ref="N16">IFERROR(INDEX(TAbsences[Symbole],MATCH($C16,IF(N$9&gt;=TAbsences[Date début],IF(N$9&lt;=TAbsences[Date de fin],TAbsences[Nom Prénom]),""),0)),"")</f>
        <v/>
      </c>
      <c r="O16" s="6" t="str">
        <f t="array" ref="O16">IFERROR(INDEX(TAbsences[Symbole],MATCH($C16,IF(O$9&gt;=TAbsences[Date début],IF(O$9&lt;=TAbsences[Date de fin],TAbsences[Nom Prénom]),""),0)),"")</f>
        <v/>
      </c>
      <c r="P16" s="6" t="str">
        <f t="array" ref="P16">IFERROR(INDEX(TAbsences[Symbole],MATCH($C16,IF(P$9&gt;=TAbsences[Date début],IF(P$9&lt;=TAbsences[Date de fin],TAbsences[Nom Prénom]),""),0)),"")</f>
        <v/>
      </c>
      <c r="Q16" s="6" t="str">
        <f t="array" ref="Q16">IFERROR(INDEX(TAbsences[Symbole],MATCH($C16,IF(Q$9&gt;=TAbsences[Date début],IF(Q$9&lt;=TAbsences[Date de fin],TAbsences[Nom Prénom]),""),0)),"")</f>
        <v/>
      </c>
      <c r="R16" s="6" t="str">
        <f t="array" ref="R16">IFERROR(INDEX(TAbsences[Symbole],MATCH($C16,IF(R$9&gt;=TAbsences[Date début],IF(R$9&lt;=TAbsences[Date de fin],TAbsences[Nom Prénom]),""),0)),"")</f>
        <v/>
      </c>
      <c r="S16" s="6" t="str">
        <f t="array" ref="S16">IFERROR(INDEX(TAbsences[Symbole],MATCH($C16,IF(S$9&gt;=TAbsences[Date début],IF(S$9&lt;=TAbsences[Date de fin],TAbsences[Nom Prénom]),""),0)),"")</f>
        <v/>
      </c>
      <c r="T16" s="6" t="str">
        <f t="array" ref="T16">IFERROR(INDEX(TAbsences[Symbole],MATCH($C16,IF(T$9&gt;=TAbsences[Date début],IF(T$9&lt;=TAbsences[Date de fin],TAbsences[Nom Prénom]),""),0)),"")</f>
        <v/>
      </c>
      <c r="U16" s="6" t="str">
        <f t="array" ref="U16">IFERROR(INDEX(TAbsences[Symbole],MATCH($C16,IF(U$9&gt;=TAbsences[Date début],IF(U$9&lt;=TAbsences[Date de fin],TAbsences[Nom Prénom]),""),0)),"")</f>
        <v/>
      </c>
      <c r="V16" s="6" t="str">
        <f t="array" ref="V16">IFERROR(INDEX(TAbsences[Symbole],MATCH($C16,IF(V$9&gt;=TAbsences[Date début],IF(V$9&lt;=TAbsences[Date de fin],TAbsences[Nom Prénom]),""),0)),"")</f>
        <v/>
      </c>
      <c r="W16" s="6" t="str">
        <f t="array" ref="W16">IFERROR(INDEX(TAbsences[Symbole],MATCH($C16,IF(W$9&gt;=TAbsences[Date début],IF(W$9&lt;=TAbsences[Date de fin],TAbsences[Nom Prénom]),""),0)),"")</f>
        <v/>
      </c>
      <c r="X16" s="6" t="str">
        <f t="array" ref="X16">IFERROR(INDEX(TAbsences[Symbole],MATCH($C16,IF(X$9&gt;=TAbsences[Date début],IF(X$9&lt;=TAbsences[Date de fin],TAbsences[Nom Prénom]),""),0)),"")</f>
        <v/>
      </c>
      <c r="Y16" s="6" t="str">
        <f t="array" ref="Y16">IFERROR(INDEX(TAbsences[Symbole],MATCH($C16,IF(Y$9&gt;=TAbsences[Date début],IF(Y$9&lt;=TAbsences[Date de fin],TAbsences[Nom Prénom]),""),0)),"")</f>
        <v/>
      </c>
      <c r="Z16" s="6" t="str">
        <f t="array" ref="Z16">IFERROR(INDEX(TAbsences[Symbole],MATCH($C16,IF(Z$9&gt;=TAbsences[Date début],IF(Z$9&lt;=TAbsences[Date de fin],TAbsences[Nom Prénom]),""),0)),"")</f>
        <v/>
      </c>
      <c r="AA16" s="6" t="str">
        <f t="array" ref="AA16">IFERROR(INDEX(TAbsences[Symbole],MATCH($C16,IF(AA$9&gt;=TAbsences[Date début],IF(AA$9&lt;=TAbsences[Date de fin],TAbsences[Nom Prénom]),""),0)),"")</f>
        <v/>
      </c>
      <c r="AB16" s="6" t="str">
        <f t="array" ref="AB16">IFERROR(INDEX(TAbsences[Symbole],MATCH($C16,IF(AB$9&gt;=TAbsences[Date début],IF(AB$9&lt;=TAbsences[Date de fin],TAbsences[Nom Prénom]),""),0)),"")</f>
        <v/>
      </c>
      <c r="AC16" s="6" t="str">
        <f t="array" ref="AC16">IFERROR(INDEX(TAbsences[Symbole],MATCH($C16,IF(AC$9&gt;=TAbsences[Date début],IF(AC$9&lt;=TAbsences[Date de fin],TAbsences[Nom Prénom]),""),0)),"")</f>
        <v/>
      </c>
      <c r="AD16" s="6" t="str">
        <f t="array" ref="AD16">IFERROR(INDEX(TAbsences[Symbole],MATCH($C16,IF(AD$9&gt;=TAbsences[Date début],IF(AD$9&lt;=TAbsences[Date de fin],TAbsences[Nom Prénom]),""),0)),"")</f>
        <v/>
      </c>
      <c r="AE16" s="6" t="str">
        <f t="array" ref="AE16">IFERROR(INDEX(TAbsences[Symbole],MATCH($C16,IF(AE$9&gt;=TAbsences[Date début],IF(AE$9&lt;=TAbsences[Date de fin],TAbsences[Nom Prénom]),""),0)),"")</f>
        <v/>
      </c>
      <c r="AF16" s="6" t="str">
        <f t="array" ref="AF16">IFERROR(INDEX(TAbsences[Symbole],MATCH($C16,IF(AF$9&gt;=TAbsences[Date début],IF(AF$9&lt;=TAbsences[Date de fin],TAbsences[Nom Prénom]),""),0)),"")</f>
        <v/>
      </c>
      <c r="AG16" s="6" t="str">
        <f t="array" ref="AG16">IFERROR(INDEX(TAbsences[Symbole],MATCH($C16,IF(AG$9&gt;=TAbsences[Date début],IF(AG$9&lt;=TAbsences[Date de fin],TAbsences[Nom Prénom]),""),0)),"")</f>
        <v/>
      </c>
      <c r="AH16" s="6" t="str">
        <f t="array" ref="AH16">IFERROR(INDEX(TAbsences[Symbole],MATCH($C16,IF(AH$9&gt;=TAbsences[Date début],IF(AH$9&lt;=TAbsences[Date de fin],TAbsences[Nom Prénom]),""),0)),"")</f>
        <v/>
      </c>
      <c r="AJ16" s="30">
        <f t="shared" si="6"/>
        <v>0</v>
      </c>
      <c r="AK16" s="30">
        <f t="shared" si="6"/>
        <v>0</v>
      </c>
      <c r="AL16" s="30">
        <f t="shared" si="6"/>
        <v>0</v>
      </c>
      <c r="AM16" s="30">
        <f t="shared" si="6"/>
        <v>0</v>
      </c>
      <c r="AN16" s="30">
        <f t="shared" si="6"/>
        <v>0</v>
      </c>
      <c r="AO16" s="30">
        <f t="shared" si="6"/>
        <v>0</v>
      </c>
      <c r="AP16" s="31" t="str">
        <f t="shared" ca="1" si="8"/>
        <v/>
      </c>
      <c r="AR16" s="56">
        <f>IFERROR(INDEX(TSalarie[Date d''entrée],MATCH($C16,TSalarie[Nom-Prénom],0)),"")</f>
        <v>43845</v>
      </c>
      <c r="AS16" s="52">
        <f t="shared" si="9"/>
        <v>44228</v>
      </c>
      <c r="AT16" s="56">
        <f>IFERROR(IF(INDEX(TSalarie[Date de sortie],MATCH($C16,TSalarie[Nom-Prénom],0))&lt;&gt;"",INDEX(TSalarie[Date de sortie],MATCH($C16,TSalarie[Nom-Prénom],0)),""),"")</f>
        <v>43981</v>
      </c>
      <c r="AU16" s="52">
        <f t="shared" si="10"/>
        <v>44255</v>
      </c>
      <c r="AV16" s="54">
        <f t="shared" si="7"/>
        <v>20</v>
      </c>
    </row>
    <row r="17" spans="2:48" x14ac:dyDescent="0.3">
      <c r="B17" s="50"/>
      <c r="C17" s="49" t="str">
        <f t="array" ref="C17">IFERROR(INDEX(TSalariesPresents[Salariés présents],MATCH(0,COUNTIF(TSalariesPresents[Salariés présents],"&lt;"&amp;TSalariesPresents[Salariés présents])-SUM(COUNTIF(C$9:C16,TSalariesPresents[Salariés présents])),0))," ")</f>
        <v xml:space="preserve"> </v>
      </c>
      <c r="D17" s="6" t="str">
        <f t="array" ref="D17">IFERROR(INDEX(TAbsences[Symbole],MATCH($C17,IF(D$9&gt;=TAbsences[Date début],IF(D$9&lt;=TAbsences[Date de fin],TAbsences[Nom Prénom]),""),0)),"")</f>
        <v/>
      </c>
      <c r="E17" s="6" t="str">
        <f t="array" ref="E17">IFERROR(INDEX(TAbsences[Symbole],MATCH($C17,IF(E$9&gt;=TAbsences[Date début],IF(E$9&lt;=TAbsences[Date de fin],TAbsences[Nom Prénom]),""),0)),"")</f>
        <v/>
      </c>
      <c r="F17" s="6" t="str">
        <f t="array" ref="F17">IFERROR(INDEX(TAbsences[Symbole],MATCH($C17,IF(F$9&gt;=TAbsences[Date début],IF(F$9&lt;=TAbsences[Date de fin],TAbsences[Nom Prénom]),""),0)),"")</f>
        <v/>
      </c>
      <c r="G17" s="6" t="str">
        <f t="array" ref="G17">IFERROR(INDEX(TAbsences[Symbole],MATCH($C17,IF(G$9&gt;=TAbsences[Date début],IF(G$9&lt;=TAbsences[Date de fin],TAbsences[Nom Prénom]),""),0)),"")</f>
        <v/>
      </c>
      <c r="H17" s="6" t="str">
        <f t="array" ref="H17">IFERROR(INDEX(TAbsences[Symbole],MATCH($C17,IF(H$9&gt;=TAbsences[Date début],IF(H$9&lt;=TAbsences[Date de fin],TAbsences[Nom Prénom]),""),0)),"")</f>
        <v/>
      </c>
      <c r="I17" s="6" t="str">
        <f t="array" ref="I17">IFERROR(INDEX(TAbsences[Symbole],MATCH($C17,IF(I$9&gt;=TAbsences[Date début],IF(I$9&lt;=TAbsences[Date de fin],TAbsences[Nom Prénom]),""),0)),"")</f>
        <v/>
      </c>
      <c r="J17" s="6" t="str">
        <f t="array" ref="J17">IFERROR(INDEX(TAbsences[Symbole],MATCH($C17,IF(J$9&gt;=TAbsences[Date début],IF(J$9&lt;=TAbsences[Date de fin],TAbsences[Nom Prénom]),""),0)),"")</f>
        <v/>
      </c>
      <c r="K17" s="6" t="str">
        <f t="array" ref="K17">IFERROR(INDEX(TAbsences[Symbole],MATCH($C17,IF(K$9&gt;=TAbsences[Date début],IF(K$9&lt;=TAbsences[Date de fin],TAbsences[Nom Prénom]),""),0)),"")</f>
        <v/>
      </c>
      <c r="L17" s="6" t="str">
        <f t="array" ref="L17">IFERROR(INDEX(TAbsences[Symbole],MATCH($C17,IF(L$9&gt;=TAbsences[Date début],IF(L$9&lt;=TAbsences[Date de fin],TAbsences[Nom Prénom]),""),0)),"")</f>
        <v/>
      </c>
      <c r="M17" s="6" t="str">
        <f t="array" ref="M17">IFERROR(INDEX(TAbsences[Symbole],MATCH($C17,IF(M$9&gt;=TAbsences[Date début],IF(M$9&lt;=TAbsences[Date de fin],TAbsences[Nom Prénom]),""),0)),"")</f>
        <v/>
      </c>
      <c r="N17" s="6" t="str">
        <f t="array" ref="N17">IFERROR(INDEX(TAbsences[Symbole],MATCH($C17,IF(N$9&gt;=TAbsences[Date début],IF(N$9&lt;=TAbsences[Date de fin],TAbsences[Nom Prénom]),""),0)),"")</f>
        <v/>
      </c>
      <c r="O17" s="6" t="str">
        <f t="array" ref="O17">IFERROR(INDEX(TAbsences[Symbole],MATCH($C17,IF(O$9&gt;=TAbsences[Date début],IF(O$9&lt;=TAbsences[Date de fin],TAbsences[Nom Prénom]),""),0)),"")</f>
        <v/>
      </c>
      <c r="P17" s="6" t="str">
        <f t="array" ref="P17">IFERROR(INDEX(TAbsences[Symbole],MATCH($C17,IF(P$9&gt;=TAbsences[Date début],IF(P$9&lt;=TAbsences[Date de fin],TAbsences[Nom Prénom]),""),0)),"")</f>
        <v/>
      </c>
      <c r="Q17" s="6" t="str">
        <f t="array" ref="Q17">IFERROR(INDEX(TAbsences[Symbole],MATCH($C17,IF(Q$9&gt;=TAbsences[Date début],IF(Q$9&lt;=TAbsences[Date de fin],TAbsences[Nom Prénom]),""),0)),"")</f>
        <v/>
      </c>
      <c r="R17" s="6" t="str">
        <f t="array" ref="R17">IFERROR(INDEX(TAbsences[Symbole],MATCH($C17,IF(R$9&gt;=TAbsences[Date début],IF(R$9&lt;=TAbsences[Date de fin],TAbsences[Nom Prénom]),""),0)),"")</f>
        <v/>
      </c>
      <c r="S17" s="6" t="str">
        <f t="array" ref="S17">IFERROR(INDEX(TAbsences[Symbole],MATCH($C17,IF(S$9&gt;=TAbsences[Date début],IF(S$9&lt;=TAbsences[Date de fin],TAbsences[Nom Prénom]),""),0)),"")</f>
        <v/>
      </c>
      <c r="T17" s="6" t="str">
        <f t="array" ref="T17">IFERROR(INDEX(TAbsences[Symbole],MATCH($C17,IF(T$9&gt;=TAbsences[Date début],IF(T$9&lt;=TAbsences[Date de fin],TAbsences[Nom Prénom]),""),0)),"")</f>
        <v/>
      </c>
      <c r="U17" s="6" t="str">
        <f t="array" ref="U17">IFERROR(INDEX(TAbsences[Symbole],MATCH($C17,IF(U$9&gt;=TAbsences[Date début],IF(U$9&lt;=TAbsences[Date de fin],TAbsences[Nom Prénom]),""),0)),"")</f>
        <v/>
      </c>
      <c r="V17" s="6" t="str">
        <f t="array" ref="V17">IFERROR(INDEX(TAbsences[Symbole],MATCH($C17,IF(V$9&gt;=TAbsences[Date début],IF(V$9&lt;=TAbsences[Date de fin],TAbsences[Nom Prénom]),""),0)),"")</f>
        <v/>
      </c>
      <c r="W17" s="6" t="str">
        <f t="array" ref="W17">IFERROR(INDEX(TAbsences[Symbole],MATCH($C17,IF(W$9&gt;=TAbsences[Date début],IF(W$9&lt;=TAbsences[Date de fin],TAbsences[Nom Prénom]),""),0)),"")</f>
        <v/>
      </c>
      <c r="X17" s="6" t="str">
        <f t="array" ref="X17">IFERROR(INDEX(TAbsences[Symbole],MATCH($C17,IF(X$9&gt;=TAbsences[Date début],IF(X$9&lt;=TAbsences[Date de fin],TAbsences[Nom Prénom]),""),0)),"")</f>
        <v/>
      </c>
      <c r="Y17" s="6" t="str">
        <f t="array" ref="Y17">IFERROR(INDEX(TAbsences[Symbole],MATCH($C17,IF(Y$9&gt;=TAbsences[Date début],IF(Y$9&lt;=TAbsences[Date de fin],TAbsences[Nom Prénom]),""),0)),"")</f>
        <v/>
      </c>
      <c r="Z17" s="6" t="str">
        <f t="array" ref="Z17">IFERROR(INDEX(TAbsences[Symbole],MATCH($C17,IF(Z$9&gt;=TAbsences[Date début],IF(Z$9&lt;=TAbsences[Date de fin],TAbsences[Nom Prénom]),""),0)),"")</f>
        <v/>
      </c>
      <c r="AA17" s="6" t="str">
        <f t="array" ref="AA17">IFERROR(INDEX(TAbsences[Symbole],MATCH($C17,IF(AA$9&gt;=TAbsences[Date début],IF(AA$9&lt;=TAbsences[Date de fin],TAbsences[Nom Prénom]),""),0)),"")</f>
        <v/>
      </c>
      <c r="AB17" s="6" t="str">
        <f t="array" ref="AB17">IFERROR(INDEX(TAbsences[Symbole],MATCH($C17,IF(AB$9&gt;=TAbsences[Date début],IF(AB$9&lt;=TAbsences[Date de fin],TAbsences[Nom Prénom]),""),0)),"")</f>
        <v/>
      </c>
      <c r="AC17" s="6" t="str">
        <f t="array" ref="AC17">IFERROR(INDEX(TAbsences[Symbole],MATCH($C17,IF(AC$9&gt;=TAbsences[Date début],IF(AC$9&lt;=TAbsences[Date de fin],TAbsences[Nom Prénom]),""),0)),"")</f>
        <v/>
      </c>
      <c r="AD17" s="6" t="str">
        <f t="array" ref="AD17">IFERROR(INDEX(TAbsences[Symbole],MATCH($C17,IF(AD$9&gt;=TAbsences[Date début],IF(AD$9&lt;=TAbsences[Date de fin],TAbsences[Nom Prénom]),""),0)),"")</f>
        <v/>
      </c>
      <c r="AE17" s="6" t="str">
        <f t="array" ref="AE17">IFERROR(INDEX(TAbsences[Symbole],MATCH($C17,IF(AE$9&gt;=TAbsences[Date début],IF(AE$9&lt;=TAbsences[Date de fin],TAbsences[Nom Prénom]),""),0)),"")</f>
        <v/>
      </c>
      <c r="AF17" s="6" t="str">
        <f t="array" ref="AF17">IFERROR(INDEX(TAbsences[Symbole],MATCH($C17,IF(AF$9&gt;=TAbsences[Date début],IF(AF$9&lt;=TAbsences[Date de fin],TAbsences[Nom Prénom]),""),0)),"")</f>
        <v/>
      </c>
      <c r="AG17" s="6" t="str">
        <f t="array" ref="AG17">IFERROR(INDEX(TAbsences[Symbole],MATCH($C17,IF(AG$9&gt;=TAbsences[Date début],IF(AG$9&lt;=TAbsences[Date de fin],TAbsences[Nom Prénom]),""),0)),"")</f>
        <v/>
      </c>
      <c r="AH17" s="6" t="str">
        <f t="array" ref="AH17">IFERROR(INDEX(TAbsences[Symbole],MATCH($C17,IF(AH$9&gt;=TAbsences[Date début],IF(AH$9&lt;=TAbsences[Date de fin],TAbsences[Nom Prénom]),""),0)),"")</f>
        <v/>
      </c>
      <c r="AJ17" s="30">
        <f t="shared" si="6"/>
        <v>0</v>
      </c>
      <c r="AK17" s="30">
        <f t="shared" si="6"/>
        <v>0</v>
      </c>
      <c r="AL17" s="30">
        <f t="shared" si="6"/>
        <v>0</v>
      </c>
      <c r="AM17" s="30">
        <f t="shared" si="6"/>
        <v>0</v>
      </c>
      <c r="AN17" s="30">
        <f t="shared" si="6"/>
        <v>0</v>
      </c>
      <c r="AO17" s="30">
        <f t="shared" si="6"/>
        <v>0</v>
      </c>
      <c r="AP17" s="31" t="str">
        <f t="shared" ca="1" si="8"/>
        <v/>
      </c>
      <c r="AR17" s="56" t="str">
        <f>IFERROR(INDEX(TSalarie[Date d''entrée],MATCH($C17,TSalarie[Nom-Prénom],0)),"")</f>
        <v/>
      </c>
      <c r="AS17" s="52" t="str">
        <f t="shared" si="9"/>
        <v/>
      </c>
      <c r="AT17" s="56" t="str">
        <f>IFERROR(IF(INDEX(TSalarie[Date de sortie],MATCH($C17,TSalarie[Nom-Prénom],0))&lt;&gt;"",INDEX(TSalarie[Date de sortie],MATCH($C17,TSalarie[Nom-Prénom],0)),""),"")</f>
        <v/>
      </c>
      <c r="AU17" s="52" t="str">
        <f t="shared" si="10"/>
        <v/>
      </c>
      <c r="AV17" s="54" t="str">
        <f t="shared" si="7"/>
        <v/>
      </c>
    </row>
    <row r="18" spans="2:48" x14ac:dyDescent="0.3">
      <c r="B18" s="50"/>
      <c r="C18" s="49" t="str">
        <f t="array" ref="C18">IFERROR(INDEX(TSalariesPresents[Salariés présents],MATCH(0,COUNTIF(TSalariesPresents[Salariés présents],"&lt;"&amp;TSalariesPresents[Salariés présents])-SUM(COUNTIF(C$9:C17,TSalariesPresents[Salariés présents])),0))," ")</f>
        <v xml:space="preserve"> </v>
      </c>
      <c r="D18" s="6" t="str">
        <f t="array" ref="D18">IFERROR(INDEX(TAbsences[Symbole],MATCH($C18,IF(D$9&gt;=TAbsences[Date début],IF(D$9&lt;=TAbsences[Date de fin],TAbsences[Nom Prénom]),""),0)),"")</f>
        <v/>
      </c>
      <c r="E18" s="6" t="str">
        <f t="array" ref="E18">IFERROR(INDEX(TAbsences[Symbole],MATCH($C18,IF(E$9&gt;=TAbsences[Date début],IF(E$9&lt;=TAbsences[Date de fin],TAbsences[Nom Prénom]),""),0)),"")</f>
        <v/>
      </c>
      <c r="F18" s="6" t="str">
        <f t="array" ref="F18">IFERROR(INDEX(TAbsences[Symbole],MATCH($C18,IF(F$9&gt;=TAbsences[Date début],IF(F$9&lt;=TAbsences[Date de fin],TAbsences[Nom Prénom]),""),0)),"")</f>
        <v/>
      </c>
      <c r="G18" s="6" t="str">
        <f t="array" ref="G18">IFERROR(INDEX(TAbsences[Symbole],MATCH($C18,IF(G$9&gt;=TAbsences[Date début],IF(G$9&lt;=TAbsences[Date de fin],TAbsences[Nom Prénom]),""),0)),"")</f>
        <v/>
      </c>
      <c r="H18" s="6" t="str">
        <f t="array" ref="H18">IFERROR(INDEX(TAbsences[Symbole],MATCH($C18,IF(H$9&gt;=TAbsences[Date début],IF(H$9&lt;=TAbsences[Date de fin],TAbsences[Nom Prénom]),""),0)),"")</f>
        <v/>
      </c>
      <c r="I18" s="6" t="str">
        <f t="array" ref="I18">IFERROR(INDEX(TAbsences[Symbole],MATCH($C18,IF(I$9&gt;=TAbsences[Date début],IF(I$9&lt;=TAbsences[Date de fin],TAbsences[Nom Prénom]),""),0)),"")</f>
        <v/>
      </c>
      <c r="J18" s="6" t="str">
        <f t="array" ref="J18">IFERROR(INDEX(TAbsences[Symbole],MATCH($C18,IF(J$9&gt;=TAbsences[Date début],IF(J$9&lt;=TAbsences[Date de fin],TAbsences[Nom Prénom]),""),0)),"")</f>
        <v/>
      </c>
      <c r="K18" s="6" t="str">
        <f t="array" ref="K18">IFERROR(INDEX(TAbsences[Symbole],MATCH($C18,IF(K$9&gt;=TAbsences[Date début],IF(K$9&lt;=TAbsences[Date de fin],TAbsences[Nom Prénom]),""),0)),"")</f>
        <v/>
      </c>
      <c r="L18" s="6" t="str">
        <f t="array" ref="L18">IFERROR(INDEX(TAbsences[Symbole],MATCH($C18,IF(L$9&gt;=TAbsences[Date début],IF(L$9&lt;=TAbsences[Date de fin],TAbsences[Nom Prénom]),""),0)),"")</f>
        <v/>
      </c>
      <c r="M18" s="6" t="str">
        <f t="array" ref="M18">IFERROR(INDEX(TAbsences[Symbole],MATCH($C18,IF(M$9&gt;=TAbsences[Date début],IF(M$9&lt;=TAbsences[Date de fin],TAbsences[Nom Prénom]),""),0)),"")</f>
        <v/>
      </c>
      <c r="N18" s="6" t="str">
        <f t="array" ref="N18">IFERROR(INDEX(TAbsences[Symbole],MATCH($C18,IF(N$9&gt;=TAbsences[Date début],IF(N$9&lt;=TAbsences[Date de fin],TAbsences[Nom Prénom]),""),0)),"")</f>
        <v/>
      </c>
      <c r="O18" s="6" t="str">
        <f t="array" ref="O18">IFERROR(INDEX(TAbsences[Symbole],MATCH($C18,IF(O$9&gt;=TAbsences[Date début],IF(O$9&lt;=TAbsences[Date de fin],TAbsences[Nom Prénom]),""),0)),"")</f>
        <v/>
      </c>
      <c r="P18" s="6" t="str">
        <f t="array" ref="P18">IFERROR(INDEX(TAbsences[Symbole],MATCH($C18,IF(P$9&gt;=TAbsences[Date début],IF(P$9&lt;=TAbsences[Date de fin],TAbsences[Nom Prénom]),""),0)),"")</f>
        <v/>
      </c>
      <c r="Q18" s="6" t="str">
        <f t="array" ref="Q18">IFERROR(INDEX(TAbsences[Symbole],MATCH($C18,IF(Q$9&gt;=TAbsences[Date début],IF(Q$9&lt;=TAbsences[Date de fin],TAbsences[Nom Prénom]),""),0)),"")</f>
        <v/>
      </c>
      <c r="R18" s="6" t="str">
        <f t="array" ref="R18">IFERROR(INDEX(TAbsences[Symbole],MATCH($C18,IF(R$9&gt;=TAbsences[Date début],IF(R$9&lt;=TAbsences[Date de fin],TAbsences[Nom Prénom]),""),0)),"")</f>
        <v/>
      </c>
      <c r="S18" s="6" t="str">
        <f t="array" ref="S18">IFERROR(INDEX(TAbsences[Symbole],MATCH($C18,IF(S$9&gt;=TAbsences[Date début],IF(S$9&lt;=TAbsences[Date de fin],TAbsences[Nom Prénom]),""),0)),"")</f>
        <v/>
      </c>
      <c r="T18" s="6" t="str">
        <f t="array" ref="T18">IFERROR(INDEX(TAbsences[Symbole],MATCH($C18,IF(T$9&gt;=TAbsences[Date début],IF(T$9&lt;=TAbsences[Date de fin],TAbsences[Nom Prénom]),""),0)),"")</f>
        <v/>
      </c>
      <c r="U18" s="6" t="str">
        <f t="array" ref="U18">IFERROR(INDEX(TAbsences[Symbole],MATCH($C18,IF(U$9&gt;=TAbsences[Date début],IF(U$9&lt;=TAbsences[Date de fin],TAbsences[Nom Prénom]),""),0)),"")</f>
        <v/>
      </c>
      <c r="V18" s="6" t="str">
        <f t="array" ref="V18">IFERROR(INDEX(TAbsences[Symbole],MATCH($C18,IF(V$9&gt;=TAbsences[Date début],IF(V$9&lt;=TAbsences[Date de fin],TAbsences[Nom Prénom]),""),0)),"")</f>
        <v/>
      </c>
      <c r="W18" s="6" t="str">
        <f t="array" ref="W18">IFERROR(INDEX(TAbsences[Symbole],MATCH($C18,IF(W$9&gt;=TAbsences[Date début],IF(W$9&lt;=TAbsences[Date de fin],TAbsences[Nom Prénom]),""),0)),"")</f>
        <v/>
      </c>
      <c r="X18" s="6" t="str">
        <f t="array" ref="X18">IFERROR(INDEX(TAbsences[Symbole],MATCH($C18,IF(X$9&gt;=TAbsences[Date début],IF(X$9&lt;=TAbsences[Date de fin],TAbsences[Nom Prénom]),""),0)),"")</f>
        <v/>
      </c>
      <c r="Y18" s="6" t="str">
        <f t="array" ref="Y18">IFERROR(INDEX(TAbsences[Symbole],MATCH($C18,IF(Y$9&gt;=TAbsences[Date début],IF(Y$9&lt;=TAbsences[Date de fin],TAbsences[Nom Prénom]),""),0)),"")</f>
        <v/>
      </c>
      <c r="Z18" s="6" t="str">
        <f t="array" ref="Z18">IFERROR(INDEX(TAbsences[Symbole],MATCH($C18,IF(Z$9&gt;=TAbsences[Date début],IF(Z$9&lt;=TAbsences[Date de fin],TAbsences[Nom Prénom]),""),0)),"")</f>
        <v/>
      </c>
      <c r="AA18" s="6" t="str">
        <f t="array" ref="AA18">IFERROR(INDEX(TAbsences[Symbole],MATCH($C18,IF(AA$9&gt;=TAbsences[Date début],IF(AA$9&lt;=TAbsences[Date de fin],TAbsences[Nom Prénom]),""),0)),"")</f>
        <v/>
      </c>
      <c r="AB18" s="6" t="str">
        <f t="array" ref="AB18">IFERROR(INDEX(TAbsences[Symbole],MATCH($C18,IF(AB$9&gt;=TAbsences[Date début],IF(AB$9&lt;=TAbsences[Date de fin],TAbsences[Nom Prénom]),""),0)),"")</f>
        <v/>
      </c>
      <c r="AC18" s="6" t="str">
        <f t="array" ref="AC18">IFERROR(INDEX(TAbsences[Symbole],MATCH($C18,IF(AC$9&gt;=TAbsences[Date début],IF(AC$9&lt;=TAbsences[Date de fin],TAbsences[Nom Prénom]),""),0)),"")</f>
        <v/>
      </c>
      <c r="AD18" s="6" t="str">
        <f t="array" ref="AD18">IFERROR(INDEX(TAbsences[Symbole],MATCH($C18,IF(AD$9&gt;=TAbsences[Date début],IF(AD$9&lt;=TAbsences[Date de fin],TAbsences[Nom Prénom]),""),0)),"")</f>
        <v/>
      </c>
      <c r="AE18" s="6" t="str">
        <f t="array" ref="AE18">IFERROR(INDEX(TAbsences[Symbole],MATCH($C18,IF(AE$9&gt;=TAbsences[Date début],IF(AE$9&lt;=TAbsences[Date de fin],TAbsences[Nom Prénom]),""),0)),"")</f>
        <v/>
      </c>
      <c r="AF18" s="6" t="str">
        <f t="array" ref="AF18">IFERROR(INDEX(TAbsences[Symbole],MATCH($C18,IF(AF$9&gt;=TAbsences[Date début],IF(AF$9&lt;=TAbsences[Date de fin],TAbsences[Nom Prénom]),""),0)),"")</f>
        <v/>
      </c>
      <c r="AG18" s="6" t="str">
        <f t="array" ref="AG18">IFERROR(INDEX(TAbsences[Symbole],MATCH($C18,IF(AG$9&gt;=TAbsences[Date début],IF(AG$9&lt;=TAbsences[Date de fin],TAbsences[Nom Prénom]),""),0)),"")</f>
        <v/>
      </c>
      <c r="AH18" s="6" t="str">
        <f t="array" ref="AH18">IFERROR(INDEX(TAbsences[Symbole],MATCH($C18,IF(AH$9&gt;=TAbsences[Date début],IF(AH$9&lt;=TAbsences[Date de fin],TAbsences[Nom Prénom]),""),0)),"")</f>
        <v/>
      </c>
      <c r="AJ18" s="30">
        <f t="shared" si="6"/>
        <v>0</v>
      </c>
      <c r="AK18" s="30">
        <f t="shared" si="6"/>
        <v>0</v>
      </c>
      <c r="AL18" s="30">
        <f t="shared" si="6"/>
        <v>0</v>
      </c>
      <c r="AM18" s="30">
        <f t="shared" si="6"/>
        <v>0</v>
      </c>
      <c r="AN18" s="30">
        <f t="shared" si="6"/>
        <v>0</v>
      </c>
      <c r="AO18" s="30">
        <f t="shared" si="6"/>
        <v>0</v>
      </c>
      <c r="AP18" s="31" t="str">
        <f t="shared" ca="1" si="8"/>
        <v/>
      </c>
      <c r="AR18" s="56" t="str">
        <f>IFERROR(INDEX(TSalarie[Date d''entrée],MATCH($C18,TSalarie[Nom-Prénom],0)),"")</f>
        <v/>
      </c>
      <c r="AS18" s="52" t="str">
        <f t="shared" si="9"/>
        <v/>
      </c>
      <c r="AT18" s="56" t="str">
        <f>IFERROR(IF(INDEX(TSalarie[Date de sortie],MATCH($C18,TSalarie[Nom-Prénom],0))&lt;&gt;"",INDEX(TSalarie[Date de sortie],MATCH($C18,TSalarie[Nom-Prénom],0)),""),"")</f>
        <v/>
      </c>
      <c r="AU18" s="52" t="str">
        <f t="shared" si="10"/>
        <v/>
      </c>
      <c r="AV18" s="54" t="str">
        <f t="shared" si="7"/>
        <v/>
      </c>
    </row>
    <row r="19" spans="2:48" x14ac:dyDescent="0.3">
      <c r="B19" s="50"/>
      <c r="C19" s="49" t="str">
        <f t="array" ref="C19">IFERROR(INDEX(TSalariesPresents[Salariés présents],MATCH(0,COUNTIF(TSalariesPresents[Salariés présents],"&lt;"&amp;TSalariesPresents[Salariés présents])-SUM(COUNTIF(C$9:C18,TSalariesPresents[Salariés présents])),0))," ")</f>
        <v xml:space="preserve"> </v>
      </c>
      <c r="D19" s="6" t="str">
        <f t="array" ref="D19">IFERROR(INDEX(TAbsences[Symbole],MATCH($C19,IF(D$9&gt;=TAbsences[Date début],IF(D$9&lt;=TAbsences[Date de fin],TAbsences[Nom Prénom]),""),0)),"")</f>
        <v/>
      </c>
      <c r="E19" s="6" t="str">
        <f t="array" ref="E19">IFERROR(INDEX(TAbsences[Symbole],MATCH($C19,IF(E$9&gt;=TAbsences[Date début],IF(E$9&lt;=TAbsences[Date de fin],TAbsences[Nom Prénom]),""),0)),"")</f>
        <v/>
      </c>
      <c r="F19" s="6" t="str">
        <f t="array" ref="F19">IFERROR(INDEX(TAbsences[Symbole],MATCH($C19,IF(F$9&gt;=TAbsences[Date début],IF(F$9&lt;=TAbsences[Date de fin],TAbsences[Nom Prénom]),""),0)),"")</f>
        <v/>
      </c>
      <c r="G19" s="6" t="str">
        <f t="array" ref="G19">IFERROR(INDEX(TAbsences[Symbole],MATCH($C19,IF(G$9&gt;=TAbsences[Date début],IF(G$9&lt;=TAbsences[Date de fin],TAbsences[Nom Prénom]),""),0)),"")</f>
        <v/>
      </c>
      <c r="H19" s="6" t="str">
        <f t="array" ref="H19">IFERROR(INDEX(TAbsences[Symbole],MATCH($C19,IF(H$9&gt;=TAbsences[Date début],IF(H$9&lt;=TAbsences[Date de fin],TAbsences[Nom Prénom]),""),0)),"")</f>
        <v/>
      </c>
      <c r="I19" s="6" t="str">
        <f t="array" ref="I19">IFERROR(INDEX(TAbsences[Symbole],MATCH($C19,IF(I$9&gt;=TAbsences[Date début],IF(I$9&lt;=TAbsences[Date de fin],TAbsences[Nom Prénom]),""),0)),"")</f>
        <v/>
      </c>
      <c r="J19" s="6" t="str">
        <f t="array" ref="J19">IFERROR(INDEX(TAbsences[Symbole],MATCH($C19,IF(J$9&gt;=TAbsences[Date début],IF(J$9&lt;=TAbsences[Date de fin],TAbsences[Nom Prénom]),""),0)),"")</f>
        <v/>
      </c>
      <c r="K19" s="6" t="str">
        <f t="array" ref="K19">IFERROR(INDEX(TAbsences[Symbole],MATCH($C19,IF(K$9&gt;=TAbsences[Date début],IF(K$9&lt;=TAbsences[Date de fin],TAbsences[Nom Prénom]),""),0)),"")</f>
        <v/>
      </c>
      <c r="L19" s="6" t="str">
        <f t="array" ref="L19">IFERROR(INDEX(TAbsences[Symbole],MATCH($C19,IF(L$9&gt;=TAbsences[Date début],IF(L$9&lt;=TAbsences[Date de fin],TAbsences[Nom Prénom]),""),0)),"")</f>
        <v/>
      </c>
      <c r="M19" s="6" t="str">
        <f t="array" ref="M19">IFERROR(INDEX(TAbsences[Symbole],MATCH($C19,IF(M$9&gt;=TAbsences[Date début],IF(M$9&lt;=TAbsences[Date de fin],TAbsences[Nom Prénom]),""),0)),"")</f>
        <v/>
      </c>
      <c r="N19" s="6" t="str">
        <f t="array" ref="N19">IFERROR(INDEX(TAbsences[Symbole],MATCH($C19,IF(N$9&gt;=TAbsences[Date début],IF(N$9&lt;=TAbsences[Date de fin],TAbsences[Nom Prénom]),""),0)),"")</f>
        <v/>
      </c>
      <c r="O19" s="6" t="str">
        <f t="array" ref="O19">IFERROR(INDEX(TAbsences[Symbole],MATCH($C19,IF(O$9&gt;=TAbsences[Date début],IF(O$9&lt;=TAbsences[Date de fin],TAbsences[Nom Prénom]),""),0)),"")</f>
        <v/>
      </c>
      <c r="P19" s="6" t="str">
        <f t="array" ref="P19">IFERROR(INDEX(TAbsences[Symbole],MATCH($C19,IF(P$9&gt;=TAbsences[Date début],IF(P$9&lt;=TAbsences[Date de fin],TAbsences[Nom Prénom]),""),0)),"")</f>
        <v/>
      </c>
      <c r="Q19" s="6" t="str">
        <f t="array" ref="Q19">IFERROR(INDEX(TAbsences[Symbole],MATCH($C19,IF(Q$9&gt;=TAbsences[Date début],IF(Q$9&lt;=TAbsences[Date de fin],TAbsences[Nom Prénom]),""),0)),"")</f>
        <v/>
      </c>
      <c r="R19" s="6" t="str">
        <f t="array" ref="R19">IFERROR(INDEX(TAbsences[Symbole],MATCH($C19,IF(R$9&gt;=TAbsences[Date début],IF(R$9&lt;=TAbsences[Date de fin],TAbsences[Nom Prénom]),""),0)),"")</f>
        <v/>
      </c>
      <c r="S19" s="6" t="str">
        <f t="array" ref="S19">IFERROR(INDEX(TAbsences[Symbole],MATCH($C19,IF(S$9&gt;=TAbsences[Date début],IF(S$9&lt;=TAbsences[Date de fin],TAbsences[Nom Prénom]),""),0)),"")</f>
        <v/>
      </c>
      <c r="T19" s="6" t="str">
        <f t="array" ref="T19">IFERROR(INDEX(TAbsences[Symbole],MATCH($C19,IF(T$9&gt;=TAbsences[Date début],IF(T$9&lt;=TAbsences[Date de fin],TAbsences[Nom Prénom]),""),0)),"")</f>
        <v/>
      </c>
      <c r="U19" s="6" t="str">
        <f t="array" ref="U19">IFERROR(INDEX(TAbsences[Symbole],MATCH($C19,IF(U$9&gt;=TAbsences[Date début],IF(U$9&lt;=TAbsences[Date de fin],TAbsences[Nom Prénom]),""),0)),"")</f>
        <v/>
      </c>
      <c r="V19" s="6" t="str">
        <f t="array" ref="V19">IFERROR(INDEX(TAbsences[Symbole],MATCH($C19,IF(V$9&gt;=TAbsences[Date début],IF(V$9&lt;=TAbsences[Date de fin],TAbsences[Nom Prénom]),""),0)),"")</f>
        <v/>
      </c>
      <c r="W19" s="6" t="str">
        <f t="array" ref="W19">IFERROR(INDEX(TAbsences[Symbole],MATCH($C19,IF(W$9&gt;=TAbsences[Date début],IF(W$9&lt;=TAbsences[Date de fin],TAbsences[Nom Prénom]),""),0)),"")</f>
        <v/>
      </c>
      <c r="X19" s="6" t="str">
        <f t="array" ref="X19">IFERROR(INDEX(TAbsences[Symbole],MATCH($C19,IF(X$9&gt;=TAbsences[Date début],IF(X$9&lt;=TAbsences[Date de fin],TAbsences[Nom Prénom]),""),0)),"")</f>
        <v/>
      </c>
      <c r="Y19" s="6" t="str">
        <f t="array" ref="Y19">IFERROR(INDEX(TAbsences[Symbole],MATCH($C19,IF(Y$9&gt;=TAbsences[Date début],IF(Y$9&lt;=TAbsences[Date de fin],TAbsences[Nom Prénom]),""),0)),"")</f>
        <v/>
      </c>
      <c r="Z19" s="6" t="str">
        <f t="array" ref="Z19">IFERROR(INDEX(TAbsences[Symbole],MATCH($C19,IF(Z$9&gt;=TAbsences[Date début],IF(Z$9&lt;=TAbsences[Date de fin],TAbsences[Nom Prénom]),""),0)),"")</f>
        <v/>
      </c>
      <c r="AA19" s="6" t="str">
        <f t="array" ref="AA19">IFERROR(INDEX(TAbsences[Symbole],MATCH($C19,IF(AA$9&gt;=TAbsences[Date début],IF(AA$9&lt;=TAbsences[Date de fin],TAbsences[Nom Prénom]),""),0)),"")</f>
        <v/>
      </c>
      <c r="AB19" s="6" t="str">
        <f t="array" ref="AB19">IFERROR(INDEX(TAbsences[Symbole],MATCH($C19,IF(AB$9&gt;=TAbsences[Date début],IF(AB$9&lt;=TAbsences[Date de fin],TAbsences[Nom Prénom]),""),0)),"")</f>
        <v/>
      </c>
      <c r="AC19" s="6" t="str">
        <f t="array" ref="AC19">IFERROR(INDEX(TAbsences[Symbole],MATCH($C19,IF(AC$9&gt;=TAbsences[Date début],IF(AC$9&lt;=TAbsences[Date de fin],TAbsences[Nom Prénom]),""),0)),"")</f>
        <v/>
      </c>
      <c r="AD19" s="6" t="str">
        <f t="array" ref="AD19">IFERROR(INDEX(TAbsences[Symbole],MATCH($C19,IF(AD$9&gt;=TAbsences[Date début],IF(AD$9&lt;=TAbsences[Date de fin],TAbsences[Nom Prénom]),""),0)),"")</f>
        <v/>
      </c>
      <c r="AE19" s="6" t="str">
        <f t="array" ref="AE19">IFERROR(INDEX(TAbsences[Symbole],MATCH($C19,IF(AE$9&gt;=TAbsences[Date début],IF(AE$9&lt;=TAbsences[Date de fin],TAbsences[Nom Prénom]),""),0)),"")</f>
        <v/>
      </c>
      <c r="AF19" s="6" t="str">
        <f t="array" ref="AF19">IFERROR(INDEX(TAbsences[Symbole],MATCH($C19,IF(AF$9&gt;=TAbsences[Date début],IF(AF$9&lt;=TAbsences[Date de fin],TAbsences[Nom Prénom]),""),0)),"")</f>
        <v/>
      </c>
      <c r="AG19" s="6" t="str">
        <f t="array" ref="AG19">IFERROR(INDEX(TAbsences[Symbole],MATCH($C19,IF(AG$9&gt;=TAbsences[Date début],IF(AG$9&lt;=TAbsences[Date de fin],TAbsences[Nom Prénom]),""),0)),"")</f>
        <v/>
      </c>
      <c r="AH19" s="6" t="str">
        <f t="array" ref="AH19">IFERROR(INDEX(TAbsences[Symbole],MATCH($C19,IF(AH$9&gt;=TAbsences[Date début],IF(AH$9&lt;=TAbsences[Date de fin],TAbsences[Nom Prénom]),""),0)),"")</f>
        <v/>
      </c>
      <c r="AJ19" s="30">
        <f t="shared" si="6"/>
        <v>0</v>
      </c>
      <c r="AK19" s="30">
        <f t="shared" si="6"/>
        <v>0</v>
      </c>
      <c r="AL19" s="30">
        <f t="shared" si="6"/>
        <v>0</v>
      </c>
      <c r="AM19" s="30">
        <f t="shared" si="6"/>
        <v>0</v>
      </c>
      <c r="AN19" s="30">
        <f t="shared" si="6"/>
        <v>0</v>
      </c>
      <c r="AO19" s="30">
        <f t="shared" si="6"/>
        <v>0</v>
      </c>
      <c r="AP19" s="31" t="str">
        <f t="shared" ca="1" si="8"/>
        <v/>
      </c>
      <c r="AR19" s="56" t="str">
        <f>IFERROR(INDEX(TSalarie[Date d''entrée],MATCH($C19,TSalarie[Nom-Prénom],0)),"")</f>
        <v/>
      </c>
      <c r="AS19" s="52" t="str">
        <f t="shared" si="9"/>
        <v/>
      </c>
      <c r="AT19" s="56" t="str">
        <f>IFERROR(IF(INDEX(TSalarie[Date de sortie],MATCH($C19,TSalarie[Nom-Prénom],0))&lt;&gt;"",INDEX(TSalarie[Date de sortie],MATCH($C19,TSalarie[Nom-Prénom],0)),""),"")</f>
        <v/>
      </c>
      <c r="AU19" s="52" t="str">
        <f t="shared" si="10"/>
        <v/>
      </c>
      <c r="AV19" s="54" t="str">
        <f t="shared" si="7"/>
        <v/>
      </c>
    </row>
    <row r="20" spans="2:48" x14ac:dyDescent="0.3">
      <c r="B20" s="50"/>
      <c r="C20" s="49" t="str">
        <f t="array" ref="C20">IFERROR(INDEX(TSalariesPresents[Salariés présents],MATCH(0,COUNTIF(TSalariesPresents[Salariés présents],"&lt;"&amp;TSalariesPresents[Salariés présents])-SUM(COUNTIF(C$9:C19,TSalariesPresents[Salariés présents])),0))," ")</f>
        <v xml:space="preserve"> </v>
      </c>
      <c r="D20" s="6" t="str">
        <f t="array" ref="D20">IFERROR(INDEX(TAbsences[Symbole],MATCH($C20,IF(D$9&gt;=TAbsences[Date début],IF(D$9&lt;=TAbsences[Date de fin],TAbsences[Nom Prénom]),""),0)),"")</f>
        <v/>
      </c>
      <c r="E20" s="6" t="str">
        <f t="array" ref="E20">IFERROR(INDEX(TAbsences[Symbole],MATCH($C20,IF(E$9&gt;=TAbsences[Date début],IF(E$9&lt;=TAbsences[Date de fin],TAbsences[Nom Prénom]),""),0)),"")</f>
        <v/>
      </c>
      <c r="F20" s="6" t="str">
        <f t="array" ref="F20">IFERROR(INDEX(TAbsences[Symbole],MATCH($C20,IF(F$9&gt;=TAbsences[Date début],IF(F$9&lt;=TAbsences[Date de fin],TAbsences[Nom Prénom]),""),0)),"")</f>
        <v/>
      </c>
      <c r="G20" s="6" t="str">
        <f t="array" ref="G20">IFERROR(INDEX(TAbsences[Symbole],MATCH($C20,IF(G$9&gt;=TAbsences[Date début],IF(G$9&lt;=TAbsences[Date de fin],TAbsences[Nom Prénom]),""),0)),"")</f>
        <v/>
      </c>
      <c r="H20" s="6" t="str">
        <f t="array" ref="H20">IFERROR(INDEX(TAbsences[Symbole],MATCH($C20,IF(H$9&gt;=TAbsences[Date début],IF(H$9&lt;=TAbsences[Date de fin],TAbsences[Nom Prénom]),""),0)),"")</f>
        <v/>
      </c>
      <c r="I20" s="6" t="str">
        <f t="array" ref="I20">IFERROR(INDEX(TAbsences[Symbole],MATCH($C20,IF(I$9&gt;=TAbsences[Date début],IF(I$9&lt;=TAbsences[Date de fin],TAbsences[Nom Prénom]),""),0)),"")</f>
        <v/>
      </c>
      <c r="J20" s="6" t="str">
        <f t="array" ref="J20">IFERROR(INDEX(TAbsences[Symbole],MATCH($C20,IF(J$9&gt;=TAbsences[Date début],IF(J$9&lt;=TAbsences[Date de fin],TAbsences[Nom Prénom]),""),0)),"")</f>
        <v/>
      </c>
      <c r="K20" s="6" t="str">
        <f t="array" ref="K20">IFERROR(INDEX(TAbsences[Symbole],MATCH($C20,IF(K$9&gt;=TAbsences[Date début],IF(K$9&lt;=TAbsences[Date de fin],TAbsences[Nom Prénom]),""),0)),"")</f>
        <v/>
      </c>
      <c r="L20" s="6" t="str">
        <f t="array" ref="L20">IFERROR(INDEX(TAbsences[Symbole],MATCH($C20,IF(L$9&gt;=TAbsences[Date début],IF(L$9&lt;=TAbsences[Date de fin],TAbsences[Nom Prénom]),""),0)),"")</f>
        <v/>
      </c>
      <c r="M20" s="6" t="str">
        <f t="array" ref="M20">IFERROR(INDEX(TAbsences[Symbole],MATCH($C20,IF(M$9&gt;=TAbsences[Date début],IF(M$9&lt;=TAbsences[Date de fin],TAbsences[Nom Prénom]),""),0)),"")</f>
        <v/>
      </c>
      <c r="N20" s="6" t="str">
        <f t="array" ref="N20">IFERROR(INDEX(TAbsences[Symbole],MATCH($C20,IF(N$9&gt;=TAbsences[Date début],IF(N$9&lt;=TAbsences[Date de fin],TAbsences[Nom Prénom]),""),0)),"")</f>
        <v/>
      </c>
      <c r="O20" s="6" t="str">
        <f t="array" ref="O20">IFERROR(INDEX(TAbsences[Symbole],MATCH($C20,IF(O$9&gt;=TAbsences[Date début],IF(O$9&lt;=TAbsences[Date de fin],TAbsences[Nom Prénom]),""),0)),"")</f>
        <v/>
      </c>
      <c r="P20" s="6" t="str">
        <f t="array" ref="P20">IFERROR(INDEX(TAbsences[Symbole],MATCH($C20,IF(P$9&gt;=TAbsences[Date début],IF(P$9&lt;=TAbsences[Date de fin],TAbsences[Nom Prénom]),""),0)),"")</f>
        <v/>
      </c>
      <c r="Q20" s="6" t="str">
        <f t="array" ref="Q20">IFERROR(INDEX(TAbsences[Symbole],MATCH($C20,IF(Q$9&gt;=TAbsences[Date début],IF(Q$9&lt;=TAbsences[Date de fin],TAbsences[Nom Prénom]),""),0)),"")</f>
        <v/>
      </c>
      <c r="R20" s="6" t="str">
        <f t="array" ref="R20">IFERROR(INDEX(TAbsences[Symbole],MATCH($C20,IF(R$9&gt;=TAbsences[Date début],IF(R$9&lt;=TAbsences[Date de fin],TAbsences[Nom Prénom]),""),0)),"")</f>
        <v/>
      </c>
      <c r="S20" s="6" t="str">
        <f t="array" ref="S20">IFERROR(INDEX(TAbsences[Symbole],MATCH($C20,IF(S$9&gt;=TAbsences[Date début],IF(S$9&lt;=TAbsences[Date de fin],TAbsences[Nom Prénom]),""),0)),"")</f>
        <v/>
      </c>
      <c r="T20" s="6" t="str">
        <f t="array" ref="T20">IFERROR(INDEX(TAbsences[Symbole],MATCH($C20,IF(T$9&gt;=TAbsences[Date début],IF(T$9&lt;=TAbsences[Date de fin],TAbsences[Nom Prénom]),""),0)),"")</f>
        <v/>
      </c>
      <c r="U20" s="6" t="str">
        <f t="array" ref="U20">IFERROR(INDEX(TAbsences[Symbole],MATCH($C20,IF(U$9&gt;=TAbsences[Date début],IF(U$9&lt;=TAbsences[Date de fin],TAbsences[Nom Prénom]),""),0)),"")</f>
        <v/>
      </c>
      <c r="V20" s="6" t="str">
        <f t="array" ref="V20">IFERROR(INDEX(TAbsences[Symbole],MATCH($C20,IF(V$9&gt;=TAbsences[Date début],IF(V$9&lt;=TAbsences[Date de fin],TAbsences[Nom Prénom]),""),0)),"")</f>
        <v/>
      </c>
      <c r="W20" s="6" t="str">
        <f t="array" ref="W20">IFERROR(INDEX(TAbsences[Symbole],MATCH($C20,IF(W$9&gt;=TAbsences[Date début],IF(W$9&lt;=TAbsences[Date de fin],TAbsences[Nom Prénom]),""),0)),"")</f>
        <v/>
      </c>
      <c r="X20" s="6" t="str">
        <f t="array" ref="X20">IFERROR(INDEX(TAbsences[Symbole],MATCH($C20,IF(X$9&gt;=TAbsences[Date début],IF(X$9&lt;=TAbsences[Date de fin],TAbsences[Nom Prénom]),""),0)),"")</f>
        <v/>
      </c>
      <c r="Y20" s="6" t="str">
        <f t="array" ref="Y20">IFERROR(INDEX(TAbsences[Symbole],MATCH($C20,IF(Y$9&gt;=TAbsences[Date début],IF(Y$9&lt;=TAbsences[Date de fin],TAbsences[Nom Prénom]),""),0)),"")</f>
        <v/>
      </c>
      <c r="Z20" s="6" t="str">
        <f t="array" ref="Z20">IFERROR(INDEX(TAbsences[Symbole],MATCH($C20,IF(Z$9&gt;=TAbsences[Date début],IF(Z$9&lt;=TAbsences[Date de fin],TAbsences[Nom Prénom]),""),0)),"")</f>
        <v/>
      </c>
      <c r="AA20" s="6" t="str">
        <f t="array" ref="AA20">IFERROR(INDEX(TAbsences[Symbole],MATCH($C20,IF(AA$9&gt;=TAbsences[Date début],IF(AA$9&lt;=TAbsences[Date de fin],TAbsences[Nom Prénom]),""),0)),"")</f>
        <v/>
      </c>
      <c r="AB20" s="6" t="str">
        <f t="array" ref="AB20">IFERROR(INDEX(TAbsences[Symbole],MATCH($C20,IF(AB$9&gt;=TAbsences[Date début],IF(AB$9&lt;=TAbsences[Date de fin],TAbsences[Nom Prénom]),""),0)),"")</f>
        <v/>
      </c>
      <c r="AC20" s="6" t="str">
        <f t="array" ref="AC20">IFERROR(INDEX(TAbsences[Symbole],MATCH($C20,IF(AC$9&gt;=TAbsences[Date début],IF(AC$9&lt;=TAbsences[Date de fin],TAbsences[Nom Prénom]),""),0)),"")</f>
        <v/>
      </c>
      <c r="AD20" s="6" t="str">
        <f t="array" ref="AD20">IFERROR(INDEX(TAbsences[Symbole],MATCH($C20,IF(AD$9&gt;=TAbsences[Date début],IF(AD$9&lt;=TAbsences[Date de fin],TAbsences[Nom Prénom]),""),0)),"")</f>
        <v/>
      </c>
      <c r="AE20" s="6" t="str">
        <f t="array" ref="AE20">IFERROR(INDEX(TAbsences[Symbole],MATCH($C20,IF(AE$9&gt;=TAbsences[Date début],IF(AE$9&lt;=TAbsences[Date de fin],TAbsences[Nom Prénom]),""),0)),"")</f>
        <v/>
      </c>
      <c r="AF20" s="6" t="str">
        <f t="array" ref="AF20">IFERROR(INDEX(TAbsences[Symbole],MATCH($C20,IF(AF$9&gt;=TAbsences[Date début],IF(AF$9&lt;=TAbsences[Date de fin],TAbsences[Nom Prénom]),""),0)),"")</f>
        <v/>
      </c>
      <c r="AG20" s="6" t="str">
        <f t="array" ref="AG20">IFERROR(INDEX(TAbsences[Symbole],MATCH($C20,IF(AG$9&gt;=TAbsences[Date début],IF(AG$9&lt;=TAbsences[Date de fin],TAbsences[Nom Prénom]),""),0)),"")</f>
        <v/>
      </c>
      <c r="AH20" s="6" t="str">
        <f t="array" ref="AH20">IFERROR(INDEX(TAbsences[Symbole],MATCH($C20,IF(AH$9&gt;=TAbsences[Date début],IF(AH$9&lt;=TAbsences[Date de fin],TAbsences[Nom Prénom]),""),0)),"")</f>
        <v/>
      </c>
      <c r="AJ20" s="30">
        <f t="shared" ref="AJ20:AO21" si="11">COUNTIFS($D20:$AH20,AJ$9,JourSemaine,"&lt;6",JoursFeries,"&lt;&gt;1")</f>
        <v>0</v>
      </c>
      <c r="AK20" s="30">
        <f t="shared" si="11"/>
        <v>0</v>
      </c>
      <c r="AL20" s="30">
        <f t="shared" si="11"/>
        <v>0</v>
      </c>
      <c r="AM20" s="30">
        <f t="shared" si="11"/>
        <v>0</v>
      </c>
      <c r="AN20" s="30">
        <f t="shared" si="11"/>
        <v>0</v>
      </c>
      <c r="AO20" s="30">
        <f t="shared" si="11"/>
        <v>0</v>
      </c>
      <c r="AP20" s="31" t="str">
        <f t="shared" ca="1" si="8"/>
        <v/>
      </c>
      <c r="AR20" s="56" t="str">
        <f>IFERROR(INDEX(TSalarie[Date d''entrée],MATCH($C20,TSalarie[Nom-Prénom],0)),"")</f>
        <v/>
      </c>
      <c r="AS20" s="52" t="str">
        <f t="shared" si="9"/>
        <v/>
      </c>
      <c r="AT20" s="56" t="str">
        <f>IFERROR(IF(INDEX(TSalarie[Date de sortie],MATCH($C20,TSalarie[Nom-Prénom],0))&lt;&gt;"",INDEX(TSalarie[Date de sortie],MATCH($C20,TSalarie[Nom-Prénom],0)),""),"")</f>
        <v/>
      </c>
      <c r="AU20" s="52" t="str">
        <f t="shared" si="10"/>
        <v/>
      </c>
      <c r="AV20" s="54" t="str">
        <f t="shared" si="7"/>
        <v/>
      </c>
    </row>
    <row r="21" spans="2:48" x14ac:dyDescent="0.3">
      <c r="B21" s="50"/>
      <c r="C21" s="49" t="str">
        <f t="array" ref="C21">IFERROR(INDEX(TSalariesPresents[Salariés présents],MATCH(0,COUNTIF(TSalariesPresents[Salariés présents],"&lt;"&amp;TSalariesPresents[Salariés présents])-SUM(COUNTIF(C$9:C20,TSalariesPresents[Salariés présents])),0))," ")</f>
        <v xml:space="preserve"> </v>
      </c>
      <c r="D21" s="6" t="str">
        <f t="array" ref="D21">IFERROR(INDEX(TAbsences[Symbole],MATCH($C21,IF(D$9&gt;=TAbsences[Date début],IF(D$9&lt;=TAbsences[Date de fin],TAbsences[Nom Prénom]),""),0)),"")</f>
        <v/>
      </c>
      <c r="E21" s="6" t="str">
        <f t="array" ref="E21">IFERROR(INDEX(TAbsences[Symbole],MATCH($C21,IF(E$9&gt;=TAbsences[Date début],IF(E$9&lt;=TAbsences[Date de fin],TAbsences[Nom Prénom]),""),0)),"")</f>
        <v/>
      </c>
      <c r="F21" s="6" t="str">
        <f t="array" ref="F21">IFERROR(INDEX(TAbsences[Symbole],MATCH($C21,IF(F$9&gt;=TAbsences[Date début],IF(F$9&lt;=TAbsences[Date de fin],TAbsences[Nom Prénom]),""),0)),"")</f>
        <v/>
      </c>
      <c r="G21" s="6" t="str">
        <f t="array" ref="G21">IFERROR(INDEX(TAbsences[Symbole],MATCH($C21,IF(G$9&gt;=TAbsences[Date début],IF(G$9&lt;=TAbsences[Date de fin],TAbsences[Nom Prénom]),""),0)),"")</f>
        <v/>
      </c>
      <c r="H21" s="6" t="str">
        <f t="array" ref="H21">IFERROR(INDEX(TAbsences[Symbole],MATCH($C21,IF(H$9&gt;=TAbsences[Date début],IF(H$9&lt;=TAbsences[Date de fin],TAbsences[Nom Prénom]),""),0)),"")</f>
        <v/>
      </c>
      <c r="I21" s="6" t="str">
        <f t="array" ref="I21">IFERROR(INDEX(TAbsences[Symbole],MATCH($C21,IF(I$9&gt;=TAbsences[Date début],IF(I$9&lt;=TAbsences[Date de fin],TAbsences[Nom Prénom]),""),0)),"")</f>
        <v/>
      </c>
      <c r="J21" s="6" t="str">
        <f t="array" ref="J21">IFERROR(INDEX(TAbsences[Symbole],MATCH($C21,IF(J$9&gt;=TAbsences[Date début],IF(J$9&lt;=TAbsences[Date de fin],TAbsences[Nom Prénom]),""),0)),"")</f>
        <v/>
      </c>
      <c r="K21" s="6" t="str">
        <f t="array" ref="K21">IFERROR(INDEX(TAbsences[Symbole],MATCH($C21,IF(K$9&gt;=TAbsences[Date début],IF(K$9&lt;=TAbsences[Date de fin],TAbsences[Nom Prénom]),""),0)),"")</f>
        <v/>
      </c>
      <c r="L21" s="6" t="str">
        <f t="array" ref="L21">IFERROR(INDEX(TAbsences[Symbole],MATCH($C21,IF(L$9&gt;=TAbsences[Date début],IF(L$9&lt;=TAbsences[Date de fin],TAbsences[Nom Prénom]),""),0)),"")</f>
        <v/>
      </c>
      <c r="M21" s="6" t="str">
        <f t="array" ref="M21">IFERROR(INDEX(TAbsences[Symbole],MATCH($C21,IF(M$9&gt;=TAbsences[Date début],IF(M$9&lt;=TAbsences[Date de fin],TAbsences[Nom Prénom]),""),0)),"")</f>
        <v/>
      </c>
      <c r="N21" s="6" t="str">
        <f t="array" ref="N21">IFERROR(INDEX(TAbsences[Symbole],MATCH($C21,IF(N$9&gt;=TAbsences[Date début],IF(N$9&lt;=TAbsences[Date de fin],TAbsences[Nom Prénom]),""),0)),"")</f>
        <v/>
      </c>
      <c r="O21" s="6" t="str">
        <f t="array" ref="O21">IFERROR(INDEX(TAbsences[Symbole],MATCH($C21,IF(O$9&gt;=TAbsences[Date début],IF(O$9&lt;=TAbsences[Date de fin],TAbsences[Nom Prénom]),""),0)),"")</f>
        <v/>
      </c>
      <c r="P21" s="6" t="str">
        <f t="array" ref="P21">IFERROR(INDEX(TAbsences[Symbole],MATCH($C21,IF(P$9&gt;=TAbsences[Date début],IF(P$9&lt;=TAbsences[Date de fin],TAbsences[Nom Prénom]),""),0)),"")</f>
        <v/>
      </c>
      <c r="Q21" s="6" t="str">
        <f t="array" ref="Q21">IFERROR(INDEX(TAbsences[Symbole],MATCH($C21,IF(Q$9&gt;=TAbsences[Date début],IF(Q$9&lt;=TAbsences[Date de fin],TAbsences[Nom Prénom]),""),0)),"")</f>
        <v/>
      </c>
      <c r="R21" s="6" t="str">
        <f t="array" ref="R21">IFERROR(INDEX(TAbsences[Symbole],MATCH($C21,IF(R$9&gt;=TAbsences[Date début],IF(R$9&lt;=TAbsences[Date de fin],TAbsences[Nom Prénom]),""),0)),"")</f>
        <v/>
      </c>
      <c r="S21" s="6" t="str">
        <f t="array" ref="S21">IFERROR(INDEX(TAbsences[Symbole],MATCH($C21,IF(S$9&gt;=TAbsences[Date début],IF(S$9&lt;=TAbsences[Date de fin],TAbsences[Nom Prénom]),""),0)),"")</f>
        <v/>
      </c>
      <c r="T21" s="6" t="str">
        <f t="array" ref="T21">IFERROR(INDEX(TAbsences[Symbole],MATCH($C21,IF(T$9&gt;=TAbsences[Date début],IF(T$9&lt;=TAbsences[Date de fin],TAbsences[Nom Prénom]),""),0)),"")</f>
        <v/>
      </c>
      <c r="U21" s="6" t="str">
        <f t="array" ref="U21">IFERROR(INDEX(TAbsences[Symbole],MATCH($C21,IF(U$9&gt;=TAbsences[Date début],IF(U$9&lt;=TAbsences[Date de fin],TAbsences[Nom Prénom]),""),0)),"")</f>
        <v/>
      </c>
      <c r="V21" s="6" t="str">
        <f t="array" ref="V21">IFERROR(INDEX(TAbsences[Symbole],MATCH($C21,IF(V$9&gt;=TAbsences[Date début],IF(V$9&lt;=TAbsences[Date de fin],TAbsences[Nom Prénom]),""),0)),"")</f>
        <v/>
      </c>
      <c r="W21" s="6" t="str">
        <f t="array" ref="W21">IFERROR(INDEX(TAbsences[Symbole],MATCH($C21,IF(W$9&gt;=TAbsences[Date début],IF(W$9&lt;=TAbsences[Date de fin],TAbsences[Nom Prénom]),""),0)),"")</f>
        <v/>
      </c>
      <c r="X21" s="6" t="str">
        <f t="array" ref="X21">IFERROR(INDEX(TAbsences[Symbole],MATCH($C21,IF(X$9&gt;=TAbsences[Date début],IF(X$9&lt;=TAbsences[Date de fin],TAbsences[Nom Prénom]),""),0)),"")</f>
        <v/>
      </c>
      <c r="Y21" s="6" t="str">
        <f t="array" ref="Y21">IFERROR(INDEX(TAbsences[Symbole],MATCH($C21,IF(Y$9&gt;=TAbsences[Date début],IF(Y$9&lt;=TAbsences[Date de fin],TAbsences[Nom Prénom]),""),0)),"")</f>
        <v/>
      </c>
      <c r="Z21" s="6" t="str">
        <f t="array" ref="Z21">IFERROR(INDEX(TAbsences[Symbole],MATCH($C21,IF(Z$9&gt;=TAbsences[Date début],IF(Z$9&lt;=TAbsences[Date de fin],TAbsences[Nom Prénom]),""),0)),"")</f>
        <v/>
      </c>
      <c r="AA21" s="6" t="str">
        <f t="array" ref="AA21">IFERROR(INDEX(TAbsences[Symbole],MATCH($C21,IF(AA$9&gt;=TAbsences[Date début],IF(AA$9&lt;=TAbsences[Date de fin],TAbsences[Nom Prénom]),""),0)),"")</f>
        <v/>
      </c>
      <c r="AB21" s="6" t="str">
        <f t="array" ref="AB21">IFERROR(INDEX(TAbsences[Symbole],MATCH($C21,IF(AB$9&gt;=TAbsences[Date début],IF(AB$9&lt;=TAbsences[Date de fin],TAbsences[Nom Prénom]),""),0)),"")</f>
        <v/>
      </c>
      <c r="AC21" s="6" t="str">
        <f t="array" ref="AC21">IFERROR(INDEX(TAbsences[Symbole],MATCH($C21,IF(AC$9&gt;=TAbsences[Date début],IF(AC$9&lt;=TAbsences[Date de fin],TAbsences[Nom Prénom]),""),0)),"")</f>
        <v/>
      </c>
      <c r="AD21" s="6" t="str">
        <f t="array" ref="AD21">IFERROR(INDEX(TAbsences[Symbole],MATCH($C21,IF(AD$9&gt;=TAbsences[Date début],IF(AD$9&lt;=TAbsences[Date de fin],TAbsences[Nom Prénom]),""),0)),"")</f>
        <v/>
      </c>
      <c r="AE21" s="6" t="str">
        <f t="array" ref="AE21">IFERROR(INDEX(TAbsences[Symbole],MATCH($C21,IF(AE$9&gt;=TAbsences[Date début],IF(AE$9&lt;=TAbsences[Date de fin],TAbsences[Nom Prénom]),""),0)),"")</f>
        <v/>
      </c>
      <c r="AF21" s="6" t="str">
        <f t="array" ref="AF21">IFERROR(INDEX(TAbsences[Symbole],MATCH($C21,IF(AF$9&gt;=TAbsences[Date début],IF(AF$9&lt;=TAbsences[Date de fin],TAbsences[Nom Prénom]),""),0)),"")</f>
        <v/>
      </c>
      <c r="AG21" s="6" t="str">
        <f t="array" ref="AG21">IFERROR(INDEX(TAbsences[Symbole],MATCH($C21,IF(AG$9&gt;=TAbsences[Date début],IF(AG$9&lt;=TAbsences[Date de fin],TAbsences[Nom Prénom]),""),0)),"")</f>
        <v/>
      </c>
      <c r="AH21" s="6" t="str">
        <f t="array" ref="AH21">IFERROR(INDEX(TAbsences[Symbole],MATCH($C21,IF(AH$9&gt;=TAbsences[Date début],IF(AH$9&lt;=TAbsences[Date de fin],TAbsences[Nom Prénom]),""),0)),"")</f>
        <v/>
      </c>
      <c r="AJ21" s="30">
        <f t="shared" si="11"/>
        <v>0</v>
      </c>
      <c r="AK21" s="30">
        <f t="shared" si="11"/>
        <v>0</v>
      </c>
      <c r="AL21" s="30">
        <f t="shared" si="11"/>
        <v>0</v>
      </c>
      <c r="AM21" s="30">
        <f t="shared" si="11"/>
        <v>0</v>
      </c>
      <c r="AN21" s="30">
        <f t="shared" si="11"/>
        <v>0</v>
      </c>
      <c r="AO21" s="30">
        <f t="shared" si="11"/>
        <v>0</v>
      </c>
      <c r="AP21" s="31" t="str">
        <f t="shared" ca="1" si="8"/>
        <v/>
      </c>
      <c r="AR21" s="56" t="str">
        <f>IFERROR(INDEX(TSalarie[Date d''entrée],MATCH($C21,TSalarie[Nom-Prénom],0)),"")</f>
        <v/>
      </c>
      <c r="AS21" s="52" t="str">
        <f t="shared" si="9"/>
        <v/>
      </c>
      <c r="AT21" s="56" t="str">
        <f>IFERROR(IF(INDEX(TSalarie[Date de sortie],MATCH($C21,TSalarie[Nom-Prénom],0))&lt;&gt;"",INDEX(TSalarie[Date de sortie],MATCH($C21,TSalarie[Nom-Prénom],0)),""),"")</f>
        <v/>
      </c>
      <c r="AU21" s="52" t="str">
        <f t="shared" si="10"/>
        <v/>
      </c>
      <c r="AV21" s="54" t="str">
        <f t="shared" si="7"/>
        <v/>
      </c>
    </row>
    <row r="23" spans="2:48" x14ac:dyDescent="0.3">
      <c r="C23" s="83" t="s">
        <v>65</v>
      </c>
      <c r="D23" s="84"/>
      <c r="G23" s="32" t="s">
        <v>67</v>
      </c>
      <c r="H23" s="33"/>
      <c r="I23" s="33"/>
      <c r="J23" s="33"/>
      <c r="K23" s="33"/>
      <c r="L23" s="34">
        <f>NETWORKDAYS(B7,EOMONTH(B7,0),feries)</f>
        <v>20</v>
      </c>
    </row>
    <row r="24" spans="2:48" x14ac:dyDescent="0.3">
      <c r="C24" s="18" t="s">
        <v>39</v>
      </c>
      <c r="D24" s="19" t="s">
        <v>40</v>
      </c>
      <c r="E24" s="15"/>
    </row>
    <row r="25" spans="2:48" x14ac:dyDescent="0.3">
      <c r="C25" s="18" t="s">
        <v>41</v>
      </c>
      <c r="D25" s="20" t="s">
        <v>42</v>
      </c>
      <c r="E25" s="15"/>
    </row>
    <row r="26" spans="2:48" x14ac:dyDescent="0.3">
      <c r="C26" s="18" t="s">
        <v>43</v>
      </c>
      <c r="D26" s="21" t="s">
        <v>44</v>
      </c>
      <c r="E26" s="15"/>
    </row>
    <row r="27" spans="2:48" x14ac:dyDescent="0.3">
      <c r="C27" s="18" t="s">
        <v>45</v>
      </c>
      <c r="D27" s="22" t="s">
        <v>46</v>
      </c>
      <c r="E27" s="15"/>
    </row>
    <row r="28" spans="2:48" x14ac:dyDescent="0.3">
      <c r="C28" s="18" t="s">
        <v>47</v>
      </c>
      <c r="D28" s="23" t="s">
        <v>68</v>
      </c>
      <c r="E28" s="15"/>
    </row>
    <row r="29" spans="2:48" x14ac:dyDescent="0.3">
      <c r="C29" s="18" t="s">
        <v>48</v>
      </c>
      <c r="D29" s="24" t="s">
        <v>49</v>
      </c>
      <c r="E29" s="15"/>
    </row>
    <row r="30" spans="2:48" x14ac:dyDescent="0.3">
      <c r="C30" s="25" t="s">
        <v>64</v>
      </c>
      <c r="D30" s="26" t="s">
        <v>63</v>
      </c>
      <c r="E30"/>
    </row>
  </sheetData>
  <sheetProtection sheet="1" selectLockedCells="1"/>
  <mergeCells count="3">
    <mergeCell ref="D4:AH4"/>
    <mergeCell ref="AJ8:AP8"/>
    <mergeCell ref="C23:D23"/>
  </mergeCells>
  <conditionalFormatting sqref="D5:AH5">
    <cfRule type="expression" dxfId="15" priority="3">
      <formula>D$9=EOMONTH($B$7,0)</formula>
    </cfRule>
    <cfRule type="expression" dxfId="14" priority="26">
      <formula>D5&lt;&gt;""</formula>
    </cfRule>
    <cfRule type="expression" dxfId="13" priority="27">
      <formula>AND(D$9&lt;&gt;"",D$9&gt;0)</formula>
    </cfRule>
    <cfRule type="expression" dxfId="12" priority="28">
      <formula>D$9=$B$7</formula>
    </cfRule>
  </conditionalFormatting>
  <conditionalFormatting sqref="D8:AH21">
    <cfRule type="expression" dxfId="11" priority="13">
      <formula>COUNTIF(feries,D$9)</formula>
    </cfRule>
    <cfRule type="expression" dxfId="10" priority="14">
      <formula>WEEKDAY(D$9,2)&gt;5</formula>
    </cfRule>
    <cfRule type="expression" dxfId="9" priority="25">
      <formula>AND(D$9&gt;0,D$9&lt;&gt;"")</formula>
    </cfRule>
  </conditionalFormatting>
  <conditionalFormatting sqref="D10:AH21">
    <cfRule type="expression" dxfId="8" priority="1">
      <formula>COUNTIF(feries,D$9)</formula>
    </cfRule>
    <cfRule type="expression" dxfId="7" priority="2">
      <formula>WEEKDAY(D$9,2)&gt;5</formula>
    </cfRule>
    <cfRule type="expression" dxfId="6" priority="15">
      <formula>D10="EF"</formula>
    </cfRule>
    <cfRule type="expression" dxfId="5" priority="16">
      <formula>D10="PA"</formula>
    </cfRule>
    <cfRule type="expression" dxfId="4" priority="17">
      <formula>D10="CM"</formula>
    </cfRule>
    <cfRule type="expression" dxfId="3" priority="18">
      <formula>D10="R"</formula>
    </cfRule>
    <cfRule type="expression" dxfId="2" priority="20">
      <formula>D10="CP"</formula>
    </cfRule>
    <cfRule type="expression" dxfId="1" priority="24">
      <formula>D10="M"</formula>
    </cfRule>
  </conditionalFormatting>
  <dataValidations count="1">
    <dataValidation type="list" allowBlank="1" showInputMessage="1" showErrorMessage="1" sqref="C3" xr:uid="{4DCCE819-C46E-4A7B-AC26-C866EB58BE2D}">
      <formula1>LMois</formula1>
    </dataValidation>
  </dataValidations>
  <printOptions horizontalCentered="1" verticalCentered="1"/>
  <pageMargins left="0" right="0" top="0" bottom="0" header="0" footer="0"/>
  <pageSetup paperSize="9" scale="72" orientation="landscape" horizontalDpi="4294967293" verticalDpi="300" r:id="rId1"/>
  <headerFooter>
    <oddFooter>&amp;L&amp;D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defaultSize="0" autoPict="0">
                <anchor moveWithCells="1" sizeWithCells="1">
                  <from>
                    <xdr:col>3</xdr:col>
                    <xdr:colOff>19050</xdr:colOff>
                    <xdr:row>1</xdr:row>
                    <xdr:rowOff>0</xdr:rowOff>
                  </from>
                  <to>
                    <xdr:col>3</xdr:col>
                    <xdr:colOff>209550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7FBA5-B77D-4DA6-9499-A14F003D69A8}">
  <sheetPr codeName="Feuil1">
    <pageSetUpPr fitToPage="1"/>
  </sheetPr>
  <dimension ref="B2:M20"/>
  <sheetViews>
    <sheetView showGridLines="0" workbookViewId="0">
      <selection activeCell="I11" sqref="I11"/>
    </sheetView>
  </sheetViews>
  <sheetFormatPr baseColWidth="10" defaultRowHeight="16.5" x14ac:dyDescent="0.3"/>
  <cols>
    <col min="1" max="1" width="4.75" customWidth="1"/>
    <col min="2" max="2" width="20.75" customWidth="1"/>
    <col min="3" max="3" width="15.75" customWidth="1"/>
    <col min="4" max="5" width="12.75" customWidth="1"/>
    <col min="6" max="6" width="11.75" customWidth="1"/>
    <col min="7" max="7" width="4.75" customWidth="1"/>
  </cols>
  <sheetData>
    <row r="2" spans="2:13" x14ac:dyDescent="0.3">
      <c r="B2" t="s">
        <v>57</v>
      </c>
      <c r="C2" t="s">
        <v>37</v>
      </c>
      <c r="D2" s="7" t="s">
        <v>50</v>
      </c>
      <c r="E2" s="7" t="s">
        <v>51</v>
      </c>
      <c r="F2" s="7" t="s">
        <v>38</v>
      </c>
    </row>
    <row r="3" spans="2:13" x14ac:dyDescent="0.3">
      <c r="B3" t="s">
        <v>52</v>
      </c>
      <c r="C3" t="s">
        <v>43</v>
      </c>
      <c r="D3" s="8">
        <v>43831</v>
      </c>
      <c r="E3" s="8">
        <v>43836</v>
      </c>
      <c r="F3" s="7" t="str">
        <f>IFERROR(VLOOKUP(TAbsences[[#This Row],[Type]],TType_Absence[],2,0),"")</f>
        <v>M</v>
      </c>
    </row>
    <row r="4" spans="2:13" x14ac:dyDescent="0.3">
      <c r="B4" t="s">
        <v>53</v>
      </c>
      <c r="C4" t="s">
        <v>39</v>
      </c>
      <c r="D4" s="8">
        <v>43837</v>
      </c>
      <c r="E4" s="8">
        <v>43842</v>
      </c>
      <c r="F4" s="9" t="s">
        <v>40</v>
      </c>
    </row>
    <row r="5" spans="2:13" x14ac:dyDescent="0.3">
      <c r="B5" t="s">
        <v>53</v>
      </c>
      <c r="C5" t="s">
        <v>41</v>
      </c>
      <c r="D5" s="8">
        <v>43944</v>
      </c>
      <c r="E5" s="8">
        <v>43961</v>
      </c>
      <c r="F5" s="9" t="s">
        <v>42</v>
      </c>
    </row>
    <row r="6" spans="2:13" x14ac:dyDescent="0.3">
      <c r="B6" t="s">
        <v>52</v>
      </c>
      <c r="C6" t="s">
        <v>39</v>
      </c>
      <c r="D6" s="8">
        <v>43845</v>
      </c>
      <c r="E6" s="8">
        <v>43856</v>
      </c>
      <c r="F6" s="9" t="s">
        <v>40</v>
      </c>
      <c r="L6" s="10"/>
      <c r="M6" s="10"/>
    </row>
    <row r="7" spans="2:13" x14ac:dyDescent="0.3">
      <c r="B7" t="s">
        <v>54</v>
      </c>
      <c r="C7" t="s">
        <v>41</v>
      </c>
      <c r="D7" s="8">
        <v>43845</v>
      </c>
      <c r="E7" s="8">
        <v>43845</v>
      </c>
      <c r="F7" s="9" t="s">
        <v>42</v>
      </c>
      <c r="L7" s="10"/>
      <c r="M7" s="10"/>
    </row>
    <row r="8" spans="2:13" x14ac:dyDescent="0.3">
      <c r="B8" t="s">
        <v>55</v>
      </c>
      <c r="C8" t="s">
        <v>39</v>
      </c>
      <c r="D8" s="8">
        <v>43842</v>
      </c>
      <c r="E8" s="8">
        <v>43861</v>
      </c>
      <c r="F8" s="9" t="s">
        <v>40</v>
      </c>
      <c r="K8" s="10"/>
      <c r="L8" s="10"/>
      <c r="M8" s="10"/>
    </row>
    <row r="9" spans="2:13" x14ac:dyDescent="0.3">
      <c r="B9" t="s">
        <v>52</v>
      </c>
      <c r="C9" t="s">
        <v>47</v>
      </c>
      <c r="D9" s="8">
        <v>43873</v>
      </c>
      <c r="E9" s="8">
        <v>43880</v>
      </c>
      <c r="F9" s="9" t="s">
        <v>68</v>
      </c>
      <c r="K9" s="10"/>
      <c r="L9" s="10"/>
      <c r="M9" s="10"/>
    </row>
    <row r="10" spans="2:13" x14ac:dyDescent="0.3">
      <c r="B10" t="s">
        <v>53</v>
      </c>
      <c r="C10" t="s">
        <v>48</v>
      </c>
      <c r="D10" s="8">
        <v>43899</v>
      </c>
      <c r="E10" s="8">
        <v>43901</v>
      </c>
      <c r="F10" s="9" t="s">
        <v>49</v>
      </c>
      <c r="K10" s="10"/>
      <c r="L10" s="10"/>
      <c r="M10" s="10"/>
    </row>
    <row r="11" spans="2:13" x14ac:dyDescent="0.3">
      <c r="B11" t="s">
        <v>55</v>
      </c>
      <c r="C11" t="s">
        <v>39</v>
      </c>
      <c r="D11" s="8">
        <v>43955</v>
      </c>
      <c r="E11" s="8">
        <v>43958</v>
      </c>
      <c r="F11" s="9" t="s">
        <v>40</v>
      </c>
      <c r="K11" s="10"/>
      <c r="L11" s="10"/>
      <c r="M11" s="10"/>
    </row>
    <row r="12" spans="2:13" x14ac:dyDescent="0.3">
      <c r="B12" t="s">
        <v>52</v>
      </c>
      <c r="C12" t="s">
        <v>39</v>
      </c>
      <c r="D12" s="8">
        <v>43973</v>
      </c>
      <c r="E12" s="8">
        <v>43973</v>
      </c>
      <c r="F12" s="9" t="s">
        <v>40</v>
      </c>
      <c r="K12" s="10"/>
      <c r="L12" s="10"/>
    </row>
    <row r="13" spans="2:13" x14ac:dyDescent="0.3">
      <c r="B13" t="s">
        <v>86</v>
      </c>
      <c r="C13" t="s">
        <v>43</v>
      </c>
      <c r="D13" s="8">
        <v>43990</v>
      </c>
      <c r="E13" s="8">
        <v>44007</v>
      </c>
      <c r="F13" s="9" t="s">
        <v>44</v>
      </c>
      <c r="K13" s="10"/>
      <c r="L13" s="10"/>
    </row>
    <row r="14" spans="2:13" x14ac:dyDescent="0.3">
      <c r="B14" t="s">
        <v>88</v>
      </c>
      <c r="C14" t="s">
        <v>39</v>
      </c>
      <c r="D14" s="8">
        <v>44026</v>
      </c>
      <c r="E14" s="8">
        <v>44043</v>
      </c>
      <c r="F14" s="9" t="s">
        <v>40</v>
      </c>
      <c r="K14" s="10"/>
      <c r="L14" s="10"/>
    </row>
    <row r="15" spans="2:13" x14ac:dyDescent="0.3">
      <c r="B15" t="s">
        <v>87</v>
      </c>
      <c r="C15" t="s">
        <v>39</v>
      </c>
      <c r="D15" s="8">
        <v>44044</v>
      </c>
      <c r="E15" s="8">
        <v>44058</v>
      </c>
      <c r="F15" s="9" t="s">
        <v>40</v>
      </c>
      <c r="K15" s="10"/>
      <c r="L15" s="10"/>
    </row>
    <row r="16" spans="2:13" x14ac:dyDescent="0.3">
      <c r="B16" t="s">
        <v>89</v>
      </c>
      <c r="C16" t="s">
        <v>47</v>
      </c>
      <c r="D16" s="8">
        <v>44132</v>
      </c>
      <c r="E16" s="8">
        <v>44140</v>
      </c>
      <c r="F16" s="9" t="str">
        <f>IFERROR(VLOOKUP(TAbsences[[#This Row],[Type]],TType_Absence[],2,0),"")</f>
        <v>PA</v>
      </c>
      <c r="K16" s="10"/>
      <c r="L16" s="10"/>
    </row>
    <row r="17" spans="2:12" x14ac:dyDescent="0.3">
      <c r="B17" t="s">
        <v>87</v>
      </c>
      <c r="C17" t="s">
        <v>39</v>
      </c>
      <c r="D17" s="8">
        <v>44144</v>
      </c>
      <c r="E17" s="8">
        <v>44150</v>
      </c>
      <c r="F17" s="9" t="str">
        <f>IFERROR(VLOOKUP(TAbsences[[#This Row],[Type]],TType_Absence[],2,0),"")</f>
        <v>CP</v>
      </c>
      <c r="K17" s="10"/>
      <c r="L17" s="10"/>
    </row>
    <row r="18" spans="2:12" x14ac:dyDescent="0.3">
      <c r="B18" t="s">
        <v>87</v>
      </c>
      <c r="C18" t="s">
        <v>41</v>
      </c>
      <c r="D18" s="8">
        <v>43878</v>
      </c>
      <c r="E18" s="8">
        <v>43878</v>
      </c>
      <c r="F18" s="9" t="str">
        <f>IFERROR(VLOOKUP(TAbsences[[#This Row],[Type]],TType_Absence[],2,0),"")</f>
        <v>R</v>
      </c>
      <c r="K18" s="10"/>
      <c r="L18" s="10"/>
    </row>
    <row r="19" spans="2:12" x14ac:dyDescent="0.3">
      <c r="B19" t="s">
        <v>87</v>
      </c>
      <c r="C19" t="s">
        <v>43</v>
      </c>
      <c r="D19" s="8">
        <v>44088</v>
      </c>
      <c r="E19" s="8">
        <v>44099</v>
      </c>
      <c r="F19" s="9" t="str">
        <f>IFERROR(VLOOKUP(TAbsences[[#This Row],[Type]],TType_Absence[],2,0),"")</f>
        <v>M</v>
      </c>
      <c r="K19" s="10"/>
      <c r="L19" s="10"/>
    </row>
    <row r="20" spans="2:12" x14ac:dyDescent="0.3">
      <c r="K20" s="10"/>
      <c r="L20" s="10"/>
    </row>
  </sheetData>
  <sheetProtection sheet="1" objects="1" scenarios="1" selectLockedCells="1"/>
  <dataValidations count="1">
    <dataValidation type="list" allowBlank="1" showInputMessage="1" showErrorMessage="1" sqref="C3:C19" xr:uid="{07E5CC35-5233-4591-9201-87B40244B067}">
      <formula1>$H$2:$H$7</formula1>
    </dataValidation>
  </dataValidations>
  <printOptions horizontalCentered="1"/>
  <pageMargins left="0" right="0" top="0.39370078740157483" bottom="0.39370078740157483" header="0" footer="0"/>
  <pageSetup paperSize="9" fitToHeight="3" orientation="portrait" horizontalDpi="4294967293" verticalDpi="300" r:id="rId1"/>
  <headerFooter>
    <oddHeader>&amp;C&amp;"Segoe UI,Gras"&amp;12Liste des absences</oddHeader>
    <oddFooter>&amp;L&amp;D &amp;T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55429-17FD-4411-A4C0-DCD60D123059}">
  <sheetPr codeName="Feuil4"/>
  <dimension ref="B3:BF21"/>
  <sheetViews>
    <sheetView showGridLines="0" workbookViewId="0">
      <selection activeCell="C2" sqref="C2"/>
    </sheetView>
  </sheetViews>
  <sheetFormatPr baseColWidth="10" defaultColWidth="3.625" defaultRowHeight="16.5" x14ac:dyDescent="0.3"/>
  <cols>
    <col min="2" max="2" width="18.25" style="64" bestFit="1" customWidth="1"/>
    <col min="58" max="58" width="8.625" customWidth="1"/>
  </cols>
  <sheetData>
    <row r="3" spans="2:58" x14ac:dyDescent="0.3">
      <c r="C3" t="str">
        <f>ConvertToLetter(MATCH("Total général",A11:ZZ11,0))</f>
        <v>BF</v>
      </c>
    </row>
    <row r="10" spans="2:58" hidden="1" x14ac:dyDescent="0.3">
      <c r="B10" s="65" t="s">
        <v>106</v>
      </c>
      <c r="C10" s="62" t="s">
        <v>0</v>
      </c>
      <c r="D10" s="62" t="s">
        <v>38</v>
      </c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</row>
    <row r="11" spans="2:58" x14ac:dyDescent="0.3">
      <c r="C11" s="85" t="s">
        <v>100</v>
      </c>
      <c r="D11" s="87"/>
      <c r="E11" s="87"/>
      <c r="F11" s="87"/>
      <c r="G11" s="87"/>
      <c r="H11" s="85" t="s">
        <v>101</v>
      </c>
      <c r="I11" s="87"/>
      <c r="J11" s="87"/>
      <c r="K11" s="87"/>
      <c r="L11" s="87"/>
      <c r="M11" s="85" t="s">
        <v>6</v>
      </c>
      <c r="N11" s="87"/>
      <c r="O11" s="87"/>
      <c r="P11" s="87"/>
      <c r="Q11" s="87"/>
      <c r="R11" s="85" t="s">
        <v>102</v>
      </c>
      <c r="S11" s="87"/>
      <c r="T11" s="87"/>
      <c r="U11" s="87"/>
      <c r="V11" s="87"/>
      <c r="W11" s="85" t="s">
        <v>10</v>
      </c>
      <c r="X11" s="87"/>
      <c r="Y11" s="87"/>
      <c r="Z11" s="87"/>
      <c r="AA11" s="87"/>
      <c r="AB11" s="85" t="s">
        <v>12</v>
      </c>
      <c r="AC11" s="87"/>
      <c r="AD11" s="87"/>
      <c r="AE11" s="87"/>
      <c r="AF11" s="87"/>
      <c r="AG11" s="85" t="s">
        <v>103</v>
      </c>
      <c r="AH11" s="87"/>
      <c r="AI11" s="87"/>
      <c r="AJ11" s="87"/>
      <c r="AK11" s="87"/>
      <c r="AL11" s="85" t="s">
        <v>16</v>
      </c>
      <c r="AM11" s="87"/>
      <c r="AN11" s="87"/>
      <c r="AO11" s="87"/>
      <c r="AP11" s="87"/>
      <c r="AQ11" s="85" t="s">
        <v>107</v>
      </c>
      <c r="AR11" s="87"/>
      <c r="AS11" s="87"/>
      <c r="AT11" s="87"/>
      <c r="AU11" s="87"/>
      <c r="AV11" s="85" t="s">
        <v>104</v>
      </c>
      <c r="AW11" s="87"/>
      <c r="AX11" s="87"/>
      <c r="AY11" s="87"/>
      <c r="AZ11" s="87"/>
      <c r="BA11" s="85" t="s">
        <v>105</v>
      </c>
      <c r="BB11" s="87"/>
      <c r="BC11" s="87"/>
      <c r="BD11" s="87"/>
      <c r="BE11" s="87"/>
      <c r="BF11" s="85" t="s">
        <v>99</v>
      </c>
    </row>
    <row r="12" spans="2:58" x14ac:dyDescent="0.3">
      <c r="B12" s="65" t="s">
        <v>57</v>
      </c>
      <c r="C12" s="67" t="s">
        <v>40</v>
      </c>
      <c r="D12" s="67" t="s">
        <v>49</v>
      </c>
      <c r="E12" s="67" t="s">
        <v>44</v>
      </c>
      <c r="F12" s="67" t="s">
        <v>68</v>
      </c>
      <c r="G12" s="67" t="s">
        <v>42</v>
      </c>
      <c r="H12" s="67" t="s">
        <v>40</v>
      </c>
      <c r="I12" s="67" t="s">
        <v>49</v>
      </c>
      <c r="J12" s="67" t="s">
        <v>44</v>
      </c>
      <c r="K12" s="67" t="s">
        <v>68</v>
      </c>
      <c r="L12" s="67" t="s">
        <v>42</v>
      </c>
      <c r="M12" s="67" t="s">
        <v>40</v>
      </c>
      <c r="N12" s="67" t="s">
        <v>49</v>
      </c>
      <c r="O12" s="67" t="s">
        <v>44</v>
      </c>
      <c r="P12" s="67" t="s">
        <v>68</v>
      </c>
      <c r="Q12" s="67" t="s">
        <v>42</v>
      </c>
      <c r="R12" s="67" t="s">
        <v>40</v>
      </c>
      <c r="S12" s="67" t="s">
        <v>49</v>
      </c>
      <c r="T12" s="67" t="s">
        <v>44</v>
      </c>
      <c r="U12" s="67" t="s">
        <v>68</v>
      </c>
      <c r="V12" s="67" t="s">
        <v>42</v>
      </c>
      <c r="W12" s="67" t="s">
        <v>40</v>
      </c>
      <c r="X12" s="67" t="s">
        <v>49</v>
      </c>
      <c r="Y12" s="67" t="s">
        <v>44</v>
      </c>
      <c r="Z12" s="67" t="s">
        <v>68</v>
      </c>
      <c r="AA12" s="67" t="s">
        <v>42</v>
      </c>
      <c r="AB12" s="67" t="s">
        <v>40</v>
      </c>
      <c r="AC12" s="67" t="s">
        <v>49</v>
      </c>
      <c r="AD12" s="67" t="s">
        <v>44</v>
      </c>
      <c r="AE12" s="67" t="s">
        <v>68</v>
      </c>
      <c r="AF12" s="67" t="s">
        <v>42</v>
      </c>
      <c r="AG12" s="67" t="s">
        <v>40</v>
      </c>
      <c r="AH12" s="67" t="s">
        <v>49</v>
      </c>
      <c r="AI12" s="67" t="s">
        <v>44</v>
      </c>
      <c r="AJ12" s="67" t="s">
        <v>68</v>
      </c>
      <c r="AK12" s="67" t="s">
        <v>42</v>
      </c>
      <c r="AL12" s="67" t="s">
        <v>40</v>
      </c>
      <c r="AM12" s="67" t="s">
        <v>49</v>
      </c>
      <c r="AN12" s="67" t="s">
        <v>44</v>
      </c>
      <c r="AO12" s="67" t="s">
        <v>68</v>
      </c>
      <c r="AP12" s="67" t="s">
        <v>42</v>
      </c>
      <c r="AQ12" s="67" t="s">
        <v>40</v>
      </c>
      <c r="AR12" s="67" t="s">
        <v>49</v>
      </c>
      <c r="AS12" s="67" t="s">
        <v>44</v>
      </c>
      <c r="AT12" s="67" t="s">
        <v>68</v>
      </c>
      <c r="AU12" s="67" t="s">
        <v>42</v>
      </c>
      <c r="AV12" s="67" t="s">
        <v>40</v>
      </c>
      <c r="AW12" s="67" t="s">
        <v>49</v>
      </c>
      <c r="AX12" s="67" t="s">
        <v>44</v>
      </c>
      <c r="AY12" s="67" t="s">
        <v>68</v>
      </c>
      <c r="AZ12" s="67" t="s">
        <v>42</v>
      </c>
      <c r="BA12" s="67" t="s">
        <v>40</v>
      </c>
      <c r="BB12" s="67" t="s">
        <v>49</v>
      </c>
      <c r="BC12" s="67" t="s">
        <v>44</v>
      </c>
      <c r="BD12" s="67" t="s">
        <v>68</v>
      </c>
      <c r="BE12" s="67" t="s">
        <v>42</v>
      </c>
      <c r="BF12" s="86"/>
    </row>
    <row r="13" spans="2:58" x14ac:dyDescent="0.3">
      <c r="B13" s="66" t="s">
        <v>53</v>
      </c>
      <c r="C13" s="63">
        <v>4</v>
      </c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>
        <v>3</v>
      </c>
      <c r="O13" s="63"/>
      <c r="P13" s="63"/>
      <c r="Q13" s="63"/>
      <c r="R13" s="63"/>
      <c r="S13" s="63"/>
      <c r="T13" s="63"/>
      <c r="U13" s="63"/>
      <c r="V13" s="63">
        <v>6</v>
      </c>
      <c r="W13" s="63"/>
      <c r="X13" s="63"/>
      <c r="Y13" s="63"/>
      <c r="Z13" s="63"/>
      <c r="AA13" s="63">
        <v>4</v>
      </c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>
        <v>17</v>
      </c>
    </row>
    <row r="14" spans="2:58" x14ac:dyDescent="0.3">
      <c r="B14" s="66" t="s">
        <v>55</v>
      </c>
      <c r="C14" s="63">
        <v>15</v>
      </c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>
        <v>4</v>
      </c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>
        <v>19</v>
      </c>
    </row>
    <row r="15" spans="2:58" x14ac:dyDescent="0.3">
      <c r="B15" s="66" t="s">
        <v>54</v>
      </c>
      <c r="C15" s="63"/>
      <c r="D15" s="63"/>
      <c r="E15" s="63"/>
      <c r="F15" s="63"/>
      <c r="G15" s="63">
        <v>1</v>
      </c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>
        <v>1</v>
      </c>
    </row>
    <row r="16" spans="2:58" x14ac:dyDescent="0.3">
      <c r="B16" s="66" t="s">
        <v>86</v>
      </c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>
        <v>14</v>
      </c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>
        <v>14</v>
      </c>
    </row>
    <row r="17" spans="2:58" x14ac:dyDescent="0.3">
      <c r="B17" s="66" t="s">
        <v>52</v>
      </c>
      <c r="C17" s="63">
        <v>8</v>
      </c>
      <c r="D17" s="63"/>
      <c r="E17" s="63">
        <v>3</v>
      </c>
      <c r="F17" s="63"/>
      <c r="G17" s="63"/>
      <c r="H17" s="63"/>
      <c r="I17" s="63"/>
      <c r="J17" s="63"/>
      <c r="K17" s="63">
        <v>6</v>
      </c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>
        <v>1</v>
      </c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>
        <v>18</v>
      </c>
    </row>
    <row r="18" spans="2:58" x14ac:dyDescent="0.3">
      <c r="B18" s="66" t="s">
        <v>88</v>
      </c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>
        <v>13</v>
      </c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>
        <v>13</v>
      </c>
    </row>
    <row r="19" spans="2:58" x14ac:dyDescent="0.3">
      <c r="B19" s="66" t="s">
        <v>89</v>
      </c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>
        <v>3</v>
      </c>
      <c r="AZ19" s="63"/>
      <c r="BA19" s="63"/>
      <c r="BB19" s="63"/>
      <c r="BC19" s="63"/>
      <c r="BD19" s="63">
        <v>4</v>
      </c>
      <c r="BE19" s="63"/>
      <c r="BF19" s="63">
        <v>7</v>
      </c>
    </row>
    <row r="20" spans="2:58" x14ac:dyDescent="0.3">
      <c r="B20" s="66" t="s">
        <v>87</v>
      </c>
      <c r="C20" s="63"/>
      <c r="D20" s="63"/>
      <c r="E20" s="63"/>
      <c r="F20" s="63"/>
      <c r="G20" s="63"/>
      <c r="H20" s="63"/>
      <c r="I20" s="63"/>
      <c r="J20" s="63"/>
      <c r="K20" s="63"/>
      <c r="L20" s="63">
        <v>1</v>
      </c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>
        <v>10</v>
      </c>
      <c r="AM20" s="63"/>
      <c r="AN20" s="63"/>
      <c r="AO20" s="63"/>
      <c r="AP20" s="63"/>
      <c r="AQ20" s="63"/>
      <c r="AR20" s="63"/>
      <c r="AS20" s="63">
        <v>10</v>
      </c>
      <c r="AT20" s="63"/>
      <c r="AU20" s="63"/>
      <c r="AV20" s="63"/>
      <c r="AW20" s="63"/>
      <c r="AX20" s="63"/>
      <c r="AY20" s="63"/>
      <c r="AZ20" s="63"/>
      <c r="BA20" s="63">
        <v>4</v>
      </c>
      <c r="BB20" s="63"/>
      <c r="BC20" s="63"/>
      <c r="BD20" s="63"/>
      <c r="BE20" s="63"/>
      <c r="BF20" s="63">
        <v>25</v>
      </c>
    </row>
    <row r="21" spans="2:58" x14ac:dyDescent="0.3">
      <c r="B21" s="66" t="s">
        <v>99</v>
      </c>
      <c r="C21" s="63">
        <v>27</v>
      </c>
      <c r="D21" s="63"/>
      <c r="E21" s="63">
        <v>3</v>
      </c>
      <c r="F21" s="63"/>
      <c r="G21" s="63">
        <v>1</v>
      </c>
      <c r="H21" s="63"/>
      <c r="I21" s="63"/>
      <c r="J21" s="63"/>
      <c r="K21" s="63">
        <v>6</v>
      </c>
      <c r="L21" s="63">
        <v>1</v>
      </c>
      <c r="M21" s="63"/>
      <c r="N21" s="63">
        <v>3</v>
      </c>
      <c r="O21" s="63"/>
      <c r="P21" s="63"/>
      <c r="Q21" s="63"/>
      <c r="R21" s="63"/>
      <c r="S21" s="63"/>
      <c r="T21" s="63"/>
      <c r="U21" s="63"/>
      <c r="V21" s="63">
        <v>6</v>
      </c>
      <c r="W21" s="63">
        <v>5</v>
      </c>
      <c r="X21" s="63"/>
      <c r="Y21" s="63"/>
      <c r="Z21" s="63"/>
      <c r="AA21" s="63">
        <v>4</v>
      </c>
      <c r="AB21" s="63"/>
      <c r="AC21" s="63"/>
      <c r="AD21" s="63">
        <v>14</v>
      </c>
      <c r="AE21" s="63"/>
      <c r="AF21" s="63"/>
      <c r="AG21" s="63">
        <v>13</v>
      </c>
      <c r="AH21" s="63"/>
      <c r="AI21" s="63"/>
      <c r="AJ21" s="63"/>
      <c r="AK21" s="63"/>
      <c r="AL21" s="63">
        <v>10</v>
      </c>
      <c r="AM21" s="63"/>
      <c r="AN21" s="63"/>
      <c r="AO21" s="63"/>
      <c r="AP21" s="63"/>
      <c r="AQ21" s="63"/>
      <c r="AR21" s="63"/>
      <c r="AS21" s="63">
        <v>10</v>
      </c>
      <c r="AT21" s="63"/>
      <c r="AU21" s="63"/>
      <c r="AV21" s="63"/>
      <c r="AW21" s="63"/>
      <c r="AX21" s="63"/>
      <c r="AY21" s="63">
        <v>3</v>
      </c>
      <c r="AZ21" s="63"/>
      <c r="BA21" s="63">
        <v>4</v>
      </c>
      <c r="BB21" s="63"/>
      <c r="BC21" s="63"/>
      <c r="BD21" s="63">
        <v>4</v>
      </c>
      <c r="BE21" s="63"/>
      <c r="BF21" s="63">
        <v>114</v>
      </c>
    </row>
  </sheetData>
  <mergeCells count="12">
    <mergeCell ref="BF11:BF12"/>
    <mergeCell ref="C11:G11"/>
    <mergeCell ref="H11:L11"/>
    <mergeCell ref="M11:Q11"/>
    <mergeCell ref="R11:V11"/>
    <mergeCell ref="W11:AA11"/>
    <mergeCell ref="AB11:AF11"/>
    <mergeCell ref="AG11:AK11"/>
    <mergeCell ref="AL11:AP11"/>
    <mergeCell ref="AQ11:AU11"/>
    <mergeCell ref="AV11:AZ11"/>
    <mergeCell ref="BA11:BE11"/>
  </mergeCells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2298E-B56D-4697-8831-DA93A259A952}">
  <sheetPr codeName="Feuil5">
    <pageSetUpPr fitToPage="1"/>
  </sheetPr>
  <dimension ref="D1:R100"/>
  <sheetViews>
    <sheetView showGridLines="0" workbookViewId="0">
      <selection activeCell="D5" sqref="D5"/>
    </sheetView>
  </sheetViews>
  <sheetFormatPr baseColWidth="10" defaultColWidth="11.25" defaultRowHeight="16.5" x14ac:dyDescent="0.3"/>
  <cols>
    <col min="1" max="1" width="1.75" style="5" customWidth="1"/>
    <col min="2" max="2" width="35.75" style="5" customWidth="1"/>
    <col min="3" max="3" width="1.75" style="5" customWidth="1"/>
    <col min="4" max="5" width="20.75" style="71" customWidth="1"/>
    <col min="6" max="17" width="5.75" style="71" customWidth="1"/>
    <col min="18" max="18" width="12.75" style="71" customWidth="1"/>
    <col min="19" max="16384" width="11.25" style="5"/>
  </cols>
  <sheetData>
    <row r="1" spans="4:18" ht="10.15" customHeight="1" x14ac:dyDescent="0.3"/>
    <row r="2" spans="4:18" ht="20.45" customHeight="1" x14ac:dyDescent="0.3">
      <c r="D2" s="90" t="str">
        <f>"Récapitulatif des absences de l'année "&amp;_Annee</f>
        <v>Récapitulatif des absences de l'année 2021</v>
      </c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</row>
    <row r="3" spans="4:18" ht="10.15" customHeight="1" x14ac:dyDescent="0.3"/>
    <row r="4" spans="4:18" hidden="1" x14ac:dyDescent="0.3">
      <c r="D4" s="70" t="s">
        <v>106</v>
      </c>
      <c r="F4" s="70" t="s">
        <v>0</v>
      </c>
    </row>
    <row r="5" spans="4:18" x14ac:dyDescent="0.3">
      <c r="D5" s="70" t="s">
        <v>57</v>
      </c>
      <c r="E5" s="70" t="s">
        <v>109</v>
      </c>
      <c r="F5" s="69" t="s">
        <v>100</v>
      </c>
      <c r="G5" s="69" t="s">
        <v>101</v>
      </c>
      <c r="H5" s="69" t="s">
        <v>6</v>
      </c>
      <c r="I5" s="69" t="s">
        <v>102</v>
      </c>
      <c r="J5" s="69" t="s">
        <v>10</v>
      </c>
      <c r="K5" s="69" t="s">
        <v>12</v>
      </c>
      <c r="L5" s="69" t="s">
        <v>103</v>
      </c>
      <c r="M5" s="69" t="s">
        <v>16</v>
      </c>
      <c r="N5" s="69" t="s">
        <v>107</v>
      </c>
      <c r="O5" s="69" t="s">
        <v>104</v>
      </c>
      <c r="P5" s="69" t="s">
        <v>105</v>
      </c>
      <c r="Q5" s="69" t="s">
        <v>108</v>
      </c>
      <c r="R5" s="69" t="s">
        <v>99</v>
      </c>
    </row>
    <row r="6" spans="4:18" x14ac:dyDescent="0.3">
      <c r="D6" s="88" t="s">
        <v>53</v>
      </c>
      <c r="E6" s="69" t="s">
        <v>47</v>
      </c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</row>
    <row r="7" spans="4:18" x14ac:dyDescent="0.3">
      <c r="D7" s="89"/>
      <c r="E7" s="69" t="s">
        <v>39</v>
      </c>
      <c r="F7" s="72">
        <v>4</v>
      </c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>
        <v>4</v>
      </c>
    </row>
    <row r="8" spans="4:18" x14ac:dyDescent="0.3">
      <c r="D8" s="89"/>
      <c r="E8" s="69" t="s">
        <v>48</v>
      </c>
      <c r="F8" s="72"/>
      <c r="G8" s="72"/>
      <c r="H8" s="72">
        <v>3</v>
      </c>
      <c r="I8" s="72"/>
      <c r="J8" s="72"/>
      <c r="K8" s="72"/>
      <c r="L8" s="72"/>
      <c r="M8" s="72"/>
      <c r="N8" s="72"/>
      <c r="O8" s="72"/>
      <c r="P8" s="72"/>
      <c r="Q8" s="72"/>
      <c r="R8" s="72">
        <v>3</v>
      </c>
    </row>
    <row r="9" spans="4:18" x14ac:dyDescent="0.3">
      <c r="D9" s="89"/>
      <c r="E9" s="69" t="s">
        <v>43</v>
      </c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</row>
    <row r="10" spans="4:18" x14ac:dyDescent="0.3">
      <c r="D10" s="89"/>
      <c r="E10" s="69" t="s">
        <v>41</v>
      </c>
      <c r="F10" s="72"/>
      <c r="G10" s="72"/>
      <c r="H10" s="72"/>
      <c r="I10" s="72">
        <v>6</v>
      </c>
      <c r="J10" s="72">
        <v>4</v>
      </c>
      <c r="K10" s="72"/>
      <c r="L10" s="72"/>
      <c r="M10" s="72"/>
      <c r="N10" s="72"/>
      <c r="O10" s="72"/>
      <c r="P10" s="72"/>
      <c r="Q10" s="72"/>
      <c r="R10" s="72">
        <v>10</v>
      </c>
    </row>
    <row r="11" spans="4:18" x14ac:dyDescent="0.3">
      <c r="D11" s="88" t="s">
        <v>55</v>
      </c>
      <c r="E11" s="69" t="s">
        <v>47</v>
      </c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</row>
    <row r="12" spans="4:18" x14ac:dyDescent="0.3">
      <c r="D12" s="89"/>
      <c r="E12" s="69" t="s">
        <v>39</v>
      </c>
      <c r="F12" s="72">
        <v>15</v>
      </c>
      <c r="G12" s="72"/>
      <c r="H12" s="72"/>
      <c r="I12" s="72"/>
      <c r="J12" s="72">
        <v>4</v>
      </c>
      <c r="K12" s="72"/>
      <c r="L12" s="72"/>
      <c r="M12" s="72"/>
      <c r="N12" s="72"/>
      <c r="O12" s="72"/>
      <c r="P12" s="72"/>
      <c r="Q12" s="72"/>
      <c r="R12" s="72">
        <v>19</v>
      </c>
    </row>
    <row r="13" spans="4:18" x14ac:dyDescent="0.3">
      <c r="D13" s="89"/>
      <c r="E13" s="69" t="s">
        <v>48</v>
      </c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</row>
    <row r="14" spans="4:18" x14ac:dyDescent="0.3">
      <c r="D14" s="89"/>
      <c r="E14" s="69" t="s">
        <v>43</v>
      </c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</row>
    <row r="15" spans="4:18" x14ac:dyDescent="0.3">
      <c r="D15" s="89"/>
      <c r="E15" s="69" t="s">
        <v>41</v>
      </c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</row>
    <row r="16" spans="4:18" x14ac:dyDescent="0.3">
      <c r="D16" s="88" t="s">
        <v>54</v>
      </c>
      <c r="E16" s="69" t="s">
        <v>47</v>
      </c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</row>
    <row r="17" spans="4:18" x14ac:dyDescent="0.3">
      <c r="D17" s="89"/>
      <c r="E17" s="69" t="s">
        <v>39</v>
      </c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</row>
    <row r="18" spans="4:18" x14ac:dyDescent="0.3">
      <c r="D18" s="89"/>
      <c r="E18" s="69" t="s">
        <v>48</v>
      </c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</row>
    <row r="19" spans="4:18" x14ac:dyDescent="0.3">
      <c r="D19" s="89"/>
      <c r="E19" s="69" t="s">
        <v>43</v>
      </c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</row>
    <row r="20" spans="4:18" x14ac:dyDescent="0.3">
      <c r="D20" s="89"/>
      <c r="E20" s="69" t="s">
        <v>41</v>
      </c>
      <c r="F20" s="72">
        <v>1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>
        <v>1</v>
      </c>
    </row>
    <row r="21" spans="4:18" x14ac:dyDescent="0.3">
      <c r="D21" s="88" t="s">
        <v>86</v>
      </c>
      <c r="E21" s="69" t="s">
        <v>47</v>
      </c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</row>
    <row r="22" spans="4:18" x14ac:dyDescent="0.3">
      <c r="D22" s="89"/>
      <c r="E22" s="69" t="s">
        <v>39</v>
      </c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</row>
    <row r="23" spans="4:18" x14ac:dyDescent="0.3">
      <c r="D23" s="89"/>
      <c r="E23" s="69" t="s">
        <v>48</v>
      </c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</row>
    <row r="24" spans="4:18" x14ac:dyDescent="0.3">
      <c r="D24" s="89"/>
      <c r="E24" s="69" t="s">
        <v>43</v>
      </c>
      <c r="F24" s="72"/>
      <c r="G24" s="72"/>
      <c r="H24" s="72"/>
      <c r="I24" s="72"/>
      <c r="J24" s="72"/>
      <c r="K24" s="72">
        <v>14</v>
      </c>
      <c r="L24" s="72"/>
      <c r="M24" s="72"/>
      <c r="N24" s="72"/>
      <c r="O24" s="72"/>
      <c r="P24" s="72"/>
      <c r="Q24" s="72"/>
      <c r="R24" s="72">
        <v>14</v>
      </c>
    </row>
    <row r="25" spans="4:18" x14ac:dyDescent="0.3">
      <c r="D25" s="89"/>
      <c r="E25" s="69" t="s">
        <v>41</v>
      </c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</row>
    <row r="26" spans="4:18" x14ac:dyDescent="0.3">
      <c r="D26" s="88" t="s">
        <v>52</v>
      </c>
      <c r="E26" s="69" t="s">
        <v>47</v>
      </c>
      <c r="F26" s="72"/>
      <c r="G26" s="72">
        <v>6</v>
      </c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>
        <v>6</v>
      </c>
    </row>
    <row r="27" spans="4:18" x14ac:dyDescent="0.3">
      <c r="D27" s="89"/>
      <c r="E27" s="69" t="s">
        <v>39</v>
      </c>
      <c r="F27" s="72">
        <v>8</v>
      </c>
      <c r="G27" s="72"/>
      <c r="H27" s="72"/>
      <c r="I27" s="72"/>
      <c r="J27" s="72">
        <v>1</v>
      </c>
      <c r="K27" s="72"/>
      <c r="L27" s="72"/>
      <c r="M27" s="72"/>
      <c r="N27" s="72"/>
      <c r="O27" s="72"/>
      <c r="P27" s="72"/>
      <c r="Q27" s="72"/>
      <c r="R27" s="72">
        <v>9</v>
      </c>
    </row>
    <row r="28" spans="4:18" x14ac:dyDescent="0.3">
      <c r="D28" s="89"/>
      <c r="E28" s="69" t="s">
        <v>48</v>
      </c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</row>
    <row r="29" spans="4:18" x14ac:dyDescent="0.3">
      <c r="D29" s="89"/>
      <c r="E29" s="69" t="s">
        <v>43</v>
      </c>
      <c r="F29" s="72">
        <v>3</v>
      </c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>
        <v>3</v>
      </c>
    </row>
    <row r="30" spans="4:18" x14ac:dyDescent="0.3">
      <c r="D30" s="89"/>
      <c r="E30" s="69" t="s">
        <v>41</v>
      </c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</row>
    <row r="31" spans="4:18" x14ac:dyDescent="0.3">
      <c r="D31" s="88" t="s">
        <v>88</v>
      </c>
      <c r="E31" s="69" t="s">
        <v>47</v>
      </c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</row>
    <row r="32" spans="4:18" x14ac:dyDescent="0.3">
      <c r="D32" s="89"/>
      <c r="E32" s="69" t="s">
        <v>39</v>
      </c>
      <c r="F32" s="72"/>
      <c r="G32" s="72"/>
      <c r="H32" s="72"/>
      <c r="I32" s="72"/>
      <c r="J32" s="72"/>
      <c r="K32" s="72"/>
      <c r="L32" s="72">
        <v>13</v>
      </c>
      <c r="M32" s="72"/>
      <c r="N32" s="72"/>
      <c r="O32" s="72"/>
      <c r="P32" s="72"/>
      <c r="Q32" s="72"/>
      <c r="R32" s="72">
        <v>13</v>
      </c>
    </row>
    <row r="33" spans="4:18" x14ac:dyDescent="0.3">
      <c r="D33" s="89"/>
      <c r="E33" s="69" t="s">
        <v>48</v>
      </c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</row>
    <row r="34" spans="4:18" x14ac:dyDescent="0.3">
      <c r="D34" s="89"/>
      <c r="E34" s="69" t="s">
        <v>43</v>
      </c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</row>
    <row r="35" spans="4:18" x14ac:dyDescent="0.3">
      <c r="D35" s="89"/>
      <c r="E35" s="69" t="s">
        <v>41</v>
      </c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</row>
    <row r="36" spans="4:18" x14ac:dyDescent="0.3">
      <c r="D36" s="88" t="s">
        <v>89</v>
      </c>
      <c r="E36" s="69" t="s">
        <v>47</v>
      </c>
      <c r="F36" s="72"/>
      <c r="G36" s="72"/>
      <c r="H36" s="72"/>
      <c r="I36" s="72"/>
      <c r="J36" s="72"/>
      <c r="K36" s="72"/>
      <c r="L36" s="72"/>
      <c r="M36" s="72"/>
      <c r="N36" s="72"/>
      <c r="O36" s="72">
        <v>3</v>
      </c>
      <c r="P36" s="72">
        <v>4</v>
      </c>
      <c r="Q36" s="72"/>
      <c r="R36" s="72">
        <v>7</v>
      </c>
    </row>
    <row r="37" spans="4:18" x14ac:dyDescent="0.3">
      <c r="D37" s="89"/>
      <c r="E37" s="69" t="s">
        <v>39</v>
      </c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</row>
    <row r="38" spans="4:18" x14ac:dyDescent="0.3">
      <c r="D38" s="89"/>
      <c r="E38" s="69" t="s">
        <v>48</v>
      </c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</row>
    <row r="39" spans="4:18" x14ac:dyDescent="0.3">
      <c r="D39" s="89"/>
      <c r="E39" s="69" t="s">
        <v>43</v>
      </c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</row>
    <row r="40" spans="4:18" x14ac:dyDescent="0.3">
      <c r="D40" s="89"/>
      <c r="E40" s="69" t="s">
        <v>41</v>
      </c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</row>
    <row r="41" spans="4:18" x14ac:dyDescent="0.3">
      <c r="D41" s="88" t="s">
        <v>87</v>
      </c>
      <c r="E41" s="69" t="s">
        <v>47</v>
      </c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</row>
    <row r="42" spans="4:18" x14ac:dyDescent="0.3">
      <c r="D42" s="89"/>
      <c r="E42" s="69" t="s">
        <v>39</v>
      </c>
      <c r="F42" s="72"/>
      <c r="G42" s="72"/>
      <c r="H42" s="72"/>
      <c r="I42" s="72"/>
      <c r="J42" s="72"/>
      <c r="K42" s="72"/>
      <c r="L42" s="72"/>
      <c r="M42" s="72">
        <v>10</v>
      </c>
      <c r="N42" s="72"/>
      <c r="O42" s="72"/>
      <c r="P42" s="72">
        <v>4</v>
      </c>
      <c r="Q42" s="72"/>
      <c r="R42" s="72">
        <v>14</v>
      </c>
    </row>
    <row r="43" spans="4:18" x14ac:dyDescent="0.3">
      <c r="D43" s="89"/>
      <c r="E43" s="69" t="s">
        <v>48</v>
      </c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</row>
    <row r="44" spans="4:18" x14ac:dyDescent="0.3">
      <c r="D44" s="89"/>
      <c r="E44" s="69" t="s">
        <v>43</v>
      </c>
      <c r="F44" s="72"/>
      <c r="G44" s="72"/>
      <c r="H44" s="72"/>
      <c r="I44" s="72"/>
      <c r="J44" s="72"/>
      <c r="K44" s="72"/>
      <c r="L44" s="72"/>
      <c r="M44" s="72"/>
      <c r="N44" s="72">
        <v>10</v>
      </c>
      <c r="O44" s="72"/>
      <c r="P44" s="72"/>
      <c r="Q44" s="72"/>
      <c r="R44" s="72">
        <v>10</v>
      </c>
    </row>
    <row r="45" spans="4:18" x14ac:dyDescent="0.3">
      <c r="D45" s="89"/>
      <c r="E45" s="69" t="s">
        <v>41</v>
      </c>
      <c r="F45" s="72"/>
      <c r="G45" s="72">
        <v>1</v>
      </c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>
        <v>1</v>
      </c>
    </row>
    <row r="46" spans="4:18" x14ac:dyDescent="0.3">
      <c r="D46" s="88" t="s">
        <v>99</v>
      </c>
      <c r="E46" s="89"/>
      <c r="F46" s="72">
        <v>31</v>
      </c>
      <c r="G46" s="72">
        <v>7</v>
      </c>
      <c r="H46" s="72">
        <v>3</v>
      </c>
      <c r="I46" s="72">
        <v>6</v>
      </c>
      <c r="J46" s="72">
        <v>9</v>
      </c>
      <c r="K46" s="72">
        <v>14</v>
      </c>
      <c r="L46" s="72">
        <v>13</v>
      </c>
      <c r="M46" s="72">
        <v>10</v>
      </c>
      <c r="N46" s="72">
        <v>10</v>
      </c>
      <c r="O46" s="72">
        <v>3</v>
      </c>
      <c r="P46" s="72">
        <v>8</v>
      </c>
      <c r="Q46" s="72"/>
      <c r="R46" s="72">
        <v>114</v>
      </c>
    </row>
    <row r="47" spans="4:18" x14ac:dyDescent="0.3"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</row>
    <row r="48" spans="4:18" x14ac:dyDescent="0.3"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</row>
    <row r="49" spans="6:18" x14ac:dyDescent="0.3"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</row>
    <row r="50" spans="6:18" x14ac:dyDescent="0.3"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</row>
    <row r="51" spans="6:18" x14ac:dyDescent="0.3"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</row>
    <row r="52" spans="6:18" x14ac:dyDescent="0.3"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</row>
    <row r="53" spans="6:18" x14ac:dyDescent="0.3"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</row>
    <row r="54" spans="6:18" x14ac:dyDescent="0.3"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</row>
    <row r="55" spans="6:18" x14ac:dyDescent="0.3"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</row>
    <row r="56" spans="6:18" x14ac:dyDescent="0.3"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</row>
    <row r="57" spans="6:18" x14ac:dyDescent="0.3"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</row>
    <row r="58" spans="6:18" x14ac:dyDescent="0.3"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</row>
    <row r="59" spans="6:18" x14ac:dyDescent="0.3"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</row>
    <row r="60" spans="6:18" x14ac:dyDescent="0.3"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</row>
    <row r="61" spans="6:18" x14ac:dyDescent="0.3"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</row>
    <row r="62" spans="6:18" x14ac:dyDescent="0.3"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</row>
    <row r="63" spans="6:18" x14ac:dyDescent="0.3"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</row>
    <row r="64" spans="6:18" x14ac:dyDescent="0.3"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</row>
    <row r="65" spans="6:18" x14ac:dyDescent="0.3"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</row>
    <row r="66" spans="6:18" x14ac:dyDescent="0.3"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</row>
    <row r="67" spans="6:18" x14ac:dyDescent="0.3"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</row>
    <row r="68" spans="6:18" x14ac:dyDescent="0.3"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</row>
    <row r="69" spans="6:18" x14ac:dyDescent="0.3"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</row>
    <row r="70" spans="6:18" x14ac:dyDescent="0.3"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</row>
    <row r="71" spans="6:18" x14ac:dyDescent="0.3"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</row>
    <row r="72" spans="6:18" x14ac:dyDescent="0.3"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</row>
    <row r="73" spans="6:18" x14ac:dyDescent="0.3"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</row>
    <row r="74" spans="6:18" x14ac:dyDescent="0.3"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</row>
    <row r="75" spans="6:18" x14ac:dyDescent="0.3"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</row>
    <row r="76" spans="6:18" x14ac:dyDescent="0.3"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</row>
    <row r="77" spans="6:18" x14ac:dyDescent="0.3"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</row>
    <row r="78" spans="6:18" x14ac:dyDescent="0.3"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</row>
    <row r="79" spans="6:18" x14ac:dyDescent="0.3"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</row>
    <row r="80" spans="6:18" x14ac:dyDescent="0.3"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</row>
    <row r="81" spans="6:18" x14ac:dyDescent="0.3"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</row>
    <row r="82" spans="6:18" x14ac:dyDescent="0.3"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6:18" x14ac:dyDescent="0.3"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</row>
    <row r="84" spans="6:18" x14ac:dyDescent="0.3"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</row>
    <row r="85" spans="6:18" x14ac:dyDescent="0.3"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</row>
    <row r="86" spans="6:18" x14ac:dyDescent="0.3"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</row>
    <row r="87" spans="6:18" x14ac:dyDescent="0.3"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</row>
    <row r="88" spans="6:18" x14ac:dyDescent="0.3"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</row>
    <row r="89" spans="6:18" x14ac:dyDescent="0.3"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</row>
    <row r="90" spans="6:18" x14ac:dyDescent="0.3">
      <c r="F90" s="73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</row>
    <row r="91" spans="6:18" x14ac:dyDescent="0.3"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</row>
    <row r="92" spans="6:18" x14ac:dyDescent="0.3"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</row>
    <row r="93" spans="6:18" x14ac:dyDescent="0.3"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</row>
    <row r="94" spans="6:18" x14ac:dyDescent="0.3"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</row>
    <row r="95" spans="6:18" x14ac:dyDescent="0.3"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</row>
    <row r="96" spans="6:18" x14ac:dyDescent="0.3">
      <c r="F96" s="73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/>
    </row>
    <row r="97" spans="6:18" x14ac:dyDescent="0.3"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3"/>
    </row>
    <row r="98" spans="6:18" x14ac:dyDescent="0.3"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</row>
    <row r="99" spans="6:18" x14ac:dyDescent="0.3"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/>
    </row>
    <row r="100" spans="6:18" x14ac:dyDescent="0.3"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</row>
  </sheetData>
  <mergeCells count="10">
    <mergeCell ref="D2:R2"/>
    <mergeCell ref="D36:D40"/>
    <mergeCell ref="D41:D45"/>
    <mergeCell ref="D46:E46"/>
    <mergeCell ref="D6:D10"/>
    <mergeCell ref="D11:D15"/>
    <mergeCell ref="D16:D20"/>
    <mergeCell ref="D21:D25"/>
    <mergeCell ref="D26:D30"/>
    <mergeCell ref="D31:D35"/>
  </mergeCells>
  <printOptions horizontalCentered="1"/>
  <pageMargins left="0" right="0" top="0" bottom="0" header="0" footer="0"/>
  <pageSetup paperSize="9" scale="78" fitToHeight="2" orientation="portrait" horizontalDpi="4294967293" verticalDpi="0" r:id="rId2"/>
  <headerFooter>
    <oddFooter>&amp;L&amp;D &amp;T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A02BC-0B5D-406B-8D0B-EA98E912A5E9}">
  <sheetPr codeName="Feuil3"/>
  <dimension ref="B1:AA30"/>
  <sheetViews>
    <sheetView showGridLines="0" topLeftCell="B1" zoomScale="90" zoomScaleNormal="90" workbookViewId="0">
      <selection activeCell="G30" sqref="G30"/>
    </sheetView>
  </sheetViews>
  <sheetFormatPr baseColWidth="10" defaultColWidth="3.75" defaultRowHeight="16.5" x14ac:dyDescent="0.3"/>
  <cols>
    <col min="1" max="1" width="3.75" style="1"/>
    <col min="2" max="2" width="9.375" style="38" bestFit="1" customWidth="1"/>
    <col min="3" max="3" width="3.75" style="1"/>
    <col min="4" max="4" width="16.125" style="1" bestFit="1" customWidth="1"/>
    <col min="5" max="5" width="10.25" style="1" bestFit="1" customWidth="1"/>
    <col min="6" max="6" width="3.75" style="1"/>
    <col min="7" max="8" width="15.75" style="1" customWidth="1"/>
    <col min="9" max="9" width="20.75" style="1" customWidth="1"/>
    <col min="10" max="11" width="13.25" style="1" customWidth="1"/>
    <col min="12" max="12" width="8.75" style="1" customWidth="1"/>
    <col min="13" max="13" width="3.75" style="1"/>
    <col min="14" max="14" width="20.75" style="1" customWidth="1"/>
    <col min="15" max="15" width="3.75" style="1" customWidth="1"/>
    <col min="16" max="16" width="3.75" style="1"/>
    <col min="17" max="17" width="15.75" style="1" bestFit="1" customWidth="1"/>
    <col min="18" max="18" width="8.25" style="1" bestFit="1" customWidth="1"/>
    <col min="19" max="19" width="10.25" style="1" bestFit="1" customWidth="1"/>
    <col min="20" max="26" width="9.75" style="1" customWidth="1"/>
    <col min="27" max="27" width="130.625" style="1" customWidth="1"/>
    <col min="28" max="31" width="12.75" style="1" customWidth="1"/>
    <col min="32" max="16384" width="3.75" style="1"/>
  </cols>
  <sheetData>
    <row r="1" spans="2:27" ht="30" customHeight="1" x14ac:dyDescent="0.3">
      <c r="H1" s="2"/>
      <c r="I1" s="2"/>
      <c r="J1" s="2"/>
      <c r="K1" s="2"/>
      <c r="L1" s="2"/>
    </row>
    <row r="2" spans="2:27" x14ac:dyDescent="0.3">
      <c r="B2" s="38" t="s">
        <v>0</v>
      </c>
      <c r="D2" s="35" t="s">
        <v>58</v>
      </c>
      <c r="E2" s="36">
        <f>Planning!C2</f>
        <v>2021</v>
      </c>
      <c r="G2" s="5" t="s">
        <v>28</v>
      </c>
      <c r="H2" s="5" t="s">
        <v>29</v>
      </c>
      <c r="I2" s="5" t="s">
        <v>56</v>
      </c>
      <c r="J2" s="6" t="s">
        <v>69</v>
      </c>
      <c r="K2" s="6" t="s">
        <v>70</v>
      </c>
      <c r="L2" s="6" t="s">
        <v>75</v>
      </c>
      <c r="N2" t="s">
        <v>110</v>
      </c>
      <c r="P2" t="s">
        <v>37</v>
      </c>
      <c r="Q2" t="s">
        <v>38</v>
      </c>
      <c r="S2" s="3" t="s">
        <v>73</v>
      </c>
      <c r="AA2" s="1" t="s">
        <v>93</v>
      </c>
    </row>
    <row r="3" spans="2:27" x14ac:dyDescent="0.3">
      <c r="B3" s="38" t="s">
        <v>1</v>
      </c>
      <c r="D3" s="1" t="s">
        <v>2</v>
      </c>
      <c r="E3" s="3" t="s">
        <v>3</v>
      </c>
      <c r="G3" s="5" t="s">
        <v>30</v>
      </c>
      <c r="H3" s="5" t="s">
        <v>31</v>
      </c>
      <c r="I3" s="5" t="str">
        <f>TSalarie[[#This Row],[Nom]]&amp;" "&amp;TSalarie[[#This Row],[Prénom]]</f>
        <v>DURAND Alphonse</v>
      </c>
      <c r="J3" s="39">
        <v>43480</v>
      </c>
      <c r="K3" s="39"/>
      <c r="L3" s="43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3" s="91" t="s">
        <v>53</v>
      </c>
      <c r="P3" t="s">
        <v>39</v>
      </c>
      <c r="Q3" s="7" t="s">
        <v>40</v>
      </c>
      <c r="S3" s="41">
        <f>Planning!B7</f>
        <v>44228</v>
      </c>
      <c r="AA3" s="45" t="s">
        <v>90</v>
      </c>
    </row>
    <row r="4" spans="2:27" x14ac:dyDescent="0.3">
      <c r="B4" s="38" t="s">
        <v>4</v>
      </c>
      <c r="D4" s="1" t="s">
        <v>5</v>
      </c>
      <c r="E4" s="4">
        <f>DATE(annee,1,1)</f>
        <v>44197</v>
      </c>
      <c r="G4" s="5" t="s">
        <v>32</v>
      </c>
      <c r="H4" s="5" t="s">
        <v>33</v>
      </c>
      <c r="I4" s="5" t="str">
        <f>TSalarie[[#This Row],[Nom]]&amp;" "&amp;TSalarie[[#This Row],[Prénom]]</f>
        <v>DUGAST Philippe</v>
      </c>
      <c r="J4" s="39">
        <v>43184</v>
      </c>
      <c r="K4" s="39"/>
      <c r="L4" s="43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4" s="91" t="s">
        <v>54</v>
      </c>
      <c r="P4" t="s">
        <v>41</v>
      </c>
      <c r="Q4" s="7" t="s">
        <v>42</v>
      </c>
      <c r="AA4" s="74" t="s">
        <v>113</v>
      </c>
    </row>
    <row r="5" spans="2:27" x14ac:dyDescent="0.3">
      <c r="B5" s="38" t="s">
        <v>6</v>
      </c>
      <c r="D5" s="1" t="s">
        <v>7</v>
      </c>
      <c r="E5" s="4">
        <f>FLOOR(DAY(MINUTE(E2/38)/2+56)&amp;"/5/"&amp;E2,7)-34</f>
        <v>44290</v>
      </c>
      <c r="G5" s="5" t="s">
        <v>34</v>
      </c>
      <c r="H5" s="5" t="s">
        <v>35</v>
      </c>
      <c r="I5" s="5" t="str">
        <f>TSalarie[[#This Row],[Nom]]&amp;" "&amp;TSalarie[[#This Row],[Prénom]]</f>
        <v>DUPONT Bernard</v>
      </c>
      <c r="J5" s="39">
        <v>43876</v>
      </c>
      <c r="K5" s="39"/>
      <c r="L5" s="43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5" s="91" t="s">
        <v>86</v>
      </c>
      <c r="P5" t="s">
        <v>43</v>
      </c>
      <c r="Q5" s="7" t="s">
        <v>44</v>
      </c>
      <c r="S5" s="3" t="s">
        <v>74</v>
      </c>
    </row>
    <row r="6" spans="2:27" x14ac:dyDescent="0.3">
      <c r="B6" s="38" t="s">
        <v>8</v>
      </c>
      <c r="D6" s="1" t="s">
        <v>9</v>
      </c>
      <c r="E6" s="4">
        <f>E5+1</f>
        <v>44291</v>
      </c>
      <c r="G6" s="5" t="s">
        <v>34</v>
      </c>
      <c r="H6" s="5" t="s">
        <v>36</v>
      </c>
      <c r="I6" s="5" t="str">
        <f>TSalarie[[#This Row],[Nom]]&amp;" "&amp;TSalarie[[#This Row],[Prénom]]</f>
        <v>DUPONT Maurice</v>
      </c>
      <c r="J6" s="39">
        <v>43891</v>
      </c>
      <c r="K6" s="39">
        <v>43922</v>
      </c>
      <c r="L6" s="43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Inactif</v>
      </c>
      <c r="N6" s="91" t="s">
        <v>52</v>
      </c>
      <c r="P6" t="s">
        <v>45</v>
      </c>
      <c r="Q6" s="7" t="s">
        <v>46</v>
      </c>
      <c r="S6" s="41">
        <f>EOMONTH(TDebut[Début],0)</f>
        <v>44255</v>
      </c>
      <c r="AA6" s="75" t="s">
        <v>112</v>
      </c>
    </row>
    <row r="7" spans="2:27" x14ac:dyDescent="0.3">
      <c r="B7" s="38" t="s">
        <v>10</v>
      </c>
      <c r="D7" s="1" t="s">
        <v>11</v>
      </c>
      <c r="E7" s="4">
        <f>DATE(annee,5,1)</f>
        <v>44317</v>
      </c>
      <c r="G7" s="5" t="s">
        <v>71</v>
      </c>
      <c r="H7" s="5" t="s">
        <v>72</v>
      </c>
      <c r="I7" s="5" t="str">
        <f>TSalarie[[#This Row],[Nom]]&amp;" "&amp;TSalarie[[#This Row],[Prénom]]</f>
        <v>DUPUY Michel</v>
      </c>
      <c r="J7" s="39">
        <v>43221</v>
      </c>
      <c r="K7" s="39">
        <v>44010</v>
      </c>
      <c r="L7" s="43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Inactif</v>
      </c>
      <c r="N7" s="91" t="s">
        <v>150</v>
      </c>
      <c r="P7" t="s">
        <v>47</v>
      </c>
      <c r="Q7" s="7" t="s">
        <v>68</v>
      </c>
      <c r="AA7" s="74" t="s">
        <v>111</v>
      </c>
    </row>
    <row r="8" spans="2:27" x14ac:dyDescent="0.3">
      <c r="B8" s="38" t="s">
        <v>12</v>
      </c>
      <c r="D8" s="1" t="s">
        <v>13</v>
      </c>
      <c r="E8" s="4">
        <f>DATE(annee,5,8)</f>
        <v>44324</v>
      </c>
      <c r="G8" s="5" t="s">
        <v>76</v>
      </c>
      <c r="H8" s="5" t="s">
        <v>81</v>
      </c>
      <c r="I8" s="5" t="str">
        <f>TSalarie[[#This Row],[Nom]]&amp;" "&amp;TSalarie[[#This Row],[Prénom]]</f>
        <v>OPERA Chantal</v>
      </c>
      <c r="J8" s="39">
        <v>43922</v>
      </c>
      <c r="K8" s="39"/>
      <c r="L8" s="43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8" s="91" t="s">
        <v>87</v>
      </c>
      <c r="P8" t="s">
        <v>48</v>
      </c>
      <c r="Q8" s="7" t="s">
        <v>49</v>
      </c>
      <c r="S8" s="42"/>
    </row>
    <row r="9" spans="2:27" x14ac:dyDescent="0.3">
      <c r="B9" s="38" t="s">
        <v>14</v>
      </c>
      <c r="D9" s="1" t="s">
        <v>15</v>
      </c>
      <c r="E9" s="4">
        <f>E5+39</f>
        <v>44329</v>
      </c>
      <c r="G9" s="5" t="s">
        <v>77</v>
      </c>
      <c r="H9" s="5" t="s">
        <v>80</v>
      </c>
      <c r="I9" s="37" t="str">
        <f>TSalarie[[#This Row],[Nom]]&amp;" "&amp;TSalarie[[#This Row],[Prénom]]</f>
        <v>GATOR Ali</v>
      </c>
      <c r="J9" s="40">
        <v>43908</v>
      </c>
      <c r="K9" s="40">
        <v>43968</v>
      </c>
      <c r="L9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Inactif</v>
      </c>
      <c r="N9" s="91" t="s">
        <v>151</v>
      </c>
      <c r="AA9" s="74" t="s">
        <v>114</v>
      </c>
    </row>
    <row r="10" spans="2:27" x14ac:dyDescent="0.3">
      <c r="B10" s="38" t="s">
        <v>16</v>
      </c>
      <c r="D10" s="1" t="s">
        <v>17</v>
      </c>
      <c r="E10" s="4">
        <f>E5+49</f>
        <v>44339</v>
      </c>
      <c r="G10" s="5" t="s">
        <v>78</v>
      </c>
      <c r="H10" s="5" t="s">
        <v>79</v>
      </c>
      <c r="I10" s="37" t="str">
        <f>TSalarie[[#This Row],[Nom]]&amp;" "&amp;TSalarie[[#This Row],[Prénom]]</f>
        <v>TAIRIEUR Alain</v>
      </c>
      <c r="J10" s="40">
        <v>43915</v>
      </c>
      <c r="K10" s="40"/>
      <c r="L10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AA10" s="55" t="s">
        <v>94</v>
      </c>
    </row>
    <row r="11" spans="2:27" x14ac:dyDescent="0.3">
      <c r="B11" s="38" t="s">
        <v>18</v>
      </c>
      <c r="D11" s="1" t="s">
        <v>19</v>
      </c>
      <c r="E11" s="4">
        <f>E5+50</f>
        <v>44340</v>
      </c>
      <c r="G11" s="5" t="s">
        <v>82</v>
      </c>
      <c r="H11" s="5" t="s">
        <v>83</v>
      </c>
      <c r="I11" s="37" t="str">
        <f>TSalarie[[#This Row],[Nom]]&amp;" "&amp;TSalarie[[#This Row],[Prénom]]</f>
        <v>TREPOSE Jean</v>
      </c>
      <c r="J11" s="40">
        <v>43832</v>
      </c>
      <c r="K11" s="40"/>
      <c r="L11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AA11" s="76" t="s">
        <v>115</v>
      </c>
    </row>
    <row r="12" spans="2:27" x14ac:dyDescent="0.3">
      <c r="B12" s="38" t="s">
        <v>20</v>
      </c>
      <c r="D12" s="1" t="s">
        <v>21</v>
      </c>
      <c r="E12" s="4">
        <f>DATE(annee,7,14)</f>
        <v>44391</v>
      </c>
      <c r="G12" s="5" t="s">
        <v>84</v>
      </c>
      <c r="H12" s="5" t="s">
        <v>85</v>
      </c>
      <c r="I12" s="37" t="str">
        <f>TSalarie[[#This Row],[Nom]]&amp;" "&amp;TSalarie[[#This Row],[Prénom]]</f>
        <v>TRICE Edith</v>
      </c>
      <c r="J12" s="40">
        <v>43845</v>
      </c>
      <c r="K12" s="40">
        <v>43981</v>
      </c>
      <c r="L12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Inactif</v>
      </c>
    </row>
    <row r="13" spans="2:27" x14ac:dyDescent="0.3">
      <c r="B13" s="38" t="s">
        <v>22</v>
      </c>
      <c r="D13" s="1" t="s">
        <v>23</v>
      </c>
      <c r="E13" s="4">
        <f>DATE(annee,8,15)</f>
        <v>44423</v>
      </c>
      <c r="G13" s="47" t="s">
        <v>91</v>
      </c>
      <c r="H13" s="47" t="s">
        <v>92</v>
      </c>
      <c r="I13" s="37" t="str">
        <f>TSalarie[[#This Row],[Nom]]&amp;" "&amp;TSalarie[[#This Row],[Prénom]]</f>
        <v>MICOTON Mylène</v>
      </c>
      <c r="J13" s="48">
        <v>44105</v>
      </c>
      <c r="K13" s="48"/>
      <c r="L13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AA13" s="53" t="s">
        <v>97</v>
      </c>
    </row>
    <row r="14" spans="2:27" x14ac:dyDescent="0.3">
      <c r="B14" s="38" t="s">
        <v>24</v>
      </c>
      <c r="D14" s="1" t="s">
        <v>25</v>
      </c>
      <c r="E14" s="4">
        <f>DATE(annee,11,1)</f>
        <v>44501</v>
      </c>
      <c r="G14" s="47" t="s">
        <v>120</v>
      </c>
      <c r="H14" s="47" t="s">
        <v>121</v>
      </c>
      <c r="I14" s="37" t="str">
        <f>TSalarie[[#This Row],[Nom]]&amp;" "&amp;TSalarie[[#This Row],[Prénom]]</f>
        <v>TERIEUR Alex</v>
      </c>
      <c r="J14" s="48">
        <v>44075</v>
      </c>
      <c r="K14" s="48"/>
      <c r="L14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AA14" s="77" t="s">
        <v>116</v>
      </c>
    </row>
    <row r="15" spans="2:27" x14ac:dyDescent="0.3">
      <c r="D15" s="1" t="s">
        <v>26</v>
      </c>
      <c r="E15" s="4">
        <f>DATE(annee,11,11)</f>
        <v>44511</v>
      </c>
      <c r="G15" s="47" t="s">
        <v>122</v>
      </c>
      <c r="H15" s="47" t="s">
        <v>123</v>
      </c>
      <c r="I15" s="37" t="str">
        <f>TSalarie[[#This Row],[Nom]]&amp;" "&amp;TSalarie[[#This Row],[Prénom]]</f>
        <v>RETTE Jessica</v>
      </c>
      <c r="J15" s="48">
        <v>44075</v>
      </c>
      <c r="K15" s="48"/>
      <c r="L15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</row>
    <row r="16" spans="2:27" x14ac:dyDescent="0.3">
      <c r="D16" s="1" t="s">
        <v>27</v>
      </c>
      <c r="E16" s="4">
        <f>DATE(annee,12,25)</f>
        <v>44555</v>
      </c>
      <c r="G16" s="47" t="s">
        <v>124</v>
      </c>
      <c r="H16" s="47" t="s">
        <v>125</v>
      </c>
      <c r="I16" s="37" t="str">
        <f>TSalarie[[#This Row],[Nom]]&amp;" "&amp;TSalarie[[#This Row],[Prénom]]</f>
        <v>ADIT Jacques</v>
      </c>
      <c r="J16" s="48">
        <v>44075</v>
      </c>
      <c r="K16" s="48"/>
      <c r="L16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AA16" s="55" t="s">
        <v>95</v>
      </c>
    </row>
    <row r="17" spans="7:27" x14ac:dyDescent="0.3">
      <c r="G17" s="47" t="s">
        <v>126</v>
      </c>
      <c r="H17" s="47" t="s">
        <v>127</v>
      </c>
      <c r="I17" s="37" t="str">
        <f>TSalarie[[#This Row],[Nom]]&amp;" "&amp;TSalarie[[#This Row],[Prénom]]</f>
        <v>TROISJOURS Adam</v>
      </c>
      <c r="J17" s="48">
        <v>44075</v>
      </c>
      <c r="K17" s="48"/>
      <c r="L17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AA17" s="76" t="s">
        <v>117</v>
      </c>
    </row>
    <row r="18" spans="7:27" x14ac:dyDescent="0.3">
      <c r="G18" s="47" t="s">
        <v>128</v>
      </c>
      <c r="H18" s="47" t="s">
        <v>129</v>
      </c>
      <c r="I18" s="37" t="str">
        <f>TSalarie[[#This Row],[Nom]]&amp;" "&amp;TSalarie[[#This Row],[Prénom]]</f>
        <v>ZEUBLOUSE Agathe</v>
      </c>
      <c r="J18" s="48">
        <v>44105</v>
      </c>
      <c r="K18" s="48"/>
      <c r="L18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</row>
    <row r="19" spans="7:27" x14ac:dyDescent="0.3">
      <c r="G19" s="47" t="s">
        <v>130</v>
      </c>
      <c r="H19" s="47" t="s">
        <v>79</v>
      </c>
      <c r="I19" s="37" t="str">
        <f>TSalarie[[#This Row],[Nom]]&amp;" "&amp;TSalarie[[#This Row],[Prénom]]</f>
        <v>VERSE Alain</v>
      </c>
      <c r="J19" s="48">
        <v>44105</v>
      </c>
      <c r="K19" s="48"/>
      <c r="L19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AA19" s="53" t="s">
        <v>98</v>
      </c>
    </row>
    <row r="20" spans="7:27" x14ac:dyDescent="0.3">
      <c r="G20" s="47" t="s">
        <v>131</v>
      </c>
      <c r="H20" s="47" t="s">
        <v>31</v>
      </c>
      <c r="I20" s="37" t="str">
        <f>TSalarie[[#This Row],[Nom]]&amp;" "&amp;TSalarie[[#This Row],[Prénom]]</f>
        <v>DANSLEMUR Alphonse</v>
      </c>
      <c r="J20" s="48">
        <v>44105</v>
      </c>
      <c r="K20" s="48"/>
      <c r="L20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AA20" s="77" t="s">
        <v>118</v>
      </c>
    </row>
    <row r="21" spans="7:27" x14ac:dyDescent="0.3">
      <c r="G21" s="47" t="s">
        <v>132</v>
      </c>
      <c r="H21" s="47" t="s">
        <v>133</v>
      </c>
      <c r="I21" s="37" t="str">
        <f>TSalarie[[#This Row],[Nom]]&amp;" "&amp;TSalarie[[#This Row],[Prénom]]</f>
        <v>IRDERIRE Amour</v>
      </c>
      <c r="J21" s="48">
        <v>44136</v>
      </c>
      <c r="K21" s="48"/>
      <c r="L21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</row>
    <row r="22" spans="7:27" x14ac:dyDescent="0.3">
      <c r="G22" s="47" t="s">
        <v>134</v>
      </c>
      <c r="H22" s="47" t="s">
        <v>135</v>
      </c>
      <c r="I22" s="37" t="str">
        <f>TSalarie[[#This Row],[Nom]]&amp;" "&amp;TSalarie[[#This Row],[Prénom]]</f>
        <v>COUVERT Armelle</v>
      </c>
      <c r="J22" s="48">
        <v>44136</v>
      </c>
      <c r="K22" s="48"/>
      <c r="L22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AA22" s="53" t="s">
        <v>96</v>
      </c>
    </row>
    <row r="23" spans="7:27" x14ac:dyDescent="0.3">
      <c r="G23" s="47" t="s">
        <v>136</v>
      </c>
      <c r="H23" s="47" t="s">
        <v>137</v>
      </c>
      <c r="I23" s="37" t="str">
        <f>TSalarie[[#This Row],[Nom]]&amp;" "&amp;TSalarie[[#This Row],[Prénom]]</f>
        <v>BOREALE Aurore</v>
      </c>
      <c r="J23" s="48">
        <v>44136</v>
      </c>
      <c r="K23" s="48"/>
      <c r="L23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AA23" s="78" t="s">
        <v>119</v>
      </c>
    </row>
    <row r="24" spans="7:27" x14ac:dyDescent="0.3">
      <c r="G24" s="47" t="s">
        <v>138</v>
      </c>
      <c r="H24" s="47" t="s">
        <v>139</v>
      </c>
      <c r="I24" s="37" t="str">
        <f>TSalarie[[#This Row],[Nom]]&amp;" "&amp;TSalarie[[#This Row],[Prénom]]</f>
        <v>RAVE Beth</v>
      </c>
      <c r="J24" s="48">
        <v>44166</v>
      </c>
      <c r="K24" s="48"/>
      <c r="L24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</row>
    <row r="25" spans="7:27" x14ac:dyDescent="0.3">
      <c r="G25" s="47" t="s">
        <v>140</v>
      </c>
      <c r="H25" s="47" t="s">
        <v>141</v>
      </c>
      <c r="I25" s="37" t="str">
        <f>TSalarie[[#This Row],[Nom]]&amp;" "&amp;TSalarie[[#This Row],[Prénom]]</f>
        <v>ZOLE Camille</v>
      </c>
      <c r="J25" s="48">
        <v>44166</v>
      </c>
      <c r="K25" s="48"/>
      <c r="L25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</row>
    <row r="26" spans="7:27" x14ac:dyDescent="0.3">
      <c r="G26" s="47" t="s">
        <v>142</v>
      </c>
      <c r="H26" s="47" t="s">
        <v>143</v>
      </c>
      <c r="I26" s="37" t="str">
        <f>TSalarie[[#This Row],[Nom]]&amp;" "&amp;TSalarie[[#This Row],[Prénom]]</f>
        <v>DIOTIE Daisy</v>
      </c>
      <c r="J26" s="48">
        <v>44166</v>
      </c>
      <c r="K26" s="48"/>
      <c r="L26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</row>
    <row r="27" spans="7:27" x14ac:dyDescent="0.3">
      <c r="G27" s="47" t="s">
        <v>144</v>
      </c>
      <c r="H27" s="47" t="s">
        <v>145</v>
      </c>
      <c r="I27" s="37" t="str">
        <f>TSalarie[[#This Row],[Nom]]&amp;" "&amp;TSalarie[[#This Row],[Prénom]]</f>
        <v>SAINTMICHEL Edmond</v>
      </c>
      <c r="J27" s="48">
        <v>44197</v>
      </c>
      <c r="K27" s="48"/>
      <c r="L27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</row>
    <row r="28" spans="7:27" x14ac:dyDescent="0.3">
      <c r="G28" s="47" t="s">
        <v>146</v>
      </c>
      <c r="H28" s="47" t="s">
        <v>147</v>
      </c>
      <c r="I28" s="37" t="str">
        <f>TSalarie[[#This Row],[Nom]]&amp;" "&amp;TSalarie[[#This Row],[Prénom]]</f>
        <v>DORSA Elsa</v>
      </c>
      <c r="J28" s="48">
        <v>44197</v>
      </c>
      <c r="K28" s="48"/>
      <c r="L28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</row>
    <row r="29" spans="7:27" x14ac:dyDescent="0.3">
      <c r="G29" s="47" t="s">
        <v>148</v>
      </c>
      <c r="H29" s="47" t="s">
        <v>149</v>
      </c>
      <c r="I29" s="37" t="str">
        <f>TSalarie[[#This Row],[Nom]]&amp;" "&amp;TSalarie[[#This Row],[Prénom]]</f>
        <v>LAZARE Garcin</v>
      </c>
      <c r="J29" s="48">
        <v>44197</v>
      </c>
      <c r="K29" s="48"/>
      <c r="L29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</row>
    <row r="30" spans="7:27" x14ac:dyDescent="0.3">
      <c r="G30" s="92" t="s">
        <v>152</v>
      </c>
      <c r="H30" s="47" t="s">
        <v>153</v>
      </c>
      <c r="I30" s="37" t="str">
        <f>TSalarie[[#This Row],[Nom]]&amp;" "&amp;TSalarie[[#This Row],[Prénom]]</f>
        <v>DANSLEDOS Geoffrey</v>
      </c>
      <c r="J30" s="48">
        <v>44228</v>
      </c>
      <c r="K30" s="48"/>
      <c r="L30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</row>
  </sheetData>
  <sheetProtection selectLockedCells="1"/>
  <phoneticPr fontId="10" type="noConversion"/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305E6C-D967-449C-8C89-E0840EE6D7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Planning</vt:lpstr>
      <vt:lpstr>Absences</vt:lpstr>
      <vt:lpstr>Récap annuel</vt:lpstr>
      <vt:lpstr>Récap par salarié</vt:lpstr>
      <vt:lpstr>Paramètres</vt:lpstr>
      <vt:lpstr>_Annee</vt:lpstr>
      <vt:lpstr>_Mois</vt:lpstr>
      <vt:lpstr>annee</vt:lpstr>
      <vt:lpstr>DebutMois</vt:lpstr>
      <vt:lpstr>feries</vt:lpstr>
      <vt:lpstr>FinMois</vt:lpstr>
      <vt:lpstr>Absences!Impression_des_titres</vt:lpstr>
      <vt:lpstr>JourSemaine</vt:lpstr>
      <vt:lpstr>JoursFeries</vt:lpstr>
      <vt:lpstr>LMois</vt:lpstr>
      <vt:lpstr>LNomPrenom</vt:lpstr>
      <vt:lpstr>LSalarie</vt:lpstr>
      <vt:lpstr>LSymbole_Absence</vt:lpstr>
      <vt:lpstr>LType_Absence</vt:lpstr>
      <vt:lpstr>'Récap par salarié'!Zone_d_impression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Cormerais Karine</cp:lastModifiedBy>
  <cp:lastPrinted>2020-11-22T14:22:04Z</cp:lastPrinted>
  <dcterms:created xsi:type="dcterms:W3CDTF">2020-11-16T23:32:52Z</dcterms:created>
  <dcterms:modified xsi:type="dcterms:W3CDTF">2020-11-22T14:43:18Z</dcterms:modified>
</cp:coreProperties>
</file>