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.desaintjean\Documents\Backup\SSP\Gestion des stocks\"/>
    </mc:Choice>
  </mc:AlternateContent>
  <xr:revisionPtr revIDLastSave="0" documentId="13_ncr:1_{A3628BF7-A41D-49D5-BEAC-09F46549DCFD}" xr6:coauthVersionLast="46" xr6:coauthVersionMax="46" xr10:uidLastSave="{00000000-0000-0000-0000-000000000000}"/>
  <bookViews>
    <workbookView xWindow="-110" yWindow="-110" windowWidth="19420" windowHeight="10420" activeTab="1" xr2:uid="{B62C163D-20E1-45CC-A807-E73AE7B05B97}"/>
  </bookViews>
  <sheets>
    <sheet name="Article" sheetId="2" r:id="rId1"/>
    <sheet name="DT" sheetId="14" r:id="rId2"/>
    <sheet name="DT Template" sheetId="12" r:id="rId3"/>
    <sheet name="DT in" sheetId="16" r:id="rId4"/>
    <sheet name="Fournisseur" sheetId="6" r:id="rId5"/>
    <sheet name="Client" sheetId="7" r:id="rId6"/>
    <sheet name="Config" sheetId="8" r:id="rId7"/>
  </sheets>
  <definedNames>
    <definedName name="_xlnm._FilterDatabase" localSheetId="3" hidden="1">'DT in'!$B$22:$I$39</definedName>
    <definedName name="_xlnm._FilterDatabase" localSheetId="2" hidden="1">'DT Template'!$B$22:$I$39</definedName>
    <definedName name="Art" localSheetId="1">#REF!</definedName>
    <definedName name="Art" localSheetId="3">#REF!</definedName>
    <definedName name="Art" localSheetId="2">#REF!</definedName>
    <definedName name="Art">#REF!</definedName>
    <definedName name="Client" localSheetId="3">Tableau2[Nom]</definedName>
    <definedName name="Client">Tableau2[Nom]</definedName>
    <definedName name="Fournisseur">Fournisseur!$A$6</definedName>
    <definedName name="order_id" localSheetId="1">#REF!</definedName>
    <definedName name="order_id" localSheetId="3">#REF!</definedName>
    <definedName name="order_id" localSheetId="2">#REF!</definedName>
    <definedName name="order_id">#REF!</definedName>
    <definedName name="page3" localSheetId="1">DT!#REF!</definedName>
    <definedName name="page3">#REF!</definedName>
    <definedName name="page8">"Nav,Page 8"</definedName>
    <definedName name="Serial" localSheetId="3">Tableau3[Serial No.]</definedName>
    <definedName name="Serial">Tableau3[Serial No.]</definedName>
    <definedName name="status">Config!$F$11:$F$12</definedName>
    <definedName name="Supplier" localSheetId="1">Tableau1[Nom]</definedName>
    <definedName name="Supplier" localSheetId="3">Tableau1[Nom]</definedName>
    <definedName name="Supplier" localSheetId="2">Tableau1[Nom]</definedName>
    <definedName name="Supplier">Tableau1[Nom]</definedName>
    <definedName name="Ticket" localSheetId="3">Tableau46_3[Ticket '#]</definedName>
    <definedName name="Ticket">Tableau46_3[Ticket '#]</definedName>
    <definedName name="Used">Config!$F$7:$F$8</definedName>
    <definedName name="_xlnm.Print_Area" localSheetId="3">'DT in'!$A$2:$J$44</definedName>
    <definedName name="_xlnm.Print_Area" localSheetId="2">'DT Template'!$A$2:$J$44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2" l="1" a="1"/>
  <c r="C23" i="12" s="1"/>
  <c r="C17" i="12" l="1"/>
  <c r="C16" i="12"/>
  <c r="C15" i="12"/>
  <c r="I15" i="12" l="1"/>
  <c r="I19" i="12"/>
  <c r="I18" i="12"/>
  <c r="I17" i="12"/>
  <c r="I16" i="12"/>
  <c r="H23" i="16" l="1" a="1"/>
  <c r="H23" i="16" s="1"/>
  <c r="F39" i="16" a="1"/>
  <c r="F39" i="16" s="1"/>
  <c r="E39" i="16" a="1"/>
  <c r="E39" i="16" s="1"/>
  <c r="C39" i="16" a="1"/>
  <c r="C39" i="16" s="1"/>
  <c r="B39" i="16" s="1"/>
  <c r="F38" i="16" a="1"/>
  <c r="F38" i="16" s="1"/>
  <c r="E38" i="16" a="1"/>
  <c r="E38" i="16" s="1"/>
  <c r="C38" i="16" a="1"/>
  <c r="C38" i="16" s="1"/>
  <c r="B38" i="16" s="1"/>
  <c r="H37" i="16" a="1"/>
  <c r="H37" i="16" s="1"/>
  <c r="F37" i="16" a="1"/>
  <c r="F37" i="16" s="1"/>
  <c r="E37" i="16" a="1"/>
  <c r="E37" i="16" s="1"/>
  <c r="C37" i="16" a="1"/>
  <c r="C37" i="16" s="1"/>
  <c r="B37" i="16" s="1"/>
  <c r="H36" i="16" a="1"/>
  <c r="H36" i="16" s="1"/>
  <c r="F36" i="16" a="1"/>
  <c r="F36" i="16" s="1"/>
  <c r="E36" i="16" a="1"/>
  <c r="E36" i="16" s="1"/>
  <c r="C36" i="16" a="1"/>
  <c r="C36" i="16" s="1"/>
  <c r="B36" i="16" s="1"/>
  <c r="H35" i="16" a="1"/>
  <c r="H35" i="16" s="1"/>
  <c r="F35" i="16" a="1"/>
  <c r="F35" i="16" s="1"/>
  <c r="E35" i="16" a="1"/>
  <c r="E35" i="16" s="1"/>
  <c r="C35" i="16" a="1"/>
  <c r="C35" i="16" s="1"/>
  <c r="B35" i="16" s="1"/>
  <c r="H34" i="16" a="1"/>
  <c r="H34" i="16" s="1"/>
  <c r="F34" i="16" a="1"/>
  <c r="F34" i="16" s="1"/>
  <c r="E34" i="16" a="1"/>
  <c r="E34" i="16" s="1"/>
  <c r="C34" i="16" a="1"/>
  <c r="C34" i="16" s="1"/>
  <c r="B34" i="16" s="1"/>
  <c r="H33" i="16" a="1"/>
  <c r="H33" i="16" s="1"/>
  <c r="F33" i="16" a="1"/>
  <c r="F33" i="16" s="1"/>
  <c r="E33" i="16" a="1"/>
  <c r="E33" i="16" s="1"/>
  <c r="C33" i="16" a="1"/>
  <c r="C33" i="16" s="1"/>
  <c r="B33" i="16" s="1"/>
  <c r="H32" i="16" a="1"/>
  <c r="H32" i="16" s="1"/>
  <c r="F32" i="16" a="1"/>
  <c r="F32" i="16" s="1"/>
  <c r="E32" i="16" a="1"/>
  <c r="E32" i="16" s="1"/>
  <c r="C32" i="16" a="1"/>
  <c r="C32" i="16" s="1"/>
  <c r="B32" i="16" s="1"/>
  <c r="H31" i="16" a="1"/>
  <c r="H31" i="16" s="1"/>
  <c r="F31" i="16" a="1"/>
  <c r="F31" i="16" s="1"/>
  <c r="E31" i="16" a="1"/>
  <c r="E31" i="16" s="1"/>
  <c r="C31" i="16" a="1"/>
  <c r="C31" i="16" s="1"/>
  <c r="B31" i="16" s="1"/>
  <c r="H30" i="16" a="1"/>
  <c r="H30" i="16" s="1"/>
  <c r="F30" i="16" a="1"/>
  <c r="F30" i="16" s="1"/>
  <c r="E30" i="16" a="1"/>
  <c r="E30" i="16" s="1"/>
  <c r="C30" i="16" a="1"/>
  <c r="C30" i="16" s="1"/>
  <c r="B30" i="16" s="1"/>
  <c r="H29" i="16" a="1"/>
  <c r="H29" i="16" s="1"/>
  <c r="F29" i="16" a="1"/>
  <c r="F29" i="16" s="1"/>
  <c r="E29" i="16" a="1"/>
  <c r="E29" i="16" s="1"/>
  <c r="C29" i="16" a="1"/>
  <c r="C29" i="16" s="1"/>
  <c r="B29" i="16" s="1"/>
  <c r="H28" i="16" a="1"/>
  <c r="H28" i="16" s="1"/>
  <c r="F28" i="16" a="1"/>
  <c r="F28" i="16" s="1"/>
  <c r="E28" i="16" a="1"/>
  <c r="E28" i="16" s="1"/>
  <c r="C28" i="16" a="1"/>
  <c r="C28" i="16" s="1"/>
  <c r="B28" i="16" s="1"/>
  <c r="H27" i="16" a="1"/>
  <c r="H27" i="16" s="1"/>
  <c r="F27" i="16" a="1"/>
  <c r="F27" i="16" s="1"/>
  <c r="E27" i="16" a="1"/>
  <c r="E27" i="16" s="1"/>
  <c r="C27" i="16" a="1"/>
  <c r="C27" i="16" s="1"/>
  <c r="B27" i="16" s="1"/>
  <c r="H26" i="16" a="1"/>
  <c r="H26" i="16" s="1"/>
  <c r="F26" i="16" a="1"/>
  <c r="F26" i="16" s="1"/>
  <c r="E26" i="16" a="1"/>
  <c r="E26" i="16" s="1"/>
  <c r="C26" i="16" a="1"/>
  <c r="C26" i="16" s="1"/>
  <c r="B26" i="16" s="1"/>
  <c r="H25" i="16" a="1"/>
  <c r="H25" i="16" s="1"/>
  <c r="E25" i="16" a="1"/>
  <c r="E25" i="16" s="1"/>
  <c r="C25" i="16" a="1"/>
  <c r="C25" i="16" s="1"/>
  <c r="B25" i="16" s="1"/>
  <c r="H24" i="16" a="1"/>
  <c r="H24" i="16" s="1"/>
  <c r="F24" i="16" a="1"/>
  <c r="F24" i="16" s="1"/>
  <c r="I24" i="16" s="1"/>
  <c r="E24" i="16" a="1"/>
  <c r="E24" i="16" s="1"/>
  <c r="C24" i="16" a="1"/>
  <c r="C24" i="16" s="1"/>
  <c r="B24" i="16" s="1"/>
  <c r="G23" i="16" a="1"/>
  <c r="G23" i="16" s="1"/>
  <c r="F23" i="16" a="1"/>
  <c r="F23" i="16" s="1"/>
  <c r="E23" i="16" a="1"/>
  <c r="E23" i="16" s="1"/>
  <c r="D23" i="16" a="1"/>
  <c r="D23" i="16" s="1"/>
  <c r="C23" i="16" a="1"/>
  <c r="C23" i="16" s="1"/>
  <c r="B23" i="16" s="1"/>
  <c r="I20" i="16"/>
  <c r="I19" i="16"/>
  <c r="I18" i="16"/>
  <c r="I17" i="16"/>
  <c r="C17" i="16"/>
  <c r="I16" i="16"/>
  <c r="C16" i="16"/>
  <c r="I15" i="16"/>
  <c r="C15" i="16"/>
  <c r="I11" i="16"/>
  <c r="I11" i="12"/>
  <c r="G23" i="12" a="1"/>
  <c r="G23" i="12" s="1"/>
  <c r="F23" i="12" a="1"/>
  <c r="F23" i="12" s="1"/>
  <c r="E23" i="12" a="1"/>
  <c r="E23" i="12" s="1"/>
  <c r="D23" i="12" a="1"/>
  <c r="D23" i="12" s="1"/>
  <c r="I37" i="16" l="1"/>
  <c r="I38" i="16"/>
  <c r="I33" i="16"/>
  <c r="I35" i="16"/>
  <c r="I34" i="16"/>
  <c r="I31" i="16"/>
  <c r="I36" i="16"/>
  <c r="I26" i="16"/>
  <c r="I28" i="16"/>
  <c r="I30" i="16"/>
  <c r="I32" i="16"/>
  <c r="I27" i="16"/>
  <c r="I29" i="16"/>
  <c r="I39" i="16"/>
  <c r="E21" i="8" l="1"/>
  <c r="E22" i="8"/>
  <c r="E23" i="8"/>
  <c r="E24" i="8" l="1"/>
  <c r="H37" i="12" l="1" a="1"/>
  <c r="H37" i="12" s="1"/>
  <c r="F39" i="12" a="1"/>
  <c r="F39" i="12" s="1"/>
  <c r="E39" i="12" a="1"/>
  <c r="E39" i="12" s="1"/>
  <c r="C39" i="12" a="1"/>
  <c r="C39" i="12" s="1"/>
  <c r="B39" i="12" s="1"/>
  <c r="H36" i="12" a="1"/>
  <c r="H36" i="12" s="1"/>
  <c r="F38" i="12" a="1"/>
  <c r="F38" i="12" s="1"/>
  <c r="E38" i="12" a="1"/>
  <c r="E38" i="12" s="1"/>
  <c r="C38" i="12" a="1"/>
  <c r="C38" i="12" s="1"/>
  <c r="B38" i="12" s="1"/>
  <c r="H35" i="12" a="1"/>
  <c r="H35" i="12" s="1"/>
  <c r="F37" i="12" a="1"/>
  <c r="F37" i="12" s="1"/>
  <c r="E37" i="12" a="1"/>
  <c r="E37" i="12" s="1"/>
  <c r="C37" i="12" a="1"/>
  <c r="C37" i="12" s="1"/>
  <c r="B37" i="12" s="1"/>
  <c r="H34" i="12" a="1"/>
  <c r="H34" i="12" s="1"/>
  <c r="F36" i="12" a="1"/>
  <c r="F36" i="12" s="1"/>
  <c r="E36" i="12" a="1"/>
  <c r="E36" i="12" s="1"/>
  <c r="C36" i="12" a="1"/>
  <c r="C36" i="12" s="1"/>
  <c r="B36" i="12" s="1"/>
  <c r="H33" i="12" a="1"/>
  <c r="H33" i="12" s="1"/>
  <c r="F35" i="12" a="1"/>
  <c r="F35" i="12" s="1"/>
  <c r="E35" i="12" a="1"/>
  <c r="E35" i="12" s="1"/>
  <c r="C35" i="12" a="1"/>
  <c r="C35" i="12" s="1"/>
  <c r="B35" i="12" s="1"/>
  <c r="H32" i="12" a="1"/>
  <c r="H32" i="12" s="1"/>
  <c r="F34" i="12" a="1"/>
  <c r="F34" i="12" s="1"/>
  <c r="E34" i="12" a="1"/>
  <c r="E34" i="12" s="1"/>
  <c r="C34" i="12" a="1"/>
  <c r="C34" i="12" s="1"/>
  <c r="B34" i="12" s="1"/>
  <c r="H31" i="12" a="1"/>
  <c r="H31" i="12" s="1"/>
  <c r="F33" i="12" a="1"/>
  <c r="F33" i="12" s="1"/>
  <c r="E33" i="12" a="1"/>
  <c r="E33" i="12" s="1"/>
  <c r="C33" i="12" a="1"/>
  <c r="C33" i="12" s="1"/>
  <c r="B33" i="12" s="1"/>
  <c r="H30" i="12" a="1"/>
  <c r="H30" i="12" s="1"/>
  <c r="F32" i="12" a="1"/>
  <c r="F32" i="12" s="1"/>
  <c r="E32" i="12" a="1"/>
  <c r="E32" i="12" s="1"/>
  <c r="C32" i="12" a="1"/>
  <c r="C32" i="12" s="1"/>
  <c r="B32" i="12" s="1"/>
  <c r="H29" i="12" a="1"/>
  <c r="H29" i="12" s="1"/>
  <c r="F31" i="12" a="1"/>
  <c r="F31" i="12" s="1"/>
  <c r="E31" i="12" a="1"/>
  <c r="E31" i="12" s="1"/>
  <c r="C31" i="12" a="1"/>
  <c r="C31" i="12" s="1"/>
  <c r="B31" i="12" s="1"/>
  <c r="H28" i="12" a="1"/>
  <c r="H28" i="12" s="1"/>
  <c r="F30" i="12" a="1"/>
  <c r="F30" i="12" s="1"/>
  <c r="E30" i="12" a="1"/>
  <c r="E30" i="12" s="1"/>
  <c r="C30" i="12" a="1"/>
  <c r="C30" i="12" s="1"/>
  <c r="B30" i="12" s="1"/>
  <c r="H27" i="12" a="1"/>
  <c r="H27" i="12" s="1"/>
  <c r="F29" i="12" a="1"/>
  <c r="F29" i="12" s="1"/>
  <c r="E29" i="12" a="1"/>
  <c r="E29" i="12" s="1"/>
  <c r="C29" i="12" a="1"/>
  <c r="C29" i="12" s="1"/>
  <c r="B29" i="12" s="1"/>
  <c r="H26" i="12" a="1"/>
  <c r="H26" i="12" s="1"/>
  <c r="F28" i="12" a="1"/>
  <c r="F28" i="12" s="1"/>
  <c r="E28" i="12" a="1"/>
  <c r="E28" i="12" s="1"/>
  <c r="C28" i="12" a="1"/>
  <c r="C28" i="12" s="1"/>
  <c r="B28" i="12" s="1"/>
  <c r="H25" i="12" a="1"/>
  <c r="H25" i="12" s="1"/>
  <c r="F27" i="12" a="1"/>
  <c r="F27" i="12" s="1"/>
  <c r="E27" i="12" a="1"/>
  <c r="E27" i="12" s="1"/>
  <c r="C27" i="12" a="1"/>
  <c r="C27" i="12" s="1"/>
  <c r="B27" i="12" s="1"/>
  <c r="H24" i="12" a="1"/>
  <c r="H24" i="12" s="1"/>
  <c r="F26" i="12" a="1"/>
  <c r="F26" i="12" s="1"/>
  <c r="E26" i="12" a="1"/>
  <c r="E26" i="12" s="1"/>
  <c r="C26" i="12" a="1"/>
  <c r="C26" i="12" s="1"/>
  <c r="B26" i="12" s="1"/>
  <c r="H23" i="12" a="1"/>
  <c r="H23" i="12" s="1"/>
  <c r="F25" i="12" a="1"/>
  <c r="F25" i="12" s="1"/>
  <c r="E25" i="12" a="1"/>
  <c r="E25" i="12" s="1"/>
  <c r="C25" i="12" a="1"/>
  <c r="C25" i="12" s="1"/>
  <c r="B25" i="12" s="1"/>
  <c r="H22" i="12" a="1"/>
  <c r="H22" i="12" s="1"/>
  <c r="F24" i="12" a="1"/>
  <c r="F24" i="12" s="1"/>
  <c r="E24" i="12" a="1"/>
  <c r="E24" i="12" s="1"/>
  <c r="C24" i="12" a="1"/>
  <c r="C24" i="12" s="1"/>
  <c r="B24" i="12" s="1"/>
  <c r="B23" i="12"/>
  <c r="I34" i="12" l="1"/>
  <c r="I38" i="12"/>
  <c r="I39" i="12"/>
  <c r="I35" i="12"/>
  <c r="I24" i="12"/>
  <c r="I26" i="12"/>
  <c r="I28" i="12"/>
  <c r="I30" i="12"/>
  <c r="I32" i="12"/>
  <c r="I37" i="12"/>
  <c r="I36" i="12"/>
  <c r="I25" i="12"/>
  <c r="I27" i="12"/>
  <c r="I29" i="12"/>
  <c r="I31" i="12"/>
  <c r="I33" i="12"/>
  <c r="D6" i="2" l="1"/>
  <c r="E6" i="2" s="1"/>
  <c r="G6" i="2" l="1"/>
  <c r="I7" i="7" l="1"/>
  <c r="I8" i="7"/>
  <c r="I20" i="12" s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<sst xmlns="http://schemas.openxmlformats.org/spreadsheetml/2006/main" count="377" uniqueCount="182">
  <si>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</si>
  <si>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</si>
  <si>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</si>
  <si>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</si>
  <si>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</si>
  <si>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</si>
  <si>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</si>
  <si>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</si>
  <si>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Ad1</t>
  </si>
  <si>
    <t>Paris</t>
  </si>
  <si>
    <t>France</t>
  </si>
  <si>
    <t>et@gmail.com</t>
  </si>
  <si>
    <t>Ad2</t>
  </si>
  <si>
    <t>Ad3</t>
  </si>
  <si>
    <t>Ad4</t>
  </si>
  <si>
    <t>Ad5</t>
  </si>
  <si>
    <t>Ad6</t>
  </si>
  <si>
    <t>Ad7</t>
  </si>
  <si>
    <t>Ad8</t>
  </si>
  <si>
    <t>Ad9</t>
  </si>
  <si>
    <t>Ad10</t>
  </si>
  <si>
    <t>Ad11</t>
  </si>
  <si>
    <t>Ad12</t>
  </si>
  <si>
    <t>Ad13</t>
  </si>
  <si>
    <t>Ad14</t>
  </si>
  <si>
    <t>Ad15</t>
  </si>
  <si>
    <t>Ad16</t>
  </si>
  <si>
    <t>Ad17</t>
  </si>
  <si>
    <t>Ad18</t>
  </si>
  <si>
    <t>Ad19</t>
  </si>
  <si>
    <t>Ad20</t>
  </si>
  <si>
    <t>Ad21</t>
  </si>
  <si>
    <t>Ad22</t>
  </si>
  <si>
    <t>Ad23</t>
  </si>
  <si>
    <t>Cust1</t>
  </si>
  <si>
    <t>Cust2</t>
  </si>
  <si>
    <t>Cust3</t>
  </si>
  <si>
    <t>Cust4</t>
  </si>
  <si>
    <t>Cust5</t>
  </si>
  <si>
    <t>Cust6</t>
  </si>
  <si>
    <t>Cust7</t>
  </si>
  <si>
    <t>Cust8</t>
  </si>
  <si>
    <t>Cust9</t>
  </si>
  <si>
    <t>Cust10</t>
  </si>
  <si>
    <t>Cust11</t>
  </si>
  <si>
    <t>Cust12</t>
  </si>
  <si>
    <t>Cust13</t>
  </si>
  <si>
    <t>Cust14</t>
  </si>
  <si>
    <t>Cust15</t>
  </si>
  <si>
    <t>Cust16</t>
  </si>
  <si>
    <t>Cust17</t>
  </si>
  <si>
    <t>Cust18</t>
  </si>
  <si>
    <t>Cust19</t>
  </si>
  <si>
    <t>Cust20</t>
  </si>
  <si>
    <t>Cust21</t>
  </si>
  <si>
    <t>Cust22</t>
  </si>
  <si>
    <t>Cust23</t>
  </si>
  <si>
    <t>Cust24</t>
  </si>
  <si>
    <t>Ad24</t>
  </si>
  <si>
    <t>Cust25</t>
  </si>
  <si>
    <t>Ad25</t>
  </si>
  <si>
    <t>Cust26</t>
  </si>
  <si>
    <t>Ad26</t>
  </si>
  <si>
    <t>Cust27</t>
  </si>
  <si>
    <t>Ad27</t>
  </si>
  <si>
    <t>Cust28</t>
  </si>
  <si>
    <t>Ad28</t>
  </si>
  <si>
    <t>Cust29</t>
  </si>
  <si>
    <t>Ad29</t>
  </si>
  <si>
    <t>Cust30</t>
  </si>
  <si>
    <t>Ad30</t>
  </si>
  <si>
    <t>Cust31</t>
  </si>
  <si>
    <t>Ad31</t>
  </si>
  <si>
    <t>Cust32</t>
  </si>
  <si>
    <t>Ad32</t>
  </si>
  <si>
    <t>Cust33</t>
  </si>
  <si>
    <t>Ad33</t>
  </si>
  <si>
    <t>Cust34</t>
  </si>
  <si>
    <t>Ad34</t>
  </si>
  <si>
    <t>Cust35</t>
  </si>
  <si>
    <t>Ad35</t>
  </si>
  <si>
    <t>Cust36</t>
  </si>
  <si>
    <t>Ad36</t>
  </si>
  <si>
    <t>Cust37</t>
  </si>
  <si>
    <t>Ad37</t>
  </si>
  <si>
    <t>Cust38</t>
  </si>
  <si>
    <t>Ad38</t>
  </si>
  <si>
    <t>Cust39</t>
  </si>
  <si>
    <t>Ad39</t>
  </si>
  <si>
    <t>Cust40</t>
  </si>
  <si>
    <t>Ad40</t>
  </si>
  <si>
    <t>Cust41</t>
  </si>
  <si>
    <t>Ad41</t>
  </si>
  <si>
    <t>Cust42</t>
  </si>
  <si>
    <t>Ad42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</si>
  <si>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</si>
  <si>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</si>
  <si>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</si>
  <si>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</si>
  <si>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</si>
  <si>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</si>
  <si>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</si>
  <si>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</si>
  <si>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</si>
  <si>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Quantité</t>
  </si>
  <si>
    <t>Fournisseur</t>
  </si>
  <si>
    <t>Order</t>
  </si>
  <si>
    <t>Préfixe</t>
  </si>
  <si>
    <t>Client</t>
  </si>
  <si>
    <t>Booking</t>
  </si>
  <si>
    <t>BOO-</t>
  </si>
  <si>
    <t xml:space="preserve"> </t>
  </si>
  <si>
    <t>Nav Items</t>
  </si>
  <si>
    <t xml:space="preserve">Page 1 </t>
  </si>
  <si>
    <t>Page 2</t>
  </si>
  <si>
    <t>Page 3</t>
  </si>
  <si>
    <t>Page 4</t>
  </si>
  <si>
    <t>Page 5</t>
  </si>
  <si>
    <t>Page 6</t>
  </si>
  <si>
    <t>Page 7</t>
  </si>
  <si>
    <t>Page 8</t>
  </si>
  <si>
    <t>Article</t>
  </si>
  <si>
    <t>Config</t>
  </si>
  <si>
    <t>Quantity</t>
  </si>
  <si>
    <t>Item N°</t>
  </si>
  <si>
    <t>Serial No.</t>
  </si>
  <si>
    <t>Rental Multi Activating PBL 4-3/4"</t>
  </si>
  <si>
    <t>SBM475BP121</t>
  </si>
  <si>
    <t>Contact</t>
  </si>
  <si>
    <t>Page 9</t>
  </si>
  <si>
    <t>DT</t>
  </si>
  <si>
    <t>Used</t>
  </si>
  <si>
    <t>Size</t>
  </si>
  <si>
    <t>Description (Type, Model)</t>
  </si>
  <si>
    <t>Delivery Ticket</t>
  </si>
  <si>
    <t>DT-</t>
  </si>
  <si>
    <t>Taille</t>
  </si>
  <si>
    <t>Note</t>
  </si>
  <si>
    <t>Yes</t>
  </si>
  <si>
    <t>No</t>
  </si>
  <si>
    <t>construire in/out 149/2019 avec formule E21</t>
  </si>
  <si>
    <t>Date of Return</t>
  </si>
  <si>
    <t>DT Status</t>
  </si>
  <si>
    <t>OPEN</t>
  </si>
  <si>
    <t>CLOSED</t>
  </si>
  <si>
    <t>PO-</t>
  </si>
  <si>
    <t>Well Ref.</t>
  </si>
  <si>
    <t>Rig Ref.</t>
  </si>
  <si>
    <t>Ticket #</t>
  </si>
  <si>
    <t>Release Date</t>
  </si>
  <si>
    <t>Carrier</t>
  </si>
  <si>
    <t>Driver</t>
  </si>
  <si>
    <t>Vehicle No.</t>
  </si>
  <si>
    <t>Customer Representative</t>
  </si>
  <si>
    <t>SSP Representative</t>
  </si>
  <si>
    <t>Client/Customer</t>
  </si>
  <si>
    <t>Rig</t>
  </si>
  <si>
    <t>OPERATIONAL DETAILS</t>
  </si>
  <si>
    <t>CLIENT DETAILS</t>
  </si>
  <si>
    <t>John</t>
  </si>
  <si>
    <t>Puit/Well</t>
  </si>
  <si>
    <t>DELIVERY TICKET #</t>
  </si>
  <si>
    <t>Adresse/Address</t>
  </si>
  <si>
    <t>Telephone</t>
  </si>
  <si>
    <t>Email</t>
  </si>
  <si>
    <t>Group</t>
  </si>
  <si>
    <t>RELEASE DATE</t>
  </si>
  <si>
    <t>DATE OF RETURN :</t>
  </si>
  <si>
    <t>DT-021</t>
  </si>
  <si>
    <t>FRN</t>
  </si>
  <si>
    <t>4 rue des Jonquilles</t>
  </si>
  <si>
    <t>Paradis</t>
  </si>
  <si>
    <t>Pierre</t>
  </si>
  <si>
    <t>+33 6 94 01 0204</t>
  </si>
  <si>
    <t>pierre@gmail.com</t>
  </si>
  <si>
    <t>FRN Groupe</t>
  </si>
  <si>
    <t>+33 6 94 01 0207</t>
  </si>
  <si>
    <t>Client Groupe</t>
  </si>
  <si>
    <t>rent</t>
  </si>
  <si>
    <t>DT-024</t>
  </si>
  <si>
    <t>DT-026</t>
  </si>
  <si>
    <t>DT-025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</si>
</sst>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_-[$$-409]* #,##0.00_ ;_-[$$-409]* \-#,##0.00\ ;_-[$$-409]* &quot;-&quot;??_ ;_-@_ 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ato"/>
    </font>
    <font>
      <b/>
      <sz val="11"/>
      <color theme="1"/>
      <name val="Lato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Dashed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1"/>
    <xf numFmtId="0" fontId="0" fillId="0" borderId="1" xfId="0" applyFont="1" applyBorder="1"/>
    <xf numFmtId="0" fontId="2" fillId="0" borderId="1" xfId="1" applyFont="1" applyBorder="1"/>
    <xf numFmtId="0" fontId="1" fillId="2" borderId="0" xfId="0" applyFont="1" applyFill="1" applyBorder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2" xfId="0" applyBorder="1"/>
    <xf numFmtId="0" fontId="4" fillId="0" borderId="2" xfId="0" applyFont="1" applyBorder="1"/>
    <xf numFmtId="0" fontId="1" fillId="3" borderId="2" xfId="0" applyFont="1" applyFill="1" applyBorder="1"/>
    <xf numFmtId="0" fontId="4" fillId="4" borderId="4" xfId="0" applyFont="1" applyFill="1" applyBorder="1" applyAlignment="1">
      <alignment horizontal="left"/>
    </xf>
    <xf numFmtId="0" fontId="0" fillId="0" borderId="12" xfId="0" applyBorder="1"/>
    <xf numFmtId="165" fontId="0" fillId="5" borderId="15" xfId="0" applyNumberForma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6" borderId="0" xfId="0" applyFill="1"/>
    <xf numFmtId="165" fontId="0" fillId="6" borderId="0" xfId="0" applyNumberFormat="1" applyFill="1"/>
    <xf numFmtId="0" fontId="0" fillId="6" borderId="0" xfId="0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6" borderId="3" xfId="0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0" fillId="0" borderId="0" xfId="0" quotePrefix="1"/>
    <xf numFmtId="0" fontId="5" fillId="0" borderId="0" xfId="0" applyFont="1"/>
    <xf numFmtId="0" fontId="5" fillId="0" borderId="9" xfId="0" applyFont="1" applyBorder="1"/>
    <xf numFmtId="0" fontId="5" fillId="0" borderId="0" xfId="0" applyFont="1" applyBorder="1"/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6" borderId="0" xfId="0" applyNumberFormat="1" applyFill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0" fontId="7" fillId="0" borderId="0" xfId="0" applyFont="1"/>
    <xf numFmtId="0" fontId="5" fillId="0" borderId="16" xfId="0" applyFont="1" applyBorder="1"/>
    <xf numFmtId="0" fontId="5" fillId="0" borderId="17" xfId="0" applyFont="1" applyBorder="1"/>
    <xf numFmtId="0" fontId="5" fillId="0" borderId="10" xfId="0" applyFont="1" applyBorder="1"/>
    <xf numFmtId="0" fontId="6" fillId="0" borderId="18" xfId="0" applyFont="1" applyBorder="1"/>
    <xf numFmtId="3" fontId="5" fillId="0" borderId="10" xfId="0" applyNumberFormat="1" applyFont="1" applyBorder="1"/>
    <xf numFmtId="0" fontId="5" fillId="0" borderId="1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5" fillId="0" borderId="0" xfId="0" applyNumberFormat="1" applyFont="1" applyBorder="1"/>
    <xf numFmtId="0" fontId="5" fillId="0" borderId="0" xfId="0" applyFont="1" applyFill="1" applyBorder="1" applyAlignment="1">
      <alignment horizontal="center" vertical="center"/>
    </xf>
    <xf numFmtId="0" fontId="8" fillId="0" borderId="0" xfId="0" applyFont="1"/>
    <xf numFmtId="22" fontId="8" fillId="0" borderId="0" xfId="0" applyNumberFormat="1" applyFont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NumberFormat="1" applyFont="1"/>
    <xf numFmtId="14" fontId="5" fillId="0" borderId="0" xfId="0" applyNumberFormat="1" applyFont="1"/>
    <xf numFmtId="14" fontId="5" fillId="0" borderId="17" xfId="0" applyNumberFormat="1" applyFont="1" applyBorder="1"/>
    <xf numFmtId="14" fontId="5" fillId="0" borderId="3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/>
    <xf numFmtId="14" fontId="6" fillId="0" borderId="9" xfId="0" applyNumberFormat="1" applyFont="1" applyBorder="1"/>
    <xf numFmtId="0" fontId="5" fillId="4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14" fontId="6" fillId="0" borderId="0" xfId="0" applyNumberFormat="1" applyFont="1" applyBorder="1"/>
    <xf numFmtId="14" fontId="6" fillId="0" borderId="3" xfId="0" applyNumberFormat="1" applyFont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10" xfId="0" quotePrefix="1" applyFill="1" applyBorder="1" applyAlignment="1">
      <alignment horizontal="left"/>
    </xf>
    <xf numFmtId="0" fontId="2" fillId="5" borderId="10" xfId="1" applyFill="1" applyBorder="1" applyAlignment="1">
      <alignment horizontal="left"/>
    </xf>
    <xf numFmtId="3" fontId="0" fillId="5" borderId="10" xfId="0" quotePrefix="1" applyNumberForma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85"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5050"/>
      <color rgb="FF0070C0"/>
      <color rgb="FFA6A6A6"/>
      <color rgb="FFBDD7EE"/>
      <color rgb="FFBDD7BF"/>
      <color rgb="FF00B050"/>
      <color rgb="FF0070C6"/>
      <color rgb="FFC00000"/>
      <color rgb="FFFFF901"/>
      <color rgb="FFDBD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31750</xdr:rowOff>
        </xdr:from>
        <xdr:to>
          <xdr:col>0</xdr:col>
          <xdr:colOff>933450</xdr:colOff>
          <xdr:row>3</xdr:row>
          <xdr:rowOff>31750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9</xdr:col>
      <xdr:colOff>361600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0" y="0"/>
          <a:ext cx="109661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7245349" y="0"/>
            <a:ext cx="128736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748950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pSpPr/>
      </xdr:nvGrpSpPr>
      <xdr:grpSpPr>
        <a:xfrm>
          <a:off x="0" y="0"/>
          <a:ext cx="142173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387350</xdr:colOff>
          <xdr:row>0</xdr:row>
          <xdr:rowOff>609600</xdr:rowOff>
        </xdr:from>
        <xdr:to>
          <xdr:col>6</xdr:col>
          <xdr:colOff>63500</xdr:colOff>
          <xdr:row>2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711200</xdr:colOff>
          <xdr:row>1</xdr:row>
          <xdr:rowOff>6350</xdr:rowOff>
        </xdr:from>
        <xdr:to>
          <xdr:col>7</xdr:col>
          <xdr:colOff>158750</xdr:colOff>
          <xdr:row>2</xdr:row>
          <xdr:rowOff>146050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RELEASE VOUCHER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RETURN VOUCHER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564800</xdr:colOff>
      <xdr:row>1</xdr:row>
      <xdr:rowOff>6350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GrpSpPr/>
      </xdr:nvGrpSpPr>
      <xdr:grpSpPr>
        <a:xfrm>
          <a:off x="0" y="0"/>
          <a:ext cx="129600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id="{00000000-0008-0000-04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id="{00000000-0008-0000-04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id="{00000000-0008-0000-04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id="{00000000-0008-0000-04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id="{00000000-0008-0000-04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id="{00000000-0008-0000-04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17</xdr:col>
      <xdr:colOff>202850</xdr:colOff>
      <xdr:row>0</xdr:row>
      <xdr:rowOff>476250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pSpPr/>
      </xdr:nvGrpSpPr>
      <xdr:grpSpPr>
        <a:xfrm>
          <a:off x="6350" y="0"/>
          <a:ext cx="126933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id="{00000000-0008-0000-05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id="{00000000-0008-0000-05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id="{00000000-0008-0000-05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D2B71-7817-4649-B683-11A85F2F43D5}" name="Tableau3" displayName="Tableau3" ref="A5:H6" totalsRowShown="0" headerRowDxfId="83" dataDxfId="82">
  <tableColumns count="8">
    <tableColumn id="2" xr3:uid="{61803C64-4979-4E48-A8A3-E4DA40B52061}" name="Serial No." dataDxfId="81"/>
    <tableColumn id="3" xr3:uid="{5CB87EAC-6E31-4B86-867C-9B7344E58831}" name="Description" dataDxfId="80"/>
    <tableColumn id="4" xr3:uid="{D90939E7-CD05-4B56-B7DC-0D31E364C1EE}" name="Px unité" dataDxfId="79"/>
    <tableColumn id="5" xr3:uid="{6B8548EF-88C7-4711-A78C-86A4AF8132AB}" name="Stock" dataDxfId="78">
      <calculatedColumnFormula>SUMIFS(#REF!,#REF!,#REF!,#REF!,"Entrée")-SUMIFS(#REF!,#REF!, "Sortie")</calculatedColumnFormula>
    </tableColumn>
    <tableColumn id="6" xr3:uid="{F7332021-E991-4BC7-B613-C4B7FFF402FA}" name="Valeur Stock" dataDxfId="77">
      <calculatedColumnFormula>C6*D6</calculatedColumnFormula>
    </tableColumn>
    <tableColumn id="7" xr3:uid="{128722F9-171D-4499-80CF-342813623C9D}" name="Stock min" dataDxfId="76"/>
    <tableColumn id="8" xr3:uid="{CFC0B86B-18D5-4771-8D2D-5AF6B3218B15}" name="Flag" dataDxfId="75">
      <calculatedColumnFormula>IF(D6&lt;F6,1,"")</calculatedColumnFormula>
    </tableColumn>
    <tableColumn id="9" xr3:uid="{63D84664-F96B-42AB-8D5B-62774C9A2A7F}" name="Statut" dataDxfId="7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59249E-4C57-4CA6-9FA6-B036EB2CB58A}" name="Tableau46" displayName="Tableau46_3" ref="A4:L10" totalsRowShown="0" headerRowDxfId="71" dataDxfId="70">
  <tableColumns count="12">
    <tableColumn id="5" xr3:uid="{7BFE5E23-396D-45D9-B779-FD5CB7AB2163}" name="Client" dataDxfId="69"/>
    <tableColumn id="7" xr3:uid="{5C0685CA-AE8D-4292-8A30-4F436075F38F}" name="Well Ref." dataDxfId="68"/>
    <tableColumn id="8" xr3:uid="{08E29286-0E59-405D-BC12-631EE0E84E0D}" name="Rig Ref." dataDxfId="67"/>
    <tableColumn id="1" xr3:uid="{1D42DEC2-CD88-4128-9555-349759DF6A9C}" name="Serial No." dataDxfId="66"/>
    <tableColumn id="4" xr3:uid="{E17148F5-5103-4976-B95A-30538C0D36CB}" name="Taille" dataDxfId="65"/>
    <tableColumn id="3" xr3:uid="{4D67EF59-6616-48A2-AE28-BFB1A70A864E}" name="Quantité" dataDxfId="64"/>
    <tableColumn id="12" xr3:uid="{B914F46F-DE73-4A22-AE16-76A7769DDD46}" name="Description" dataDxfId="63"/>
    <tableColumn id="13" xr3:uid="{2029FC93-32AD-49AB-A226-1AF95211FA97}" name="Used" dataDxfId="62"/>
    <tableColumn id="2" xr3:uid="{5D303FB3-7504-4363-987E-E64FAE3130F5}" name="Ticket #" dataDxfId="61"/>
    <tableColumn id="14" xr3:uid="{45BB17B6-3330-44EB-A583-EB700CC85755}" name="Release Date" dataDxfId="60"/>
    <tableColumn id="6" xr3:uid="{4AF2DBD9-8B80-4FE9-9A89-9F2BE6792F7E}" name="Date of Return" dataDxfId="59"/>
    <tableColumn id="15" xr3:uid="{E1377AFD-1DD4-41DA-B286-3A6047D56911}" name="Note" dataDxfId="58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C1DF69-5427-4A5F-9C28-77DA90CCFD09}" name="Tableau6" displayName="Tableau6" ref="B40:F41" insertRow="1" totalsRowShown="0" headerRowDxfId="53" dataDxfId="52" tableBorderDxfId="51">
  <tableColumns count="5">
    <tableColumn id="1" xr3:uid="{C42A8878-0CDF-485F-A1A4-A9317F0F8F67}" name="Carrier" dataDxfId="50"/>
    <tableColumn id="2" xr3:uid="{F4FD92A4-DD27-4533-944A-1A869F1BDF9A}" name="Driver" dataDxfId="49"/>
    <tableColumn id="3" xr3:uid="{7A7FA2F7-18AC-4D89-9972-34C2FFB6E7A4}" name="Vehicle No." dataDxfId="48"/>
    <tableColumn id="4" xr3:uid="{02A616E1-D3AC-4DCA-A580-6DCD4E8134C8}" name="Customer Representative" dataDxfId="47"/>
    <tableColumn id="5" xr3:uid="{D33B0290-B97D-411F-B908-7D96145B70FD}" name="SSP Representative" dataDxfId="4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E792BF2-C90A-4BA5-840C-27F9DFE2A50F}" name="Tableau68" displayName="Tableau68" ref="B40:F41" insertRow="1" totalsRowShown="0" headerRowDxfId="41" dataDxfId="40" tableBorderDxfId="39">
  <tableColumns count="5">
    <tableColumn id="1" xr3:uid="{8B445D44-F341-4518-8C6E-F9C28D867A9B}" name="Carrier" dataDxfId="38"/>
    <tableColumn id="2" xr3:uid="{132999DE-6D39-4D29-8033-F61B12E7B568}" name="Driver" dataDxfId="37"/>
    <tableColumn id="3" xr3:uid="{E606E3D2-3E55-4FF6-AE76-38DFB0695169}" name="Vehicle No." dataDxfId="36"/>
    <tableColumn id="4" xr3:uid="{37783EE0-AF15-4D3E-A93C-3C91E82D5C0E}" name="Customer Representative" dataDxfId="35"/>
    <tableColumn id="5" xr3:uid="{B410B692-E55D-4E3D-BA5A-9DC47010EB13}" name="SSP Representative" dataDxfId="34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43E556-538F-4D51-B2D7-47B9B747C579}" name="Tableau1" displayName="Tableau1" ref="A5:I28" totalsRowShown="0">
  <autoFilter ref="A5:I28" xr:uid="{B60F999A-0593-4AA8-877C-BAE3FE79334E}"/>
  <tableColumns count="9">
    <tableColumn id="1" xr3:uid="{7B8F780F-6C3C-4A5A-ACAC-F2DD6F5E1356}" name="Nom"/>
    <tableColumn id="2" xr3:uid="{2C614E2C-A8CA-4C52-A101-B30309E13D49}" name="Adresse"/>
    <tableColumn id="3" xr3:uid="{26F42C80-8DF4-467D-AF76-F01D929C9B89}" name="CP"/>
    <tableColumn id="4" xr3:uid="{94C0EB48-F9A6-462A-ACD2-028EC71AB478}" name="Ville"/>
    <tableColumn id="5" xr3:uid="{3B2F6E8C-4A74-4572-8490-7E6FD729C51C}" name="Pays"/>
    <tableColumn id="9" xr3:uid="{A05FE530-96C5-4582-A6D1-D20DCCCBB38E}" name="Contact"/>
    <tableColumn id="6" xr3:uid="{65EEACBA-7EDA-41B9-8F73-4B4E36BAC761}" name="Téléphone"/>
    <tableColumn id="7" xr3:uid="{5385A200-FA04-4258-853B-05953291EBBC}" name="Mail " dataCellStyle="Lien hypertexte"/>
    <tableColumn id="8" xr3:uid="{58706587-320A-48B3-AE4F-56A49D88C6AD}" name="Group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7F8CCF-D208-4B9F-AAE4-FAC9969EEE80}" name="Tableau2" displayName="Tableau2" ref="A5:I47" totalsRowShown="0" headerRowDxfId="33" dataDxfId="32" tableBorderDxfId="31">
  <autoFilter ref="A5:I47" xr:uid="{65022F89-9F0F-49FB-8CC2-2A2B7EEA5A08}"/>
  <tableColumns count="9">
    <tableColumn id="1" xr3:uid="{B46D9C91-3588-473B-8F33-D597CB4F1B92}" name="Nom" dataDxfId="30"/>
    <tableColumn id="2" xr3:uid="{6BACEAA6-70E6-4A07-9D74-543F4005145C}" name="Adresse" dataDxfId="29"/>
    <tableColumn id="3" xr3:uid="{64F7FA5B-FF1A-4CB3-B034-09940E4DD006}" name="CP" dataDxfId="28"/>
    <tableColumn id="4" xr3:uid="{1DFA6F37-B63A-4CF1-ADE0-2FA13E624AFD}" name="Ville" dataDxfId="27"/>
    <tableColumn id="5" xr3:uid="{D8092793-3A47-4C88-BA51-D2823BBC273B}" name="Pays" dataDxfId="26"/>
    <tableColumn id="9" xr3:uid="{67BE87F4-6607-43C6-AEF7-7B391F7C8243}" name="Contact" dataDxfId="25"/>
    <tableColumn id="6" xr3:uid="{3101FB32-5527-422B-9BFE-C294ADBC2F0F}" name="Téléphone" dataDxfId="24"/>
    <tableColumn id="7" xr3:uid="{B4B64746-E1BD-455B-BB59-16EA3F79C200}" name="Mail " dataDxfId="23" dataCellStyle="Lien hypertexte"/>
    <tableColumn id="8" xr3:uid="{B20C26AB-8396-4ACC-8091-4A752245697F}" name="Groupe" dataDxfId="22">
      <calculatedColumnFormula>CONCATENATE(LEFT(E6,2),"-",C6,", ",D6)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hyperlink" Target="mailto:pierre@gmail.com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et@gmail.com" TargetMode="External"/><Relationship Id="rId18" Type="http://schemas.openxmlformats.org/officeDocument/2006/relationships/hyperlink" Target="mailto:et@gmail.com" TargetMode="External"/><Relationship Id="rId26" Type="http://schemas.openxmlformats.org/officeDocument/2006/relationships/hyperlink" Target="mailto:et@gmail.com" TargetMode="External"/><Relationship Id="rId39" Type="http://schemas.openxmlformats.org/officeDocument/2006/relationships/hyperlink" Target="mailto:et@gmail.com" TargetMode="External"/><Relationship Id="rId21" Type="http://schemas.openxmlformats.org/officeDocument/2006/relationships/hyperlink" Target="mailto:et@gmail.com" TargetMode="External"/><Relationship Id="rId34" Type="http://schemas.openxmlformats.org/officeDocument/2006/relationships/hyperlink" Target="mailto:et@gmail.com" TargetMode="External"/><Relationship Id="rId42" Type="http://schemas.openxmlformats.org/officeDocument/2006/relationships/hyperlink" Target="mailto:et@gmail.com" TargetMode="External"/><Relationship Id="rId7" Type="http://schemas.openxmlformats.org/officeDocument/2006/relationships/hyperlink" Target="mailto:et@gmail.com" TargetMode="External"/><Relationship Id="rId2" Type="http://schemas.openxmlformats.org/officeDocument/2006/relationships/hyperlink" Target="mailto:et@gmail.com" TargetMode="External"/><Relationship Id="rId16" Type="http://schemas.openxmlformats.org/officeDocument/2006/relationships/hyperlink" Target="mailto:et@gmail.com" TargetMode="External"/><Relationship Id="rId20" Type="http://schemas.openxmlformats.org/officeDocument/2006/relationships/hyperlink" Target="mailto:et@gmail.com" TargetMode="External"/><Relationship Id="rId29" Type="http://schemas.openxmlformats.org/officeDocument/2006/relationships/hyperlink" Target="mailto:et@gmail.com" TargetMode="External"/><Relationship Id="rId41" Type="http://schemas.openxmlformats.org/officeDocument/2006/relationships/hyperlink" Target="mailto:et@gmail.com" TargetMode="External"/><Relationship Id="rId1" Type="http://schemas.openxmlformats.org/officeDocument/2006/relationships/hyperlink" Target="mailto:et@gmail.com" TargetMode="External"/><Relationship Id="rId6" Type="http://schemas.openxmlformats.org/officeDocument/2006/relationships/hyperlink" Target="mailto:et@gmail.com" TargetMode="External"/><Relationship Id="rId11" Type="http://schemas.openxmlformats.org/officeDocument/2006/relationships/hyperlink" Target="mailto:et@gmail.com" TargetMode="External"/><Relationship Id="rId24" Type="http://schemas.openxmlformats.org/officeDocument/2006/relationships/hyperlink" Target="mailto:et@gmail.com" TargetMode="External"/><Relationship Id="rId32" Type="http://schemas.openxmlformats.org/officeDocument/2006/relationships/hyperlink" Target="mailto:et@gmail.com" TargetMode="External"/><Relationship Id="rId37" Type="http://schemas.openxmlformats.org/officeDocument/2006/relationships/hyperlink" Target="mailto:et@gmail.com" TargetMode="External"/><Relationship Id="rId40" Type="http://schemas.openxmlformats.org/officeDocument/2006/relationships/hyperlink" Target="mailto:et@gmail.com" TargetMode="External"/><Relationship Id="rId5" Type="http://schemas.openxmlformats.org/officeDocument/2006/relationships/hyperlink" Target="mailto:et@gmail.com" TargetMode="External"/><Relationship Id="rId15" Type="http://schemas.openxmlformats.org/officeDocument/2006/relationships/hyperlink" Target="mailto:et@gmail.com" TargetMode="External"/><Relationship Id="rId23" Type="http://schemas.openxmlformats.org/officeDocument/2006/relationships/hyperlink" Target="mailto:et@gmail.com" TargetMode="External"/><Relationship Id="rId28" Type="http://schemas.openxmlformats.org/officeDocument/2006/relationships/hyperlink" Target="mailto:et@gmail.com" TargetMode="External"/><Relationship Id="rId36" Type="http://schemas.openxmlformats.org/officeDocument/2006/relationships/hyperlink" Target="mailto:et@gmail.com" TargetMode="External"/><Relationship Id="rId10" Type="http://schemas.openxmlformats.org/officeDocument/2006/relationships/hyperlink" Target="mailto:et@gmail.com" TargetMode="External"/><Relationship Id="rId19" Type="http://schemas.openxmlformats.org/officeDocument/2006/relationships/hyperlink" Target="mailto:et@gmail.com" TargetMode="External"/><Relationship Id="rId31" Type="http://schemas.openxmlformats.org/officeDocument/2006/relationships/hyperlink" Target="mailto:et@gmail.com" TargetMode="External"/><Relationship Id="rId44" Type="http://schemas.openxmlformats.org/officeDocument/2006/relationships/table" Target="../tables/table6.xml"/><Relationship Id="rId4" Type="http://schemas.openxmlformats.org/officeDocument/2006/relationships/hyperlink" Target="mailto:et@gmail.com" TargetMode="External"/><Relationship Id="rId9" Type="http://schemas.openxmlformats.org/officeDocument/2006/relationships/hyperlink" Target="mailto:et@gmail.com" TargetMode="External"/><Relationship Id="rId14" Type="http://schemas.openxmlformats.org/officeDocument/2006/relationships/hyperlink" Target="mailto:et@gmail.com" TargetMode="External"/><Relationship Id="rId22" Type="http://schemas.openxmlformats.org/officeDocument/2006/relationships/hyperlink" Target="mailto:et@gmail.com" TargetMode="External"/><Relationship Id="rId27" Type="http://schemas.openxmlformats.org/officeDocument/2006/relationships/hyperlink" Target="mailto:et@gmail.com" TargetMode="External"/><Relationship Id="rId30" Type="http://schemas.openxmlformats.org/officeDocument/2006/relationships/hyperlink" Target="mailto:et@gmail.com" TargetMode="External"/><Relationship Id="rId35" Type="http://schemas.openxmlformats.org/officeDocument/2006/relationships/hyperlink" Target="mailto:et@gmail.com" TargetMode="External"/><Relationship Id="rId43" Type="http://schemas.openxmlformats.org/officeDocument/2006/relationships/drawing" Target="../drawings/drawing6.xml"/><Relationship Id="rId8" Type="http://schemas.openxmlformats.org/officeDocument/2006/relationships/hyperlink" Target="mailto:et@gmail.com" TargetMode="External"/><Relationship Id="rId3" Type="http://schemas.openxmlformats.org/officeDocument/2006/relationships/hyperlink" Target="mailto:et@gmail.com" TargetMode="External"/><Relationship Id="rId12" Type="http://schemas.openxmlformats.org/officeDocument/2006/relationships/hyperlink" Target="mailto:et@gmail.com" TargetMode="External"/><Relationship Id="rId17" Type="http://schemas.openxmlformats.org/officeDocument/2006/relationships/hyperlink" Target="mailto:et@gmail.com" TargetMode="External"/><Relationship Id="rId25" Type="http://schemas.openxmlformats.org/officeDocument/2006/relationships/hyperlink" Target="mailto:et@gmail.com" TargetMode="External"/><Relationship Id="rId33" Type="http://schemas.openxmlformats.org/officeDocument/2006/relationships/hyperlink" Target="mailto:et@gmail.com" TargetMode="External"/><Relationship Id="rId38" Type="http://schemas.openxmlformats.org/officeDocument/2006/relationships/hyperlink" Target="mailto:et@g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2C91-B855-44C9-B442-9296B8BF0617}">
  <sheetPr codeName="Feuil2"/>
  <dimension ref="A1:H6"/>
  <sheetViews>
    <sheetView showGridLines="0" workbookViewId="0">
      <selection activeCell="B11" sqref="B11"/>
    </sheetView>
  </sheetViews>
  <sheetFormatPr baseColWidth="10" defaultColWidth="10.81640625" defaultRowHeight="14.5"/>
  <cols>
    <col min="1" max="1" width="16.1796875" style="24" customWidth="1"/>
    <col min="2" max="2" width="47.08984375" style="24" bestFit="1" customWidth="1"/>
    <col min="3" max="3" width="10.81640625" style="25"/>
    <col min="4" max="4" width="10.81640625" style="24"/>
    <col min="5" max="5" width="23.453125" style="24" customWidth="1"/>
    <col min="6" max="6" width="11" style="24" customWidth="1"/>
    <col min="7" max="16384" width="10.81640625" style="24"/>
  </cols>
  <sheetData>
    <row r="1" spans="1:8" ht="50.15" customHeight="1"/>
    <row r="5" spans="1:8" s="26" customFormat="1">
      <c r="A5" s="14" t="s">
        <v>125</v>
      </c>
      <c r="B5" s="14" t="s">
        <v>95</v>
      </c>
      <c r="C5" s="16" t="s">
        <v>96</v>
      </c>
      <c r="D5" s="14" t="s">
        <v>97</v>
      </c>
      <c r="E5" s="15" t="s">
        <v>98</v>
      </c>
      <c r="F5" s="15" t="s">
        <v>99</v>
      </c>
      <c r="G5" s="15" t="s">
        <v>100</v>
      </c>
      <c r="H5" s="15" t="s">
        <v>102</v>
      </c>
    </row>
    <row r="6" spans="1:8">
      <c r="A6" s="26" t="s">
        <v>127</v>
      </c>
      <c r="B6" s="26" t="s">
        <v>126</v>
      </c>
      <c r="C6" s="27">
        <v>375</v>
      </c>
      <c r="D6" s="37" t="e">
        <f>SUMIFS(#REF!,#REF!,#REF!,#REF!,"Entrée")-SUMIFS(#REF!,#REF!, "Sortie")</f>
        <v>#REF!</v>
      </c>
      <c r="E6" s="38" t="e">
        <f>C6*D6</f>
        <v>#REF!</v>
      </c>
      <c r="F6" s="28">
        <v>1</v>
      </c>
      <c r="G6" s="29" t="e">
        <f>IF(D6&lt;F6,1,"")</f>
        <v>#REF!</v>
      </c>
      <c r="H6" s="28" t="s">
        <v>103</v>
      </c>
    </row>
  </sheetData>
  <phoneticPr fontId="3" type="noConversion"/>
  <conditionalFormatting sqref="A6:D6">
    <cfRule type="expression" dxfId="84" priority="1">
      <formula>#REF!&lt;&gt;""</formula>
    </cfRule>
  </conditionalFormatting>
  <dataValidations count="1">
    <dataValidation type="list" allowBlank="1" showInputMessage="1" showErrorMessage="1" sqref="H4:H10" xr:uid="{49416367-A49D-402A-A7D4-06D12062DEEB}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autoPict="0" r:id="rId5">
            <anchor moveWithCells="1">
              <from>
                <xdr:col>0</xdr:col>
                <xdr:colOff>0</xdr:colOff>
                <xdr:row>1</xdr:row>
                <xdr:rowOff>31750</xdr:rowOff>
              </from>
              <to>
                <xdr:col>0</xdr:col>
                <xdr:colOff>933450</xdr:colOff>
                <xdr:row>3</xdr:row>
                <xdr:rowOff>31750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G6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56DEC-333B-4A44-9B55-13FEBBC3130A}">
  <sheetPr codeName="Feuil12"/>
  <dimension ref="A1:L10"/>
  <sheetViews>
    <sheetView showGridLines="0" tabSelected="1" workbookViewId="0">
      <selection activeCell="I6" sqref="I6"/>
    </sheetView>
  </sheetViews>
  <sheetFormatPr baseColWidth="10" defaultRowHeight="14.5"/>
  <cols>
    <col min="1" max="1" width="6.08984375" bestFit="1" customWidth="1"/>
    <col min="2" max="2" width="9.08984375" bestFit="1" customWidth="1"/>
    <col min="3" max="3" width="7.7265625" bestFit="1" customWidth="1"/>
    <col min="4" max="4" width="13.7265625" bestFit="1" customWidth="1"/>
    <col min="5" max="5" width="5.7265625" bestFit="1" customWidth="1"/>
    <col min="6" max="6" width="8.81640625" bestFit="1" customWidth="1"/>
    <col min="7" max="7" width="31.54296875" bestFit="1" customWidth="1"/>
    <col min="8" max="8" width="5.453125" bestFit="1" customWidth="1"/>
    <col min="9" max="9" width="7.81640625" bestFit="1" customWidth="1"/>
    <col min="10" max="10" width="16.6328125" bestFit="1" customWidth="1"/>
    <col min="11" max="11" width="14.1796875" bestFit="1" customWidth="1"/>
    <col min="12" max="12" width="5.26953125" bestFit="1" customWidth="1"/>
    <col min="13" max="13" width="20.453125" customWidth="1"/>
    <col min="14" max="14" width="40.26953125" bestFit="1" customWidth="1"/>
    <col min="19" max="19" width="12.54296875" customWidth="1"/>
  </cols>
  <sheetData>
    <row r="1" spans="1:12" ht="50.15" customHeight="1"/>
    <row r="4" spans="1:12" s="52" customFormat="1" ht="15.5">
      <c r="A4" s="55" t="s">
        <v>108</v>
      </c>
      <c r="B4" s="55" t="s">
        <v>146</v>
      </c>
      <c r="C4" s="55" t="s">
        <v>147</v>
      </c>
      <c r="D4" s="55" t="s">
        <v>125</v>
      </c>
      <c r="E4" s="55" t="s">
        <v>136</v>
      </c>
      <c r="F4" s="55" t="s">
        <v>104</v>
      </c>
      <c r="G4" s="55" t="s">
        <v>95</v>
      </c>
      <c r="H4" s="55" t="s">
        <v>131</v>
      </c>
      <c r="I4" s="55" t="s">
        <v>148</v>
      </c>
      <c r="J4" s="55" t="s">
        <v>149</v>
      </c>
      <c r="K4" s="55" t="s">
        <v>141</v>
      </c>
      <c r="L4" s="55" t="s">
        <v>137</v>
      </c>
    </row>
    <row r="5" spans="1:12" s="56" customFormat="1" ht="15.5">
      <c r="A5" s="55" t="s">
        <v>34</v>
      </c>
      <c r="B5" s="55">
        <v>3</v>
      </c>
      <c r="C5" s="55">
        <v>3</v>
      </c>
      <c r="D5" s="55" t="s">
        <v>127</v>
      </c>
      <c r="E5" s="55">
        <v>3</v>
      </c>
      <c r="F5" s="55">
        <v>3</v>
      </c>
      <c r="G5" s="55" t="s">
        <v>126</v>
      </c>
      <c r="H5" s="55"/>
      <c r="I5" s="55" t="s">
        <v>179</v>
      </c>
      <c r="J5" s="53">
        <v>44188.811296296299</v>
      </c>
      <c r="K5" s="55"/>
      <c r="L5" s="55" t="s">
        <v>178</v>
      </c>
    </row>
    <row r="6" spans="1:12" ht="15.5">
      <c r="A6" s="55" t="s">
        <v>34</v>
      </c>
      <c r="B6" s="55">
        <v>3</v>
      </c>
      <c r="C6" s="55">
        <v>3</v>
      </c>
      <c r="D6" s="55" t="s">
        <v>127</v>
      </c>
      <c r="E6" s="55">
        <v>3</v>
      </c>
      <c r="F6" s="55">
        <v>3</v>
      </c>
      <c r="G6" s="55" t="s">
        <v>126</v>
      </c>
      <c r="H6" s="55"/>
      <c r="I6" s="55" t="s">
        <v>179</v>
      </c>
      <c r="J6" s="55">
        <v>44188.811296296299</v>
      </c>
      <c r="K6" s="55"/>
      <c r="L6" s="55" t="s">
        <v>178</v>
      </c>
    </row>
    <row r="7" spans="1:12" ht="15.5">
      <c r="A7" s="55" t="s">
        <v>34</v>
      </c>
      <c r="B7" s="55">
        <v>3</v>
      </c>
      <c r="C7" s="55">
        <v>3</v>
      </c>
      <c r="D7" s="55" t="s">
        <v>127</v>
      </c>
      <c r="E7" s="55">
        <v>3</v>
      </c>
      <c r="F7" s="55">
        <v>3</v>
      </c>
      <c r="G7" s="55" t="s">
        <v>126</v>
      </c>
      <c r="H7" s="55"/>
      <c r="I7" s="55" t="s">
        <v>181</v>
      </c>
      <c r="J7" s="55">
        <v>44188.811296296299</v>
      </c>
      <c r="K7" s="55"/>
      <c r="L7" s="55" t="s">
        <v>178</v>
      </c>
    </row>
    <row r="8" spans="1:12" ht="15.5">
      <c r="A8" s="55" t="s">
        <v>34</v>
      </c>
      <c r="B8" s="55">
        <v>3</v>
      </c>
      <c r="C8" s="55">
        <v>3</v>
      </c>
      <c r="D8" s="55" t="s">
        <v>127</v>
      </c>
      <c r="E8" s="55">
        <v>3</v>
      </c>
      <c r="F8" s="55">
        <v>3</v>
      </c>
      <c r="G8" s="55" t="s">
        <v>126</v>
      </c>
      <c r="H8" s="55"/>
      <c r="I8" s="55" t="s">
        <v>181</v>
      </c>
      <c r="J8" s="55">
        <v>44188.811296296299</v>
      </c>
      <c r="K8" s="55"/>
      <c r="L8" s="55" t="s">
        <v>178</v>
      </c>
    </row>
    <row r="9" spans="1:12" ht="15.5">
      <c r="A9" s="55" t="s">
        <v>34</v>
      </c>
      <c r="B9" s="55">
        <v>3</v>
      </c>
      <c r="C9" s="55">
        <v>3</v>
      </c>
      <c r="D9" s="55" t="s">
        <v>127</v>
      </c>
      <c r="E9" s="55">
        <v>3</v>
      </c>
      <c r="F9" s="55">
        <v>3</v>
      </c>
      <c r="G9" s="55" t="s">
        <v>126</v>
      </c>
      <c r="H9" s="55"/>
      <c r="I9" s="55" t="s">
        <v>180</v>
      </c>
      <c r="J9" s="55">
        <v>44188.811296296299</v>
      </c>
      <c r="K9" s="55"/>
      <c r="L9" s="55" t="s">
        <v>178</v>
      </c>
    </row>
    <row r="10" spans="1:12" ht="15.5">
      <c r="A10" s="55" t="s">
        <v>34</v>
      </c>
      <c r="B10" s="55">
        <v>3</v>
      </c>
      <c r="C10" s="55">
        <v>3</v>
      </c>
      <c r="D10" s="55" t="s">
        <v>127</v>
      </c>
      <c r="E10" s="55">
        <v>3</v>
      </c>
      <c r="F10" s="55">
        <v>3</v>
      </c>
      <c r="G10" s="55" t="s">
        <v>126</v>
      </c>
      <c r="H10" s="55"/>
      <c r="I10" s="55" t="s">
        <v>180</v>
      </c>
      <c r="J10" s="55">
        <v>44188.811296296299</v>
      </c>
      <c r="K10" s="55"/>
      <c r="L10" s="55" t="s">
        <v>178</v>
      </c>
    </row>
  </sheetData>
  <phoneticPr fontId="3" type="noConversion"/>
  <conditionalFormatting sqref="A5:L10">
    <cfRule type="expression" dxfId="73" priority="35">
      <formula>$K5&lt;&gt;""</formula>
    </cfRule>
    <cfRule type="expression" dxfId="72" priority="36">
      <formula>$J5&lt;&gt;""</formula>
    </cfRule>
  </conditionalFormatting>
  <conditionalFormatting sqref="A6:L6">
    <cfRule type="expression" dxfId="21" priority="11">
      <formula>$K6&lt;&gt;""</formula>
    </cfRule>
    <cfRule type="expression" dxfId="20" priority="12">
      <formula>$J6&lt;&gt;""</formula>
    </cfRule>
  </conditionalFormatting>
  <conditionalFormatting sqref="A7:L7">
    <cfRule type="expression" dxfId="17" priority="9">
      <formula>$K7&lt;&gt;""</formula>
    </cfRule>
    <cfRule type="expression" dxfId="16" priority="10">
      <formula>$J7&lt;&gt;""</formula>
    </cfRule>
  </conditionalFormatting>
  <conditionalFormatting sqref="A8:L8">
    <cfRule type="expression" dxfId="13" priority="7">
      <formula>$K8&lt;&gt;""</formula>
    </cfRule>
    <cfRule type="expression" dxfId="12" priority="8">
      <formula>$J8&lt;&gt;""</formula>
    </cfRule>
  </conditionalFormatting>
  <conditionalFormatting sqref="A9:L9">
    <cfRule type="expression" dxfId="9" priority="5">
      <formula>$K9&lt;&gt;""</formula>
    </cfRule>
    <cfRule type="expression" dxfId="8" priority="6">
      <formula>$J9&lt;&gt;""</formula>
    </cfRule>
  </conditionalFormatting>
  <conditionalFormatting sqref="A10:L10">
    <cfRule type="expression" dxfId="5" priority="3">
      <formula>$K10&lt;&gt;""</formula>
    </cfRule>
    <cfRule type="expression" dxfId="4" priority="4">
      <formula>$J10&lt;&gt;""</formula>
    </cfRule>
  </conditionalFormatting>
  <conditionalFormatting sqref="A10:L10">
    <cfRule type="expression" dxfId="3" priority="1">
      <formula>$K10&lt;&gt;""</formula>
    </cfRule>
    <cfRule type="expression" dxfId="2" priority="2">
      <formula>$J10&lt;&gt;""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2">
          <controlPr defaultSize="0" autoLine="0" r:id="rId5">
            <anchor moveWithCells="1">
              <from>
                <xdr:col>6</xdr:col>
                <xdr:colOff>711200</xdr:colOff>
                <xdr:row>1</xdr:row>
                <xdr:rowOff>6350</xdr:rowOff>
              </from>
              <to>
                <xdr:col>7</xdr:col>
                <xdr:colOff>158750</xdr:colOff>
                <xdr:row>2</xdr:row>
                <xdr:rowOff>146050</xdr:rowOff>
              </to>
            </anchor>
          </controlPr>
        </control>
      </mc:Choice>
      <mc:Fallback>
        <control shapeId="3075" r:id="rId4" name="CommandButton2"/>
      </mc:Fallback>
    </mc:AlternateContent>
    <mc:AlternateContent xmlns:mc="http://schemas.openxmlformats.org/markup-compatibility/2006">
      <mc:Choice Requires="x14">
        <control shapeId="3074" r:id="rId6" name="CommandButton1">
          <controlPr defaultSize="0" autoLine="0" r:id="rId7">
            <anchor moveWithCells="1">
              <from>
                <xdr:col>3</xdr:col>
                <xdr:colOff>387350</xdr:colOff>
                <xdr:row>0</xdr:row>
                <xdr:rowOff>609600</xdr:rowOff>
              </from>
              <to>
                <xdr:col>6</xdr:col>
                <xdr:colOff>63500</xdr:colOff>
                <xdr:row>2</xdr:row>
                <xdr:rowOff>114300</xdr:rowOff>
              </to>
            </anchor>
          </controlPr>
        </control>
      </mc:Choice>
      <mc:Fallback>
        <control shapeId="3074" r:id="rId6" name="CommandButton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0C9D-558C-4C6D-A693-D37725463306}">
  <sheetPr codeName="Feuil10">
    <pageSetUpPr fitToPage="1"/>
  </sheetPr>
  <dimension ref="B1:I44"/>
  <sheetViews>
    <sheetView showGridLines="0" topLeftCell="A4" workbookViewId="0">
      <selection activeCell="E23" sqref="E23"/>
    </sheetView>
  </sheetViews>
  <sheetFormatPr baseColWidth="10" defaultRowHeight="14"/>
  <cols>
    <col min="1" max="1" width="10.90625" style="31"/>
    <col min="2" max="2" width="24.7265625" style="31" customWidth="1"/>
    <col min="3" max="3" width="27.36328125" style="31" customWidth="1"/>
    <col min="4" max="4" width="12.36328125" style="31" customWidth="1"/>
    <col min="5" max="5" width="42.36328125" style="31" customWidth="1"/>
    <col min="6" max="6" width="20.81640625" style="31" customWidth="1"/>
    <col min="7" max="7" width="10.90625" style="31" customWidth="1"/>
    <col min="8" max="8" width="25.1796875" style="57" customWidth="1"/>
    <col min="9" max="9" width="18.453125" style="31" bestFit="1" customWidth="1"/>
    <col min="10" max="16384" width="10.90625" style="31"/>
  </cols>
  <sheetData>
    <row r="1" spans="2:9" ht="50.15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4.5" thickBot="1">
      <c r="B11" s="43" t="s">
        <v>161</v>
      </c>
      <c r="C11" s="46" t="s">
        <v>179</v>
      </c>
      <c r="D11" s="47"/>
      <c r="E11" s="33"/>
      <c r="F11" s="33"/>
      <c r="G11" s="33"/>
      <c r="H11" s="67" t="s">
        <v>166</v>
      </c>
      <c r="I11" s="67">
        <f>IFERROR(INDEX(Tableau46_3[Release Date],MATCH('DT Template'!C11,Tableau46_3[Ticket '#],0)),"")</f>
        <v>44188.811296296299</v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4.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4.5" thickBot="1">
      <c r="B15" s="65" t="s">
        <v>155</v>
      </c>
      <c r="C15" s="66" t="str">
        <f>IFERROR(INDEX(Tableau46_3[Client],MATCH('DT Template'!$C$11,Tableau46_3[Ticket '#],0)),"")</f>
        <v>Cust1</v>
      </c>
      <c r="D15" s="33"/>
      <c r="E15" s="33"/>
      <c r="F15" s="33"/>
      <c r="G15" s="33"/>
      <c r="H15" s="65" t="s">
        <v>155</v>
      </c>
      <c r="I15" s="66" t="str">
        <f>IFERROR(INDEX(Tableau2[Nom],MATCH($C$11,Tableau46_3[Ticket '#],0)),"")</f>
        <v>Cust1</v>
      </c>
    </row>
    <row r="16" spans="2:9" ht="14.5" thickBot="1">
      <c r="B16" s="65" t="s">
        <v>160</v>
      </c>
      <c r="C16" s="66">
        <f>IFERROR(INDEX(Tableau46_3[Well Ref.],MATCH('DT Template'!$C$11,Tableau46_3[Ticket '#],0)),"")</f>
        <v>3</v>
      </c>
      <c r="D16" s="33"/>
      <c r="E16" s="33"/>
      <c r="F16" s="33"/>
      <c r="G16" s="33"/>
      <c r="H16" s="65" t="s">
        <v>162</v>
      </c>
      <c r="I16" s="66" t="str">
        <f>IFERROR(INDEX(Tableau2[Adresse],MATCH($C$11,Tableau46_3[Ticket '#],0)),"")</f>
        <v>Ad1</v>
      </c>
    </row>
    <row r="17" spans="2:9" ht="14.5" thickBot="1">
      <c r="B17" s="65" t="s">
        <v>156</v>
      </c>
      <c r="C17" s="66">
        <f>IFERROR(INDEX(Tableau46_3[Rig Ref.],MATCH('DT Template'!$C$11,Tableau46_3[Ticket '#],0)),"")</f>
        <v>3</v>
      </c>
      <c r="D17" s="33"/>
      <c r="E17" s="33"/>
      <c r="F17" s="33"/>
      <c r="G17" s="33"/>
      <c r="H17" s="65" t="s">
        <v>128</v>
      </c>
      <c r="I17" s="66" t="str">
        <f>IFERROR(INDEX(Tableau2[Contact],MATCH($C$11,Tableau46_3[Ticket '#],0)),"")</f>
        <v>John</v>
      </c>
    </row>
    <row r="18" spans="2:9" ht="14.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IFERROR(INDEX(Tableau2[Téléphone],MATCH($C$11,Tableau46_3[Ticket '#],0)),"")</f>
        <v>+33 6 94 01 0207</v>
      </c>
    </row>
    <row r="19" spans="2:9" ht="14.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]],MATCH($C$11,Tableau46_3[Ticket '#],0)),"")</f>
        <v>et@gmail.com</v>
      </c>
    </row>
    <row r="20" spans="2:9" ht="14.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IFERROR(INDEX(Tableau2[Groupe],MATCH($C$11,Tableau46_3[Ticket '#],0)),"")</f>
        <v>Client Groupe</v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0" t="str" cm="1">
        <f t="array" ref="H22">IFERROR(INDEX(#REF!,SMALL(IF(#REF!='DT Template'!$C$11,ROW(#REF!)-5),ROW()-22)),"")</f>
        <v/>
      </c>
      <c r="I22" s="51"/>
    </row>
    <row r="23" spans="2:9">
      <c r="B23" s="34" t="str">
        <f>IF(C23&lt;&gt;"",ROW()-22,"")</f>
        <v/>
      </c>
      <c r="C23" s="34" t="str" cm="1">
        <f t="array" ref="C23">IFERROR(INDEX(Tableau46_3[Serial No.],SMALL(IF(Tableau46_3[Serial No.]='DT Template'!$C$11,ROW(Tableau46_3[Serial No.])-5),ROW()-22)),"")</f>
        <v/>
      </c>
      <c r="D23" s="34" t="str">
        <f t="array" ref="D23">IFERROR(INDEX(Tableau46_3[Quantité],SMALL(IF(Tableau46_3[Release Date]='DT Template'!$C$11,ROW(Tableau46_3[Quantité])-5),ROW()-22)),"")</f>
        <v/>
      </c>
      <c r="E23" s="34" t="str" cm="1">
        <f t="array" ref="E23">IFERROR(INDEX(Tableau46_3[Description],SMALL(IF(Tableau46_3[Description]='DT Template'!$C$11,ROW(Tableau46_3[Description])-5),ROW()-22)),"")</f>
        <v/>
      </c>
      <c r="F23" s="34" t="str" cm="1">
        <f t="array" ref="F23">IFERROR(INDEX(Tableau46_3[Quantité],SMALL(IF(Tableau46_3[Quantité]='DT Template'!$C$11,ROW(Tableau46_3[Quantité])-5),ROW()-22)),"")</f>
        <v/>
      </c>
      <c r="G23" s="34" t="str" cm="1">
        <f t="array" ref="G23">IFERROR(INDEX(Tableau46_3[Used],SMALL(IF(Tableau46_3[Used]='DT Template'!$C$11,ROW(Tableau46_3[Used])-5),ROW()-22)),"")</f>
        <v/>
      </c>
      <c r="H23" s="60" t="str" cm="1">
        <f t="array" ref="H23">IFERROR(INDEX(#REF!,SMALL(IF(#REF!='DT Template'!$C$11,ROW(#REF!)-5),ROW()-22)),"")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Template'!$C$11,ROW(#REF!)-5),ROW()-22)),"")</f>
        <v/>
      </c>
      <c r="D24" s="35"/>
      <c r="E24" s="35" t="str">
        <f t="array" ref="E24">IFERROR(INDEX(#REF!,SMALL(IF(#REF!='DT Template'!$C$11,ROW(#REF!)-5),ROW()-22)),"")</f>
        <v/>
      </c>
      <c r="F24" s="35" t="str" cm="1">
        <f t="array" ref="F24">IFERROR(INDEX(#REF!,SMALL(IF(#REF!='DT Template'!$C$11,ROW(#REF!)-5),ROW()-22)),"")</f>
        <v/>
      </c>
      <c r="G24" s="35"/>
      <c r="H24" s="60" t="str" cm="1">
        <f t="array" ref="H24">IFERROR(INDEX(#REF!,SMALL(IF(#REF!='DT Template'!$C$11,ROW(#REF!)-5),ROW()-22)),"")</f>
        <v/>
      </c>
      <c r="I24" s="36" t="str">
        <f t="shared" ref="I24:I39" si="1"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Template'!$C$11,ROW(#REF!)-5),ROW()-22)),"")</f>
        <v/>
      </c>
      <c r="D25" s="35"/>
      <c r="E25" s="35" t="str">
        <f t="array" ref="E25">IFERROR(INDEX(#REF!,SMALL(IF(#REF!='DT Template'!$C$11,ROW(#REF!)-5),ROW()-22)),"")</f>
        <v/>
      </c>
      <c r="F25" s="35" t="str" cm="1">
        <f t="array" ref="F25">IFERROR(INDEX(#REF!,SMALL(IF(#REF!='DT Template'!$C$11,ROW(#REF!)-5),ROW()-22)),"")</f>
        <v/>
      </c>
      <c r="G25" s="35"/>
      <c r="H25" s="60" t="str" cm="1">
        <f t="array" ref="H25">IFERROR(INDEX(#REF!,SMALL(IF(#REF!='DT Template'!$C$11,ROW(#REF!)-5),ROW()-22)),"")</f>
        <v/>
      </c>
      <c r="I25" s="36" t="str">
        <f t="shared" si="1"/>
        <v/>
      </c>
    </row>
    <row r="26" spans="2:9">
      <c r="B26" s="45" t="str">
        <f t="shared" si="0"/>
        <v/>
      </c>
      <c r="C26" s="35" t="str">
        <f t="array" ref="C26">IFERROR(INDEX(#REF!,SMALL(IF(#REF!='DT Template'!$C$11,ROW(#REF!)-5),ROW()-22)),"")</f>
        <v/>
      </c>
      <c r="D26" s="35"/>
      <c r="E26" s="35" t="str">
        <f t="array" ref="E26">IFERROR(INDEX(#REF!,SMALL(IF(#REF!='DT Template'!$C$11,ROW(#REF!)-5),ROW()-22)),"")</f>
        <v/>
      </c>
      <c r="F26" s="35" t="str" cm="1">
        <f t="array" ref="F26">IFERROR(INDEX(#REF!,SMALL(IF(#REF!='DT Template'!$C$11,ROW(#REF!)-5),ROW()-22)),"")</f>
        <v/>
      </c>
      <c r="G26" s="35"/>
      <c r="H26" s="60" t="str" cm="1">
        <f t="array" ref="H26">IFERROR(INDEX(#REF!,SMALL(IF(#REF!='DT Template'!$C$11,ROW(#REF!)-5),ROW()-22)),"")</f>
        <v/>
      </c>
      <c r="I26" s="36" t="str">
        <f t="shared" si="1"/>
        <v/>
      </c>
    </row>
    <row r="27" spans="2:9">
      <c r="B27" s="45" t="str">
        <f t="shared" si="0"/>
        <v/>
      </c>
      <c r="C27" s="35" t="str">
        <f t="array" ref="C27">IFERROR(INDEX(#REF!,SMALL(IF(#REF!='DT Template'!$C$11,ROW(#REF!)-5),ROW()-22)),"")</f>
        <v/>
      </c>
      <c r="D27" s="35"/>
      <c r="E27" s="35" t="str">
        <f t="array" ref="E27">IFERROR(INDEX(#REF!,SMALL(IF(#REF!='DT Template'!$C$11,ROW(#REF!)-5),ROW()-22)),"")</f>
        <v/>
      </c>
      <c r="F27" s="35" t="str" cm="1">
        <f t="array" ref="F27">IFERROR(INDEX(#REF!,SMALL(IF(#REF!='DT Template'!$C$11,ROW(#REF!)-5),ROW()-22)),"")</f>
        <v/>
      </c>
      <c r="G27" s="35"/>
      <c r="H27" s="60" t="str" cm="1">
        <f t="array" ref="H27">IFERROR(INDEX(#REF!,SMALL(IF(#REF!='DT Template'!$C$11,ROW(#REF!)-5),ROW()-22)),"")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Template'!$C$11,ROW(#REF!)-5),ROW()-22)),"")</f>
        <v/>
      </c>
      <c r="D28" s="35"/>
      <c r="E28" s="35" t="str">
        <f t="array" ref="E28">IFERROR(INDEX(#REF!,SMALL(IF(#REF!='DT Template'!$C$11,ROW(#REF!)-5),ROW()-22)),"")</f>
        <v/>
      </c>
      <c r="F28" s="35" t="str" cm="1">
        <f t="array" ref="F28">IFERROR(INDEX(#REF!,SMALL(IF(#REF!='DT Template'!$C$11,ROW(#REF!)-5),ROW()-22)),"")</f>
        <v/>
      </c>
      <c r="G28" s="35"/>
      <c r="H28" s="60" t="str" cm="1">
        <f t="array" ref="H28">IFERROR(INDEX(#REF!,SMALL(IF(#REF!='DT Template'!$C$11,ROW(#REF!)-5),ROW()-22)),"")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Template'!$C$11,ROW(#REF!)-5),ROW()-22)),"")</f>
        <v/>
      </c>
      <c r="D29" s="35"/>
      <c r="E29" s="35" t="str">
        <f t="array" ref="E29">IFERROR(INDEX(#REF!,SMALL(IF(#REF!='DT Template'!$C$11,ROW(#REF!)-5),ROW()-22)),"")</f>
        <v/>
      </c>
      <c r="F29" s="35" t="str" cm="1">
        <f t="array" ref="F29">IFERROR(INDEX(#REF!,SMALL(IF(#REF!='DT Template'!$C$11,ROW(#REF!)-5),ROW()-22)),"")</f>
        <v/>
      </c>
      <c r="G29" s="35"/>
      <c r="H29" s="60" t="str" cm="1">
        <f t="array" ref="H29">IFERROR(INDEX(#REF!,SMALL(IF(#REF!='DT Template'!$C$11,ROW(#REF!)-5),ROW()-22)),"")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Template'!$C$11,ROW(#REF!)-5),ROW()-22)),"")</f>
        <v/>
      </c>
      <c r="D30" s="35"/>
      <c r="E30" s="35" t="str">
        <f t="array" ref="E30">IFERROR(INDEX(#REF!,SMALL(IF(#REF!='DT Template'!$C$11,ROW(#REF!)-5),ROW()-22)),"")</f>
        <v/>
      </c>
      <c r="F30" s="35" t="str" cm="1">
        <f t="array" ref="F30">IFERROR(INDEX(#REF!,SMALL(IF(#REF!='DT Template'!$C$11,ROW(#REF!)-5),ROW()-22)),"")</f>
        <v/>
      </c>
      <c r="G30" s="35"/>
      <c r="H30" s="60" t="str" cm="1">
        <f t="array" ref="H30">IFERROR(INDEX(#REF!,SMALL(IF(#REF!='DT Template'!$C$11,ROW(#REF!)-5),ROW()-22)),"")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Template'!$C$11,ROW(#REF!)-5),ROW()-22)),"")</f>
        <v/>
      </c>
      <c r="D31" s="35"/>
      <c r="E31" s="35" t="str">
        <f t="array" ref="E31">IFERROR(INDEX(#REF!,SMALL(IF(#REF!='DT Template'!$C$11,ROW(#REF!)-5),ROW()-22)),"")</f>
        <v/>
      </c>
      <c r="F31" s="35" t="str" cm="1">
        <f t="array" ref="F31">IFERROR(INDEX(#REF!,SMALL(IF(#REF!='DT Template'!$C$11,ROW(#REF!)-5),ROW()-22)),"")</f>
        <v/>
      </c>
      <c r="G31" s="35"/>
      <c r="H31" s="60" t="str" cm="1">
        <f t="array" ref="H31">IFERROR(INDEX(#REF!,SMALL(IF(#REF!='DT Template'!$C$11,ROW(#REF!)-5),ROW()-22)),"")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Template'!$C$11,ROW(#REF!)-5),ROW()-22)),"")</f>
        <v/>
      </c>
      <c r="D32" s="35"/>
      <c r="E32" s="35" t="str">
        <f t="array" ref="E32">IFERROR(INDEX(#REF!,SMALL(IF(#REF!='DT Template'!$C$11,ROW(#REF!)-5),ROW()-22)),"")</f>
        <v/>
      </c>
      <c r="F32" s="35" t="str" cm="1">
        <f t="array" ref="F32">IFERROR(INDEX(#REF!,SMALL(IF(#REF!='DT Template'!$C$11,ROW(#REF!)-5),ROW()-22)),"")</f>
        <v/>
      </c>
      <c r="G32" s="35"/>
      <c r="H32" s="60" t="str" cm="1">
        <f t="array" ref="H32">IFERROR(INDEX(#REF!,SMALL(IF(#REF!='DT Template'!$C$11,ROW(#REF!)-5),ROW()-22)),"")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Template'!$C$11,ROW(#REF!)-5),ROW()-22)),"")</f>
        <v/>
      </c>
      <c r="D33" s="35"/>
      <c r="E33" s="35" t="str">
        <f t="array" ref="E33">IFERROR(INDEX(#REF!,SMALL(IF(#REF!='DT Template'!$C$11,ROW(#REF!)-5),ROW()-22)),"")</f>
        <v/>
      </c>
      <c r="F33" s="35" t="str" cm="1">
        <f t="array" ref="F33">IFERROR(INDEX(#REF!,SMALL(IF(#REF!='DT Template'!$C$11,ROW(#REF!)-5),ROW()-22)),"")</f>
        <v/>
      </c>
      <c r="G33" s="35"/>
      <c r="H33" s="60" t="str" cm="1">
        <f t="array" ref="H33">IFERROR(INDEX(#REF!,SMALL(IF(#REF!='DT Template'!$C$11,ROW(#REF!)-5),ROW()-22)),"")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Template'!$C$11,ROW(#REF!)-5),ROW()-22)),"")</f>
        <v/>
      </c>
      <c r="D34" s="35"/>
      <c r="E34" s="35" t="str">
        <f t="array" ref="E34">IFERROR(INDEX(#REF!,SMALL(IF(#REF!='DT Template'!$C$11,ROW(#REF!)-5),ROW()-22)),"")</f>
        <v/>
      </c>
      <c r="F34" s="35" t="str" cm="1">
        <f t="array" ref="F34">IFERROR(INDEX(#REF!,SMALL(IF(#REF!='DT Template'!$C$11,ROW(#REF!)-5),ROW()-22)),"")</f>
        <v/>
      </c>
      <c r="G34" s="35"/>
      <c r="H34" s="60" t="str" cm="1">
        <f t="array" ref="H34">IFERROR(INDEX(#REF!,SMALL(IF(#REF!='DT Template'!$C$11,ROW(#REF!)-5),ROW()-22)),"")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Template'!$C$11,ROW(#REF!)-5),ROW()-22)),"")</f>
        <v/>
      </c>
      <c r="D35" s="35"/>
      <c r="E35" s="35" t="str">
        <f t="array" ref="E35">IFERROR(INDEX(#REF!,SMALL(IF(#REF!='DT Template'!$C$11,ROW(#REF!)-5),ROW()-22)),"")</f>
        <v/>
      </c>
      <c r="F35" s="35" t="str" cm="1">
        <f t="array" ref="F35">IFERROR(INDEX(#REF!,SMALL(IF(#REF!='DT Template'!$C$11,ROW(#REF!)-5),ROW()-22)),"")</f>
        <v/>
      </c>
      <c r="G35" s="35"/>
      <c r="H35" s="60" t="str" cm="1">
        <f t="array" ref="H35">IFERROR(INDEX(#REF!,SMALL(IF(#REF!='DT Template'!$C$11,ROW(#REF!)-5),ROW()-22)),"")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Template'!$C$11,ROW(#REF!)-5),ROW()-22)),"")</f>
        <v/>
      </c>
      <c r="D36" s="35"/>
      <c r="E36" s="35" t="str">
        <f t="array" ref="E36">IFERROR(INDEX(#REF!,SMALL(IF(#REF!='DT Template'!$C$11,ROW(#REF!)-5),ROW()-22)),"")</f>
        <v/>
      </c>
      <c r="F36" s="35" t="str" cm="1">
        <f t="array" ref="F36">IFERROR(INDEX(#REF!,SMALL(IF(#REF!='DT Template'!$C$11,ROW(#REF!)-5),ROW()-22)),"")</f>
        <v/>
      </c>
      <c r="G36" s="35"/>
      <c r="H36" s="60" t="str" cm="1">
        <f t="array" ref="H36">IFERROR(INDEX(#REF!,SMALL(IF(#REF!='DT Template'!$C$11,ROW(#REF!)-5),ROW()-22)),"")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Template'!$C$11,ROW(#REF!)-5),ROW()-22)),"")</f>
        <v/>
      </c>
      <c r="D37" s="35"/>
      <c r="E37" s="35" t="str">
        <f t="array" ref="E37">IFERROR(INDEX(#REF!,SMALL(IF(#REF!='DT Template'!$C$11,ROW(#REF!)-5),ROW()-22)),"")</f>
        <v/>
      </c>
      <c r="F37" s="35" t="str" cm="1">
        <f t="array" ref="F37">IFERROR(INDEX(#REF!,SMALL(IF(#REF!='DT Template'!$C$11,ROW(#REF!)-5),ROW()-22)),"")</f>
        <v/>
      </c>
      <c r="G37" s="35"/>
      <c r="H37" s="60" t="str" cm="1">
        <f t="array" ref="H37">IFERROR(INDEX(#REF!,SMALL(IF(#REF!='DT Template'!$C$11,ROW(#REF!)-5),ROW()-22)),"")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Template'!$C$11,ROW(#REF!)-5),ROW()-22)),"")</f>
        <v/>
      </c>
      <c r="D38" s="35"/>
      <c r="E38" s="35" t="str">
        <f t="array" ref="E38">IFERROR(INDEX(#REF!,SMALL(IF(#REF!='DT Template'!$C$11,ROW(#REF!)-5),ROW()-22)),"")</f>
        <v/>
      </c>
      <c r="F38" s="35" t="str" cm="1">
        <f t="array" ref="F38">IFERROR(INDEX(#REF!,SMALL(IF(#REF!='DT Template'!$C$11,ROW(#REF!)-5),ROW()-22)),"")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Template'!$C$11,ROW(#REF!)-5),ROW()-22)),"")</f>
        <v/>
      </c>
      <c r="D39" s="35"/>
      <c r="E39" s="35" t="str">
        <f t="array" ref="E39">IFERROR(INDEX(#REF!,SMALL(IF(#REF!='DT Template'!$C$11,ROW(#REF!)-5),ROW()-22)),"")</f>
        <v/>
      </c>
      <c r="F39" s="35" t="str" cm="1">
        <f t="array" ref="F39">IFERROR(INDEX(#REF!,SMALL(IF(#REF!='DT Template'!$C$11,ROW(#REF!)-5),ROW()-22)),"")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57" priority="1">
      <formula>$B24&lt;&gt;""</formula>
    </cfRule>
  </conditionalFormatting>
  <conditionalFormatting sqref="G40:G43 I40:I43">
    <cfRule type="expression" dxfId="56" priority="31">
      <formula>$B41&lt;&gt;""</formula>
    </cfRule>
  </conditionalFormatting>
  <conditionalFormatting sqref="H22:H37">
    <cfRule type="expression" dxfId="55" priority="33">
      <formula>$B24&lt;&gt;""</formula>
    </cfRule>
  </conditionalFormatting>
  <conditionalFormatting sqref="H38:H41">
    <cfRule type="expression" dxfId="54" priority="35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30CE6-4F4B-4847-8B5B-41C2567CA0A5}">
  <sheetPr codeName="Feuil13">
    <pageSetUpPr fitToPage="1"/>
  </sheetPr>
  <dimension ref="B1:I44"/>
  <sheetViews>
    <sheetView showGridLines="0" topLeftCell="A4" workbookViewId="0">
      <selection activeCell="C12" sqref="C12"/>
    </sheetView>
  </sheetViews>
  <sheetFormatPr baseColWidth="10" defaultRowHeight="14"/>
  <cols>
    <col min="1" max="1" width="10.90625" style="31"/>
    <col min="2" max="2" width="24.7265625" style="31" customWidth="1"/>
    <col min="3" max="3" width="27.36328125" style="31" customWidth="1"/>
    <col min="4" max="4" width="12.36328125" style="31" customWidth="1"/>
    <col min="5" max="5" width="42.36328125" style="31" customWidth="1"/>
    <col min="6" max="6" width="20.81640625" style="31" customWidth="1"/>
    <col min="7" max="7" width="10.90625" style="31" customWidth="1"/>
    <col min="8" max="8" width="25.1796875" style="57" customWidth="1"/>
    <col min="9" max="9" width="18.453125" style="31" bestFit="1" customWidth="1"/>
    <col min="10" max="16384" width="10.90625" style="31"/>
  </cols>
  <sheetData>
    <row r="1" spans="2:9" ht="50.15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4.5" thickBot="1">
      <c r="B11" s="43" t="s">
        <v>161</v>
      </c>
      <c r="C11" s="46" t="s">
        <v>168</v>
      </c>
      <c r="D11" s="47"/>
      <c r="E11" s="33"/>
      <c r="F11" s="33"/>
      <c r="G11" s="33"/>
      <c r="H11" s="67" t="s">
        <v>167</v>
      </c>
      <c r="I11" s="67" t="str">
        <f>IFERROR(INDEX(Tableau46_3[Release Date],MATCH('DT in'!C11,Tableau46_3[Ticket '#],0)),"")</f>
        <v/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4.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4.5" thickBot="1">
      <c r="B15" s="65" t="s">
        <v>155</v>
      </c>
      <c r="C15" s="66" t="str">
        <f>IFERROR(INDEX(Tableau46_3[Client],MATCH('DT in'!$C$11,Tableau46_3[Ticket '#],0)),"")</f>
        <v/>
      </c>
      <c r="D15" s="33"/>
      <c r="E15" s="33"/>
      <c r="F15" s="33"/>
      <c r="G15" s="33"/>
      <c r="H15" s="65" t="s">
        <v>155</v>
      </c>
      <c r="I15" s="66" t="str">
        <f>IFERROR(INDEX(Tableau2[Nom],MATCH($C$11,Tableau46_3[Ticket '#],0)),"")</f>
        <v/>
      </c>
    </row>
    <row r="16" spans="2:9" ht="14.5" thickBot="1">
      <c r="B16" s="65" t="s">
        <v>160</v>
      </c>
      <c r="C16" s="66" t="str">
        <f>IFERROR(INDEX(Tableau46_3[Well Ref.],MATCH('DT in'!$C$11,Tableau46_3[Ticket '#],0)),"")</f>
        <v/>
      </c>
      <c r="D16" s="33"/>
      <c r="E16" s="33"/>
      <c r="F16" s="33"/>
      <c r="G16" s="33"/>
      <c r="H16" s="65" t="s">
        <v>162</v>
      </c>
      <c r="I16" s="66" t="str">
        <f>IFERROR(INDEX(Tableau2[Adresse],MATCH($C$11,Tableau46_3[Ticket '#],0)),"")</f>
        <v/>
      </c>
    </row>
    <row r="17" spans="2:9" ht="14.5" thickBot="1">
      <c r="B17" s="65" t="s">
        <v>156</v>
      </c>
      <c r="C17" s="66" t="str">
        <f>IFERROR(INDEX(Tableau46_3[Rig Ref.],MATCH('DT in'!$C$11,Tableau46_3[Ticket '#],0)),"")</f>
        <v/>
      </c>
      <c r="D17" s="33"/>
      <c r="E17" s="33"/>
      <c r="F17" s="33"/>
      <c r="G17" s="33"/>
      <c r="H17" s="65" t="s">
        <v>128</v>
      </c>
      <c r="I17" s="66" t="str">
        <f>IFERROR(INDEX(Tableau2[Contact],MATCH($C$11,Tableau46_3[Ticket '#],0)),"")</f>
        <v/>
      </c>
    </row>
    <row r="18" spans="2:9" ht="14.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IFERROR(INDEX(Tableau2[Téléphone],MATCH($C$11,Tableau46_3[Ticket '#],0)),"")</f>
        <v/>
      </c>
    </row>
    <row r="19" spans="2:9" ht="14.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]],MATCH($C$11,Tableau46_3[Ticket '#],0)),"")</f>
        <v/>
      </c>
    </row>
    <row r="20" spans="2:9" ht="14.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IFERROR(INDEX(Tableau2[Groupe],MATCH($C$11,Tableau46_3[Ticket '#],0)),"")</f>
        <v/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8" t="s">
        <v>149</v>
      </c>
      <c r="I22" s="51"/>
    </row>
    <row r="23" spans="2:9">
      <c r="B23" s="34" t="str">
        <f>IF(C23&lt;&gt;"",ROW()-22,"")</f>
        <v/>
      </c>
      <c r="C23" s="34" t="str" cm="1">
        <f t="array" ref="C23">IFERROR(INDEX(Tableau46_3[Serial No.],SMALL(IF(Tableau46_3[Serial No.]='DT in'!$C$11,ROW(Tableau46_3[Serial No.])-5),ROW()-22)),"")</f>
        <v/>
      </c>
      <c r="D23" s="34" t="str">
        <f t="array" ref="D23">IFERROR(INDEX(Tableau46_3[Quantité],SMALL(IF(Tableau46_3[Release Date]='DT in'!$C$11,ROW(Tableau46_3[Quantité])-5),ROW()-22)),"")</f>
        <v/>
      </c>
      <c r="E23" s="34" t="str" cm="1">
        <f t="array" ref="E23">IFERROR(INDEX(Tableau46_3[Description],SMALL(IF(Tableau46_3[Description]='DT in'!$C$11,ROW(Tableau46_3[Description])-5),ROW()-22)),"")</f>
        <v/>
      </c>
      <c r="F23" s="34" t="str" cm="1">
        <f t="array" ref="F23">IFERROR(INDEX(Tableau46_3[Quantité],SMALL(IF(Tableau46_3[Quantité]='DT in'!$C$11,ROW(Tableau46_3[Quantité])-5),ROW()-22)),"")</f>
        <v/>
      </c>
      <c r="G23" s="34" t="str" cm="1">
        <f t="array" ref="G23">IFERROR(INDEX(Tableau46_3[Used],SMALL(IF(Tableau46_3[Used]='DT in'!$C$11,ROW(Tableau46_3[Used])-5),ROW()-22)),"")</f>
        <v/>
      </c>
      <c r="H23" s="59" t="str" cm="1">
        <f t="array" ref="H23">IFERROR(INDEX(Tableau46_3[Release Date],SMALL(IF(Tableau46_3[Ticket '#]='DT in'!$C$11,ROW(Tableau46_3[Ticket '#])-5),ROW()-22)),"")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in'!$C$11,ROW(#REF!)-5),ROW()-22)),"")</f>
        <v/>
      </c>
      <c r="D24" s="35"/>
      <c r="E24" s="35" t="str">
        <f t="array" ref="E24">IFERROR(INDEX(#REF!,SMALL(IF(#REF!='DT in'!$C$11,ROW(#REF!)-5),ROW()-22)),"")</f>
        <v/>
      </c>
      <c r="F24" s="35" t="str" cm="1">
        <f t="array" ref="F24">IFERROR(INDEX(#REF!,SMALL(IF(#REF!='DT in'!$C$11,ROW(#REF!)-5),ROW()-22)),"")</f>
        <v/>
      </c>
      <c r="G24" s="35"/>
      <c r="H24" s="60" t="str" cm="1">
        <f t="array" ref="H24">IFERROR(INDEX(#REF!,SMALL(IF(#REF!='DT in'!$C$11,ROW(#REF!)-5),ROW()-22)),"")</f>
        <v/>
      </c>
      <c r="I24" s="36" t="str">
        <f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in'!$C$11,ROW(#REF!)-5),ROW()-22)),"")</f>
        <v/>
      </c>
      <c r="D25" s="35"/>
      <c r="E25" s="35" t="str">
        <f t="array" ref="E25">IFERROR(INDEX(#REF!,SMALL(IF(#REF!='DT in'!$C$11,ROW(#REF!)-5),ROW()-22)),"")</f>
        <v/>
      </c>
      <c r="F25" s="35"/>
      <c r="G25" s="35"/>
      <c r="H25" s="60" t="str" cm="1">
        <f t="array" ref="H25">IFERROR(INDEX(#REF!,SMALL(IF(#REF!='DT in'!$C$11,ROW(#REF!)-5),ROW()-22)),"")</f>
        <v/>
      </c>
      <c r="I25" s="36"/>
    </row>
    <row r="26" spans="2:9">
      <c r="B26" s="45" t="str">
        <f t="shared" si="0"/>
        <v/>
      </c>
      <c r="C26" s="35" t="str">
        <f t="array" ref="C26">IFERROR(INDEX(#REF!,SMALL(IF(#REF!='DT in'!$C$11,ROW(#REF!)-5),ROW()-22)),"")</f>
        <v/>
      </c>
      <c r="D26" s="35"/>
      <c r="E26" s="35" t="str">
        <f t="array" ref="E26">IFERROR(INDEX(#REF!,SMALL(IF(#REF!='DT in'!$C$11,ROW(#REF!)-5),ROW()-22)),"")</f>
        <v/>
      </c>
      <c r="F26" s="35" t="str" cm="1">
        <f t="array" ref="F26">IFERROR(INDEX(#REF!,SMALL(IF(#REF!='DT in'!$C$11,ROW(#REF!)-5),ROW()-22)),"")</f>
        <v/>
      </c>
      <c r="G26" s="35"/>
      <c r="H26" s="60" t="str" cm="1">
        <f t="array" ref="H26">IFERROR(INDEX(#REF!,SMALL(IF(#REF!='DT in'!$C$11,ROW(#REF!)-5),ROW()-22)),"")</f>
        <v/>
      </c>
      <c r="I26" s="36" t="str">
        <f t="shared" ref="I26:I39" si="1">IFERROR(F26*H24,"")</f>
        <v/>
      </c>
    </row>
    <row r="27" spans="2:9">
      <c r="B27" s="45" t="str">
        <f t="shared" si="0"/>
        <v/>
      </c>
      <c r="C27" s="35" t="str">
        <f t="array" ref="C27">IFERROR(INDEX(#REF!,SMALL(IF(#REF!='DT in'!$C$11,ROW(#REF!)-5),ROW()-22)),"")</f>
        <v/>
      </c>
      <c r="D27" s="35"/>
      <c r="E27" s="35" t="str">
        <f t="array" ref="E27">IFERROR(INDEX(#REF!,SMALL(IF(#REF!='DT in'!$C$11,ROW(#REF!)-5),ROW()-22)),"")</f>
        <v/>
      </c>
      <c r="F27" s="35" t="str" cm="1">
        <f t="array" ref="F27">IFERROR(INDEX(#REF!,SMALL(IF(#REF!='DT in'!$C$11,ROW(#REF!)-5),ROW()-22)),"")</f>
        <v/>
      </c>
      <c r="G27" s="35"/>
      <c r="H27" s="60" t="str" cm="1">
        <f t="array" ref="H27">IFERROR(INDEX(#REF!,SMALL(IF(#REF!='DT in'!$C$11,ROW(#REF!)-5),ROW()-22)),"")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in'!$C$11,ROW(#REF!)-5),ROW()-22)),"")</f>
        <v/>
      </c>
      <c r="D28" s="35"/>
      <c r="E28" s="35" t="str">
        <f t="array" ref="E28">IFERROR(INDEX(#REF!,SMALL(IF(#REF!='DT in'!$C$11,ROW(#REF!)-5),ROW()-22)),"")</f>
        <v/>
      </c>
      <c r="F28" s="35" t="str" cm="1">
        <f t="array" ref="F28">IFERROR(INDEX(#REF!,SMALL(IF(#REF!='DT in'!$C$11,ROW(#REF!)-5),ROW()-22)),"")</f>
        <v/>
      </c>
      <c r="G28" s="35"/>
      <c r="H28" s="60" t="str" cm="1">
        <f t="array" ref="H28">IFERROR(INDEX(#REF!,SMALL(IF(#REF!='DT in'!$C$11,ROW(#REF!)-5),ROW()-22)),"")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in'!$C$11,ROW(#REF!)-5),ROW()-22)),"")</f>
        <v/>
      </c>
      <c r="D29" s="35"/>
      <c r="E29" s="35" t="str">
        <f t="array" ref="E29">IFERROR(INDEX(#REF!,SMALL(IF(#REF!='DT in'!$C$11,ROW(#REF!)-5),ROW()-22)),"")</f>
        <v/>
      </c>
      <c r="F29" s="35" t="str" cm="1">
        <f t="array" ref="F29">IFERROR(INDEX(#REF!,SMALL(IF(#REF!='DT in'!$C$11,ROW(#REF!)-5),ROW()-22)),"")</f>
        <v/>
      </c>
      <c r="G29" s="35"/>
      <c r="H29" s="60" t="str" cm="1">
        <f t="array" ref="H29">IFERROR(INDEX(#REF!,SMALL(IF(#REF!='DT in'!$C$11,ROW(#REF!)-5),ROW()-22)),"")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in'!$C$11,ROW(#REF!)-5),ROW()-22)),"")</f>
        <v/>
      </c>
      <c r="D30" s="35"/>
      <c r="E30" s="35" t="str">
        <f t="array" ref="E30">IFERROR(INDEX(#REF!,SMALL(IF(#REF!='DT in'!$C$11,ROW(#REF!)-5),ROW()-22)),"")</f>
        <v/>
      </c>
      <c r="F30" s="35" t="str" cm="1">
        <f t="array" ref="F30">IFERROR(INDEX(#REF!,SMALL(IF(#REF!='DT in'!$C$11,ROW(#REF!)-5),ROW()-22)),"")</f>
        <v/>
      </c>
      <c r="G30" s="35"/>
      <c r="H30" s="60" t="str" cm="1">
        <f t="array" ref="H30">IFERROR(INDEX(#REF!,SMALL(IF(#REF!='DT in'!$C$11,ROW(#REF!)-5),ROW()-22)),"")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in'!$C$11,ROW(#REF!)-5),ROW()-22)),"")</f>
        <v/>
      </c>
      <c r="D31" s="35"/>
      <c r="E31" s="35" t="str">
        <f t="array" ref="E31">IFERROR(INDEX(#REF!,SMALL(IF(#REF!='DT in'!$C$11,ROW(#REF!)-5),ROW()-22)),"")</f>
        <v/>
      </c>
      <c r="F31" s="35" t="str" cm="1">
        <f t="array" ref="F31">IFERROR(INDEX(#REF!,SMALL(IF(#REF!='DT in'!$C$11,ROW(#REF!)-5),ROW()-22)),"")</f>
        <v/>
      </c>
      <c r="G31" s="35"/>
      <c r="H31" s="60" t="str" cm="1">
        <f t="array" ref="H31">IFERROR(INDEX(#REF!,SMALL(IF(#REF!='DT in'!$C$11,ROW(#REF!)-5),ROW()-22)),"")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in'!$C$11,ROW(#REF!)-5),ROW()-22)),"")</f>
        <v/>
      </c>
      <c r="D32" s="35"/>
      <c r="E32" s="35" t="str">
        <f t="array" ref="E32">IFERROR(INDEX(#REF!,SMALL(IF(#REF!='DT in'!$C$11,ROW(#REF!)-5),ROW()-22)),"")</f>
        <v/>
      </c>
      <c r="F32" s="35" t="str" cm="1">
        <f t="array" ref="F32">IFERROR(INDEX(#REF!,SMALL(IF(#REF!='DT in'!$C$11,ROW(#REF!)-5),ROW()-22)),"")</f>
        <v/>
      </c>
      <c r="G32" s="35"/>
      <c r="H32" s="60" t="str" cm="1">
        <f t="array" ref="H32">IFERROR(INDEX(#REF!,SMALL(IF(#REF!='DT in'!$C$11,ROW(#REF!)-5),ROW()-22)),"")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in'!$C$11,ROW(#REF!)-5),ROW()-22)),"")</f>
        <v/>
      </c>
      <c r="D33" s="35"/>
      <c r="E33" s="35" t="str">
        <f t="array" ref="E33">IFERROR(INDEX(#REF!,SMALL(IF(#REF!='DT in'!$C$11,ROW(#REF!)-5),ROW()-22)),"")</f>
        <v/>
      </c>
      <c r="F33" s="35" t="str" cm="1">
        <f t="array" ref="F33">IFERROR(INDEX(#REF!,SMALL(IF(#REF!='DT in'!$C$11,ROW(#REF!)-5),ROW()-22)),"")</f>
        <v/>
      </c>
      <c r="G33" s="35"/>
      <c r="H33" s="60" t="str" cm="1">
        <f t="array" ref="H33">IFERROR(INDEX(#REF!,SMALL(IF(#REF!='DT in'!$C$11,ROW(#REF!)-5),ROW()-22)),"")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in'!$C$11,ROW(#REF!)-5),ROW()-22)),"")</f>
        <v/>
      </c>
      <c r="D34" s="35"/>
      <c r="E34" s="35" t="str">
        <f t="array" ref="E34">IFERROR(INDEX(#REF!,SMALL(IF(#REF!='DT in'!$C$11,ROW(#REF!)-5),ROW()-22)),"")</f>
        <v/>
      </c>
      <c r="F34" s="35" t="str" cm="1">
        <f t="array" ref="F34">IFERROR(INDEX(#REF!,SMALL(IF(#REF!='DT in'!$C$11,ROW(#REF!)-5),ROW()-22)),"")</f>
        <v/>
      </c>
      <c r="G34" s="35"/>
      <c r="H34" s="60" t="str" cm="1">
        <f t="array" ref="H34">IFERROR(INDEX(#REF!,SMALL(IF(#REF!='DT in'!$C$11,ROW(#REF!)-5),ROW()-22)),"")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in'!$C$11,ROW(#REF!)-5),ROW()-22)),"")</f>
        <v/>
      </c>
      <c r="D35" s="35"/>
      <c r="E35" s="35" t="str">
        <f t="array" ref="E35">IFERROR(INDEX(#REF!,SMALL(IF(#REF!='DT in'!$C$11,ROW(#REF!)-5),ROW()-22)),"")</f>
        <v/>
      </c>
      <c r="F35" s="35" t="str" cm="1">
        <f t="array" ref="F35">IFERROR(INDEX(#REF!,SMALL(IF(#REF!='DT in'!$C$11,ROW(#REF!)-5),ROW()-22)),"")</f>
        <v/>
      </c>
      <c r="G35" s="35"/>
      <c r="H35" s="60" t="str" cm="1">
        <f t="array" ref="H35">IFERROR(INDEX(#REF!,SMALL(IF(#REF!='DT in'!$C$11,ROW(#REF!)-5),ROW()-22)),"")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in'!$C$11,ROW(#REF!)-5),ROW()-22)),"")</f>
        <v/>
      </c>
      <c r="D36" s="35"/>
      <c r="E36" s="35" t="str">
        <f t="array" ref="E36">IFERROR(INDEX(#REF!,SMALL(IF(#REF!='DT in'!$C$11,ROW(#REF!)-5),ROW()-22)),"")</f>
        <v/>
      </c>
      <c r="F36" s="35" t="str" cm="1">
        <f t="array" ref="F36">IFERROR(INDEX(#REF!,SMALL(IF(#REF!='DT in'!$C$11,ROW(#REF!)-5),ROW()-22)),"")</f>
        <v/>
      </c>
      <c r="G36" s="35"/>
      <c r="H36" s="60" t="str" cm="1">
        <f t="array" ref="H36">IFERROR(INDEX(#REF!,SMALL(IF(#REF!='DT in'!$C$11,ROW(#REF!)-5),ROW()-22)),"")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in'!$C$11,ROW(#REF!)-5),ROW()-22)),"")</f>
        <v/>
      </c>
      <c r="D37" s="35"/>
      <c r="E37" s="35" t="str">
        <f t="array" ref="E37">IFERROR(INDEX(#REF!,SMALL(IF(#REF!='DT in'!$C$11,ROW(#REF!)-5),ROW()-22)),"")</f>
        <v/>
      </c>
      <c r="F37" s="35" t="str" cm="1">
        <f t="array" ref="F37">IFERROR(INDEX(#REF!,SMALL(IF(#REF!='DT in'!$C$11,ROW(#REF!)-5),ROW()-22)),"")</f>
        <v/>
      </c>
      <c r="G37" s="35"/>
      <c r="H37" s="60" t="str" cm="1">
        <f t="array" ref="H37">IFERROR(INDEX(#REF!,SMALL(IF(#REF!='DT in'!$C$11,ROW(#REF!)-5),ROW()-22)),"")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in'!$C$11,ROW(#REF!)-5),ROW()-22)),"")</f>
        <v/>
      </c>
      <c r="D38" s="35"/>
      <c r="E38" s="35" t="str">
        <f t="array" ref="E38">IFERROR(INDEX(#REF!,SMALL(IF(#REF!='DT in'!$C$11,ROW(#REF!)-5),ROW()-22)),"")</f>
        <v/>
      </c>
      <c r="F38" s="35" t="str" cm="1">
        <f t="array" ref="F38">IFERROR(INDEX(#REF!,SMALL(IF(#REF!='DT in'!$C$11,ROW(#REF!)-5),ROW()-22)),"")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in'!$C$11,ROW(#REF!)-5),ROW()-22)),"")</f>
        <v/>
      </c>
      <c r="D39" s="35"/>
      <c r="E39" s="35" t="str">
        <f t="array" ref="E39">IFERROR(INDEX(#REF!,SMALL(IF(#REF!='DT in'!$C$11,ROW(#REF!)-5),ROW()-22)),"")</f>
        <v/>
      </c>
      <c r="F39" s="35" t="str" cm="1">
        <f t="array" ref="F39">IFERROR(INDEX(#REF!,SMALL(IF(#REF!='DT in'!$C$11,ROW(#REF!)-5),ROW()-22)),"")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45" priority="1">
      <formula>$B24&lt;&gt;""</formula>
    </cfRule>
  </conditionalFormatting>
  <conditionalFormatting sqref="G40:G43 I40:I43">
    <cfRule type="expression" dxfId="44" priority="2">
      <formula>$B41&lt;&gt;""</formula>
    </cfRule>
  </conditionalFormatting>
  <conditionalFormatting sqref="H22 H24:H37">
    <cfRule type="expression" dxfId="43" priority="3">
      <formula>$B24&lt;&gt;""</formula>
    </cfRule>
  </conditionalFormatting>
  <conditionalFormatting sqref="H38:H41">
    <cfRule type="expression" dxfId="42" priority="4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B3CA-ABDB-4A73-AAED-3BE2D66166B6}">
  <sheetPr codeName="Feuil6"/>
  <dimension ref="A1:I28"/>
  <sheetViews>
    <sheetView showGridLines="0" workbookViewId="0">
      <selection activeCell="I7" sqref="I7"/>
    </sheetView>
  </sheetViews>
  <sheetFormatPr baseColWidth="10" defaultRowHeight="14.5"/>
  <cols>
    <col min="7" max="7" width="11.54296875" customWidth="1"/>
    <col min="8" max="8" width="17.453125" customWidth="1"/>
    <col min="9" max="9" width="17.54296875" customWidth="1"/>
  </cols>
  <sheetData>
    <row r="1" spans="1:9" ht="37" customHeight="1"/>
    <row r="5" spans="1:9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128</v>
      </c>
      <c r="G5" t="s">
        <v>5</v>
      </c>
      <c r="H5" t="s">
        <v>6</v>
      </c>
      <c r="I5" t="s">
        <v>7</v>
      </c>
    </row>
    <row r="6" spans="1:9">
      <c r="A6" t="s">
        <v>169</v>
      </c>
      <c r="B6" t="s">
        <v>170</v>
      </c>
      <c r="C6">
        <v>45879</v>
      </c>
      <c r="D6" t="s">
        <v>171</v>
      </c>
      <c r="E6" t="s">
        <v>10</v>
      </c>
      <c r="F6" t="s">
        <v>172</v>
      </c>
      <c r="G6" s="30" t="s">
        <v>173</v>
      </c>
      <c r="H6" s="1" t="s">
        <v>174</v>
      </c>
      <c r="I6" t="s">
        <v>175</v>
      </c>
    </row>
    <row r="7" spans="1:9">
      <c r="H7" s="1"/>
    </row>
    <row r="8" spans="1:9">
      <c r="H8" s="1"/>
    </row>
    <row r="9" spans="1:9">
      <c r="H9" s="1"/>
    </row>
    <row r="10" spans="1:9">
      <c r="H10" s="1"/>
    </row>
    <row r="11" spans="1:9">
      <c r="H11" s="1"/>
    </row>
    <row r="12" spans="1:9">
      <c r="H12" s="1"/>
    </row>
    <row r="13" spans="1:9">
      <c r="H13" s="1"/>
    </row>
    <row r="14" spans="1:9">
      <c r="H14" s="1"/>
    </row>
    <row r="15" spans="1:9">
      <c r="H15" s="1"/>
    </row>
    <row r="16" spans="1:9">
      <c r="H16" s="1"/>
    </row>
    <row r="17" spans="8:8">
      <c r="H17" s="1"/>
    </row>
    <row r="18" spans="8:8">
      <c r="H18" s="1"/>
    </row>
    <row r="19" spans="8:8">
      <c r="H19" s="1"/>
    </row>
    <row r="20" spans="8:8">
      <c r="H20" s="1"/>
    </row>
    <row r="21" spans="8:8">
      <c r="H21" s="1"/>
    </row>
    <row r="22" spans="8:8">
      <c r="H22" s="1"/>
    </row>
    <row r="23" spans="8:8">
      <c r="H23" s="1"/>
    </row>
    <row r="24" spans="8:8">
      <c r="H24" s="1"/>
    </row>
    <row r="25" spans="8:8">
      <c r="H25" s="1"/>
    </row>
    <row r="26" spans="8:8">
      <c r="H26" s="1"/>
    </row>
    <row r="27" spans="8:8">
      <c r="H27" s="1"/>
    </row>
    <row r="28" spans="8:8">
      <c r="H28" s="1"/>
    </row>
  </sheetData>
  <phoneticPr fontId="3" type="noConversion"/>
  <hyperlinks>
    <hyperlink ref="H6" r:id="rId1" xr:uid="{9870E5CF-E808-4EC3-B4CF-E2683EEFF3F3}"/>
  </hyperlinks>
  <pageMargins left="0.7" right="0.7" top="0.75" bottom="0.75" header="0.3" footer="0.3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817C2-B6E3-4E9F-B0CE-B42C203C3171}">
  <sheetPr codeName="Feuil7"/>
  <dimension ref="A1:I47"/>
  <sheetViews>
    <sheetView showGridLines="0" topLeftCell="A17" workbookViewId="0">
      <selection activeCell="B6" sqref="B6"/>
    </sheetView>
  </sheetViews>
  <sheetFormatPr baseColWidth="10" defaultRowHeight="14.5"/>
  <cols>
    <col min="1" max="1" width="7.08984375" bestFit="1" customWidth="1"/>
    <col min="2" max="2" width="9.7265625" bestFit="1" customWidth="1"/>
    <col min="3" max="3" width="5.26953125" bestFit="1" customWidth="1"/>
    <col min="4" max="4" width="6.6328125" bestFit="1" customWidth="1"/>
    <col min="5" max="5" width="6.90625" bestFit="1" customWidth="1"/>
    <col min="6" max="6" width="9.6328125" bestFit="1" customWidth="1"/>
    <col min="7" max="7" width="15.6328125" bestFit="1" customWidth="1"/>
    <col min="8" max="8" width="12.81640625" bestFit="1" customWidth="1"/>
    <col min="9" max="9" width="17.90625" bestFit="1" customWidth="1"/>
  </cols>
  <sheetData>
    <row r="1" spans="1:9" ht="50.15" customHeight="1"/>
    <row r="5" spans="1:9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128</v>
      </c>
      <c r="G5" s="4" t="s">
        <v>5</v>
      </c>
      <c r="H5" s="4" t="s">
        <v>6</v>
      </c>
      <c r="I5" s="4" t="s">
        <v>7</v>
      </c>
    </row>
    <row r="6" spans="1:9">
      <c r="A6" s="2" t="s">
        <v>34</v>
      </c>
      <c r="B6" s="2" t="s">
        <v>8</v>
      </c>
      <c r="C6" s="2">
        <v>1000</v>
      </c>
      <c r="D6" s="2" t="s">
        <v>9</v>
      </c>
      <c r="E6" s="2" t="s">
        <v>10</v>
      </c>
      <c r="F6" s="2" t="s">
        <v>159</v>
      </c>
      <c r="G6" s="30" t="s">
        <v>176</v>
      </c>
      <c r="H6" s="3" t="s">
        <v>11</v>
      </c>
      <c r="I6" s="2" t="s">
        <v>177</v>
      </c>
    </row>
    <row r="7" spans="1:9">
      <c r="A7" s="2" t="s">
        <v>35</v>
      </c>
      <c r="B7" s="2" t="s">
        <v>12</v>
      </c>
      <c r="C7" s="2">
        <v>1001</v>
      </c>
      <c r="D7" s="2" t="s">
        <v>9</v>
      </c>
      <c r="E7" s="2" t="s">
        <v>10</v>
      </c>
      <c r="F7" s="2"/>
      <c r="G7" s="2">
        <v>1</v>
      </c>
      <c r="H7" s="3" t="s">
        <v>11</v>
      </c>
      <c r="I7" s="2" t="str">
        <f t="shared" ref="I7:I47" si="0">CONCATENATE(LEFT(E7,2),"-",C7,", ",D7)</f>
        <v>Fr-1001, Paris</v>
      </c>
    </row>
    <row r="8" spans="1:9">
      <c r="A8" s="2" t="s">
        <v>36</v>
      </c>
      <c r="B8" s="2" t="s">
        <v>13</v>
      </c>
      <c r="C8" s="2">
        <v>1002</v>
      </c>
      <c r="D8" s="2" t="s">
        <v>9</v>
      </c>
      <c r="E8" s="2" t="s">
        <v>10</v>
      </c>
      <c r="F8" s="2"/>
      <c r="G8" s="2">
        <v>2</v>
      </c>
      <c r="H8" s="3" t="s">
        <v>11</v>
      </c>
      <c r="I8" s="2" t="str">
        <f t="shared" si="0"/>
        <v>Fr-1002, Paris</v>
      </c>
    </row>
    <row r="9" spans="1:9">
      <c r="A9" s="2" t="s">
        <v>37</v>
      </c>
      <c r="B9" s="2" t="s">
        <v>14</v>
      </c>
      <c r="C9" s="2">
        <v>1003</v>
      </c>
      <c r="D9" s="2" t="s">
        <v>9</v>
      </c>
      <c r="E9" s="2" t="s">
        <v>10</v>
      </c>
      <c r="F9" s="2"/>
      <c r="G9" s="2">
        <v>3</v>
      </c>
      <c r="H9" s="3" t="s">
        <v>11</v>
      </c>
      <c r="I9" s="2" t="str">
        <f t="shared" si="0"/>
        <v>Fr-1003, Paris</v>
      </c>
    </row>
    <row r="10" spans="1:9">
      <c r="A10" s="2" t="s">
        <v>38</v>
      </c>
      <c r="B10" s="2" t="s">
        <v>15</v>
      </c>
      <c r="C10" s="2">
        <v>1004</v>
      </c>
      <c r="D10" s="2" t="s">
        <v>9</v>
      </c>
      <c r="E10" s="2" t="s">
        <v>10</v>
      </c>
      <c r="F10" s="2"/>
      <c r="G10" s="2">
        <v>4</v>
      </c>
      <c r="H10" s="3" t="s">
        <v>11</v>
      </c>
      <c r="I10" s="2" t="str">
        <f t="shared" si="0"/>
        <v>Fr-1004, Paris</v>
      </c>
    </row>
    <row r="11" spans="1:9">
      <c r="A11" s="2" t="s">
        <v>39</v>
      </c>
      <c r="B11" s="2" t="s">
        <v>16</v>
      </c>
      <c r="C11" s="2">
        <v>1005</v>
      </c>
      <c r="D11" s="2" t="s">
        <v>9</v>
      </c>
      <c r="E11" s="2" t="s">
        <v>10</v>
      </c>
      <c r="F11" s="2"/>
      <c r="G11" s="2">
        <v>5</v>
      </c>
      <c r="H11" s="3" t="s">
        <v>11</v>
      </c>
      <c r="I11" s="2" t="str">
        <f t="shared" si="0"/>
        <v>Fr-1005, Paris</v>
      </c>
    </row>
    <row r="12" spans="1:9">
      <c r="A12" s="2" t="s">
        <v>40</v>
      </c>
      <c r="B12" s="2" t="s">
        <v>17</v>
      </c>
      <c r="C12" s="2">
        <v>1006</v>
      </c>
      <c r="D12" s="2" t="s">
        <v>9</v>
      </c>
      <c r="E12" s="2" t="s">
        <v>10</v>
      </c>
      <c r="F12" s="2"/>
      <c r="G12" s="2">
        <v>6</v>
      </c>
      <c r="H12" s="3" t="s">
        <v>11</v>
      </c>
      <c r="I12" s="2" t="str">
        <f t="shared" si="0"/>
        <v>Fr-1006, Paris</v>
      </c>
    </row>
    <row r="13" spans="1:9">
      <c r="A13" s="2" t="s">
        <v>41</v>
      </c>
      <c r="B13" s="2" t="s">
        <v>18</v>
      </c>
      <c r="C13" s="2">
        <v>1007</v>
      </c>
      <c r="D13" s="2" t="s">
        <v>9</v>
      </c>
      <c r="E13" s="2" t="s">
        <v>10</v>
      </c>
      <c r="F13" s="2"/>
      <c r="G13" s="2">
        <v>7</v>
      </c>
      <c r="H13" s="3" t="s">
        <v>11</v>
      </c>
      <c r="I13" s="2" t="str">
        <f t="shared" si="0"/>
        <v>Fr-1007, Paris</v>
      </c>
    </row>
    <row r="14" spans="1:9">
      <c r="A14" s="2" t="s">
        <v>42</v>
      </c>
      <c r="B14" s="2" t="s">
        <v>19</v>
      </c>
      <c r="C14" s="2">
        <v>1008</v>
      </c>
      <c r="D14" s="2" t="s">
        <v>9</v>
      </c>
      <c r="E14" s="2" t="s">
        <v>10</v>
      </c>
      <c r="F14" s="2"/>
      <c r="G14" s="2">
        <v>8</v>
      </c>
      <c r="H14" s="3" t="s">
        <v>11</v>
      </c>
      <c r="I14" s="2" t="str">
        <f t="shared" si="0"/>
        <v>Fr-1008, Paris</v>
      </c>
    </row>
    <row r="15" spans="1:9">
      <c r="A15" s="2" t="s">
        <v>43</v>
      </c>
      <c r="B15" s="2" t="s">
        <v>20</v>
      </c>
      <c r="C15" s="2">
        <v>1009</v>
      </c>
      <c r="D15" s="2" t="s">
        <v>9</v>
      </c>
      <c r="E15" s="2" t="s">
        <v>10</v>
      </c>
      <c r="F15" s="2"/>
      <c r="G15" s="2">
        <v>9</v>
      </c>
      <c r="H15" s="3" t="s">
        <v>11</v>
      </c>
      <c r="I15" s="2" t="str">
        <f t="shared" si="0"/>
        <v>Fr-1009, Paris</v>
      </c>
    </row>
    <row r="16" spans="1:9">
      <c r="A16" s="2" t="s">
        <v>44</v>
      </c>
      <c r="B16" s="2" t="s">
        <v>21</v>
      </c>
      <c r="C16" s="2">
        <v>1010</v>
      </c>
      <c r="D16" s="2" t="s">
        <v>9</v>
      </c>
      <c r="E16" s="2" t="s">
        <v>10</v>
      </c>
      <c r="F16" s="2"/>
      <c r="G16" s="2">
        <v>10</v>
      </c>
      <c r="H16" s="3" t="s">
        <v>11</v>
      </c>
      <c r="I16" s="2" t="str">
        <f t="shared" si="0"/>
        <v>Fr-1010, Paris</v>
      </c>
    </row>
    <row r="17" spans="1:9">
      <c r="A17" s="2" t="s">
        <v>45</v>
      </c>
      <c r="B17" s="2" t="s">
        <v>22</v>
      </c>
      <c r="C17" s="2">
        <v>1011</v>
      </c>
      <c r="D17" s="2" t="s">
        <v>9</v>
      </c>
      <c r="E17" s="2" t="s">
        <v>10</v>
      </c>
      <c r="F17" s="2"/>
      <c r="G17" s="2">
        <v>11</v>
      </c>
      <c r="H17" s="3" t="s">
        <v>11</v>
      </c>
      <c r="I17" s="2" t="str">
        <f t="shared" si="0"/>
        <v>Fr-1011, Paris</v>
      </c>
    </row>
    <row r="18" spans="1:9">
      <c r="A18" s="2" t="s">
        <v>46</v>
      </c>
      <c r="B18" s="2" t="s">
        <v>23</v>
      </c>
      <c r="C18" s="2">
        <v>1012</v>
      </c>
      <c r="D18" s="2" t="s">
        <v>9</v>
      </c>
      <c r="E18" s="2" t="s">
        <v>10</v>
      </c>
      <c r="F18" s="2"/>
      <c r="G18" s="2">
        <v>12</v>
      </c>
      <c r="H18" s="3" t="s">
        <v>11</v>
      </c>
      <c r="I18" s="2" t="str">
        <f t="shared" si="0"/>
        <v>Fr-1012, Paris</v>
      </c>
    </row>
    <row r="19" spans="1:9">
      <c r="A19" s="2" t="s">
        <v>47</v>
      </c>
      <c r="B19" s="2" t="s">
        <v>24</v>
      </c>
      <c r="C19" s="2">
        <v>1013</v>
      </c>
      <c r="D19" s="2" t="s">
        <v>9</v>
      </c>
      <c r="E19" s="2" t="s">
        <v>10</v>
      </c>
      <c r="F19" s="2"/>
      <c r="G19" s="2">
        <v>13</v>
      </c>
      <c r="H19" s="3" t="s">
        <v>11</v>
      </c>
      <c r="I19" s="2" t="str">
        <f t="shared" si="0"/>
        <v>Fr-1013, Paris</v>
      </c>
    </row>
    <row r="20" spans="1:9">
      <c r="A20" s="2" t="s">
        <v>48</v>
      </c>
      <c r="B20" s="2" t="s">
        <v>25</v>
      </c>
      <c r="C20" s="2">
        <v>1014</v>
      </c>
      <c r="D20" s="2" t="s">
        <v>9</v>
      </c>
      <c r="E20" s="2" t="s">
        <v>10</v>
      </c>
      <c r="F20" s="2"/>
      <c r="G20" s="2">
        <v>14</v>
      </c>
      <c r="H20" s="3" t="s">
        <v>11</v>
      </c>
      <c r="I20" s="2" t="str">
        <f t="shared" si="0"/>
        <v>Fr-1014, Paris</v>
      </c>
    </row>
    <row r="21" spans="1:9">
      <c r="A21" s="2" t="s">
        <v>49</v>
      </c>
      <c r="B21" s="2" t="s">
        <v>26</v>
      </c>
      <c r="C21" s="2">
        <v>1015</v>
      </c>
      <c r="D21" s="2" t="s">
        <v>9</v>
      </c>
      <c r="E21" s="2" t="s">
        <v>10</v>
      </c>
      <c r="F21" s="2"/>
      <c r="G21" s="2">
        <v>15</v>
      </c>
      <c r="H21" s="3" t="s">
        <v>11</v>
      </c>
      <c r="I21" s="2" t="str">
        <f t="shared" si="0"/>
        <v>Fr-1015, Paris</v>
      </c>
    </row>
    <row r="22" spans="1:9">
      <c r="A22" s="2" t="s">
        <v>50</v>
      </c>
      <c r="B22" s="2" t="s">
        <v>27</v>
      </c>
      <c r="C22" s="2">
        <v>1016</v>
      </c>
      <c r="D22" s="2" t="s">
        <v>9</v>
      </c>
      <c r="E22" s="2" t="s">
        <v>10</v>
      </c>
      <c r="F22" s="2"/>
      <c r="G22" s="2">
        <v>16</v>
      </c>
      <c r="H22" s="3" t="s">
        <v>11</v>
      </c>
      <c r="I22" s="2" t="str">
        <f t="shared" si="0"/>
        <v>Fr-1016, Paris</v>
      </c>
    </row>
    <row r="23" spans="1:9">
      <c r="A23" s="2" t="s">
        <v>51</v>
      </c>
      <c r="B23" s="2" t="s">
        <v>28</v>
      </c>
      <c r="C23" s="2">
        <v>1017</v>
      </c>
      <c r="D23" s="2" t="s">
        <v>9</v>
      </c>
      <c r="E23" s="2" t="s">
        <v>10</v>
      </c>
      <c r="F23" s="2"/>
      <c r="G23" s="2">
        <v>17</v>
      </c>
      <c r="H23" s="3" t="s">
        <v>11</v>
      </c>
      <c r="I23" s="2" t="str">
        <f t="shared" si="0"/>
        <v>Fr-1017, Paris</v>
      </c>
    </row>
    <row r="24" spans="1:9">
      <c r="A24" s="2" t="s">
        <v>52</v>
      </c>
      <c r="B24" s="2" t="s">
        <v>29</v>
      </c>
      <c r="C24" s="2">
        <v>1018</v>
      </c>
      <c r="D24" s="2" t="s">
        <v>9</v>
      </c>
      <c r="E24" s="2" t="s">
        <v>10</v>
      </c>
      <c r="F24" s="2"/>
      <c r="G24" s="2">
        <v>18</v>
      </c>
      <c r="H24" s="3" t="s">
        <v>11</v>
      </c>
      <c r="I24" s="2" t="str">
        <f t="shared" si="0"/>
        <v>Fr-1018, Paris</v>
      </c>
    </row>
    <row r="25" spans="1:9">
      <c r="A25" s="2" t="s">
        <v>53</v>
      </c>
      <c r="B25" s="2" t="s">
        <v>30</v>
      </c>
      <c r="C25" s="2">
        <v>1019</v>
      </c>
      <c r="D25" s="2" t="s">
        <v>9</v>
      </c>
      <c r="E25" s="2" t="s">
        <v>10</v>
      </c>
      <c r="F25" s="2"/>
      <c r="G25" s="2">
        <v>19</v>
      </c>
      <c r="H25" s="3" t="s">
        <v>11</v>
      </c>
      <c r="I25" s="2" t="str">
        <f t="shared" si="0"/>
        <v>Fr-1019, Paris</v>
      </c>
    </row>
    <row r="26" spans="1:9">
      <c r="A26" s="2" t="s">
        <v>54</v>
      </c>
      <c r="B26" s="2" t="s">
        <v>31</v>
      </c>
      <c r="C26" s="2">
        <v>1020</v>
      </c>
      <c r="D26" s="2" t="s">
        <v>9</v>
      </c>
      <c r="E26" s="2" t="s">
        <v>10</v>
      </c>
      <c r="F26" s="2"/>
      <c r="G26" s="2">
        <v>20</v>
      </c>
      <c r="H26" s="3" t="s">
        <v>11</v>
      </c>
      <c r="I26" s="2" t="str">
        <f t="shared" si="0"/>
        <v>Fr-1020, Paris</v>
      </c>
    </row>
    <row r="27" spans="1:9">
      <c r="A27" s="2" t="s">
        <v>55</v>
      </c>
      <c r="B27" s="2" t="s">
        <v>32</v>
      </c>
      <c r="C27" s="2">
        <v>1021</v>
      </c>
      <c r="D27" s="2" t="s">
        <v>9</v>
      </c>
      <c r="E27" s="2" t="s">
        <v>10</v>
      </c>
      <c r="F27" s="2"/>
      <c r="G27" s="2">
        <v>21</v>
      </c>
      <c r="H27" s="3" t="s">
        <v>11</v>
      </c>
      <c r="I27" s="2" t="str">
        <f t="shared" si="0"/>
        <v>Fr-1021, Paris</v>
      </c>
    </row>
    <row r="28" spans="1:9">
      <c r="A28" s="2" t="s">
        <v>56</v>
      </c>
      <c r="B28" s="2" t="s">
        <v>33</v>
      </c>
      <c r="C28" s="2">
        <v>1022</v>
      </c>
      <c r="D28" s="2" t="s">
        <v>9</v>
      </c>
      <c r="E28" s="2" t="s">
        <v>10</v>
      </c>
      <c r="F28" s="2"/>
      <c r="G28" s="2">
        <v>22</v>
      </c>
      <c r="H28" s="3" t="s">
        <v>11</v>
      </c>
      <c r="I28" s="2" t="str">
        <f t="shared" si="0"/>
        <v>Fr-1022, Paris</v>
      </c>
    </row>
    <row r="29" spans="1:9">
      <c r="A29" s="2" t="s">
        <v>57</v>
      </c>
      <c r="B29" s="2" t="s">
        <v>58</v>
      </c>
      <c r="C29" s="2">
        <v>1023</v>
      </c>
      <c r="D29" s="2" t="s">
        <v>9</v>
      </c>
      <c r="E29" s="2" t="s">
        <v>10</v>
      </c>
      <c r="F29" s="2"/>
      <c r="G29" s="2">
        <v>23</v>
      </c>
      <c r="H29" s="3" t="s">
        <v>11</v>
      </c>
      <c r="I29" s="2" t="str">
        <f t="shared" si="0"/>
        <v>Fr-1023, Paris</v>
      </c>
    </row>
    <row r="30" spans="1:9">
      <c r="A30" s="2" t="s">
        <v>59</v>
      </c>
      <c r="B30" s="2" t="s">
        <v>60</v>
      </c>
      <c r="C30" s="2">
        <v>1024</v>
      </c>
      <c r="D30" s="2" t="s">
        <v>9</v>
      </c>
      <c r="E30" s="2" t="s">
        <v>10</v>
      </c>
      <c r="F30" s="2"/>
      <c r="G30" s="2">
        <v>24</v>
      </c>
      <c r="H30" s="3" t="s">
        <v>11</v>
      </c>
      <c r="I30" s="2" t="str">
        <f t="shared" si="0"/>
        <v>Fr-1024, Paris</v>
      </c>
    </row>
    <row r="31" spans="1:9">
      <c r="A31" s="2" t="s">
        <v>61</v>
      </c>
      <c r="B31" s="2" t="s">
        <v>62</v>
      </c>
      <c r="C31" s="2">
        <v>1025</v>
      </c>
      <c r="D31" s="2" t="s">
        <v>9</v>
      </c>
      <c r="E31" s="2" t="s">
        <v>10</v>
      </c>
      <c r="F31" s="2"/>
      <c r="G31" s="2">
        <v>25</v>
      </c>
      <c r="H31" s="3" t="s">
        <v>11</v>
      </c>
      <c r="I31" s="2" t="str">
        <f t="shared" si="0"/>
        <v>Fr-1025, Paris</v>
      </c>
    </row>
    <row r="32" spans="1:9">
      <c r="A32" s="2" t="s">
        <v>63</v>
      </c>
      <c r="B32" s="2" t="s">
        <v>64</v>
      </c>
      <c r="C32" s="2">
        <v>1026</v>
      </c>
      <c r="D32" s="2" t="s">
        <v>9</v>
      </c>
      <c r="E32" s="2" t="s">
        <v>10</v>
      </c>
      <c r="F32" s="2"/>
      <c r="G32" s="2">
        <v>26</v>
      </c>
      <c r="H32" s="3" t="s">
        <v>11</v>
      </c>
      <c r="I32" s="2" t="str">
        <f t="shared" si="0"/>
        <v>Fr-1026, Paris</v>
      </c>
    </row>
    <row r="33" spans="1:9">
      <c r="A33" s="2" t="s">
        <v>65</v>
      </c>
      <c r="B33" s="2" t="s">
        <v>66</v>
      </c>
      <c r="C33" s="2">
        <v>1027</v>
      </c>
      <c r="D33" s="2" t="s">
        <v>9</v>
      </c>
      <c r="E33" s="2" t="s">
        <v>10</v>
      </c>
      <c r="F33" s="2"/>
      <c r="G33" s="2">
        <v>27</v>
      </c>
      <c r="H33" s="3" t="s">
        <v>11</v>
      </c>
      <c r="I33" s="2" t="str">
        <f t="shared" si="0"/>
        <v>Fr-1027, Paris</v>
      </c>
    </row>
    <row r="34" spans="1:9">
      <c r="A34" s="2" t="s">
        <v>67</v>
      </c>
      <c r="B34" s="2" t="s">
        <v>68</v>
      </c>
      <c r="C34" s="2">
        <v>1028</v>
      </c>
      <c r="D34" s="2" t="s">
        <v>9</v>
      </c>
      <c r="E34" s="2" t="s">
        <v>10</v>
      </c>
      <c r="F34" s="2"/>
      <c r="G34" s="2">
        <v>28</v>
      </c>
      <c r="H34" s="3" t="s">
        <v>11</v>
      </c>
      <c r="I34" s="2" t="str">
        <f t="shared" si="0"/>
        <v>Fr-1028, Paris</v>
      </c>
    </row>
    <row r="35" spans="1:9">
      <c r="A35" s="2" t="s">
        <v>69</v>
      </c>
      <c r="B35" s="2" t="s">
        <v>70</v>
      </c>
      <c r="C35" s="2">
        <v>1029</v>
      </c>
      <c r="D35" s="2" t="s">
        <v>9</v>
      </c>
      <c r="E35" s="2" t="s">
        <v>10</v>
      </c>
      <c r="F35" s="2"/>
      <c r="G35" s="2">
        <v>29</v>
      </c>
      <c r="H35" s="3" t="s">
        <v>11</v>
      </c>
      <c r="I35" s="2" t="str">
        <f t="shared" si="0"/>
        <v>Fr-1029, Paris</v>
      </c>
    </row>
    <row r="36" spans="1:9">
      <c r="A36" s="2" t="s">
        <v>71</v>
      </c>
      <c r="B36" s="2" t="s">
        <v>72</v>
      </c>
      <c r="C36" s="2">
        <v>1030</v>
      </c>
      <c r="D36" s="2" t="s">
        <v>9</v>
      </c>
      <c r="E36" s="2" t="s">
        <v>10</v>
      </c>
      <c r="F36" s="2"/>
      <c r="G36" s="2">
        <v>30</v>
      </c>
      <c r="H36" s="3" t="s">
        <v>11</v>
      </c>
      <c r="I36" s="2" t="str">
        <f t="shared" si="0"/>
        <v>Fr-1030, Paris</v>
      </c>
    </row>
    <row r="37" spans="1:9">
      <c r="A37" s="2" t="s">
        <v>73</v>
      </c>
      <c r="B37" s="2" t="s">
        <v>74</v>
      </c>
      <c r="C37" s="2">
        <v>1031</v>
      </c>
      <c r="D37" s="2" t="s">
        <v>9</v>
      </c>
      <c r="E37" s="2" t="s">
        <v>10</v>
      </c>
      <c r="F37" s="2"/>
      <c r="G37" s="2">
        <v>31</v>
      </c>
      <c r="H37" s="3" t="s">
        <v>11</v>
      </c>
      <c r="I37" s="2" t="str">
        <f t="shared" si="0"/>
        <v>Fr-1031, Paris</v>
      </c>
    </row>
    <row r="38" spans="1:9">
      <c r="A38" s="2" t="s">
        <v>75</v>
      </c>
      <c r="B38" s="2" t="s">
        <v>76</v>
      </c>
      <c r="C38" s="2">
        <v>1032</v>
      </c>
      <c r="D38" s="2" t="s">
        <v>9</v>
      </c>
      <c r="E38" s="2" t="s">
        <v>10</v>
      </c>
      <c r="F38" s="2"/>
      <c r="G38" s="2">
        <v>32</v>
      </c>
      <c r="H38" s="3" t="s">
        <v>11</v>
      </c>
      <c r="I38" s="2" t="str">
        <f t="shared" si="0"/>
        <v>Fr-1032, Paris</v>
      </c>
    </row>
    <row r="39" spans="1:9">
      <c r="A39" s="2" t="s">
        <v>77</v>
      </c>
      <c r="B39" s="2" t="s">
        <v>78</v>
      </c>
      <c r="C39" s="2">
        <v>1033</v>
      </c>
      <c r="D39" s="2" t="s">
        <v>9</v>
      </c>
      <c r="E39" s="2" t="s">
        <v>10</v>
      </c>
      <c r="F39" s="2"/>
      <c r="G39" s="2">
        <v>33</v>
      </c>
      <c r="H39" s="3" t="s">
        <v>11</v>
      </c>
      <c r="I39" s="2" t="str">
        <f t="shared" si="0"/>
        <v>Fr-1033, Paris</v>
      </c>
    </row>
    <row r="40" spans="1:9">
      <c r="A40" s="2" t="s">
        <v>79</v>
      </c>
      <c r="B40" s="2" t="s">
        <v>80</v>
      </c>
      <c r="C40" s="2">
        <v>1034</v>
      </c>
      <c r="D40" s="2" t="s">
        <v>9</v>
      </c>
      <c r="E40" s="2" t="s">
        <v>10</v>
      </c>
      <c r="F40" s="2"/>
      <c r="G40" s="2">
        <v>34</v>
      </c>
      <c r="H40" s="3" t="s">
        <v>11</v>
      </c>
      <c r="I40" s="2" t="str">
        <f t="shared" si="0"/>
        <v>Fr-1034, Paris</v>
      </c>
    </row>
    <row r="41" spans="1:9">
      <c r="A41" s="2" t="s">
        <v>81</v>
      </c>
      <c r="B41" s="2" t="s">
        <v>82</v>
      </c>
      <c r="C41" s="2">
        <v>1035</v>
      </c>
      <c r="D41" s="2" t="s">
        <v>9</v>
      </c>
      <c r="E41" s="2" t="s">
        <v>10</v>
      </c>
      <c r="F41" s="2"/>
      <c r="G41" s="2">
        <v>35</v>
      </c>
      <c r="H41" s="3" t="s">
        <v>11</v>
      </c>
      <c r="I41" s="2" t="str">
        <f t="shared" si="0"/>
        <v>Fr-1035, Paris</v>
      </c>
    </row>
    <row r="42" spans="1:9">
      <c r="A42" s="2" t="s">
        <v>83</v>
      </c>
      <c r="B42" s="2" t="s">
        <v>84</v>
      </c>
      <c r="C42" s="2">
        <v>1036</v>
      </c>
      <c r="D42" s="2" t="s">
        <v>9</v>
      </c>
      <c r="E42" s="2" t="s">
        <v>10</v>
      </c>
      <c r="F42" s="2"/>
      <c r="G42" s="2">
        <v>36</v>
      </c>
      <c r="H42" s="3" t="s">
        <v>11</v>
      </c>
      <c r="I42" s="2" t="str">
        <f t="shared" si="0"/>
        <v>Fr-1036, Paris</v>
      </c>
    </row>
    <row r="43" spans="1:9">
      <c r="A43" s="2" t="s">
        <v>85</v>
      </c>
      <c r="B43" s="2" t="s">
        <v>86</v>
      </c>
      <c r="C43" s="2">
        <v>1037</v>
      </c>
      <c r="D43" s="2" t="s">
        <v>9</v>
      </c>
      <c r="E43" s="2" t="s">
        <v>10</v>
      </c>
      <c r="F43" s="2"/>
      <c r="G43" s="2">
        <v>37</v>
      </c>
      <c r="H43" s="3" t="s">
        <v>11</v>
      </c>
      <c r="I43" s="2" t="str">
        <f t="shared" si="0"/>
        <v>Fr-1037, Paris</v>
      </c>
    </row>
    <row r="44" spans="1:9">
      <c r="A44" s="2" t="s">
        <v>87</v>
      </c>
      <c r="B44" s="2" t="s">
        <v>88</v>
      </c>
      <c r="C44" s="2">
        <v>1038</v>
      </c>
      <c r="D44" s="2" t="s">
        <v>9</v>
      </c>
      <c r="E44" s="2" t="s">
        <v>10</v>
      </c>
      <c r="F44" s="2"/>
      <c r="G44" s="2">
        <v>38</v>
      </c>
      <c r="H44" s="3" t="s">
        <v>11</v>
      </c>
      <c r="I44" s="2" t="str">
        <f t="shared" si="0"/>
        <v>Fr-1038, Paris</v>
      </c>
    </row>
    <row r="45" spans="1:9">
      <c r="A45" s="2" t="s">
        <v>89</v>
      </c>
      <c r="B45" s="2" t="s">
        <v>90</v>
      </c>
      <c r="C45" s="2">
        <v>1039</v>
      </c>
      <c r="D45" s="2" t="s">
        <v>9</v>
      </c>
      <c r="E45" s="2" t="s">
        <v>10</v>
      </c>
      <c r="F45" s="2"/>
      <c r="G45" s="2">
        <v>39</v>
      </c>
      <c r="H45" s="3" t="s">
        <v>11</v>
      </c>
      <c r="I45" s="2" t="str">
        <f t="shared" si="0"/>
        <v>Fr-1039, Paris</v>
      </c>
    </row>
    <row r="46" spans="1:9">
      <c r="A46" s="2" t="s">
        <v>91</v>
      </c>
      <c r="B46" s="2" t="s">
        <v>92</v>
      </c>
      <c r="C46" s="2">
        <v>1040</v>
      </c>
      <c r="D46" s="2" t="s">
        <v>9</v>
      </c>
      <c r="E46" s="2" t="s">
        <v>10</v>
      </c>
      <c r="F46" s="2"/>
      <c r="G46" s="2">
        <v>40</v>
      </c>
      <c r="H46" s="3" t="s">
        <v>11</v>
      </c>
      <c r="I46" s="2" t="str">
        <f t="shared" si="0"/>
        <v>Fr-1040, Paris</v>
      </c>
    </row>
    <row r="47" spans="1:9">
      <c r="A47" s="2" t="s">
        <v>93</v>
      </c>
      <c r="B47" s="2" t="s">
        <v>94</v>
      </c>
      <c r="C47" s="2">
        <v>1041</v>
      </c>
      <c r="D47" s="2" t="s">
        <v>9</v>
      </c>
      <c r="E47" s="2" t="s">
        <v>10</v>
      </c>
      <c r="F47" s="2"/>
      <c r="G47" s="2">
        <v>41</v>
      </c>
      <c r="H47" s="3" t="s">
        <v>11</v>
      </c>
      <c r="I47" s="2" t="str">
        <f t="shared" si="0"/>
        <v>Fr-1041, Paris</v>
      </c>
    </row>
  </sheetData>
  <phoneticPr fontId="3" type="noConversion"/>
  <hyperlinks>
    <hyperlink ref="H6" r:id="rId1" xr:uid="{D567E27C-0EEF-4F7D-9FDC-89792DAED65A}"/>
    <hyperlink ref="H7" r:id="rId2" xr:uid="{266ADC05-9C30-422F-B6A6-738229A6B56C}"/>
    <hyperlink ref="H8" r:id="rId3" xr:uid="{4F19909A-C280-4D3C-9994-E07019F2345F}"/>
    <hyperlink ref="H9" r:id="rId4" xr:uid="{494C8342-9136-4573-A473-905AEACD5EE7}"/>
    <hyperlink ref="H10" r:id="rId5" xr:uid="{BB948A0D-C0D3-426D-9E0C-8A88CCE2F65B}"/>
    <hyperlink ref="H11" r:id="rId6" xr:uid="{A5EAE91D-1F66-4FC9-95FB-DBAD4AD831A3}"/>
    <hyperlink ref="H12" r:id="rId7" xr:uid="{C6E95936-EB03-4D03-BBF7-65F092C3B7A6}"/>
    <hyperlink ref="H13" r:id="rId8" xr:uid="{396228C2-08CE-467A-BB5D-B4E3AB6BA3B1}"/>
    <hyperlink ref="H14" r:id="rId9" xr:uid="{EA538631-060D-4A04-BC10-94C6DF8E2A9F}"/>
    <hyperlink ref="H15" r:id="rId10" xr:uid="{5F3B9E4A-2C48-426A-B267-A921718DBB59}"/>
    <hyperlink ref="H16" r:id="rId11" xr:uid="{AB4CBCFA-FEE0-4C11-897C-3B8B2561F6A1}"/>
    <hyperlink ref="H17" r:id="rId12" xr:uid="{A8D0835A-4311-485A-B18B-EC42FB6A8880}"/>
    <hyperlink ref="H18" r:id="rId13" xr:uid="{8485E9CE-6078-4639-BE95-1E0000A40D45}"/>
    <hyperlink ref="H19" r:id="rId14" xr:uid="{9F02E7CD-86A9-4F79-8A5F-2D51081C7D3C}"/>
    <hyperlink ref="H20" r:id="rId15" xr:uid="{14FE4576-3154-49B1-92AE-BC618E725602}"/>
    <hyperlink ref="H21" r:id="rId16" xr:uid="{2A744A54-7F35-493E-8A2D-75FF9482FAD9}"/>
    <hyperlink ref="H22" r:id="rId17" xr:uid="{4011B0EC-0867-4E04-9B5E-97A87125BFB1}"/>
    <hyperlink ref="H23" r:id="rId18" xr:uid="{C127F4F1-880F-47C1-92CB-1FA1D78853D3}"/>
    <hyperlink ref="H24" r:id="rId19" xr:uid="{5B260ECC-1083-4FE2-A4DA-C2F2CA601EF8}"/>
    <hyperlink ref="H25" r:id="rId20" xr:uid="{0AC0B5BB-4146-4476-AE32-456AA8C1DB14}"/>
    <hyperlink ref="H26" r:id="rId21" xr:uid="{6FF53C8D-D86B-4B00-B222-4B8C26554E65}"/>
    <hyperlink ref="H27" r:id="rId22" xr:uid="{8E0928A5-AF75-4B1A-B0B4-1B214C4739DA}"/>
    <hyperlink ref="H28" r:id="rId23" xr:uid="{B478F52B-7DC6-446A-8C36-FC6CD33D72FC}"/>
    <hyperlink ref="H29" r:id="rId24" xr:uid="{30998A94-E776-495F-8B09-ACB13A3EF768}"/>
    <hyperlink ref="H30" r:id="rId25" xr:uid="{B35B4631-9D47-4E4A-93E9-92B8FBF2635C}"/>
    <hyperlink ref="H31" r:id="rId26" xr:uid="{3164ECE0-E2EB-4878-9516-5576E237FBBA}"/>
    <hyperlink ref="H32" r:id="rId27" xr:uid="{B10989EE-8468-4313-9AD8-04CA62D28A97}"/>
    <hyperlink ref="H33" r:id="rId28" xr:uid="{EE8E6443-7E90-4BB4-A8E7-0A4700C2B35E}"/>
    <hyperlink ref="H34" r:id="rId29" xr:uid="{2A25A68A-84DB-4296-B0F5-F655F9746715}"/>
    <hyperlink ref="H35" r:id="rId30" xr:uid="{83213302-019D-471A-943A-559FCA6467C0}"/>
    <hyperlink ref="H36" r:id="rId31" xr:uid="{CF2F3F8A-A924-4863-B4DC-ACA0970316D8}"/>
    <hyperlink ref="H37" r:id="rId32" xr:uid="{10225449-1956-42AE-B021-66572C646DE5}"/>
    <hyperlink ref="H38" r:id="rId33" xr:uid="{1C2E3793-BCFD-4352-954C-C894206EF466}"/>
    <hyperlink ref="H39" r:id="rId34" xr:uid="{AD77886F-2E93-4776-9D49-D90F6B9AB926}"/>
    <hyperlink ref="H40" r:id="rId35" xr:uid="{C8D5AA27-A1E4-4166-B9B7-962DEE5D60BC}"/>
    <hyperlink ref="H41" r:id="rId36" xr:uid="{552C734B-1071-4F42-972E-0FA9A8C41084}"/>
    <hyperlink ref="H42" r:id="rId37" xr:uid="{0C11F015-841B-46A0-BED3-31454ACCA55F}"/>
    <hyperlink ref="H43" r:id="rId38" xr:uid="{E29AFD62-9FE8-42CF-AA80-BA05EFE91B51}"/>
    <hyperlink ref="H44" r:id="rId39" xr:uid="{18EE363F-DF6A-4DE5-8A7E-1B4F633588FB}"/>
    <hyperlink ref="H45" r:id="rId40" xr:uid="{22DEBCBA-47BE-42F1-AA9A-04330DC4102B}"/>
    <hyperlink ref="H46" r:id="rId41" xr:uid="{7AF41CC9-39C0-4D6B-B2B5-D01751BC8BF0}"/>
    <hyperlink ref="H47" r:id="rId42" xr:uid="{43B35055-CB38-4DE1-A316-B385F9A05961}"/>
  </hyperlinks>
  <pageMargins left="0.7" right="0.7" top="0.75" bottom="0.75" header="0.3" footer="0.3"/>
  <drawing r:id="rId43"/>
  <tableParts count="1">
    <tablePart r:id="rId4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B022-2C88-4E94-A2B0-7EC6E59615CC}">
  <sheetPr codeName="Feuil8"/>
  <dimension ref="B1:M61"/>
  <sheetViews>
    <sheetView showGridLines="0" topLeftCell="A7" zoomScaleNormal="100" workbookViewId="0">
      <selection activeCell="E24" sqref="E24"/>
    </sheetView>
  </sheetViews>
  <sheetFormatPr baseColWidth="10" defaultRowHeight="14.5"/>
  <cols>
    <col min="2" max="2" width="18.54296875" customWidth="1"/>
    <col min="4" max="4" width="11.81640625" customWidth="1"/>
    <col min="6" max="6" width="25.6328125" customWidth="1"/>
    <col min="8" max="8" width="10.81640625" customWidth="1"/>
    <col min="15" max="15" width="15.54296875" customWidth="1"/>
  </cols>
  <sheetData>
    <row r="1" spans="2:8" ht="50.15" customHeight="1"/>
    <row r="5" spans="2:8">
      <c r="H5" t="s">
        <v>111</v>
      </c>
    </row>
    <row r="6" spans="2:8" ht="15" thickBot="1">
      <c r="B6" s="6" t="s">
        <v>112</v>
      </c>
      <c r="C6" s="7"/>
      <c r="D6" s="48"/>
      <c r="F6" s="6" t="s">
        <v>131</v>
      </c>
    </row>
    <row r="7" spans="2:8" ht="15" thickBot="1">
      <c r="F7" s="12" t="s">
        <v>138</v>
      </c>
    </row>
    <row r="8" spans="2:8" ht="15" thickBot="1">
      <c r="B8" s="8" t="s">
        <v>113</v>
      </c>
      <c r="C8" s="12"/>
      <c r="F8" s="12" t="s">
        <v>139</v>
      </c>
    </row>
    <row r="9" spans="2:8" ht="15" thickBot="1">
      <c r="B9" s="8" t="s">
        <v>114</v>
      </c>
      <c r="C9" s="12" t="s">
        <v>121</v>
      </c>
    </row>
    <row r="10" spans="2:8" ht="15" thickBot="1">
      <c r="B10" s="8" t="s">
        <v>115</v>
      </c>
      <c r="C10" s="12"/>
      <c r="F10" s="6" t="s">
        <v>142</v>
      </c>
    </row>
    <row r="11" spans="2:8" ht="15" thickBot="1">
      <c r="B11" s="8" t="s">
        <v>116</v>
      </c>
      <c r="C11" s="12" t="s">
        <v>130</v>
      </c>
      <c r="F11" s="54" t="s">
        <v>143</v>
      </c>
    </row>
    <row r="12" spans="2:8" ht="15" thickBot="1">
      <c r="B12" s="8" t="s">
        <v>117</v>
      </c>
      <c r="C12" s="12"/>
      <c r="F12" s="54" t="s">
        <v>144</v>
      </c>
    </row>
    <row r="13" spans="2:8" ht="15" thickBot="1">
      <c r="B13" s="8" t="s">
        <v>118</v>
      </c>
      <c r="C13" s="12"/>
    </row>
    <row r="14" spans="2:8" ht="15" thickBot="1">
      <c r="B14" s="8" t="s">
        <v>119</v>
      </c>
      <c r="C14" s="12" t="s">
        <v>105</v>
      </c>
    </row>
    <row r="15" spans="2:8" ht="15" thickBot="1">
      <c r="B15" s="8" t="s">
        <v>120</v>
      </c>
      <c r="C15" s="12" t="s">
        <v>108</v>
      </c>
    </row>
    <row r="16" spans="2:8" ht="15" thickBot="1">
      <c r="B16" s="8" t="s">
        <v>129</v>
      </c>
      <c r="C16" s="12" t="s">
        <v>122</v>
      </c>
      <c r="D16" s="5"/>
      <c r="E16" s="5"/>
      <c r="F16" s="5"/>
    </row>
    <row r="17" spans="2:13">
      <c r="D17" s="5"/>
      <c r="E17" s="5"/>
      <c r="F17" s="5"/>
    </row>
    <row r="18" spans="2:13">
      <c r="B18" s="5"/>
      <c r="C18" s="5"/>
      <c r="D18" s="5"/>
      <c r="E18" s="5"/>
      <c r="F18" s="5"/>
    </row>
    <row r="19" spans="2:13">
      <c r="B19" s="6" t="s">
        <v>107</v>
      </c>
      <c r="C19" s="7"/>
      <c r="D19" s="7"/>
      <c r="E19" s="49"/>
      <c r="F19" s="5"/>
      <c r="G19" t="s">
        <v>111</v>
      </c>
      <c r="K19">
        <v>0</v>
      </c>
      <c r="L19">
        <v>0</v>
      </c>
      <c r="M19">
        <v>0</v>
      </c>
    </row>
    <row r="20" spans="2:13" ht="15" thickBot="1">
      <c r="B20" s="5"/>
      <c r="C20" s="5"/>
      <c r="D20" s="5">
        <v>3</v>
      </c>
      <c r="E20" s="10"/>
      <c r="F20" s="5"/>
      <c r="K20">
        <v>192</v>
      </c>
      <c r="L20">
        <v>0</v>
      </c>
      <c r="M20">
        <v>0</v>
      </c>
    </row>
    <row r="21" spans="2:13" ht="15.5" thickTop="1" thickBot="1">
      <c r="B21" s="8" t="s">
        <v>121</v>
      </c>
      <c r="C21" s="9" t="s">
        <v>101</v>
      </c>
      <c r="D21" s="12">
        <v>8</v>
      </c>
      <c r="E21" s="11" t="str">
        <f>C21&amp;TEXT(D21,"000")</f>
        <v>ART-008</v>
      </c>
      <c r="F21" s="5"/>
      <c r="K21">
        <v>0</v>
      </c>
      <c r="L21">
        <v>176</v>
      </c>
      <c r="M21">
        <v>80</v>
      </c>
    </row>
    <row r="22" spans="2:13" ht="15" thickBot="1">
      <c r="B22" s="8" t="s">
        <v>106</v>
      </c>
      <c r="C22" s="9" t="s">
        <v>145</v>
      </c>
      <c r="D22" s="12">
        <v>24</v>
      </c>
      <c r="E22" s="11" t="str">
        <f>C22&amp;TEXT(D22,"000")</f>
        <v>PO-024</v>
      </c>
      <c r="F22" s="5"/>
      <c r="G22" t="s">
        <v>140</v>
      </c>
      <c r="K22">
        <v>0</v>
      </c>
      <c r="L22">
        <v>112</v>
      </c>
      <c r="M22">
        <v>192</v>
      </c>
    </row>
    <row r="23" spans="2:13" ht="15" thickBot="1">
      <c r="B23" s="8" t="s">
        <v>109</v>
      </c>
      <c r="C23" s="9" t="s">
        <v>110</v>
      </c>
      <c r="D23" s="12">
        <v>1</v>
      </c>
      <c r="E23" s="11" t="str">
        <f>C23&amp;TEXT(D23,"000")</f>
        <v>BOO-001</v>
      </c>
      <c r="F23" s="5"/>
    </row>
    <row r="24" spans="2:13" ht="15" thickBot="1">
      <c r="B24" s="8" t="s">
        <v>134</v>
      </c>
      <c r="C24" s="9" t="s">
        <v>135</v>
      </c>
      <c r="D24" s="12">
        <v>24</v>
      </c>
      <c r="E24" s="11" t="str">
        <f>C24&amp;TEXT(D24,"000")</f>
        <v>DT-024</v>
      </c>
    </row>
    <row r="26" spans="2:13">
      <c r="E26" s="13" t="s">
        <v>111</v>
      </c>
    </row>
    <row r="27" spans="2:13">
      <c r="B27" s="19"/>
      <c r="C27" s="18"/>
      <c r="D27" s="17"/>
      <c r="E27" s="17"/>
      <c r="F27" s="17"/>
    </row>
    <row r="28" spans="2:13" ht="15" thickBot="1"/>
    <row r="29" spans="2:13" ht="15" thickBot="1">
      <c r="B29" s="20"/>
      <c r="C29" s="73"/>
      <c r="D29" s="74"/>
    </row>
    <row r="30" spans="2:13" ht="15" thickBot="1">
      <c r="B30" s="20"/>
      <c r="C30" s="73"/>
      <c r="D30" s="74"/>
    </row>
    <row r="31" spans="2:13" ht="15" thickBot="1">
      <c r="B31" s="20"/>
      <c r="C31" s="73"/>
      <c r="D31" s="74"/>
    </row>
    <row r="32" spans="2:13" ht="15" thickBot="1">
      <c r="B32" s="20"/>
      <c r="C32" s="73"/>
      <c r="D32" s="74"/>
    </row>
    <row r="33" spans="2:10" ht="15" thickBot="1">
      <c r="B33" s="20"/>
      <c r="C33" s="73"/>
      <c r="D33" s="74"/>
    </row>
    <row r="34" spans="2:10" ht="15" thickBot="1">
      <c r="B34" s="20"/>
      <c r="C34" s="75"/>
      <c r="D34" s="74"/>
    </row>
    <row r="35" spans="2:10" ht="15" thickBot="1">
      <c r="B35" s="20"/>
      <c r="C35" s="76"/>
      <c r="D35" s="74"/>
    </row>
    <row r="36" spans="2:10" ht="15" thickBot="1">
      <c r="B36" s="20"/>
      <c r="C36" s="77"/>
      <c r="D36" s="74"/>
    </row>
    <row r="37" spans="2:10" ht="15" customHeight="1" thickBot="1">
      <c r="B37" s="20"/>
      <c r="C37" s="71"/>
      <c r="D37" s="72"/>
      <c r="E37" s="72"/>
      <c r="F37" s="72"/>
    </row>
    <row r="38" spans="2:10">
      <c r="C38" s="71"/>
      <c r="D38" s="72"/>
      <c r="E38" s="72"/>
      <c r="F38" s="72"/>
      <c r="J38" s="39"/>
    </row>
    <row r="39" spans="2:10">
      <c r="C39" s="71"/>
      <c r="D39" s="72"/>
      <c r="E39" s="72"/>
      <c r="F39" s="72"/>
    </row>
    <row r="40" spans="2:10">
      <c r="C40" s="71"/>
      <c r="D40" s="72"/>
      <c r="E40" s="72"/>
      <c r="F40" s="72"/>
    </row>
    <row r="41" spans="2:10">
      <c r="C41" s="71"/>
      <c r="D41" s="72"/>
      <c r="E41" s="72"/>
      <c r="F41" s="72"/>
    </row>
    <row r="42" spans="2:10">
      <c r="C42" s="71"/>
      <c r="D42" s="72"/>
      <c r="E42" s="72"/>
      <c r="F42" s="72"/>
    </row>
    <row r="43" spans="2:10" ht="49" customHeight="1">
      <c r="C43" s="71"/>
      <c r="D43" s="72"/>
      <c r="E43" s="72"/>
      <c r="F43" s="72"/>
    </row>
    <row r="47" spans="2:10">
      <c r="B47" s="19"/>
      <c r="C47" s="18"/>
      <c r="D47" s="17"/>
    </row>
    <row r="48" spans="2:10" ht="15" thickBot="1"/>
    <row r="49" spans="2:5" ht="15" thickBot="1">
      <c r="C49" s="69"/>
      <c r="D49" s="70"/>
      <c r="E49" s="22"/>
    </row>
    <row r="50" spans="2:5" ht="15" thickBot="1">
      <c r="C50" s="69"/>
      <c r="D50" s="70"/>
      <c r="E50" s="23"/>
    </row>
    <row r="51" spans="2:5" ht="15" thickBot="1">
      <c r="C51" s="69"/>
      <c r="D51" s="70"/>
      <c r="E51" s="23"/>
    </row>
    <row r="52" spans="2:5" ht="15" thickBot="1">
      <c r="B52" s="21"/>
      <c r="C52" s="69"/>
      <c r="D52" s="70"/>
      <c r="E52" s="23"/>
    </row>
    <row r="53" spans="2:5" ht="15" thickBot="1">
      <c r="C53" s="69"/>
      <c r="D53" s="70"/>
      <c r="E53" s="23"/>
    </row>
    <row r="54" spans="2:5" ht="15" thickBot="1">
      <c r="C54" s="69"/>
      <c r="D54" s="70"/>
    </row>
    <row r="57" spans="2:5">
      <c r="B57" s="19"/>
      <c r="C57" s="18"/>
      <c r="D57" s="17"/>
    </row>
    <row r="58" spans="2:5" ht="15" thickBot="1"/>
    <row r="59" spans="2:5" ht="15" thickBot="1">
      <c r="B59" s="23"/>
      <c r="C59" s="23"/>
      <c r="D59" s="23"/>
    </row>
    <row r="60" spans="2:5" ht="15" thickBot="1">
      <c r="B60" s="23"/>
      <c r="C60" s="23"/>
      <c r="D60" s="23"/>
    </row>
    <row r="61" spans="2:5" ht="15" thickBot="1">
      <c r="B61" s="23"/>
      <c r="C61" s="23"/>
      <c r="D61" s="23"/>
    </row>
  </sheetData>
  <mergeCells count="15">
    <mergeCell ref="C37:F43"/>
    <mergeCell ref="C29:D29"/>
    <mergeCell ref="C30:D30"/>
    <mergeCell ref="C31:D31"/>
    <mergeCell ref="C32:D32"/>
    <mergeCell ref="C33:D33"/>
    <mergeCell ref="C34:D34"/>
    <mergeCell ref="C35:D35"/>
    <mergeCell ref="C36:D36"/>
    <mergeCell ref="C54:D54"/>
    <mergeCell ref="C49:D49"/>
    <mergeCell ref="C50:D50"/>
    <mergeCell ref="C51:D51"/>
    <mergeCell ref="C52:D52"/>
    <mergeCell ref="C53:D5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Article</vt:lpstr>
      <vt:lpstr>DT</vt:lpstr>
      <vt:lpstr>DT Template</vt:lpstr>
      <vt:lpstr>DT in</vt:lpstr>
      <vt:lpstr>Fournisseur</vt:lpstr>
      <vt:lpstr>Client</vt:lpstr>
      <vt:lpstr>Config</vt:lpstr>
      <vt:lpstr>'DT in'!Client</vt:lpstr>
      <vt:lpstr>Client</vt:lpstr>
      <vt:lpstr>Fournisseur</vt:lpstr>
      <vt:lpstr>'DT in'!Serial</vt:lpstr>
      <vt:lpstr>Serial</vt:lpstr>
      <vt:lpstr>status</vt:lpstr>
      <vt:lpstr>DT!Supplier</vt:lpstr>
      <vt:lpstr>'DT in'!Supplier</vt:lpstr>
      <vt:lpstr>'DT Template'!Supplier</vt:lpstr>
      <vt:lpstr>Supplier</vt:lpstr>
      <vt:lpstr>'DT in'!Ticket</vt:lpstr>
      <vt:lpstr>Ticket</vt:lpstr>
      <vt:lpstr>Used</vt:lpstr>
      <vt:lpstr>'DT in'!Zone_d_impression</vt:lpstr>
      <vt:lpstr>'DT Template'!Zone_d_impression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Romain De Saint-Jean</cp:lastModifiedBy>
  <cp:lastPrinted>2020-12-23T18:05:15Z</cp:lastPrinted>
  <dcterms:created xsi:type="dcterms:W3CDTF">2020-09-18T13:35:22Z</dcterms:created>
  <dcterms:modified xsi:type="dcterms:W3CDTF">2021-01-13T16:41:28Z</dcterms:modified>
</cp:coreProperties>
</file>